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 defaultThemeVersion="124226"/>
  <bookViews>
    <workbookView xWindow="8370" yWindow="270" windowWidth="7665" windowHeight="7890" activeTab="4"/>
  </bookViews>
  <sheets>
    <sheet name="IVI" sheetId="12" r:id="rId1"/>
    <sheet name="Acer Aspire 5349 ZRL" sheetId="2" r:id="rId2"/>
    <sheet name="Intel NUC i5" sheetId="1" r:id="rId3"/>
    <sheet name="webdriver" sheetId="26" r:id="rId4"/>
    <sheet name="ASUS MeMO Pad 8 K011" sheetId="19" r:id="rId5"/>
    <sheet name="ZTE Geek V975" sheetId="13" r:id="rId6"/>
    <sheet name="Toshiba Excite Go AT7-C8" sheetId="20" r:id="rId7"/>
    <sheet name="Google Nexus 7" sheetId="21" r:id="rId8"/>
    <sheet name="Google Nexus 4" sheetId="23" r:id="rId9"/>
    <sheet name="beta Google Nexus 5" sheetId="22" r:id="rId10"/>
    <sheet name="beta ASUS MeMO Pad 8 K011 " sheetId="24" r:id="rId11"/>
    <sheet name="share mode ASUS MeMO Pad 8 K011" sheetId="25" r:id="rId12"/>
  </sheets>
  <externalReferences>
    <externalReference r:id="rId13"/>
  </externalReferences>
  <definedNames>
    <definedName name="_xlnm._FilterDatabase" localSheetId="1" hidden="1">'Acer Aspire 5349 ZRL'!#REF!</definedName>
    <definedName name="_xlnm._FilterDatabase" localSheetId="4" hidden="1">'ASUS MeMO Pad 8 K011'!$A$2:$XK$2</definedName>
    <definedName name="_xlnm._FilterDatabase" localSheetId="8" hidden="1">'Google Nexus 4'!$AL$1:$AL$85</definedName>
    <definedName name="_xlnm._FilterDatabase" localSheetId="7" hidden="1">'Google Nexus 7'!$CY$1:$CY$95</definedName>
    <definedName name="_xlnm._FilterDatabase" localSheetId="2" hidden="1">'Intel NUC i5'!$CU$2:$DA$93</definedName>
    <definedName name="_xlnm._FilterDatabase" localSheetId="0" hidden="1">IVI!$R$2:$X$90</definedName>
    <definedName name="_xlnm._FilterDatabase" localSheetId="6" hidden="1">'Toshiba Excite Go AT7-C8'!$A$2:$OG$74</definedName>
    <definedName name="_xlnm._FilterDatabase" localSheetId="5" hidden="1">'ZTE Geek V975'!$NG$1:$NG$96</definedName>
    <definedName name="OLE_LINK30" localSheetId="4">'ASUS MeMO Pad 8 K011'!$RV$100</definedName>
  </definedNames>
  <calcPr calcId="125725"/>
</workbook>
</file>

<file path=xl/calcChain.xml><?xml version="1.0" encoding="utf-8"?>
<calcChain xmlns="http://schemas.openxmlformats.org/spreadsheetml/2006/main">
  <c r="XO55" i="19"/>
  <c r="XN55"/>
  <c r="XO43"/>
  <c r="XN43"/>
  <c r="XP42"/>
  <c r="XN42"/>
  <c r="XP31"/>
  <c r="XN31"/>
  <c r="XP22"/>
  <c r="XO22"/>
  <c r="XN22"/>
  <c r="XP21"/>
  <c r="XO21"/>
  <c r="XN21"/>
  <c r="XO17"/>
  <c r="XN17"/>
  <c r="XP14"/>
  <c r="XO14"/>
  <c r="XN14"/>
  <c r="XP12"/>
  <c r="XO12"/>
  <c r="XN12"/>
  <c r="XP11"/>
  <c r="XN11"/>
  <c r="XP9"/>
  <c r="XO9"/>
  <c r="XN9"/>
  <c r="XP8"/>
  <c r="XN8"/>
  <c r="XP4"/>
  <c r="XN4"/>
  <c r="XO88"/>
  <c r="XR88" s="1"/>
  <c r="XN88"/>
  <c r="XO74"/>
  <c r="XS73"/>
  <c r="XR73"/>
  <c r="XS72"/>
  <c r="XR72"/>
  <c r="XS71"/>
  <c r="XR71"/>
  <c r="XS70"/>
  <c r="XR70"/>
  <c r="XS69"/>
  <c r="XR69"/>
  <c r="XS68"/>
  <c r="XR68"/>
  <c r="XS67"/>
  <c r="XR67"/>
  <c r="XS66"/>
  <c r="XR66"/>
  <c r="XS65"/>
  <c r="XR65"/>
  <c r="XS64"/>
  <c r="XR64"/>
  <c r="XS63"/>
  <c r="XR63"/>
  <c r="XS62"/>
  <c r="XR62"/>
  <c r="XS61"/>
  <c r="XR61"/>
  <c r="XS60"/>
  <c r="XR60"/>
  <c r="XS59"/>
  <c r="XR59"/>
  <c r="XS58"/>
  <c r="XR58"/>
  <c r="XS57"/>
  <c r="XR57"/>
  <c r="XS56"/>
  <c r="XR56"/>
  <c r="XR55"/>
  <c r="XS54"/>
  <c r="XR54"/>
  <c r="XS53"/>
  <c r="XR53"/>
  <c r="XS52"/>
  <c r="XR52"/>
  <c r="XS51"/>
  <c r="XR51"/>
  <c r="XS50"/>
  <c r="XR50"/>
  <c r="XS49"/>
  <c r="XR49"/>
  <c r="XS48"/>
  <c r="XR48"/>
  <c r="XS47"/>
  <c r="XR47"/>
  <c r="XS46"/>
  <c r="XR46"/>
  <c r="XS45"/>
  <c r="XR45"/>
  <c r="XS44"/>
  <c r="XR44"/>
  <c r="XQ43"/>
  <c r="XQ42"/>
  <c r="XS41"/>
  <c r="XR41"/>
  <c r="XS40"/>
  <c r="XR40"/>
  <c r="XS39"/>
  <c r="XR39"/>
  <c r="XS38"/>
  <c r="XR38"/>
  <c r="XS37"/>
  <c r="XR37"/>
  <c r="XS36"/>
  <c r="XR36"/>
  <c r="XS35"/>
  <c r="XR35"/>
  <c r="XS34"/>
  <c r="XR34"/>
  <c r="XS33"/>
  <c r="XR33"/>
  <c r="XS32"/>
  <c r="XR32"/>
  <c r="XQ31"/>
  <c r="XS30"/>
  <c r="XR30"/>
  <c r="XS29"/>
  <c r="XR29"/>
  <c r="XS28"/>
  <c r="XR28"/>
  <c r="XS27"/>
  <c r="XR27"/>
  <c r="XS26"/>
  <c r="XR26"/>
  <c r="XS25"/>
  <c r="XR25"/>
  <c r="XS24"/>
  <c r="XR24"/>
  <c r="XS23"/>
  <c r="XR23"/>
  <c r="XQ22"/>
  <c r="XS22" s="1"/>
  <c r="XR22"/>
  <c r="XQ21"/>
  <c r="XS21" s="1"/>
  <c r="XR21"/>
  <c r="XS20"/>
  <c r="XR20"/>
  <c r="XS19"/>
  <c r="XR19"/>
  <c r="XS18"/>
  <c r="XR18"/>
  <c r="XQ17"/>
  <c r="XS17" s="1"/>
  <c r="XR17"/>
  <c r="XS16"/>
  <c r="XR16"/>
  <c r="XS15"/>
  <c r="XR15"/>
  <c r="XS13"/>
  <c r="XR13"/>
  <c r="XQ12"/>
  <c r="XR12"/>
  <c r="XS11"/>
  <c r="XR11"/>
  <c r="XS10"/>
  <c r="XR10"/>
  <c r="XR9"/>
  <c r="XN74"/>
  <c r="XR8"/>
  <c r="XS8" s="1"/>
  <c r="XS7"/>
  <c r="XR7"/>
  <c r="XS6"/>
  <c r="XR6"/>
  <c r="XS5"/>
  <c r="XR5"/>
  <c r="XS4"/>
  <c r="XR4"/>
  <c r="XS3"/>
  <c r="XR3"/>
  <c r="XR74" l="1"/>
  <c r="XS9"/>
  <c r="XS12"/>
  <c r="XR14"/>
  <c r="XS14" s="1"/>
  <c r="XR31"/>
  <c r="XS31" s="1"/>
  <c r="XR42"/>
  <c r="XS42" s="1"/>
  <c r="XR43"/>
  <c r="XS43" s="1"/>
  <c r="XS55"/>
  <c r="XF55" l="1"/>
  <c r="XF43"/>
  <c r="XI43"/>
  <c r="XF42"/>
  <c r="XK42" s="1"/>
  <c r="XI42"/>
  <c r="XF31"/>
  <c r="XK31" s="1"/>
  <c r="XI31"/>
  <c r="XF22"/>
  <c r="XI22"/>
  <c r="XI21"/>
  <c r="XF21"/>
  <c r="XF17"/>
  <c r="XI17"/>
  <c r="XF14"/>
  <c r="XF12"/>
  <c r="XJ12" s="1"/>
  <c r="XI12"/>
  <c r="XK12"/>
  <c r="XK13"/>
  <c r="XK15"/>
  <c r="XK16"/>
  <c r="XK17"/>
  <c r="XK18"/>
  <c r="XK19"/>
  <c r="XK20"/>
  <c r="XK22"/>
  <c r="XK23"/>
  <c r="XK24"/>
  <c r="XK25"/>
  <c r="XK26"/>
  <c r="XK27"/>
  <c r="XK28"/>
  <c r="XK29"/>
  <c r="XK30"/>
  <c r="XK32"/>
  <c r="XK33"/>
  <c r="XK34"/>
  <c r="XK35"/>
  <c r="XK36"/>
  <c r="XK37"/>
  <c r="XK38"/>
  <c r="XK39"/>
  <c r="XK40"/>
  <c r="XK41"/>
  <c r="XK44"/>
  <c r="XK45"/>
  <c r="XK46"/>
  <c r="XK47"/>
  <c r="XK48"/>
  <c r="XK49"/>
  <c r="XK50"/>
  <c r="XK51"/>
  <c r="XK52"/>
  <c r="XK53"/>
  <c r="XK56"/>
  <c r="XK57"/>
  <c r="XK58"/>
  <c r="XK60"/>
  <c r="XK61"/>
  <c r="XK62"/>
  <c r="XK63"/>
  <c r="XK64"/>
  <c r="XK65"/>
  <c r="XK66"/>
  <c r="XK67"/>
  <c r="XK68"/>
  <c r="XK69"/>
  <c r="XK71"/>
  <c r="XK72"/>
  <c r="XK73"/>
  <c r="XK3"/>
  <c r="XK4"/>
  <c r="XK5"/>
  <c r="XK6"/>
  <c r="XK7"/>
  <c r="XK8"/>
  <c r="XK9"/>
  <c r="XK10"/>
  <c r="XJ4"/>
  <c r="XJ5"/>
  <c r="XJ6"/>
  <c r="XJ7"/>
  <c r="XJ8"/>
  <c r="XJ9"/>
  <c r="XJ10"/>
  <c r="XJ11"/>
  <c r="XJ13"/>
  <c r="XJ14"/>
  <c r="XK14" s="1"/>
  <c r="XJ15"/>
  <c r="XJ16"/>
  <c r="XJ17"/>
  <c r="XJ18"/>
  <c r="XJ19"/>
  <c r="XJ20"/>
  <c r="XJ21"/>
  <c r="XJ22"/>
  <c r="XJ23"/>
  <c r="XJ24"/>
  <c r="XJ25"/>
  <c r="XJ26"/>
  <c r="XJ27"/>
  <c r="XJ28"/>
  <c r="XJ29"/>
  <c r="XJ30"/>
  <c r="XJ32"/>
  <c r="XJ33"/>
  <c r="XJ34"/>
  <c r="XJ35"/>
  <c r="XJ36"/>
  <c r="XJ37"/>
  <c r="XJ38"/>
  <c r="XJ39"/>
  <c r="XJ40"/>
  <c r="XJ41"/>
  <c r="XJ42"/>
  <c r="XJ43"/>
  <c r="XK43" s="1"/>
  <c r="XJ44"/>
  <c r="XJ45"/>
  <c r="XJ46"/>
  <c r="XJ47"/>
  <c r="XJ48"/>
  <c r="XJ49"/>
  <c r="XJ50"/>
  <c r="XJ51"/>
  <c r="XJ52"/>
  <c r="XJ53"/>
  <c r="XJ54"/>
  <c r="XJ55"/>
  <c r="XK55" s="1"/>
  <c r="XJ56"/>
  <c r="XJ57"/>
  <c r="XJ58"/>
  <c r="XJ59"/>
  <c r="XJ60"/>
  <c r="XJ61"/>
  <c r="XJ62"/>
  <c r="XJ63"/>
  <c r="XJ64"/>
  <c r="XJ65"/>
  <c r="XJ66"/>
  <c r="XJ67"/>
  <c r="XJ68"/>
  <c r="XJ69"/>
  <c r="XJ70"/>
  <c r="XJ71"/>
  <c r="XJ72"/>
  <c r="XJ73"/>
  <c r="XJ3"/>
  <c r="XF9"/>
  <c r="XG88"/>
  <c r="XF88"/>
  <c r="XJ88" s="1"/>
  <c r="XG74"/>
  <c r="XC4"/>
  <c r="XC5"/>
  <c r="XC6"/>
  <c r="XC7"/>
  <c r="XC8"/>
  <c r="XC9"/>
  <c r="XC10"/>
  <c r="XC12"/>
  <c r="XC13"/>
  <c r="XC14"/>
  <c r="XC15"/>
  <c r="XC16"/>
  <c r="XC18"/>
  <c r="XC19"/>
  <c r="XC21"/>
  <c r="XC22"/>
  <c r="XC23"/>
  <c r="XC24"/>
  <c r="XC25"/>
  <c r="XC26"/>
  <c r="XC27"/>
  <c r="XC28"/>
  <c r="XC29"/>
  <c r="XC30"/>
  <c r="XC31"/>
  <c r="XC32"/>
  <c r="XC33"/>
  <c r="XC34"/>
  <c r="XC35"/>
  <c r="XC36"/>
  <c r="XC37"/>
  <c r="XC38"/>
  <c r="XC39"/>
  <c r="XC40"/>
  <c r="XC41"/>
  <c r="XC42"/>
  <c r="XC43"/>
  <c r="XC44"/>
  <c r="XC45"/>
  <c r="XC46"/>
  <c r="XC47"/>
  <c r="XC48"/>
  <c r="XC49"/>
  <c r="XC50"/>
  <c r="XC51"/>
  <c r="XC52"/>
  <c r="XC53"/>
  <c r="XC57"/>
  <c r="XC58"/>
  <c r="XC60"/>
  <c r="XC61"/>
  <c r="XC62"/>
  <c r="XC63"/>
  <c r="XC64"/>
  <c r="XC65"/>
  <c r="XC66"/>
  <c r="XC67"/>
  <c r="XC68"/>
  <c r="XC69"/>
  <c r="XC71"/>
  <c r="XC72"/>
  <c r="XC73"/>
  <c r="XJ31" l="1"/>
  <c r="XK21"/>
  <c r="XF74"/>
  <c r="XJ74" s="1"/>
  <c r="XB4"/>
  <c r="XB5"/>
  <c r="XB6"/>
  <c r="XB7"/>
  <c r="XB8"/>
  <c r="XB9"/>
  <c r="XB10"/>
  <c r="XB11"/>
  <c r="XB12"/>
  <c r="XB13"/>
  <c r="XB14"/>
  <c r="XB15"/>
  <c r="XB16"/>
  <c r="XB17"/>
  <c r="XB18"/>
  <c r="XB19"/>
  <c r="XB20"/>
  <c r="XB21"/>
  <c r="XB22"/>
  <c r="XB23"/>
  <c r="XB24"/>
  <c r="XB25"/>
  <c r="XB26"/>
  <c r="XB27"/>
  <c r="XB28"/>
  <c r="XB29"/>
  <c r="XB30"/>
  <c r="XB31"/>
  <c r="XB32"/>
  <c r="XB33"/>
  <c r="XB34"/>
  <c r="XB35"/>
  <c r="XB36"/>
  <c r="XB37"/>
  <c r="XB38"/>
  <c r="XB39"/>
  <c r="XB40"/>
  <c r="XB41"/>
  <c r="XB42"/>
  <c r="XB43"/>
  <c r="XB44"/>
  <c r="XB45"/>
  <c r="XB46"/>
  <c r="XB47"/>
  <c r="XB48"/>
  <c r="XB49"/>
  <c r="XB50"/>
  <c r="XB51"/>
  <c r="XB52"/>
  <c r="XB53"/>
  <c r="XB54"/>
  <c r="XK54" s="1"/>
  <c r="XB55"/>
  <c r="XB56"/>
  <c r="XB57"/>
  <c r="XB58"/>
  <c r="XB59"/>
  <c r="XK59" s="1"/>
  <c r="XB60"/>
  <c r="XB61"/>
  <c r="XB62"/>
  <c r="XB63"/>
  <c r="XB64"/>
  <c r="XB65"/>
  <c r="XB66"/>
  <c r="XB67"/>
  <c r="XB68"/>
  <c r="XB69"/>
  <c r="XB70"/>
  <c r="XB71"/>
  <c r="XB72"/>
  <c r="XB73"/>
  <c r="XB3"/>
  <c r="WY88"/>
  <c r="WX88"/>
  <c r="WY74"/>
  <c r="WX74"/>
  <c r="QA3" i="21"/>
  <c r="PX74" i="20"/>
  <c r="PW74"/>
  <c r="QA4"/>
  <c r="QA5"/>
  <c r="QA6"/>
  <c r="QA7"/>
  <c r="QA8"/>
  <c r="QA9"/>
  <c r="QA10"/>
  <c r="QA11"/>
  <c r="QA12"/>
  <c r="QA13"/>
  <c r="QA14"/>
  <c r="QA15"/>
  <c r="QA16"/>
  <c r="QA17"/>
  <c r="QA18"/>
  <c r="QA19"/>
  <c r="QA20"/>
  <c r="QA21"/>
  <c r="QA22"/>
  <c r="QA23"/>
  <c r="QA24"/>
  <c r="QA25"/>
  <c r="QA26"/>
  <c r="QA27"/>
  <c r="QA28"/>
  <c r="QA29"/>
  <c r="QA30"/>
  <c r="QA31"/>
  <c r="QA32"/>
  <c r="QA33"/>
  <c r="QA34"/>
  <c r="QA35"/>
  <c r="QA36"/>
  <c r="QA37"/>
  <c r="QA38"/>
  <c r="QA39"/>
  <c r="QA40"/>
  <c r="QA41"/>
  <c r="QA42"/>
  <c r="QA43"/>
  <c r="QA44"/>
  <c r="QA45"/>
  <c r="QA46"/>
  <c r="QA47"/>
  <c r="QA48"/>
  <c r="QA49"/>
  <c r="QA50"/>
  <c r="QA51"/>
  <c r="QA52"/>
  <c r="QA53"/>
  <c r="QA54"/>
  <c r="QA55"/>
  <c r="QA56"/>
  <c r="QA57"/>
  <c r="QA58"/>
  <c r="QA59"/>
  <c r="QA60"/>
  <c r="QA61"/>
  <c r="QA62"/>
  <c r="QA63"/>
  <c r="QA64"/>
  <c r="QA65"/>
  <c r="QA66"/>
  <c r="QA67"/>
  <c r="QA68"/>
  <c r="QA69"/>
  <c r="QA70"/>
  <c r="QA71"/>
  <c r="QA72"/>
  <c r="QA73"/>
  <c r="QA3"/>
  <c r="AAG74" i="13"/>
  <c r="AAF74"/>
  <c r="AAJ4"/>
  <c r="AAJ5"/>
  <c r="AAJ6"/>
  <c r="AAJ7"/>
  <c r="AAJ8"/>
  <c r="AAJ9"/>
  <c r="AAJ10"/>
  <c r="AAJ11"/>
  <c r="AAJ12"/>
  <c r="AAJ13"/>
  <c r="AAJ14"/>
  <c r="AAJ15"/>
  <c r="AAJ16"/>
  <c r="AAJ17"/>
  <c r="AAJ18"/>
  <c r="AAJ19"/>
  <c r="AAJ20"/>
  <c r="AAJ21"/>
  <c r="AAJ22"/>
  <c r="AAJ23"/>
  <c r="AAJ24"/>
  <c r="AAJ25"/>
  <c r="AAJ26"/>
  <c r="AAJ27"/>
  <c r="AAJ28"/>
  <c r="AAJ29"/>
  <c r="AAJ30"/>
  <c r="AAJ31"/>
  <c r="AAJ32"/>
  <c r="AAJ33"/>
  <c r="AAJ34"/>
  <c r="AAJ35"/>
  <c r="AAJ36"/>
  <c r="AAJ37"/>
  <c r="AAJ38"/>
  <c r="AAJ39"/>
  <c r="AAJ40"/>
  <c r="AAJ41"/>
  <c r="AAJ42"/>
  <c r="AAJ43"/>
  <c r="AAJ44"/>
  <c r="AAJ45"/>
  <c r="AAJ46"/>
  <c r="AAJ47"/>
  <c r="AAJ48"/>
  <c r="AAJ49"/>
  <c r="AAJ50"/>
  <c r="AAJ51"/>
  <c r="AAJ52"/>
  <c r="AAJ53"/>
  <c r="AAJ54"/>
  <c r="AAJ55"/>
  <c r="AAJ56"/>
  <c r="AAJ57"/>
  <c r="AAJ58"/>
  <c r="AAJ59"/>
  <c r="AAJ60"/>
  <c r="AAJ61"/>
  <c r="AAJ62"/>
  <c r="AAJ63"/>
  <c r="AAJ64"/>
  <c r="AAJ65"/>
  <c r="AAJ66"/>
  <c r="AAJ67"/>
  <c r="AAJ68"/>
  <c r="AAJ69"/>
  <c r="AAJ70"/>
  <c r="AAJ71"/>
  <c r="AAJ72"/>
  <c r="AAJ73"/>
  <c r="AAJ3"/>
  <c r="WQ74" i="19"/>
  <c r="WP74"/>
  <c r="WT4"/>
  <c r="WT5"/>
  <c r="WT6"/>
  <c r="WT7"/>
  <c r="WT8"/>
  <c r="WT9"/>
  <c r="WT10"/>
  <c r="WT11"/>
  <c r="WT12"/>
  <c r="WT13"/>
  <c r="WT14"/>
  <c r="WT15"/>
  <c r="WT16"/>
  <c r="WT17"/>
  <c r="WT18"/>
  <c r="WT19"/>
  <c r="WT20"/>
  <c r="WT21"/>
  <c r="WT22"/>
  <c r="WT23"/>
  <c r="WT24"/>
  <c r="WT25"/>
  <c r="WT26"/>
  <c r="WT27"/>
  <c r="WT28"/>
  <c r="WT29"/>
  <c r="WT30"/>
  <c r="WT31"/>
  <c r="WT32"/>
  <c r="WT33"/>
  <c r="WT34"/>
  <c r="WT35"/>
  <c r="WT36"/>
  <c r="WT37"/>
  <c r="WT38"/>
  <c r="WT39"/>
  <c r="WT40"/>
  <c r="WT41"/>
  <c r="WT42"/>
  <c r="WT43"/>
  <c r="WT44"/>
  <c r="WT45"/>
  <c r="WT46"/>
  <c r="WT47"/>
  <c r="WT48"/>
  <c r="WT49"/>
  <c r="WT50"/>
  <c r="WT51"/>
  <c r="WT52"/>
  <c r="WT53"/>
  <c r="WT54"/>
  <c r="WT55"/>
  <c r="WT56"/>
  <c r="WT57"/>
  <c r="WT58"/>
  <c r="WT59"/>
  <c r="WT60"/>
  <c r="WT61"/>
  <c r="WT62"/>
  <c r="WT63"/>
  <c r="WT64"/>
  <c r="WT65"/>
  <c r="WT66"/>
  <c r="WT67"/>
  <c r="WT68"/>
  <c r="WT69"/>
  <c r="WT70"/>
  <c r="WT71"/>
  <c r="WT72"/>
  <c r="WT73"/>
  <c r="WT3"/>
  <c r="WQ88"/>
  <c r="WP88"/>
  <c r="XC11" l="1"/>
  <c r="XK11"/>
  <c r="XK70"/>
  <c r="XC70"/>
  <c r="XC56"/>
  <c r="XC54"/>
  <c r="XC20"/>
  <c r="XC59"/>
  <c r="XC55"/>
  <c r="XC17"/>
  <c r="XC3"/>
  <c r="WT88"/>
  <c r="QA74" i="20"/>
  <c r="AAJ74" i="13"/>
  <c r="XB88" i="19"/>
  <c r="WT74"/>
  <c r="XB74"/>
  <c r="MX74" i="23"/>
  <c r="MW74"/>
  <c r="NA4"/>
  <c r="NA5"/>
  <c r="NA6"/>
  <c r="NA7"/>
  <c r="NA8"/>
  <c r="NA9"/>
  <c r="NA10"/>
  <c r="NA11"/>
  <c r="NA12"/>
  <c r="NA13"/>
  <c r="NA14"/>
  <c r="NA15"/>
  <c r="NA16"/>
  <c r="NA17"/>
  <c r="NA18"/>
  <c r="NA19"/>
  <c r="NA20"/>
  <c r="NA21"/>
  <c r="NA22"/>
  <c r="NA23"/>
  <c r="NA24"/>
  <c r="NA25"/>
  <c r="NA26"/>
  <c r="NA27"/>
  <c r="NA28"/>
  <c r="NA29"/>
  <c r="NA30"/>
  <c r="NA31"/>
  <c r="NA32"/>
  <c r="NA33"/>
  <c r="NA34"/>
  <c r="NA35"/>
  <c r="NA36"/>
  <c r="NA37"/>
  <c r="NA38"/>
  <c r="NA39"/>
  <c r="NA40"/>
  <c r="NA41"/>
  <c r="NA42"/>
  <c r="NA43"/>
  <c r="NA44"/>
  <c r="NA45"/>
  <c r="NA46"/>
  <c r="NA47"/>
  <c r="NA48"/>
  <c r="NA49"/>
  <c r="NA50"/>
  <c r="NA51"/>
  <c r="NA52"/>
  <c r="NA53"/>
  <c r="NA54"/>
  <c r="NA55"/>
  <c r="NA56"/>
  <c r="NA57"/>
  <c r="NA58"/>
  <c r="NA59"/>
  <c r="NA60"/>
  <c r="NA61"/>
  <c r="NA62"/>
  <c r="NA63"/>
  <c r="NA64"/>
  <c r="NA65"/>
  <c r="NA66"/>
  <c r="NA67"/>
  <c r="NA68"/>
  <c r="NA69"/>
  <c r="NA70"/>
  <c r="NA71"/>
  <c r="NA72"/>
  <c r="NA73"/>
  <c r="NA3"/>
  <c r="PP74" i="21"/>
  <c r="PO74"/>
  <c r="PS4"/>
  <c r="PS5"/>
  <c r="PS6"/>
  <c r="PS7"/>
  <c r="PS8"/>
  <c r="PS9"/>
  <c r="PS10"/>
  <c r="PS11"/>
  <c r="PS12"/>
  <c r="PS13"/>
  <c r="PS14"/>
  <c r="PS15"/>
  <c r="PS16"/>
  <c r="PS17"/>
  <c r="PS18"/>
  <c r="PS19"/>
  <c r="PS20"/>
  <c r="PS21"/>
  <c r="PS22"/>
  <c r="PS23"/>
  <c r="PS24"/>
  <c r="PS25"/>
  <c r="PS26"/>
  <c r="PS27"/>
  <c r="PS28"/>
  <c r="PS29"/>
  <c r="PS30"/>
  <c r="PS31"/>
  <c r="PS32"/>
  <c r="PS33"/>
  <c r="PS34"/>
  <c r="PS35"/>
  <c r="PS36"/>
  <c r="PS37"/>
  <c r="PS38"/>
  <c r="PS39"/>
  <c r="PS40"/>
  <c r="PS41"/>
  <c r="PS42"/>
  <c r="PS43"/>
  <c r="PS44"/>
  <c r="PS45"/>
  <c r="PS46"/>
  <c r="PS47"/>
  <c r="PS48"/>
  <c r="PS49"/>
  <c r="PS50"/>
  <c r="PS51"/>
  <c r="PS52"/>
  <c r="PS53"/>
  <c r="PS54"/>
  <c r="PS55"/>
  <c r="PS56"/>
  <c r="PS57"/>
  <c r="PS58"/>
  <c r="PS59"/>
  <c r="PS60"/>
  <c r="PS61"/>
  <c r="PS62"/>
  <c r="PS63"/>
  <c r="PS64"/>
  <c r="PS65"/>
  <c r="PS66"/>
  <c r="PS67"/>
  <c r="PS68"/>
  <c r="PS69"/>
  <c r="PS70"/>
  <c r="PS71"/>
  <c r="PS72"/>
  <c r="PS73"/>
  <c r="PS3"/>
  <c r="PP74" i="20"/>
  <c r="PO74"/>
  <c r="PS4"/>
  <c r="PS5"/>
  <c r="QB5" s="1"/>
  <c r="PS6"/>
  <c r="QB6" s="1"/>
  <c r="PS7"/>
  <c r="PS8"/>
  <c r="PS9"/>
  <c r="QB9" s="1"/>
  <c r="PS10"/>
  <c r="PS11"/>
  <c r="QB11" s="1"/>
  <c r="PS12"/>
  <c r="QB12" s="1"/>
  <c r="PS13"/>
  <c r="QB13" s="1"/>
  <c r="PS14"/>
  <c r="PS15"/>
  <c r="QB15" s="1"/>
  <c r="PS16"/>
  <c r="PS17"/>
  <c r="QB17" s="1"/>
  <c r="PS18"/>
  <c r="PS19"/>
  <c r="QB19" s="1"/>
  <c r="PS20"/>
  <c r="PS21"/>
  <c r="PS22"/>
  <c r="PS23"/>
  <c r="QB23" s="1"/>
  <c r="PS24"/>
  <c r="PS25"/>
  <c r="QB25" s="1"/>
  <c r="PS26"/>
  <c r="PS27"/>
  <c r="QB27" s="1"/>
  <c r="PS28"/>
  <c r="PS29"/>
  <c r="QB29" s="1"/>
  <c r="PS30"/>
  <c r="PS31"/>
  <c r="QB31" s="1"/>
  <c r="PS32"/>
  <c r="PS33"/>
  <c r="QB33" s="1"/>
  <c r="PS34"/>
  <c r="PS35"/>
  <c r="PS36"/>
  <c r="PS37"/>
  <c r="QB37" s="1"/>
  <c r="PS38"/>
  <c r="PS39"/>
  <c r="PS40"/>
  <c r="PS41"/>
  <c r="QB41" s="1"/>
  <c r="PS42"/>
  <c r="PS43"/>
  <c r="PS44"/>
  <c r="PS45"/>
  <c r="QB45" s="1"/>
  <c r="PS46"/>
  <c r="PS47"/>
  <c r="QB47" s="1"/>
  <c r="PS48"/>
  <c r="PS49"/>
  <c r="QB49" s="1"/>
  <c r="PS50"/>
  <c r="PS51"/>
  <c r="QB51" s="1"/>
  <c r="PS52"/>
  <c r="PS53"/>
  <c r="QB53" s="1"/>
  <c r="PS54"/>
  <c r="PS55"/>
  <c r="PS56"/>
  <c r="PS57"/>
  <c r="QB57" s="1"/>
  <c r="PS58"/>
  <c r="PS59"/>
  <c r="QB59" s="1"/>
  <c r="PS60"/>
  <c r="PS61"/>
  <c r="QB61" s="1"/>
  <c r="PS62"/>
  <c r="PS63"/>
  <c r="QB63" s="1"/>
  <c r="PS64"/>
  <c r="PS65"/>
  <c r="QB65" s="1"/>
  <c r="PS66"/>
  <c r="PS67"/>
  <c r="QB67" s="1"/>
  <c r="PS68"/>
  <c r="PS69"/>
  <c r="QB69" s="1"/>
  <c r="PS70"/>
  <c r="PS71"/>
  <c r="QB71" s="1"/>
  <c r="PS72"/>
  <c r="PS73"/>
  <c r="QB73" s="1"/>
  <c r="PS3"/>
  <c r="QB3" s="1"/>
  <c r="ZY74" i="13"/>
  <c r="ZX74"/>
  <c r="AAB4"/>
  <c r="AAB5"/>
  <c r="AAB6"/>
  <c r="AAB7"/>
  <c r="AAK7" s="1"/>
  <c r="AAB8"/>
  <c r="AAB9"/>
  <c r="AAB10"/>
  <c r="AAB11"/>
  <c r="AAK11" s="1"/>
  <c r="AAB12"/>
  <c r="AAB13"/>
  <c r="AAB14"/>
  <c r="AAB15"/>
  <c r="AAK15" s="1"/>
  <c r="AAB16"/>
  <c r="AAK16" s="1"/>
  <c r="AAB17"/>
  <c r="AAB18"/>
  <c r="AAB19"/>
  <c r="AAK19" s="1"/>
  <c r="AAB20"/>
  <c r="AAB21"/>
  <c r="AAB22"/>
  <c r="AAB23"/>
  <c r="AAK23" s="1"/>
  <c r="AAB24"/>
  <c r="AAB25"/>
  <c r="AAB26"/>
  <c r="AAB27"/>
  <c r="AAK27" s="1"/>
  <c r="AAB28"/>
  <c r="AAK28" s="1"/>
  <c r="AAB29"/>
  <c r="AAB30"/>
  <c r="AAB31"/>
  <c r="AAB32"/>
  <c r="AAB33"/>
  <c r="AAK33" s="1"/>
  <c r="AAB34"/>
  <c r="AAB35"/>
  <c r="AAK35" s="1"/>
  <c r="AAB36"/>
  <c r="AAB37"/>
  <c r="AAK37" s="1"/>
  <c r="AAB38"/>
  <c r="AAK38" s="1"/>
  <c r="AAB39"/>
  <c r="AAK39" s="1"/>
  <c r="AAB40"/>
  <c r="AAB41"/>
  <c r="AAK41" s="1"/>
  <c r="AAB42"/>
  <c r="AAB43"/>
  <c r="AAB44"/>
  <c r="AAK44" s="1"/>
  <c r="AAB45"/>
  <c r="AAK45" s="1"/>
  <c r="AAB46"/>
  <c r="AAB47"/>
  <c r="AAK47" s="1"/>
  <c r="AAB48"/>
  <c r="AAB49"/>
  <c r="AAK49" s="1"/>
  <c r="AAB50"/>
  <c r="AAB51"/>
  <c r="AAK51" s="1"/>
  <c r="AAB52"/>
  <c r="AAK52" s="1"/>
  <c r="AAB53"/>
  <c r="AAK53" s="1"/>
  <c r="AAB54"/>
  <c r="AAB55"/>
  <c r="AAK55" s="1"/>
  <c r="AAB56"/>
  <c r="AAK56" s="1"/>
  <c r="AAB57"/>
  <c r="AAB58"/>
  <c r="AAB59"/>
  <c r="AAK59" s="1"/>
  <c r="AAB60"/>
  <c r="AAB61"/>
  <c r="AAK61" s="1"/>
  <c r="AAB62"/>
  <c r="AAB63"/>
  <c r="AAK63" s="1"/>
  <c r="AAB64"/>
  <c r="AAK64" s="1"/>
  <c r="AAB65"/>
  <c r="AAB66"/>
  <c r="AAK66" s="1"/>
  <c r="AAB67"/>
  <c r="AAK67" s="1"/>
  <c r="AAB68"/>
  <c r="AAB69"/>
  <c r="AAK69" s="1"/>
  <c r="AAB70"/>
  <c r="AAB71"/>
  <c r="AAK71" s="1"/>
  <c r="AAB72"/>
  <c r="AAK72" s="1"/>
  <c r="AAB73"/>
  <c r="AAB3"/>
  <c r="AAK3" s="1"/>
  <c r="PS74" i="21" l="1"/>
  <c r="QB72" i="20"/>
  <c r="QB68"/>
  <c r="QB64"/>
  <c r="QB60"/>
  <c r="QB56"/>
  <c r="QB54"/>
  <c r="QB50"/>
  <c r="QB46"/>
  <c r="QB28"/>
  <c r="QB24"/>
  <c r="QB10"/>
  <c r="QB43"/>
  <c r="AAK9" i="13"/>
  <c r="AAK21"/>
  <c r="AAK36"/>
  <c r="AAK43"/>
  <c r="AAK50"/>
  <c r="AAK4"/>
  <c r="AAK10"/>
  <c r="AAK17"/>
  <c r="AAK22"/>
  <c r="AAK30"/>
  <c r="AAK58"/>
  <c r="QB14" i="20"/>
  <c r="QB18"/>
  <c r="QB32"/>
  <c r="QB36"/>
  <c r="QB40"/>
  <c r="AAK13" i="13"/>
  <c r="AAK29"/>
  <c r="AAK57"/>
  <c r="AAK73"/>
  <c r="QB7" i="20"/>
  <c r="QB35"/>
  <c r="QB39"/>
  <c r="AAK25" i="13"/>
  <c r="AAK65"/>
  <c r="AAK31"/>
  <c r="AAK5"/>
  <c r="QB70" i="20"/>
  <c r="QB66"/>
  <c r="QB62"/>
  <c r="QB58"/>
  <c r="QB55"/>
  <c r="QB52"/>
  <c r="QB48"/>
  <c r="QB44"/>
  <c r="QB30"/>
  <c r="QB26"/>
  <c r="QB22"/>
  <c r="QB21"/>
  <c r="AAK6" i="13"/>
  <c r="AAK12"/>
  <c r="AAK18"/>
  <c r="AAK24"/>
  <c r="AAK32"/>
  <c r="AAK40"/>
  <c r="AAK46"/>
  <c r="AAK54"/>
  <c r="AAK60"/>
  <c r="AAK68"/>
  <c r="AAK8"/>
  <c r="AAK14"/>
  <c r="AAK20"/>
  <c r="AAK26"/>
  <c r="AAK34"/>
  <c r="AAK42"/>
  <c r="AAK48"/>
  <c r="AAK62"/>
  <c r="AAK70"/>
  <c r="QB4" i="20"/>
  <c r="QB8"/>
  <c r="QB16"/>
  <c r="QB20"/>
  <c r="QB34"/>
  <c r="QB38"/>
  <c r="QB42"/>
  <c r="NA74" i="23"/>
  <c r="PS74" i="20"/>
  <c r="AAB74" i="13"/>
  <c r="WI88" i="19" l="1"/>
  <c r="WH88"/>
  <c r="MP74" i="23"/>
  <c r="MO74"/>
  <c r="MS4"/>
  <c r="MS5"/>
  <c r="NB5" s="1"/>
  <c r="MS6"/>
  <c r="MS7"/>
  <c r="NB7" s="1"/>
  <c r="MS8"/>
  <c r="MS9"/>
  <c r="MS10"/>
  <c r="MS11"/>
  <c r="MS12"/>
  <c r="MS13"/>
  <c r="NB13" s="1"/>
  <c r="MS14"/>
  <c r="MS15"/>
  <c r="NB15" s="1"/>
  <c r="MS16"/>
  <c r="MS17"/>
  <c r="MS18"/>
  <c r="MS19"/>
  <c r="NB19" s="1"/>
  <c r="MS20"/>
  <c r="MS21"/>
  <c r="MS22"/>
  <c r="MS23"/>
  <c r="NB23" s="1"/>
  <c r="MS24"/>
  <c r="MS25"/>
  <c r="NB25" s="1"/>
  <c r="MS26"/>
  <c r="MS27"/>
  <c r="MS28"/>
  <c r="MS29"/>
  <c r="NB29" s="1"/>
  <c r="MS30"/>
  <c r="MS31"/>
  <c r="NB31" s="1"/>
  <c r="MS32"/>
  <c r="MS33"/>
  <c r="NB33" s="1"/>
  <c r="MS34"/>
  <c r="MS35"/>
  <c r="NB35" s="1"/>
  <c r="MS36"/>
  <c r="MS37"/>
  <c r="NB37" s="1"/>
  <c r="MS38"/>
  <c r="MS39"/>
  <c r="NB39" s="1"/>
  <c r="MS40"/>
  <c r="MS41"/>
  <c r="NB41" s="1"/>
  <c r="MS42"/>
  <c r="MS43"/>
  <c r="NB43" s="1"/>
  <c r="MS44"/>
  <c r="MS45"/>
  <c r="NB45" s="1"/>
  <c r="MS46"/>
  <c r="MS47"/>
  <c r="NB47" s="1"/>
  <c r="MS48"/>
  <c r="MS49"/>
  <c r="MS50"/>
  <c r="MS51"/>
  <c r="NB51" s="1"/>
  <c r="MS52"/>
  <c r="MS53"/>
  <c r="NB53" s="1"/>
  <c r="MS54"/>
  <c r="MS55"/>
  <c r="MS56"/>
  <c r="MS57"/>
  <c r="NB57" s="1"/>
  <c r="MS58"/>
  <c r="MS59"/>
  <c r="NB59" s="1"/>
  <c r="MS60"/>
  <c r="MS61"/>
  <c r="NB61" s="1"/>
  <c r="MS62"/>
  <c r="MS63"/>
  <c r="NB63" s="1"/>
  <c r="MS64"/>
  <c r="MS65"/>
  <c r="NB65" s="1"/>
  <c r="MS66"/>
  <c r="MS67"/>
  <c r="NB67" s="1"/>
  <c r="MS68"/>
  <c r="MS69"/>
  <c r="NB69" s="1"/>
  <c r="MS70"/>
  <c r="MS71"/>
  <c r="NB71" s="1"/>
  <c r="MS72"/>
  <c r="MS73"/>
  <c r="NB73" s="1"/>
  <c r="MS3"/>
  <c r="NB3" s="1"/>
  <c r="PH74" i="21"/>
  <c r="PG74"/>
  <c r="PK4"/>
  <c r="PK5"/>
  <c r="PT5" s="1"/>
  <c r="PK6"/>
  <c r="PK7"/>
  <c r="PT7" s="1"/>
  <c r="PK8"/>
  <c r="PK9"/>
  <c r="PT9" s="1"/>
  <c r="PK10"/>
  <c r="PK11"/>
  <c r="PT11" s="1"/>
  <c r="PK12"/>
  <c r="PK13"/>
  <c r="PT13" s="1"/>
  <c r="PK14"/>
  <c r="PK15"/>
  <c r="PT15" s="1"/>
  <c r="PK16"/>
  <c r="PK17"/>
  <c r="PK18"/>
  <c r="PK19"/>
  <c r="PT19" s="1"/>
  <c r="PK20"/>
  <c r="PK21"/>
  <c r="PK22"/>
  <c r="PK23"/>
  <c r="PT23" s="1"/>
  <c r="PK24"/>
  <c r="PK25"/>
  <c r="PT25" s="1"/>
  <c r="PK26"/>
  <c r="PK27"/>
  <c r="PT27" s="1"/>
  <c r="PK28"/>
  <c r="PK29"/>
  <c r="PT29" s="1"/>
  <c r="PK30"/>
  <c r="PK31"/>
  <c r="PT31" s="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T55" s="1"/>
  <c r="PK56"/>
  <c r="PK57"/>
  <c r="PT57" s="1"/>
  <c r="PK58"/>
  <c r="PK59"/>
  <c r="PT59" s="1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T73" s="1"/>
  <c r="PK3"/>
  <c r="PH74" i="20"/>
  <c r="PG74"/>
  <c r="PK4"/>
  <c r="PK5"/>
  <c r="PT5" s="1"/>
  <c r="PK6"/>
  <c r="PK7"/>
  <c r="PT7" s="1"/>
  <c r="PK8"/>
  <c r="PK9"/>
  <c r="PK10"/>
  <c r="PK11"/>
  <c r="PT11" s="1"/>
  <c r="PK12"/>
  <c r="PK13"/>
  <c r="PT13" s="1"/>
  <c r="PK14"/>
  <c r="PK15"/>
  <c r="PT15" s="1"/>
  <c r="PK16"/>
  <c r="PK17"/>
  <c r="PT17" s="1"/>
  <c r="PK18"/>
  <c r="PK19"/>
  <c r="PT19" s="1"/>
  <c r="PK20"/>
  <c r="PK21"/>
  <c r="PT21" s="1"/>
  <c r="PK22"/>
  <c r="PK23"/>
  <c r="PT23" s="1"/>
  <c r="PK24"/>
  <c r="PK25"/>
  <c r="PT25" s="1"/>
  <c r="PK26"/>
  <c r="PK27"/>
  <c r="PT27" s="1"/>
  <c r="PK28"/>
  <c r="PK29"/>
  <c r="PT29" s="1"/>
  <c r="PK30"/>
  <c r="PK3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K56"/>
  <c r="PK57"/>
  <c r="PT57" s="1"/>
  <c r="PK58"/>
  <c r="PK59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K3"/>
  <c r="PT3" s="1"/>
  <c r="ZQ74" i="13"/>
  <c r="ZP74"/>
  <c r="ZT4"/>
  <c r="ZT5"/>
  <c r="AAC5" s="1"/>
  <c r="ZT6"/>
  <c r="ZT7"/>
  <c r="AAC7" s="1"/>
  <c r="ZT8"/>
  <c r="ZT9"/>
  <c r="ZT10"/>
  <c r="ZT11"/>
  <c r="AAC11" s="1"/>
  <c r="ZT12"/>
  <c r="ZT13"/>
  <c r="AAC13" s="1"/>
  <c r="ZT14"/>
  <c r="ZT15"/>
  <c r="AAC15" s="1"/>
  <c r="ZT16"/>
  <c r="ZT17"/>
  <c r="ZT18"/>
  <c r="ZT19"/>
  <c r="AAC19" s="1"/>
  <c r="ZT20"/>
  <c r="ZT21"/>
  <c r="AAC21" s="1"/>
  <c r="ZT22"/>
  <c r="ZT23"/>
  <c r="AAC23" s="1"/>
  <c r="ZT24"/>
  <c r="ZT25"/>
  <c r="AAC25" s="1"/>
  <c r="ZT26"/>
  <c r="ZT27"/>
  <c r="AAC27" s="1"/>
  <c r="ZT28"/>
  <c r="ZT29"/>
  <c r="AAC29" s="1"/>
  <c r="ZT30"/>
  <c r="ZT31"/>
  <c r="ZT32"/>
  <c r="ZT33"/>
  <c r="AAC33" s="1"/>
  <c r="ZT34"/>
  <c r="ZT35"/>
  <c r="AAC35" s="1"/>
  <c r="ZT36"/>
  <c r="ZT37"/>
  <c r="AAC37" s="1"/>
  <c r="ZT38"/>
  <c r="ZT39"/>
  <c r="AAC39" s="1"/>
  <c r="ZT40"/>
  <c r="ZT41"/>
  <c r="AAC41" s="1"/>
  <c r="ZT42"/>
  <c r="ZT43"/>
  <c r="AAC43" s="1"/>
  <c r="ZT44"/>
  <c r="ZT45"/>
  <c r="AAC45" s="1"/>
  <c r="ZT46"/>
  <c r="ZT47"/>
  <c r="AAC47" s="1"/>
  <c r="ZT48"/>
  <c r="ZT49"/>
  <c r="AAC49" s="1"/>
  <c r="ZT50"/>
  <c r="ZT51"/>
  <c r="AAC51" s="1"/>
  <c r="ZT52"/>
  <c r="ZT53"/>
  <c r="AAC53" s="1"/>
  <c r="ZT54"/>
  <c r="ZT55"/>
  <c r="ZT56"/>
  <c r="ZT57"/>
  <c r="AAC57" s="1"/>
  <c r="ZT58"/>
  <c r="ZT59"/>
  <c r="AAC59" s="1"/>
  <c r="ZT60"/>
  <c r="ZT61"/>
  <c r="AAC61" s="1"/>
  <c r="ZT62"/>
  <c r="ZT63"/>
  <c r="AAC63" s="1"/>
  <c r="ZT64"/>
  <c r="ZT65"/>
  <c r="AAC65" s="1"/>
  <c r="ZT66"/>
  <c r="ZT67"/>
  <c r="AAC67" s="1"/>
  <c r="ZT68"/>
  <c r="ZT69"/>
  <c r="AAC69" s="1"/>
  <c r="ZT70"/>
  <c r="ZT71"/>
  <c r="AAC71" s="1"/>
  <c r="ZT72"/>
  <c r="ZT73"/>
  <c r="ZT3"/>
  <c r="WL88" i="19" l="1"/>
  <c r="PK74" i="20"/>
  <c r="AAC3" i="13"/>
  <c r="AAC72"/>
  <c r="AAC68"/>
  <c r="AAC64"/>
  <c r="AAC56"/>
  <c r="AAC54"/>
  <c r="AAC50"/>
  <c r="AAC46"/>
  <c r="AAC34"/>
  <c r="AAC31"/>
  <c r="AAC20"/>
  <c r="AAC17"/>
  <c r="AAC14"/>
  <c r="AAC9"/>
  <c r="AAC6"/>
  <c r="PT73" i="20"/>
  <c r="PT70"/>
  <c r="PT66"/>
  <c r="PT62"/>
  <c r="PT59"/>
  <c r="PT56"/>
  <c r="PT54"/>
  <c r="PT50"/>
  <c r="PT46"/>
  <c r="PT43"/>
  <c r="PT40"/>
  <c r="PT36"/>
  <c r="PT32"/>
  <c r="PT30"/>
  <c r="PT26"/>
  <c r="PT22"/>
  <c r="PT18"/>
  <c r="PT14"/>
  <c r="PT10"/>
  <c r="PT8"/>
  <c r="PT4"/>
  <c r="PT72" i="21"/>
  <c r="PT68"/>
  <c r="PT64"/>
  <c r="PT60"/>
  <c r="PT56"/>
  <c r="PT52"/>
  <c r="PT48"/>
  <c r="PT44"/>
  <c r="PT42"/>
  <c r="PT38"/>
  <c r="PT34"/>
  <c r="PT30"/>
  <c r="PT26"/>
  <c r="PT24"/>
  <c r="PT21"/>
  <c r="PT18"/>
  <c r="PT16"/>
  <c r="PT12"/>
  <c r="PT8"/>
  <c r="PT4"/>
  <c r="NB70" i="23"/>
  <c r="NB66"/>
  <c r="NB62"/>
  <c r="NB58"/>
  <c r="NB55"/>
  <c r="NB52"/>
  <c r="NB49"/>
  <c r="NB46"/>
  <c r="NB42"/>
  <c r="NB38"/>
  <c r="NB34"/>
  <c r="NB30"/>
  <c r="NB27"/>
  <c r="NB24"/>
  <c r="NB21"/>
  <c r="NB18"/>
  <c r="NB16"/>
  <c r="NB12"/>
  <c r="NB10"/>
  <c r="NB8"/>
  <c r="NB4"/>
  <c r="AAC60" i="13"/>
  <c r="AAC42"/>
  <c r="AAC38"/>
  <c r="AAC28"/>
  <c r="AAC24"/>
  <c r="AAC73"/>
  <c r="AAC70"/>
  <c r="AAC66"/>
  <c r="AAC62"/>
  <c r="AAC58"/>
  <c r="AAC55"/>
  <c r="AAC52"/>
  <c r="AAC48"/>
  <c r="AAC44"/>
  <c r="AAC40"/>
  <c r="AAC36"/>
  <c r="AAC32"/>
  <c r="AAC30"/>
  <c r="AAC26"/>
  <c r="AAC22"/>
  <c r="AAC18"/>
  <c r="AAC16"/>
  <c r="AAC12"/>
  <c r="AAC10"/>
  <c r="AAC8"/>
  <c r="AAC4"/>
  <c r="PT72" i="20"/>
  <c r="PT68"/>
  <c r="PT64"/>
  <c r="PT60"/>
  <c r="PT58"/>
  <c r="PT55"/>
  <c r="PT52"/>
  <c r="PT48"/>
  <c r="PT44"/>
  <c r="PT42"/>
  <c r="PT38"/>
  <c r="PT34"/>
  <c r="PT31"/>
  <c r="PT28"/>
  <c r="PT24"/>
  <c r="PT20"/>
  <c r="PT16"/>
  <c r="PT12"/>
  <c r="PT9"/>
  <c r="PT6"/>
  <c r="PT3" i="21"/>
  <c r="PT70"/>
  <c r="PT66"/>
  <c r="PT62"/>
  <c r="PT58"/>
  <c r="PT54"/>
  <c r="PT50"/>
  <c r="PT46"/>
  <c r="PT43"/>
  <c r="PT40"/>
  <c r="PT36"/>
  <c r="PT32"/>
  <c r="PT28"/>
  <c r="PT22"/>
  <c r="PT20"/>
  <c r="PT17"/>
  <c r="PT14"/>
  <c r="PT10"/>
  <c r="PT6"/>
  <c r="NB72" i="23"/>
  <c r="NB68"/>
  <c r="NB64"/>
  <c r="NB60"/>
  <c r="NB56"/>
  <c r="NB54"/>
  <c r="NB50"/>
  <c r="NB48"/>
  <c r="NB44"/>
  <c r="NB40"/>
  <c r="NB36"/>
  <c r="NB32"/>
  <c r="NB28"/>
  <c r="NB26"/>
  <c r="NB22"/>
  <c r="NB20"/>
  <c r="NB17"/>
  <c r="NB14"/>
  <c r="NB11"/>
  <c r="NB9"/>
  <c r="NB6"/>
  <c r="MS74"/>
  <c r="PK74" i="21"/>
  <c r="ZT74" i="13"/>
  <c r="WL4" i="19" l="1"/>
  <c r="WU4" s="1"/>
  <c r="WL5"/>
  <c r="WL6"/>
  <c r="WU6" s="1"/>
  <c r="WL7"/>
  <c r="WL8"/>
  <c r="WU8" s="1"/>
  <c r="WL9"/>
  <c r="WL10"/>
  <c r="WU10" s="1"/>
  <c r="WL11"/>
  <c r="WL12"/>
  <c r="WU12" s="1"/>
  <c r="WL13"/>
  <c r="WL14"/>
  <c r="WU14" s="1"/>
  <c r="WL15"/>
  <c r="WU15" s="1"/>
  <c r="WL16"/>
  <c r="WU16" s="1"/>
  <c r="WL17"/>
  <c r="WL18"/>
  <c r="WU18" s="1"/>
  <c r="WL19"/>
  <c r="WL20"/>
  <c r="WU20" s="1"/>
  <c r="WL21"/>
  <c r="WU21" s="1"/>
  <c r="WL22"/>
  <c r="WU22" s="1"/>
  <c r="WL23"/>
  <c r="WL24"/>
  <c r="WU24" s="1"/>
  <c r="WL25"/>
  <c r="WL26"/>
  <c r="WU26" s="1"/>
  <c r="WL27"/>
  <c r="WL28"/>
  <c r="WU28" s="1"/>
  <c r="WL29"/>
  <c r="WL30"/>
  <c r="WU30" s="1"/>
  <c r="WL31"/>
  <c r="WL32"/>
  <c r="WU32" s="1"/>
  <c r="WL33"/>
  <c r="WL34"/>
  <c r="WU34" s="1"/>
  <c r="WL35"/>
  <c r="WL36"/>
  <c r="WU36" s="1"/>
  <c r="WL37"/>
  <c r="WL38"/>
  <c r="WU38" s="1"/>
  <c r="WL39"/>
  <c r="WL40"/>
  <c r="WU40" s="1"/>
  <c r="WL41"/>
  <c r="WL42"/>
  <c r="WU42" s="1"/>
  <c r="WL43"/>
  <c r="WL44"/>
  <c r="WU44" s="1"/>
  <c r="WL45"/>
  <c r="WL46"/>
  <c r="WU46" s="1"/>
  <c r="WL47"/>
  <c r="WL48"/>
  <c r="WU48" s="1"/>
  <c r="WL49"/>
  <c r="WL50"/>
  <c r="WU50" s="1"/>
  <c r="WL51"/>
  <c r="WL52"/>
  <c r="WU52" s="1"/>
  <c r="WL53"/>
  <c r="WL54"/>
  <c r="WU54" s="1"/>
  <c r="WL55"/>
  <c r="WL56"/>
  <c r="WU56" s="1"/>
  <c r="WL57"/>
  <c r="WL58"/>
  <c r="WU58" s="1"/>
  <c r="WL59"/>
  <c r="WU59" s="1"/>
  <c r="WL60"/>
  <c r="WU60" s="1"/>
  <c r="WL61"/>
  <c r="WL62"/>
  <c r="WU62" s="1"/>
  <c r="WL63"/>
  <c r="WL64"/>
  <c r="WU64" s="1"/>
  <c r="WL65"/>
  <c r="WL66"/>
  <c r="WU66" s="1"/>
  <c r="WL67"/>
  <c r="WU67" s="1"/>
  <c r="WL68"/>
  <c r="WU68" s="1"/>
  <c r="WL69"/>
  <c r="WL70"/>
  <c r="WU70" s="1"/>
  <c r="WL71"/>
  <c r="WL72"/>
  <c r="WU72" s="1"/>
  <c r="WL73"/>
  <c r="WU73" s="1"/>
  <c r="WL3"/>
  <c r="WU3" s="1"/>
  <c r="WI74"/>
  <c r="WH74"/>
  <c r="WA88"/>
  <c r="VZ88"/>
  <c r="WA74"/>
  <c r="VZ74"/>
  <c r="WD4"/>
  <c r="WD5"/>
  <c r="WD6"/>
  <c r="WD7"/>
  <c r="WD8"/>
  <c r="WD9"/>
  <c r="WD10"/>
  <c r="WD11"/>
  <c r="WD12"/>
  <c r="WD13"/>
  <c r="WD14"/>
  <c r="WD15"/>
  <c r="WD16"/>
  <c r="WD17"/>
  <c r="WD18"/>
  <c r="WD19"/>
  <c r="WD20"/>
  <c r="WD21"/>
  <c r="WD22"/>
  <c r="WD23"/>
  <c r="WD24"/>
  <c r="WD25"/>
  <c r="WD26"/>
  <c r="WD27"/>
  <c r="WD28"/>
  <c r="WD29"/>
  <c r="WD30"/>
  <c r="WD31"/>
  <c r="WD32"/>
  <c r="WD33"/>
  <c r="WD34"/>
  <c r="WD35"/>
  <c r="WD36"/>
  <c r="WD37"/>
  <c r="WD38"/>
  <c r="WD39"/>
  <c r="WD40"/>
  <c r="WD41"/>
  <c r="WD42"/>
  <c r="WD43"/>
  <c r="WD44"/>
  <c r="WD45"/>
  <c r="WD46"/>
  <c r="WD47"/>
  <c r="WD48"/>
  <c r="WD49"/>
  <c r="WD50"/>
  <c r="WD51"/>
  <c r="WD52"/>
  <c r="WD53"/>
  <c r="WD54"/>
  <c r="WD55"/>
  <c r="WD56"/>
  <c r="WD57"/>
  <c r="WD58"/>
  <c r="WD59"/>
  <c r="WD60"/>
  <c r="WD61"/>
  <c r="WD62"/>
  <c r="WD63"/>
  <c r="WD64"/>
  <c r="WD65"/>
  <c r="WD66"/>
  <c r="WD67"/>
  <c r="WD68"/>
  <c r="WD69"/>
  <c r="WD70"/>
  <c r="WD71"/>
  <c r="WD72"/>
  <c r="WD73"/>
  <c r="WD3"/>
  <c r="WM67" l="1"/>
  <c r="WM59"/>
  <c r="WM15"/>
  <c r="WM71"/>
  <c r="WU71"/>
  <c r="WM69"/>
  <c r="WU69"/>
  <c r="WM65"/>
  <c r="WU65"/>
  <c r="WM63"/>
  <c r="WU63"/>
  <c r="WM61"/>
  <c r="WU61"/>
  <c r="WM57"/>
  <c r="WU57"/>
  <c r="WM55"/>
  <c r="WU55"/>
  <c r="WM53"/>
  <c r="WU53"/>
  <c r="WM51"/>
  <c r="WU51"/>
  <c r="WM49"/>
  <c r="WU49"/>
  <c r="WM47"/>
  <c r="WU47"/>
  <c r="WM45"/>
  <c r="WU45"/>
  <c r="WM43"/>
  <c r="WU43"/>
  <c r="WM41"/>
  <c r="WU41"/>
  <c r="WM39"/>
  <c r="WU39"/>
  <c r="WM37"/>
  <c r="WU37"/>
  <c r="WM35"/>
  <c r="WU35"/>
  <c r="WM33"/>
  <c r="WU33"/>
  <c r="WM31"/>
  <c r="WU31"/>
  <c r="WM29"/>
  <c r="WU29"/>
  <c r="WM27"/>
  <c r="WU27"/>
  <c r="WM25"/>
  <c r="WU25"/>
  <c r="WM23"/>
  <c r="WU23"/>
  <c r="WM19"/>
  <c r="WU19"/>
  <c r="WM17"/>
  <c r="WU17"/>
  <c r="WM13"/>
  <c r="WU13"/>
  <c r="WM11"/>
  <c r="WU11"/>
  <c r="WM9"/>
  <c r="WU9"/>
  <c r="WM7"/>
  <c r="WU7"/>
  <c r="WM5"/>
  <c r="WU5"/>
  <c r="WL74"/>
  <c r="WD88"/>
  <c r="WM73"/>
  <c r="WM70"/>
  <c r="WM62"/>
  <c r="WM54"/>
  <c r="WM46"/>
  <c r="WM38"/>
  <c r="WM30"/>
  <c r="WM22"/>
  <c r="WM14"/>
  <c r="WM6"/>
  <c r="WM72"/>
  <c r="WM64"/>
  <c r="WM56"/>
  <c r="WM48"/>
  <c r="WM40"/>
  <c r="WM32"/>
  <c r="WM24"/>
  <c r="WM21"/>
  <c r="WM16"/>
  <c r="WM8"/>
  <c r="WM3"/>
  <c r="WM66"/>
  <c r="WM58"/>
  <c r="WM50"/>
  <c r="WM42"/>
  <c r="WM34"/>
  <c r="WM26"/>
  <c r="WM18"/>
  <c r="WM10"/>
  <c r="WM68"/>
  <c r="WM60"/>
  <c r="WM52"/>
  <c r="WM44"/>
  <c r="WM36"/>
  <c r="WM28"/>
  <c r="WM20"/>
  <c r="WM12"/>
  <c r="WM4"/>
  <c r="WD74"/>
  <c r="VS88" l="1"/>
  <c r="VR88"/>
  <c r="OZ74" i="21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L14" s="1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C43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C54"/>
  <c r="PC55"/>
  <c r="PC56"/>
  <c r="PL56" s="1"/>
  <c r="PC57"/>
  <c r="PL57" s="1"/>
  <c r="PC58"/>
  <c r="PL58" s="1"/>
  <c r="PC59"/>
  <c r="PL59" s="1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L73" s="1"/>
  <c r="PC3"/>
  <c r="OZ74" i="20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L42" s="1"/>
  <c r="PC43"/>
  <c r="PL43" s="1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L53" s="1"/>
  <c r="PC54"/>
  <c r="PL54" s="1"/>
  <c r="PC55"/>
  <c r="PC56"/>
  <c r="PC57"/>
  <c r="PL57" s="1"/>
  <c r="PC58"/>
  <c r="PL58" s="1"/>
  <c r="PC59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C3"/>
  <c r="ZL4" i="13"/>
  <c r="ZL5"/>
  <c r="ZU5" s="1"/>
  <c r="ZL6"/>
  <c r="ZL7"/>
  <c r="ZU7" s="1"/>
  <c r="ZL8"/>
  <c r="ZL9"/>
  <c r="ZU9" s="1"/>
  <c r="ZL10"/>
  <c r="ZL11"/>
  <c r="ZU11" s="1"/>
  <c r="ZL12"/>
  <c r="ZL13"/>
  <c r="ZU13" s="1"/>
  <c r="ZL14"/>
  <c r="ZL15"/>
  <c r="ZU15" s="1"/>
  <c r="ZL16"/>
  <c r="ZL17"/>
  <c r="ZU17" s="1"/>
  <c r="ZL18"/>
  <c r="ZL19"/>
  <c r="ZU19" s="1"/>
  <c r="ZL20"/>
  <c r="ZL21"/>
  <c r="ZU21" s="1"/>
  <c r="ZL22"/>
  <c r="ZL23"/>
  <c r="ZU23" s="1"/>
  <c r="ZL24"/>
  <c r="ZL25"/>
  <c r="ZU25" s="1"/>
  <c r="ZL26"/>
  <c r="ZL27"/>
  <c r="ZU27" s="1"/>
  <c r="ZL28"/>
  <c r="ZL29"/>
  <c r="ZU29" s="1"/>
  <c r="ZL30"/>
  <c r="ZL31"/>
  <c r="ZU31" s="1"/>
  <c r="ZL32"/>
  <c r="ZL33"/>
  <c r="ZU33" s="1"/>
  <c r="ZL34"/>
  <c r="ZL35"/>
  <c r="ZU35" s="1"/>
  <c r="ZL36"/>
  <c r="ZL37"/>
  <c r="ZU37" s="1"/>
  <c r="ZL38"/>
  <c r="ZL39"/>
  <c r="ZU39" s="1"/>
  <c r="ZL40"/>
  <c r="ZL41"/>
  <c r="ZU41" s="1"/>
  <c r="ZL42"/>
  <c r="ZL43"/>
  <c r="ZU43" s="1"/>
  <c r="ZL44"/>
  <c r="ZL45"/>
  <c r="ZU45" s="1"/>
  <c r="ZL46"/>
  <c r="ZL47"/>
  <c r="ZU47" s="1"/>
  <c r="ZL48"/>
  <c r="ZL49"/>
  <c r="ZU49" s="1"/>
  <c r="ZL50"/>
  <c r="ZL51"/>
  <c r="ZU51" s="1"/>
  <c r="ZL52"/>
  <c r="ZL53"/>
  <c r="ZU53" s="1"/>
  <c r="ZL54"/>
  <c r="ZL55"/>
  <c r="ZU55" s="1"/>
  <c r="ZL56"/>
  <c r="ZL57"/>
  <c r="ZU57" s="1"/>
  <c r="ZL58"/>
  <c r="ZL59"/>
  <c r="ZL60"/>
  <c r="ZL61"/>
  <c r="ZU61" s="1"/>
  <c r="ZL62"/>
  <c r="ZL63"/>
  <c r="ZU63" s="1"/>
  <c r="ZL64"/>
  <c r="ZL65"/>
  <c r="ZU65" s="1"/>
  <c r="ZL66"/>
  <c r="ZL67"/>
  <c r="ZU67" s="1"/>
  <c r="ZL68"/>
  <c r="ZL69"/>
  <c r="ZU69" s="1"/>
  <c r="ZL70"/>
  <c r="ZL71"/>
  <c r="ZU71" s="1"/>
  <c r="ZL72"/>
  <c r="ZL73"/>
  <c r="ZU73" s="1"/>
  <c r="ZL3"/>
  <c r="ZI74"/>
  <c r="ZH74"/>
  <c r="VV88" i="19" l="1"/>
  <c r="ZU64" i="13"/>
  <c r="ZU46"/>
  <c r="ZU42"/>
  <c r="ZU38"/>
  <c r="ZU34"/>
  <c r="ZU30"/>
  <c r="ZU26"/>
  <c r="ZU22"/>
  <c r="ZU18"/>
  <c r="ZU14"/>
  <c r="ZU10"/>
  <c r="ZU6"/>
  <c r="PL3" i="20"/>
  <c r="PL59"/>
  <c r="PL55"/>
  <c r="PL14"/>
  <c r="PL3" i="21"/>
  <c r="PL54"/>
  <c r="PL43"/>
  <c r="PL11"/>
  <c r="ZU72" i="13"/>
  <c r="ZU68"/>
  <c r="ZU60"/>
  <c r="ZU58"/>
  <c r="ZU54"/>
  <c r="ZU50"/>
  <c r="ZU3"/>
  <c r="ZU70"/>
  <c r="ZU66"/>
  <c r="ZU62"/>
  <c r="ZU59"/>
  <c r="ZU56"/>
  <c r="ZU52"/>
  <c r="ZU48"/>
  <c r="ZU44"/>
  <c r="ZU40"/>
  <c r="ZU36"/>
  <c r="ZU32"/>
  <c r="ZU28"/>
  <c r="ZU24"/>
  <c r="ZU20"/>
  <c r="ZU16"/>
  <c r="ZU12"/>
  <c r="ZU8"/>
  <c r="ZU4"/>
  <c r="PL73" i="20"/>
  <c r="PL56"/>
  <c r="PL22"/>
  <c r="PL11"/>
  <c r="PL55" i="21"/>
  <c r="PL53"/>
  <c r="PL42"/>
  <c r="PL22"/>
  <c r="PC74"/>
  <c r="PC74" i="20"/>
  <c r="ZL74" i="13"/>
  <c r="LZ74" i="23" l="1"/>
  <c r="LY74"/>
  <c r="MC4"/>
  <c r="MT4" s="1"/>
  <c r="MC5"/>
  <c r="MT5" s="1"/>
  <c r="MC6"/>
  <c r="MT6" s="1"/>
  <c r="MC7"/>
  <c r="MT7" s="1"/>
  <c r="MC8"/>
  <c r="MT8" s="1"/>
  <c r="MC9"/>
  <c r="MT9" s="1"/>
  <c r="MC10"/>
  <c r="MT10" s="1"/>
  <c r="MC11"/>
  <c r="MC12"/>
  <c r="MT12" s="1"/>
  <c r="MC13"/>
  <c r="MT13" s="1"/>
  <c r="MC14"/>
  <c r="MT14" s="1"/>
  <c r="MC15"/>
  <c r="MT15" s="1"/>
  <c r="MC16"/>
  <c r="MT16" s="1"/>
  <c r="MC17"/>
  <c r="MT17" s="1"/>
  <c r="MC18"/>
  <c r="MT18" s="1"/>
  <c r="MC19"/>
  <c r="MT19" s="1"/>
  <c r="MC20"/>
  <c r="MT20" s="1"/>
  <c r="MC21"/>
  <c r="MC22"/>
  <c r="MT22" s="1"/>
  <c r="MC23"/>
  <c r="MT23" s="1"/>
  <c r="MC24"/>
  <c r="MT24" s="1"/>
  <c r="MC25"/>
  <c r="MC26"/>
  <c r="MT26" s="1"/>
  <c r="MC27"/>
  <c r="MC28"/>
  <c r="MT28" s="1"/>
  <c r="MC29"/>
  <c r="MT29" s="1"/>
  <c r="MC30"/>
  <c r="MT30" s="1"/>
  <c r="MC31"/>
  <c r="MC32"/>
  <c r="MT32" s="1"/>
  <c r="MC33"/>
  <c r="MT33" s="1"/>
  <c r="MC34"/>
  <c r="MT34" s="1"/>
  <c r="MC35"/>
  <c r="MT35" s="1"/>
  <c r="MC36"/>
  <c r="MT36" s="1"/>
  <c r="MC37"/>
  <c r="MT37" s="1"/>
  <c r="MC38"/>
  <c r="MT38" s="1"/>
  <c r="MC39"/>
  <c r="MT39" s="1"/>
  <c r="MC40"/>
  <c r="MT40" s="1"/>
  <c r="MC41"/>
  <c r="MT41" s="1"/>
  <c r="MC42"/>
  <c r="MT42" s="1"/>
  <c r="MC43"/>
  <c r="MC44"/>
  <c r="MT44" s="1"/>
  <c r="MC45"/>
  <c r="MT45" s="1"/>
  <c r="MC46"/>
  <c r="MT46" s="1"/>
  <c r="MC47"/>
  <c r="MT47" s="1"/>
  <c r="MC48"/>
  <c r="MT48" s="1"/>
  <c r="MC49"/>
  <c r="MC50"/>
  <c r="MT50" s="1"/>
  <c r="MC51"/>
  <c r="MT51" s="1"/>
  <c r="MC52"/>
  <c r="MT52" s="1"/>
  <c r="MC53"/>
  <c r="MT53" s="1"/>
  <c r="MC54"/>
  <c r="MT54" s="1"/>
  <c r="MC55"/>
  <c r="MC56"/>
  <c r="MT56" s="1"/>
  <c r="MC57"/>
  <c r="MT57" s="1"/>
  <c r="MC58"/>
  <c r="MT58" s="1"/>
  <c r="MC59"/>
  <c r="MC60"/>
  <c r="MT60" s="1"/>
  <c r="MC61"/>
  <c r="MT61" s="1"/>
  <c r="MC62"/>
  <c r="MT62" s="1"/>
  <c r="MC63"/>
  <c r="MT63" s="1"/>
  <c r="MC64"/>
  <c r="MT64" s="1"/>
  <c r="MC65"/>
  <c r="MT65" s="1"/>
  <c r="MC66"/>
  <c r="MT66" s="1"/>
  <c r="MC67"/>
  <c r="MT67" s="1"/>
  <c r="MC68"/>
  <c r="MT68" s="1"/>
  <c r="MC69"/>
  <c r="MT69" s="1"/>
  <c r="MC70"/>
  <c r="MT70" s="1"/>
  <c r="MC71"/>
  <c r="MT71" s="1"/>
  <c r="MC72"/>
  <c r="MT72" s="1"/>
  <c r="MC73"/>
  <c r="MT73" s="1"/>
  <c r="MC3"/>
  <c r="OR74" i="21"/>
  <c r="OQ74"/>
  <c r="OU4"/>
  <c r="PD4" s="1"/>
  <c r="OU5"/>
  <c r="PD5" s="1"/>
  <c r="OU6"/>
  <c r="PD6" s="1"/>
  <c r="OU7"/>
  <c r="PD7" s="1"/>
  <c r="OU8"/>
  <c r="OU9"/>
  <c r="PD9" s="1"/>
  <c r="OU10"/>
  <c r="PD10" s="1"/>
  <c r="OU11"/>
  <c r="OU12"/>
  <c r="OU13"/>
  <c r="PD13" s="1"/>
  <c r="OU14"/>
  <c r="PD14" s="1"/>
  <c r="OU15"/>
  <c r="PD15" s="1"/>
  <c r="OU16"/>
  <c r="PD16" s="1"/>
  <c r="OU17"/>
  <c r="OU18"/>
  <c r="PD18" s="1"/>
  <c r="OU19"/>
  <c r="PD19" s="1"/>
  <c r="OU20"/>
  <c r="PD20" s="1"/>
  <c r="OU21"/>
  <c r="PD21" s="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PD52" s="1"/>
  <c r="OU53"/>
  <c r="OU54"/>
  <c r="PD54" s="1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PD3" s="1"/>
  <c r="OR74" i="20"/>
  <c r="OQ74"/>
  <c r="OU4"/>
  <c r="PD4" s="1"/>
  <c r="OU5"/>
  <c r="PD5" s="1"/>
  <c r="OU6"/>
  <c r="PD6" s="1"/>
  <c r="OU7"/>
  <c r="PD7" s="1"/>
  <c r="OU8"/>
  <c r="PD8" s="1"/>
  <c r="OU9"/>
  <c r="PD9" s="1"/>
  <c r="OU10"/>
  <c r="PD10" s="1"/>
  <c r="OU11"/>
  <c r="OU12"/>
  <c r="PD12" s="1"/>
  <c r="OU13"/>
  <c r="PD13" s="1"/>
  <c r="OU14"/>
  <c r="OU15"/>
  <c r="PD15" s="1"/>
  <c r="OU16"/>
  <c r="PD16" s="1"/>
  <c r="OU17"/>
  <c r="OU18"/>
  <c r="PD18" s="1"/>
  <c r="OU19"/>
  <c r="PD19" s="1"/>
  <c r="OU20"/>
  <c r="OU2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OU53"/>
  <c r="PD53" s="1"/>
  <c r="OU54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ZA74" i="13"/>
  <c r="YZ74"/>
  <c r="VV4" i="19"/>
  <c r="WE4" s="1"/>
  <c r="VV5"/>
  <c r="WE5" s="1"/>
  <c r="VV6"/>
  <c r="WE6" s="1"/>
  <c r="VV7"/>
  <c r="WE7" s="1"/>
  <c r="VV8"/>
  <c r="WE8" s="1"/>
  <c r="VV9"/>
  <c r="WE9" s="1"/>
  <c r="VV10"/>
  <c r="WE10" s="1"/>
  <c r="VV11"/>
  <c r="VV12"/>
  <c r="WE12" s="1"/>
  <c r="VV13"/>
  <c r="WE13" s="1"/>
  <c r="VV14"/>
  <c r="WE14" s="1"/>
  <c r="VV15"/>
  <c r="WE15" s="1"/>
  <c r="VV16"/>
  <c r="WE16" s="1"/>
  <c r="VV17"/>
  <c r="WE17" s="1"/>
  <c r="VV18"/>
  <c r="WE18" s="1"/>
  <c r="VV19"/>
  <c r="WE19" s="1"/>
  <c r="VV20"/>
  <c r="WE20" s="1"/>
  <c r="VV21"/>
  <c r="WE21" s="1"/>
  <c r="VV22"/>
  <c r="WE22" s="1"/>
  <c r="VV23"/>
  <c r="WE23" s="1"/>
  <c r="VV24"/>
  <c r="WE24" s="1"/>
  <c r="VV25"/>
  <c r="WE25" s="1"/>
  <c r="VV26"/>
  <c r="WE26" s="1"/>
  <c r="VV27"/>
  <c r="WE27" s="1"/>
  <c r="VV28"/>
  <c r="WE28" s="1"/>
  <c r="VV29"/>
  <c r="WE29" s="1"/>
  <c r="VV30"/>
  <c r="WE30" s="1"/>
  <c r="VV31"/>
  <c r="WE31" s="1"/>
  <c r="VV32"/>
  <c r="WE32" s="1"/>
  <c r="VV33"/>
  <c r="WE33" s="1"/>
  <c r="VV34"/>
  <c r="WE34" s="1"/>
  <c r="VV35"/>
  <c r="WE35" s="1"/>
  <c r="VV36"/>
  <c r="WE36" s="1"/>
  <c r="VV37"/>
  <c r="WE37" s="1"/>
  <c r="VV38"/>
  <c r="WE38" s="1"/>
  <c r="VV39"/>
  <c r="WE39" s="1"/>
  <c r="VV40"/>
  <c r="WE40" s="1"/>
  <c r="VV41"/>
  <c r="WE41" s="1"/>
  <c r="VV42"/>
  <c r="WE42" s="1"/>
  <c r="VV43"/>
  <c r="WE43" s="1"/>
  <c r="VV44"/>
  <c r="WE44" s="1"/>
  <c r="VV45"/>
  <c r="WE45" s="1"/>
  <c r="VV46"/>
  <c r="WE46" s="1"/>
  <c r="VV47"/>
  <c r="WE47" s="1"/>
  <c r="VV48"/>
  <c r="WE48" s="1"/>
  <c r="VV49"/>
  <c r="WE49" s="1"/>
  <c r="VV50"/>
  <c r="WE50" s="1"/>
  <c r="VV51"/>
  <c r="WE51" s="1"/>
  <c r="VV52"/>
  <c r="WE52" s="1"/>
  <c r="VV53"/>
  <c r="WE53" s="1"/>
  <c r="VV54"/>
  <c r="WE54" s="1"/>
  <c r="VV55"/>
  <c r="WE55" s="1"/>
  <c r="VV56"/>
  <c r="WE56" s="1"/>
  <c r="VV57"/>
  <c r="WE57" s="1"/>
  <c r="VV58"/>
  <c r="WE58" s="1"/>
  <c r="VV59"/>
  <c r="WE59" s="1"/>
  <c r="VV60"/>
  <c r="WE60" s="1"/>
  <c r="VV61"/>
  <c r="WE61" s="1"/>
  <c r="VV62"/>
  <c r="WE62" s="1"/>
  <c r="VV63"/>
  <c r="WE63" s="1"/>
  <c r="VV64"/>
  <c r="WE64" s="1"/>
  <c r="VV65"/>
  <c r="WE65" s="1"/>
  <c r="VV66"/>
  <c r="WE66" s="1"/>
  <c r="VV67"/>
  <c r="WE67" s="1"/>
  <c r="VV68"/>
  <c r="WE68" s="1"/>
  <c r="VV69"/>
  <c r="WE69" s="1"/>
  <c r="VV70"/>
  <c r="WE70" s="1"/>
  <c r="VV71"/>
  <c r="WE71" s="1"/>
  <c r="VV72"/>
  <c r="WE72" s="1"/>
  <c r="VV73"/>
  <c r="WE73" s="1"/>
  <c r="VV3"/>
  <c r="ZD4" i="13"/>
  <c r="ZD5"/>
  <c r="ZD6"/>
  <c r="ZM6" s="1"/>
  <c r="ZD7"/>
  <c r="ZM7" s="1"/>
  <c r="ZD8"/>
  <c r="ZD9"/>
  <c r="ZM9" s="1"/>
  <c r="ZD10"/>
  <c r="ZM10" s="1"/>
  <c r="ZD11"/>
  <c r="ZD12"/>
  <c r="ZD13"/>
  <c r="ZM13" s="1"/>
  <c r="ZD14"/>
  <c r="ZD15"/>
  <c r="ZM15" s="1"/>
  <c r="ZD16"/>
  <c r="ZM16" s="1"/>
  <c r="ZD17"/>
  <c r="ZD18"/>
  <c r="ZM18" s="1"/>
  <c r="ZD19"/>
  <c r="ZM19" s="1"/>
  <c r="ZD20"/>
  <c r="ZD21"/>
  <c r="ZM21" s="1"/>
  <c r="ZD22"/>
  <c r="ZD23"/>
  <c r="ZM23" s="1"/>
  <c r="ZD24"/>
  <c r="ZM24" s="1"/>
  <c r="ZD25"/>
  <c r="ZM25" s="1"/>
  <c r="ZD26"/>
  <c r="ZM26" s="1"/>
  <c r="ZD27"/>
  <c r="ZM27" s="1"/>
  <c r="ZD28"/>
  <c r="ZM28" s="1"/>
  <c r="ZD29"/>
  <c r="ZM29" s="1"/>
  <c r="ZD30"/>
  <c r="ZM30" s="1"/>
  <c r="ZD31"/>
  <c r="ZD32"/>
  <c r="ZM32" s="1"/>
  <c r="ZD33"/>
  <c r="ZM33" s="1"/>
  <c r="ZD34"/>
  <c r="ZM34" s="1"/>
  <c r="ZD35"/>
  <c r="ZM35" s="1"/>
  <c r="ZD36"/>
  <c r="ZM36" s="1"/>
  <c r="ZD37"/>
  <c r="ZM37" s="1"/>
  <c r="ZD38"/>
  <c r="ZM38" s="1"/>
  <c r="ZD39"/>
  <c r="ZM39" s="1"/>
  <c r="ZD40"/>
  <c r="ZM40" s="1"/>
  <c r="ZD41"/>
  <c r="ZM41" s="1"/>
  <c r="ZD42"/>
  <c r="ZM42" s="1"/>
  <c r="ZD43"/>
  <c r="ZD44"/>
  <c r="ZM44" s="1"/>
  <c r="ZD45"/>
  <c r="ZM45" s="1"/>
  <c r="ZD46"/>
  <c r="ZM46" s="1"/>
  <c r="ZD47"/>
  <c r="ZM47" s="1"/>
  <c r="ZD48"/>
  <c r="ZM48" s="1"/>
  <c r="ZD49"/>
  <c r="ZM49" s="1"/>
  <c r="ZD50"/>
  <c r="ZM50" s="1"/>
  <c r="ZD51"/>
  <c r="ZM51" s="1"/>
  <c r="ZD52"/>
  <c r="ZM52" s="1"/>
  <c r="ZD53"/>
  <c r="ZM53" s="1"/>
  <c r="ZD54"/>
  <c r="ZD55"/>
  <c r="ZM55" s="1"/>
  <c r="ZD56"/>
  <c r="ZD57"/>
  <c r="ZM57" s="1"/>
  <c r="ZD58"/>
  <c r="ZM58" s="1"/>
  <c r="ZD59"/>
  <c r="ZM59" s="1"/>
  <c r="ZD60"/>
  <c r="ZM60" s="1"/>
  <c r="ZD61"/>
  <c r="ZM61" s="1"/>
  <c r="ZD62"/>
  <c r="ZM62" s="1"/>
  <c r="ZD63"/>
  <c r="ZM63" s="1"/>
  <c r="ZD64"/>
  <c r="ZM64" s="1"/>
  <c r="ZD65"/>
  <c r="ZM65" s="1"/>
  <c r="ZD66"/>
  <c r="ZM66" s="1"/>
  <c r="ZD67"/>
  <c r="ZM67" s="1"/>
  <c r="ZD68"/>
  <c r="ZM68" s="1"/>
  <c r="ZD69"/>
  <c r="ZM69" s="1"/>
  <c r="ZD70"/>
  <c r="ZM70" s="1"/>
  <c r="ZD71"/>
  <c r="ZM71" s="1"/>
  <c r="ZD72"/>
  <c r="ZM72" s="1"/>
  <c r="ZD73"/>
  <c r="ZM73" s="1"/>
  <c r="ZD3"/>
  <c r="ZM3" s="1"/>
  <c r="ZM20" l="1"/>
  <c r="ZM11"/>
  <c r="ZM5"/>
  <c r="PD54" i="20"/>
  <c r="PD42"/>
  <c r="PD20"/>
  <c r="PD11"/>
  <c r="PD42" i="21"/>
  <c r="PD12"/>
  <c r="PD8"/>
  <c r="MT59" i="23"/>
  <c r="MT49"/>
  <c r="MT31"/>
  <c r="MT25"/>
  <c r="MT11"/>
  <c r="ZM31" i="13"/>
  <c r="ZM14"/>
  <c r="ZM56"/>
  <c r="ZM54"/>
  <c r="ZM43"/>
  <c r="ZM22"/>
  <c r="ZM17"/>
  <c r="ZM12"/>
  <c r="ZM8"/>
  <c r="ZM4"/>
  <c r="PD3" i="20"/>
  <c r="PD52"/>
  <c r="PD21"/>
  <c r="PD17"/>
  <c r="PD14"/>
  <c r="PD53" i="21"/>
  <c r="PD17"/>
  <c r="PD11"/>
  <c r="MT3" i="23"/>
  <c r="MT55"/>
  <c r="MT43"/>
  <c r="MT27"/>
  <c r="MT21"/>
  <c r="WE3" i="19"/>
  <c r="WE11"/>
  <c r="MC74" i="23"/>
  <c r="OU74" i="21"/>
  <c r="OU74" i="20"/>
  <c r="ZD74" i="13"/>
  <c r="VK74" i="19" l="1"/>
  <c r="VJ74"/>
  <c r="VN4"/>
  <c r="VN5"/>
  <c r="VW5" s="1"/>
  <c r="VN6"/>
  <c r="VW6" s="1"/>
  <c r="VN7"/>
  <c r="VW7" s="1"/>
  <c r="VN8"/>
  <c r="VN9"/>
  <c r="VW9" s="1"/>
  <c r="VN10"/>
  <c r="VW10" s="1"/>
  <c r="VN11"/>
  <c r="VW11" s="1"/>
  <c r="VN12"/>
  <c r="VW12" s="1"/>
  <c r="VN13"/>
  <c r="VW13" s="1"/>
  <c r="VN14"/>
  <c r="VW14" s="1"/>
  <c r="VN15"/>
  <c r="VW15" s="1"/>
  <c r="VN16"/>
  <c r="VW16" s="1"/>
  <c r="VN17"/>
  <c r="VN18"/>
  <c r="VW18" s="1"/>
  <c r="VN19"/>
  <c r="VW19" s="1"/>
  <c r="VN20"/>
  <c r="VW20" s="1"/>
  <c r="VN21"/>
  <c r="VN22"/>
  <c r="VN23"/>
  <c r="VW23" s="1"/>
  <c r="VN24"/>
  <c r="VW24" s="1"/>
  <c r="VN25"/>
  <c r="VW25" s="1"/>
  <c r="VN26"/>
  <c r="VW26" s="1"/>
  <c r="VN27"/>
  <c r="VW27" s="1"/>
  <c r="VN28"/>
  <c r="VW28" s="1"/>
  <c r="VN29"/>
  <c r="VW29" s="1"/>
  <c r="VN30"/>
  <c r="VW30" s="1"/>
  <c r="VN31"/>
  <c r="VN32"/>
  <c r="VW32" s="1"/>
  <c r="VN33"/>
  <c r="VW33" s="1"/>
  <c r="VN34"/>
  <c r="VW34" s="1"/>
  <c r="VN35"/>
  <c r="VW35" s="1"/>
  <c r="VN36"/>
  <c r="VW36" s="1"/>
  <c r="VN37"/>
  <c r="VW37" s="1"/>
  <c r="VN38"/>
  <c r="VW38" s="1"/>
  <c r="VN39"/>
  <c r="VW39" s="1"/>
  <c r="VN40"/>
  <c r="VW40" s="1"/>
  <c r="VN41"/>
  <c r="VW41" s="1"/>
  <c r="VN42"/>
  <c r="VW42" s="1"/>
  <c r="VN43"/>
  <c r="VW43" s="1"/>
  <c r="VN44"/>
  <c r="VW44" s="1"/>
  <c r="VN45"/>
  <c r="VW45" s="1"/>
  <c r="VN46"/>
  <c r="VW46" s="1"/>
  <c r="VN47"/>
  <c r="VW47" s="1"/>
  <c r="VN48"/>
  <c r="VW48" s="1"/>
  <c r="VN49"/>
  <c r="VW49" s="1"/>
  <c r="VN50"/>
  <c r="VW50" s="1"/>
  <c r="VN51"/>
  <c r="VW51" s="1"/>
  <c r="VN52"/>
  <c r="VW52" s="1"/>
  <c r="VN53"/>
  <c r="VW53" s="1"/>
  <c r="VN54"/>
  <c r="VW54" s="1"/>
  <c r="VN55"/>
  <c r="VW55" s="1"/>
  <c r="VN56"/>
  <c r="VW56" s="1"/>
  <c r="VN57"/>
  <c r="VW57" s="1"/>
  <c r="VN58"/>
  <c r="VW58" s="1"/>
  <c r="VN59"/>
  <c r="VW59" s="1"/>
  <c r="VN60"/>
  <c r="VW60" s="1"/>
  <c r="VN61"/>
  <c r="VW61" s="1"/>
  <c r="VN62"/>
  <c r="VW62" s="1"/>
  <c r="VN63"/>
  <c r="VW63" s="1"/>
  <c r="VN64"/>
  <c r="VW64" s="1"/>
  <c r="VN65"/>
  <c r="VW65" s="1"/>
  <c r="VN66"/>
  <c r="VW66" s="1"/>
  <c r="VN67"/>
  <c r="VW67" s="1"/>
  <c r="VN68"/>
  <c r="VW68" s="1"/>
  <c r="VN69"/>
  <c r="VW69" s="1"/>
  <c r="VN70"/>
  <c r="VW70" s="1"/>
  <c r="VN71"/>
  <c r="VW71" s="1"/>
  <c r="VN72"/>
  <c r="VW72" s="1"/>
  <c r="VN73"/>
  <c r="VN3"/>
  <c r="VN74" l="1"/>
  <c r="VW73"/>
  <c r="VW31"/>
  <c r="VW3"/>
  <c r="VW22"/>
  <c r="VW17"/>
  <c r="VW4"/>
  <c r="VW21"/>
  <c r="VW8"/>
  <c r="VK88"/>
  <c r="VJ88"/>
  <c r="VN88" l="1"/>
  <c r="LR74" i="23"/>
  <c r="LQ74"/>
  <c r="LU4"/>
  <c r="MD4" s="1"/>
  <c r="LU5"/>
  <c r="MD5" s="1"/>
  <c r="LU6"/>
  <c r="MD6" s="1"/>
  <c r="LU7"/>
  <c r="MD7" s="1"/>
  <c r="LU8"/>
  <c r="MD8" s="1"/>
  <c r="LU9"/>
  <c r="MD9" s="1"/>
  <c r="LU10"/>
  <c r="MD10" s="1"/>
  <c r="LU11"/>
  <c r="MD11" s="1"/>
  <c r="LU12"/>
  <c r="MD12" s="1"/>
  <c r="LU13"/>
  <c r="MD13" s="1"/>
  <c r="LU14"/>
  <c r="MD14" s="1"/>
  <c r="LU15"/>
  <c r="MD15" s="1"/>
  <c r="LU16"/>
  <c r="MD16" s="1"/>
  <c r="LU17"/>
  <c r="MD17" s="1"/>
  <c r="LU18"/>
  <c r="MD18" s="1"/>
  <c r="LU19"/>
  <c r="MD19" s="1"/>
  <c r="LU20"/>
  <c r="MD20" s="1"/>
  <c r="LU21"/>
  <c r="MD21" s="1"/>
  <c r="LU22"/>
  <c r="MD22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U31"/>
  <c r="MD31" s="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2"/>
  <c r="MD42" s="1"/>
  <c r="LU43"/>
  <c r="MD43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5"/>
  <c r="MD55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OJ74" i="21"/>
  <c r="OI74"/>
  <c r="OM4"/>
  <c r="OM5"/>
  <c r="OV5" s="1"/>
  <c r="OM6"/>
  <c r="OV6" s="1"/>
  <c r="OM7"/>
  <c r="OV7" s="1"/>
  <c r="OM8"/>
  <c r="OM9"/>
  <c r="OM10"/>
  <c r="OV10" s="1"/>
  <c r="OM11"/>
  <c r="OM12"/>
  <c r="OM13"/>
  <c r="OV13" s="1"/>
  <c r="OM14"/>
  <c r="OM15"/>
  <c r="OV15" s="1"/>
  <c r="OM16"/>
  <c r="OV16" s="1"/>
  <c r="OM17"/>
  <c r="OV17" s="1"/>
  <c r="OM18"/>
  <c r="OV18" s="1"/>
  <c r="OM19"/>
  <c r="OV19" s="1"/>
  <c r="OM20"/>
  <c r="OV20" s="1"/>
  <c r="OM21"/>
  <c r="OV21" s="1"/>
  <c r="OM22"/>
  <c r="OV22" s="1"/>
  <c r="OM23"/>
  <c r="OV23" s="1"/>
  <c r="OM24"/>
  <c r="OV24" s="1"/>
  <c r="OM25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V42" s="1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V52" s="1"/>
  <c r="OM53"/>
  <c r="OV53" s="1"/>
  <c r="OM54"/>
  <c r="OV54" s="1"/>
  <c r="OM55"/>
  <c r="OV55" s="1"/>
  <c r="OM56"/>
  <c r="OV56" s="1"/>
  <c r="OM57"/>
  <c r="OV57" s="1"/>
  <c r="OM58"/>
  <c r="OV58" s="1"/>
  <c r="OM59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OV3" l="1"/>
  <c r="OV25"/>
  <c r="OV12"/>
  <c r="OV9"/>
  <c r="OV4"/>
  <c r="OV59"/>
  <c r="OV14"/>
  <c r="OV11"/>
  <c r="OV8"/>
  <c r="LU74" i="23"/>
  <c r="OM74" i="21"/>
  <c r="VS74" i="19"/>
  <c r="VR74"/>
  <c r="VV74" l="1"/>
  <c r="OJ74" i="20"/>
  <c r="OI74"/>
  <c r="OM4"/>
  <c r="OV4" s="1"/>
  <c r="OM5"/>
  <c r="OV5" s="1"/>
  <c r="OM6"/>
  <c r="OV6" s="1"/>
  <c r="OM7"/>
  <c r="OV7" s="1"/>
  <c r="OM8"/>
  <c r="OV8" s="1"/>
  <c r="OM9"/>
  <c r="OM10"/>
  <c r="OV10" s="1"/>
  <c r="OM11"/>
  <c r="OV11" s="1"/>
  <c r="OM12"/>
  <c r="OM13"/>
  <c r="OV13" s="1"/>
  <c r="OM14"/>
  <c r="OM15"/>
  <c r="OV15" s="1"/>
  <c r="OM16"/>
  <c r="OV16" s="1"/>
  <c r="OM17"/>
  <c r="OM18"/>
  <c r="OV18" s="1"/>
  <c r="OM19"/>
  <c r="OV19" s="1"/>
  <c r="OM20"/>
  <c r="OV20" s="1"/>
  <c r="OM21"/>
  <c r="OM22"/>
  <c r="OM23"/>
  <c r="OV23" s="1"/>
  <c r="OM24"/>
  <c r="OV24" s="1"/>
  <c r="OM25"/>
  <c r="OV25" s="1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M53"/>
  <c r="OV53" s="1"/>
  <c r="OM54"/>
  <c r="OV54" s="1"/>
  <c r="OM55"/>
  <c r="OM56"/>
  <c r="OV56" s="1"/>
  <c r="OM57"/>
  <c r="OV57" s="1"/>
  <c r="OM58"/>
  <c r="OV58" s="1"/>
  <c r="OM59"/>
  <c r="OV59" s="1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YV4" i="13"/>
  <c r="ZE4" s="1"/>
  <c r="YV5"/>
  <c r="ZE5" s="1"/>
  <c r="YV6"/>
  <c r="ZE6" s="1"/>
  <c r="YV7"/>
  <c r="ZE7" s="1"/>
  <c r="YV8"/>
  <c r="ZE8" s="1"/>
  <c r="YV9"/>
  <c r="ZE9" s="1"/>
  <c r="YV10"/>
  <c r="ZE10" s="1"/>
  <c r="YV11"/>
  <c r="ZE11" s="1"/>
  <c r="YV12"/>
  <c r="ZE12" s="1"/>
  <c r="YV13"/>
  <c r="ZE13" s="1"/>
  <c r="YV14"/>
  <c r="ZE14" s="1"/>
  <c r="YV15"/>
  <c r="ZE15" s="1"/>
  <c r="YV16"/>
  <c r="ZE16" s="1"/>
  <c r="YV17"/>
  <c r="ZE17" s="1"/>
  <c r="YV18"/>
  <c r="ZE18" s="1"/>
  <c r="YV19"/>
  <c r="ZE19" s="1"/>
  <c r="YV20"/>
  <c r="ZE20" s="1"/>
  <c r="YV21"/>
  <c r="ZE21" s="1"/>
  <c r="YV22"/>
  <c r="ZE22" s="1"/>
  <c r="YV23"/>
  <c r="ZE23" s="1"/>
  <c r="YV24"/>
  <c r="ZE24" s="1"/>
  <c r="YV25"/>
  <c r="ZE25" s="1"/>
  <c r="YV26"/>
  <c r="ZE26" s="1"/>
  <c r="YV27"/>
  <c r="ZE27" s="1"/>
  <c r="YV28"/>
  <c r="ZE28" s="1"/>
  <c r="YV29"/>
  <c r="ZE29" s="1"/>
  <c r="YV30"/>
  <c r="ZE30" s="1"/>
  <c r="YV31"/>
  <c r="ZE31" s="1"/>
  <c r="YV32"/>
  <c r="ZE32" s="1"/>
  <c r="YV33"/>
  <c r="ZE33" s="1"/>
  <c r="YV34"/>
  <c r="ZE34" s="1"/>
  <c r="YV35"/>
  <c r="ZE35" s="1"/>
  <c r="YV36"/>
  <c r="ZE36" s="1"/>
  <c r="YV37"/>
  <c r="ZE37" s="1"/>
  <c r="YV38"/>
  <c r="ZE38" s="1"/>
  <c r="YV39"/>
  <c r="ZE39" s="1"/>
  <c r="YV40"/>
  <c r="ZE40" s="1"/>
  <c r="YV41"/>
  <c r="ZE41" s="1"/>
  <c r="YV42"/>
  <c r="ZE42" s="1"/>
  <c r="YV43"/>
  <c r="ZE43" s="1"/>
  <c r="YV44"/>
  <c r="ZE44" s="1"/>
  <c r="YV45"/>
  <c r="ZE45" s="1"/>
  <c r="YV46"/>
  <c r="ZE46" s="1"/>
  <c r="YV47"/>
  <c r="ZE47" s="1"/>
  <c r="YV48"/>
  <c r="ZE48" s="1"/>
  <c r="YV49"/>
  <c r="ZE49" s="1"/>
  <c r="YV50"/>
  <c r="ZE50" s="1"/>
  <c r="YV51"/>
  <c r="ZE51" s="1"/>
  <c r="YV52"/>
  <c r="ZE52" s="1"/>
  <c r="YV53"/>
  <c r="ZE53" s="1"/>
  <c r="YV54"/>
  <c r="ZE54" s="1"/>
  <c r="YV55"/>
  <c r="ZE55" s="1"/>
  <c r="YV56"/>
  <c r="ZE56" s="1"/>
  <c r="YV57"/>
  <c r="ZE57" s="1"/>
  <c r="YV58"/>
  <c r="ZE58" s="1"/>
  <c r="YV59"/>
  <c r="ZE59" s="1"/>
  <c r="YV60"/>
  <c r="ZE60" s="1"/>
  <c r="YV61"/>
  <c r="ZE61" s="1"/>
  <c r="YV62"/>
  <c r="ZE62" s="1"/>
  <c r="YV63"/>
  <c r="ZE63" s="1"/>
  <c r="YV64"/>
  <c r="ZE64" s="1"/>
  <c r="YV65"/>
  <c r="ZE65" s="1"/>
  <c r="YV66"/>
  <c r="ZE66" s="1"/>
  <c r="YV67"/>
  <c r="ZE67" s="1"/>
  <c r="YV68"/>
  <c r="ZE68" s="1"/>
  <c r="YV69"/>
  <c r="ZE69" s="1"/>
  <c r="YV70"/>
  <c r="ZE70" s="1"/>
  <c r="YV71"/>
  <c r="ZE71" s="1"/>
  <c r="YV72"/>
  <c r="ZE72" s="1"/>
  <c r="YV73"/>
  <c r="ZE73" s="1"/>
  <c r="YS74"/>
  <c r="YR74"/>
  <c r="YV3"/>
  <c r="VF4" i="19"/>
  <c r="VF5"/>
  <c r="VO5" s="1"/>
  <c r="VF6"/>
  <c r="VF7"/>
  <c r="VO7" s="1"/>
  <c r="VF8"/>
  <c r="VF9"/>
  <c r="VO9" s="1"/>
  <c r="VF10"/>
  <c r="VF11"/>
  <c r="VO11" s="1"/>
  <c r="VF12"/>
  <c r="VF13"/>
  <c r="VO13" s="1"/>
  <c r="VF14"/>
  <c r="VF15"/>
  <c r="VO15" s="1"/>
  <c r="VF16"/>
  <c r="VF17"/>
  <c r="VO17" s="1"/>
  <c r="VF18"/>
  <c r="VF19"/>
  <c r="VO19" s="1"/>
  <c r="VF20"/>
  <c r="VF21"/>
  <c r="VO21" s="1"/>
  <c r="VF22"/>
  <c r="VF23"/>
  <c r="VO23" s="1"/>
  <c r="VF24"/>
  <c r="VF25"/>
  <c r="VO25" s="1"/>
  <c r="VF26"/>
  <c r="VF27"/>
  <c r="VO27" s="1"/>
  <c r="VF28"/>
  <c r="VF29"/>
  <c r="VO29" s="1"/>
  <c r="VF30"/>
  <c r="VF31"/>
  <c r="VO31" s="1"/>
  <c r="VF32"/>
  <c r="VF33"/>
  <c r="VO33" s="1"/>
  <c r="VF34"/>
  <c r="VF35"/>
  <c r="VO35" s="1"/>
  <c r="VF36"/>
  <c r="VF37"/>
  <c r="VO37" s="1"/>
  <c r="VF38"/>
  <c r="VF39"/>
  <c r="VO39" s="1"/>
  <c r="VF40"/>
  <c r="VF41"/>
  <c r="VO41" s="1"/>
  <c r="VF42"/>
  <c r="VF43"/>
  <c r="VO43" s="1"/>
  <c r="VF44"/>
  <c r="VF45"/>
  <c r="VO45" s="1"/>
  <c r="VF46"/>
  <c r="VF47"/>
  <c r="VO47" s="1"/>
  <c r="VF48"/>
  <c r="VF49"/>
  <c r="VO49" s="1"/>
  <c r="VF50"/>
  <c r="VF51"/>
  <c r="VO51" s="1"/>
  <c r="VF52"/>
  <c r="VF53"/>
  <c r="VO53" s="1"/>
  <c r="VF54"/>
  <c r="VF55"/>
  <c r="VO55" s="1"/>
  <c r="VF56"/>
  <c r="VF57"/>
  <c r="VO57" s="1"/>
  <c r="VF58"/>
  <c r="VF59"/>
  <c r="VF60"/>
  <c r="VF61"/>
  <c r="VO61" s="1"/>
  <c r="VF62"/>
  <c r="VF63"/>
  <c r="VO63" s="1"/>
  <c r="VF64"/>
  <c r="VF65"/>
  <c r="VO65" s="1"/>
  <c r="VF66"/>
  <c r="VF67"/>
  <c r="VO67" s="1"/>
  <c r="VF68"/>
  <c r="VF69"/>
  <c r="VO69" s="1"/>
  <c r="VF70"/>
  <c r="VF71"/>
  <c r="VO71" s="1"/>
  <c r="VF72"/>
  <c r="VF73"/>
  <c r="VO73" s="1"/>
  <c r="VC74"/>
  <c r="VB74"/>
  <c r="VF3"/>
  <c r="ZE3" i="13" l="1"/>
  <c r="OV3" i="20"/>
  <c r="OV42"/>
  <c r="OV21"/>
  <c r="OV12"/>
  <c r="OV55"/>
  <c r="OV52"/>
  <c r="OV22"/>
  <c r="OV17"/>
  <c r="OV14"/>
  <c r="OV9"/>
  <c r="VO3" i="19"/>
  <c r="VO70"/>
  <c r="VO62"/>
  <c r="VO59"/>
  <c r="VO56"/>
  <c r="VO48"/>
  <c r="VO40"/>
  <c r="VO32"/>
  <c r="VO24"/>
  <c r="VO16"/>
  <c r="VO8"/>
  <c r="VO64"/>
  <c r="VO58"/>
  <c r="VO50"/>
  <c r="VO42"/>
  <c r="VO34"/>
  <c r="VO26"/>
  <c r="VO18"/>
  <c r="VO10"/>
  <c r="VO66"/>
  <c r="VO52"/>
  <c r="VO44"/>
  <c r="VO36"/>
  <c r="VO28"/>
  <c r="VO20"/>
  <c r="VO12"/>
  <c r="VO4"/>
  <c r="VO72"/>
  <c r="VO68"/>
  <c r="VO60"/>
  <c r="VO46"/>
  <c r="VO38"/>
  <c r="VO30"/>
  <c r="VO22"/>
  <c r="VO14"/>
  <c r="VO6"/>
  <c r="VO54"/>
  <c r="VF74"/>
  <c r="OM74" i="20"/>
  <c r="YV74" i="13"/>
  <c r="VC88" i="19" l="1"/>
  <c r="VB88"/>
  <c r="VF88" l="1"/>
  <c r="LM4" i="23"/>
  <c r="LM5"/>
  <c r="LM6"/>
  <c r="LM7"/>
  <c r="LV7" s="1"/>
  <c r="LM8"/>
  <c r="LM9"/>
  <c r="LV9" s="1"/>
  <c r="LM10"/>
  <c r="LM11"/>
  <c r="LV11" s="1"/>
  <c r="LM12"/>
  <c r="LM13"/>
  <c r="LV13" s="1"/>
  <c r="LM14"/>
  <c r="LM15"/>
  <c r="LV15" s="1"/>
  <c r="LM16"/>
  <c r="LM17"/>
  <c r="LV17" s="1"/>
  <c r="LM18"/>
  <c r="LM19"/>
  <c r="LV19" s="1"/>
  <c r="LM20"/>
  <c r="LM21"/>
  <c r="LV21" s="1"/>
  <c r="LM22"/>
  <c r="LM23"/>
  <c r="LV23" s="1"/>
  <c r="LM24"/>
  <c r="LM25"/>
  <c r="LM26"/>
  <c r="LM27"/>
  <c r="LV27" s="1"/>
  <c r="LM28"/>
  <c r="LM29"/>
  <c r="LV29" s="1"/>
  <c r="LM30"/>
  <c r="LM31"/>
  <c r="LV31" s="1"/>
  <c r="LM32"/>
  <c r="LM33"/>
  <c r="LV33" s="1"/>
  <c r="LM34"/>
  <c r="LM35"/>
  <c r="LV35" s="1"/>
  <c r="LM36"/>
  <c r="LM37"/>
  <c r="LV37" s="1"/>
  <c r="LM38"/>
  <c r="LM39"/>
  <c r="LV39" s="1"/>
  <c r="LM40"/>
  <c r="LM41"/>
  <c r="LV41" s="1"/>
  <c r="LM42"/>
  <c r="LM43"/>
  <c r="LV43" s="1"/>
  <c r="LM44"/>
  <c r="LM45"/>
  <c r="LV45" s="1"/>
  <c r="LM46"/>
  <c r="LM47"/>
  <c r="LV47" s="1"/>
  <c r="LM48"/>
  <c r="LM49"/>
  <c r="LV49" s="1"/>
  <c r="LM50"/>
  <c r="LM51"/>
  <c r="LV51" s="1"/>
  <c r="LM52"/>
  <c r="LM53"/>
  <c r="LV53" s="1"/>
  <c r="LM54"/>
  <c r="LM55"/>
  <c r="LM56"/>
  <c r="LM57"/>
  <c r="LV57" s="1"/>
  <c r="LM58"/>
  <c r="LM59"/>
  <c r="LV59" s="1"/>
  <c r="LM60"/>
  <c r="LM61"/>
  <c r="LV61" s="1"/>
  <c r="LM62"/>
  <c r="LM63"/>
  <c r="LV63" s="1"/>
  <c r="LM64"/>
  <c r="LM65"/>
  <c r="LV65" s="1"/>
  <c r="LM66"/>
  <c r="LM67"/>
  <c r="LV67" s="1"/>
  <c r="LM68"/>
  <c r="LM69"/>
  <c r="LV69" s="1"/>
  <c r="LM70"/>
  <c r="LM71"/>
  <c r="LV71" s="1"/>
  <c r="LM72"/>
  <c r="LM73"/>
  <c r="LM3"/>
  <c r="LJ74"/>
  <c r="LI74"/>
  <c r="OE4" i="21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E54"/>
  <c r="OE55"/>
  <c r="ON55" s="1"/>
  <c r="OE56"/>
  <c r="OE57"/>
  <c r="ON57" s="1"/>
  <c r="OE58"/>
  <c r="ON58" s="1"/>
  <c r="OE59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E72"/>
  <c r="ON72" s="1"/>
  <c r="OE73"/>
  <c r="OB74"/>
  <c r="OA74"/>
  <c r="OE3"/>
  <c r="OB74" i="20"/>
  <c r="OA74"/>
  <c r="OE4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N53" s="1"/>
  <c r="OE54"/>
  <c r="ON54" s="1"/>
  <c r="OE55"/>
  <c r="ON55" s="1"/>
  <c r="OE56"/>
  <c r="ON56" s="1"/>
  <c r="OE57"/>
  <c r="ON57" s="1"/>
  <c r="OE58"/>
  <c r="ON58" s="1"/>
  <c r="OE59"/>
  <c r="ON59" s="1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N71" s="1"/>
  <c r="OE72"/>
  <c r="ON72" s="1"/>
  <c r="OE73"/>
  <c r="ON73" s="1"/>
  <c r="OE3"/>
  <c r="ON3" s="1"/>
  <c r="YN4" i="13"/>
  <c r="YN5"/>
  <c r="YW5" s="1"/>
  <c r="YN6"/>
  <c r="YN7"/>
  <c r="YW7" s="1"/>
  <c r="YN8"/>
  <c r="YN9"/>
  <c r="YW9" s="1"/>
  <c r="YN10"/>
  <c r="YN11"/>
  <c r="YW11" s="1"/>
  <c r="YN12"/>
  <c r="YN13"/>
  <c r="YW13" s="1"/>
  <c r="YN14"/>
  <c r="YN15"/>
  <c r="YW15" s="1"/>
  <c r="YN16"/>
  <c r="YN17"/>
  <c r="YW17" s="1"/>
  <c r="YN18"/>
  <c r="YN19"/>
  <c r="YW19" s="1"/>
  <c r="YN20"/>
  <c r="YN21"/>
  <c r="YW21" s="1"/>
  <c r="YN22"/>
  <c r="YN23"/>
  <c r="YW23" s="1"/>
  <c r="YN24"/>
  <c r="YN25"/>
  <c r="YW25" s="1"/>
  <c r="YN26"/>
  <c r="YN27"/>
  <c r="YW27" s="1"/>
  <c r="YN28"/>
  <c r="YN29"/>
  <c r="YW29" s="1"/>
  <c r="YN30"/>
  <c r="YN31"/>
  <c r="YW31" s="1"/>
  <c r="YN32"/>
  <c r="YN33"/>
  <c r="YW33" s="1"/>
  <c r="YN34"/>
  <c r="YN35"/>
  <c r="YW35" s="1"/>
  <c r="YN36"/>
  <c r="YN37"/>
  <c r="YW37" s="1"/>
  <c r="YN38"/>
  <c r="YN39"/>
  <c r="YW39" s="1"/>
  <c r="YN40"/>
  <c r="YN41"/>
  <c r="YW41" s="1"/>
  <c r="YN42"/>
  <c r="YN43"/>
  <c r="YW43" s="1"/>
  <c r="YN44"/>
  <c r="YN45"/>
  <c r="YW45" s="1"/>
  <c r="YN46"/>
  <c r="YN47"/>
  <c r="YW47" s="1"/>
  <c r="YN48"/>
  <c r="YN49"/>
  <c r="YW49" s="1"/>
  <c r="YN50"/>
  <c r="YN51"/>
  <c r="YW51" s="1"/>
  <c r="YN52"/>
  <c r="YN53"/>
  <c r="YW53" s="1"/>
  <c r="YN54"/>
  <c r="YN55"/>
  <c r="YW55" s="1"/>
  <c r="YN56"/>
  <c r="YN57"/>
  <c r="YW57" s="1"/>
  <c r="YN58"/>
  <c r="YN59"/>
  <c r="YW59" s="1"/>
  <c r="YN60"/>
  <c r="YN61"/>
  <c r="YW61" s="1"/>
  <c r="YN62"/>
  <c r="YN63"/>
  <c r="YW63" s="1"/>
  <c r="YN64"/>
  <c r="YN65"/>
  <c r="YW65" s="1"/>
  <c r="YN66"/>
  <c r="YN67"/>
  <c r="YW67" s="1"/>
  <c r="YN68"/>
  <c r="YN69"/>
  <c r="YW69" s="1"/>
  <c r="YN70"/>
  <c r="YN71"/>
  <c r="YW71" s="1"/>
  <c r="YN72"/>
  <c r="YN73"/>
  <c r="YW73" s="1"/>
  <c r="YN3"/>
  <c r="YK74"/>
  <c r="YJ74"/>
  <c r="UX4" i="19"/>
  <c r="VG4" s="1"/>
  <c r="UX5"/>
  <c r="VG5" s="1"/>
  <c r="UX6"/>
  <c r="VG6" s="1"/>
  <c r="UX7"/>
  <c r="VG7" s="1"/>
  <c r="UX8"/>
  <c r="VG8" s="1"/>
  <c r="UX9"/>
  <c r="VG9" s="1"/>
  <c r="UX10"/>
  <c r="VG10" s="1"/>
  <c r="UX11"/>
  <c r="VG11" s="1"/>
  <c r="UX12"/>
  <c r="VG12" s="1"/>
  <c r="UX13"/>
  <c r="VG13" s="1"/>
  <c r="UX14"/>
  <c r="VG14" s="1"/>
  <c r="UX15"/>
  <c r="VG15" s="1"/>
  <c r="UX16"/>
  <c r="VG16" s="1"/>
  <c r="UX17"/>
  <c r="VG17" s="1"/>
  <c r="UX18"/>
  <c r="VG18" s="1"/>
  <c r="UX19"/>
  <c r="VG19" s="1"/>
  <c r="UX20"/>
  <c r="VG20" s="1"/>
  <c r="UX21"/>
  <c r="VG21" s="1"/>
  <c r="UX22"/>
  <c r="VG22" s="1"/>
  <c r="UX23"/>
  <c r="VG23" s="1"/>
  <c r="UX24"/>
  <c r="VG24" s="1"/>
  <c r="UX25"/>
  <c r="VG25" s="1"/>
  <c r="UX26"/>
  <c r="VG26" s="1"/>
  <c r="UX27"/>
  <c r="VG27" s="1"/>
  <c r="UX28"/>
  <c r="VG28" s="1"/>
  <c r="UX29"/>
  <c r="VG29" s="1"/>
  <c r="UX30"/>
  <c r="VG30" s="1"/>
  <c r="UX31"/>
  <c r="VG31" s="1"/>
  <c r="UX32"/>
  <c r="VG32" s="1"/>
  <c r="UX33"/>
  <c r="VG33" s="1"/>
  <c r="UX34"/>
  <c r="VG34" s="1"/>
  <c r="UX35"/>
  <c r="VG35" s="1"/>
  <c r="UX36"/>
  <c r="VG36" s="1"/>
  <c r="UX37"/>
  <c r="VG37" s="1"/>
  <c r="UX38"/>
  <c r="VG38" s="1"/>
  <c r="UX39"/>
  <c r="VG39" s="1"/>
  <c r="UX40"/>
  <c r="VG40" s="1"/>
  <c r="UX41"/>
  <c r="VG41" s="1"/>
  <c r="UX42"/>
  <c r="VG42" s="1"/>
  <c r="UX43"/>
  <c r="VG43" s="1"/>
  <c r="UX44"/>
  <c r="VG44" s="1"/>
  <c r="UX45"/>
  <c r="VG45" s="1"/>
  <c r="UX46"/>
  <c r="VG46" s="1"/>
  <c r="UX47"/>
  <c r="VG47" s="1"/>
  <c r="UX48"/>
  <c r="VG48" s="1"/>
  <c r="UX49"/>
  <c r="VG49" s="1"/>
  <c r="UX50"/>
  <c r="VG50" s="1"/>
  <c r="UX51"/>
  <c r="VG51" s="1"/>
  <c r="UX52"/>
  <c r="VG52" s="1"/>
  <c r="UX53"/>
  <c r="VG53" s="1"/>
  <c r="UX54"/>
  <c r="VG54" s="1"/>
  <c r="UX55"/>
  <c r="VG55" s="1"/>
  <c r="UX56"/>
  <c r="VG56" s="1"/>
  <c r="UX57"/>
  <c r="VG57" s="1"/>
  <c r="UX58"/>
  <c r="VG58" s="1"/>
  <c r="UX59"/>
  <c r="VG59" s="1"/>
  <c r="UX60"/>
  <c r="VG60" s="1"/>
  <c r="UX61"/>
  <c r="VG61" s="1"/>
  <c r="UX62"/>
  <c r="VG62" s="1"/>
  <c r="UX63"/>
  <c r="VG63" s="1"/>
  <c r="UX64"/>
  <c r="VG64" s="1"/>
  <c r="UX65"/>
  <c r="VG65" s="1"/>
  <c r="UX66"/>
  <c r="VG66" s="1"/>
  <c r="UX67"/>
  <c r="VG67" s="1"/>
  <c r="UX68"/>
  <c r="VG68" s="1"/>
  <c r="UX69"/>
  <c r="VG69" s="1"/>
  <c r="UX70"/>
  <c r="VG70" s="1"/>
  <c r="UX71"/>
  <c r="VG71" s="1"/>
  <c r="UX72"/>
  <c r="VG72" s="1"/>
  <c r="UX73"/>
  <c r="VG73" s="1"/>
  <c r="UX3"/>
  <c r="VG3" s="1"/>
  <c r="UU74"/>
  <c r="UT74"/>
  <c r="YW72" i="13" l="1"/>
  <c r="YW68"/>
  <c r="YW64"/>
  <c r="YW60"/>
  <c r="YW58"/>
  <c r="YW52"/>
  <c r="YW48"/>
  <c r="YW44"/>
  <c r="YW40"/>
  <c r="YW36"/>
  <c r="YW32"/>
  <c r="YW28"/>
  <c r="YW24"/>
  <c r="YW20"/>
  <c r="YW16"/>
  <c r="YW12"/>
  <c r="YW8"/>
  <c r="YW4"/>
  <c r="ON3" i="21"/>
  <c r="ON71"/>
  <c r="ON56"/>
  <c r="ON53"/>
  <c r="YW3" i="13"/>
  <c r="YW70"/>
  <c r="YW66"/>
  <c r="YW62"/>
  <c r="YW50"/>
  <c r="YW46"/>
  <c r="YW42"/>
  <c r="YW38"/>
  <c r="YW34"/>
  <c r="YW30"/>
  <c r="YW26"/>
  <c r="YW22"/>
  <c r="YW18"/>
  <c r="YW14"/>
  <c r="YW10"/>
  <c r="YW6"/>
  <c r="ON73" i="21"/>
  <c r="ON59"/>
  <c r="ON54"/>
  <c r="LV58" i="23"/>
  <c r="LV52"/>
  <c r="LV44"/>
  <c r="LV36"/>
  <c r="LV28"/>
  <c r="LV25"/>
  <c r="LV22"/>
  <c r="LV14"/>
  <c r="LV6"/>
  <c r="LV3"/>
  <c r="LV68"/>
  <c r="LV60"/>
  <c r="LV54"/>
  <c r="LV46"/>
  <c r="LV38"/>
  <c r="LV30"/>
  <c r="LV24"/>
  <c r="LV16"/>
  <c r="LV8"/>
  <c r="LV5"/>
  <c r="LV66"/>
  <c r="LV73"/>
  <c r="LV70"/>
  <c r="LV62"/>
  <c r="LV48"/>
  <c r="LV40"/>
  <c r="LV32"/>
  <c r="LV18"/>
  <c r="LV10"/>
  <c r="LV4"/>
  <c r="LV72"/>
  <c r="LV64"/>
  <c r="LV56"/>
  <c r="LV50"/>
  <c r="LV42"/>
  <c r="LV34"/>
  <c r="LV26"/>
  <c r="LV20"/>
  <c r="LV12"/>
  <c r="LV55"/>
  <c r="LM74"/>
  <c r="OE74" i="21"/>
  <c r="YW56" i="13"/>
  <c r="YW54"/>
  <c r="OE74" i="20"/>
  <c r="YN74" i="13"/>
  <c r="UX74" i="19"/>
  <c r="LJ89" i="23" l="1"/>
  <c r="LI89"/>
  <c r="OB89" i="21"/>
  <c r="OA89"/>
  <c r="OB87" i="20"/>
  <c r="OA87"/>
  <c r="YK88" i="13"/>
  <c r="YJ88"/>
  <c r="UU88" i="19"/>
  <c r="UT88"/>
  <c r="LM89" i="23" l="1"/>
  <c r="OE89" i="21"/>
  <c r="YN88" i="13"/>
  <c r="OE87" i="20"/>
  <c r="UX88" i="19"/>
  <c r="LE4" i="23"/>
  <c r="LN4" s="1"/>
  <c r="LE5"/>
  <c r="LN5" s="1"/>
  <c r="LE6"/>
  <c r="LN6" s="1"/>
  <c r="LE7"/>
  <c r="LN7" s="1"/>
  <c r="LE8"/>
  <c r="LN8" s="1"/>
  <c r="LE9"/>
  <c r="LN9" s="1"/>
  <c r="LE10"/>
  <c r="LN10" s="1"/>
  <c r="LE11"/>
  <c r="LN11" s="1"/>
  <c r="LE12"/>
  <c r="LN12" s="1"/>
  <c r="LE13"/>
  <c r="LN13" s="1"/>
  <c r="LE14"/>
  <c r="LN14" s="1"/>
  <c r="LE15"/>
  <c r="LN15" s="1"/>
  <c r="LE16"/>
  <c r="LN16" s="1"/>
  <c r="LE17"/>
  <c r="LN17" s="1"/>
  <c r="LE18"/>
  <c r="LN18" s="1"/>
  <c r="LE19"/>
  <c r="LN19" s="1"/>
  <c r="LE20"/>
  <c r="LN20" s="1"/>
  <c r="LE21"/>
  <c r="LN21" s="1"/>
  <c r="LE22"/>
  <c r="LN22" s="1"/>
  <c r="LE23"/>
  <c r="LN23" s="1"/>
  <c r="LE24"/>
  <c r="LN24" s="1"/>
  <c r="LE25"/>
  <c r="LN25" s="1"/>
  <c r="LE26"/>
  <c r="LN26" s="1"/>
  <c r="LE27"/>
  <c r="LN27" s="1"/>
  <c r="LE28"/>
  <c r="LN28" s="1"/>
  <c r="LE29"/>
  <c r="LN29" s="1"/>
  <c r="LE30"/>
  <c r="LN30" s="1"/>
  <c r="LE31"/>
  <c r="LN31" s="1"/>
  <c r="LE32"/>
  <c r="LN32" s="1"/>
  <c r="LE33"/>
  <c r="LN33" s="1"/>
  <c r="LE34"/>
  <c r="LN34" s="1"/>
  <c r="LE35"/>
  <c r="LN35" s="1"/>
  <c r="LE36"/>
  <c r="LN36" s="1"/>
  <c r="LE37"/>
  <c r="LN37" s="1"/>
  <c r="LE38"/>
  <c r="LN38" s="1"/>
  <c r="LE39"/>
  <c r="LN39" s="1"/>
  <c r="LE40"/>
  <c r="LN40" s="1"/>
  <c r="LE41"/>
  <c r="LN41" s="1"/>
  <c r="LE42"/>
  <c r="LN42" s="1"/>
  <c r="LE43"/>
  <c r="LN43" s="1"/>
  <c r="LE44"/>
  <c r="LN44" s="1"/>
  <c r="LE45"/>
  <c r="LN45" s="1"/>
  <c r="LE46"/>
  <c r="LN46" s="1"/>
  <c r="LE47"/>
  <c r="LN47" s="1"/>
  <c r="LE48"/>
  <c r="LN48" s="1"/>
  <c r="LE49"/>
  <c r="LN49" s="1"/>
  <c r="LE50"/>
  <c r="LN50" s="1"/>
  <c r="LE51"/>
  <c r="LN51" s="1"/>
  <c r="LE52"/>
  <c r="LN52" s="1"/>
  <c r="LE53"/>
  <c r="LN53" s="1"/>
  <c r="LE54"/>
  <c r="LN54" s="1"/>
  <c r="LE55"/>
  <c r="LN55" s="1"/>
  <c r="LE56"/>
  <c r="LN56" s="1"/>
  <c r="LE57"/>
  <c r="LN57" s="1"/>
  <c r="LE58"/>
  <c r="LN58" s="1"/>
  <c r="LE59"/>
  <c r="LE60"/>
  <c r="LN60" s="1"/>
  <c r="LE61"/>
  <c r="LN61" s="1"/>
  <c r="LE62"/>
  <c r="LN62" s="1"/>
  <c r="LE63"/>
  <c r="LN63" s="1"/>
  <c r="LE64"/>
  <c r="LN64" s="1"/>
  <c r="LE65"/>
  <c r="LN65" s="1"/>
  <c r="LE66"/>
  <c r="LN66" s="1"/>
  <c r="LE67"/>
  <c r="LN67" s="1"/>
  <c r="LE68"/>
  <c r="LN68" s="1"/>
  <c r="LE69"/>
  <c r="LN69" s="1"/>
  <c r="LE70"/>
  <c r="LN70" s="1"/>
  <c r="LE71"/>
  <c r="LN71" s="1"/>
  <c r="LE72"/>
  <c r="LN72" s="1"/>
  <c r="LE73"/>
  <c r="LB74"/>
  <c r="LA74"/>
  <c r="LE3"/>
  <c r="LN3" s="1"/>
  <c r="NW4" i="21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NW4" i="20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OF15" s="1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YF4" i="13"/>
  <c r="YO4" s="1"/>
  <c r="YF5"/>
  <c r="YO5" s="1"/>
  <c r="YF6"/>
  <c r="YO6" s="1"/>
  <c r="YF7"/>
  <c r="YO7" s="1"/>
  <c r="YF8"/>
  <c r="YO8" s="1"/>
  <c r="YF9"/>
  <c r="YO9" s="1"/>
  <c r="YF10"/>
  <c r="YO10" s="1"/>
  <c r="YF11"/>
  <c r="YO11" s="1"/>
  <c r="YF12"/>
  <c r="YO12" s="1"/>
  <c r="YF13"/>
  <c r="YO13" s="1"/>
  <c r="YF14"/>
  <c r="YO14" s="1"/>
  <c r="YF15"/>
  <c r="YO15" s="1"/>
  <c r="YF16"/>
  <c r="YO16" s="1"/>
  <c r="YF17"/>
  <c r="YO17" s="1"/>
  <c r="YF18"/>
  <c r="YO18" s="1"/>
  <c r="YF19"/>
  <c r="YO19" s="1"/>
  <c r="YF20"/>
  <c r="YO20" s="1"/>
  <c r="YF21"/>
  <c r="YO21" s="1"/>
  <c r="YF22"/>
  <c r="YO22" s="1"/>
  <c r="YF23"/>
  <c r="YO23" s="1"/>
  <c r="YF24"/>
  <c r="YO24" s="1"/>
  <c r="YF25"/>
  <c r="YO25" s="1"/>
  <c r="YF26"/>
  <c r="YO26" s="1"/>
  <c r="YF27"/>
  <c r="YO27" s="1"/>
  <c r="YF28"/>
  <c r="YO28" s="1"/>
  <c r="YF29"/>
  <c r="YO29" s="1"/>
  <c r="YF30"/>
  <c r="YO30" s="1"/>
  <c r="YF31"/>
  <c r="YO31" s="1"/>
  <c r="YF32"/>
  <c r="YO32" s="1"/>
  <c r="YF33"/>
  <c r="YO33" s="1"/>
  <c r="YF34"/>
  <c r="YO34" s="1"/>
  <c r="YF35"/>
  <c r="YO35" s="1"/>
  <c r="YF36"/>
  <c r="YO36" s="1"/>
  <c r="YF37"/>
  <c r="YO37" s="1"/>
  <c r="YF38"/>
  <c r="YO38" s="1"/>
  <c r="YF39"/>
  <c r="YO39" s="1"/>
  <c r="YF40"/>
  <c r="YO40" s="1"/>
  <c r="YF41"/>
  <c r="YO41" s="1"/>
  <c r="YF42"/>
  <c r="YO42" s="1"/>
  <c r="YF43"/>
  <c r="YO43" s="1"/>
  <c r="YF44"/>
  <c r="YO44" s="1"/>
  <c r="YF45"/>
  <c r="YO45" s="1"/>
  <c r="YF46"/>
  <c r="YO46" s="1"/>
  <c r="YF47"/>
  <c r="YO47" s="1"/>
  <c r="YF48"/>
  <c r="YO48" s="1"/>
  <c r="YF49"/>
  <c r="YO49" s="1"/>
  <c r="YF50"/>
  <c r="YO50" s="1"/>
  <c r="YF51"/>
  <c r="YO51" s="1"/>
  <c r="YF52"/>
  <c r="YO52" s="1"/>
  <c r="YF53"/>
  <c r="YO53" s="1"/>
  <c r="YF54"/>
  <c r="YO54" s="1"/>
  <c r="YF55"/>
  <c r="YO55" s="1"/>
  <c r="YF56"/>
  <c r="YO56" s="1"/>
  <c r="YF57"/>
  <c r="YO57" s="1"/>
  <c r="YF58"/>
  <c r="YO58" s="1"/>
  <c r="YF59"/>
  <c r="YO59" s="1"/>
  <c r="YF60"/>
  <c r="YO60" s="1"/>
  <c r="YF61"/>
  <c r="YO61" s="1"/>
  <c r="YF62"/>
  <c r="YO62" s="1"/>
  <c r="YF63"/>
  <c r="YO63" s="1"/>
  <c r="YF64"/>
  <c r="YO64" s="1"/>
  <c r="YF65"/>
  <c r="YO65" s="1"/>
  <c r="YF66"/>
  <c r="YO66" s="1"/>
  <c r="YF67"/>
  <c r="YO67" s="1"/>
  <c r="YF68"/>
  <c r="YO68" s="1"/>
  <c r="YF69"/>
  <c r="YO69" s="1"/>
  <c r="YF70"/>
  <c r="YO70" s="1"/>
  <c r="YF71"/>
  <c r="YO71" s="1"/>
  <c r="YF72"/>
  <c r="YO72" s="1"/>
  <c r="YF73"/>
  <c r="YO73" s="1"/>
  <c r="YC74"/>
  <c r="YB74"/>
  <c r="YF3"/>
  <c r="UP4" i="19"/>
  <c r="UY4" s="1"/>
  <c r="UP5"/>
  <c r="UY5" s="1"/>
  <c r="UP6"/>
  <c r="UY6" s="1"/>
  <c r="UP7"/>
  <c r="UY7" s="1"/>
  <c r="UP8"/>
  <c r="UY8" s="1"/>
  <c r="UP9"/>
  <c r="UY9" s="1"/>
  <c r="UP10"/>
  <c r="UY10" s="1"/>
  <c r="UP11"/>
  <c r="UY11" s="1"/>
  <c r="UP12"/>
  <c r="UY12" s="1"/>
  <c r="UP13"/>
  <c r="UY13" s="1"/>
  <c r="UP14"/>
  <c r="UY14" s="1"/>
  <c r="UP15"/>
  <c r="UY15" s="1"/>
  <c r="UP16"/>
  <c r="UY16" s="1"/>
  <c r="UP17"/>
  <c r="UY17" s="1"/>
  <c r="UP18"/>
  <c r="UY18" s="1"/>
  <c r="UP19"/>
  <c r="UY19" s="1"/>
  <c r="UP20"/>
  <c r="UY20" s="1"/>
  <c r="UP21"/>
  <c r="UY21" s="1"/>
  <c r="UP22"/>
  <c r="UY22" s="1"/>
  <c r="UP23"/>
  <c r="UY23" s="1"/>
  <c r="UP24"/>
  <c r="UY24" s="1"/>
  <c r="UP25"/>
  <c r="UY25" s="1"/>
  <c r="UP26"/>
  <c r="UY26" s="1"/>
  <c r="UP27"/>
  <c r="UY27" s="1"/>
  <c r="UP28"/>
  <c r="UY28" s="1"/>
  <c r="UP29"/>
  <c r="UY29" s="1"/>
  <c r="UP30"/>
  <c r="UY30" s="1"/>
  <c r="UP31"/>
  <c r="UY31" s="1"/>
  <c r="UP32"/>
  <c r="UY32" s="1"/>
  <c r="UP33"/>
  <c r="UY33" s="1"/>
  <c r="UP34"/>
  <c r="UY34" s="1"/>
  <c r="UP35"/>
  <c r="UY35" s="1"/>
  <c r="UP36"/>
  <c r="UY36" s="1"/>
  <c r="UP37"/>
  <c r="UY37" s="1"/>
  <c r="UP38"/>
  <c r="UY38" s="1"/>
  <c r="UP39"/>
  <c r="UY39" s="1"/>
  <c r="UP40"/>
  <c r="UY40" s="1"/>
  <c r="UP41"/>
  <c r="UY41" s="1"/>
  <c r="UP42"/>
  <c r="UY42" s="1"/>
  <c r="UP43"/>
  <c r="UY43" s="1"/>
  <c r="UP44"/>
  <c r="UY44" s="1"/>
  <c r="UP45"/>
  <c r="UY45" s="1"/>
  <c r="UP46"/>
  <c r="UY46" s="1"/>
  <c r="UP47"/>
  <c r="UY47" s="1"/>
  <c r="UP48"/>
  <c r="UY48" s="1"/>
  <c r="UP49"/>
  <c r="UY49" s="1"/>
  <c r="UP50"/>
  <c r="UY50" s="1"/>
  <c r="UP51"/>
  <c r="UY51" s="1"/>
  <c r="UP52"/>
  <c r="UY52" s="1"/>
  <c r="UP53"/>
  <c r="UY53" s="1"/>
  <c r="UP54"/>
  <c r="UY54" s="1"/>
  <c r="UP55"/>
  <c r="UY55" s="1"/>
  <c r="UP56"/>
  <c r="UY56" s="1"/>
  <c r="UP57"/>
  <c r="UY57" s="1"/>
  <c r="UP58"/>
  <c r="UY58" s="1"/>
  <c r="UP59"/>
  <c r="UY59" s="1"/>
  <c r="UP60"/>
  <c r="UY60" s="1"/>
  <c r="UP61"/>
  <c r="UY61" s="1"/>
  <c r="UP62"/>
  <c r="UY62" s="1"/>
  <c r="UP63"/>
  <c r="UY63" s="1"/>
  <c r="UP64"/>
  <c r="UY64" s="1"/>
  <c r="UP65"/>
  <c r="UY65" s="1"/>
  <c r="UP66"/>
  <c r="UY66" s="1"/>
  <c r="UP67"/>
  <c r="UY67" s="1"/>
  <c r="UP68"/>
  <c r="UY68" s="1"/>
  <c r="UP69"/>
  <c r="UY69" s="1"/>
  <c r="UP70"/>
  <c r="UP71"/>
  <c r="UY71" s="1"/>
  <c r="UP72"/>
  <c r="UY72" s="1"/>
  <c r="UP73"/>
  <c r="UY73" s="1"/>
  <c r="UM74"/>
  <c r="UL74"/>
  <c r="UP3"/>
  <c r="UM86"/>
  <c r="UL86"/>
  <c r="NW74" i="21" l="1"/>
  <c r="OF3"/>
  <c r="YO3" i="13"/>
  <c r="OF15" i="21"/>
  <c r="LN73" i="23"/>
  <c r="LN59"/>
  <c r="UP86" i="19"/>
  <c r="NW74" i="20"/>
  <c r="OF3"/>
  <c r="UP74" i="19"/>
  <c r="UY3"/>
  <c r="UY70"/>
  <c r="LE74" i="23"/>
  <c r="YF74" i="13"/>
  <c r="KW4" i="23" l="1"/>
  <c r="LF4" s="1"/>
  <c r="KW5"/>
  <c r="LF5" s="1"/>
  <c r="KW6"/>
  <c r="LF6" s="1"/>
  <c r="KW7"/>
  <c r="LF7" s="1"/>
  <c r="KW8"/>
  <c r="LF8" s="1"/>
  <c r="KW9"/>
  <c r="LF9" s="1"/>
  <c r="KW10"/>
  <c r="LF10" s="1"/>
  <c r="KW11"/>
  <c r="LF11" s="1"/>
  <c r="KW12"/>
  <c r="LF12" s="1"/>
  <c r="KW13"/>
  <c r="LF13" s="1"/>
  <c r="KW14"/>
  <c r="LF14" s="1"/>
  <c r="KW15"/>
  <c r="LF15" s="1"/>
  <c r="KW16"/>
  <c r="LF16" s="1"/>
  <c r="KW17"/>
  <c r="LF17" s="1"/>
  <c r="KW18"/>
  <c r="LF18" s="1"/>
  <c r="KW19"/>
  <c r="LF19" s="1"/>
  <c r="KW20"/>
  <c r="LF20" s="1"/>
  <c r="KW21"/>
  <c r="LF21" s="1"/>
  <c r="KW22"/>
  <c r="LF22" s="1"/>
  <c r="KW23"/>
  <c r="LF23" s="1"/>
  <c r="KW24"/>
  <c r="LF24" s="1"/>
  <c r="KW25"/>
  <c r="LF25" s="1"/>
  <c r="KW26"/>
  <c r="LF26" s="1"/>
  <c r="KW27"/>
  <c r="LF27" s="1"/>
  <c r="KW28"/>
  <c r="LF28" s="1"/>
  <c r="KW29"/>
  <c r="LF29" s="1"/>
  <c r="KW30"/>
  <c r="LF30" s="1"/>
  <c r="KW31"/>
  <c r="LF31" s="1"/>
  <c r="KW32"/>
  <c r="LF32" s="1"/>
  <c r="KW33"/>
  <c r="LF33" s="1"/>
  <c r="KW34"/>
  <c r="LF34" s="1"/>
  <c r="KW35"/>
  <c r="LF35" s="1"/>
  <c r="KW36"/>
  <c r="LF36" s="1"/>
  <c r="KW37"/>
  <c r="LF37" s="1"/>
  <c r="KW38"/>
  <c r="LF38" s="1"/>
  <c r="KW39"/>
  <c r="LF39" s="1"/>
  <c r="KW40"/>
  <c r="LF40" s="1"/>
  <c r="KW41"/>
  <c r="LF41" s="1"/>
  <c r="KW42"/>
  <c r="LF42" s="1"/>
  <c r="KW43"/>
  <c r="LF43" s="1"/>
  <c r="KW44"/>
  <c r="LF44" s="1"/>
  <c r="KW45"/>
  <c r="LF45" s="1"/>
  <c r="KW46"/>
  <c r="LF46" s="1"/>
  <c r="KW47"/>
  <c r="LF47" s="1"/>
  <c r="KW48"/>
  <c r="LF48" s="1"/>
  <c r="KW49"/>
  <c r="LF49" s="1"/>
  <c r="KW50"/>
  <c r="LF50" s="1"/>
  <c r="KW51"/>
  <c r="LF51" s="1"/>
  <c r="KW52"/>
  <c r="LF52" s="1"/>
  <c r="KW53"/>
  <c r="LF53" s="1"/>
  <c r="KW54"/>
  <c r="LF54" s="1"/>
  <c r="KW55"/>
  <c r="KW56"/>
  <c r="KW57"/>
  <c r="LF57" s="1"/>
  <c r="KW58"/>
  <c r="LF58" s="1"/>
  <c r="KW59"/>
  <c r="KW60"/>
  <c r="LF60" s="1"/>
  <c r="KW61"/>
  <c r="LF61" s="1"/>
  <c r="KW62"/>
  <c r="LF62" s="1"/>
  <c r="KW63"/>
  <c r="LF63" s="1"/>
  <c r="KW64"/>
  <c r="LF64" s="1"/>
  <c r="KW65"/>
  <c r="LF65" s="1"/>
  <c r="KW66"/>
  <c r="LF66" s="1"/>
  <c r="KW67"/>
  <c r="LF67" s="1"/>
  <c r="KW68"/>
  <c r="LF68" s="1"/>
  <c r="KW69"/>
  <c r="LF69" s="1"/>
  <c r="KW70"/>
  <c r="LF70" s="1"/>
  <c r="KW71"/>
  <c r="LF71" s="1"/>
  <c r="KW72"/>
  <c r="LF72" s="1"/>
  <c r="KW73"/>
  <c r="KT74"/>
  <c r="KS74"/>
  <c r="KW3"/>
  <c r="NO4" i="21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X14" s="1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X52" s="1"/>
  <c r="NO53"/>
  <c r="NX53" s="1"/>
  <c r="NO54"/>
  <c r="NX54" s="1"/>
  <c r="NO55"/>
  <c r="NX55" s="1"/>
  <c r="NO56"/>
  <c r="NX56" s="1"/>
  <c r="NO57"/>
  <c r="NX57" s="1"/>
  <c r="NO58"/>
  <c r="NX58" s="1"/>
  <c r="NO59"/>
  <c r="NX59" s="1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NO4" i="20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O53"/>
  <c r="NX53" s="1"/>
  <c r="NO54"/>
  <c r="NX54" s="1"/>
  <c r="NO55"/>
  <c r="NO56"/>
  <c r="NX56" s="1"/>
  <c r="NO57"/>
  <c r="NX57" s="1"/>
  <c r="NO58"/>
  <c r="NX58" s="1"/>
  <c r="NO59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XX4" i="13"/>
  <c r="YG4" s="1"/>
  <c r="XX5"/>
  <c r="YG5" s="1"/>
  <c r="XX6"/>
  <c r="YG6" s="1"/>
  <c r="XX7"/>
  <c r="YG7" s="1"/>
  <c r="XX8"/>
  <c r="YG8" s="1"/>
  <c r="XX9"/>
  <c r="YG9" s="1"/>
  <c r="XX10"/>
  <c r="YG10" s="1"/>
  <c r="XX11"/>
  <c r="YG11" s="1"/>
  <c r="XX12"/>
  <c r="YG12" s="1"/>
  <c r="XX13"/>
  <c r="YG13" s="1"/>
  <c r="XX14"/>
  <c r="YG14" s="1"/>
  <c r="XX15"/>
  <c r="YG15" s="1"/>
  <c r="XX16"/>
  <c r="YG16" s="1"/>
  <c r="XX17"/>
  <c r="YG17" s="1"/>
  <c r="XX18"/>
  <c r="YG18" s="1"/>
  <c r="XX19"/>
  <c r="YG19" s="1"/>
  <c r="XX20"/>
  <c r="YG20" s="1"/>
  <c r="XX21"/>
  <c r="YG21" s="1"/>
  <c r="XX22"/>
  <c r="YG22" s="1"/>
  <c r="XX23"/>
  <c r="YG23" s="1"/>
  <c r="XX24"/>
  <c r="YG24" s="1"/>
  <c r="XX25"/>
  <c r="YG25" s="1"/>
  <c r="XX26"/>
  <c r="YG26" s="1"/>
  <c r="XX27"/>
  <c r="YG27" s="1"/>
  <c r="XX28"/>
  <c r="YG28" s="1"/>
  <c r="XX29"/>
  <c r="YG29" s="1"/>
  <c r="XX30"/>
  <c r="YG30" s="1"/>
  <c r="XX31"/>
  <c r="YG31" s="1"/>
  <c r="XX32"/>
  <c r="YG32" s="1"/>
  <c r="XX33"/>
  <c r="YG33" s="1"/>
  <c r="XX34"/>
  <c r="YG34" s="1"/>
  <c r="XX35"/>
  <c r="YG35" s="1"/>
  <c r="XX36"/>
  <c r="YG36" s="1"/>
  <c r="XX37"/>
  <c r="YG37" s="1"/>
  <c r="XX38"/>
  <c r="YG38" s="1"/>
  <c r="XX39"/>
  <c r="YG39" s="1"/>
  <c r="XX40"/>
  <c r="YG40" s="1"/>
  <c r="XX41"/>
  <c r="YG41" s="1"/>
  <c r="XX42"/>
  <c r="YG42" s="1"/>
  <c r="XX43"/>
  <c r="YG43" s="1"/>
  <c r="XX44"/>
  <c r="YG44" s="1"/>
  <c r="XX45"/>
  <c r="YG45" s="1"/>
  <c r="XX46"/>
  <c r="YG46" s="1"/>
  <c r="XX47"/>
  <c r="YG47" s="1"/>
  <c r="XX48"/>
  <c r="YG48" s="1"/>
  <c r="XX49"/>
  <c r="YG49" s="1"/>
  <c r="XX50"/>
  <c r="YG50" s="1"/>
  <c r="XX51"/>
  <c r="YG51" s="1"/>
  <c r="XX52"/>
  <c r="YG52" s="1"/>
  <c r="XX53"/>
  <c r="YG53" s="1"/>
  <c r="XX54"/>
  <c r="YG54" s="1"/>
  <c r="XX55"/>
  <c r="YG55" s="1"/>
  <c r="XX56"/>
  <c r="YG56" s="1"/>
  <c r="XX57"/>
  <c r="YG57" s="1"/>
  <c r="XX58"/>
  <c r="YG58" s="1"/>
  <c r="XX59"/>
  <c r="YG59" s="1"/>
  <c r="XX60"/>
  <c r="YG60" s="1"/>
  <c r="XX61"/>
  <c r="YG61" s="1"/>
  <c r="XX62"/>
  <c r="YG62" s="1"/>
  <c r="XX63"/>
  <c r="YG63" s="1"/>
  <c r="XX64"/>
  <c r="YG64" s="1"/>
  <c r="XX65"/>
  <c r="YG65" s="1"/>
  <c r="XX66"/>
  <c r="YG66" s="1"/>
  <c r="XX67"/>
  <c r="YG67" s="1"/>
  <c r="XX68"/>
  <c r="YG68" s="1"/>
  <c r="XX69"/>
  <c r="YG69" s="1"/>
  <c r="XX70"/>
  <c r="YG70" s="1"/>
  <c r="XX71"/>
  <c r="YG71" s="1"/>
  <c r="XX72"/>
  <c r="YG72" s="1"/>
  <c r="XX73"/>
  <c r="YG73" s="1"/>
  <c r="XU74"/>
  <c r="XT74"/>
  <c r="XX3"/>
  <c r="UH4" i="19"/>
  <c r="UQ4" s="1"/>
  <c r="UH5"/>
  <c r="UQ5" s="1"/>
  <c r="UH6"/>
  <c r="UQ6" s="1"/>
  <c r="UH7"/>
  <c r="UQ7" s="1"/>
  <c r="UH8"/>
  <c r="UQ8" s="1"/>
  <c r="UH9"/>
  <c r="UQ9" s="1"/>
  <c r="UH10"/>
  <c r="UQ10" s="1"/>
  <c r="UH11"/>
  <c r="UQ11" s="1"/>
  <c r="UH12"/>
  <c r="UQ12" s="1"/>
  <c r="UH13"/>
  <c r="UQ13" s="1"/>
  <c r="UH14"/>
  <c r="UQ14" s="1"/>
  <c r="UH15"/>
  <c r="UQ15" s="1"/>
  <c r="UH16"/>
  <c r="UQ16" s="1"/>
  <c r="UH17"/>
  <c r="UQ17" s="1"/>
  <c r="UH18"/>
  <c r="UQ18" s="1"/>
  <c r="UH19"/>
  <c r="UQ19" s="1"/>
  <c r="UH20"/>
  <c r="UQ20" s="1"/>
  <c r="UH21"/>
  <c r="UQ21" s="1"/>
  <c r="UH22"/>
  <c r="UQ22" s="1"/>
  <c r="UH23"/>
  <c r="UQ23" s="1"/>
  <c r="UH24"/>
  <c r="UQ24" s="1"/>
  <c r="UH25"/>
  <c r="UQ25" s="1"/>
  <c r="UH26"/>
  <c r="UQ26" s="1"/>
  <c r="UH27"/>
  <c r="UQ27" s="1"/>
  <c r="UH28"/>
  <c r="UQ28" s="1"/>
  <c r="UH29"/>
  <c r="UQ29" s="1"/>
  <c r="UH30"/>
  <c r="UQ30" s="1"/>
  <c r="UH31"/>
  <c r="UQ31" s="1"/>
  <c r="UH32"/>
  <c r="UQ32" s="1"/>
  <c r="UH33"/>
  <c r="UQ33" s="1"/>
  <c r="UH34"/>
  <c r="UQ34" s="1"/>
  <c r="UH35"/>
  <c r="UQ35" s="1"/>
  <c r="UH36"/>
  <c r="UQ36" s="1"/>
  <c r="UH37"/>
  <c r="UQ37" s="1"/>
  <c r="UH38"/>
  <c r="UQ38" s="1"/>
  <c r="UH39"/>
  <c r="UQ39" s="1"/>
  <c r="UH40"/>
  <c r="UQ40" s="1"/>
  <c r="UH41"/>
  <c r="UQ41" s="1"/>
  <c r="UH42"/>
  <c r="UQ42" s="1"/>
  <c r="UH43"/>
  <c r="UQ43" s="1"/>
  <c r="UH44"/>
  <c r="UQ44" s="1"/>
  <c r="UH45"/>
  <c r="UQ45" s="1"/>
  <c r="UH46"/>
  <c r="UQ46" s="1"/>
  <c r="UH47"/>
  <c r="UQ47" s="1"/>
  <c r="UH48"/>
  <c r="UQ48" s="1"/>
  <c r="UH49"/>
  <c r="UQ49" s="1"/>
  <c r="UH50"/>
  <c r="UQ50" s="1"/>
  <c r="UH51"/>
  <c r="UQ51" s="1"/>
  <c r="UH52"/>
  <c r="UQ52" s="1"/>
  <c r="UH53"/>
  <c r="UQ53" s="1"/>
  <c r="UH54"/>
  <c r="UQ54" s="1"/>
  <c r="UH55"/>
  <c r="UQ55" s="1"/>
  <c r="UH56"/>
  <c r="UQ56" s="1"/>
  <c r="UH57"/>
  <c r="UQ57" s="1"/>
  <c r="UH58"/>
  <c r="UQ58" s="1"/>
  <c r="UH59"/>
  <c r="UH60"/>
  <c r="UQ60" s="1"/>
  <c r="UH61"/>
  <c r="UQ61" s="1"/>
  <c r="UH62"/>
  <c r="UQ62" s="1"/>
  <c r="UH63"/>
  <c r="UQ63" s="1"/>
  <c r="UH64"/>
  <c r="UQ64" s="1"/>
  <c r="UH65"/>
  <c r="UQ65" s="1"/>
  <c r="UH66"/>
  <c r="UQ66" s="1"/>
  <c r="UH67"/>
  <c r="UQ67" s="1"/>
  <c r="UH68"/>
  <c r="UQ68" s="1"/>
  <c r="UH69"/>
  <c r="UQ69" s="1"/>
  <c r="UH70"/>
  <c r="UH71"/>
  <c r="UQ71" s="1"/>
  <c r="UH72"/>
  <c r="UQ72" s="1"/>
  <c r="UH73"/>
  <c r="UE74"/>
  <c r="UD74"/>
  <c r="UH3"/>
  <c r="UE86"/>
  <c r="UD86"/>
  <c r="NO74" i="21" l="1"/>
  <c r="YG3" i="13"/>
  <c r="NX3" i="21"/>
  <c r="LF73" i="23"/>
  <c r="LF56"/>
  <c r="LF3"/>
  <c r="LF55"/>
  <c r="LF59"/>
  <c r="UH86" i="19"/>
  <c r="NX55" i="20"/>
  <c r="NX14"/>
  <c r="NX59"/>
  <c r="NX52"/>
  <c r="NX3"/>
  <c r="UQ70" i="19"/>
  <c r="UQ59"/>
  <c r="UQ3"/>
  <c r="UQ73"/>
  <c r="UH74"/>
  <c r="KW74" i="23"/>
  <c r="NO74" i="20"/>
  <c r="XX74" i="13"/>
  <c r="TW86" i="19"/>
  <c r="TV86"/>
  <c r="TZ86" l="1"/>
  <c r="MY4" i="21"/>
  <c r="MY5"/>
  <c r="MY6"/>
  <c r="MY7"/>
  <c r="MY8"/>
  <c r="MY9"/>
  <c r="MY10"/>
  <c r="MY11"/>
  <c r="MY12"/>
  <c r="MY13"/>
  <c r="MY14"/>
  <c r="MY15"/>
  <c r="MY16"/>
  <c r="MY17"/>
  <c r="MY18"/>
  <c r="MY19"/>
  <c r="MY20"/>
  <c r="MY21"/>
  <c r="MY22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5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KG4" i="23"/>
  <c r="KG5"/>
  <c r="KG6"/>
  <c r="KG7"/>
  <c r="KG8"/>
  <c r="KG9"/>
  <c r="KG10"/>
  <c r="KG11"/>
  <c r="KG12"/>
  <c r="KG13"/>
  <c r="KG14"/>
  <c r="KG15"/>
  <c r="KG16"/>
  <c r="KG17"/>
  <c r="KG18"/>
  <c r="KG19"/>
  <c r="KG20"/>
  <c r="KG21"/>
  <c r="KG22"/>
  <c r="KG23"/>
  <c r="KG24"/>
  <c r="KG25"/>
  <c r="KG26"/>
  <c r="KG27"/>
  <c r="KG28"/>
  <c r="KG29"/>
  <c r="KG30"/>
  <c r="KG31"/>
  <c r="KG32"/>
  <c r="KG33"/>
  <c r="KG34"/>
  <c r="KG35"/>
  <c r="KG36"/>
  <c r="KG37"/>
  <c r="KG38"/>
  <c r="KG39"/>
  <c r="KG40"/>
  <c r="KG41"/>
  <c r="KG42"/>
  <c r="KG43"/>
  <c r="KG44"/>
  <c r="KG45"/>
  <c r="KG46"/>
  <c r="KG47"/>
  <c r="KG48"/>
  <c r="KG49"/>
  <c r="KG50"/>
  <c r="KG51"/>
  <c r="KG52"/>
  <c r="KG53"/>
  <c r="KG54"/>
  <c r="KG55"/>
  <c r="KG56"/>
  <c r="KG57"/>
  <c r="KG58"/>
  <c r="KG59"/>
  <c r="KG60"/>
  <c r="KG61"/>
  <c r="KG62"/>
  <c r="KG63"/>
  <c r="KG64"/>
  <c r="KG65"/>
  <c r="KG66"/>
  <c r="KG67"/>
  <c r="KG68"/>
  <c r="KG69"/>
  <c r="KG70"/>
  <c r="KG71"/>
  <c r="KG72"/>
  <c r="KG73"/>
  <c r="KG3"/>
  <c r="KD74"/>
  <c r="KC74"/>
  <c r="KG74" l="1"/>
  <c r="TZ4" i="19" l="1"/>
  <c r="UI4" s="1"/>
  <c r="TZ5"/>
  <c r="UI5" s="1"/>
  <c r="TZ6"/>
  <c r="UI6" s="1"/>
  <c r="TZ7"/>
  <c r="UI7" s="1"/>
  <c r="TZ8"/>
  <c r="UI8" s="1"/>
  <c r="TZ9"/>
  <c r="UI9" s="1"/>
  <c r="TZ10"/>
  <c r="UI10" s="1"/>
  <c r="TZ11"/>
  <c r="UI11" s="1"/>
  <c r="TZ12"/>
  <c r="UI12" s="1"/>
  <c r="TZ13"/>
  <c r="UI13" s="1"/>
  <c r="TZ14"/>
  <c r="UI14" s="1"/>
  <c r="TZ15"/>
  <c r="UI15" s="1"/>
  <c r="TZ16"/>
  <c r="UI16" s="1"/>
  <c r="TZ17"/>
  <c r="UI17" s="1"/>
  <c r="TZ18"/>
  <c r="UI18" s="1"/>
  <c r="TZ19"/>
  <c r="UI19" s="1"/>
  <c r="TZ20"/>
  <c r="UI20" s="1"/>
  <c r="TZ21"/>
  <c r="UI21" s="1"/>
  <c r="TZ22"/>
  <c r="UI22" s="1"/>
  <c r="TZ23"/>
  <c r="UI23" s="1"/>
  <c r="TZ24"/>
  <c r="UI24" s="1"/>
  <c r="TZ25"/>
  <c r="UI25" s="1"/>
  <c r="TZ26"/>
  <c r="UI26" s="1"/>
  <c r="TZ27"/>
  <c r="UI27" s="1"/>
  <c r="TZ28"/>
  <c r="UI28" s="1"/>
  <c r="TZ29"/>
  <c r="UI29" s="1"/>
  <c r="TZ30"/>
  <c r="UI30" s="1"/>
  <c r="TZ31"/>
  <c r="UI31" s="1"/>
  <c r="TZ32"/>
  <c r="UI32" s="1"/>
  <c r="TZ33"/>
  <c r="UI33" s="1"/>
  <c r="TZ34"/>
  <c r="UI34" s="1"/>
  <c r="TZ35"/>
  <c r="UI35" s="1"/>
  <c r="TZ36"/>
  <c r="UI36" s="1"/>
  <c r="TZ37"/>
  <c r="UI37" s="1"/>
  <c r="TZ38"/>
  <c r="UI38" s="1"/>
  <c r="TZ39"/>
  <c r="UI39" s="1"/>
  <c r="TZ40"/>
  <c r="UI40" s="1"/>
  <c r="TZ41"/>
  <c r="UI41" s="1"/>
  <c r="TZ42"/>
  <c r="UI42" s="1"/>
  <c r="TZ43"/>
  <c r="UI43" s="1"/>
  <c r="TZ44"/>
  <c r="UI44" s="1"/>
  <c r="TZ45"/>
  <c r="UI45" s="1"/>
  <c r="TZ46"/>
  <c r="UI46" s="1"/>
  <c r="TZ47"/>
  <c r="UI47" s="1"/>
  <c r="TZ48"/>
  <c r="UI48" s="1"/>
  <c r="TZ49"/>
  <c r="UI49" s="1"/>
  <c r="TZ50"/>
  <c r="UI50" s="1"/>
  <c r="TZ51"/>
  <c r="UI51" s="1"/>
  <c r="TZ52"/>
  <c r="UI52" s="1"/>
  <c r="TZ53"/>
  <c r="UI53" s="1"/>
  <c r="TZ54"/>
  <c r="UI54" s="1"/>
  <c r="TZ55"/>
  <c r="UI55" s="1"/>
  <c r="TZ56"/>
  <c r="TZ57"/>
  <c r="UI57" s="1"/>
  <c r="TZ58"/>
  <c r="UI58" s="1"/>
  <c r="TZ59"/>
  <c r="TZ60"/>
  <c r="UI60" s="1"/>
  <c r="TZ61"/>
  <c r="UI61" s="1"/>
  <c r="TZ62"/>
  <c r="UI62" s="1"/>
  <c r="TZ63"/>
  <c r="UI63" s="1"/>
  <c r="TZ64"/>
  <c r="UI64" s="1"/>
  <c r="TZ65"/>
  <c r="UI65" s="1"/>
  <c r="TZ66"/>
  <c r="UI66" s="1"/>
  <c r="TZ67"/>
  <c r="UI67" s="1"/>
  <c r="TZ68"/>
  <c r="UI68" s="1"/>
  <c r="TZ69"/>
  <c r="UI69" s="1"/>
  <c r="TZ70"/>
  <c r="TZ71"/>
  <c r="UI71" s="1"/>
  <c r="TZ72"/>
  <c r="UI72" s="1"/>
  <c r="TZ73"/>
  <c r="TW74"/>
  <c r="TV74"/>
  <c r="TZ3"/>
  <c r="XP4" i="13"/>
  <c r="XY4" s="1"/>
  <c r="XP5"/>
  <c r="XY5" s="1"/>
  <c r="XP6"/>
  <c r="XY6" s="1"/>
  <c r="XP7"/>
  <c r="XY7" s="1"/>
  <c r="XP8"/>
  <c r="XY8" s="1"/>
  <c r="XP9"/>
  <c r="XY9" s="1"/>
  <c r="XP10"/>
  <c r="XY10" s="1"/>
  <c r="XP11"/>
  <c r="XY11" s="1"/>
  <c r="XP12"/>
  <c r="XY12" s="1"/>
  <c r="XP13"/>
  <c r="XY13" s="1"/>
  <c r="XP14"/>
  <c r="XY14" s="1"/>
  <c r="XP15"/>
  <c r="XY15" s="1"/>
  <c r="XP16"/>
  <c r="XY16" s="1"/>
  <c r="XP17"/>
  <c r="XY17" s="1"/>
  <c r="XP18"/>
  <c r="XY18" s="1"/>
  <c r="XP19"/>
  <c r="XY19" s="1"/>
  <c r="XP20"/>
  <c r="XY20" s="1"/>
  <c r="XP21"/>
  <c r="XY21" s="1"/>
  <c r="XP22"/>
  <c r="XY22" s="1"/>
  <c r="XP23"/>
  <c r="XY23" s="1"/>
  <c r="XP24"/>
  <c r="XY24" s="1"/>
  <c r="XP25"/>
  <c r="XY25" s="1"/>
  <c r="XP26"/>
  <c r="XY26" s="1"/>
  <c r="XP27"/>
  <c r="XY27" s="1"/>
  <c r="XP28"/>
  <c r="XY28" s="1"/>
  <c r="XP29"/>
  <c r="XY29" s="1"/>
  <c r="XP30"/>
  <c r="XY30" s="1"/>
  <c r="XP31"/>
  <c r="XY31" s="1"/>
  <c r="XP32"/>
  <c r="XY32" s="1"/>
  <c r="XP33"/>
  <c r="XY33" s="1"/>
  <c r="XP34"/>
  <c r="XY34" s="1"/>
  <c r="XP35"/>
  <c r="XY35" s="1"/>
  <c r="XP36"/>
  <c r="XY36" s="1"/>
  <c r="XP37"/>
  <c r="XY37" s="1"/>
  <c r="XP38"/>
  <c r="XY38" s="1"/>
  <c r="XP39"/>
  <c r="XY39" s="1"/>
  <c r="XP40"/>
  <c r="XY40" s="1"/>
  <c r="XP41"/>
  <c r="XY41" s="1"/>
  <c r="XP42"/>
  <c r="XY42" s="1"/>
  <c r="XP43"/>
  <c r="XY43" s="1"/>
  <c r="XP44"/>
  <c r="XY44" s="1"/>
  <c r="XP45"/>
  <c r="XY45" s="1"/>
  <c r="XP46"/>
  <c r="XY46" s="1"/>
  <c r="XP47"/>
  <c r="XY47" s="1"/>
  <c r="XP48"/>
  <c r="XY48" s="1"/>
  <c r="XP49"/>
  <c r="XY49" s="1"/>
  <c r="XP50"/>
  <c r="XY50" s="1"/>
  <c r="XP51"/>
  <c r="XY51" s="1"/>
  <c r="XP52"/>
  <c r="XY52" s="1"/>
  <c r="XP53"/>
  <c r="XY53" s="1"/>
  <c r="XP54"/>
  <c r="XY54" s="1"/>
  <c r="XP55"/>
  <c r="XY55" s="1"/>
  <c r="XP56"/>
  <c r="XP57"/>
  <c r="XY57" s="1"/>
  <c r="XP58"/>
  <c r="XY58" s="1"/>
  <c r="XP59"/>
  <c r="XP60"/>
  <c r="XY60" s="1"/>
  <c r="XP61"/>
  <c r="XY61" s="1"/>
  <c r="XP62"/>
  <c r="XY62" s="1"/>
  <c r="XP63"/>
  <c r="XY63" s="1"/>
  <c r="XP64"/>
  <c r="XY64" s="1"/>
  <c r="XP65"/>
  <c r="XY65" s="1"/>
  <c r="XP66"/>
  <c r="XY66" s="1"/>
  <c r="XP67"/>
  <c r="XY67" s="1"/>
  <c r="XP68"/>
  <c r="XY68" s="1"/>
  <c r="XP69"/>
  <c r="XY69" s="1"/>
  <c r="XP70"/>
  <c r="XP71"/>
  <c r="XY71" s="1"/>
  <c r="XP72"/>
  <c r="XY72" s="1"/>
  <c r="XP73"/>
  <c r="XM74"/>
  <c r="XL74"/>
  <c r="XP3"/>
  <c r="NG4" i="20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P25" s="1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NP3" s="1"/>
  <c r="NG4" i="21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KO4" i="23"/>
  <c r="KX4" s="1"/>
  <c r="KO5"/>
  <c r="KX5" s="1"/>
  <c r="KO6"/>
  <c r="KX6" s="1"/>
  <c r="KO7"/>
  <c r="KX7" s="1"/>
  <c r="KO8"/>
  <c r="KX8" s="1"/>
  <c r="KO9"/>
  <c r="KX9" s="1"/>
  <c r="KO10"/>
  <c r="KX10" s="1"/>
  <c r="KO11"/>
  <c r="KX11" s="1"/>
  <c r="KO12"/>
  <c r="KX12" s="1"/>
  <c r="KO13"/>
  <c r="KX13" s="1"/>
  <c r="KO14"/>
  <c r="KX14" s="1"/>
  <c r="KO15"/>
  <c r="KX15" s="1"/>
  <c r="KO16"/>
  <c r="KX16" s="1"/>
  <c r="KO17"/>
  <c r="KX17" s="1"/>
  <c r="KO18"/>
  <c r="KX18" s="1"/>
  <c r="KO19"/>
  <c r="KX19" s="1"/>
  <c r="KO20"/>
  <c r="KX20" s="1"/>
  <c r="KO21"/>
  <c r="KX21" s="1"/>
  <c r="KO22"/>
  <c r="KX22" s="1"/>
  <c r="KO23"/>
  <c r="KX23" s="1"/>
  <c r="KO24"/>
  <c r="KX24" s="1"/>
  <c r="KO25"/>
  <c r="KX25" s="1"/>
  <c r="KO26"/>
  <c r="KX26" s="1"/>
  <c r="KO27"/>
  <c r="KX27" s="1"/>
  <c r="KO28"/>
  <c r="KX28" s="1"/>
  <c r="KO29"/>
  <c r="KX29" s="1"/>
  <c r="KO30"/>
  <c r="KX30" s="1"/>
  <c r="KO31"/>
  <c r="KX31" s="1"/>
  <c r="KO32"/>
  <c r="KX32" s="1"/>
  <c r="KO33"/>
  <c r="KX33" s="1"/>
  <c r="KO34"/>
  <c r="KX34" s="1"/>
  <c r="KO35"/>
  <c r="KX35" s="1"/>
  <c r="KO36"/>
  <c r="KX36" s="1"/>
  <c r="KO37"/>
  <c r="KX37" s="1"/>
  <c r="KO38"/>
  <c r="KX38" s="1"/>
  <c r="KO39"/>
  <c r="KX39" s="1"/>
  <c r="KO40"/>
  <c r="KX40" s="1"/>
  <c r="KO41"/>
  <c r="KX41" s="1"/>
  <c r="KO42"/>
  <c r="KX42" s="1"/>
  <c r="KO43"/>
  <c r="KX43" s="1"/>
  <c r="KO44"/>
  <c r="KX44" s="1"/>
  <c r="KO45"/>
  <c r="KX45" s="1"/>
  <c r="KO46"/>
  <c r="KX46" s="1"/>
  <c r="KO47"/>
  <c r="KX47" s="1"/>
  <c r="KO48"/>
  <c r="KX48" s="1"/>
  <c r="KO49"/>
  <c r="KX49" s="1"/>
  <c r="KO50"/>
  <c r="KX50" s="1"/>
  <c r="KO51"/>
  <c r="KX51" s="1"/>
  <c r="KO52"/>
  <c r="KX52" s="1"/>
  <c r="KO53"/>
  <c r="KX53" s="1"/>
  <c r="KO54"/>
  <c r="KX54" s="1"/>
  <c r="KO55"/>
  <c r="KX55" s="1"/>
  <c r="KO56"/>
  <c r="KX56" s="1"/>
  <c r="KO57"/>
  <c r="KX57" s="1"/>
  <c r="KO58"/>
  <c r="KX58" s="1"/>
  <c r="KO59"/>
  <c r="KX59" s="1"/>
  <c r="KO60"/>
  <c r="KX60" s="1"/>
  <c r="KO61"/>
  <c r="KX61" s="1"/>
  <c r="KO62"/>
  <c r="KX62" s="1"/>
  <c r="KO63"/>
  <c r="KX63" s="1"/>
  <c r="KO64"/>
  <c r="KX64" s="1"/>
  <c r="KO65"/>
  <c r="KX65" s="1"/>
  <c r="KO66"/>
  <c r="KX66" s="1"/>
  <c r="KO67"/>
  <c r="KX67" s="1"/>
  <c r="KO68"/>
  <c r="KX68" s="1"/>
  <c r="KO69"/>
  <c r="KX69" s="1"/>
  <c r="KO70"/>
  <c r="KX70" s="1"/>
  <c r="KO71"/>
  <c r="KX71" s="1"/>
  <c r="KO72"/>
  <c r="KX72" s="1"/>
  <c r="KO73"/>
  <c r="KX73" s="1"/>
  <c r="KL74"/>
  <c r="KK74"/>
  <c r="KO3"/>
  <c r="NH24" i="21" l="1"/>
  <c r="NH23"/>
  <c r="NH22"/>
  <c r="NH21"/>
  <c r="NH20"/>
  <c r="NH19"/>
  <c r="NH18"/>
  <c r="NH17"/>
  <c r="NH16"/>
  <c r="NH15"/>
  <c r="NH14"/>
  <c r="NH13"/>
  <c r="NH12"/>
  <c r="KP22" i="23"/>
  <c r="KP21"/>
  <c r="KP20"/>
  <c r="KP19"/>
  <c r="KP18"/>
  <c r="KP17"/>
  <c r="KP16"/>
  <c r="KP15"/>
  <c r="KP14"/>
  <c r="KP13"/>
  <c r="KP12"/>
  <c r="NH3" i="21"/>
  <c r="NP3"/>
  <c r="XY3" i="13"/>
  <c r="XY70"/>
  <c r="XY56"/>
  <c r="NH25" i="21"/>
  <c r="NP25"/>
  <c r="XY73" i="13"/>
  <c r="XY59"/>
  <c r="NH73" i="21"/>
  <c r="NH72"/>
  <c r="NH71"/>
  <c r="NH70"/>
  <c r="NH69"/>
  <c r="NH68"/>
  <c r="NH67"/>
  <c r="NH66"/>
  <c r="NH65"/>
  <c r="NH64"/>
  <c r="NH63"/>
  <c r="NH62"/>
  <c r="NH61"/>
  <c r="NH60"/>
  <c r="NH59"/>
  <c r="NH58"/>
  <c r="NH57"/>
  <c r="NH56"/>
  <c r="NH55"/>
  <c r="NH54"/>
  <c r="NH53"/>
  <c r="NH52"/>
  <c r="NH51"/>
  <c r="NH50"/>
  <c r="NH49"/>
  <c r="NH48"/>
  <c r="NH47"/>
  <c r="NH46"/>
  <c r="NH45"/>
  <c r="NH44"/>
  <c r="NH43"/>
  <c r="NH42"/>
  <c r="NH41"/>
  <c r="NH40"/>
  <c r="NH39"/>
  <c r="NH38"/>
  <c r="NH37"/>
  <c r="NH36"/>
  <c r="NH35"/>
  <c r="NH34"/>
  <c r="NH33"/>
  <c r="NH32"/>
  <c r="NH31"/>
  <c r="NH30"/>
  <c r="NH29"/>
  <c r="NH28"/>
  <c r="NH27"/>
  <c r="NH26"/>
  <c r="NH10"/>
  <c r="NH9"/>
  <c r="NH8"/>
  <c r="NH7"/>
  <c r="NH6"/>
  <c r="NH5"/>
  <c r="NH4"/>
  <c r="KP3" i="23"/>
  <c r="KX3"/>
  <c r="KP73"/>
  <c r="KP71"/>
  <c r="KP69"/>
  <c r="KP67"/>
  <c r="KP65"/>
  <c r="KP63"/>
  <c r="KP61"/>
  <c r="KP59"/>
  <c r="KP57"/>
  <c r="KP55"/>
  <c r="KP53"/>
  <c r="KP51"/>
  <c r="KP49"/>
  <c r="KP47"/>
  <c r="KP45"/>
  <c r="KP43"/>
  <c r="KP41"/>
  <c r="KP39"/>
  <c r="KP37"/>
  <c r="KP35"/>
  <c r="KP33"/>
  <c r="KP31"/>
  <c r="KP29"/>
  <c r="KP27"/>
  <c r="KP25"/>
  <c r="KP23"/>
  <c r="KP10"/>
  <c r="KP8"/>
  <c r="KP6"/>
  <c r="KP4"/>
  <c r="KP72"/>
  <c r="KP70"/>
  <c r="KP68"/>
  <c r="KP66"/>
  <c r="KP64"/>
  <c r="KP62"/>
  <c r="KP60"/>
  <c r="KP58"/>
  <c r="KP56"/>
  <c r="KP54"/>
  <c r="KP52"/>
  <c r="KP50"/>
  <c r="KP48"/>
  <c r="KP46"/>
  <c r="KP44"/>
  <c r="KP42"/>
  <c r="KP40"/>
  <c r="KP38"/>
  <c r="KP36"/>
  <c r="KP34"/>
  <c r="KP32"/>
  <c r="KP30"/>
  <c r="KP28"/>
  <c r="KP26"/>
  <c r="KP24"/>
  <c r="KP9"/>
  <c r="KP7"/>
  <c r="KP5"/>
  <c r="UI56" i="19"/>
  <c r="UI73"/>
  <c r="UI3"/>
  <c r="UI70"/>
  <c r="UI59"/>
  <c r="TZ74"/>
  <c r="XP74" i="13"/>
  <c r="NG74" i="20"/>
  <c r="NG74" i="21"/>
  <c r="KO74" i="23"/>
  <c r="KP11" l="1"/>
  <c r="JY3"/>
  <c r="KH3" s="1"/>
  <c r="NH11" i="21"/>
  <c r="MV74"/>
  <c r="MU74"/>
  <c r="MY4" i="20"/>
  <c r="NH4" s="1"/>
  <c r="MY5"/>
  <c r="NH5" s="1"/>
  <c r="MY6"/>
  <c r="NH6" s="1"/>
  <c r="MY7"/>
  <c r="NH7" s="1"/>
  <c r="MY8"/>
  <c r="NH8" s="1"/>
  <c r="MY9"/>
  <c r="NH9" s="1"/>
  <c r="MY10"/>
  <c r="NH10" s="1"/>
  <c r="MY11"/>
  <c r="NH11" s="1"/>
  <c r="MY12"/>
  <c r="NH12" s="1"/>
  <c r="MY13"/>
  <c r="NH13" s="1"/>
  <c r="MY14"/>
  <c r="MY15"/>
  <c r="NH15" s="1"/>
  <c r="MY16"/>
  <c r="NH16" s="1"/>
  <c r="MY17"/>
  <c r="NH17" s="1"/>
  <c r="MY18"/>
  <c r="NH18" s="1"/>
  <c r="MY19"/>
  <c r="NH19" s="1"/>
  <c r="MY20"/>
  <c r="NH20" s="1"/>
  <c r="MY21"/>
  <c r="NH21" s="1"/>
  <c r="MY22"/>
  <c r="NH22" s="1"/>
  <c r="MY23"/>
  <c r="NH23" s="1"/>
  <c r="MY24"/>
  <c r="NH24" s="1"/>
  <c r="MY25"/>
  <c r="NH25" s="1"/>
  <c r="MY26"/>
  <c r="NH26" s="1"/>
  <c r="MY27"/>
  <c r="NH27" s="1"/>
  <c r="MY28"/>
  <c r="NH28" s="1"/>
  <c r="MY29"/>
  <c r="NH29" s="1"/>
  <c r="MY30"/>
  <c r="NH30" s="1"/>
  <c r="MY31"/>
  <c r="NH31" s="1"/>
  <c r="MY32"/>
  <c r="NH32" s="1"/>
  <c r="MY33"/>
  <c r="NH33" s="1"/>
  <c r="MY34"/>
  <c r="NH34" s="1"/>
  <c r="MY35"/>
  <c r="NH35" s="1"/>
  <c r="MY36"/>
  <c r="NH36" s="1"/>
  <c r="MY37"/>
  <c r="NH37" s="1"/>
  <c r="MY38"/>
  <c r="NH38" s="1"/>
  <c r="MY39"/>
  <c r="NH39" s="1"/>
  <c r="MY40"/>
  <c r="NH40" s="1"/>
  <c r="MY41"/>
  <c r="NH41" s="1"/>
  <c r="MY42"/>
  <c r="NH42" s="1"/>
  <c r="MY43"/>
  <c r="NH43" s="1"/>
  <c r="MY44"/>
  <c r="NH44" s="1"/>
  <c r="MY45"/>
  <c r="NH45" s="1"/>
  <c r="MY46"/>
  <c r="NH46" s="1"/>
  <c r="MY47"/>
  <c r="NH47" s="1"/>
  <c r="MY48"/>
  <c r="NH48" s="1"/>
  <c r="MY49"/>
  <c r="NH49" s="1"/>
  <c r="MY50"/>
  <c r="NH50" s="1"/>
  <c r="MY51"/>
  <c r="NH51" s="1"/>
  <c r="MY52"/>
  <c r="NH52" s="1"/>
  <c r="MY53"/>
  <c r="NH53" s="1"/>
  <c r="MY54"/>
  <c r="NH54" s="1"/>
  <c r="MY55"/>
  <c r="NH55" s="1"/>
  <c r="MY56"/>
  <c r="NH56" s="1"/>
  <c r="MY57"/>
  <c r="NH57" s="1"/>
  <c r="MY58"/>
  <c r="NH58" s="1"/>
  <c r="MY59"/>
  <c r="MY60"/>
  <c r="NH60" s="1"/>
  <c r="MY61"/>
  <c r="NH61" s="1"/>
  <c r="MY62"/>
  <c r="NH62" s="1"/>
  <c r="MY63"/>
  <c r="NH63" s="1"/>
  <c r="MY64"/>
  <c r="NH64" s="1"/>
  <c r="MY65"/>
  <c r="NH65" s="1"/>
  <c r="MY66"/>
  <c r="NH66" s="1"/>
  <c r="MY67"/>
  <c r="NH67" s="1"/>
  <c r="MY68"/>
  <c r="NH68" s="1"/>
  <c r="MY69"/>
  <c r="NH69" s="1"/>
  <c r="MY70"/>
  <c r="NH70" s="1"/>
  <c r="MY71"/>
  <c r="NH71" s="1"/>
  <c r="MY72"/>
  <c r="NH72" s="1"/>
  <c r="MY73"/>
  <c r="MY3"/>
  <c r="NH3" s="1"/>
  <c r="MV74"/>
  <c r="MU74"/>
  <c r="XH4" i="13"/>
  <c r="XQ4" s="1"/>
  <c r="XH5"/>
  <c r="XQ5" s="1"/>
  <c r="XH6"/>
  <c r="XQ6" s="1"/>
  <c r="XH7"/>
  <c r="XQ7" s="1"/>
  <c r="XH8"/>
  <c r="XQ8" s="1"/>
  <c r="XH9"/>
  <c r="XQ9" s="1"/>
  <c r="XH10"/>
  <c r="XQ10" s="1"/>
  <c r="XH11"/>
  <c r="XQ11" s="1"/>
  <c r="XH12"/>
  <c r="XQ12" s="1"/>
  <c r="XH13"/>
  <c r="XQ13" s="1"/>
  <c r="XH14"/>
  <c r="XQ14" s="1"/>
  <c r="XH15"/>
  <c r="XQ15" s="1"/>
  <c r="XH16"/>
  <c r="XQ16" s="1"/>
  <c r="XH17"/>
  <c r="XQ17" s="1"/>
  <c r="XH18"/>
  <c r="XQ18" s="1"/>
  <c r="XH19"/>
  <c r="XQ19" s="1"/>
  <c r="XH20"/>
  <c r="XQ20" s="1"/>
  <c r="XH21"/>
  <c r="XQ21" s="1"/>
  <c r="XH22"/>
  <c r="XQ22" s="1"/>
  <c r="XH23"/>
  <c r="XQ23" s="1"/>
  <c r="XH24"/>
  <c r="XQ24" s="1"/>
  <c r="XH25"/>
  <c r="XQ25" s="1"/>
  <c r="XH26"/>
  <c r="XQ26" s="1"/>
  <c r="XH27"/>
  <c r="XQ27" s="1"/>
  <c r="XH28"/>
  <c r="XQ28" s="1"/>
  <c r="XH29"/>
  <c r="XQ29" s="1"/>
  <c r="XH30"/>
  <c r="XQ30" s="1"/>
  <c r="XH31"/>
  <c r="XQ31" s="1"/>
  <c r="XH32"/>
  <c r="XQ32" s="1"/>
  <c r="XH33"/>
  <c r="XQ33" s="1"/>
  <c r="XH34"/>
  <c r="XQ34" s="1"/>
  <c r="XH35"/>
  <c r="XQ35" s="1"/>
  <c r="XH36"/>
  <c r="XQ36" s="1"/>
  <c r="XH37"/>
  <c r="XQ37" s="1"/>
  <c r="XH38"/>
  <c r="XQ38" s="1"/>
  <c r="XH39"/>
  <c r="XQ39" s="1"/>
  <c r="XH40"/>
  <c r="XQ40" s="1"/>
  <c r="XH41"/>
  <c r="XQ41" s="1"/>
  <c r="XH42"/>
  <c r="XQ42" s="1"/>
  <c r="XH43"/>
  <c r="XQ43" s="1"/>
  <c r="XH44"/>
  <c r="XQ44" s="1"/>
  <c r="XH45"/>
  <c r="XQ45" s="1"/>
  <c r="XH46"/>
  <c r="XQ46" s="1"/>
  <c r="XH47"/>
  <c r="XQ47" s="1"/>
  <c r="XH48"/>
  <c r="XQ48" s="1"/>
  <c r="XH49"/>
  <c r="XQ49" s="1"/>
  <c r="XH50"/>
  <c r="XH51"/>
  <c r="XQ51" s="1"/>
  <c r="XH52"/>
  <c r="XQ52" s="1"/>
  <c r="XH53"/>
  <c r="XH54"/>
  <c r="XQ54" s="1"/>
  <c r="XH55"/>
  <c r="XQ55" s="1"/>
  <c r="XH56"/>
  <c r="XH57"/>
  <c r="XQ57" s="1"/>
  <c r="XH58"/>
  <c r="XQ58" s="1"/>
  <c r="XH59"/>
  <c r="XQ59" s="1"/>
  <c r="XH60"/>
  <c r="XQ60" s="1"/>
  <c r="XH61"/>
  <c r="XQ61" s="1"/>
  <c r="XH62"/>
  <c r="XQ62" s="1"/>
  <c r="XH63"/>
  <c r="XQ63" s="1"/>
  <c r="XH64"/>
  <c r="XQ64" s="1"/>
  <c r="XH65"/>
  <c r="XQ65" s="1"/>
  <c r="XH66"/>
  <c r="XQ66" s="1"/>
  <c r="XH67"/>
  <c r="XQ67" s="1"/>
  <c r="XH68"/>
  <c r="XQ68" s="1"/>
  <c r="XH69"/>
  <c r="XQ69" s="1"/>
  <c r="XH70"/>
  <c r="XQ70" s="1"/>
  <c r="XH71"/>
  <c r="XQ71" s="1"/>
  <c r="XH72"/>
  <c r="XQ72" s="1"/>
  <c r="XH73"/>
  <c r="XE74"/>
  <c r="XD74"/>
  <c r="XH3"/>
  <c r="XQ3" s="1"/>
  <c r="XQ73" l="1"/>
  <c r="XQ53"/>
  <c r="XQ56"/>
  <c r="XQ50"/>
  <c r="NH59" i="20"/>
  <c r="NH73"/>
  <c r="NH14"/>
  <c r="MY74" i="21"/>
  <c r="XH74" i="13"/>
  <c r="MY74" i="20"/>
  <c r="MQ4" i="21" l="1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MZ3" s="1"/>
  <c r="MQ74" l="1"/>
  <c r="JY4" i="23" l="1"/>
  <c r="KH4" s="1"/>
  <c r="JY5"/>
  <c r="KH5" s="1"/>
  <c r="JY6"/>
  <c r="KH6" s="1"/>
  <c r="JY7"/>
  <c r="KH7" s="1"/>
  <c r="JY8"/>
  <c r="KH8" s="1"/>
  <c r="JY9"/>
  <c r="KH9" s="1"/>
  <c r="JY10"/>
  <c r="KH10" s="1"/>
  <c r="JY11"/>
  <c r="KH11" s="1"/>
  <c r="JY12"/>
  <c r="KH12" s="1"/>
  <c r="JY13"/>
  <c r="KH13" s="1"/>
  <c r="JY14"/>
  <c r="KH14" s="1"/>
  <c r="JY15"/>
  <c r="KH15" s="1"/>
  <c r="JY16"/>
  <c r="KH16" s="1"/>
  <c r="JY17"/>
  <c r="KH17" s="1"/>
  <c r="JY18"/>
  <c r="KH18" s="1"/>
  <c r="JY19"/>
  <c r="KH19" s="1"/>
  <c r="JY20"/>
  <c r="KH20" s="1"/>
  <c r="JY21"/>
  <c r="KH21" s="1"/>
  <c r="JY22"/>
  <c r="KH22" s="1"/>
  <c r="JY23"/>
  <c r="KH23" s="1"/>
  <c r="JY24"/>
  <c r="KH24" s="1"/>
  <c r="JY25"/>
  <c r="KH25" s="1"/>
  <c r="JY26"/>
  <c r="KH26" s="1"/>
  <c r="JY27"/>
  <c r="KH27" s="1"/>
  <c r="JY28"/>
  <c r="KH28" s="1"/>
  <c r="JY29"/>
  <c r="KH29" s="1"/>
  <c r="JY30"/>
  <c r="KH30" s="1"/>
  <c r="JY31"/>
  <c r="KH31" s="1"/>
  <c r="JY32"/>
  <c r="KH32" s="1"/>
  <c r="JY33"/>
  <c r="KH33" s="1"/>
  <c r="JY34"/>
  <c r="KH34" s="1"/>
  <c r="JY35"/>
  <c r="KH35" s="1"/>
  <c r="JY36"/>
  <c r="KH36" s="1"/>
  <c r="JY37"/>
  <c r="KH37" s="1"/>
  <c r="JY38"/>
  <c r="KH38" s="1"/>
  <c r="JY39"/>
  <c r="KH39" s="1"/>
  <c r="JY40"/>
  <c r="KH40" s="1"/>
  <c r="JY41"/>
  <c r="KH41" s="1"/>
  <c r="JY42"/>
  <c r="KH42" s="1"/>
  <c r="JY43"/>
  <c r="KH43" s="1"/>
  <c r="JY44"/>
  <c r="KH44" s="1"/>
  <c r="JY45"/>
  <c r="KH45" s="1"/>
  <c r="JY46"/>
  <c r="KH46" s="1"/>
  <c r="JY47"/>
  <c r="KH47" s="1"/>
  <c r="JY48"/>
  <c r="KH48" s="1"/>
  <c r="JY49"/>
  <c r="KH49" s="1"/>
  <c r="JY50"/>
  <c r="KH50" s="1"/>
  <c r="JY51"/>
  <c r="KH51" s="1"/>
  <c r="JY52"/>
  <c r="KH52" s="1"/>
  <c r="JY53"/>
  <c r="KH53" s="1"/>
  <c r="JY54"/>
  <c r="KH54" s="1"/>
  <c r="JY55"/>
  <c r="KH55" s="1"/>
  <c r="JY56"/>
  <c r="KH56" s="1"/>
  <c r="JY57"/>
  <c r="KH57" s="1"/>
  <c r="JY58"/>
  <c r="KH58" s="1"/>
  <c r="JY59"/>
  <c r="KH59" s="1"/>
  <c r="JY60"/>
  <c r="KH60" s="1"/>
  <c r="JY61"/>
  <c r="KH61" s="1"/>
  <c r="JY62"/>
  <c r="KH62" s="1"/>
  <c r="JY63"/>
  <c r="KH63" s="1"/>
  <c r="JY64"/>
  <c r="KH64" s="1"/>
  <c r="JY65"/>
  <c r="KH65" s="1"/>
  <c r="JY66"/>
  <c r="KH66" s="1"/>
  <c r="JY67"/>
  <c r="KH67" s="1"/>
  <c r="JY68"/>
  <c r="KH68" s="1"/>
  <c r="JY69"/>
  <c r="KH69" s="1"/>
  <c r="JY70"/>
  <c r="KH70" s="1"/>
  <c r="JY71"/>
  <c r="KH71" s="1"/>
  <c r="JY72"/>
  <c r="KH72" s="1"/>
  <c r="JY73"/>
  <c r="KH73" s="1"/>
  <c r="JV74"/>
  <c r="JU74"/>
  <c r="TO86" i="19"/>
  <c r="TN86"/>
  <c r="TG86"/>
  <c r="TF86"/>
  <c r="TR86" l="1"/>
  <c r="TJ86"/>
  <c r="JY74" i="23"/>
  <c r="TR4" i="19"/>
  <c r="UA4" s="1"/>
  <c r="TR5"/>
  <c r="UA5" s="1"/>
  <c r="TR6"/>
  <c r="UA6" s="1"/>
  <c r="TR7"/>
  <c r="UA7" s="1"/>
  <c r="TR8"/>
  <c r="UA8" s="1"/>
  <c r="TR9"/>
  <c r="UA9" s="1"/>
  <c r="TR10"/>
  <c r="UA10" s="1"/>
  <c r="TR11"/>
  <c r="UA11" s="1"/>
  <c r="TR12"/>
  <c r="UA12" s="1"/>
  <c r="TR13"/>
  <c r="UA13" s="1"/>
  <c r="TR14"/>
  <c r="UA14" s="1"/>
  <c r="TR15"/>
  <c r="UA15" s="1"/>
  <c r="TR16"/>
  <c r="UA16" s="1"/>
  <c r="TR17"/>
  <c r="UA17" s="1"/>
  <c r="TR18"/>
  <c r="UA18" s="1"/>
  <c r="TR19"/>
  <c r="UA19" s="1"/>
  <c r="TR20"/>
  <c r="UA20" s="1"/>
  <c r="TR21"/>
  <c r="UA21" s="1"/>
  <c r="TR22"/>
  <c r="UA22" s="1"/>
  <c r="TR23"/>
  <c r="UA23" s="1"/>
  <c r="TR24"/>
  <c r="UA24" s="1"/>
  <c r="TR25"/>
  <c r="UA25" s="1"/>
  <c r="TR26"/>
  <c r="UA26" s="1"/>
  <c r="TR27"/>
  <c r="UA27" s="1"/>
  <c r="TR28"/>
  <c r="UA28" s="1"/>
  <c r="TR29"/>
  <c r="UA29" s="1"/>
  <c r="TR30"/>
  <c r="UA30" s="1"/>
  <c r="TR31"/>
  <c r="UA31" s="1"/>
  <c r="TR32"/>
  <c r="UA32" s="1"/>
  <c r="TR33"/>
  <c r="UA33" s="1"/>
  <c r="TR34"/>
  <c r="UA34" s="1"/>
  <c r="TR35"/>
  <c r="UA35" s="1"/>
  <c r="TR36"/>
  <c r="UA36" s="1"/>
  <c r="TR37"/>
  <c r="UA37" s="1"/>
  <c r="TR38"/>
  <c r="UA38" s="1"/>
  <c r="TR39"/>
  <c r="UA39" s="1"/>
  <c r="TR40"/>
  <c r="UA40" s="1"/>
  <c r="TR41"/>
  <c r="UA41" s="1"/>
  <c r="TR42"/>
  <c r="UA42" s="1"/>
  <c r="TR43"/>
  <c r="UA43" s="1"/>
  <c r="TR44"/>
  <c r="UA44" s="1"/>
  <c r="TR45"/>
  <c r="UA45" s="1"/>
  <c r="TR46"/>
  <c r="UA46" s="1"/>
  <c r="TR47"/>
  <c r="UA47" s="1"/>
  <c r="TR48"/>
  <c r="UA48" s="1"/>
  <c r="TR49"/>
  <c r="UA49" s="1"/>
  <c r="TR50"/>
  <c r="UA50" s="1"/>
  <c r="TR51"/>
  <c r="UA51" s="1"/>
  <c r="TR52"/>
  <c r="UA52" s="1"/>
  <c r="TR53"/>
  <c r="UA53" s="1"/>
  <c r="TR54"/>
  <c r="UA54" s="1"/>
  <c r="TR55"/>
  <c r="UA55" s="1"/>
  <c r="TR56"/>
  <c r="UA56" s="1"/>
  <c r="TR57"/>
  <c r="TR58"/>
  <c r="UA58" s="1"/>
  <c r="TR59"/>
  <c r="TR60"/>
  <c r="UA60" s="1"/>
  <c r="TR61"/>
  <c r="UA61" s="1"/>
  <c r="TR62"/>
  <c r="UA62" s="1"/>
  <c r="TR63"/>
  <c r="UA63" s="1"/>
  <c r="TR64"/>
  <c r="UA64" s="1"/>
  <c r="TR65"/>
  <c r="UA65" s="1"/>
  <c r="TR66"/>
  <c r="UA66" s="1"/>
  <c r="TR67"/>
  <c r="UA67" s="1"/>
  <c r="TR68"/>
  <c r="UA68" s="1"/>
  <c r="TR69"/>
  <c r="UA69" s="1"/>
  <c r="TR70"/>
  <c r="UA70" s="1"/>
  <c r="TR71"/>
  <c r="UA71" s="1"/>
  <c r="TR72"/>
  <c r="UA72" s="1"/>
  <c r="TR73"/>
  <c r="UA73" s="1"/>
  <c r="TO74"/>
  <c r="TN74"/>
  <c r="TR3"/>
  <c r="UA57" l="1"/>
  <c r="UA59"/>
  <c r="UA3"/>
  <c r="TR74"/>
  <c r="MQ4" i="20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WZ4" i="13"/>
  <c r="XI4" s="1"/>
  <c r="WZ5"/>
  <c r="XI5" s="1"/>
  <c r="WZ6"/>
  <c r="XI6" s="1"/>
  <c r="WZ7"/>
  <c r="XI7" s="1"/>
  <c r="WZ8"/>
  <c r="XI8" s="1"/>
  <c r="WZ9"/>
  <c r="XI9" s="1"/>
  <c r="WZ10"/>
  <c r="XI10" s="1"/>
  <c r="WZ11"/>
  <c r="XI11" s="1"/>
  <c r="WZ12"/>
  <c r="XI12" s="1"/>
  <c r="WZ13"/>
  <c r="XI13" s="1"/>
  <c r="WZ14"/>
  <c r="XI14" s="1"/>
  <c r="WZ15"/>
  <c r="XI15" s="1"/>
  <c r="WZ16"/>
  <c r="XI16" s="1"/>
  <c r="WZ17"/>
  <c r="XI17" s="1"/>
  <c r="WZ18"/>
  <c r="XI18" s="1"/>
  <c r="WZ19"/>
  <c r="XI19" s="1"/>
  <c r="WZ20"/>
  <c r="XI20" s="1"/>
  <c r="WZ21"/>
  <c r="XI21" s="1"/>
  <c r="WZ22"/>
  <c r="XI22" s="1"/>
  <c r="WZ23"/>
  <c r="XI23" s="1"/>
  <c r="WZ24"/>
  <c r="XI24" s="1"/>
  <c r="WZ25"/>
  <c r="XI25" s="1"/>
  <c r="WZ26"/>
  <c r="XI26" s="1"/>
  <c r="WZ27"/>
  <c r="XI27" s="1"/>
  <c r="WZ28"/>
  <c r="XI28" s="1"/>
  <c r="WZ29"/>
  <c r="XI29" s="1"/>
  <c r="WZ30"/>
  <c r="XI30" s="1"/>
  <c r="WZ31"/>
  <c r="XI31" s="1"/>
  <c r="WZ32"/>
  <c r="XI32" s="1"/>
  <c r="WZ33"/>
  <c r="XI33" s="1"/>
  <c r="WZ34"/>
  <c r="XI34" s="1"/>
  <c r="WZ35"/>
  <c r="XI35" s="1"/>
  <c r="WZ36"/>
  <c r="XI36" s="1"/>
  <c r="WZ37"/>
  <c r="XI37" s="1"/>
  <c r="WZ38"/>
  <c r="XI38" s="1"/>
  <c r="WZ39"/>
  <c r="XI39" s="1"/>
  <c r="WZ40"/>
  <c r="XI40" s="1"/>
  <c r="WZ41"/>
  <c r="XI41" s="1"/>
  <c r="WZ42"/>
  <c r="XI42" s="1"/>
  <c r="WZ43"/>
  <c r="XI43" s="1"/>
  <c r="WZ44"/>
  <c r="XI44" s="1"/>
  <c r="WZ45"/>
  <c r="XI45" s="1"/>
  <c r="WZ46"/>
  <c r="XI46" s="1"/>
  <c r="WZ47"/>
  <c r="XI47" s="1"/>
  <c r="WZ48"/>
  <c r="XI48" s="1"/>
  <c r="WZ49"/>
  <c r="XI49" s="1"/>
  <c r="WZ50"/>
  <c r="XI50" s="1"/>
  <c r="WZ51"/>
  <c r="XI51" s="1"/>
  <c r="WZ52"/>
  <c r="XI52" s="1"/>
  <c r="WZ53"/>
  <c r="WZ54"/>
  <c r="XI54" s="1"/>
  <c r="WZ55"/>
  <c r="XI55" s="1"/>
  <c r="WZ56"/>
  <c r="XI56" s="1"/>
  <c r="WZ57"/>
  <c r="XI57" s="1"/>
  <c r="WZ58"/>
  <c r="XI58" s="1"/>
  <c r="WZ59"/>
  <c r="WZ60"/>
  <c r="XI60" s="1"/>
  <c r="WZ61"/>
  <c r="XI61" s="1"/>
  <c r="WZ62"/>
  <c r="XI62" s="1"/>
  <c r="WZ63"/>
  <c r="XI63" s="1"/>
  <c r="WZ64"/>
  <c r="XI64" s="1"/>
  <c r="WZ65"/>
  <c r="XI65" s="1"/>
  <c r="WZ66"/>
  <c r="XI66" s="1"/>
  <c r="WZ67"/>
  <c r="XI67" s="1"/>
  <c r="WZ68"/>
  <c r="XI68" s="1"/>
  <c r="WZ69"/>
  <c r="XI69" s="1"/>
  <c r="WZ70"/>
  <c r="XI70" s="1"/>
  <c r="WZ71"/>
  <c r="XI71" s="1"/>
  <c r="WZ72"/>
  <c r="XI72" s="1"/>
  <c r="WZ73"/>
  <c r="WW74"/>
  <c r="WV74"/>
  <c r="WZ3"/>
  <c r="XI3" s="1"/>
  <c r="TJ4" i="19"/>
  <c r="TJ5"/>
  <c r="TS5" s="1"/>
  <c r="TJ6"/>
  <c r="TJ7"/>
  <c r="TS7" s="1"/>
  <c r="TJ8"/>
  <c r="TS8" s="1"/>
  <c r="TJ9"/>
  <c r="TS9" s="1"/>
  <c r="TJ10"/>
  <c r="TS10" s="1"/>
  <c r="TJ11"/>
  <c r="TS11" s="1"/>
  <c r="TJ12"/>
  <c r="TJ13"/>
  <c r="TS13" s="1"/>
  <c r="TJ14"/>
  <c r="TJ15"/>
  <c r="TS15" s="1"/>
  <c r="TJ16"/>
  <c r="TJ17"/>
  <c r="TS17" s="1"/>
  <c r="TJ18"/>
  <c r="TJ19"/>
  <c r="TS19" s="1"/>
  <c r="TJ20"/>
  <c r="TJ21"/>
  <c r="TJ22"/>
  <c r="TJ23"/>
  <c r="TS23" s="1"/>
  <c r="TJ24"/>
  <c r="TJ25"/>
  <c r="TJ26"/>
  <c r="TJ27"/>
  <c r="TS27" s="1"/>
  <c r="TJ28"/>
  <c r="TJ29"/>
  <c r="TJ30"/>
  <c r="TJ31"/>
  <c r="TS31" s="1"/>
  <c r="TJ32"/>
  <c r="TJ33"/>
  <c r="TJ34"/>
  <c r="TJ35"/>
  <c r="TS35" s="1"/>
  <c r="TJ36"/>
  <c r="TJ37"/>
  <c r="TJ38"/>
  <c r="TJ39"/>
  <c r="TS39" s="1"/>
  <c r="TJ40"/>
  <c r="TJ41"/>
  <c r="TJ42"/>
  <c r="TJ43"/>
  <c r="TS43" s="1"/>
  <c r="TJ44"/>
  <c r="TJ45"/>
  <c r="TJ46"/>
  <c r="TJ47"/>
  <c r="TS47" s="1"/>
  <c r="TJ48"/>
  <c r="TJ49"/>
  <c r="TJ50"/>
  <c r="TJ51"/>
  <c r="TS51" s="1"/>
  <c r="TJ52"/>
  <c r="TJ53"/>
  <c r="TJ54"/>
  <c r="TJ55"/>
  <c r="TS55" s="1"/>
  <c r="TJ56"/>
  <c r="TJ57"/>
  <c r="TJ58"/>
  <c r="TJ59"/>
  <c r="TS59" s="1"/>
  <c r="TJ60"/>
  <c r="TJ61"/>
  <c r="TJ62"/>
  <c r="TJ63"/>
  <c r="TS63" s="1"/>
  <c r="TJ64"/>
  <c r="TJ65"/>
  <c r="TJ66"/>
  <c r="TJ67"/>
  <c r="TS67" s="1"/>
  <c r="TJ68"/>
  <c r="TJ69"/>
  <c r="TJ70"/>
  <c r="TS70" s="1"/>
  <c r="TJ71"/>
  <c r="TS71" s="1"/>
  <c r="TJ72"/>
  <c r="TJ73"/>
  <c r="TG74"/>
  <c r="TF74"/>
  <c r="TJ3"/>
  <c r="XI59" i="13" l="1"/>
  <c r="XI73"/>
  <c r="XI53"/>
  <c r="MZ3" i="20"/>
  <c r="TS69" i="19"/>
  <c r="TS66"/>
  <c r="TS52"/>
  <c r="TS30"/>
  <c r="TS68"/>
  <c r="TS65"/>
  <c r="TS62"/>
  <c r="TS48"/>
  <c r="TS45"/>
  <c r="TS42"/>
  <c r="TS32"/>
  <c r="TS29"/>
  <c r="TS26"/>
  <c r="TS14"/>
  <c r="TS58"/>
  <c r="TS72"/>
  <c r="TS49"/>
  <c r="TS36"/>
  <c r="TS33"/>
  <c r="TS20"/>
  <c r="TS12"/>
  <c r="TJ74"/>
  <c r="TS64"/>
  <c r="TS61"/>
  <c r="TS54"/>
  <c r="TS44"/>
  <c r="TS41"/>
  <c r="TS38"/>
  <c r="TS28"/>
  <c r="TS25"/>
  <c r="TS22"/>
  <c r="TS16"/>
  <c r="TS4"/>
  <c r="TS46"/>
  <c r="TS73"/>
  <c r="TS60"/>
  <c r="TS56"/>
  <c r="TS53"/>
  <c r="TS50"/>
  <c r="TS40"/>
  <c r="TS37"/>
  <c r="TS34"/>
  <c r="TS24"/>
  <c r="TS21"/>
  <c r="TS18"/>
  <c r="TS3"/>
  <c r="TS6"/>
  <c r="TS57"/>
  <c r="WZ74" i="13"/>
  <c r="MQ74" i="20"/>
  <c r="WR4" i="13" l="1"/>
  <c r="WR5"/>
  <c r="WR6"/>
  <c r="WR7"/>
  <c r="XA7" s="1"/>
  <c r="WR8"/>
  <c r="WR9"/>
  <c r="XA9" s="1"/>
  <c r="WR10"/>
  <c r="WR11"/>
  <c r="XA11" s="1"/>
  <c r="WR12"/>
  <c r="WR13"/>
  <c r="XA13" s="1"/>
  <c r="WR14"/>
  <c r="WR15"/>
  <c r="XA15" s="1"/>
  <c r="WR16"/>
  <c r="WR17"/>
  <c r="XA17" s="1"/>
  <c r="WR18"/>
  <c r="WR19"/>
  <c r="XA19" s="1"/>
  <c r="WR20"/>
  <c r="WR21"/>
  <c r="XA21" s="1"/>
  <c r="WR22"/>
  <c r="WR23"/>
  <c r="XA23" s="1"/>
  <c r="WR24"/>
  <c r="WR25"/>
  <c r="XA25" s="1"/>
  <c r="WR26"/>
  <c r="WR27"/>
  <c r="XA27" s="1"/>
  <c r="WR28"/>
  <c r="WR29"/>
  <c r="XA29" s="1"/>
  <c r="WR30"/>
  <c r="WR31"/>
  <c r="XA31" s="1"/>
  <c r="WR32"/>
  <c r="WR33"/>
  <c r="XA33" s="1"/>
  <c r="WR34"/>
  <c r="WR35"/>
  <c r="XA35" s="1"/>
  <c r="WR36"/>
  <c r="WR37"/>
  <c r="XA37" s="1"/>
  <c r="WR38"/>
  <c r="WR39"/>
  <c r="XA39" s="1"/>
  <c r="WR40"/>
  <c r="WR41"/>
  <c r="XA41" s="1"/>
  <c r="WR42"/>
  <c r="WR43"/>
  <c r="XA43" s="1"/>
  <c r="WR44"/>
  <c r="WR45"/>
  <c r="XA45" s="1"/>
  <c r="WR46"/>
  <c r="WR47"/>
  <c r="XA47" s="1"/>
  <c r="WR48"/>
  <c r="WR49"/>
  <c r="XA49" s="1"/>
  <c r="WR50"/>
  <c r="WR51"/>
  <c r="XA51" s="1"/>
  <c r="WR52"/>
  <c r="WR53"/>
  <c r="XA53" s="1"/>
  <c r="WR54"/>
  <c r="WR55"/>
  <c r="XA55" s="1"/>
  <c r="WR56"/>
  <c r="WR57"/>
  <c r="XA57" s="1"/>
  <c r="WR58"/>
  <c r="WR59"/>
  <c r="WR60"/>
  <c r="WR61"/>
  <c r="XA61" s="1"/>
  <c r="WR62"/>
  <c r="WR63"/>
  <c r="XA63" s="1"/>
  <c r="WR64"/>
  <c r="WR65"/>
  <c r="XA65" s="1"/>
  <c r="WR66"/>
  <c r="WR67"/>
  <c r="XA67" s="1"/>
  <c r="WR68"/>
  <c r="WR69"/>
  <c r="XA69" s="1"/>
  <c r="WR70"/>
  <c r="WR71"/>
  <c r="XA71" s="1"/>
  <c r="WR72"/>
  <c r="WR73"/>
  <c r="WO74"/>
  <c r="WN74"/>
  <c r="WR3"/>
  <c r="XA3" l="1"/>
  <c r="XA68"/>
  <c r="XA60"/>
  <c r="XA58"/>
  <c r="XA54"/>
  <c r="XA50"/>
  <c r="XA46"/>
  <c r="XA42"/>
  <c r="XA38"/>
  <c r="XA34"/>
  <c r="XA30"/>
  <c r="XA26"/>
  <c r="XA22"/>
  <c r="XA18"/>
  <c r="XA14"/>
  <c r="XA10"/>
  <c r="XA6"/>
  <c r="XA4"/>
  <c r="XA72"/>
  <c r="XA64"/>
  <c r="XA73"/>
  <c r="XA70"/>
  <c r="XA66"/>
  <c r="XA62"/>
  <c r="XA59"/>
  <c r="XA56"/>
  <c r="XA52"/>
  <c r="XA48"/>
  <c r="XA44"/>
  <c r="XA40"/>
  <c r="XA36"/>
  <c r="XA32"/>
  <c r="XA28"/>
  <c r="XA24"/>
  <c r="XA20"/>
  <c r="XA16"/>
  <c r="XA12"/>
  <c r="XA8"/>
  <c r="XA5"/>
  <c r="WR74"/>
  <c r="JQ4" i="23"/>
  <c r="JZ4" s="1"/>
  <c r="JQ5"/>
  <c r="JZ5" s="1"/>
  <c r="JQ6"/>
  <c r="JZ6" s="1"/>
  <c r="JQ7"/>
  <c r="JZ7" s="1"/>
  <c r="JQ8"/>
  <c r="JZ8" s="1"/>
  <c r="JQ9"/>
  <c r="JZ9" s="1"/>
  <c r="JQ10"/>
  <c r="JZ10" s="1"/>
  <c r="JQ11"/>
  <c r="JZ11" s="1"/>
  <c r="JQ12"/>
  <c r="JZ12" s="1"/>
  <c r="JQ13"/>
  <c r="JZ13" s="1"/>
  <c r="JQ14"/>
  <c r="JZ14" s="1"/>
  <c r="JQ15"/>
  <c r="JZ15" s="1"/>
  <c r="JQ16"/>
  <c r="JZ16" s="1"/>
  <c r="JQ17"/>
  <c r="JZ17" s="1"/>
  <c r="JQ18"/>
  <c r="JZ18" s="1"/>
  <c r="JQ19"/>
  <c r="JZ19" s="1"/>
  <c r="JQ20"/>
  <c r="JZ20" s="1"/>
  <c r="JQ21"/>
  <c r="JZ21" s="1"/>
  <c r="JQ22"/>
  <c r="JZ22" s="1"/>
  <c r="JQ23"/>
  <c r="JZ23" s="1"/>
  <c r="JQ24"/>
  <c r="JZ24" s="1"/>
  <c r="JQ25"/>
  <c r="JZ25" s="1"/>
  <c r="JQ26"/>
  <c r="JZ26" s="1"/>
  <c r="JQ27"/>
  <c r="JZ27" s="1"/>
  <c r="JQ28"/>
  <c r="JZ28" s="1"/>
  <c r="JQ29"/>
  <c r="JZ29" s="1"/>
  <c r="JQ30"/>
  <c r="JZ30" s="1"/>
  <c r="JQ31"/>
  <c r="JZ31" s="1"/>
  <c r="JQ32"/>
  <c r="JZ32" s="1"/>
  <c r="JQ33"/>
  <c r="JZ33" s="1"/>
  <c r="JQ34"/>
  <c r="JZ34" s="1"/>
  <c r="JQ35"/>
  <c r="JZ35" s="1"/>
  <c r="JQ36"/>
  <c r="JZ36" s="1"/>
  <c r="JQ37"/>
  <c r="JZ37" s="1"/>
  <c r="JQ38"/>
  <c r="JZ38" s="1"/>
  <c r="JQ39"/>
  <c r="JZ39" s="1"/>
  <c r="JQ40"/>
  <c r="JZ40" s="1"/>
  <c r="JQ41"/>
  <c r="JZ41" s="1"/>
  <c r="JQ42"/>
  <c r="JZ42" s="1"/>
  <c r="JQ43"/>
  <c r="JZ43" s="1"/>
  <c r="JQ44"/>
  <c r="JZ44" s="1"/>
  <c r="JQ45"/>
  <c r="JZ45" s="1"/>
  <c r="JQ46"/>
  <c r="JZ46" s="1"/>
  <c r="JQ47"/>
  <c r="JZ47" s="1"/>
  <c r="JQ48"/>
  <c r="JZ48" s="1"/>
  <c r="JQ49"/>
  <c r="JZ49" s="1"/>
  <c r="JQ50"/>
  <c r="JZ50" s="1"/>
  <c r="JQ51"/>
  <c r="JZ51" s="1"/>
  <c r="JQ52"/>
  <c r="JZ52" s="1"/>
  <c r="JQ53"/>
  <c r="JZ53" s="1"/>
  <c r="JQ54"/>
  <c r="JZ54" s="1"/>
  <c r="JQ55"/>
  <c r="JZ55" s="1"/>
  <c r="JQ56"/>
  <c r="JZ56" s="1"/>
  <c r="JQ57"/>
  <c r="JZ57" s="1"/>
  <c r="JQ58"/>
  <c r="JZ58" s="1"/>
  <c r="JQ59"/>
  <c r="JZ59" s="1"/>
  <c r="JQ60"/>
  <c r="JZ60" s="1"/>
  <c r="JQ61"/>
  <c r="JZ61" s="1"/>
  <c r="JQ62"/>
  <c r="JZ62" s="1"/>
  <c r="JQ63"/>
  <c r="JZ63" s="1"/>
  <c r="JQ64"/>
  <c r="JZ64" s="1"/>
  <c r="JQ65"/>
  <c r="JZ65" s="1"/>
  <c r="JQ66"/>
  <c r="JZ66" s="1"/>
  <c r="JQ67"/>
  <c r="JZ67" s="1"/>
  <c r="JQ68"/>
  <c r="JZ68" s="1"/>
  <c r="JQ69"/>
  <c r="JZ69" s="1"/>
  <c r="JQ70"/>
  <c r="JZ70" s="1"/>
  <c r="JQ71"/>
  <c r="JZ71" s="1"/>
  <c r="JQ72"/>
  <c r="JZ72" s="1"/>
  <c r="JQ73"/>
  <c r="JQ3"/>
  <c r="JZ3" s="1"/>
  <c r="JN74"/>
  <c r="JM74"/>
  <c r="MI4" i="21"/>
  <c r="MI5"/>
  <c r="MR5" s="1"/>
  <c r="MI6"/>
  <c r="MI7"/>
  <c r="MR7" s="1"/>
  <c r="MI8"/>
  <c r="MI9"/>
  <c r="MR9" s="1"/>
  <c r="MI10"/>
  <c r="MI11"/>
  <c r="MR11" s="1"/>
  <c r="MI12"/>
  <c r="MI13"/>
  <c r="MR13" s="1"/>
  <c r="MI14"/>
  <c r="MI15"/>
  <c r="MR15" s="1"/>
  <c r="MI16"/>
  <c r="MI17"/>
  <c r="MR17" s="1"/>
  <c r="MI18"/>
  <c r="MI19"/>
  <c r="MR19" s="1"/>
  <c r="MI20"/>
  <c r="MI21"/>
  <c r="MR21" s="1"/>
  <c r="MI22"/>
  <c r="MI23"/>
  <c r="MR23" s="1"/>
  <c r="MI24"/>
  <c r="MI25"/>
  <c r="MR25" s="1"/>
  <c r="MI26"/>
  <c r="MI27"/>
  <c r="MR27" s="1"/>
  <c r="MI28"/>
  <c r="MI29"/>
  <c r="MR29" s="1"/>
  <c r="MI30"/>
  <c r="MI31"/>
  <c r="MR31" s="1"/>
  <c r="MI32"/>
  <c r="MI33"/>
  <c r="MR33" s="1"/>
  <c r="MI34"/>
  <c r="MI35"/>
  <c r="MR35" s="1"/>
  <c r="MI36"/>
  <c r="MI37"/>
  <c r="MR37" s="1"/>
  <c r="MI38"/>
  <c r="MI39"/>
  <c r="MR39" s="1"/>
  <c r="MI40"/>
  <c r="MI41"/>
  <c r="MR41" s="1"/>
  <c r="MI42"/>
  <c r="MI43"/>
  <c r="MR43" s="1"/>
  <c r="MI44"/>
  <c r="MI45"/>
  <c r="MR45" s="1"/>
  <c r="MI46"/>
  <c r="MI47"/>
  <c r="MR47" s="1"/>
  <c r="MI48"/>
  <c r="MI49"/>
  <c r="MR49" s="1"/>
  <c r="MI50"/>
  <c r="MI51"/>
  <c r="MR51" s="1"/>
  <c r="MI52"/>
  <c r="MI53"/>
  <c r="MI54"/>
  <c r="MI55"/>
  <c r="MR55" s="1"/>
  <c r="MI56"/>
  <c r="MI57"/>
  <c r="MR57" s="1"/>
  <c r="MI58"/>
  <c r="MI59"/>
  <c r="MR59" s="1"/>
  <c r="MI60"/>
  <c r="MI61"/>
  <c r="MR61" s="1"/>
  <c r="MI62"/>
  <c r="MI63"/>
  <c r="MR63" s="1"/>
  <c r="MI64"/>
  <c r="MI65"/>
  <c r="MR65" s="1"/>
  <c r="MI66"/>
  <c r="MI67"/>
  <c r="MR67" s="1"/>
  <c r="MI68"/>
  <c r="MI69"/>
  <c r="MR69" s="1"/>
  <c r="MI70"/>
  <c r="MI71"/>
  <c r="MR71" s="1"/>
  <c r="MI72"/>
  <c r="MI73"/>
  <c r="MI3"/>
  <c r="MR3" s="1"/>
  <c r="MF74"/>
  <c r="ME74"/>
  <c r="MI4" i="20"/>
  <c r="MR4" s="1"/>
  <c r="MI5"/>
  <c r="MR5" s="1"/>
  <c r="MI6"/>
  <c r="MR6" s="1"/>
  <c r="MI7"/>
  <c r="MR7" s="1"/>
  <c r="MI8"/>
  <c r="MR8" s="1"/>
  <c r="MI9"/>
  <c r="MR9" s="1"/>
  <c r="MI10"/>
  <c r="MR10" s="1"/>
  <c r="MI11"/>
  <c r="MR11" s="1"/>
  <c r="MI12"/>
  <c r="MR12" s="1"/>
  <c r="MI13"/>
  <c r="MR13" s="1"/>
  <c r="MI14"/>
  <c r="MR14" s="1"/>
  <c r="MI15"/>
  <c r="MR15" s="1"/>
  <c r="MI16"/>
  <c r="MR16" s="1"/>
  <c r="MI17"/>
  <c r="MR17" s="1"/>
  <c r="MI18"/>
  <c r="MR18" s="1"/>
  <c r="MI19"/>
  <c r="MR19" s="1"/>
  <c r="MI20"/>
  <c r="MR20" s="1"/>
  <c r="MI21"/>
  <c r="MR21" s="1"/>
  <c r="MI22"/>
  <c r="MR22" s="1"/>
  <c r="MI23"/>
  <c r="MR23" s="1"/>
  <c r="MI24"/>
  <c r="MR24" s="1"/>
  <c r="MI25"/>
  <c r="MR25" s="1"/>
  <c r="MI26"/>
  <c r="MR26" s="1"/>
  <c r="MI27"/>
  <c r="MR27" s="1"/>
  <c r="MI28"/>
  <c r="MR28" s="1"/>
  <c r="MI29"/>
  <c r="MR29" s="1"/>
  <c r="MI30"/>
  <c r="MR30" s="1"/>
  <c r="MI31"/>
  <c r="MR31" s="1"/>
  <c r="MI32"/>
  <c r="MR32" s="1"/>
  <c r="MI33"/>
  <c r="MR33" s="1"/>
  <c r="MI34"/>
  <c r="MR34" s="1"/>
  <c r="MI35"/>
  <c r="MR35" s="1"/>
  <c r="MI36"/>
  <c r="MR36" s="1"/>
  <c r="MI37"/>
  <c r="MR37" s="1"/>
  <c r="MI38"/>
  <c r="MR38" s="1"/>
  <c r="MI39"/>
  <c r="MR39" s="1"/>
  <c r="MI40"/>
  <c r="MR40" s="1"/>
  <c r="MI41"/>
  <c r="MR41" s="1"/>
  <c r="MI42"/>
  <c r="MR42" s="1"/>
  <c r="MI43"/>
  <c r="MR43" s="1"/>
  <c r="MI44"/>
  <c r="MR44" s="1"/>
  <c r="MI45"/>
  <c r="MR45" s="1"/>
  <c r="MI46"/>
  <c r="MR46" s="1"/>
  <c r="MI47"/>
  <c r="MR47" s="1"/>
  <c r="MI48"/>
  <c r="MR48" s="1"/>
  <c r="MI49"/>
  <c r="MR49" s="1"/>
  <c r="MI50"/>
  <c r="MR50" s="1"/>
  <c r="MI51"/>
  <c r="MR51" s="1"/>
  <c r="MI52"/>
  <c r="MR52" s="1"/>
  <c r="MI53"/>
  <c r="MR53" s="1"/>
  <c r="MI54"/>
  <c r="MR54" s="1"/>
  <c r="MI55"/>
  <c r="MI56"/>
  <c r="MI57"/>
  <c r="MR57" s="1"/>
  <c r="MI58"/>
  <c r="MR58" s="1"/>
  <c r="MI59"/>
  <c r="MI60"/>
  <c r="MR60" s="1"/>
  <c r="MI61"/>
  <c r="MR61" s="1"/>
  <c r="MI62"/>
  <c r="MR62" s="1"/>
  <c r="MI63"/>
  <c r="MR63" s="1"/>
  <c r="MI64"/>
  <c r="MR64" s="1"/>
  <c r="MI65"/>
  <c r="MR65" s="1"/>
  <c r="MI66"/>
  <c r="MR66" s="1"/>
  <c r="MI67"/>
  <c r="MR67" s="1"/>
  <c r="MI68"/>
  <c r="MR68" s="1"/>
  <c r="MI69"/>
  <c r="MR69" s="1"/>
  <c r="MI70"/>
  <c r="MR70" s="1"/>
  <c r="MI71"/>
  <c r="MR71" s="1"/>
  <c r="MI72"/>
  <c r="MR72" s="1"/>
  <c r="MI73"/>
  <c r="MR73" s="1"/>
  <c r="MI3"/>
  <c r="MF74"/>
  <c r="ME74"/>
  <c r="TB4" i="19"/>
  <c r="TK4" s="1"/>
  <c r="TB5"/>
  <c r="TK5" s="1"/>
  <c r="TB6"/>
  <c r="TK6" s="1"/>
  <c r="TB7"/>
  <c r="TK7" s="1"/>
  <c r="TB8"/>
  <c r="TK8" s="1"/>
  <c r="TB9"/>
  <c r="TK9" s="1"/>
  <c r="TB10"/>
  <c r="TK10" s="1"/>
  <c r="TB11"/>
  <c r="TK11" s="1"/>
  <c r="TB12"/>
  <c r="TK12" s="1"/>
  <c r="TB13"/>
  <c r="TK13" s="1"/>
  <c r="TB14"/>
  <c r="TK14" s="1"/>
  <c r="TB15"/>
  <c r="TK15" s="1"/>
  <c r="TB16"/>
  <c r="TK16" s="1"/>
  <c r="TB17"/>
  <c r="TK17" s="1"/>
  <c r="TB18"/>
  <c r="TK18" s="1"/>
  <c r="TB19"/>
  <c r="TK19" s="1"/>
  <c r="TB20"/>
  <c r="TK20" s="1"/>
  <c r="TB21"/>
  <c r="TK21" s="1"/>
  <c r="TB22"/>
  <c r="TK22" s="1"/>
  <c r="TB23"/>
  <c r="TK23" s="1"/>
  <c r="TB24"/>
  <c r="TK24" s="1"/>
  <c r="TB25"/>
  <c r="TK25" s="1"/>
  <c r="TB26"/>
  <c r="TK26" s="1"/>
  <c r="TB27"/>
  <c r="TK27" s="1"/>
  <c r="TB28"/>
  <c r="TK28" s="1"/>
  <c r="TB29"/>
  <c r="TK29" s="1"/>
  <c r="TB30"/>
  <c r="TK30" s="1"/>
  <c r="TB31"/>
  <c r="TK31" s="1"/>
  <c r="TB32"/>
  <c r="TK32" s="1"/>
  <c r="TB33"/>
  <c r="TK33" s="1"/>
  <c r="TB34"/>
  <c r="TK34" s="1"/>
  <c r="TB35"/>
  <c r="TK35" s="1"/>
  <c r="TB36"/>
  <c r="TK36" s="1"/>
  <c r="TB37"/>
  <c r="TK37" s="1"/>
  <c r="TB38"/>
  <c r="TK38" s="1"/>
  <c r="TB39"/>
  <c r="TK39" s="1"/>
  <c r="TB40"/>
  <c r="TK40" s="1"/>
  <c r="TB41"/>
  <c r="TK41" s="1"/>
  <c r="TB42"/>
  <c r="TK42" s="1"/>
  <c r="TB43"/>
  <c r="TK43" s="1"/>
  <c r="TB44"/>
  <c r="TK44" s="1"/>
  <c r="TB45"/>
  <c r="TK45" s="1"/>
  <c r="TB46"/>
  <c r="TK46" s="1"/>
  <c r="TB47"/>
  <c r="TK47" s="1"/>
  <c r="TB48"/>
  <c r="TK48" s="1"/>
  <c r="TB49"/>
  <c r="TK49" s="1"/>
  <c r="TB50"/>
  <c r="TK50" s="1"/>
  <c r="TB51"/>
  <c r="TK51" s="1"/>
  <c r="TB52"/>
  <c r="TK52" s="1"/>
  <c r="TB53"/>
  <c r="TK53" s="1"/>
  <c r="TB54"/>
  <c r="TK54" s="1"/>
  <c r="TB55"/>
  <c r="TB56"/>
  <c r="TK56" s="1"/>
  <c r="TB57"/>
  <c r="TK57" s="1"/>
  <c r="TB58"/>
  <c r="TK58" s="1"/>
  <c r="TB59"/>
  <c r="TK59" s="1"/>
  <c r="TB60"/>
  <c r="TK60" s="1"/>
  <c r="TB61"/>
  <c r="TK61" s="1"/>
  <c r="TB62"/>
  <c r="TK62" s="1"/>
  <c r="TB63"/>
  <c r="TK63" s="1"/>
  <c r="TB64"/>
  <c r="TK64" s="1"/>
  <c r="TB65"/>
  <c r="TK65" s="1"/>
  <c r="TB66"/>
  <c r="TK66" s="1"/>
  <c r="TB67"/>
  <c r="TK67" s="1"/>
  <c r="TB68"/>
  <c r="TK68" s="1"/>
  <c r="TB69"/>
  <c r="TK69" s="1"/>
  <c r="TB70"/>
  <c r="TK70" s="1"/>
  <c r="TB71"/>
  <c r="TK71" s="1"/>
  <c r="TB72"/>
  <c r="TK72" s="1"/>
  <c r="TB73"/>
  <c r="SY74"/>
  <c r="SX74"/>
  <c r="TB3"/>
  <c r="MR73" i="21" l="1"/>
  <c r="MR70"/>
  <c r="MR66"/>
  <c r="MR62"/>
  <c r="MR58"/>
  <c r="MR54"/>
  <c r="MR52"/>
  <c r="MR48"/>
  <c r="MR44"/>
  <c r="MR40"/>
  <c r="MR36"/>
  <c r="MR32"/>
  <c r="MR28"/>
  <c r="MR24"/>
  <c r="MR20"/>
  <c r="MR16"/>
  <c r="MR12"/>
  <c r="MR8"/>
  <c r="MR4"/>
  <c r="MR72"/>
  <c r="MR68"/>
  <c r="MR64"/>
  <c r="MR60"/>
  <c r="MR56"/>
  <c r="MR53"/>
  <c r="MR50"/>
  <c r="MR46"/>
  <c r="MR42"/>
  <c r="MR38"/>
  <c r="MR34"/>
  <c r="MR30"/>
  <c r="MR26"/>
  <c r="MR22"/>
  <c r="MR18"/>
  <c r="MR14"/>
  <c r="MR10"/>
  <c r="MR6"/>
  <c r="JZ73" i="23"/>
  <c r="MR3" i="20"/>
  <c r="MR59"/>
  <c r="MR55"/>
  <c r="MR56"/>
  <c r="TK55" i="19"/>
  <c r="TK3"/>
  <c r="TK73"/>
  <c r="MI74" i="20"/>
  <c r="MI74" i="21"/>
  <c r="JQ74" i="23"/>
  <c r="TB74" i="19"/>
  <c r="LC53" i="21" l="1"/>
  <c r="LS59" i="20"/>
  <c r="SY86" i="19" l="1"/>
  <c r="SX86"/>
  <c r="SQ86"/>
  <c r="SP86"/>
  <c r="ST86" l="1"/>
  <c r="TB86"/>
  <c r="ST4"/>
  <c r="TC4" s="1"/>
  <c r="ST5"/>
  <c r="TC5" s="1"/>
  <c r="ST6"/>
  <c r="TC6" s="1"/>
  <c r="ST7"/>
  <c r="TC7" s="1"/>
  <c r="ST8"/>
  <c r="TC8" s="1"/>
  <c r="ST9"/>
  <c r="TC9" s="1"/>
  <c r="ST10"/>
  <c r="TC10" s="1"/>
  <c r="ST11"/>
  <c r="TC11" s="1"/>
  <c r="ST12"/>
  <c r="TC12" s="1"/>
  <c r="ST13"/>
  <c r="TC13" s="1"/>
  <c r="ST14"/>
  <c r="TC14" s="1"/>
  <c r="ST15"/>
  <c r="TC15" s="1"/>
  <c r="ST16"/>
  <c r="TC16" s="1"/>
  <c r="ST17"/>
  <c r="TC17" s="1"/>
  <c r="ST18"/>
  <c r="TC18" s="1"/>
  <c r="ST19"/>
  <c r="TC19" s="1"/>
  <c r="ST20"/>
  <c r="TC20" s="1"/>
  <c r="ST21"/>
  <c r="TC21" s="1"/>
  <c r="ST22"/>
  <c r="TC22" s="1"/>
  <c r="ST23"/>
  <c r="TC23" s="1"/>
  <c r="ST24"/>
  <c r="TC24" s="1"/>
  <c r="ST25"/>
  <c r="TC25" s="1"/>
  <c r="ST26"/>
  <c r="TC26" s="1"/>
  <c r="ST27"/>
  <c r="TC27" s="1"/>
  <c r="ST28"/>
  <c r="TC28" s="1"/>
  <c r="ST29"/>
  <c r="TC29" s="1"/>
  <c r="ST30"/>
  <c r="TC30" s="1"/>
  <c r="ST31"/>
  <c r="TC31" s="1"/>
  <c r="ST32"/>
  <c r="TC32" s="1"/>
  <c r="ST33"/>
  <c r="TC33" s="1"/>
  <c r="ST34"/>
  <c r="TC34" s="1"/>
  <c r="ST35"/>
  <c r="TC35" s="1"/>
  <c r="ST36"/>
  <c r="TC36" s="1"/>
  <c r="ST37"/>
  <c r="TC37" s="1"/>
  <c r="ST38"/>
  <c r="TC38" s="1"/>
  <c r="ST39"/>
  <c r="TC39" s="1"/>
  <c r="ST40"/>
  <c r="TC40" s="1"/>
  <c r="ST41"/>
  <c r="TC41" s="1"/>
  <c r="ST42"/>
  <c r="TC42" s="1"/>
  <c r="ST43"/>
  <c r="TC43" s="1"/>
  <c r="ST44"/>
  <c r="TC44" s="1"/>
  <c r="ST45"/>
  <c r="TC45" s="1"/>
  <c r="ST46"/>
  <c r="TC46" s="1"/>
  <c r="ST47"/>
  <c r="TC47" s="1"/>
  <c r="ST48"/>
  <c r="TC48" s="1"/>
  <c r="ST49"/>
  <c r="TC49" s="1"/>
  <c r="ST50"/>
  <c r="TC50" s="1"/>
  <c r="ST51"/>
  <c r="TC51" s="1"/>
  <c r="ST52"/>
  <c r="TC52" s="1"/>
  <c r="ST53"/>
  <c r="TC53" s="1"/>
  <c r="ST54"/>
  <c r="TC54" s="1"/>
  <c r="ST55"/>
  <c r="TC55" s="1"/>
  <c r="ST56"/>
  <c r="TC56" s="1"/>
  <c r="ST57"/>
  <c r="TC57" s="1"/>
  <c r="ST58"/>
  <c r="TC58" s="1"/>
  <c r="ST59"/>
  <c r="TC59" s="1"/>
  <c r="ST60"/>
  <c r="TC60" s="1"/>
  <c r="ST61"/>
  <c r="TC61" s="1"/>
  <c r="ST62"/>
  <c r="TC62" s="1"/>
  <c r="ST63"/>
  <c r="TC63" s="1"/>
  <c r="ST64"/>
  <c r="TC64" s="1"/>
  <c r="ST65"/>
  <c r="TC65" s="1"/>
  <c r="ST66"/>
  <c r="TC66" s="1"/>
  <c r="ST67"/>
  <c r="TC67" s="1"/>
  <c r="ST68"/>
  <c r="TC68" s="1"/>
  <c r="ST69"/>
  <c r="TC69" s="1"/>
  <c r="ST70"/>
  <c r="TC70" s="1"/>
  <c r="ST71"/>
  <c r="TC71" s="1"/>
  <c r="ST72"/>
  <c r="TC72" s="1"/>
  <c r="ST73"/>
  <c r="TC73" s="1"/>
  <c r="SQ74"/>
  <c r="SP74"/>
  <c r="ST3"/>
  <c r="TC3" s="1"/>
  <c r="WG74" i="13"/>
  <c r="WF74"/>
  <c r="WJ15"/>
  <c r="WS15" s="1"/>
  <c r="WJ16"/>
  <c r="WS16" s="1"/>
  <c r="WJ17"/>
  <c r="WS17" s="1"/>
  <c r="WJ18"/>
  <c r="WS18" s="1"/>
  <c r="WJ19"/>
  <c r="WS19" s="1"/>
  <c r="WJ20"/>
  <c r="WS20" s="1"/>
  <c r="WJ21"/>
  <c r="WS21" s="1"/>
  <c r="WJ22"/>
  <c r="WS22" s="1"/>
  <c r="WJ23"/>
  <c r="WS23" s="1"/>
  <c r="WJ24"/>
  <c r="WS24" s="1"/>
  <c r="WJ25"/>
  <c r="WS25" s="1"/>
  <c r="WJ26"/>
  <c r="WS26" s="1"/>
  <c r="WJ27"/>
  <c r="WS27" s="1"/>
  <c r="WJ28"/>
  <c r="WS28" s="1"/>
  <c r="WJ29"/>
  <c r="WS29" s="1"/>
  <c r="WJ30"/>
  <c r="WS30" s="1"/>
  <c r="WJ31"/>
  <c r="WS31" s="1"/>
  <c r="WJ32"/>
  <c r="WS32" s="1"/>
  <c r="WJ33"/>
  <c r="WS33" s="1"/>
  <c r="WJ34"/>
  <c r="WS34" s="1"/>
  <c r="WJ35"/>
  <c r="WS35" s="1"/>
  <c r="WJ36"/>
  <c r="WS36" s="1"/>
  <c r="WJ37"/>
  <c r="WS37" s="1"/>
  <c r="WJ38"/>
  <c r="WS38" s="1"/>
  <c r="WJ39"/>
  <c r="WS39" s="1"/>
  <c r="WJ40"/>
  <c r="WS40" s="1"/>
  <c r="WJ41"/>
  <c r="WS41" s="1"/>
  <c r="WJ42"/>
  <c r="WS42" s="1"/>
  <c r="WJ43"/>
  <c r="WS43" s="1"/>
  <c r="WJ44"/>
  <c r="WS44" s="1"/>
  <c r="WJ45"/>
  <c r="WS45" s="1"/>
  <c r="WJ46"/>
  <c r="WS46" s="1"/>
  <c r="WJ47"/>
  <c r="WS47" s="1"/>
  <c r="WJ48"/>
  <c r="WS48" s="1"/>
  <c r="WJ49"/>
  <c r="WS49" s="1"/>
  <c r="WJ50"/>
  <c r="WS50" s="1"/>
  <c r="WJ51"/>
  <c r="WS51" s="1"/>
  <c r="WJ52"/>
  <c r="WS52" s="1"/>
  <c r="WJ53"/>
  <c r="WS53" s="1"/>
  <c r="WJ54"/>
  <c r="WS54" s="1"/>
  <c r="WJ55"/>
  <c r="WS55" s="1"/>
  <c r="WJ56"/>
  <c r="WS56" s="1"/>
  <c r="WJ57"/>
  <c r="WS57" s="1"/>
  <c r="WJ58"/>
  <c r="WS58" s="1"/>
  <c r="WJ59"/>
  <c r="WS59" s="1"/>
  <c r="WJ60"/>
  <c r="WS60" s="1"/>
  <c r="WJ61"/>
  <c r="WS61" s="1"/>
  <c r="WJ62"/>
  <c r="WS62" s="1"/>
  <c r="WJ63"/>
  <c r="WS63" s="1"/>
  <c r="WJ64"/>
  <c r="WS64" s="1"/>
  <c r="WJ65"/>
  <c r="WS65" s="1"/>
  <c r="WJ66"/>
  <c r="WS66" s="1"/>
  <c r="WJ67"/>
  <c r="WS67" s="1"/>
  <c r="WJ68"/>
  <c r="WS68" s="1"/>
  <c r="WJ69"/>
  <c r="WS69" s="1"/>
  <c r="WJ70"/>
  <c r="WS70" s="1"/>
  <c r="WJ71"/>
  <c r="WS71" s="1"/>
  <c r="WJ72"/>
  <c r="WS72" s="1"/>
  <c r="WJ73"/>
  <c r="WS73" s="1"/>
  <c r="WJ4"/>
  <c r="WS4" s="1"/>
  <c r="WJ5"/>
  <c r="WS5" s="1"/>
  <c r="WJ6"/>
  <c r="WS6" s="1"/>
  <c r="WJ7"/>
  <c r="WS7" s="1"/>
  <c r="WJ8"/>
  <c r="WS8" s="1"/>
  <c r="WJ9"/>
  <c r="WS9" s="1"/>
  <c r="WJ10"/>
  <c r="WS10" s="1"/>
  <c r="WJ11"/>
  <c r="WS11" s="1"/>
  <c r="WJ12"/>
  <c r="WS12" s="1"/>
  <c r="WJ13"/>
  <c r="WS13" s="1"/>
  <c r="WJ14"/>
  <c r="WS14" s="1"/>
  <c r="WJ3"/>
  <c r="WS3" s="1"/>
  <c r="MA4" i="20"/>
  <c r="MA5"/>
  <c r="MJ5" s="1"/>
  <c r="MA6"/>
  <c r="MA7"/>
  <c r="MJ7" s="1"/>
  <c r="MA8"/>
  <c r="MA9"/>
  <c r="MA10"/>
  <c r="MA11"/>
  <c r="MJ11" s="1"/>
  <c r="MA12"/>
  <c r="MA13"/>
  <c r="MJ13" s="1"/>
  <c r="MA14"/>
  <c r="MJ14" s="1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J64" s="1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A4" i="21"/>
  <c r="MA5"/>
  <c r="MJ5" s="1"/>
  <c r="MA6"/>
  <c r="MA7"/>
  <c r="MJ7" s="1"/>
  <c r="MA8"/>
  <c r="MA9"/>
  <c r="MJ9" s="1"/>
  <c r="MA10"/>
  <c r="MA11"/>
  <c r="MJ11" s="1"/>
  <c r="MA12"/>
  <c r="MA13"/>
  <c r="MJ13" s="1"/>
  <c r="MA14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J3" s="1"/>
  <c r="JI4" i="23"/>
  <c r="JR4" s="1"/>
  <c r="JI5"/>
  <c r="JR5" s="1"/>
  <c r="JI6"/>
  <c r="JR6" s="1"/>
  <c r="JI7"/>
  <c r="JR7" s="1"/>
  <c r="JI8"/>
  <c r="JR8" s="1"/>
  <c r="JI9"/>
  <c r="JR9" s="1"/>
  <c r="JI10"/>
  <c r="JR10" s="1"/>
  <c r="JI11"/>
  <c r="JR11" s="1"/>
  <c r="JI12"/>
  <c r="JR12" s="1"/>
  <c r="JI13"/>
  <c r="JR13" s="1"/>
  <c r="JI14"/>
  <c r="JR14" s="1"/>
  <c r="JI15"/>
  <c r="JR15" s="1"/>
  <c r="JI16"/>
  <c r="JR16" s="1"/>
  <c r="JI17"/>
  <c r="JR17" s="1"/>
  <c r="JI18"/>
  <c r="JR18" s="1"/>
  <c r="JI19"/>
  <c r="JR19" s="1"/>
  <c r="JI20"/>
  <c r="JR20" s="1"/>
  <c r="JI21"/>
  <c r="JR21" s="1"/>
  <c r="JI22"/>
  <c r="JR22" s="1"/>
  <c r="JI23"/>
  <c r="JR23" s="1"/>
  <c r="JI24"/>
  <c r="JR24" s="1"/>
  <c r="JI25"/>
  <c r="JR25" s="1"/>
  <c r="JI26"/>
  <c r="JR26" s="1"/>
  <c r="JI27"/>
  <c r="JR27" s="1"/>
  <c r="JI28"/>
  <c r="JR28" s="1"/>
  <c r="JI29"/>
  <c r="JR29" s="1"/>
  <c r="JI30"/>
  <c r="JR30" s="1"/>
  <c r="JI31"/>
  <c r="JR31" s="1"/>
  <c r="JI32"/>
  <c r="JR32" s="1"/>
  <c r="JI33"/>
  <c r="JR33" s="1"/>
  <c r="JI34"/>
  <c r="JR34" s="1"/>
  <c r="JI35"/>
  <c r="JR35" s="1"/>
  <c r="JI36"/>
  <c r="JR36" s="1"/>
  <c r="JI37"/>
  <c r="JR37" s="1"/>
  <c r="JI38"/>
  <c r="JR38" s="1"/>
  <c r="JI39"/>
  <c r="JR39" s="1"/>
  <c r="JI40"/>
  <c r="JR40" s="1"/>
  <c r="JI41"/>
  <c r="JR41" s="1"/>
  <c r="JI42"/>
  <c r="JR42" s="1"/>
  <c r="JI43"/>
  <c r="JR43" s="1"/>
  <c r="JI44"/>
  <c r="JR44" s="1"/>
  <c r="JI45"/>
  <c r="JR45" s="1"/>
  <c r="JI46"/>
  <c r="JR46" s="1"/>
  <c r="JI47"/>
  <c r="JR47" s="1"/>
  <c r="JI48"/>
  <c r="JR48" s="1"/>
  <c r="JI49"/>
  <c r="JR49" s="1"/>
  <c r="JI50"/>
  <c r="JI51"/>
  <c r="JI52"/>
  <c r="JI53"/>
  <c r="JR53" s="1"/>
  <c r="JI54"/>
  <c r="JR54" s="1"/>
  <c r="JI55"/>
  <c r="JR55" s="1"/>
  <c r="JI56"/>
  <c r="JR56" s="1"/>
  <c r="JI57"/>
  <c r="JR57" s="1"/>
  <c r="JI58"/>
  <c r="JR58" s="1"/>
  <c r="JI59"/>
  <c r="JR59" s="1"/>
  <c r="JI60"/>
  <c r="JI61"/>
  <c r="JI62"/>
  <c r="JI63"/>
  <c r="JI64"/>
  <c r="JI65"/>
  <c r="JI66"/>
  <c r="JI67"/>
  <c r="JI68"/>
  <c r="JI69"/>
  <c r="JI70"/>
  <c r="JR70" s="1"/>
  <c r="JI71"/>
  <c r="JR71" s="1"/>
  <c r="JI72"/>
  <c r="JR72" s="1"/>
  <c r="JI73"/>
  <c r="JR73" s="1"/>
  <c r="JF74"/>
  <c r="JE74"/>
  <c r="JI3"/>
  <c r="MJ72" i="21" l="1"/>
  <c r="MJ64"/>
  <c r="MJ60"/>
  <c r="MJ46"/>
  <c r="MJ42"/>
  <c r="MJ38"/>
  <c r="MJ30"/>
  <c r="MJ18"/>
  <c r="MJ14"/>
  <c r="MJ10"/>
  <c r="MJ6"/>
  <c r="MJ70"/>
  <c r="MJ66"/>
  <c r="MJ62"/>
  <c r="MJ58"/>
  <c r="MJ54"/>
  <c r="MJ52"/>
  <c r="MJ48"/>
  <c r="MJ44"/>
  <c r="MJ40"/>
  <c r="MJ36"/>
  <c r="MJ32"/>
  <c r="MJ28"/>
  <c r="MJ24"/>
  <c r="MJ20"/>
  <c r="MJ16"/>
  <c r="MJ12"/>
  <c r="MJ8"/>
  <c r="MJ4"/>
  <c r="MJ68"/>
  <c r="MJ50"/>
  <c r="MJ34"/>
  <c r="MJ26"/>
  <c r="MJ22"/>
  <c r="JR66" i="23"/>
  <c r="JR51"/>
  <c r="JR3"/>
  <c r="JR62"/>
  <c r="JR69"/>
  <c r="JR65"/>
  <c r="JR61"/>
  <c r="JR50"/>
  <c r="JR68"/>
  <c r="JR64"/>
  <c r="JR60"/>
  <c r="JR67"/>
  <c r="JR63"/>
  <c r="JR52"/>
  <c r="MB59" i="20"/>
  <c r="MJ24"/>
  <c r="MJ16"/>
  <c r="MJ3"/>
  <c r="MJ72"/>
  <c r="MJ50"/>
  <c r="MJ42"/>
  <c r="MJ34"/>
  <c r="MJ26"/>
  <c r="MJ18"/>
  <c r="MJ10"/>
  <c r="MJ4"/>
  <c r="MJ48"/>
  <c r="MJ40"/>
  <c r="MJ66"/>
  <c r="MJ58"/>
  <c r="MJ52"/>
  <c r="MJ44"/>
  <c r="MJ36"/>
  <c r="MJ28"/>
  <c r="MJ20"/>
  <c r="MJ12"/>
  <c r="MJ9"/>
  <c r="MJ6"/>
  <c r="MJ70"/>
  <c r="MJ62"/>
  <c r="MJ32"/>
  <c r="MJ68"/>
  <c r="MJ60"/>
  <c r="MJ54"/>
  <c r="MJ46"/>
  <c r="MJ38"/>
  <c r="MJ30"/>
  <c r="MJ22"/>
  <c r="MJ8"/>
  <c r="ST74" i="19"/>
  <c r="JI74" i="23"/>
  <c r="MA74" i="21"/>
  <c r="MA74" i="20"/>
  <c r="WJ74" i="13"/>
  <c r="SI86" i="19" l="1"/>
  <c r="SH86"/>
  <c r="SL86" l="1"/>
  <c r="JA4" i="23"/>
  <c r="JA5"/>
  <c r="JJ5" s="1"/>
  <c r="JA6"/>
  <c r="JA7"/>
  <c r="JJ7" s="1"/>
  <c r="JA8"/>
  <c r="JA9"/>
  <c r="JJ9" s="1"/>
  <c r="JA10"/>
  <c r="JA11"/>
  <c r="JJ11" s="1"/>
  <c r="JA12"/>
  <c r="JA13"/>
  <c r="JJ13" s="1"/>
  <c r="JA14"/>
  <c r="JA15"/>
  <c r="JJ15" s="1"/>
  <c r="JA16"/>
  <c r="JA17"/>
  <c r="JJ17" s="1"/>
  <c r="JA18"/>
  <c r="JA19"/>
  <c r="JJ19" s="1"/>
  <c r="JA20"/>
  <c r="JA21"/>
  <c r="JJ21" s="1"/>
  <c r="JA22"/>
  <c r="JA23"/>
  <c r="JJ23" s="1"/>
  <c r="JA24"/>
  <c r="JA25"/>
  <c r="JJ25" s="1"/>
  <c r="JA26"/>
  <c r="JA27"/>
  <c r="JJ27" s="1"/>
  <c r="JA28"/>
  <c r="JA29"/>
  <c r="JJ29" s="1"/>
  <c r="JA30"/>
  <c r="JA31"/>
  <c r="JJ31" s="1"/>
  <c r="JA32"/>
  <c r="JA33"/>
  <c r="JJ33" s="1"/>
  <c r="JA34"/>
  <c r="JA35"/>
  <c r="JJ35" s="1"/>
  <c r="JA36"/>
  <c r="JA37"/>
  <c r="JJ37" s="1"/>
  <c r="JA38"/>
  <c r="JA39"/>
  <c r="JJ39" s="1"/>
  <c r="JA40"/>
  <c r="JA41"/>
  <c r="JJ41" s="1"/>
  <c r="JA42"/>
  <c r="JA43"/>
  <c r="JJ43" s="1"/>
  <c r="JA44"/>
  <c r="JA45"/>
  <c r="JJ45" s="1"/>
  <c r="JA46"/>
  <c r="JA47"/>
  <c r="JJ47" s="1"/>
  <c r="JA48"/>
  <c r="JA49"/>
  <c r="JJ49" s="1"/>
  <c r="JA50"/>
  <c r="JA51"/>
  <c r="JJ51" s="1"/>
  <c r="JA52"/>
  <c r="JA53"/>
  <c r="JJ53" s="1"/>
  <c r="JA54"/>
  <c r="JA55"/>
  <c r="JJ55" s="1"/>
  <c r="JA56"/>
  <c r="JA57"/>
  <c r="JJ57" s="1"/>
  <c r="JA58"/>
  <c r="JA59"/>
  <c r="JJ59" s="1"/>
  <c r="JA60"/>
  <c r="JA61"/>
  <c r="JJ61" s="1"/>
  <c r="JA62"/>
  <c r="JA63"/>
  <c r="JJ63" s="1"/>
  <c r="JA64"/>
  <c r="JA65"/>
  <c r="JJ65" s="1"/>
  <c r="JA66"/>
  <c r="JA67"/>
  <c r="JJ67" s="1"/>
  <c r="JA68"/>
  <c r="JA69"/>
  <c r="JJ69" s="1"/>
  <c r="JA70"/>
  <c r="JA71"/>
  <c r="JJ71" s="1"/>
  <c r="JA72"/>
  <c r="JA73"/>
  <c r="JJ73" s="1"/>
  <c r="IX74"/>
  <c r="IW74"/>
  <c r="JA3"/>
  <c r="LS4" i="21"/>
  <c r="LS5"/>
  <c r="MB5" s="1"/>
  <c r="LS6"/>
  <c r="LS7"/>
  <c r="MB7" s="1"/>
  <c r="LS8"/>
  <c r="LS9"/>
  <c r="MB9" s="1"/>
  <c r="LS10"/>
  <c r="LS11"/>
  <c r="MB11" s="1"/>
  <c r="LS12"/>
  <c r="LS13"/>
  <c r="MB13" s="1"/>
  <c r="LS14"/>
  <c r="LS15"/>
  <c r="MB15" s="1"/>
  <c r="LS16"/>
  <c r="LS17"/>
  <c r="MB17" s="1"/>
  <c r="LS18"/>
  <c r="LS19"/>
  <c r="MB19" s="1"/>
  <c r="LS20"/>
  <c r="LS21"/>
  <c r="MB21" s="1"/>
  <c r="LS22"/>
  <c r="LS23"/>
  <c r="MB23" s="1"/>
  <c r="LS24"/>
  <c r="LS25"/>
  <c r="MB25" s="1"/>
  <c r="LS26"/>
  <c r="LS27"/>
  <c r="MB27" s="1"/>
  <c r="LS28"/>
  <c r="LS29"/>
  <c r="MB29" s="1"/>
  <c r="LS30"/>
  <c r="LS31"/>
  <c r="MB31" s="1"/>
  <c r="LS32"/>
  <c r="LS33"/>
  <c r="MB33" s="1"/>
  <c r="LS34"/>
  <c r="LS35"/>
  <c r="MB35" s="1"/>
  <c r="LS36"/>
  <c r="LS37"/>
  <c r="MB37" s="1"/>
  <c r="LS38"/>
  <c r="LS39"/>
  <c r="MB39" s="1"/>
  <c r="LS40"/>
  <c r="LS41"/>
  <c r="MB41" s="1"/>
  <c r="LS42"/>
  <c r="LS43"/>
  <c r="MB43" s="1"/>
  <c r="LS44"/>
  <c r="LS45"/>
  <c r="MB45" s="1"/>
  <c r="LS46"/>
  <c r="LS47"/>
  <c r="MB47" s="1"/>
  <c r="LS48"/>
  <c r="LS49"/>
  <c r="MB49" s="1"/>
  <c r="LS50"/>
  <c r="LS51"/>
  <c r="MB51" s="1"/>
  <c r="LS52"/>
  <c r="LS53"/>
  <c r="MB53" s="1"/>
  <c r="LS54"/>
  <c r="LS55"/>
  <c r="MB55" s="1"/>
  <c r="LS56"/>
  <c r="MB56" s="1"/>
  <c r="LS57"/>
  <c r="MB57" s="1"/>
  <c r="LS58"/>
  <c r="LS59"/>
  <c r="MB59" s="1"/>
  <c r="LS60"/>
  <c r="LS61"/>
  <c r="MB61" s="1"/>
  <c r="LS62"/>
  <c r="LS63"/>
  <c r="MB63" s="1"/>
  <c r="LS64"/>
  <c r="LS65"/>
  <c r="MB65" s="1"/>
  <c r="LS66"/>
  <c r="LS67"/>
  <c r="MB67" s="1"/>
  <c r="LS68"/>
  <c r="LS69"/>
  <c r="MB69" s="1"/>
  <c r="LS70"/>
  <c r="LS71"/>
  <c r="MB71" s="1"/>
  <c r="LS72"/>
  <c r="LS73"/>
  <c r="MB73" s="1"/>
  <c r="LP74"/>
  <c r="LO74"/>
  <c r="LS3"/>
  <c r="LS4" i="20"/>
  <c r="LS5"/>
  <c r="LS6"/>
  <c r="MB6" s="1"/>
  <c r="LS7"/>
  <c r="LS8"/>
  <c r="MB8" s="1"/>
  <c r="LS9"/>
  <c r="LS10"/>
  <c r="MB10" s="1"/>
  <c r="LS11"/>
  <c r="LS12"/>
  <c r="MB12" s="1"/>
  <c r="LS13"/>
  <c r="LS14"/>
  <c r="MB14" s="1"/>
  <c r="LS15"/>
  <c r="LS16"/>
  <c r="MB16" s="1"/>
  <c r="LS17"/>
  <c r="LS18"/>
  <c r="MB18" s="1"/>
  <c r="LS19"/>
  <c r="LS20"/>
  <c r="MB20" s="1"/>
  <c r="LS21"/>
  <c r="LS22"/>
  <c r="MB22" s="1"/>
  <c r="LS23"/>
  <c r="LS24"/>
  <c r="MB24" s="1"/>
  <c r="LS25"/>
  <c r="LS26"/>
  <c r="MB26" s="1"/>
  <c r="LS27"/>
  <c r="LS28"/>
  <c r="MB28" s="1"/>
  <c r="LS29"/>
  <c r="LS30"/>
  <c r="MB30" s="1"/>
  <c r="LS31"/>
  <c r="LS32"/>
  <c r="MB32" s="1"/>
  <c r="LS33"/>
  <c r="LS34"/>
  <c r="MB34" s="1"/>
  <c r="LS35"/>
  <c r="LS36"/>
  <c r="MB36" s="1"/>
  <c r="LS37"/>
  <c r="LS38"/>
  <c r="MB38" s="1"/>
  <c r="LS39"/>
  <c r="LS40"/>
  <c r="MB40" s="1"/>
  <c r="LS41"/>
  <c r="LS42"/>
  <c r="MB42" s="1"/>
  <c r="LS43"/>
  <c r="LS44"/>
  <c r="MB44" s="1"/>
  <c r="LS45"/>
  <c r="LS46"/>
  <c r="MB46" s="1"/>
  <c r="LS47"/>
  <c r="LS48"/>
  <c r="MB48" s="1"/>
  <c r="LS49"/>
  <c r="LS50"/>
  <c r="MB50" s="1"/>
  <c r="LS51"/>
  <c r="LS52"/>
  <c r="MB52" s="1"/>
  <c r="LS53"/>
  <c r="LS54"/>
  <c r="MB54" s="1"/>
  <c r="LS55"/>
  <c r="MB55" s="1"/>
  <c r="LS56"/>
  <c r="MB56" s="1"/>
  <c r="LS57"/>
  <c r="LS58"/>
  <c r="MB58" s="1"/>
  <c r="LS60"/>
  <c r="MB60" s="1"/>
  <c r="LS61"/>
  <c r="LS62"/>
  <c r="MB62" s="1"/>
  <c r="LS63"/>
  <c r="LS64"/>
  <c r="MB64" s="1"/>
  <c r="LS65"/>
  <c r="LS66"/>
  <c r="MB66" s="1"/>
  <c r="LS67"/>
  <c r="LS68"/>
  <c r="MB68" s="1"/>
  <c r="LS69"/>
  <c r="LS70"/>
  <c r="MB70" s="1"/>
  <c r="LS71"/>
  <c r="LS72"/>
  <c r="MB72" s="1"/>
  <c r="LS73"/>
  <c r="MB73" s="1"/>
  <c r="LP74"/>
  <c r="LO74"/>
  <c r="LS3"/>
  <c r="MB3" s="1"/>
  <c r="WB4" i="13"/>
  <c r="WB5"/>
  <c r="WK5" s="1"/>
  <c r="WB6"/>
  <c r="WB7"/>
  <c r="WK7" s="1"/>
  <c r="WB8"/>
  <c r="WB9"/>
  <c r="WK9" s="1"/>
  <c r="WB10"/>
  <c r="WB11"/>
  <c r="WK11" s="1"/>
  <c r="WB12"/>
  <c r="WB13"/>
  <c r="WK13" s="1"/>
  <c r="WB14"/>
  <c r="WB15"/>
  <c r="WK15" s="1"/>
  <c r="WB16"/>
  <c r="WB17"/>
  <c r="WK17" s="1"/>
  <c r="WB18"/>
  <c r="WB19"/>
  <c r="WK19" s="1"/>
  <c r="WB20"/>
  <c r="WB21"/>
  <c r="WK21" s="1"/>
  <c r="WB22"/>
  <c r="WB23"/>
  <c r="WK23" s="1"/>
  <c r="WB24"/>
  <c r="WB25"/>
  <c r="WK25" s="1"/>
  <c r="WB26"/>
  <c r="WB27"/>
  <c r="WK27" s="1"/>
  <c r="WB28"/>
  <c r="WB29"/>
  <c r="WK29" s="1"/>
  <c r="WB30"/>
  <c r="WB31"/>
  <c r="WK31" s="1"/>
  <c r="WB32"/>
  <c r="WB33"/>
  <c r="WK33" s="1"/>
  <c r="WB34"/>
  <c r="WB35"/>
  <c r="WK35" s="1"/>
  <c r="WB36"/>
  <c r="WB37"/>
  <c r="WK37" s="1"/>
  <c r="WB38"/>
  <c r="WB39"/>
  <c r="WK39" s="1"/>
  <c r="WB40"/>
  <c r="WB41"/>
  <c r="WK41" s="1"/>
  <c r="WB42"/>
  <c r="WB43"/>
  <c r="WK43" s="1"/>
  <c r="WB44"/>
  <c r="WB45"/>
  <c r="WK45" s="1"/>
  <c r="WB46"/>
  <c r="WB47"/>
  <c r="WK47" s="1"/>
  <c r="WB48"/>
  <c r="WB49"/>
  <c r="WK49" s="1"/>
  <c r="WB50"/>
  <c r="WB51"/>
  <c r="WK51" s="1"/>
  <c r="WB52"/>
  <c r="WB53"/>
  <c r="WK53" s="1"/>
  <c r="WB54"/>
  <c r="WB55"/>
  <c r="WK55" s="1"/>
  <c r="WB56"/>
  <c r="WB57"/>
  <c r="WK57" s="1"/>
  <c r="WB58"/>
  <c r="WB59"/>
  <c r="WK59" s="1"/>
  <c r="WB60"/>
  <c r="WB61"/>
  <c r="WK61" s="1"/>
  <c r="WB62"/>
  <c r="WB63"/>
  <c r="WK63" s="1"/>
  <c r="WB64"/>
  <c r="WB65"/>
  <c r="WK65" s="1"/>
  <c r="WB66"/>
  <c r="WB67"/>
  <c r="WK67" s="1"/>
  <c r="WB68"/>
  <c r="WB69"/>
  <c r="WK69" s="1"/>
  <c r="WB70"/>
  <c r="WB71"/>
  <c r="WK71" s="1"/>
  <c r="WB72"/>
  <c r="WB73"/>
  <c r="WK73" s="1"/>
  <c r="VY74"/>
  <c r="VX74"/>
  <c r="WB3"/>
  <c r="SL4" i="19"/>
  <c r="SL5"/>
  <c r="SL6"/>
  <c r="SL7"/>
  <c r="SL8"/>
  <c r="SL9"/>
  <c r="SL10"/>
  <c r="SL11"/>
  <c r="SL12"/>
  <c r="SL13"/>
  <c r="SL14"/>
  <c r="SL15"/>
  <c r="SL16"/>
  <c r="SL17"/>
  <c r="SL18"/>
  <c r="SL19"/>
  <c r="SL20"/>
  <c r="SL21"/>
  <c r="SL22"/>
  <c r="SL23"/>
  <c r="SL24"/>
  <c r="SL25"/>
  <c r="SL26"/>
  <c r="SL27"/>
  <c r="SL28"/>
  <c r="SL29"/>
  <c r="SL30"/>
  <c r="SL31"/>
  <c r="SL32"/>
  <c r="SL33"/>
  <c r="SL34"/>
  <c r="SL35"/>
  <c r="SL36"/>
  <c r="SL37"/>
  <c r="SL38"/>
  <c r="SL39"/>
  <c r="SL40"/>
  <c r="SL41"/>
  <c r="SL42"/>
  <c r="SL43"/>
  <c r="SL44"/>
  <c r="SL45"/>
  <c r="SL46"/>
  <c r="SL47"/>
  <c r="SL48"/>
  <c r="SL49"/>
  <c r="SL50"/>
  <c r="SL51"/>
  <c r="SL52"/>
  <c r="SL53"/>
  <c r="SL54"/>
  <c r="SL55"/>
  <c r="SL56"/>
  <c r="SL57"/>
  <c r="SL58"/>
  <c r="SL59"/>
  <c r="SL60"/>
  <c r="SL61"/>
  <c r="SL62"/>
  <c r="SL63"/>
  <c r="SL64"/>
  <c r="SL65"/>
  <c r="SL66"/>
  <c r="SL67"/>
  <c r="SL68"/>
  <c r="SL69"/>
  <c r="SL70"/>
  <c r="SL71"/>
  <c r="SL72"/>
  <c r="SL73"/>
  <c r="SI74"/>
  <c r="SH74"/>
  <c r="SL3"/>
  <c r="LS74" i="21" l="1"/>
  <c r="MB3"/>
  <c r="MB72"/>
  <c r="MB68"/>
  <c r="MB64"/>
  <c r="MB60"/>
  <c r="MB58"/>
  <c r="MB54"/>
  <c r="MB52"/>
  <c r="MB48"/>
  <c r="MB44"/>
  <c r="MB40"/>
  <c r="MB36"/>
  <c r="MB32"/>
  <c r="MB28"/>
  <c r="MB24"/>
  <c r="MB20"/>
  <c r="MB16"/>
  <c r="MB12"/>
  <c r="MB8"/>
  <c r="MB4"/>
  <c r="MB70"/>
  <c r="MB66"/>
  <c r="MB62"/>
  <c r="MB50"/>
  <c r="MB46"/>
  <c r="MB42"/>
  <c r="MB38"/>
  <c r="MB34"/>
  <c r="MB30"/>
  <c r="MB26"/>
  <c r="MB22"/>
  <c r="MB18"/>
  <c r="MB14"/>
  <c r="MB10"/>
  <c r="MB6"/>
  <c r="JJ3" i="23"/>
  <c r="JJ72"/>
  <c r="JJ64"/>
  <c r="JJ58"/>
  <c r="JJ46"/>
  <c r="JJ38"/>
  <c r="JJ30"/>
  <c r="JJ24"/>
  <c r="JJ16"/>
  <c r="JJ8"/>
  <c r="JJ66"/>
  <c r="JJ54"/>
  <c r="JJ48"/>
  <c r="JJ40"/>
  <c r="JJ32"/>
  <c r="JJ26"/>
  <c r="JJ18"/>
  <c r="JJ10"/>
  <c r="JJ68"/>
  <c r="JJ60"/>
  <c r="JJ50"/>
  <c r="JJ42"/>
  <c r="JJ34"/>
  <c r="JJ20"/>
  <c r="JJ12"/>
  <c r="JJ4"/>
  <c r="JJ62"/>
  <c r="JJ56"/>
  <c r="JJ52"/>
  <c r="JJ44"/>
  <c r="JJ36"/>
  <c r="JJ28"/>
  <c r="JJ22"/>
  <c r="JJ14"/>
  <c r="JJ6"/>
  <c r="MB15" i="20"/>
  <c r="MB9"/>
  <c r="MB67"/>
  <c r="MB49"/>
  <c r="MB41"/>
  <c r="MB33"/>
  <c r="MB25"/>
  <c r="MB17"/>
  <c r="MB11"/>
  <c r="MB53"/>
  <c r="MB39"/>
  <c r="MB31"/>
  <c r="MB23"/>
  <c r="MB69"/>
  <c r="MB61"/>
  <c r="MB51"/>
  <c r="MB43"/>
  <c r="MB35"/>
  <c r="MB27"/>
  <c r="MB19"/>
  <c r="MB13"/>
  <c r="MB5"/>
  <c r="MB65"/>
  <c r="MB47"/>
  <c r="MB71"/>
  <c r="MB63"/>
  <c r="MB57"/>
  <c r="MB45"/>
  <c r="MB37"/>
  <c r="MB29"/>
  <c r="MB21"/>
  <c r="MB7"/>
  <c r="MB4"/>
  <c r="SU62" i="19"/>
  <c r="SU46"/>
  <c r="SU30"/>
  <c r="SU14"/>
  <c r="SU73"/>
  <c r="SU69"/>
  <c r="SU65"/>
  <c r="SU61"/>
  <c r="SU57"/>
  <c r="SU53"/>
  <c r="SU49"/>
  <c r="SU45"/>
  <c r="SU41"/>
  <c r="SU37"/>
  <c r="SU33"/>
  <c r="SU29"/>
  <c r="SU25"/>
  <c r="SU21"/>
  <c r="SU17"/>
  <c r="SU13"/>
  <c r="SU9"/>
  <c r="SU5"/>
  <c r="SU66"/>
  <c r="SU58"/>
  <c r="SU50"/>
  <c r="SU42"/>
  <c r="SU34"/>
  <c r="SU26"/>
  <c r="SU18"/>
  <c r="SU6"/>
  <c r="SU3"/>
  <c r="SU72"/>
  <c r="SU68"/>
  <c r="SU64"/>
  <c r="SU60"/>
  <c r="SU56"/>
  <c r="SU52"/>
  <c r="SU48"/>
  <c r="SU44"/>
  <c r="SU40"/>
  <c r="SU36"/>
  <c r="SU32"/>
  <c r="SU28"/>
  <c r="SU24"/>
  <c r="SU20"/>
  <c r="SU16"/>
  <c r="SU12"/>
  <c r="SU8"/>
  <c r="SU4"/>
  <c r="SU70"/>
  <c r="SU54"/>
  <c r="SU38"/>
  <c r="SU22"/>
  <c r="SU10"/>
  <c r="SU71"/>
  <c r="SU67"/>
  <c r="SU63"/>
  <c r="SU59"/>
  <c r="SU55"/>
  <c r="SU51"/>
  <c r="SU47"/>
  <c r="SU43"/>
  <c r="SU39"/>
  <c r="SU35"/>
  <c r="SU31"/>
  <c r="SU27"/>
  <c r="SU23"/>
  <c r="SU19"/>
  <c r="SU15"/>
  <c r="SU11"/>
  <c r="SU7"/>
  <c r="JJ70" i="23"/>
  <c r="JA74"/>
  <c r="LS74" i="20"/>
  <c r="WK3" i="13"/>
  <c r="WK70"/>
  <c r="WK22"/>
  <c r="WK64"/>
  <c r="WK56"/>
  <c r="WK24"/>
  <c r="WB74"/>
  <c r="WK66"/>
  <c r="WK58"/>
  <c r="WK50"/>
  <c r="WK42"/>
  <c r="WK34"/>
  <c r="WK26"/>
  <c r="WK18"/>
  <c r="WK10"/>
  <c r="WK62"/>
  <c r="WK54"/>
  <c r="WK46"/>
  <c r="WK38"/>
  <c r="WK30"/>
  <c r="WK14"/>
  <c r="WK6"/>
  <c r="WK72"/>
  <c r="WK48"/>
  <c r="WK40"/>
  <c r="WK32"/>
  <c r="WK16"/>
  <c r="WK8"/>
  <c r="WK68"/>
  <c r="WK60"/>
  <c r="WK52"/>
  <c r="WK44"/>
  <c r="WK36"/>
  <c r="WK28"/>
  <c r="WK20"/>
  <c r="WK12"/>
  <c r="WK4"/>
  <c r="SL74" i="19"/>
  <c r="SA86"/>
  <c r="RZ86"/>
  <c r="SD86" l="1"/>
  <c r="SD4"/>
  <c r="SM4" s="1"/>
  <c r="SD5"/>
  <c r="SM5" s="1"/>
  <c r="SD6"/>
  <c r="SM6" s="1"/>
  <c r="SD7"/>
  <c r="SM7" s="1"/>
  <c r="SD8"/>
  <c r="SM8" s="1"/>
  <c r="SD9"/>
  <c r="SM9" s="1"/>
  <c r="SD10"/>
  <c r="SM10" s="1"/>
  <c r="SD11"/>
  <c r="SM11" s="1"/>
  <c r="SD12"/>
  <c r="SM12" s="1"/>
  <c r="SD13"/>
  <c r="SM13" s="1"/>
  <c r="SD14"/>
  <c r="SM14" s="1"/>
  <c r="SD15"/>
  <c r="SM15" s="1"/>
  <c r="SD16"/>
  <c r="SM16" s="1"/>
  <c r="SD17"/>
  <c r="SM17" s="1"/>
  <c r="SD18"/>
  <c r="SM18" s="1"/>
  <c r="SD19"/>
  <c r="SM19" s="1"/>
  <c r="SD20"/>
  <c r="SM20" s="1"/>
  <c r="SD21"/>
  <c r="SM21" s="1"/>
  <c r="SD22"/>
  <c r="SM22" s="1"/>
  <c r="SD23"/>
  <c r="SM23" s="1"/>
  <c r="SD24"/>
  <c r="SM24" s="1"/>
  <c r="SD25"/>
  <c r="SM25" s="1"/>
  <c r="SD26"/>
  <c r="SM26" s="1"/>
  <c r="SD27"/>
  <c r="SM27" s="1"/>
  <c r="SD28"/>
  <c r="SM28" s="1"/>
  <c r="SD29"/>
  <c r="SM29" s="1"/>
  <c r="SD30"/>
  <c r="SM30" s="1"/>
  <c r="SD31"/>
  <c r="SM31" s="1"/>
  <c r="SD32"/>
  <c r="SM32" s="1"/>
  <c r="SD33"/>
  <c r="SM33" s="1"/>
  <c r="SD34"/>
  <c r="SM34" s="1"/>
  <c r="SD35"/>
  <c r="SM35" s="1"/>
  <c r="SD36"/>
  <c r="SM36" s="1"/>
  <c r="SD37"/>
  <c r="SM37" s="1"/>
  <c r="SD38"/>
  <c r="SM38" s="1"/>
  <c r="SD39"/>
  <c r="SM39" s="1"/>
  <c r="SD40"/>
  <c r="SM40" s="1"/>
  <c r="SD41"/>
  <c r="SM41" s="1"/>
  <c r="SD42"/>
  <c r="SM42" s="1"/>
  <c r="SD43"/>
  <c r="SM43" s="1"/>
  <c r="SD44"/>
  <c r="SM44" s="1"/>
  <c r="SD45"/>
  <c r="SM45" s="1"/>
  <c r="SD46"/>
  <c r="SM46" s="1"/>
  <c r="SD47"/>
  <c r="SM47" s="1"/>
  <c r="SD48"/>
  <c r="SM48" s="1"/>
  <c r="SD49"/>
  <c r="SM49" s="1"/>
  <c r="SD50"/>
  <c r="SM50" s="1"/>
  <c r="SD51"/>
  <c r="SM51" s="1"/>
  <c r="SD52"/>
  <c r="SM52" s="1"/>
  <c r="SD53"/>
  <c r="SM53" s="1"/>
  <c r="SD54"/>
  <c r="SM54" s="1"/>
  <c r="SD55"/>
  <c r="SM55" s="1"/>
  <c r="SD56"/>
  <c r="SD57"/>
  <c r="SM57" s="1"/>
  <c r="SD58"/>
  <c r="SM58" s="1"/>
  <c r="SD59"/>
  <c r="SD60"/>
  <c r="SM60" s="1"/>
  <c r="SD61"/>
  <c r="SM61" s="1"/>
  <c r="SD62"/>
  <c r="SM62" s="1"/>
  <c r="SD63"/>
  <c r="SM63" s="1"/>
  <c r="SD64"/>
  <c r="SM64" s="1"/>
  <c r="SD65"/>
  <c r="SM65" s="1"/>
  <c r="SD66"/>
  <c r="SM66" s="1"/>
  <c r="SD67"/>
  <c r="SM67" s="1"/>
  <c r="SD68"/>
  <c r="SM68" s="1"/>
  <c r="SD69"/>
  <c r="SM69" s="1"/>
  <c r="SD70"/>
  <c r="SM70" s="1"/>
  <c r="SD71"/>
  <c r="SM71" s="1"/>
  <c r="SD72"/>
  <c r="SM72" s="1"/>
  <c r="SD73"/>
  <c r="SM73" s="1"/>
  <c r="SA74"/>
  <c r="RZ74"/>
  <c r="SD3"/>
  <c r="SM3" s="1"/>
  <c r="VT4" i="13"/>
  <c r="WC4" s="1"/>
  <c r="VT5"/>
  <c r="WC5" s="1"/>
  <c r="VT6"/>
  <c r="WC6" s="1"/>
  <c r="VT7"/>
  <c r="WC7" s="1"/>
  <c r="VT8"/>
  <c r="WC8" s="1"/>
  <c r="VT9"/>
  <c r="WC9" s="1"/>
  <c r="VT10"/>
  <c r="WC10" s="1"/>
  <c r="VT11"/>
  <c r="WC11" s="1"/>
  <c r="VT12"/>
  <c r="WC12" s="1"/>
  <c r="VT13"/>
  <c r="WC13" s="1"/>
  <c r="VT14"/>
  <c r="WC14" s="1"/>
  <c r="VT15"/>
  <c r="WC15" s="1"/>
  <c r="VT16"/>
  <c r="WC16" s="1"/>
  <c r="VT17"/>
  <c r="WC17" s="1"/>
  <c r="VT18"/>
  <c r="WC18" s="1"/>
  <c r="VT19"/>
  <c r="WC19" s="1"/>
  <c r="VT20"/>
  <c r="WC20" s="1"/>
  <c r="VT21"/>
  <c r="WC21" s="1"/>
  <c r="VT22"/>
  <c r="WC22" s="1"/>
  <c r="VT23"/>
  <c r="WC23" s="1"/>
  <c r="VT24"/>
  <c r="WC24" s="1"/>
  <c r="VT25"/>
  <c r="WC25" s="1"/>
  <c r="VT26"/>
  <c r="WC26" s="1"/>
  <c r="VT27"/>
  <c r="WC27" s="1"/>
  <c r="VT28"/>
  <c r="WC28" s="1"/>
  <c r="VT29"/>
  <c r="WC29" s="1"/>
  <c r="VT30"/>
  <c r="WC30" s="1"/>
  <c r="VT31"/>
  <c r="WC31" s="1"/>
  <c r="VT32"/>
  <c r="WC32" s="1"/>
  <c r="VT33"/>
  <c r="WC33" s="1"/>
  <c r="VT34"/>
  <c r="WC34" s="1"/>
  <c r="VT35"/>
  <c r="WC35" s="1"/>
  <c r="VT36"/>
  <c r="WC36" s="1"/>
  <c r="VT37"/>
  <c r="WC37" s="1"/>
  <c r="VT38"/>
  <c r="WC38" s="1"/>
  <c r="VT39"/>
  <c r="WC39" s="1"/>
  <c r="VT40"/>
  <c r="WC40" s="1"/>
  <c r="VT41"/>
  <c r="WC41" s="1"/>
  <c r="VT42"/>
  <c r="WC42" s="1"/>
  <c r="VT43"/>
  <c r="WC43" s="1"/>
  <c r="VT44"/>
  <c r="WC44" s="1"/>
  <c r="VT45"/>
  <c r="WC45" s="1"/>
  <c r="VT46"/>
  <c r="WC46" s="1"/>
  <c r="VT47"/>
  <c r="WC47" s="1"/>
  <c r="VT48"/>
  <c r="WC48" s="1"/>
  <c r="VT49"/>
  <c r="WC49" s="1"/>
  <c r="VT50"/>
  <c r="WC50" s="1"/>
  <c r="VT51"/>
  <c r="WC51" s="1"/>
  <c r="VT52"/>
  <c r="WC52" s="1"/>
  <c r="VT53"/>
  <c r="WC53" s="1"/>
  <c r="VT54"/>
  <c r="WC54" s="1"/>
  <c r="VT55"/>
  <c r="WC55" s="1"/>
  <c r="VT56"/>
  <c r="WC56" s="1"/>
  <c r="VT57"/>
  <c r="WC57" s="1"/>
  <c r="VT58"/>
  <c r="WC58" s="1"/>
  <c r="VT59"/>
  <c r="WC59" s="1"/>
  <c r="VT60"/>
  <c r="WC60" s="1"/>
  <c r="VT61"/>
  <c r="WC61" s="1"/>
  <c r="VT62"/>
  <c r="WC62" s="1"/>
  <c r="VT63"/>
  <c r="WC63" s="1"/>
  <c r="VT64"/>
  <c r="WC64" s="1"/>
  <c r="VT65"/>
  <c r="WC65" s="1"/>
  <c r="VT66"/>
  <c r="WC66" s="1"/>
  <c r="VT67"/>
  <c r="WC67" s="1"/>
  <c r="VT68"/>
  <c r="WC68" s="1"/>
  <c r="VT69"/>
  <c r="WC69" s="1"/>
  <c r="VT70"/>
  <c r="WC70" s="1"/>
  <c r="VT71"/>
  <c r="WC71" s="1"/>
  <c r="VT72"/>
  <c r="WC72" s="1"/>
  <c r="VT73"/>
  <c r="WC73" s="1"/>
  <c r="VQ74"/>
  <c r="VP74"/>
  <c r="VT3"/>
  <c r="LK4" i="20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K4" i="21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T3" s="1"/>
  <c r="IS4" i="23"/>
  <c r="JB4" s="1"/>
  <c r="IS5"/>
  <c r="JB5" s="1"/>
  <c r="IS6"/>
  <c r="JB6" s="1"/>
  <c r="IS7"/>
  <c r="JB7" s="1"/>
  <c r="IS8"/>
  <c r="JB8" s="1"/>
  <c r="IS9"/>
  <c r="JB9" s="1"/>
  <c r="IS10"/>
  <c r="JB10" s="1"/>
  <c r="IS11"/>
  <c r="JB11" s="1"/>
  <c r="IS12"/>
  <c r="JB12" s="1"/>
  <c r="IS13"/>
  <c r="JB13" s="1"/>
  <c r="IS14"/>
  <c r="JB14" s="1"/>
  <c r="IS15"/>
  <c r="JB15" s="1"/>
  <c r="IS16"/>
  <c r="JB16" s="1"/>
  <c r="IS17"/>
  <c r="JB17" s="1"/>
  <c r="IS18"/>
  <c r="JB18" s="1"/>
  <c r="IS19"/>
  <c r="JB19" s="1"/>
  <c r="IS20"/>
  <c r="JB20" s="1"/>
  <c r="IS21"/>
  <c r="JB21" s="1"/>
  <c r="IS22"/>
  <c r="JB22" s="1"/>
  <c r="IS23"/>
  <c r="JB23" s="1"/>
  <c r="IS24"/>
  <c r="JB24" s="1"/>
  <c r="IS25"/>
  <c r="JB25" s="1"/>
  <c r="IS26"/>
  <c r="JB26" s="1"/>
  <c r="IS27"/>
  <c r="JB27" s="1"/>
  <c r="IS28"/>
  <c r="JB28" s="1"/>
  <c r="IS29"/>
  <c r="JB29" s="1"/>
  <c r="IS30"/>
  <c r="JB30" s="1"/>
  <c r="IS31"/>
  <c r="JB31" s="1"/>
  <c r="IS32"/>
  <c r="JB32" s="1"/>
  <c r="IS33"/>
  <c r="JB33" s="1"/>
  <c r="IS34"/>
  <c r="JB34" s="1"/>
  <c r="IS35"/>
  <c r="JB35" s="1"/>
  <c r="IS36"/>
  <c r="JB36" s="1"/>
  <c r="IS37"/>
  <c r="JB37" s="1"/>
  <c r="IS38"/>
  <c r="JB38" s="1"/>
  <c r="IS39"/>
  <c r="JB39" s="1"/>
  <c r="IS40"/>
  <c r="JB40" s="1"/>
  <c r="IS41"/>
  <c r="JB41" s="1"/>
  <c r="IS42"/>
  <c r="JB42" s="1"/>
  <c r="IS43"/>
  <c r="JB43" s="1"/>
  <c r="IS44"/>
  <c r="JB44" s="1"/>
  <c r="IS45"/>
  <c r="JB45" s="1"/>
  <c r="IS46"/>
  <c r="JB46" s="1"/>
  <c r="IS47"/>
  <c r="JB47" s="1"/>
  <c r="IS48"/>
  <c r="JB48" s="1"/>
  <c r="IS49"/>
  <c r="JB49" s="1"/>
  <c r="IS50"/>
  <c r="JB50" s="1"/>
  <c r="IS51"/>
  <c r="JB51" s="1"/>
  <c r="IS52"/>
  <c r="JB52" s="1"/>
  <c r="IS53"/>
  <c r="JB53" s="1"/>
  <c r="IS54"/>
  <c r="JB54" s="1"/>
  <c r="IS55"/>
  <c r="JB55" s="1"/>
  <c r="IS56"/>
  <c r="JB56" s="1"/>
  <c r="IS57"/>
  <c r="JB57" s="1"/>
  <c r="IS58"/>
  <c r="JB58" s="1"/>
  <c r="IS59"/>
  <c r="JB59" s="1"/>
  <c r="IS60"/>
  <c r="JB60" s="1"/>
  <c r="IS61"/>
  <c r="JB61" s="1"/>
  <c r="IS62"/>
  <c r="JB62" s="1"/>
  <c r="IS63"/>
  <c r="JB63" s="1"/>
  <c r="IS64"/>
  <c r="JB64" s="1"/>
  <c r="IS65"/>
  <c r="JB65" s="1"/>
  <c r="IS66"/>
  <c r="JB66" s="1"/>
  <c r="IS67"/>
  <c r="JB67" s="1"/>
  <c r="IS68"/>
  <c r="JB68" s="1"/>
  <c r="IS69"/>
  <c r="JB69" s="1"/>
  <c r="IS70"/>
  <c r="JB70" s="1"/>
  <c r="IS71"/>
  <c r="JB71" s="1"/>
  <c r="IS72"/>
  <c r="JB72" s="1"/>
  <c r="IS73"/>
  <c r="JB73" s="1"/>
  <c r="IP74"/>
  <c r="IO74"/>
  <c r="IS3"/>
  <c r="JB3" l="1"/>
  <c r="LT3" i="20"/>
  <c r="SM59" i="19"/>
  <c r="SM56"/>
  <c r="IS74" i="23"/>
  <c r="LK74" i="21"/>
  <c r="LK74" i="20"/>
  <c r="VT74" i="13"/>
  <c r="WC3"/>
  <c r="SD74" i="19"/>
  <c r="RS86"/>
  <c r="RR86"/>
  <c r="RV86" l="1"/>
  <c r="RV4"/>
  <c r="RV5"/>
  <c r="SE5" s="1"/>
  <c r="RV6"/>
  <c r="RV7"/>
  <c r="SE7" s="1"/>
  <c r="RV8"/>
  <c r="RV9"/>
  <c r="SE9" s="1"/>
  <c r="RV10"/>
  <c r="RV11"/>
  <c r="SE11" s="1"/>
  <c r="RV12"/>
  <c r="RV13"/>
  <c r="SE13" s="1"/>
  <c r="RV14"/>
  <c r="RV15"/>
  <c r="SE15" s="1"/>
  <c r="RV16"/>
  <c r="RV17"/>
  <c r="SE17" s="1"/>
  <c r="RV18"/>
  <c r="RV19"/>
  <c r="SE19" s="1"/>
  <c r="RV20"/>
  <c r="RV21"/>
  <c r="SE21" s="1"/>
  <c r="RV22"/>
  <c r="RV23"/>
  <c r="SE23" s="1"/>
  <c r="RV24"/>
  <c r="RV25"/>
  <c r="SE25" s="1"/>
  <c r="RV26"/>
  <c r="RV27"/>
  <c r="SE27" s="1"/>
  <c r="RV28"/>
  <c r="RV29"/>
  <c r="SE29" s="1"/>
  <c r="RV30"/>
  <c r="RV31"/>
  <c r="SE31" s="1"/>
  <c r="RV32"/>
  <c r="RV33"/>
  <c r="SE33" s="1"/>
  <c r="RV34"/>
  <c r="RV35"/>
  <c r="SE35" s="1"/>
  <c r="RV36"/>
  <c r="RV37"/>
  <c r="SE37" s="1"/>
  <c r="RV38"/>
  <c r="RV39"/>
  <c r="SE39" s="1"/>
  <c r="RV40"/>
  <c r="RV41"/>
  <c r="SE41" s="1"/>
  <c r="RV42"/>
  <c r="RV43"/>
  <c r="SE43" s="1"/>
  <c r="RV44"/>
  <c r="RV45"/>
  <c r="SE45" s="1"/>
  <c r="RV46"/>
  <c r="RV47"/>
  <c r="SE47" s="1"/>
  <c r="RV48"/>
  <c r="RV49"/>
  <c r="SE49" s="1"/>
  <c r="RV50"/>
  <c r="RV51"/>
  <c r="SE51" s="1"/>
  <c r="RV52"/>
  <c r="RV53"/>
  <c r="SE53" s="1"/>
  <c r="RV54"/>
  <c r="RV55"/>
  <c r="SE55" s="1"/>
  <c r="RV56"/>
  <c r="RV57"/>
  <c r="SE57" s="1"/>
  <c r="RV58"/>
  <c r="RV59"/>
  <c r="RV60"/>
  <c r="RV61"/>
  <c r="SE61" s="1"/>
  <c r="RV62"/>
  <c r="RV63"/>
  <c r="SE63" s="1"/>
  <c r="RV64"/>
  <c r="RV65"/>
  <c r="SE65" s="1"/>
  <c r="RV66"/>
  <c r="RV67"/>
  <c r="SE67" s="1"/>
  <c r="RV68"/>
  <c r="RV69"/>
  <c r="SE69" s="1"/>
  <c r="RV70"/>
  <c r="RV71"/>
  <c r="SE71" s="1"/>
  <c r="RV72"/>
  <c r="RV73"/>
  <c r="SE73" s="1"/>
  <c r="RS74"/>
  <c r="RR74"/>
  <c r="RV3"/>
  <c r="VL4" i="13"/>
  <c r="VU4" s="1"/>
  <c r="VL5"/>
  <c r="VU5" s="1"/>
  <c r="VL6"/>
  <c r="VU6" s="1"/>
  <c r="VL7"/>
  <c r="VU7" s="1"/>
  <c r="VL8"/>
  <c r="VU8" s="1"/>
  <c r="VL9"/>
  <c r="VU9" s="1"/>
  <c r="VL10"/>
  <c r="VU10" s="1"/>
  <c r="VL11"/>
  <c r="VU11" s="1"/>
  <c r="VL12"/>
  <c r="VU12" s="1"/>
  <c r="VL13"/>
  <c r="VU13" s="1"/>
  <c r="VL14"/>
  <c r="VU14" s="1"/>
  <c r="VL15"/>
  <c r="VU15" s="1"/>
  <c r="VL16"/>
  <c r="VU16" s="1"/>
  <c r="VL17"/>
  <c r="VU17" s="1"/>
  <c r="VL18"/>
  <c r="VU18" s="1"/>
  <c r="VL19"/>
  <c r="VU19" s="1"/>
  <c r="VL20"/>
  <c r="VU20" s="1"/>
  <c r="VL21"/>
  <c r="VU21" s="1"/>
  <c r="VL22"/>
  <c r="VU22" s="1"/>
  <c r="VL23"/>
  <c r="VU23" s="1"/>
  <c r="VL24"/>
  <c r="VU24" s="1"/>
  <c r="VL25"/>
  <c r="VU25" s="1"/>
  <c r="VL26"/>
  <c r="VU26" s="1"/>
  <c r="VL27"/>
  <c r="VU27" s="1"/>
  <c r="VL28"/>
  <c r="VU28" s="1"/>
  <c r="VL29"/>
  <c r="VU29" s="1"/>
  <c r="VL30"/>
  <c r="VU30" s="1"/>
  <c r="VL31"/>
  <c r="VU31" s="1"/>
  <c r="VL32"/>
  <c r="VU32" s="1"/>
  <c r="VL33"/>
  <c r="VU33" s="1"/>
  <c r="VL34"/>
  <c r="VU34" s="1"/>
  <c r="VL35"/>
  <c r="VU35" s="1"/>
  <c r="VL36"/>
  <c r="VU36" s="1"/>
  <c r="VL37"/>
  <c r="VU37" s="1"/>
  <c r="VL38"/>
  <c r="VU38" s="1"/>
  <c r="VL39"/>
  <c r="VU39" s="1"/>
  <c r="VL40"/>
  <c r="VU40" s="1"/>
  <c r="VL41"/>
  <c r="VU41" s="1"/>
  <c r="VL42"/>
  <c r="VU42" s="1"/>
  <c r="VL43"/>
  <c r="VU43" s="1"/>
  <c r="VL44"/>
  <c r="VU44" s="1"/>
  <c r="VL45"/>
  <c r="VU45" s="1"/>
  <c r="VL46"/>
  <c r="VU46" s="1"/>
  <c r="VL47"/>
  <c r="VU47" s="1"/>
  <c r="VL48"/>
  <c r="VU48" s="1"/>
  <c r="VL49"/>
  <c r="VU49" s="1"/>
  <c r="VL50"/>
  <c r="VU50" s="1"/>
  <c r="VL51"/>
  <c r="VU51" s="1"/>
  <c r="VL52"/>
  <c r="VU52" s="1"/>
  <c r="VL53"/>
  <c r="VU53" s="1"/>
  <c r="VL54"/>
  <c r="VU54" s="1"/>
  <c r="VL55"/>
  <c r="VU55" s="1"/>
  <c r="VL56"/>
  <c r="VU56" s="1"/>
  <c r="VL57"/>
  <c r="VU57" s="1"/>
  <c r="VL58"/>
  <c r="VU58" s="1"/>
  <c r="VL59"/>
  <c r="VU59" s="1"/>
  <c r="VL60"/>
  <c r="VU60" s="1"/>
  <c r="VL61"/>
  <c r="VU61" s="1"/>
  <c r="VL62"/>
  <c r="VU62" s="1"/>
  <c r="VL63"/>
  <c r="VU63" s="1"/>
  <c r="VL64"/>
  <c r="VU64" s="1"/>
  <c r="VL65"/>
  <c r="VU65" s="1"/>
  <c r="VL66"/>
  <c r="VU66" s="1"/>
  <c r="VL67"/>
  <c r="VU67" s="1"/>
  <c r="VL68"/>
  <c r="VU68" s="1"/>
  <c r="VL69"/>
  <c r="VU69" s="1"/>
  <c r="VL70"/>
  <c r="VU70" s="1"/>
  <c r="VL71"/>
  <c r="VU71" s="1"/>
  <c r="VL72"/>
  <c r="VU72" s="1"/>
  <c r="VL73"/>
  <c r="VU73" s="1"/>
  <c r="VI74"/>
  <c r="VH74"/>
  <c r="VL3"/>
  <c r="LC4" i="20"/>
  <c r="LC5"/>
  <c r="LL5" s="1"/>
  <c r="LC6"/>
  <c r="LC7"/>
  <c r="LL7" s="1"/>
  <c r="LC8"/>
  <c r="LC9"/>
  <c r="LL9" s="1"/>
  <c r="LC10"/>
  <c r="LC11"/>
  <c r="LL11" s="1"/>
  <c r="LC12"/>
  <c r="LC13"/>
  <c r="LL13" s="1"/>
  <c r="LC14"/>
  <c r="LL14" s="1"/>
  <c r="LC15"/>
  <c r="LL15" s="1"/>
  <c r="LC16"/>
  <c r="LC17"/>
  <c r="LL17" s="1"/>
  <c r="LC18"/>
  <c r="LC19"/>
  <c r="LL19" s="1"/>
  <c r="LC20"/>
  <c r="LC21"/>
  <c r="LL21" s="1"/>
  <c r="LC22"/>
  <c r="LC23"/>
  <c r="LL23" s="1"/>
  <c r="LC24"/>
  <c r="LC25"/>
  <c r="LL25" s="1"/>
  <c r="LC26"/>
  <c r="LC27"/>
  <c r="LL27" s="1"/>
  <c r="LC28"/>
  <c r="LC29"/>
  <c r="LL29" s="1"/>
  <c r="LC30"/>
  <c r="LC31"/>
  <c r="LL31" s="1"/>
  <c r="LC32"/>
  <c r="LC33"/>
  <c r="LL33" s="1"/>
  <c r="LC34"/>
  <c r="LC35"/>
  <c r="LL35" s="1"/>
  <c r="LC36"/>
  <c r="LC37"/>
  <c r="LL37" s="1"/>
  <c r="LC38"/>
  <c r="LC39"/>
  <c r="LL39" s="1"/>
  <c r="LC40"/>
  <c r="LC41"/>
  <c r="LL41" s="1"/>
  <c r="LC42"/>
  <c r="LC43"/>
  <c r="LL43" s="1"/>
  <c r="LC44"/>
  <c r="LC45"/>
  <c r="LL45" s="1"/>
  <c r="LC46"/>
  <c r="LC47"/>
  <c r="LL47" s="1"/>
  <c r="LC48"/>
  <c r="LC49"/>
  <c r="LL49" s="1"/>
  <c r="LC50"/>
  <c r="LC51"/>
  <c r="LL51" s="1"/>
  <c r="LC52"/>
  <c r="LC53"/>
  <c r="LL53" s="1"/>
  <c r="LC54"/>
  <c r="LC55"/>
  <c r="LL55" s="1"/>
  <c r="LC56"/>
  <c r="LC57"/>
  <c r="LL57" s="1"/>
  <c r="LC58"/>
  <c r="LC59"/>
  <c r="LL59" s="1"/>
  <c r="LC60"/>
  <c r="LC61"/>
  <c r="LL61" s="1"/>
  <c r="LC62"/>
  <c r="LC63"/>
  <c r="LL63" s="1"/>
  <c r="LC64"/>
  <c r="LC65"/>
  <c r="LL65" s="1"/>
  <c r="LC66"/>
  <c r="LC67"/>
  <c r="LL67" s="1"/>
  <c r="LC68"/>
  <c r="LC69"/>
  <c r="LL69" s="1"/>
  <c r="LC70"/>
  <c r="LC71"/>
  <c r="LL71" s="1"/>
  <c r="LC72"/>
  <c r="LC73"/>
  <c r="LL73" s="1"/>
  <c r="KZ74"/>
  <c r="KY74"/>
  <c r="LC3"/>
  <c r="LL3" s="1"/>
  <c r="LC4" i="21"/>
  <c r="LL4" s="1"/>
  <c r="LC5"/>
  <c r="LL5" s="1"/>
  <c r="LC6"/>
  <c r="LL6" s="1"/>
  <c r="LC7"/>
  <c r="LL7" s="1"/>
  <c r="LC8"/>
  <c r="LL8" s="1"/>
  <c r="LC9"/>
  <c r="LL9" s="1"/>
  <c r="LC10"/>
  <c r="LL10" s="1"/>
  <c r="LC11"/>
  <c r="LL11" s="1"/>
  <c r="LC12"/>
  <c r="LL12" s="1"/>
  <c r="LC13"/>
  <c r="LL13" s="1"/>
  <c r="LC14"/>
  <c r="LL14" s="1"/>
  <c r="LC15"/>
  <c r="LL15" s="1"/>
  <c r="LC16"/>
  <c r="LL16" s="1"/>
  <c r="LC17"/>
  <c r="LL17" s="1"/>
  <c r="LC18"/>
  <c r="LL18" s="1"/>
  <c r="LC19"/>
  <c r="LL19" s="1"/>
  <c r="LC20"/>
  <c r="LL20" s="1"/>
  <c r="LC21"/>
  <c r="LL21" s="1"/>
  <c r="LC22"/>
  <c r="LL22" s="1"/>
  <c r="LC23"/>
  <c r="LL23" s="1"/>
  <c r="LC24"/>
  <c r="LL24" s="1"/>
  <c r="LC25"/>
  <c r="LL25" s="1"/>
  <c r="LC26"/>
  <c r="LL26" s="1"/>
  <c r="LC27"/>
  <c r="LL27" s="1"/>
  <c r="LC28"/>
  <c r="LL28" s="1"/>
  <c r="LC29"/>
  <c r="LL29" s="1"/>
  <c r="LC30"/>
  <c r="LL30" s="1"/>
  <c r="LC31"/>
  <c r="LL31" s="1"/>
  <c r="LC32"/>
  <c r="LL32" s="1"/>
  <c r="LC33"/>
  <c r="LL33" s="1"/>
  <c r="LC34"/>
  <c r="LL34" s="1"/>
  <c r="LC35"/>
  <c r="LL35" s="1"/>
  <c r="LC36"/>
  <c r="LL36" s="1"/>
  <c r="LC37"/>
  <c r="LL37" s="1"/>
  <c r="LC38"/>
  <c r="LL38" s="1"/>
  <c r="LC39"/>
  <c r="LL39" s="1"/>
  <c r="LC40"/>
  <c r="LL40" s="1"/>
  <c r="LC41"/>
  <c r="LL41" s="1"/>
  <c r="LC42"/>
  <c r="LL42" s="1"/>
  <c r="LC43"/>
  <c r="LL43" s="1"/>
  <c r="LC44"/>
  <c r="LL44" s="1"/>
  <c r="LC45"/>
  <c r="LL45" s="1"/>
  <c r="LC46"/>
  <c r="LL46" s="1"/>
  <c r="LC47"/>
  <c r="LL47" s="1"/>
  <c r="LC48"/>
  <c r="LL48" s="1"/>
  <c r="LC49"/>
  <c r="LL49" s="1"/>
  <c r="LC50"/>
  <c r="LL50" s="1"/>
  <c r="LC51"/>
  <c r="LL51" s="1"/>
  <c r="LC52"/>
  <c r="LL52" s="1"/>
  <c r="LL53"/>
  <c r="LC54"/>
  <c r="LL54" s="1"/>
  <c r="LC55"/>
  <c r="LL55" s="1"/>
  <c r="LC56"/>
  <c r="LL56" s="1"/>
  <c r="LC57"/>
  <c r="LL57" s="1"/>
  <c r="LC58"/>
  <c r="LL58" s="1"/>
  <c r="LC59"/>
  <c r="LL59" s="1"/>
  <c r="LC60"/>
  <c r="LL60" s="1"/>
  <c r="LC61"/>
  <c r="LL61" s="1"/>
  <c r="LC62"/>
  <c r="LL62" s="1"/>
  <c r="LC63"/>
  <c r="LL63" s="1"/>
  <c r="LC64"/>
  <c r="LL64" s="1"/>
  <c r="LC65"/>
  <c r="LL65" s="1"/>
  <c r="LC66"/>
  <c r="LL66" s="1"/>
  <c r="LC67"/>
  <c r="LL67" s="1"/>
  <c r="LC68"/>
  <c r="LL68" s="1"/>
  <c r="LC69"/>
  <c r="LL69" s="1"/>
  <c r="LC70"/>
  <c r="LL70" s="1"/>
  <c r="LC71"/>
  <c r="LL71" s="1"/>
  <c r="LC72"/>
  <c r="LL72" s="1"/>
  <c r="LC73"/>
  <c r="LL73" s="1"/>
  <c r="KZ74"/>
  <c r="KY74"/>
  <c r="LC3"/>
  <c r="VL74" i="13" l="1"/>
  <c r="LL62" i="20"/>
  <c r="LL18"/>
  <c r="LL72"/>
  <c r="LL58"/>
  <c r="LL52"/>
  <c r="LL44"/>
  <c r="LL36"/>
  <c r="LL28"/>
  <c r="LL20"/>
  <c r="LL12"/>
  <c r="LL4"/>
  <c r="LL70"/>
  <c r="LL50"/>
  <c r="LL26"/>
  <c r="LL10"/>
  <c r="LL66"/>
  <c r="LL54"/>
  <c r="LL46"/>
  <c r="LL38"/>
  <c r="LL30"/>
  <c r="LL22"/>
  <c r="LL6"/>
  <c r="LL56"/>
  <c r="LL42"/>
  <c r="LL34"/>
  <c r="LL68"/>
  <c r="LL60"/>
  <c r="LL48"/>
  <c r="LL40"/>
  <c r="LL32"/>
  <c r="LL24"/>
  <c r="LL16"/>
  <c r="LL8"/>
  <c r="RV74" i="19"/>
  <c r="SE68"/>
  <c r="SE54"/>
  <c r="SE38"/>
  <c r="SE22"/>
  <c r="SE14"/>
  <c r="SE6"/>
  <c r="SE3"/>
  <c r="SE70"/>
  <c r="SE62"/>
  <c r="SE56"/>
  <c r="SE48"/>
  <c r="SE40"/>
  <c r="SE32"/>
  <c r="SE24"/>
  <c r="SE72"/>
  <c r="SE64"/>
  <c r="SE58"/>
  <c r="SE50"/>
  <c r="SE42"/>
  <c r="SE34"/>
  <c r="SE26"/>
  <c r="SE18"/>
  <c r="SE10"/>
  <c r="SE60"/>
  <c r="SE46"/>
  <c r="SE30"/>
  <c r="SE59"/>
  <c r="SE16"/>
  <c r="SE8"/>
  <c r="SE66"/>
  <c r="SE52"/>
  <c r="SE44"/>
  <c r="SE36"/>
  <c r="SE28"/>
  <c r="SE20"/>
  <c r="SE12"/>
  <c r="SE4"/>
  <c r="LC74" i="20"/>
  <c r="LL64"/>
  <c r="VU3" i="13"/>
  <c r="LC74" i="21"/>
  <c r="LL3"/>
  <c r="IK4" i="23"/>
  <c r="IT4" s="1"/>
  <c r="IK5"/>
  <c r="IT5" s="1"/>
  <c r="IK6"/>
  <c r="IT6" s="1"/>
  <c r="IK7"/>
  <c r="IT7" s="1"/>
  <c r="IK8"/>
  <c r="IT8" s="1"/>
  <c r="IK9"/>
  <c r="IT9" s="1"/>
  <c r="IK10"/>
  <c r="IT10" s="1"/>
  <c r="IK11"/>
  <c r="IT11" s="1"/>
  <c r="IK12"/>
  <c r="IT12" s="1"/>
  <c r="IK13"/>
  <c r="IT13" s="1"/>
  <c r="IK14"/>
  <c r="IT14" s="1"/>
  <c r="IK15"/>
  <c r="IT15" s="1"/>
  <c r="IK16"/>
  <c r="IT16" s="1"/>
  <c r="IK17"/>
  <c r="IT17" s="1"/>
  <c r="IK18"/>
  <c r="IT18" s="1"/>
  <c r="IK19"/>
  <c r="IT19" s="1"/>
  <c r="IK20"/>
  <c r="IT20" s="1"/>
  <c r="IK21"/>
  <c r="IT21" s="1"/>
  <c r="IK22"/>
  <c r="IT22" s="1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1"/>
  <c r="IT31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2"/>
  <c r="IT42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K55"/>
  <c r="IT55" s="1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K73"/>
  <c r="IT73" s="1"/>
  <c r="IH74"/>
  <c r="IG74"/>
  <c r="IK3"/>
  <c r="IT3" l="1"/>
  <c r="IK74"/>
  <c r="QX64" i="19"/>
  <c r="RN20"/>
  <c r="RW20" s="1"/>
  <c r="RF20"/>
  <c r="QX20"/>
  <c r="QP20"/>
  <c r="RG20" l="1"/>
  <c r="RO20"/>
  <c r="QY20"/>
  <c r="VD4" i="13"/>
  <c r="VM4" s="1"/>
  <c r="VD5"/>
  <c r="VM5" s="1"/>
  <c r="VD6"/>
  <c r="VM6" s="1"/>
  <c r="VD7"/>
  <c r="VM7" s="1"/>
  <c r="VD8"/>
  <c r="VM8" s="1"/>
  <c r="VD9"/>
  <c r="VM9" s="1"/>
  <c r="VD10"/>
  <c r="VM10" s="1"/>
  <c r="VD11"/>
  <c r="VM11" s="1"/>
  <c r="VD12"/>
  <c r="VM12" s="1"/>
  <c r="VD13"/>
  <c r="VM13" s="1"/>
  <c r="VD14"/>
  <c r="VM14" s="1"/>
  <c r="VD15"/>
  <c r="VM15" s="1"/>
  <c r="VD16"/>
  <c r="VM16" s="1"/>
  <c r="VD17"/>
  <c r="VM17" s="1"/>
  <c r="VD18"/>
  <c r="VM18" s="1"/>
  <c r="VD19"/>
  <c r="VM19" s="1"/>
  <c r="VD20"/>
  <c r="VM20" s="1"/>
  <c r="VD21"/>
  <c r="VM21" s="1"/>
  <c r="VD22"/>
  <c r="VM22" s="1"/>
  <c r="VD23"/>
  <c r="VM23" s="1"/>
  <c r="VD24"/>
  <c r="VM24" s="1"/>
  <c r="VD25"/>
  <c r="VM25" s="1"/>
  <c r="VD26"/>
  <c r="VM26" s="1"/>
  <c r="VD27"/>
  <c r="VM27" s="1"/>
  <c r="VD28"/>
  <c r="VM28" s="1"/>
  <c r="VD29"/>
  <c r="VM29" s="1"/>
  <c r="VD30"/>
  <c r="VM30" s="1"/>
  <c r="VD31"/>
  <c r="VM31" s="1"/>
  <c r="VD32"/>
  <c r="VM32" s="1"/>
  <c r="VD33"/>
  <c r="VM33" s="1"/>
  <c r="VD34"/>
  <c r="VM34" s="1"/>
  <c r="VD35"/>
  <c r="VM35" s="1"/>
  <c r="VD36"/>
  <c r="VM36" s="1"/>
  <c r="VD37"/>
  <c r="VM37" s="1"/>
  <c r="VD38"/>
  <c r="VM38" s="1"/>
  <c r="VD39"/>
  <c r="VM39" s="1"/>
  <c r="VD40"/>
  <c r="VM40" s="1"/>
  <c r="VD41"/>
  <c r="VM41" s="1"/>
  <c r="VD42"/>
  <c r="VM42" s="1"/>
  <c r="VD43"/>
  <c r="VM43" s="1"/>
  <c r="VD44"/>
  <c r="VM44" s="1"/>
  <c r="VD45"/>
  <c r="VM45" s="1"/>
  <c r="VD46"/>
  <c r="VM46" s="1"/>
  <c r="VD47"/>
  <c r="VM47" s="1"/>
  <c r="VD48"/>
  <c r="VM48" s="1"/>
  <c r="VD49"/>
  <c r="VM49" s="1"/>
  <c r="VD50"/>
  <c r="VM50" s="1"/>
  <c r="VD51"/>
  <c r="VM51" s="1"/>
  <c r="VD52"/>
  <c r="VM52" s="1"/>
  <c r="VD53"/>
  <c r="VM53" s="1"/>
  <c r="VD54"/>
  <c r="VM54" s="1"/>
  <c r="VD55"/>
  <c r="VM55" s="1"/>
  <c r="VD56"/>
  <c r="VM56" s="1"/>
  <c r="VD57"/>
  <c r="VM57" s="1"/>
  <c r="VD58"/>
  <c r="VM58" s="1"/>
  <c r="VD59"/>
  <c r="VM59" s="1"/>
  <c r="VD60"/>
  <c r="VM60" s="1"/>
  <c r="VD61"/>
  <c r="VM61" s="1"/>
  <c r="VD62"/>
  <c r="VM62" s="1"/>
  <c r="VD63"/>
  <c r="VM63" s="1"/>
  <c r="VD64"/>
  <c r="VM64" s="1"/>
  <c r="VD65"/>
  <c r="VM65" s="1"/>
  <c r="VD66"/>
  <c r="VM66" s="1"/>
  <c r="VD67"/>
  <c r="VM67" s="1"/>
  <c r="VD68"/>
  <c r="VM68" s="1"/>
  <c r="VD69"/>
  <c r="VM69" s="1"/>
  <c r="VD70"/>
  <c r="VM70" s="1"/>
  <c r="VD71"/>
  <c r="VM71" s="1"/>
  <c r="VD72"/>
  <c r="VM72" s="1"/>
  <c r="VD73"/>
  <c r="VM73" s="1"/>
  <c r="VA74"/>
  <c r="UZ74"/>
  <c r="VD3"/>
  <c r="KR74" i="20"/>
  <c r="KQ74"/>
  <c r="KU4"/>
  <c r="KU5"/>
  <c r="LD5" s="1"/>
  <c r="KU6"/>
  <c r="LD6" s="1"/>
  <c r="KU7"/>
  <c r="LD7" s="1"/>
  <c r="KU8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LD3" s="1"/>
  <c r="RN4" i="19"/>
  <c r="RW4" s="1"/>
  <c r="RN5"/>
  <c r="RW5" s="1"/>
  <c r="RN6"/>
  <c r="RW6" s="1"/>
  <c r="RN7"/>
  <c r="RW7" s="1"/>
  <c r="RN8"/>
  <c r="RW8" s="1"/>
  <c r="RN9"/>
  <c r="RW9" s="1"/>
  <c r="RN10"/>
  <c r="RW10" s="1"/>
  <c r="RN11"/>
  <c r="RW11" s="1"/>
  <c r="RN12"/>
  <c r="RW12" s="1"/>
  <c r="RN13"/>
  <c r="RW13" s="1"/>
  <c r="RN14"/>
  <c r="RW14" s="1"/>
  <c r="RN15"/>
  <c r="RW15" s="1"/>
  <c r="RN16"/>
  <c r="RW16" s="1"/>
  <c r="RN17"/>
  <c r="RW17" s="1"/>
  <c r="RN18"/>
  <c r="RW18" s="1"/>
  <c r="RN19"/>
  <c r="RW19" s="1"/>
  <c r="RN21"/>
  <c r="RW21" s="1"/>
  <c r="RN22"/>
  <c r="RW22" s="1"/>
  <c r="RN23"/>
  <c r="RW23" s="1"/>
  <c r="RN24"/>
  <c r="RW24" s="1"/>
  <c r="RN25"/>
  <c r="RW25" s="1"/>
  <c r="RN26"/>
  <c r="RW26" s="1"/>
  <c r="RN27"/>
  <c r="RW27" s="1"/>
  <c r="RN28"/>
  <c r="RW28" s="1"/>
  <c r="RN29"/>
  <c r="RW29" s="1"/>
  <c r="RN30"/>
  <c r="RW30" s="1"/>
  <c r="RN31"/>
  <c r="RW31" s="1"/>
  <c r="RN32"/>
  <c r="RW32" s="1"/>
  <c r="RN33"/>
  <c r="RW33" s="1"/>
  <c r="RN34"/>
  <c r="RW34" s="1"/>
  <c r="RN35"/>
  <c r="RW35" s="1"/>
  <c r="RN36"/>
  <c r="RW36" s="1"/>
  <c r="RN37"/>
  <c r="RW37" s="1"/>
  <c r="RN38"/>
  <c r="RW38" s="1"/>
  <c r="RN39"/>
  <c r="RW39" s="1"/>
  <c r="RN40"/>
  <c r="RW40" s="1"/>
  <c r="RN41"/>
  <c r="RW41" s="1"/>
  <c r="RN42"/>
  <c r="RW42" s="1"/>
  <c r="RN43"/>
  <c r="RW43" s="1"/>
  <c r="RN44"/>
  <c r="RW44" s="1"/>
  <c r="RN45"/>
  <c r="RW45" s="1"/>
  <c r="RN46"/>
  <c r="RW46" s="1"/>
  <c r="RN47"/>
  <c r="RW47" s="1"/>
  <c r="RN48"/>
  <c r="RW48" s="1"/>
  <c r="RN49"/>
  <c r="RW49" s="1"/>
  <c r="RN50"/>
  <c r="RW50" s="1"/>
  <c r="RN51"/>
  <c r="RW51" s="1"/>
  <c r="RN52"/>
  <c r="RW52" s="1"/>
  <c r="RN53"/>
  <c r="RW53" s="1"/>
  <c r="RN54"/>
  <c r="RW54" s="1"/>
  <c r="RN55"/>
  <c r="RW55" s="1"/>
  <c r="RN56"/>
  <c r="RW56" s="1"/>
  <c r="RN57"/>
  <c r="RW57" s="1"/>
  <c r="RN58"/>
  <c r="RW58" s="1"/>
  <c r="RN59"/>
  <c r="RW59" s="1"/>
  <c r="RN60"/>
  <c r="RW60" s="1"/>
  <c r="RN61"/>
  <c r="RW61" s="1"/>
  <c r="RN62"/>
  <c r="RW62" s="1"/>
  <c r="RN63"/>
  <c r="RW63" s="1"/>
  <c r="RN64"/>
  <c r="RW64" s="1"/>
  <c r="RN65"/>
  <c r="RW65" s="1"/>
  <c r="RN66"/>
  <c r="RW66" s="1"/>
  <c r="RN67"/>
  <c r="RW67" s="1"/>
  <c r="RN68"/>
  <c r="RW68" s="1"/>
  <c r="RN69"/>
  <c r="RW69" s="1"/>
  <c r="RN70"/>
  <c r="RW70" s="1"/>
  <c r="RN71"/>
  <c r="RW71" s="1"/>
  <c r="RN72"/>
  <c r="RW72" s="1"/>
  <c r="RN73"/>
  <c r="RW73" s="1"/>
  <c r="RK74"/>
  <c r="RJ74"/>
  <c r="RN3"/>
  <c r="RW3" s="1"/>
  <c r="KU4" i="21"/>
  <c r="LD4" s="1"/>
  <c r="KU5"/>
  <c r="LD5" s="1"/>
  <c r="KU6"/>
  <c r="LD6" s="1"/>
  <c r="KU7"/>
  <c r="LD7" s="1"/>
  <c r="KU8"/>
  <c r="LD8" s="1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LD22" s="1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LD31" s="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KR74"/>
  <c r="KQ74"/>
  <c r="IC4" i="23"/>
  <c r="IC5"/>
  <c r="IL5" s="1"/>
  <c r="IC6"/>
  <c r="IC7"/>
  <c r="IL7" s="1"/>
  <c r="IC8"/>
  <c r="IC9"/>
  <c r="IL9" s="1"/>
  <c r="IC10"/>
  <c r="IC11"/>
  <c r="IL11" s="1"/>
  <c r="IC12"/>
  <c r="IC13"/>
  <c r="IL13" s="1"/>
  <c r="IC14"/>
  <c r="IC15"/>
  <c r="IL15" s="1"/>
  <c r="IC16"/>
  <c r="IC17"/>
  <c r="IL17" s="1"/>
  <c r="IC18"/>
  <c r="IC19"/>
  <c r="IL19" s="1"/>
  <c r="IC20"/>
  <c r="IC21"/>
  <c r="IL21" s="1"/>
  <c r="IC22"/>
  <c r="IC23"/>
  <c r="IL23" s="1"/>
  <c r="IC24"/>
  <c r="IC25"/>
  <c r="IL25" s="1"/>
  <c r="IC26"/>
  <c r="IC27"/>
  <c r="IL27" s="1"/>
  <c r="IC28"/>
  <c r="IC29"/>
  <c r="IL29" s="1"/>
  <c r="IC30"/>
  <c r="IC31"/>
  <c r="IL31" s="1"/>
  <c r="IC32"/>
  <c r="IC33"/>
  <c r="IL33" s="1"/>
  <c r="IC34"/>
  <c r="IC35"/>
  <c r="IL35" s="1"/>
  <c r="IC36"/>
  <c r="IC37"/>
  <c r="IL37" s="1"/>
  <c r="IC38"/>
  <c r="IC39"/>
  <c r="IL39" s="1"/>
  <c r="IC40"/>
  <c r="IC41"/>
  <c r="IL41" s="1"/>
  <c r="IC42"/>
  <c r="IC43"/>
  <c r="IL43" s="1"/>
  <c r="IC44"/>
  <c r="IC45"/>
  <c r="IL45" s="1"/>
  <c r="IC46"/>
  <c r="IC47"/>
  <c r="IL47" s="1"/>
  <c r="IC48"/>
  <c r="IC49"/>
  <c r="IL49" s="1"/>
  <c r="IC50"/>
  <c r="IC51"/>
  <c r="IL51" s="1"/>
  <c r="IC52"/>
  <c r="IC53"/>
  <c r="IL53" s="1"/>
  <c r="IC54"/>
  <c r="IC55"/>
  <c r="IL55" s="1"/>
  <c r="IC56"/>
  <c r="IC57"/>
  <c r="IL57" s="1"/>
  <c r="IC58"/>
  <c r="IC59"/>
  <c r="IL59" s="1"/>
  <c r="IC60"/>
  <c r="IC61"/>
  <c r="IL61" s="1"/>
  <c r="IC62"/>
  <c r="IC63"/>
  <c r="IL63" s="1"/>
  <c r="IC64"/>
  <c r="IC65"/>
  <c r="IL65" s="1"/>
  <c r="IC66"/>
  <c r="IC67"/>
  <c r="IL67" s="1"/>
  <c r="IC68"/>
  <c r="IC69"/>
  <c r="IL69" s="1"/>
  <c r="IC70"/>
  <c r="IC71"/>
  <c r="IL71" s="1"/>
  <c r="IC72"/>
  <c r="IC73"/>
  <c r="IL73" s="1"/>
  <c r="IC3"/>
  <c r="IL3" s="1"/>
  <c r="HZ74"/>
  <c r="HY74"/>
  <c r="KU74" i="20" l="1"/>
  <c r="IL62" i="23"/>
  <c r="IL48"/>
  <c r="IL40"/>
  <c r="IL32"/>
  <c r="IL18"/>
  <c r="IL10"/>
  <c r="IL50"/>
  <c r="IL42"/>
  <c r="IL34"/>
  <c r="IL26"/>
  <c r="IL20"/>
  <c r="IL12"/>
  <c r="IL4"/>
  <c r="IL64"/>
  <c r="IL58"/>
  <c r="IL52"/>
  <c r="IL44"/>
  <c r="IL36"/>
  <c r="IL28"/>
  <c r="IL22"/>
  <c r="IL14"/>
  <c r="IL6"/>
  <c r="IL72"/>
  <c r="IL66"/>
  <c r="IL68"/>
  <c r="IL54"/>
  <c r="IL46"/>
  <c r="IL38"/>
  <c r="IL30"/>
  <c r="IL24"/>
  <c r="IL16"/>
  <c r="IL8"/>
  <c r="LD4" i="20"/>
  <c r="LD8"/>
  <c r="LD22"/>
  <c r="LD31"/>
  <c r="IL70" i="23"/>
  <c r="IL60"/>
  <c r="IC74"/>
  <c r="IL56"/>
  <c r="VD74" i="13"/>
  <c r="VM3"/>
  <c r="KU74" i="21"/>
  <c r="LD3"/>
  <c r="RN74" i="19"/>
  <c r="US74" i="13"/>
  <c r="UR74"/>
  <c r="UV4"/>
  <c r="VE4" s="1"/>
  <c r="UV5"/>
  <c r="VE5" s="1"/>
  <c r="UV6"/>
  <c r="VE6" s="1"/>
  <c r="UV7"/>
  <c r="VE7" s="1"/>
  <c r="UV8"/>
  <c r="VE8" s="1"/>
  <c r="UV9"/>
  <c r="UV10"/>
  <c r="VE10" s="1"/>
  <c r="UV11"/>
  <c r="UV12"/>
  <c r="UV13"/>
  <c r="UV14"/>
  <c r="UV15"/>
  <c r="VE15" s="1"/>
  <c r="UV16"/>
  <c r="VE16" s="1"/>
  <c r="UV17"/>
  <c r="UV18"/>
  <c r="VE18" s="1"/>
  <c r="UV19"/>
  <c r="VE19" s="1"/>
  <c r="UV20"/>
  <c r="VE20" s="1"/>
  <c r="UV21"/>
  <c r="VE21" s="1"/>
  <c r="UV22"/>
  <c r="UV23"/>
  <c r="UV24"/>
  <c r="VE24" s="1"/>
  <c r="UV25"/>
  <c r="UV26"/>
  <c r="VE26" s="1"/>
  <c r="UV27"/>
  <c r="VE27" s="1"/>
  <c r="UV28"/>
  <c r="VE28" s="1"/>
  <c r="UV29"/>
  <c r="UV30"/>
  <c r="VE30" s="1"/>
  <c r="UV31"/>
  <c r="UV32"/>
  <c r="VE32" s="1"/>
  <c r="UV33"/>
  <c r="UV34"/>
  <c r="VE34" s="1"/>
  <c r="UV35"/>
  <c r="VE35" s="1"/>
  <c r="UV36"/>
  <c r="VE36" s="1"/>
  <c r="UV37"/>
  <c r="UV38"/>
  <c r="VE38" s="1"/>
  <c r="UV39"/>
  <c r="UV40"/>
  <c r="VE40" s="1"/>
  <c r="UV41"/>
  <c r="UV42"/>
  <c r="UV43"/>
  <c r="UV44"/>
  <c r="VE44" s="1"/>
  <c r="UV45"/>
  <c r="VE45" s="1"/>
  <c r="UV46"/>
  <c r="VE46" s="1"/>
  <c r="UV47"/>
  <c r="VE47" s="1"/>
  <c r="UV48"/>
  <c r="VE48" s="1"/>
  <c r="UV49"/>
  <c r="VE49" s="1"/>
  <c r="UV50"/>
  <c r="VE50" s="1"/>
  <c r="UV51"/>
  <c r="VE51" s="1"/>
  <c r="UV52"/>
  <c r="VE52" s="1"/>
  <c r="UV53"/>
  <c r="VE53" s="1"/>
  <c r="UV54"/>
  <c r="VE54" s="1"/>
  <c r="UV55"/>
  <c r="VE55" s="1"/>
  <c r="UV56"/>
  <c r="VE56" s="1"/>
  <c r="UV57"/>
  <c r="VE57" s="1"/>
  <c r="UV58"/>
  <c r="VE58" s="1"/>
  <c r="UV59"/>
  <c r="VE59" s="1"/>
  <c r="UV60"/>
  <c r="VE60" s="1"/>
  <c r="UV61"/>
  <c r="VE61" s="1"/>
  <c r="UV62"/>
  <c r="VE62" s="1"/>
  <c r="UV63"/>
  <c r="VE63" s="1"/>
  <c r="UV64"/>
  <c r="VE64" s="1"/>
  <c r="UV65"/>
  <c r="VE65" s="1"/>
  <c r="UV66"/>
  <c r="VE66" s="1"/>
  <c r="UV67"/>
  <c r="VE67" s="1"/>
  <c r="UV68"/>
  <c r="VE68" s="1"/>
  <c r="UV69"/>
  <c r="VE69" s="1"/>
  <c r="UV70"/>
  <c r="VE70" s="1"/>
  <c r="UV71"/>
  <c r="VE71" s="1"/>
  <c r="UV72"/>
  <c r="VE72" s="1"/>
  <c r="UV73"/>
  <c r="VE73" s="1"/>
  <c r="UV3"/>
  <c r="KJ74" i="20"/>
  <c r="KI74"/>
  <c r="KM4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M19"/>
  <c r="KV19" s="1"/>
  <c r="KM20"/>
  <c r="KM21"/>
  <c r="KV21" s="1"/>
  <c r="KM22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M33"/>
  <c r="KV33" s="1"/>
  <c r="KM34"/>
  <c r="KM35"/>
  <c r="KV35" s="1"/>
  <c r="KM36"/>
  <c r="KM37"/>
  <c r="KV37" s="1"/>
  <c r="KM38"/>
  <c r="KV38" s="1"/>
  <c r="KM39"/>
  <c r="KV39" s="1"/>
  <c r="KM40"/>
  <c r="KM41"/>
  <c r="KV41" s="1"/>
  <c r="KM42"/>
  <c r="KM43"/>
  <c r="KV43" s="1"/>
  <c r="KM44"/>
  <c r="KM45"/>
  <c r="KV45" s="1"/>
  <c r="KM46"/>
  <c r="KV46" s="1"/>
  <c r="KM47"/>
  <c r="KV47" s="1"/>
  <c r="KM48"/>
  <c r="KM49"/>
  <c r="KV49" s="1"/>
  <c r="KM50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RC74" i="19"/>
  <c r="RB74"/>
  <c r="RF4"/>
  <c r="RO4" s="1"/>
  <c r="RF5"/>
  <c r="RO5" s="1"/>
  <c r="RF6"/>
  <c r="RO6" s="1"/>
  <c r="RF7"/>
  <c r="RO7" s="1"/>
  <c r="RF8"/>
  <c r="RO8" s="1"/>
  <c r="RF9"/>
  <c r="RO9" s="1"/>
  <c r="RF10"/>
  <c r="RO10" s="1"/>
  <c r="RF11"/>
  <c r="RO11" s="1"/>
  <c r="RF12"/>
  <c r="RO12" s="1"/>
  <c r="RF13"/>
  <c r="RO13" s="1"/>
  <c r="RF14"/>
  <c r="RO14" s="1"/>
  <c r="RF15"/>
  <c r="RO15" s="1"/>
  <c r="RF16"/>
  <c r="RO16" s="1"/>
  <c r="RF17"/>
  <c r="RO17" s="1"/>
  <c r="RF18"/>
  <c r="RO18" s="1"/>
  <c r="RF19"/>
  <c r="RO19" s="1"/>
  <c r="RF21"/>
  <c r="RF22"/>
  <c r="RO22" s="1"/>
  <c r="RF23"/>
  <c r="RO23" s="1"/>
  <c r="RF24"/>
  <c r="RO24" s="1"/>
  <c r="RF25"/>
  <c r="RF26"/>
  <c r="RO26" s="1"/>
  <c r="RF27"/>
  <c r="RF28"/>
  <c r="RO28" s="1"/>
  <c r="RF29"/>
  <c r="RO29" s="1"/>
  <c r="RF30"/>
  <c r="RO30" s="1"/>
  <c r="RF31"/>
  <c r="RF32"/>
  <c r="RO32" s="1"/>
  <c r="RF33"/>
  <c r="RO33" s="1"/>
  <c r="RF34"/>
  <c r="RO34" s="1"/>
  <c r="RF35"/>
  <c r="RO35" s="1"/>
  <c r="RF36"/>
  <c r="RO36" s="1"/>
  <c r="RF37"/>
  <c r="RF38"/>
  <c r="RO38" s="1"/>
  <c r="RF39"/>
  <c r="RO39" s="1"/>
  <c r="RF40"/>
  <c r="RO40" s="1"/>
  <c r="RF41"/>
  <c r="RF42"/>
  <c r="RO42" s="1"/>
  <c r="RF43"/>
  <c r="RF44"/>
  <c r="RO44" s="1"/>
  <c r="RF45"/>
  <c r="RF46"/>
  <c r="RO46" s="1"/>
  <c r="RF47"/>
  <c r="RF48"/>
  <c r="RO48" s="1"/>
  <c r="RF49"/>
  <c r="RF50"/>
  <c r="RO50" s="1"/>
  <c r="RF51"/>
  <c r="RO51" s="1"/>
  <c r="RF52"/>
  <c r="RO52" s="1"/>
  <c r="RF53"/>
  <c r="RF54"/>
  <c r="RO54" s="1"/>
  <c r="RF55"/>
  <c r="RO55" s="1"/>
  <c r="RF56"/>
  <c r="RO56" s="1"/>
  <c r="RF57"/>
  <c r="RO57" s="1"/>
  <c r="RF58"/>
  <c r="RO58" s="1"/>
  <c r="RF59"/>
  <c r="RF60"/>
  <c r="RO60" s="1"/>
  <c r="RF61"/>
  <c r="RO61" s="1"/>
  <c r="RF62"/>
  <c r="RO62" s="1"/>
  <c r="RF63"/>
  <c r="RO63" s="1"/>
  <c r="RF64"/>
  <c r="RO64" s="1"/>
  <c r="RF65"/>
  <c r="RO65" s="1"/>
  <c r="RF66"/>
  <c r="RO66" s="1"/>
  <c r="RF67"/>
  <c r="RO67" s="1"/>
  <c r="RF68"/>
  <c r="RO68" s="1"/>
  <c r="RF69"/>
  <c r="RO69" s="1"/>
  <c r="RF70"/>
  <c r="RO70" s="1"/>
  <c r="RF71"/>
  <c r="RO71" s="1"/>
  <c r="RF72"/>
  <c r="RO72" s="1"/>
  <c r="RF73"/>
  <c r="RO73" s="1"/>
  <c r="RF3"/>
  <c r="KM4" i="21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V18" s="1"/>
  <c r="KM19"/>
  <c r="KV19" s="1"/>
  <c r="KM20"/>
  <c r="KV20" s="1"/>
  <c r="KM21"/>
  <c r="KV21" s="1"/>
  <c r="KM22"/>
  <c r="KV22" s="1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V32" s="1"/>
  <c r="KM33"/>
  <c r="KV33" s="1"/>
  <c r="KM34"/>
  <c r="KV34" s="1"/>
  <c r="KM35"/>
  <c r="KV35" s="1"/>
  <c r="KM36"/>
  <c r="KV36" s="1"/>
  <c r="KM37"/>
  <c r="KV37" s="1"/>
  <c r="KM38"/>
  <c r="KV38" s="1"/>
  <c r="KM39"/>
  <c r="KV39" s="1"/>
  <c r="KM40"/>
  <c r="KV40" s="1"/>
  <c r="KM41"/>
  <c r="KV41" s="1"/>
  <c r="KM42"/>
  <c r="KV42" s="1"/>
  <c r="KM43"/>
  <c r="KV43" s="1"/>
  <c r="KM44"/>
  <c r="KV44" s="1"/>
  <c r="KM45"/>
  <c r="KV45" s="1"/>
  <c r="KM46"/>
  <c r="KV46" s="1"/>
  <c r="KM47"/>
  <c r="KV47" s="1"/>
  <c r="KM48"/>
  <c r="KV48" s="1"/>
  <c r="KM49"/>
  <c r="KV49" s="1"/>
  <c r="KM50"/>
  <c r="KV50" s="1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KJ74"/>
  <c r="KI74"/>
  <c r="HR74" i="23"/>
  <c r="HQ74"/>
  <c r="HU4"/>
  <c r="ID4" s="1"/>
  <c r="HU5"/>
  <c r="HU6"/>
  <c r="ID6" s="1"/>
  <c r="HU7"/>
  <c r="ID7" s="1"/>
  <c r="HU8"/>
  <c r="ID8" s="1"/>
  <c r="HU9"/>
  <c r="ID9" s="1"/>
  <c r="HU10"/>
  <c r="ID10" s="1"/>
  <c r="HU11"/>
  <c r="ID11" s="1"/>
  <c r="HU12"/>
  <c r="ID12" s="1"/>
  <c r="HU13"/>
  <c r="ID13" s="1"/>
  <c r="HU14"/>
  <c r="HU15"/>
  <c r="ID15" s="1"/>
  <c r="HU16"/>
  <c r="ID16" s="1"/>
  <c r="HU17"/>
  <c r="ID17" s="1"/>
  <c r="HU18"/>
  <c r="HU19"/>
  <c r="ID19" s="1"/>
  <c r="HU20"/>
  <c r="ID20" s="1"/>
  <c r="HU21"/>
  <c r="HU22"/>
  <c r="ID22" s="1"/>
  <c r="HU23"/>
  <c r="ID23" s="1"/>
  <c r="HU24"/>
  <c r="ID24" s="1"/>
  <c r="HU25"/>
  <c r="ID25" s="1"/>
  <c r="HU26"/>
  <c r="HU27"/>
  <c r="HU28"/>
  <c r="HU29"/>
  <c r="ID29" s="1"/>
  <c r="HU30"/>
  <c r="ID30" s="1"/>
  <c r="HU31"/>
  <c r="ID31" s="1"/>
  <c r="HU32"/>
  <c r="HU33"/>
  <c r="ID33" s="1"/>
  <c r="HU34"/>
  <c r="HU35"/>
  <c r="HU36"/>
  <c r="ID36" s="1"/>
  <c r="HU37"/>
  <c r="ID37" s="1"/>
  <c r="HU38"/>
  <c r="HU39"/>
  <c r="ID39" s="1"/>
  <c r="HU40"/>
  <c r="ID40" s="1"/>
  <c r="HU41"/>
  <c r="ID41" s="1"/>
  <c r="HU42"/>
  <c r="HU43"/>
  <c r="ID43" s="1"/>
  <c r="HU44"/>
  <c r="HU45"/>
  <c r="ID45" s="1"/>
  <c r="HU46"/>
  <c r="HU47"/>
  <c r="ID47" s="1"/>
  <c r="HU48"/>
  <c r="ID48" s="1"/>
  <c r="HU49"/>
  <c r="ID49" s="1"/>
  <c r="HU50"/>
  <c r="HU51"/>
  <c r="ID51" s="1"/>
  <c r="HU52"/>
  <c r="ID52" s="1"/>
  <c r="HU53"/>
  <c r="ID53" s="1"/>
  <c r="HU54"/>
  <c r="HU55"/>
  <c r="ID55" s="1"/>
  <c r="HU56"/>
  <c r="ID56" s="1"/>
  <c r="HU57"/>
  <c r="HU58"/>
  <c r="HU59"/>
  <c r="ID59" s="1"/>
  <c r="HU60"/>
  <c r="ID60" s="1"/>
  <c r="HU61"/>
  <c r="ID61" s="1"/>
  <c r="HU62"/>
  <c r="ID62" s="1"/>
  <c r="HU63"/>
  <c r="ID63" s="1"/>
  <c r="HU64"/>
  <c r="ID64" s="1"/>
  <c r="HU65"/>
  <c r="HU66"/>
  <c r="ID66" s="1"/>
  <c r="HU67"/>
  <c r="ID67" s="1"/>
  <c r="HU68"/>
  <c r="ID68" s="1"/>
  <c r="HU69"/>
  <c r="ID69" s="1"/>
  <c r="HU70"/>
  <c r="ID70" s="1"/>
  <c r="HU71"/>
  <c r="ID71" s="1"/>
  <c r="HU72"/>
  <c r="HU73"/>
  <c r="ID73" s="1"/>
  <c r="HU3"/>
  <c r="ID3" s="1"/>
  <c r="HU74" l="1"/>
  <c r="ID5"/>
  <c r="ID35"/>
  <c r="ID54"/>
  <c r="ID72"/>
  <c r="ID14"/>
  <c r="ID28"/>
  <c r="ID44"/>
  <c r="ID58"/>
  <c r="ID34"/>
  <c r="ID50"/>
  <c r="ID18"/>
  <c r="ID32"/>
  <c r="ID27"/>
  <c r="ID46"/>
  <c r="ID57"/>
  <c r="ID21"/>
  <c r="ID38"/>
  <c r="ID65"/>
  <c r="ID26"/>
  <c r="ID42"/>
  <c r="KV48" i="20"/>
  <c r="KV20"/>
  <c r="KV22"/>
  <c r="KV34"/>
  <c r="KV42"/>
  <c r="KV50"/>
  <c r="KV40"/>
  <c r="KV36"/>
  <c r="KV44"/>
  <c r="KV18"/>
  <c r="KV32"/>
  <c r="RG64" i="19"/>
  <c r="KM74" i="20"/>
  <c r="VE12" i="13"/>
  <c r="VE9"/>
  <c r="VE42"/>
  <c r="VE14"/>
  <c r="VE11"/>
  <c r="VE17"/>
  <c r="VE25"/>
  <c r="VE33"/>
  <c r="VE41"/>
  <c r="VE13"/>
  <c r="VE29"/>
  <c r="VE37"/>
  <c r="VE22"/>
  <c r="VE23"/>
  <c r="VE31"/>
  <c r="VE39"/>
  <c r="VE3"/>
  <c r="VE43"/>
  <c r="KM74" i="21"/>
  <c r="RO41" i="19"/>
  <c r="RO27"/>
  <c r="RO43"/>
  <c r="RO21"/>
  <c r="RO45"/>
  <c r="RO53"/>
  <c r="RO31"/>
  <c r="RO47"/>
  <c r="RO25"/>
  <c r="RO49"/>
  <c r="RO37"/>
  <c r="RO3"/>
  <c r="RO59"/>
  <c r="RF74"/>
  <c r="UV74" i="13"/>
  <c r="KE4" i="21" l="1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KE4" i="20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UN4" i="13"/>
  <c r="UW4" s="1"/>
  <c r="UN5"/>
  <c r="UW5" s="1"/>
  <c r="UN6"/>
  <c r="UW6" s="1"/>
  <c r="UN7"/>
  <c r="UW7" s="1"/>
  <c r="UN8"/>
  <c r="UW8" s="1"/>
  <c r="UN9"/>
  <c r="UW9" s="1"/>
  <c r="UN10"/>
  <c r="UW10" s="1"/>
  <c r="UN11"/>
  <c r="UW11" s="1"/>
  <c r="UN12"/>
  <c r="UW12" s="1"/>
  <c r="UN13"/>
  <c r="UW13" s="1"/>
  <c r="UN14"/>
  <c r="UW14" s="1"/>
  <c r="UN15"/>
  <c r="UW15" s="1"/>
  <c r="UN16"/>
  <c r="UW16" s="1"/>
  <c r="UN17"/>
  <c r="UW17" s="1"/>
  <c r="UN18"/>
  <c r="UW18" s="1"/>
  <c r="UN19"/>
  <c r="UW19" s="1"/>
  <c r="UN20"/>
  <c r="UW20" s="1"/>
  <c r="UN21"/>
  <c r="UW21" s="1"/>
  <c r="UN22"/>
  <c r="UW22" s="1"/>
  <c r="UN23"/>
  <c r="UW23" s="1"/>
  <c r="UN24"/>
  <c r="UW24" s="1"/>
  <c r="UN25"/>
  <c r="UW25" s="1"/>
  <c r="UN26"/>
  <c r="UW26" s="1"/>
  <c r="UN27"/>
  <c r="UW27" s="1"/>
  <c r="UN28"/>
  <c r="UW28" s="1"/>
  <c r="UN29"/>
  <c r="UW29" s="1"/>
  <c r="UN30"/>
  <c r="UW30" s="1"/>
  <c r="UN31"/>
  <c r="UW31" s="1"/>
  <c r="UN32"/>
  <c r="UW32" s="1"/>
  <c r="UN33"/>
  <c r="UW33" s="1"/>
  <c r="UN34"/>
  <c r="UW34" s="1"/>
  <c r="UN35"/>
  <c r="UW35" s="1"/>
  <c r="UN36"/>
  <c r="UW36" s="1"/>
  <c r="UN37"/>
  <c r="UW37" s="1"/>
  <c r="UN38"/>
  <c r="UW38" s="1"/>
  <c r="UN39"/>
  <c r="UW39" s="1"/>
  <c r="UN40"/>
  <c r="UW40" s="1"/>
  <c r="UN41"/>
  <c r="UW41" s="1"/>
  <c r="UN42"/>
  <c r="UW42" s="1"/>
  <c r="UN43"/>
  <c r="UW43" s="1"/>
  <c r="UN44"/>
  <c r="UW44" s="1"/>
  <c r="UN45"/>
  <c r="UW45" s="1"/>
  <c r="UN46"/>
  <c r="UW46" s="1"/>
  <c r="UN47"/>
  <c r="UW47" s="1"/>
  <c r="UN48"/>
  <c r="UW48" s="1"/>
  <c r="UN49"/>
  <c r="UW49" s="1"/>
  <c r="UN50"/>
  <c r="UW50" s="1"/>
  <c r="UN51"/>
  <c r="UW51" s="1"/>
  <c r="UN52"/>
  <c r="UW52" s="1"/>
  <c r="UN53"/>
  <c r="UW53" s="1"/>
  <c r="UN54"/>
  <c r="UW54" s="1"/>
  <c r="UN55"/>
  <c r="UW55" s="1"/>
  <c r="UN56"/>
  <c r="UW56" s="1"/>
  <c r="UN57"/>
  <c r="UW57" s="1"/>
  <c r="UN58"/>
  <c r="UW58" s="1"/>
  <c r="UN59"/>
  <c r="UW59" s="1"/>
  <c r="UN60"/>
  <c r="UW60" s="1"/>
  <c r="UN61"/>
  <c r="UW61" s="1"/>
  <c r="UN62"/>
  <c r="UW62" s="1"/>
  <c r="UN63"/>
  <c r="UW63" s="1"/>
  <c r="UN64"/>
  <c r="UW64" s="1"/>
  <c r="UN65"/>
  <c r="UW65" s="1"/>
  <c r="UN66"/>
  <c r="UW66" s="1"/>
  <c r="UN67"/>
  <c r="UW67" s="1"/>
  <c r="UN68"/>
  <c r="UW68" s="1"/>
  <c r="UN69"/>
  <c r="UW69" s="1"/>
  <c r="UN70"/>
  <c r="UW70" s="1"/>
  <c r="UN71"/>
  <c r="UW71" s="1"/>
  <c r="UN72"/>
  <c r="UW72" s="1"/>
  <c r="UN73"/>
  <c r="UW73" s="1"/>
  <c r="UN3"/>
  <c r="UW3" s="1"/>
  <c r="QX4" i="19"/>
  <c r="RG4" s="1"/>
  <c r="QX5"/>
  <c r="RG5" s="1"/>
  <c r="QX6"/>
  <c r="RG6" s="1"/>
  <c r="QX7"/>
  <c r="RG7" s="1"/>
  <c r="QX8"/>
  <c r="RG8" s="1"/>
  <c r="QX9"/>
  <c r="RG9" s="1"/>
  <c r="QX10"/>
  <c r="RG10" s="1"/>
  <c r="QX11"/>
  <c r="RG11" s="1"/>
  <c r="QX12"/>
  <c r="RG12" s="1"/>
  <c r="QX13"/>
  <c r="RG13" s="1"/>
  <c r="QX14"/>
  <c r="RG14" s="1"/>
  <c r="QX15"/>
  <c r="RG15" s="1"/>
  <c r="QX16"/>
  <c r="RG16" s="1"/>
  <c r="QX17"/>
  <c r="RG17" s="1"/>
  <c r="QX18"/>
  <c r="RG18" s="1"/>
  <c r="QX19"/>
  <c r="RG19" s="1"/>
  <c r="QX21"/>
  <c r="RG21" s="1"/>
  <c r="QX22"/>
  <c r="RG22" s="1"/>
  <c r="QX23"/>
  <c r="RG23" s="1"/>
  <c r="QX24"/>
  <c r="RG24" s="1"/>
  <c r="QX25"/>
  <c r="RG25" s="1"/>
  <c r="QX26"/>
  <c r="RG26" s="1"/>
  <c r="QX27"/>
  <c r="RG27" s="1"/>
  <c r="QX28"/>
  <c r="RG28" s="1"/>
  <c r="QX29"/>
  <c r="RG29" s="1"/>
  <c r="QX30"/>
  <c r="RG30" s="1"/>
  <c r="QX31"/>
  <c r="RG31" s="1"/>
  <c r="QX32"/>
  <c r="RG32" s="1"/>
  <c r="QX33"/>
  <c r="RG33" s="1"/>
  <c r="QX34"/>
  <c r="RG34" s="1"/>
  <c r="QX35"/>
  <c r="RG35" s="1"/>
  <c r="QX36"/>
  <c r="RG36" s="1"/>
  <c r="QX37"/>
  <c r="RG37" s="1"/>
  <c r="QX38"/>
  <c r="RG38" s="1"/>
  <c r="QX39"/>
  <c r="RG39" s="1"/>
  <c r="QX40"/>
  <c r="RG40" s="1"/>
  <c r="QX41"/>
  <c r="RG41" s="1"/>
  <c r="QX42"/>
  <c r="RG42" s="1"/>
  <c r="QX43"/>
  <c r="RG43" s="1"/>
  <c r="QX44"/>
  <c r="RG44" s="1"/>
  <c r="QX45"/>
  <c r="RG45" s="1"/>
  <c r="QX46"/>
  <c r="RG46" s="1"/>
  <c r="QX47"/>
  <c r="RG47" s="1"/>
  <c r="QX48"/>
  <c r="RG48" s="1"/>
  <c r="QX49"/>
  <c r="RG49" s="1"/>
  <c r="QX50"/>
  <c r="RG50" s="1"/>
  <c r="QX51"/>
  <c r="RG51" s="1"/>
  <c r="QX52"/>
  <c r="RG52" s="1"/>
  <c r="QX53"/>
  <c r="RG53" s="1"/>
  <c r="QX54"/>
  <c r="RG54" s="1"/>
  <c r="QX55"/>
  <c r="RG55" s="1"/>
  <c r="QX56"/>
  <c r="RG56" s="1"/>
  <c r="QX57"/>
  <c r="RG57" s="1"/>
  <c r="QX58"/>
  <c r="RG58" s="1"/>
  <c r="QX59"/>
  <c r="RG59" s="1"/>
  <c r="QX60"/>
  <c r="RG60" s="1"/>
  <c r="QX61"/>
  <c r="RG61" s="1"/>
  <c r="QX62"/>
  <c r="RG62" s="1"/>
  <c r="QX63"/>
  <c r="RG63" s="1"/>
  <c r="QX65"/>
  <c r="RG65" s="1"/>
  <c r="QX66"/>
  <c r="RG66" s="1"/>
  <c r="QX67"/>
  <c r="RG67" s="1"/>
  <c r="QX68"/>
  <c r="RG68" s="1"/>
  <c r="QX69"/>
  <c r="RG69" s="1"/>
  <c r="QX70"/>
  <c r="RG70" s="1"/>
  <c r="QX71"/>
  <c r="RG71" s="1"/>
  <c r="QX72"/>
  <c r="RG72" s="1"/>
  <c r="QX73"/>
  <c r="RG73" s="1"/>
  <c r="QX3"/>
  <c r="RG3" s="1"/>
  <c r="HM4" i="23"/>
  <c r="HV4" s="1"/>
  <c r="HM5"/>
  <c r="HV5" s="1"/>
  <c r="HM6"/>
  <c r="HV6" s="1"/>
  <c r="HM7"/>
  <c r="HV7" s="1"/>
  <c r="HM8"/>
  <c r="HV8" s="1"/>
  <c r="HM9"/>
  <c r="HV9" s="1"/>
  <c r="HM10"/>
  <c r="HV10" s="1"/>
  <c r="HM11"/>
  <c r="HV11" s="1"/>
  <c r="HM12"/>
  <c r="HV12" s="1"/>
  <c r="HM13"/>
  <c r="HV13" s="1"/>
  <c r="HM14"/>
  <c r="HV14" s="1"/>
  <c r="HM15"/>
  <c r="HV15" s="1"/>
  <c r="HM16"/>
  <c r="HV16" s="1"/>
  <c r="HM17"/>
  <c r="HV17" s="1"/>
  <c r="HM18"/>
  <c r="HV18" s="1"/>
  <c r="HM19"/>
  <c r="HV19" s="1"/>
  <c r="HM20"/>
  <c r="HV20" s="1"/>
  <c r="HM21"/>
  <c r="HV21" s="1"/>
  <c r="HM22"/>
  <c r="HV22" s="1"/>
  <c r="HM23"/>
  <c r="HV23" s="1"/>
  <c r="HM24"/>
  <c r="HV24" s="1"/>
  <c r="HM25"/>
  <c r="HV25" s="1"/>
  <c r="HM26"/>
  <c r="HV26" s="1"/>
  <c r="HM27"/>
  <c r="HV27" s="1"/>
  <c r="HM28"/>
  <c r="HV28" s="1"/>
  <c r="HM29"/>
  <c r="HV29" s="1"/>
  <c r="HM30"/>
  <c r="HV30" s="1"/>
  <c r="HM31"/>
  <c r="HV31" s="1"/>
  <c r="HM32"/>
  <c r="HV32" s="1"/>
  <c r="HM33"/>
  <c r="HV33" s="1"/>
  <c r="HM34"/>
  <c r="HV34" s="1"/>
  <c r="HM35"/>
  <c r="HV35" s="1"/>
  <c r="HM36"/>
  <c r="HV36" s="1"/>
  <c r="HM37"/>
  <c r="HV37" s="1"/>
  <c r="HM38"/>
  <c r="HV38" s="1"/>
  <c r="HM39"/>
  <c r="HV39" s="1"/>
  <c r="HM40"/>
  <c r="HV40" s="1"/>
  <c r="HM41"/>
  <c r="HV41" s="1"/>
  <c r="HM42"/>
  <c r="HV42" s="1"/>
  <c r="HM43"/>
  <c r="HV43" s="1"/>
  <c r="HM44"/>
  <c r="HV44" s="1"/>
  <c r="HM45"/>
  <c r="HV45" s="1"/>
  <c r="HM46"/>
  <c r="HV46" s="1"/>
  <c r="HM47"/>
  <c r="HV47" s="1"/>
  <c r="HM48"/>
  <c r="HV48" s="1"/>
  <c r="HM49"/>
  <c r="HV49" s="1"/>
  <c r="HM50"/>
  <c r="HV50" s="1"/>
  <c r="HM51"/>
  <c r="HV51" s="1"/>
  <c r="HM52"/>
  <c r="HV52" s="1"/>
  <c r="HM53"/>
  <c r="HV53" s="1"/>
  <c r="HM54"/>
  <c r="HV54" s="1"/>
  <c r="HM55"/>
  <c r="HV55" s="1"/>
  <c r="HM56"/>
  <c r="HV56" s="1"/>
  <c r="HM57"/>
  <c r="HV57" s="1"/>
  <c r="HM58"/>
  <c r="HV58" s="1"/>
  <c r="HM59"/>
  <c r="HV59" s="1"/>
  <c r="HM60"/>
  <c r="HV60" s="1"/>
  <c r="HM61"/>
  <c r="HV61" s="1"/>
  <c r="HM62"/>
  <c r="HV62" s="1"/>
  <c r="HM63"/>
  <c r="HV63" s="1"/>
  <c r="HM64"/>
  <c r="HV64" s="1"/>
  <c r="HM65"/>
  <c r="HV65" s="1"/>
  <c r="HM66"/>
  <c r="HV66" s="1"/>
  <c r="HM67"/>
  <c r="HV67" s="1"/>
  <c r="HM68"/>
  <c r="HV68" s="1"/>
  <c r="HM69"/>
  <c r="HV69" s="1"/>
  <c r="HM70"/>
  <c r="HV70" s="1"/>
  <c r="HM71"/>
  <c r="HV71" s="1"/>
  <c r="HM72"/>
  <c r="HV72" s="1"/>
  <c r="HM73"/>
  <c r="HV73" s="1"/>
  <c r="HM3"/>
  <c r="HV3" s="1"/>
  <c r="UK74" i="13" l="1"/>
  <c r="UJ74"/>
  <c r="KB74" i="20"/>
  <c r="KA74"/>
  <c r="HJ74" i="23"/>
  <c r="HI74"/>
  <c r="KB74" i="21"/>
  <c r="KA74"/>
  <c r="QU74" i="19"/>
  <c r="QT74"/>
  <c r="UN74" i="13" l="1"/>
  <c r="KE74" i="20"/>
  <c r="KE74" i="21"/>
  <c r="HM74" i="23"/>
  <c r="QX74" i="19"/>
  <c r="HA74" i="23"/>
  <c r="HB74"/>
  <c r="HE74" l="1"/>
  <c r="BM87" i="25"/>
  <c r="BN87"/>
  <c r="QF100" i="19"/>
  <c r="QG100"/>
  <c r="QP4" l="1"/>
  <c r="QY4" s="1"/>
  <c r="QP5"/>
  <c r="QY5" s="1"/>
  <c r="QP6"/>
  <c r="QY6" s="1"/>
  <c r="QP7"/>
  <c r="QY7" s="1"/>
  <c r="QP8"/>
  <c r="QY8" s="1"/>
  <c r="QP9"/>
  <c r="QY9" s="1"/>
  <c r="QP10"/>
  <c r="QY10" s="1"/>
  <c r="QP11"/>
  <c r="QY11" s="1"/>
  <c r="QP12"/>
  <c r="QY12" s="1"/>
  <c r="QP13"/>
  <c r="QY13" s="1"/>
  <c r="QP14"/>
  <c r="QY14" s="1"/>
  <c r="QP15"/>
  <c r="QY15" s="1"/>
  <c r="QP16"/>
  <c r="QY16" s="1"/>
  <c r="QP17"/>
  <c r="QY17" s="1"/>
  <c r="QP18"/>
  <c r="QY18" s="1"/>
  <c r="QP19"/>
  <c r="QY19" s="1"/>
  <c r="QP21"/>
  <c r="QY21" s="1"/>
  <c r="QP22"/>
  <c r="QY22" s="1"/>
  <c r="QP23"/>
  <c r="QY23" s="1"/>
  <c r="QP24"/>
  <c r="QY24" s="1"/>
  <c r="QP25"/>
  <c r="QY25" s="1"/>
  <c r="QP26"/>
  <c r="QY26" s="1"/>
  <c r="QP27"/>
  <c r="QY27" s="1"/>
  <c r="QP28"/>
  <c r="QY28" s="1"/>
  <c r="QP29"/>
  <c r="QY29" s="1"/>
  <c r="QP30"/>
  <c r="QY30" s="1"/>
  <c r="QP31"/>
  <c r="QY31" s="1"/>
  <c r="QP32"/>
  <c r="QY32" s="1"/>
  <c r="QP33"/>
  <c r="QY33" s="1"/>
  <c r="QP34"/>
  <c r="QY34" s="1"/>
  <c r="QP35"/>
  <c r="QY35" s="1"/>
  <c r="QP36"/>
  <c r="QY36" s="1"/>
  <c r="QP37"/>
  <c r="QY37" s="1"/>
  <c r="QP38"/>
  <c r="QY38" s="1"/>
  <c r="QP39"/>
  <c r="QY39" s="1"/>
  <c r="QP40"/>
  <c r="QY40" s="1"/>
  <c r="QP41"/>
  <c r="QY41" s="1"/>
  <c r="QP42"/>
  <c r="QY42" s="1"/>
  <c r="QP43"/>
  <c r="QY43" s="1"/>
  <c r="QP44"/>
  <c r="QY44" s="1"/>
  <c r="QP45"/>
  <c r="QY45" s="1"/>
  <c r="QP46"/>
  <c r="QY46" s="1"/>
  <c r="QP47"/>
  <c r="QY47" s="1"/>
  <c r="QP48"/>
  <c r="QY48" s="1"/>
  <c r="QP49"/>
  <c r="QY49" s="1"/>
  <c r="QP50"/>
  <c r="QY50" s="1"/>
  <c r="QP51"/>
  <c r="QY51" s="1"/>
  <c r="QP52"/>
  <c r="QY52" s="1"/>
  <c r="QP53"/>
  <c r="QY53" s="1"/>
  <c r="QP54"/>
  <c r="QP55"/>
  <c r="QY55" s="1"/>
  <c r="QP56"/>
  <c r="QY56" s="1"/>
  <c r="QP57"/>
  <c r="QY57" s="1"/>
  <c r="QP58"/>
  <c r="QY58" s="1"/>
  <c r="QP59"/>
  <c r="QY59" s="1"/>
  <c r="QP60"/>
  <c r="QY60" s="1"/>
  <c r="QP61"/>
  <c r="QY61" s="1"/>
  <c r="QP62"/>
  <c r="QY62" s="1"/>
  <c r="QP63"/>
  <c r="QY63" s="1"/>
  <c r="QP64"/>
  <c r="QY64" s="1"/>
  <c r="QP65"/>
  <c r="QY65" s="1"/>
  <c r="QP66"/>
  <c r="QY66" s="1"/>
  <c r="QP67"/>
  <c r="QY67" s="1"/>
  <c r="QP68"/>
  <c r="QY68" s="1"/>
  <c r="QP69"/>
  <c r="QY69" s="1"/>
  <c r="QP70"/>
  <c r="QY70" s="1"/>
  <c r="QP71"/>
  <c r="QY71" s="1"/>
  <c r="QP72"/>
  <c r="QY72" s="1"/>
  <c r="QP73"/>
  <c r="QY73" s="1"/>
  <c r="QP3"/>
  <c r="QY3" s="1"/>
  <c r="QY54" l="1"/>
  <c r="HE4" i="23"/>
  <c r="HN4" s="1"/>
  <c r="HE5"/>
  <c r="HN5" s="1"/>
  <c r="HE6"/>
  <c r="HN6" s="1"/>
  <c r="HE7"/>
  <c r="HN7" s="1"/>
  <c r="HE8"/>
  <c r="HE9"/>
  <c r="HE10"/>
  <c r="HN10" s="1"/>
  <c r="HE11"/>
  <c r="HN11" s="1"/>
  <c r="HE12"/>
  <c r="HE13"/>
  <c r="HN13" s="1"/>
  <c r="HE14"/>
  <c r="HN14" s="1"/>
  <c r="HE15"/>
  <c r="HN15" s="1"/>
  <c r="HE16"/>
  <c r="HN16" s="1"/>
  <c r="HE17"/>
  <c r="HN17" s="1"/>
  <c r="HE18"/>
  <c r="HN18" s="1"/>
  <c r="HE19"/>
  <c r="HN19" s="1"/>
  <c r="HE20"/>
  <c r="HN20" s="1"/>
  <c r="HE21"/>
  <c r="HN21" s="1"/>
  <c r="HE22"/>
  <c r="HN22" s="1"/>
  <c r="HE23"/>
  <c r="HN23" s="1"/>
  <c r="HE24"/>
  <c r="HN24" s="1"/>
  <c r="HE25"/>
  <c r="HN25" s="1"/>
  <c r="HE26"/>
  <c r="HN26" s="1"/>
  <c r="HE27"/>
  <c r="HN27" s="1"/>
  <c r="HE28"/>
  <c r="HN28" s="1"/>
  <c r="HE29"/>
  <c r="HN29" s="1"/>
  <c r="HE30"/>
  <c r="HN30" s="1"/>
  <c r="HE31"/>
  <c r="HN31" s="1"/>
  <c r="HE32"/>
  <c r="HN32" s="1"/>
  <c r="HE33"/>
  <c r="HN33" s="1"/>
  <c r="HE34"/>
  <c r="HN34" s="1"/>
  <c r="HE35"/>
  <c r="HN35" s="1"/>
  <c r="HE36"/>
  <c r="HN36" s="1"/>
  <c r="HE37"/>
  <c r="HN37" s="1"/>
  <c r="HE38"/>
  <c r="HN38" s="1"/>
  <c r="HE39"/>
  <c r="HN39" s="1"/>
  <c r="HE40"/>
  <c r="HN40" s="1"/>
  <c r="HE41"/>
  <c r="HN41" s="1"/>
  <c r="HE42"/>
  <c r="HN42" s="1"/>
  <c r="HE43"/>
  <c r="HN43" s="1"/>
  <c r="HE44"/>
  <c r="HN44" s="1"/>
  <c r="HE45"/>
  <c r="HN45" s="1"/>
  <c r="HE46"/>
  <c r="HN46" s="1"/>
  <c r="HE47"/>
  <c r="HN47" s="1"/>
  <c r="HE48"/>
  <c r="HN48" s="1"/>
  <c r="HE49"/>
  <c r="HN49" s="1"/>
  <c r="HE50"/>
  <c r="HN50" s="1"/>
  <c r="HE51"/>
  <c r="HN51" s="1"/>
  <c r="HE52"/>
  <c r="HN52" s="1"/>
  <c r="HE53"/>
  <c r="HN53" s="1"/>
  <c r="HE54"/>
  <c r="HN54" s="1"/>
  <c r="HE55"/>
  <c r="HN55" s="1"/>
  <c r="HE56"/>
  <c r="HN56" s="1"/>
  <c r="HE57"/>
  <c r="HN57" s="1"/>
  <c r="HE58"/>
  <c r="HN58" s="1"/>
  <c r="HE59"/>
  <c r="HN59" s="1"/>
  <c r="HE60"/>
  <c r="HN60" s="1"/>
  <c r="HE61"/>
  <c r="HN61" s="1"/>
  <c r="HE62"/>
  <c r="HN62" s="1"/>
  <c r="HE63"/>
  <c r="HN63" s="1"/>
  <c r="HE64"/>
  <c r="HN64" s="1"/>
  <c r="HE65"/>
  <c r="HN65" s="1"/>
  <c r="HE66"/>
  <c r="HN66" s="1"/>
  <c r="HE67"/>
  <c r="HN67" s="1"/>
  <c r="HE68"/>
  <c r="HN68" s="1"/>
  <c r="HE69"/>
  <c r="HN69" s="1"/>
  <c r="HE70"/>
  <c r="HN70" s="1"/>
  <c r="HE71"/>
  <c r="HN71" s="1"/>
  <c r="HE72"/>
  <c r="HN72" s="1"/>
  <c r="HE73"/>
  <c r="HN73" s="1"/>
  <c r="HE3"/>
  <c r="HN3" s="1"/>
  <c r="JS74" i="21"/>
  <c r="JT74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JW12"/>
  <c r="KF12" s="1"/>
  <c r="JW13"/>
  <c r="KF13" s="1"/>
  <c r="JW14"/>
  <c r="KF14" s="1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KF43" s="1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3"/>
  <c r="JS74" i="20"/>
  <c r="JT74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KF11" s="1"/>
  <c r="JW12"/>
  <c r="JW13"/>
  <c r="KF13" s="1"/>
  <c r="JW14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KF22" s="1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3"/>
  <c r="UB74" i="13"/>
  <c r="UC74"/>
  <c r="UF4"/>
  <c r="UF5"/>
  <c r="UF6"/>
  <c r="UO6" s="1"/>
  <c r="UF7"/>
  <c r="UF8"/>
  <c r="UF9"/>
  <c r="UF10"/>
  <c r="UO10" s="1"/>
  <c r="UF11"/>
  <c r="UF12"/>
  <c r="UO12" s="1"/>
  <c r="UF13"/>
  <c r="UF14"/>
  <c r="UO14" s="1"/>
  <c r="UF15"/>
  <c r="UF16"/>
  <c r="UO16" s="1"/>
  <c r="UF17"/>
  <c r="UF18"/>
  <c r="UO18" s="1"/>
  <c r="UF19"/>
  <c r="UF20"/>
  <c r="UO20" s="1"/>
  <c r="UF21"/>
  <c r="UF22"/>
  <c r="UO22" s="1"/>
  <c r="UF23"/>
  <c r="UF24"/>
  <c r="UO24" s="1"/>
  <c r="UF25"/>
  <c r="UF26"/>
  <c r="UO26" s="1"/>
  <c r="UF27"/>
  <c r="UF28"/>
  <c r="UO28" s="1"/>
  <c r="UF29"/>
  <c r="UF30"/>
  <c r="UO30" s="1"/>
  <c r="UF31"/>
  <c r="UF32"/>
  <c r="UO32" s="1"/>
  <c r="UF33"/>
  <c r="UF34"/>
  <c r="UO34" s="1"/>
  <c r="UF35"/>
  <c r="UF36"/>
  <c r="UO36" s="1"/>
  <c r="UF37"/>
  <c r="UF38"/>
  <c r="UO38" s="1"/>
  <c r="UF39"/>
  <c r="UF40"/>
  <c r="UO40" s="1"/>
  <c r="UF41"/>
  <c r="UF42"/>
  <c r="UO42" s="1"/>
  <c r="UF43"/>
  <c r="UF44"/>
  <c r="UO44" s="1"/>
  <c r="UF45"/>
  <c r="UF46"/>
  <c r="UO46" s="1"/>
  <c r="UF47"/>
  <c r="UF48"/>
  <c r="UO48" s="1"/>
  <c r="UF49"/>
  <c r="UF50"/>
  <c r="UO50" s="1"/>
  <c r="UF51"/>
  <c r="UF52"/>
  <c r="UO52" s="1"/>
  <c r="UF53"/>
  <c r="UF54"/>
  <c r="UO54" s="1"/>
  <c r="UF55"/>
  <c r="UF56"/>
  <c r="UO56" s="1"/>
  <c r="UF57"/>
  <c r="UF58"/>
  <c r="UO58" s="1"/>
  <c r="UF59"/>
  <c r="UF60"/>
  <c r="UO60" s="1"/>
  <c r="UF61"/>
  <c r="UF62"/>
  <c r="UO62" s="1"/>
  <c r="UF63"/>
  <c r="UF64"/>
  <c r="UO64" s="1"/>
  <c r="UF65"/>
  <c r="UF66"/>
  <c r="UO66" s="1"/>
  <c r="UF67"/>
  <c r="UF68"/>
  <c r="UO68" s="1"/>
  <c r="UF69"/>
  <c r="UF70"/>
  <c r="UO70" s="1"/>
  <c r="UF71"/>
  <c r="UF72"/>
  <c r="UO72" s="1"/>
  <c r="UF73"/>
  <c r="UF3"/>
  <c r="QL74" i="19"/>
  <c r="QM74"/>
  <c r="UF74" i="13" l="1"/>
  <c r="JW74" i="21"/>
  <c r="HN9" i="23"/>
  <c r="HN12"/>
  <c r="HN8"/>
  <c r="KF12" i="20"/>
  <c r="KF3"/>
  <c r="KF43"/>
  <c r="KF31"/>
  <c r="KF14"/>
  <c r="UO8" i="13"/>
  <c r="UO71"/>
  <c r="UO67"/>
  <c r="UO63"/>
  <c r="UO59"/>
  <c r="UO55"/>
  <c r="UO51"/>
  <c r="UO47"/>
  <c r="UO43"/>
  <c r="UO39"/>
  <c r="UO35"/>
  <c r="UO31"/>
  <c r="UO27"/>
  <c r="UO23"/>
  <c r="UO19"/>
  <c r="UO15"/>
  <c r="UO11"/>
  <c r="UO7"/>
  <c r="UO4"/>
  <c r="UO3"/>
  <c r="UO73"/>
  <c r="UO69"/>
  <c r="UO65"/>
  <c r="UO61"/>
  <c r="UO57"/>
  <c r="UO53"/>
  <c r="UO49"/>
  <c r="UO45"/>
  <c r="UO41"/>
  <c r="UO37"/>
  <c r="UO33"/>
  <c r="UO29"/>
  <c r="UO25"/>
  <c r="UO21"/>
  <c r="UO17"/>
  <c r="UO13"/>
  <c r="UO9"/>
  <c r="UO5"/>
  <c r="KF31" i="21"/>
  <c r="KF11"/>
  <c r="KF3"/>
  <c r="KF22"/>
  <c r="QP74" i="19"/>
  <c r="JW74" i="20"/>
  <c r="GO4" i="23" l="1"/>
  <c r="GO5"/>
  <c r="GO6"/>
  <c r="GO7"/>
  <c r="GO8"/>
  <c r="GO9"/>
  <c r="GO10"/>
  <c r="GO11"/>
  <c r="GO12"/>
  <c r="GO13"/>
  <c r="GO14"/>
  <c r="GO15"/>
  <c r="GO16"/>
  <c r="GO17"/>
  <c r="GO18"/>
  <c r="GO19"/>
  <c r="GO20"/>
  <c r="GO21"/>
  <c r="GO22"/>
  <c r="GO23"/>
  <c r="GO24"/>
  <c r="GO25"/>
  <c r="GO26"/>
  <c r="GO27"/>
  <c r="GO28"/>
  <c r="GO29"/>
  <c r="GO30"/>
  <c r="GO31"/>
  <c r="GO32"/>
  <c r="GO33"/>
  <c r="GO34"/>
  <c r="GO35"/>
  <c r="GO36"/>
  <c r="GO37"/>
  <c r="GO38"/>
  <c r="GO39"/>
  <c r="GO40"/>
  <c r="GO41"/>
  <c r="GO42"/>
  <c r="GO43"/>
  <c r="GO44"/>
  <c r="GO45"/>
  <c r="GO46"/>
  <c r="GO47"/>
  <c r="GO48"/>
  <c r="GO49"/>
  <c r="GO50"/>
  <c r="GO51"/>
  <c r="GO52"/>
  <c r="GO53"/>
  <c r="GO54"/>
  <c r="GO55"/>
  <c r="GO56"/>
  <c r="GO57"/>
  <c r="GO58"/>
  <c r="GO59"/>
  <c r="GO60"/>
  <c r="GO61"/>
  <c r="GO62"/>
  <c r="GO63"/>
  <c r="GO64"/>
  <c r="GO65"/>
  <c r="GO66"/>
  <c r="GO67"/>
  <c r="GO68"/>
  <c r="GO69"/>
  <c r="GO70"/>
  <c r="GO71"/>
  <c r="GO72"/>
  <c r="GO73"/>
  <c r="GO3"/>
  <c r="GW73"/>
  <c r="HF73" s="1"/>
  <c r="GW4"/>
  <c r="GW5"/>
  <c r="HF5" s="1"/>
  <c r="GW6"/>
  <c r="HF6" s="1"/>
  <c r="GW7"/>
  <c r="HF7" s="1"/>
  <c r="GW8"/>
  <c r="GW9"/>
  <c r="GW10"/>
  <c r="HF10" s="1"/>
  <c r="GW11"/>
  <c r="HF11" s="1"/>
  <c r="GW12"/>
  <c r="GW13"/>
  <c r="HF13" s="1"/>
  <c r="GW14"/>
  <c r="GW15"/>
  <c r="HF15" s="1"/>
  <c r="GW16"/>
  <c r="GW17"/>
  <c r="HF17" s="1"/>
  <c r="GW18"/>
  <c r="HF18" s="1"/>
  <c r="GW19"/>
  <c r="HF19" s="1"/>
  <c r="GW20"/>
  <c r="GW21"/>
  <c r="HF21" s="1"/>
  <c r="GW22"/>
  <c r="HF22" s="1"/>
  <c r="GW23"/>
  <c r="HF23" s="1"/>
  <c r="GW24"/>
  <c r="GW25"/>
  <c r="HF25" s="1"/>
  <c r="GW26"/>
  <c r="HF26" s="1"/>
  <c r="GW27"/>
  <c r="HF27" s="1"/>
  <c r="GW28"/>
  <c r="GW29"/>
  <c r="HF29" s="1"/>
  <c r="GW30"/>
  <c r="HF30" s="1"/>
  <c r="GW31"/>
  <c r="HF31" s="1"/>
  <c r="GW32"/>
  <c r="GW33"/>
  <c r="HF33" s="1"/>
  <c r="GW34"/>
  <c r="HF34" s="1"/>
  <c r="GW35"/>
  <c r="HF35" s="1"/>
  <c r="GW36"/>
  <c r="GW37"/>
  <c r="HF37" s="1"/>
  <c r="GW38"/>
  <c r="HF38" s="1"/>
  <c r="GW39"/>
  <c r="HF39" s="1"/>
  <c r="GW40"/>
  <c r="GW41"/>
  <c r="HF41" s="1"/>
  <c r="GW42"/>
  <c r="GW43"/>
  <c r="HF43" s="1"/>
  <c r="GW44"/>
  <c r="GW45"/>
  <c r="HF45" s="1"/>
  <c r="GW46"/>
  <c r="HF46" s="1"/>
  <c r="GW47"/>
  <c r="HF47" s="1"/>
  <c r="GW48"/>
  <c r="GW49"/>
  <c r="HF49" s="1"/>
  <c r="GW50"/>
  <c r="HF50" s="1"/>
  <c r="GW51"/>
  <c r="HF51" s="1"/>
  <c r="GW52"/>
  <c r="GW53"/>
  <c r="HF53" s="1"/>
  <c r="GW54"/>
  <c r="HF54" s="1"/>
  <c r="GW55"/>
  <c r="HF55" s="1"/>
  <c r="GW56"/>
  <c r="GW57"/>
  <c r="HF57" s="1"/>
  <c r="GW58"/>
  <c r="HF58" s="1"/>
  <c r="GW59"/>
  <c r="HF59" s="1"/>
  <c r="GW60"/>
  <c r="GW61"/>
  <c r="HF61" s="1"/>
  <c r="GW62"/>
  <c r="HF62" s="1"/>
  <c r="GW63"/>
  <c r="HF63" s="1"/>
  <c r="GW64"/>
  <c r="GW65"/>
  <c r="HF65" s="1"/>
  <c r="GW66"/>
  <c r="HF66" s="1"/>
  <c r="GW67"/>
  <c r="HF67" s="1"/>
  <c r="GW68"/>
  <c r="GW69"/>
  <c r="HF69" s="1"/>
  <c r="GW70"/>
  <c r="HF70" s="1"/>
  <c r="GW71"/>
  <c r="HF71" s="1"/>
  <c r="GW72"/>
  <c r="GW3"/>
  <c r="HF3" s="1"/>
  <c r="GX6"/>
  <c r="GX11"/>
  <c r="JO4" i="21"/>
  <c r="JX4" s="1"/>
  <c r="JO5"/>
  <c r="JX5" s="1"/>
  <c r="JO6"/>
  <c r="JO7"/>
  <c r="JO8"/>
  <c r="JX8" s="1"/>
  <c r="JO9"/>
  <c r="JX9" s="1"/>
  <c r="JO10"/>
  <c r="JO11"/>
  <c r="JO12"/>
  <c r="JX12" s="1"/>
  <c r="JO13"/>
  <c r="JX13" s="1"/>
  <c r="JO14"/>
  <c r="JO15"/>
  <c r="JO16"/>
  <c r="JX16" s="1"/>
  <c r="JO17"/>
  <c r="JX17" s="1"/>
  <c r="JO18"/>
  <c r="JO19"/>
  <c r="JO20"/>
  <c r="JX20" s="1"/>
  <c r="JO21"/>
  <c r="JX21" s="1"/>
  <c r="JO22"/>
  <c r="JO23"/>
  <c r="JO24"/>
  <c r="JX24" s="1"/>
  <c r="JO25"/>
  <c r="JX25" s="1"/>
  <c r="JO26"/>
  <c r="JO27"/>
  <c r="JO28"/>
  <c r="JX28" s="1"/>
  <c r="JO29"/>
  <c r="JX29" s="1"/>
  <c r="JO30"/>
  <c r="JO31"/>
  <c r="JO32"/>
  <c r="JX32" s="1"/>
  <c r="JO33"/>
  <c r="JX33" s="1"/>
  <c r="JO34"/>
  <c r="JO35"/>
  <c r="JO36"/>
  <c r="JX36" s="1"/>
  <c r="JO37"/>
  <c r="JX37" s="1"/>
  <c r="JO38"/>
  <c r="JO39"/>
  <c r="JO40"/>
  <c r="JX40" s="1"/>
  <c r="JO41"/>
  <c r="JX41" s="1"/>
  <c r="JO42"/>
  <c r="JO43"/>
  <c r="JO44"/>
  <c r="JX44" s="1"/>
  <c r="JO45"/>
  <c r="JX45" s="1"/>
  <c r="JO46"/>
  <c r="JO47"/>
  <c r="JO48"/>
  <c r="JX48" s="1"/>
  <c r="JO49"/>
  <c r="JX49" s="1"/>
  <c r="JO50"/>
  <c r="JO51"/>
  <c r="JO52"/>
  <c r="JX52" s="1"/>
  <c r="JO53"/>
  <c r="JX53" s="1"/>
  <c r="JO54"/>
  <c r="JO55"/>
  <c r="JO56"/>
  <c r="JX56" s="1"/>
  <c r="JO57"/>
  <c r="JX57" s="1"/>
  <c r="JO58"/>
  <c r="JO59"/>
  <c r="JO60"/>
  <c r="JX60" s="1"/>
  <c r="JO61"/>
  <c r="JX61" s="1"/>
  <c r="JO62"/>
  <c r="JO63"/>
  <c r="JO64"/>
  <c r="JX64" s="1"/>
  <c r="JO65"/>
  <c r="JX65" s="1"/>
  <c r="JO66"/>
  <c r="JO67"/>
  <c r="JO68"/>
  <c r="JX68" s="1"/>
  <c r="JO69"/>
  <c r="JX69" s="1"/>
  <c r="JO70"/>
  <c r="JO71"/>
  <c r="JO72"/>
  <c r="JX72" s="1"/>
  <c r="JO73"/>
  <c r="JX73" s="1"/>
  <c r="JO3"/>
  <c r="JX3" s="1"/>
  <c r="TT74" i="13"/>
  <c r="TU74"/>
  <c r="TX4"/>
  <c r="TX5"/>
  <c r="UG5" s="1"/>
  <c r="TX6"/>
  <c r="UG6" s="1"/>
  <c r="TX7"/>
  <c r="UG7" s="1"/>
  <c r="TX8"/>
  <c r="UG8" s="1"/>
  <c r="TX9"/>
  <c r="UG9" s="1"/>
  <c r="TX10"/>
  <c r="UG10" s="1"/>
  <c r="TX11"/>
  <c r="TX12"/>
  <c r="TX13"/>
  <c r="UG13" s="1"/>
  <c r="TX14"/>
  <c r="TX15"/>
  <c r="TX16"/>
  <c r="UG16" s="1"/>
  <c r="TX17"/>
  <c r="TX18"/>
  <c r="TX19"/>
  <c r="TX20"/>
  <c r="UG20" s="1"/>
  <c r="TX21"/>
  <c r="TX22"/>
  <c r="TX23"/>
  <c r="TX24"/>
  <c r="UG24" s="1"/>
  <c r="TX25"/>
  <c r="UG25" s="1"/>
  <c r="TX26"/>
  <c r="TX27"/>
  <c r="TX28"/>
  <c r="UG28" s="1"/>
  <c r="TX29"/>
  <c r="UG29" s="1"/>
  <c r="TX30"/>
  <c r="UG30" s="1"/>
  <c r="TX31"/>
  <c r="TX32"/>
  <c r="UG32" s="1"/>
  <c r="TX33"/>
  <c r="UG33" s="1"/>
  <c r="TX34"/>
  <c r="TX35"/>
  <c r="TX36"/>
  <c r="UG36" s="1"/>
  <c r="TX37"/>
  <c r="UG37" s="1"/>
  <c r="TX38"/>
  <c r="UG38" s="1"/>
  <c r="TX39"/>
  <c r="TX40"/>
  <c r="UG40" s="1"/>
  <c r="TX41"/>
  <c r="UG41" s="1"/>
  <c r="TX42"/>
  <c r="TX43"/>
  <c r="TX44"/>
  <c r="UG44" s="1"/>
  <c r="TX45"/>
  <c r="UG45" s="1"/>
  <c r="TX46"/>
  <c r="UG46" s="1"/>
  <c r="TX47"/>
  <c r="TX48"/>
  <c r="UG48" s="1"/>
  <c r="TX49"/>
  <c r="UG49" s="1"/>
  <c r="TX50"/>
  <c r="TX51"/>
  <c r="TX52"/>
  <c r="UG52" s="1"/>
  <c r="TX53"/>
  <c r="UG53" s="1"/>
  <c r="TX54"/>
  <c r="UG54" s="1"/>
  <c r="TX55"/>
  <c r="TX56"/>
  <c r="UG56" s="1"/>
  <c r="TX57"/>
  <c r="UG57" s="1"/>
  <c r="TX58"/>
  <c r="TX59"/>
  <c r="TX60"/>
  <c r="UG60" s="1"/>
  <c r="TX61"/>
  <c r="UG61" s="1"/>
  <c r="TX62"/>
  <c r="UG62" s="1"/>
  <c r="TX63"/>
  <c r="TX64"/>
  <c r="UG64" s="1"/>
  <c r="TX65"/>
  <c r="UG65" s="1"/>
  <c r="TX66"/>
  <c r="TX67"/>
  <c r="TX68"/>
  <c r="UG68" s="1"/>
  <c r="TX69"/>
  <c r="UG69" s="1"/>
  <c r="TX70"/>
  <c r="UG70" s="1"/>
  <c r="TX71"/>
  <c r="TX72"/>
  <c r="UG72" s="1"/>
  <c r="TX73"/>
  <c r="UG73" s="1"/>
  <c r="TX3"/>
  <c r="QD74" i="19"/>
  <c r="QE74"/>
  <c r="QH4"/>
  <c r="QQ4" s="1"/>
  <c r="QH5"/>
  <c r="QQ5" s="1"/>
  <c r="QH6"/>
  <c r="QQ6" s="1"/>
  <c r="QH7"/>
  <c r="QQ7" s="1"/>
  <c r="QH8"/>
  <c r="QQ8" s="1"/>
  <c r="QH9"/>
  <c r="QQ9" s="1"/>
  <c r="QH10"/>
  <c r="QQ10" s="1"/>
  <c r="QH11"/>
  <c r="QQ11" s="1"/>
  <c r="QH12"/>
  <c r="QQ12" s="1"/>
  <c r="QH13"/>
  <c r="QQ13" s="1"/>
  <c r="QH14"/>
  <c r="QQ14" s="1"/>
  <c r="QH15"/>
  <c r="QQ15" s="1"/>
  <c r="QH16"/>
  <c r="QQ16" s="1"/>
  <c r="QH17"/>
  <c r="QQ17" s="1"/>
  <c r="QH18"/>
  <c r="QQ18" s="1"/>
  <c r="QH19"/>
  <c r="QQ19" s="1"/>
  <c r="QH20"/>
  <c r="QQ20" s="1"/>
  <c r="QH21"/>
  <c r="QQ21" s="1"/>
  <c r="QH22"/>
  <c r="QQ22" s="1"/>
  <c r="QH23"/>
  <c r="QQ23" s="1"/>
  <c r="QH24"/>
  <c r="QQ24" s="1"/>
  <c r="QH25"/>
  <c r="QQ25" s="1"/>
  <c r="QH26"/>
  <c r="QQ26" s="1"/>
  <c r="QH27"/>
  <c r="QQ27" s="1"/>
  <c r="QH28"/>
  <c r="QQ28" s="1"/>
  <c r="QH29"/>
  <c r="QQ29" s="1"/>
  <c r="QH30"/>
  <c r="QQ30" s="1"/>
  <c r="QH31"/>
  <c r="QQ31" s="1"/>
  <c r="QH32"/>
  <c r="QQ32" s="1"/>
  <c r="QH33"/>
  <c r="QQ33" s="1"/>
  <c r="QH34"/>
  <c r="QQ34" s="1"/>
  <c r="QH35"/>
  <c r="QQ35" s="1"/>
  <c r="QH36"/>
  <c r="QQ36" s="1"/>
  <c r="QH37"/>
  <c r="QQ37" s="1"/>
  <c r="QH38"/>
  <c r="QQ38" s="1"/>
  <c r="QH39"/>
  <c r="QQ39" s="1"/>
  <c r="QH40"/>
  <c r="QQ40" s="1"/>
  <c r="QH41"/>
  <c r="QQ41" s="1"/>
  <c r="QH42"/>
  <c r="QQ42" s="1"/>
  <c r="QH43"/>
  <c r="QQ43" s="1"/>
  <c r="QH44"/>
  <c r="QQ44" s="1"/>
  <c r="QH45"/>
  <c r="QQ45" s="1"/>
  <c r="QH46"/>
  <c r="QQ46" s="1"/>
  <c r="QH47"/>
  <c r="QQ47" s="1"/>
  <c r="QH48"/>
  <c r="QQ48" s="1"/>
  <c r="QH49"/>
  <c r="QQ49" s="1"/>
  <c r="QH50"/>
  <c r="QQ50" s="1"/>
  <c r="QH51"/>
  <c r="QQ51" s="1"/>
  <c r="QH52"/>
  <c r="QQ52" s="1"/>
  <c r="QH53"/>
  <c r="QQ53" s="1"/>
  <c r="QH54"/>
  <c r="QQ54" s="1"/>
  <c r="QH55"/>
  <c r="QQ55" s="1"/>
  <c r="QH56"/>
  <c r="QQ56" s="1"/>
  <c r="QH57"/>
  <c r="QQ57" s="1"/>
  <c r="QH58"/>
  <c r="QQ58" s="1"/>
  <c r="QH59"/>
  <c r="QQ59" s="1"/>
  <c r="QH60"/>
  <c r="QQ60" s="1"/>
  <c r="QH61"/>
  <c r="QQ61" s="1"/>
  <c r="QH62"/>
  <c r="QQ62" s="1"/>
  <c r="QH63"/>
  <c r="QQ63" s="1"/>
  <c r="QH64"/>
  <c r="QQ64" s="1"/>
  <c r="QH65"/>
  <c r="QQ65" s="1"/>
  <c r="QH66"/>
  <c r="QQ66" s="1"/>
  <c r="QH67"/>
  <c r="QQ67" s="1"/>
  <c r="QH68"/>
  <c r="QQ68" s="1"/>
  <c r="QH69"/>
  <c r="QQ69" s="1"/>
  <c r="QH70"/>
  <c r="QQ70" s="1"/>
  <c r="QH71"/>
  <c r="QQ71" s="1"/>
  <c r="QH72"/>
  <c r="QQ72" s="1"/>
  <c r="QH73"/>
  <c r="QQ73" s="1"/>
  <c r="QH3"/>
  <c r="QQ3" s="1"/>
  <c r="GX35" i="23" l="1"/>
  <c r="GX25"/>
  <c r="GX57"/>
  <c r="GX41"/>
  <c r="GX27"/>
  <c r="GX19"/>
  <c r="GX67"/>
  <c r="GX59"/>
  <c r="GX70"/>
  <c r="GX66"/>
  <c r="GX58"/>
  <c r="GX46"/>
  <c r="GX38"/>
  <c r="GX34"/>
  <c r="GX51"/>
  <c r="GX50"/>
  <c r="GX30"/>
  <c r="GX26"/>
  <c r="GX22"/>
  <c r="GX18"/>
  <c r="GX10"/>
  <c r="GX71"/>
  <c r="GX63"/>
  <c r="GX47"/>
  <c r="GX39"/>
  <c r="GX23"/>
  <c r="GX15"/>
  <c r="GX7"/>
  <c r="GX42"/>
  <c r="HF42"/>
  <c r="GX14"/>
  <c r="HF14"/>
  <c r="GX9"/>
  <c r="HF9"/>
  <c r="GX69"/>
  <c r="GX65"/>
  <c r="GX61"/>
  <c r="GX53"/>
  <c r="GX49"/>
  <c r="GX45"/>
  <c r="GX37"/>
  <c r="GX33"/>
  <c r="GX29"/>
  <c r="GX13"/>
  <c r="GX5"/>
  <c r="GX3"/>
  <c r="GX62"/>
  <c r="GX54"/>
  <c r="GX43"/>
  <c r="GX72"/>
  <c r="HF72"/>
  <c r="GX68"/>
  <c r="HF68"/>
  <c r="GX64"/>
  <c r="HF64"/>
  <c r="GX60"/>
  <c r="HF60"/>
  <c r="GX56"/>
  <c r="HF56"/>
  <c r="GX52"/>
  <c r="HF52"/>
  <c r="GX48"/>
  <c r="HF48"/>
  <c r="GX44"/>
  <c r="HF44"/>
  <c r="GX40"/>
  <c r="HF40"/>
  <c r="GX36"/>
  <c r="HF36"/>
  <c r="GX32"/>
  <c r="HF32"/>
  <c r="GX28"/>
  <c r="HF28"/>
  <c r="GX24"/>
  <c r="HF24"/>
  <c r="GX20"/>
  <c r="HF20"/>
  <c r="GX16"/>
  <c r="HF16"/>
  <c r="GX12"/>
  <c r="HF12"/>
  <c r="GX8"/>
  <c r="HF8"/>
  <c r="GX4"/>
  <c r="HF4"/>
  <c r="UG66" i="13"/>
  <c r="UG12"/>
  <c r="UG4"/>
  <c r="UG3"/>
  <c r="UG58"/>
  <c r="UG50"/>
  <c r="UG42"/>
  <c r="UG34"/>
  <c r="UG26"/>
  <c r="UG22"/>
  <c r="UG18"/>
  <c r="UG14"/>
  <c r="UG21"/>
  <c r="UG17"/>
  <c r="UG71"/>
  <c r="UG67"/>
  <c r="UG63"/>
  <c r="UG59"/>
  <c r="UG55"/>
  <c r="UG51"/>
  <c r="UG47"/>
  <c r="UG43"/>
  <c r="UG39"/>
  <c r="UG35"/>
  <c r="UG31"/>
  <c r="UG27"/>
  <c r="UG23"/>
  <c r="UG19"/>
  <c r="UG15"/>
  <c r="UG11"/>
  <c r="JX70" i="21"/>
  <c r="JX66"/>
  <c r="JX62"/>
  <c r="JX58"/>
  <c r="JX54"/>
  <c r="JX50"/>
  <c r="JX46"/>
  <c r="JX42"/>
  <c r="JX38"/>
  <c r="JX34"/>
  <c r="JX30"/>
  <c r="JX26"/>
  <c r="JX22"/>
  <c r="JX18"/>
  <c r="JX14"/>
  <c r="JX10"/>
  <c r="JX6"/>
  <c r="JX71"/>
  <c r="JX67"/>
  <c r="JX63"/>
  <c r="JX59"/>
  <c r="JX55"/>
  <c r="JX51"/>
  <c r="JX47"/>
  <c r="JX43"/>
  <c r="JX39"/>
  <c r="JX35"/>
  <c r="JX31"/>
  <c r="JX27"/>
  <c r="JX23"/>
  <c r="JX19"/>
  <c r="JX15"/>
  <c r="JX11"/>
  <c r="JX7"/>
  <c r="GX55" i="23"/>
  <c r="GX31"/>
  <c r="GX21"/>
  <c r="GX17"/>
  <c r="GX73"/>
  <c r="TX74" i="13"/>
  <c r="QH74" i="19"/>
  <c r="QQ74" s="1"/>
  <c r="BV8" i="25" l="1"/>
  <c r="BV9"/>
  <c r="BV11"/>
  <c r="BV12"/>
  <c r="BV14"/>
  <c r="BV17"/>
  <c r="BV21"/>
  <c r="BV22"/>
  <c r="BV31"/>
  <c r="BV42"/>
  <c r="BV43"/>
  <c r="BV55"/>
  <c r="BV4"/>
  <c r="BK74" l="1"/>
  <c r="BL74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O71"/>
  <c r="BO72"/>
  <c r="BO73"/>
  <c r="BO3"/>
  <c r="PV74" i="19"/>
  <c r="PW74"/>
  <c r="PZ4"/>
  <c r="QI4" s="1"/>
  <c r="PZ5"/>
  <c r="QI5" s="1"/>
  <c r="PZ6"/>
  <c r="QI6" s="1"/>
  <c r="PZ7"/>
  <c r="QI7" s="1"/>
  <c r="PZ8"/>
  <c r="QI8" s="1"/>
  <c r="PZ9"/>
  <c r="QI9" s="1"/>
  <c r="PZ10"/>
  <c r="QI10" s="1"/>
  <c r="PZ11"/>
  <c r="QI11" s="1"/>
  <c r="PZ12"/>
  <c r="QI12" s="1"/>
  <c r="PZ13"/>
  <c r="QI13" s="1"/>
  <c r="PZ14"/>
  <c r="QI14" s="1"/>
  <c r="PZ15"/>
  <c r="QI15" s="1"/>
  <c r="PZ16"/>
  <c r="QI16" s="1"/>
  <c r="PZ17"/>
  <c r="QI17" s="1"/>
  <c r="PZ18"/>
  <c r="QI18" s="1"/>
  <c r="PZ19"/>
  <c r="QI19" s="1"/>
  <c r="PZ20"/>
  <c r="QI20" s="1"/>
  <c r="PZ21"/>
  <c r="QI21" s="1"/>
  <c r="PZ22"/>
  <c r="QI22" s="1"/>
  <c r="PZ23"/>
  <c r="QI23" s="1"/>
  <c r="PZ24"/>
  <c r="QI24" s="1"/>
  <c r="PZ25"/>
  <c r="QI25" s="1"/>
  <c r="PZ26"/>
  <c r="QI26" s="1"/>
  <c r="PZ27"/>
  <c r="QI27" s="1"/>
  <c r="PZ28"/>
  <c r="QI28" s="1"/>
  <c r="PZ29"/>
  <c r="QI29" s="1"/>
  <c r="PZ30"/>
  <c r="QI30" s="1"/>
  <c r="PZ31"/>
  <c r="QI31" s="1"/>
  <c r="PZ32"/>
  <c r="QI32" s="1"/>
  <c r="PZ33"/>
  <c r="QI33" s="1"/>
  <c r="PZ34"/>
  <c r="QI34" s="1"/>
  <c r="PZ35"/>
  <c r="QI35" s="1"/>
  <c r="PZ36"/>
  <c r="QI36" s="1"/>
  <c r="PZ37"/>
  <c r="QI37" s="1"/>
  <c r="PZ38"/>
  <c r="QI38" s="1"/>
  <c r="PZ39"/>
  <c r="QI39" s="1"/>
  <c r="PZ40"/>
  <c r="QI40" s="1"/>
  <c r="PZ41"/>
  <c r="QI41" s="1"/>
  <c r="PZ42"/>
  <c r="QI42" s="1"/>
  <c r="PZ43"/>
  <c r="QI43" s="1"/>
  <c r="PZ44"/>
  <c r="QI44" s="1"/>
  <c r="PZ45"/>
  <c r="QI45" s="1"/>
  <c r="PZ46"/>
  <c r="QI46" s="1"/>
  <c r="PZ47"/>
  <c r="QI47" s="1"/>
  <c r="PZ48"/>
  <c r="QI48" s="1"/>
  <c r="PZ49"/>
  <c r="QI49" s="1"/>
  <c r="PZ50"/>
  <c r="QI50" s="1"/>
  <c r="PZ51"/>
  <c r="QI51" s="1"/>
  <c r="PZ52"/>
  <c r="QI52" s="1"/>
  <c r="PZ53"/>
  <c r="QI53" s="1"/>
  <c r="PZ54"/>
  <c r="QI54" s="1"/>
  <c r="PZ55"/>
  <c r="QI55" s="1"/>
  <c r="PZ56"/>
  <c r="QI56" s="1"/>
  <c r="PZ57"/>
  <c r="QI57" s="1"/>
  <c r="PZ58"/>
  <c r="QI58" s="1"/>
  <c r="PZ59"/>
  <c r="QI59" s="1"/>
  <c r="PZ60"/>
  <c r="QI60" s="1"/>
  <c r="PZ61"/>
  <c r="QI61" s="1"/>
  <c r="PZ62"/>
  <c r="QI62" s="1"/>
  <c r="PZ63"/>
  <c r="QI63" s="1"/>
  <c r="PZ64"/>
  <c r="QI64" s="1"/>
  <c r="PZ65"/>
  <c r="QI65" s="1"/>
  <c r="PZ66"/>
  <c r="QI66" s="1"/>
  <c r="PZ67"/>
  <c r="QI67" s="1"/>
  <c r="PZ68"/>
  <c r="QI68" s="1"/>
  <c r="PZ69"/>
  <c r="QI69" s="1"/>
  <c r="PZ70"/>
  <c r="QI70" s="1"/>
  <c r="PZ71"/>
  <c r="QI71" s="1"/>
  <c r="PZ72"/>
  <c r="QI72" s="1"/>
  <c r="PZ73"/>
  <c r="QI73" s="1"/>
  <c r="PZ3"/>
  <c r="QI3" s="1"/>
  <c r="BO74" i="25" l="1"/>
  <c r="PZ74" i="19"/>
  <c r="BE91" i="25" l="1"/>
  <c r="BF91"/>
  <c r="OR109" i="19"/>
  <c r="OS109"/>
  <c r="BE92" i="25" l="1"/>
  <c r="OS112" i="19"/>
  <c r="PP74"/>
  <c r="PQ74"/>
  <c r="BC74" i="25" l="1"/>
  <c r="BD74"/>
  <c r="BG4"/>
  <c r="BP4" s="1"/>
  <c r="BG5"/>
  <c r="BP5" s="1"/>
  <c r="BG6"/>
  <c r="BP6" s="1"/>
  <c r="BG7"/>
  <c r="BP7" s="1"/>
  <c r="BG8"/>
  <c r="BP8" s="1"/>
  <c r="BG9"/>
  <c r="BG10"/>
  <c r="BP10" s="1"/>
  <c r="BG11"/>
  <c r="BP11" s="1"/>
  <c r="BG12"/>
  <c r="BG13"/>
  <c r="BP13" s="1"/>
  <c r="BG14"/>
  <c r="BP14" s="1"/>
  <c r="BG15"/>
  <c r="BP15" s="1"/>
  <c r="BG16"/>
  <c r="BP16" s="1"/>
  <c r="BG17"/>
  <c r="BP17" s="1"/>
  <c r="BG18"/>
  <c r="BP18" s="1"/>
  <c r="BG19"/>
  <c r="BP19" s="1"/>
  <c r="BG20"/>
  <c r="BP20" s="1"/>
  <c r="BG21"/>
  <c r="BP21" s="1"/>
  <c r="BG22"/>
  <c r="BG23"/>
  <c r="BP23" s="1"/>
  <c r="BG24"/>
  <c r="BP24" s="1"/>
  <c r="BG25"/>
  <c r="BP25" s="1"/>
  <c r="BG26"/>
  <c r="BP26" s="1"/>
  <c r="BG27"/>
  <c r="BP27" s="1"/>
  <c r="BG28"/>
  <c r="BP28" s="1"/>
  <c r="BG29"/>
  <c r="BP29" s="1"/>
  <c r="BG30"/>
  <c r="BP30" s="1"/>
  <c r="BG31"/>
  <c r="BP31" s="1"/>
  <c r="BG32"/>
  <c r="BP32" s="1"/>
  <c r="BG33"/>
  <c r="BP33" s="1"/>
  <c r="BG34"/>
  <c r="BP34" s="1"/>
  <c r="BG35"/>
  <c r="BP35" s="1"/>
  <c r="BG36"/>
  <c r="BP36" s="1"/>
  <c r="BG37"/>
  <c r="BP37" s="1"/>
  <c r="BG38"/>
  <c r="BP38" s="1"/>
  <c r="BG39"/>
  <c r="BP39" s="1"/>
  <c r="BG40"/>
  <c r="BP40" s="1"/>
  <c r="BG41"/>
  <c r="BP41" s="1"/>
  <c r="BG42"/>
  <c r="BP42" s="1"/>
  <c r="BG43"/>
  <c r="BP43" s="1"/>
  <c r="BG44"/>
  <c r="BP44" s="1"/>
  <c r="BG45"/>
  <c r="BP45" s="1"/>
  <c r="BG46"/>
  <c r="BP46" s="1"/>
  <c r="BG47"/>
  <c r="BP47" s="1"/>
  <c r="BG48"/>
  <c r="BP48" s="1"/>
  <c r="BG49"/>
  <c r="BP49" s="1"/>
  <c r="BG50"/>
  <c r="BP50" s="1"/>
  <c r="BG51"/>
  <c r="BP51" s="1"/>
  <c r="BG52"/>
  <c r="BP52" s="1"/>
  <c r="BG53"/>
  <c r="BP53" s="1"/>
  <c r="BG54"/>
  <c r="BP54" s="1"/>
  <c r="BG55"/>
  <c r="BP55" s="1"/>
  <c r="BG56"/>
  <c r="BP56" s="1"/>
  <c r="BG57"/>
  <c r="BP57" s="1"/>
  <c r="BG58"/>
  <c r="BP58" s="1"/>
  <c r="BG59"/>
  <c r="BP59" s="1"/>
  <c r="BG60"/>
  <c r="BP60" s="1"/>
  <c r="BG61"/>
  <c r="BP61" s="1"/>
  <c r="BG62"/>
  <c r="BP62" s="1"/>
  <c r="BG63"/>
  <c r="BP63" s="1"/>
  <c r="BG64"/>
  <c r="BP64" s="1"/>
  <c r="BG65"/>
  <c r="BP65" s="1"/>
  <c r="BG66"/>
  <c r="BP66" s="1"/>
  <c r="BG67"/>
  <c r="BP67" s="1"/>
  <c r="BG68"/>
  <c r="BP68" s="1"/>
  <c r="BG69"/>
  <c r="BP69" s="1"/>
  <c r="BG70"/>
  <c r="BG71"/>
  <c r="BP71" s="1"/>
  <c r="BG72"/>
  <c r="BP72" s="1"/>
  <c r="BG73"/>
  <c r="BG3"/>
  <c r="BH17"/>
  <c r="BP3" l="1"/>
  <c r="BP70"/>
  <c r="BP22"/>
  <c r="BP12"/>
  <c r="BP73"/>
  <c r="BP9"/>
  <c r="BG74"/>
  <c r="JG4" i="21"/>
  <c r="JG5"/>
  <c r="JP5" s="1"/>
  <c r="JG6"/>
  <c r="JG7"/>
  <c r="JG8"/>
  <c r="JP8" s="1"/>
  <c r="JG9"/>
  <c r="JP9" s="1"/>
  <c r="JG10"/>
  <c r="JG11"/>
  <c r="JG12"/>
  <c r="JG13"/>
  <c r="JP13" s="1"/>
  <c r="JG14"/>
  <c r="JG15"/>
  <c r="JG16"/>
  <c r="JP16" s="1"/>
  <c r="JG17"/>
  <c r="JG18"/>
  <c r="JG19"/>
  <c r="JG20"/>
  <c r="JP20" s="1"/>
  <c r="JG21"/>
  <c r="JP21" s="1"/>
  <c r="JG22"/>
  <c r="JG23"/>
  <c r="JG24"/>
  <c r="JP24" s="1"/>
  <c r="JG25"/>
  <c r="JP25" s="1"/>
  <c r="JG26"/>
  <c r="JG27"/>
  <c r="JG28"/>
  <c r="JP28" s="1"/>
  <c r="JG29"/>
  <c r="JP29" s="1"/>
  <c r="JG30"/>
  <c r="JG31"/>
  <c r="JG32"/>
  <c r="JP32" s="1"/>
  <c r="JG33"/>
  <c r="JP33" s="1"/>
  <c r="JG34"/>
  <c r="JG35"/>
  <c r="JG36"/>
  <c r="JP36" s="1"/>
  <c r="JG37"/>
  <c r="JP37" s="1"/>
  <c r="JG38"/>
  <c r="JG39"/>
  <c r="JG40"/>
  <c r="JP40" s="1"/>
  <c r="JG41"/>
  <c r="JP41" s="1"/>
  <c r="JG42"/>
  <c r="JG43"/>
  <c r="JG44"/>
  <c r="JP44" s="1"/>
  <c r="JG45"/>
  <c r="JP45" s="1"/>
  <c r="JG46"/>
  <c r="JG47"/>
  <c r="JG48"/>
  <c r="JP48" s="1"/>
  <c r="JG49"/>
  <c r="JP49" s="1"/>
  <c r="JG50"/>
  <c r="JG51"/>
  <c r="JG52"/>
  <c r="JP52" s="1"/>
  <c r="JG53"/>
  <c r="JP53" s="1"/>
  <c r="JG54"/>
  <c r="JG55"/>
  <c r="JG56"/>
  <c r="JP56" s="1"/>
  <c r="JG57"/>
  <c r="JP57" s="1"/>
  <c r="JG58"/>
  <c r="JG59"/>
  <c r="JG60"/>
  <c r="JP60" s="1"/>
  <c r="JG61"/>
  <c r="JP61" s="1"/>
  <c r="JG62"/>
  <c r="JG63"/>
  <c r="JG64"/>
  <c r="JP64" s="1"/>
  <c r="JG65"/>
  <c r="JP65" s="1"/>
  <c r="JG66"/>
  <c r="JG67"/>
  <c r="JG68"/>
  <c r="JP68" s="1"/>
  <c r="JG69"/>
  <c r="JP69" s="1"/>
  <c r="JG70"/>
  <c r="JG71"/>
  <c r="JG72"/>
  <c r="JP72" s="1"/>
  <c r="JG73"/>
  <c r="JP73" s="1"/>
  <c r="JG3"/>
  <c r="JG4" i="20"/>
  <c r="JG5"/>
  <c r="JG6"/>
  <c r="JG7"/>
  <c r="JG8"/>
  <c r="JG9"/>
  <c r="JG10"/>
  <c r="JG11"/>
  <c r="JG12"/>
  <c r="JG13"/>
  <c r="JG14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TP4" i="13"/>
  <c r="TY4" s="1"/>
  <c r="TP5"/>
  <c r="TY5" s="1"/>
  <c r="TP6"/>
  <c r="TY6" s="1"/>
  <c r="TP7"/>
  <c r="TY7" s="1"/>
  <c r="TP8"/>
  <c r="TY8" s="1"/>
  <c r="TP9"/>
  <c r="TY9" s="1"/>
  <c r="TP10"/>
  <c r="TY10" s="1"/>
  <c r="TP11"/>
  <c r="TY11" s="1"/>
  <c r="TP12"/>
  <c r="TY12" s="1"/>
  <c r="TP13"/>
  <c r="TY13" s="1"/>
  <c r="TP14"/>
  <c r="TY14" s="1"/>
  <c r="TP15"/>
  <c r="TY15" s="1"/>
  <c r="TP16"/>
  <c r="TY16" s="1"/>
  <c r="TP17"/>
  <c r="TY17" s="1"/>
  <c r="TP18"/>
  <c r="TY18" s="1"/>
  <c r="TP19"/>
  <c r="TY19" s="1"/>
  <c r="TP20"/>
  <c r="TY20" s="1"/>
  <c r="TP21"/>
  <c r="TY21" s="1"/>
  <c r="TP22"/>
  <c r="TY22" s="1"/>
  <c r="TP23"/>
  <c r="TY23" s="1"/>
  <c r="TP24"/>
  <c r="TY24" s="1"/>
  <c r="TP25"/>
  <c r="TY25" s="1"/>
  <c r="TP26"/>
  <c r="TY26" s="1"/>
  <c r="TP27"/>
  <c r="TY27" s="1"/>
  <c r="TP28"/>
  <c r="TY28" s="1"/>
  <c r="TP29"/>
  <c r="TY29" s="1"/>
  <c r="TP30"/>
  <c r="TY30" s="1"/>
  <c r="TP31"/>
  <c r="TY31" s="1"/>
  <c r="TP32"/>
  <c r="TY32" s="1"/>
  <c r="TP33"/>
  <c r="TY33" s="1"/>
  <c r="TP34"/>
  <c r="TY34" s="1"/>
  <c r="TP35"/>
  <c r="TY35" s="1"/>
  <c r="TP36"/>
  <c r="TY36" s="1"/>
  <c r="TP37"/>
  <c r="TY37" s="1"/>
  <c r="TP38"/>
  <c r="TY38" s="1"/>
  <c r="TP39"/>
  <c r="TY39" s="1"/>
  <c r="TP40"/>
  <c r="TY40" s="1"/>
  <c r="TP41"/>
  <c r="TY41" s="1"/>
  <c r="TP42"/>
  <c r="TY42" s="1"/>
  <c r="TP43"/>
  <c r="TY43" s="1"/>
  <c r="TP44"/>
  <c r="TY44" s="1"/>
  <c r="TP45"/>
  <c r="TY45" s="1"/>
  <c r="TP46"/>
  <c r="TY46" s="1"/>
  <c r="TP47"/>
  <c r="TY47" s="1"/>
  <c r="TP48"/>
  <c r="TY48" s="1"/>
  <c r="TP49"/>
  <c r="TY49" s="1"/>
  <c r="TP50"/>
  <c r="TY50" s="1"/>
  <c r="TP51"/>
  <c r="TY51" s="1"/>
  <c r="TP52"/>
  <c r="TY52" s="1"/>
  <c r="TP53"/>
  <c r="TY53" s="1"/>
  <c r="TP54"/>
  <c r="TY54" s="1"/>
  <c r="TP55"/>
  <c r="TY55" s="1"/>
  <c r="TP56"/>
  <c r="TY56" s="1"/>
  <c r="TP57"/>
  <c r="TY57" s="1"/>
  <c r="TP58"/>
  <c r="TY58" s="1"/>
  <c r="TP59"/>
  <c r="TY59" s="1"/>
  <c r="TP60"/>
  <c r="TY60" s="1"/>
  <c r="TP61"/>
  <c r="TY61" s="1"/>
  <c r="TP62"/>
  <c r="TY62" s="1"/>
  <c r="TP63"/>
  <c r="TY63" s="1"/>
  <c r="TP64"/>
  <c r="TY64" s="1"/>
  <c r="TP65"/>
  <c r="TY65" s="1"/>
  <c r="TP66"/>
  <c r="TY66" s="1"/>
  <c r="TP67"/>
  <c r="TY67" s="1"/>
  <c r="TP68"/>
  <c r="TY68" s="1"/>
  <c r="TP69"/>
  <c r="TY69" s="1"/>
  <c r="TP70"/>
  <c r="TY70" s="1"/>
  <c r="TP71"/>
  <c r="TY71" s="1"/>
  <c r="TP72"/>
  <c r="TY72" s="1"/>
  <c r="TP73"/>
  <c r="TY73" s="1"/>
  <c r="TP3"/>
  <c r="TY3" s="1"/>
  <c r="PN74" i="19"/>
  <c r="PO74"/>
  <c r="PR4"/>
  <c r="QA4" s="1"/>
  <c r="PR5"/>
  <c r="QA5" s="1"/>
  <c r="PR6"/>
  <c r="QA6" s="1"/>
  <c r="PR7"/>
  <c r="QA7" s="1"/>
  <c r="PR8"/>
  <c r="QA8" s="1"/>
  <c r="PR9"/>
  <c r="PR10"/>
  <c r="QA10" s="1"/>
  <c r="PR11"/>
  <c r="PR12"/>
  <c r="QA12" s="1"/>
  <c r="PR13"/>
  <c r="QA13" s="1"/>
  <c r="PR14"/>
  <c r="QA14" s="1"/>
  <c r="PR15"/>
  <c r="QA15" s="1"/>
  <c r="PR16"/>
  <c r="QA16" s="1"/>
  <c r="PR17"/>
  <c r="QA17" s="1"/>
  <c r="PR18"/>
  <c r="QA18" s="1"/>
  <c r="PR19"/>
  <c r="QA19" s="1"/>
  <c r="PR20"/>
  <c r="QA20" s="1"/>
  <c r="PR21"/>
  <c r="QA21" s="1"/>
  <c r="PR22"/>
  <c r="PR23"/>
  <c r="QA23" s="1"/>
  <c r="PR24"/>
  <c r="QA24" s="1"/>
  <c r="PR25"/>
  <c r="QA25" s="1"/>
  <c r="PR26"/>
  <c r="QA26" s="1"/>
  <c r="PR27"/>
  <c r="QA27" s="1"/>
  <c r="PR28"/>
  <c r="QA28" s="1"/>
  <c r="PR29"/>
  <c r="QA29" s="1"/>
  <c r="PR30"/>
  <c r="QA30" s="1"/>
  <c r="PR31"/>
  <c r="QA31" s="1"/>
  <c r="PR32"/>
  <c r="QA32" s="1"/>
  <c r="PR33"/>
  <c r="QA33" s="1"/>
  <c r="PR34"/>
  <c r="QA34" s="1"/>
  <c r="PR35"/>
  <c r="QA35" s="1"/>
  <c r="PR36"/>
  <c r="QA36" s="1"/>
  <c r="PR37"/>
  <c r="QA37" s="1"/>
  <c r="PR38"/>
  <c r="QA38" s="1"/>
  <c r="PR39"/>
  <c r="QA39" s="1"/>
  <c r="PR40"/>
  <c r="QA40" s="1"/>
  <c r="PR41"/>
  <c r="QA41" s="1"/>
  <c r="PR42"/>
  <c r="QA42" s="1"/>
  <c r="PR43"/>
  <c r="QA43" s="1"/>
  <c r="PR44"/>
  <c r="QA44" s="1"/>
  <c r="PR45"/>
  <c r="QA45" s="1"/>
  <c r="PR46"/>
  <c r="QA46" s="1"/>
  <c r="PR47"/>
  <c r="QA47" s="1"/>
  <c r="PR48"/>
  <c r="QA48" s="1"/>
  <c r="PR49"/>
  <c r="QA49" s="1"/>
  <c r="PR50"/>
  <c r="QA50" s="1"/>
  <c r="PR51"/>
  <c r="QA51" s="1"/>
  <c r="PR52"/>
  <c r="QA52" s="1"/>
  <c r="PR53"/>
  <c r="QA53" s="1"/>
  <c r="PR54"/>
  <c r="QA54" s="1"/>
  <c r="PR55"/>
  <c r="QA55" s="1"/>
  <c r="PR56"/>
  <c r="QA56" s="1"/>
  <c r="PR57"/>
  <c r="QA57" s="1"/>
  <c r="PR58"/>
  <c r="QA58" s="1"/>
  <c r="PR59"/>
  <c r="QA59" s="1"/>
  <c r="PR60"/>
  <c r="QA60" s="1"/>
  <c r="PR61"/>
  <c r="QA61" s="1"/>
  <c r="PR62"/>
  <c r="QA62" s="1"/>
  <c r="PR63"/>
  <c r="QA63" s="1"/>
  <c r="PR64"/>
  <c r="QA64" s="1"/>
  <c r="PR65"/>
  <c r="QA65" s="1"/>
  <c r="PR66"/>
  <c r="QA66" s="1"/>
  <c r="PR67"/>
  <c r="QA67" s="1"/>
  <c r="PR68"/>
  <c r="QA68" s="1"/>
  <c r="PR69"/>
  <c r="QA69" s="1"/>
  <c r="PR70"/>
  <c r="QA70" s="1"/>
  <c r="PR71"/>
  <c r="QA71" s="1"/>
  <c r="PR72"/>
  <c r="QA72" s="1"/>
  <c r="PR73"/>
  <c r="QA73" s="1"/>
  <c r="PR3"/>
  <c r="JX64" i="20" l="1"/>
  <c r="JP64"/>
  <c r="JX52"/>
  <c r="JP52"/>
  <c r="JX40"/>
  <c r="JP40"/>
  <c r="JX24"/>
  <c r="JP24"/>
  <c r="JX8"/>
  <c r="JP8"/>
  <c r="JX71"/>
  <c r="JP71"/>
  <c r="JX67"/>
  <c r="JP67"/>
  <c r="JX63"/>
  <c r="JP63"/>
  <c r="JX59"/>
  <c r="JP59"/>
  <c r="JX55"/>
  <c r="JP55"/>
  <c r="JX51"/>
  <c r="JP51"/>
  <c r="JX47"/>
  <c r="JP47"/>
  <c r="JX43"/>
  <c r="JP43"/>
  <c r="JX39"/>
  <c r="JP39"/>
  <c r="JX35"/>
  <c r="JP35"/>
  <c r="JX31"/>
  <c r="JP31"/>
  <c r="JX27"/>
  <c r="JP27"/>
  <c r="JX23"/>
  <c r="JP23"/>
  <c r="JX19"/>
  <c r="JP19"/>
  <c r="JX15"/>
  <c r="JP15"/>
  <c r="JX11"/>
  <c r="JP11"/>
  <c r="JX7"/>
  <c r="JP7"/>
  <c r="JX68"/>
  <c r="JP68"/>
  <c r="JX48"/>
  <c r="JP48"/>
  <c r="JX32"/>
  <c r="JP32"/>
  <c r="JX20"/>
  <c r="JP20"/>
  <c r="JX4"/>
  <c r="JP4"/>
  <c r="JX3"/>
  <c r="JP3"/>
  <c r="JX70"/>
  <c r="JP70"/>
  <c r="JX66"/>
  <c r="JP66"/>
  <c r="JX62"/>
  <c r="JP62"/>
  <c r="JX58"/>
  <c r="JP58"/>
  <c r="JX54"/>
  <c r="JP54"/>
  <c r="JX50"/>
  <c r="JP50"/>
  <c r="JX46"/>
  <c r="JP46"/>
  <c r="JX42"/>
  <c r="JP42"/>
  <c r="JX38"/>
  <c r="JP38"/>
  <c r="JX34"/>
  <c r="JP34"/>
  <c r="JX30"/>
  <c r="JP30"/>
  <c r="JX26"/>
  <c r="JP26"/>
  <c r="JX22"/>
  <c r="JP22"/>
  <c r="JX18"/>
  <c r="JP18"/>
  <c r="JX14"/>
  <c r="JP14"/>
  <c r="JX10"/>
  <c r="JP10"/>
  <c r="JX6"/>
  <c r="JP6"/>
  <c r="JX72"/>
  <c r="JP72"/>
  <c r="JX60"/>
  <c r="JP60"/>
  <c r="JX56"/>
  <c r="JP56"/>
  <c r="JX44"/>
  <c r="JP44"/>
  <c r="JX36"/>
  <c r="JP36"/>
  <c r="JX28"/>
  <c r="JP28"/>
  <c r="JX16"/>
  <c r="JP16"/>
  <c r="JX12"/>
  <c r="JP12"/>
  <c r="JX73"/>
  <c r="JP73"/>
  <c r="JX69"/>
  <c r="JP69"/>
  <c r="JX65"/>
  <c r="JP65"/>
  <c r="JX61"/>
  <c r="JP61"/>
  <c r="JX57"/>
  <c r="JP57"/>
  <c r="JX53"/>
  <c r="JP53"/>
  <c r="JX49"/>
  <c r="JP49"/>
  <c r="JX45"/>
  <c r="JP45"/>
  <c r="JX41"/>
  <c r="JP41"/>
  <c r="JX37"/>
  <c r="JP37"/>
  <c r="JX33"/>
  <c r="JP33"/>
  <c r="JX29"/>
  <c r="JP29"/>
  <c r="JX25"/>
  <c r="JP25"/>
  <c r="JX21"/>
  <c r="JP21"/>
  <c r="JX17"/>
  <c r="JP17"/>
  <c r="JX13"/>
  <c r="JP13"/>
  <c r="JX9"/>
  <c r="JP9"/>
  <c r="JX5"/>
  <c r="JP5"/>
  <c r="JP71" i="21"/>
  <c r="JP67"/>
  <c r="JP63"/>
  <c r="JP59"/>
  <c r="JP55"/>
  <c r="JP51"/>
  <c r="JP47"/>
  <c r="JP43"/>
  <c r="JP39"/>
  <c r="JP35"/>
  <c r="JP31"/>
  <c r="JP27"/>
  <c r="JP23"/>
  <c r="JP19"/>
  <c r="JP15"/>
  <c r="JP11"/>
  <c r="JP7"/>
  <c r="JP3"/>
  <c r="JP70"/>
  <c r="JP66"/>
  <c r="JP62"/>
  <c r="JP58"/>
  <c r="JP54"/>
  <c r="JP50"/>
  <c r="JP46"/>
  <c r="JP42"/>
  <c r="JP38"/>
  <c r="JP34"/>
  <c r="JP30"/>
  <c r="JP26"/>
  <c r="JP22"/>
  <c r="JP18"/>
  <c r="JP14"/>
  <c r="JP10"/>
  <c r="JP6"/>
  <c r="JP17"/>
  <c r="JP12"/>
  <c r="JP4"/>
  <c r="QA11" i="19"/>
  <c r="QA3"/>
  <c r="QA22"/>
  <c r="QA9"/>
  <c r="PR74"/>
  <c r="PH74"/>
  <c r="PI74"/>
  <c r="PJ100"/>
  <c r="PF74"/>
  <c r="PG74"/>
  <c r="OZ74"/>
  <c r="PA74"/>
  <c r="PJ74" l="1"/>
  <c r="PS74" s="1"/>
  <c r="GG4" i="23"/>
  <c r="GG5"/>
  <c r="GP5" s="1"/>
  <c r="GG6"/>
  <c r="GG7"/>
  <c r="GP7" s="1"/>
  <c r="GG8"/>
  <c r="GP8" s="1"/>
  <c r="GG9"/>
  <c r="GG10"/>
  <c r="GG11"/>
  <c r="GP11" s="1"/>
  <c r="GG12"/>
  <c r="GP12" s="1"/>
  <c r="GG13"/>
  <c r="GP13" s="1"/>
  <c r="GG14"/>
  <c r="GG15"/>
  <c r="GP15" s="1"/>
  <c r="GG16"/>
  <c r="GP16" s="1"/>
  <c r="GG17"/>
  <c r="GP17" s="1"/>
  <c r="GG18"/>
  <c r="GG19"/>
  <c r="GP19" s="1"/>
  <c r="GG20"/>
  <c r="GP20" s="1"/>
  <c r="GG21"/>
  <c r="GG22"/>
  <c r="GG23"/>
  <c r="GP23" s="1"/>
  <c r="GG24"/>
  <c r="GP24" s="1"/>
  <c r="GG25"/>
  <c r="GP25" s="1"/>
  <c r="GG26"/>
  <c r="GG27"/>
  <c r="GP27" s="1"/>
  <c r="GG28"/>
  <c r="GP28" s="1"/>
  <c r="GG29"/>
  <c r="GP29" s="1"/>
  <c r="GG30"/>
  <c r="GG31"/>
  <c r="GG32"/>
  <c r="GP32" s="1"/>
  <c r="GG33"/>
  <c r="GP33" s="1"/>
  <c r="GG34"/>
  <c r="GG35"/>
  <c r="GP35" s="1"/>
  <c r="GG36"/>
  <c r="GP36" s="1"/>
  <c r="GG37"/>
  <c r="GP37" s="1"/>
  <c r="GG38"/>
  <c r="GG39"/>
  <c r="GP39" s="1"/>
  <c r="GG40"/>
  <c r="GP40" s="1"/>
  <c r="GG41"/>
  <c r="GP41" s="1"/>
  <c r="GG42"/>
  <c r="GG43"/>
  <c r="GG44"/>
  <c r="GP44" s="1"/>
  <c r="GG45"/>
  <c r="GP45" s="1"/>
  <c r="GG46"/>
  <c r="GG47"/>
  <c r="GP47" s="1"/>
  <c r="GG48"/>
  <c r="GP48" s="1"/>
  <c r="GG49"/>
  <c r="GP49" s="1"/>
  <c r="GG50"/>
  <c r="GG51"/>
  <c r="GP51" s="1"/>
  <c r="GG52"/>
  <c r="GP52" s="1"/>
  <c r="GG53"/>
  <c r="GP53" s="1"/>
  <c r="GG54"/>
  <c r="GG55"/>
  <c r="GG56"/>
  <c r="GP56" s="1"/>
  <c r="GG57"/>
  <c r="GP57" s="1"/>
  <c r="GG58"/>
  <c r="GG59"/>
  <c r="GP59" s="1"/>
  <c r="GG60"/>
  <c r="GP60" s="1"/>
  <c r="GG61"/>
  <c r="GP61" s="1"/>
  <c r="GG62"/>
  <c r="GG63"/>
  <c r="GP63" s="1"/>
  <c r="GG64"/>
  <c r="GP64" s="1"/>
  <c r="GG65"/>
  <c r="GP65" s="1"/>
  <c r="GG66"/>
  <c r="GG67"/>
  <c r="GP67" s="1"/>
  <c r="GG68"/>
  <c r="GP68" s="1"/>
  <c r="GG69"/>
  <c r="GP69" s="1"/>
  <c r="GG70"/>
  <c r="GG71"/>
  <c r="GP71" s="1"/>
  <c r="GG72"/>
  <c r="GG73"/>
  <c r="GP73" s="1"/>
  <c r="GG3"/>
  <c r="IY4" i="21"/>
  <c r="IY5"/>
  <c r="JH5" s="1"/>
  <c r="IY6"/>
  <c r="IY7"/>
  <c r="JH7" s="1"/>
  <c r="IY8"/>
  <c r="IY9"/>
  <c r="JH9" s="1"/>
  <c r="IY10"/>
  <c r="IY11"/>
  <c r="IY12"/>
  <c r="IY13"/>
  <c r="JH13" s="1"/>
  <c r="IY14"/>
  <c r="IY15"/>
  <c r="JH15" s="1"/>
  <c r="IY16"/>
  <c r="IY17"/>
  <c r="JH17" s="1"/>
  <c r="IY18"/>
  <c r="IY19"/>
  <c r="JH19" s="1"/>
  <c r="IY20"/>
  <c r="IY21"/>
  <c r="JH21" s="1"/>
  <c r="IY22"/>
  <c r="IY23"/>
  <c r="JH23" s="1"/>
  <c r="IY24"/>
  <c r="IY25"/>
  <c r="JH25" s="1"/>
  <c r="IY26"/>
  <c r="IY27"/>
  <c r="JH27" s="1"/>
  <c r="IY28"/>
  <c r="IY29"/>
  <c r="JH29" s="1"/>
  <c r="IY30"/>
  <c r="IY31"/>
  <c r="JH31" s="1"/>
  <c r="IY32"/>
  <c r="IY33"/>
  <c r="JH33" s="1"/>
  <c r="IY34"/>
  <c r="IY35"/>
  <c r="JH35" s="1"/>
  <c r="IY36"/>
  <c r="IY37"/>
  <c r="JH37" s="1"/>
  <c r="IY38"/>
  <c r="IY39"/>
  <c r="JH39" s="1"/>
  <c r="IY40"/>
  <c r="IY41"/>
  <c r="JH41" s="1"/>
  <c r="IY42"/>
  <c r="IY43"/>
  <c r="JH43" s="1"/>
  <c r="IY44"/>
  <c r="IY45"/>
  <c r="JH45" s="1"/>
  <c r="IY46"/>
  <c r="IY47"/>
  <c r="JH47" s="1"/>
  <c r="IY48"/>
  <c r="IY49"/>
  <c r="JH49" s="1"/>
  <c r="IY50"/>
  <c r="IY51"/>
  <c r="JH51" s="1"/>
  <c r="IY52"/>
  <c r="IY53"/>
  <c r="JH53" s="1"/>
  <c r="IY54"/>
  <c r="IY55"/>
  <c r="JH55" s="1"/>
  <c r="IY56"/>
  <c r="IY57"/>
  <c r="JH57" s="1"/>
  <c r="IY58"/>
  <c r="IY59"/>
  <c r="JH59" s="1"/>
  <c r="IY60"/>
  <c r="IY61"/>
  <c r="JH61" s="1"/>
  <c r="IY62"/>
  <c r="IY63"/>
  <c r="JH63" s="1"/>
  <c r="IY64"/>
  <c r="IY65"/>
  <c r="JH65" s="1"/>
  <c r="IY66"/>
  <c r="IY67"/>
  <c r="JH67" s="1"/>
  <c r="IY68"/>
  <c r="IY69"/>
  <c r="JH69" s="1"/>
  <c r="IY70"/>
  <c r="IY71"/>
  <c r="JH71" s="1"/>
  <c r="IY72"/>
  <c r="IY73"/>
  <c r="JH73" s="1"/>
  <c r="IY3"/>
  <c r="JH3" s="1"/>
  <c r="IY4" i="20"/>
  <c r="IY5"/>
  <c r="IY6"/>
  <c r="IY7"/>
  <c r="JH7" s="1"/>
  <c r="IY8"/>
  <c r="IY9"/>
  <c r="IY10"/>
  <c r="IY11"/>
  <c r="JH11" s="1"/>
  <c r="IY12"/>
  <c r="IY13"/>
  <c r="IY14"/>
  <c r="IY15"/>
  <c r="JH15" s="1"/>
  <c r="IY16"/>
  <c r="IY17"/>
  <c r="IY18"/>
  <c r="IY19"/>
  <c r="JH19" s="1"/>
  <c r="IY20"/>
  <c r="IY21"/>
  <c r="IY22"/>
  <c r="IY23"/>
  <c r="JH23" s="1"/>
  <c r="IY24"/>
  <c r="IY25"/>
  <c r="IY26"/>
  <c r="IY27"/>
  <c r="JH27" s="1"/>
  <c r="IY28"/>
  <c r="IY29"/>
  <c r="IY30"/>
  <c r="IY31"/>
  <c r="IY32"/>
  <c r="IY33"/>
  <c r="IY34"/>
  <c r="IY35"/>
  <c r="JH35" s="1"/>
  <c r="IY36"/>
  <c r="IY37"/>
  <c r="IY38"/>
  <c r="IY39"/>
  <c r="JH39" s="1"/>
  <c r="IY40"/>
  <c r="IY41"/>
  <c r="IY42"/>
  <c r="IY43"/>
  <c r="JH43" s="1"/>
  <c r="IY44"/>
  <c r="IY45"/>
  <c r="IY46"/>
  <c r="IY47"/>
  <c r="JH47" s="1"/>
  <c r="IY48"/>
  <c r="IY49"/>
  <c r="IY50"/>
  <c r="IY51"/>
  <c r="JH51" s="1"/>
  <c r="IY52"/>
  <c r="IY53"/>
  <c r="IY54"/>
  <c r="IY55"/>
  <c r="JH55" s="1"/>
  <c r="IY56"/>
  <c r="IY57"/>
  <c r="IY58"/>
  <c r="IY59"/>
  <c r="JH59" s="1"/>
  <c r="IY60"/>
  <c r="IY61"/>
  <c r="IY62"/>
  <c r="IY63"/>
  <c r="JH63" s="1"/>
  <c r="IY64"/>
  <c r="IY65"/>
  <c r="IY66"/>
  <c r="IY67"/>
  <c r="JH67" s="1"/>
  <c r="IY68"/>
  <c r="IY69"/>
  <c r="IY70"/>
  <c r="IY71"/>
  <c r="JH71" s="1"/>
  <c r="IY72"/>
  <c r="IY73"/>
  <c r="IY3"/>
  <c r="TH4" i="13"/>
  <c r="TQ4" s="1"/>
  <c r="TH5"/>
  <c r="TQ5" s="1"/>
  <c r="TH6"/>
  <c r="TQ6" s="1"/>
  <c r="TH7"/>
  <c r="TQ7" s="1"/>
  <c r="TH8"/>
  <c r="TQ8" s="1"/>
  <c r="TH9"/>
  <c r="TQ9" s="1"/>
  <c r="TH10"/>
  <c r="TQ10" s="1"/>
  <c r="TH11"/>
  <c r="TH12"/>
  <c r="TQ12" s="1"/>
  <c r="TH13"/>
  <c r="TQ13" s="1"/>
  <c r="TH14"/>
  <c r="TQ14" s="1"/>
  <c r="TH15"/>
  <c r="TQ15" s="1"/>
  <c r="TH16"/>
  <c r="TQ16" s="1"/>
  <c r="TH17"/>
  <c r="TH18"/>
  <c r="TQ18" s="1"/>
  <c r="TH19"/>
  <c r="TQ19" s="1"/>
  <c r="TH20"/>
  <c r="TQ20" s="1"/>
  <c r="TH21"/>
  <c r="TQ21" s="1"/>
  <c r="TH22"/>
  <c r="TQ22" s="1"/>
  <c r="TH23"/>
  <c r="TQ23" s="1"/>
  <c r="TH24"/>
  <c r="TQ24" s="1"/>
  <c r="TH25"/>
  <c r="TQ25" s="1"/>
  <c r="TH26"/>
  <c r="TQ26" s="1"/>
  <c r="TH27"/>
  <c r="TQ27" s="1"/>
  <c r="TH28"/>
  <c r="TQ28" s="1"/>
  <c r="TH29"/>
  <c r="TQ29" s="1"/>
  <c r="TH30"/>
  <c r="TQ30" s="1"/>
  <c r="TH31"/>
  <c r="TQ31" s="1"/>
  <c r="TH32"/>
  <c r="TQ32" s="1"/>
  <c r="TH33"/>
  <c r="TQ33" s="1"/>
  <c r="TH34"/>
  <c r="TQ34" s="1"/>
  <c r="TH35"/>
  <c r="TQ35" s="1"/>
  <c r="TH36"/>
  <c r="TQ36" s="1"/>
  <c r="TH37"/>
  <c r="TQ37" s="1"/>
  <c r="TH38"/>
  <c r="TQ38" s="1"/>
  <c r="TH39"/>
  <c r="TQ39" s="1"/>
  <c r="TH40"/>
  <c r="TQ40" s="1"/>
  <c r="TH41"/>
  <c r="TQ41" s="1"/>
  <c r="TH42"/>
  <c r="TQ42" s="1"/>
  <c r="TH43"/>
  <c r="TQ43" s="1"/>
  <c r="TH44"/>
  <c r="TQ44" s="1"/>
  <c r="TH45"/>
  <c r="TQ45" s="1"/>
  <c r="TH46"/>
  <c r="TQ46" s="1"/>
  <c r="TH47"/>
  <c r="TQ47" s="1"/>
  <c r="TH48"/>
  <c r="TQ48" s="1"/>
  <c r="TH49"/>
  <c r="TQ49" s="1"/>
  <c r="TH50"/>
  <c r="TQ50" s="1"/>
  <c r="TH51"/>
  <c r="TQ51" s="1"/>
  <c r="TH52"/>
  <c r="TQ52" s="1"/>
  <c r="TH53"/>
  <c r="TQ53" s="1"/>
  <c r="TH54"/>
  <c r="TQ54" s="1"/>
  <c r="TH55"/>
  <c r="TQ55" s="1"/>
  <c r="TH56"/>
  <c r="TQ56" s="1"/>
  <c r="TH57"/>
  <c r="TQ57" s="1"/>
  <c r="TH58"/>
  <c r="TQ58" s="1"/>
  <c r="TH59"/>
  <c r="TQ59" s="1"/>
  <c r="TH60"/>
  <c r="TQ60" s="1"/>
  <c r="TH61"/>
  <c r="TQ61" s="1"/>
  <c r="TH62"/>
  <c r="TQ62" s="1"/>
  <c r="TH63"/>
  <c r="TQ63" s="1"/>
  <c r="TH64"/>
  <c r="TQ64" s="1"/>
  <c r="TH65"/>
  <c r="TQ65" s="1"/>
  <c r="TH66"/>
  <c r="TQ66" s="1"/>
  <c r="TH67"/>
  <c r="TQ67" s="1"/>
  <c r="TH68"/>
  <c r="TQ68" s="1"/>
  <c r="TH69"/>
  <c r="TQ69" s="1"/>
  <c r="TH70"/>
  <c r="TQ70" s="1"/>
  <c r="TH71"/>
  <c r="TQ71" s="1"/>
  <c r="TH72"/>
  <c r="TQ72" s="1"/>
  <c r="TH73"/>
  <c r="TQ73" s="1"/>
  <c r="TH3"/>
  <c r="TQ3" s="1"/>
  <c r="PJ4" i="19"/>
  <c r="PJ5"/>
  <c r="PS5" s="1"/>
  <c r="PJ6"/>
  <c r="PS6" s="1"/>
  <c r="PJ7"/>
  <c r="PJ8"/>
  <c r="PJ9"/>
  <c r="PS9" s="1"/>
  <c r="PJ10"/>
  <c r="PS10" s="1"/>
  <c r="PJ11"/>
  <c r="PJ12"/>
  <c r="PJ13"/>
  <c r="PS13" s="1"/>
  <c r="PJ14"/>
  <c r="PS14" s="1"/>
  <c r="PJ15"/>
  <c r="PJ16"/>
  <c r="PJ17"/>
  <c r="PS17" s="1"/>
  <c r="PJ18"/>
  <c r="PS18" s="1"/>
  <c r="PJ19"/>
  <c r="PJ20"/>
  <c r="PJ21"/>
  <c r="PS21" s="1"/>
  <c r="PJ22"/>
  <c r="PS22" s="1"/>
  <c r="PJ23"/>
  <c r="PJ24"/>
  <c r="PJ25"/>
  <c r="PS25" s="1"/>
  <c r="PJ26"/>
  <c r="PS26" s="1"/>
  <c r="PJ27"/>
  <c r="PJ28"/>
  <c r="PJ29"/>
  <c r="PS29" s="1"/>
  <c r="PJ30"/>
  <c r="PS30" s="1"/>
  <c r="PJ31"/>
  <c r="PJ32"/>
  <c r="PJ33"/>
  <c r="PS33" s="1"/>
  <c r="PJ34"/>
  <c r="PS34" s="1"/>
  <c r="PJ35"/>
  <c r="PJ36"/>
  <c r="PJ37"/>
  <c r="PS37" s="1"/>
  <c r="PJ38"/>
  <c r="PS38" s="1"/>
  <c r="PJ39"/>
  <c r="PJ40"/>
  <c r="PJ41"/>
  <c r="PS41" s="1"/>
  <c r="PJ42"/>
  <c r="PS42" s="1"/>
  <c r="PJ43"/>
  <c r="PJ44"/>
  <c r="PJ45"/>
  <c r="PS45" s="1"/>
  <c r="PJ46"/>
  <c r="PS46" s="1"/>
  <c r="PJ47"/>
  <c r="PJ48"/>
  <c r="PJ49"/>
  <c r="PS49" s="1"/>
  <c r="PJ50"/>
  <c r="PS50" s="1"/>
  <c r="PJ51"/>
  <c r="PJ52"/>
  <c r="PJ53"/>
  <c r="PJ54"/>
  <c r="PS54" s="1"/>
  <c r="PJ55"/>
  <c r="PS55" s="1"/>
  <c r="PJ56"/>
  <c r="PJ57"/>
  <c r="PS57" s="1"/>
  <c r="PJ58"/>
  <c r="PS58" s="1"/>
  <c r="PJ59"/>
  <c r="PS59" s="1"/>
  <c r="PJ60"/>
  <c r="PJ61"/>
  <c r="PS61" s="1"/>
  <c r="PJ62"/>
  <c r="PS62" s="1"/>
  <c r="PJ63"/>
  <c r="PJ64"/>
  <c r="PJ65"/>
  <c r="PS65" s="1"/>
  <c r="PJ66"/>
  <c r="PS66" s="1"/>
  <c r="PJ67"/>
  <c r="PJ68"/>
  <c r="PJ69"/>
  <c r="PS69" s="1"/>
  <c r="PJ70"/>
  <c r="PS70" s="1"/>
  <c r="PJ71"/>
  <c r="PJ72"/>
  <c r="PJ73"/>
  <c r="PS73" s="1"/>
  <c r="PJ3"/>
  <c r="GP21" i="23" l="1"/>
  <c r="GP9"/>
  <c r="GP72"/>
  <c r="GP4"/>
  <c r="GP55"/>
  <c r="GP43"/>
  <c r="GP31"/>
  <c r="GP3"/>
  <c r="GP70"/>
  <c r="GP66"/>
  <c r="GP62"/>
  <c r="GP58"/>
  <c r="GP54"/>
  <c r="GP50"/>
  <c r="GP46"/>
  <c r="GP42"/>
  <c r="GP38"/>
  <c r="GP34"/>
  <c r="GP30"/>
  <c r="GP26"/>
  <c r="GP22"/>
  <c r="GP18"/>
  <c r="GP14"/>
  <c r="GP10"/>
  <c r="GP6"/>
  <c r="JH73" i="20"/>
  <c r="JH65"/>
  <c r="JH57"/>
  <c r="JH49"/>
  <c r="JH41"/>
  <c r="JH29"/>
  <c r="JH25"/>
  <c r="JH13"/>
  <c r="JH72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69"/>
  <c r="JH53"/>
  <c r="JH33"/>
  <c r="JH21"/>
  <c r="JH9"/>
  <c r="JH31"/>
  <c r="JH61"/>
  <c r="JH45"/>
  <c r="JH37"/>
  <c r="JH17"/>
  <c r="JH5"/>
  <c r="JH3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TI9" i="13"/>
  <c r="TQ17"/>
  <c r="TQ11"/>
  <c r="JH72" i="21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11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PK42" i="19"/>
  <c r="PS53"/>
  <c r="PS71"/>
  <c r="PS67"/>
  <c r="PS63"/>
  <c r="PS51"/>
  <c r="PS47"/>
  <c r="PK43"/>
  <c r="PS43"/>
  <c r="PS39"/>
  <c r="PS35"/>
  <c r="PK31"/>
  <c r="PS31"/>
  <c r="PS27"/>
  <c r="PS23"/>
  <c r="PS19"/>
  <c r="PS15"/>
  <c r="PS11"/>
  <c r="PS7"/>
  <c r="PS3"/>
  <c r="PS72"/>
  <c r="PS68"/>
  <c r="PS64"/>
  <c r="PS60"/>
  <c r="PS56"/>
  <c r="PS52"/>
  <c r="PS48"/>
  <c r="PS44"/>
  <c r="PS40"/>
  <c r="PS36"/>
  <c r="PS32"/>
  <c r="PS28"/>
  <c r="PS24"/>
  <c r="PS20"/>
  <c r="PS16"/>
  <c r="PS12"/>
  <c r="PS8"/>
  <c r="PS4"/>
  <c r="FY4" i="23"/>
  <c r="FY5"/>
  <c r="FY6"/>
  <c r="GH6" s="1"/>
  <c r="FY7"/>
  <c r="GH7" s="1"/>
  <c r="FY8"/>
  <c r="FY9"/>
  <c r="GH9" s="1"/>
  <c r="FY10"/>
  <c r="GH10" s="1"/>
  <c r="FY11"/>
  <c r="GH11" s="1"/>
  <c r="FY12"/>
  <c r="FY13"/>
  <c r="FY14"/>
  <c r="GH14" s="1"/>
  <c r="FY15"/>
  <c r="GH15" s="1"/>
  <c r="FY16"/>
  <c r="FY17"/>
  <c r="FY18"/>
  <c r="GH18" s="1"/>
  <c r="FY19"/>
  <c r="GH19" s="1"/>
  <c r="FY20"/>
  <c r="FY21"/>
  <c r="FZ21" s="1"/>
  <c r="FY22"/>
  <c r="GH22" s="1"/>
  <c r="FY23"/>
  <c r="GH23" s="1"/>
  <c r="FY24"/>
  <c r="FY25"/>
  <c r="FY26"/>
  <c r="GH26" s="1"/>
  <c r="FY27"/>
  <c r="GH27" s="1"/>
  <c r="FY28"/>
  <c r="FY29"/>
  <c r="FY30"/>
  <c r="GH30" s="1"/>
  <c r="FY31"/>
  <c r="GH31" s="1"/>
  <c r="FY32"/>
  <c r="FY33"/>
  <c r="FY34"/>
  <c r="GH34" s="1"/>
  <c r="FY35"/>
  <c r="GH35" s="1"/>
  <c r="FY36"/>
  <c r="FY37"/>
  <c r="FY38"/>
  <c r="GH38" s="1"/>
  <c r="FY39"/>
  <c r="GH39" s="1"/>
  <c r="FY40"/>
  <c r="FY41"/>
  <c r="FY42"/>
  <c r="FZ42" s="1"/>
  <c r="FY43"/>
  <c r="GH43" s="1"/>
  <c r="FY44"/>
  <c r="FY45"/>
  <c r="FY46"/>
  <c r="GH46" s="1"/>
  <c r="FY47"/>
  <c r="GH47" s="1"/>
  <c r="FY48"/>
  <c r="FY49"/>
  <c r="FY50"/>
  <c r="GH50" s="1"/>
  <c r="FY51"/>
  <c r="GH51" s="1"/>
  <c r="FY52"/>
  <c r="FY53"/>
  <c r="FY54"/>
  <c r="GH54" s="1"/>
  <c r="FY55"/>
  <c r="FZ55" s="1"/>
  <c r="FY56"/>
  <c r="FY57"/>
  <c r="FZ57" s="1"/>
  <c r="FY58"/>
  <c r="GH58" s="1"/>
  <c r="FY59"/>
  <c r="GH59" s="1"/>
  <c r="FY60"/>
  <c r="FY61"/>
  <c r="FY62"/>
  <c r="GH62" s="1"/>
  <c r="FY63"/>
  <c r="GH63" s="1"/>
  <c r="FY64"/>
  <c r="FY65"/>
  <c r="FY66"/>
  <c r="GH66" s="1"/>
  <c r="FY67"/>
  <c r="GH67" s="1"/>
  <c r="FY68"/>
  <c r="FZ68" s="1"/>
  <c r="FY69"/>
  <c r="FY70"/>
  <c r="GH70" s="1"/>
  <c r="FY71"/>
  <c r="GH71" s="1"/>
  <c r="FY72"/>
  <c r="GH72" s="1"/>
  <c r="FY73"/>
  <c r="FZ73" s="1"/>
  <c r="FY3"/>
  <c r="FZ3" s="1"/>
  <c r="FZ71"/>
  <c r="FZ72"/>
  <c r="FZ7"/>
  <c r="IQ4" i="21"/>
  <c r="IZ4" s="1"/>
  <c r="IQ5"/>
  <c r="IZ5" s="1"/>
  <c r="IQ6"/>
  <c r="IR6" s="1"/>
  <c r="IQ7"/>
  <c r="IQ8"/>
  <c r="IZ8" s="1"/>
  <c r="IQ9"/>
  <c r="IZ9" s="1"/>
  <c r="IQ10"/>
  <c r="IR10" s="1"/>
  <c r="IQ11"/>
  <c r="IQ12"/>
  <c r="IQ13"/>
  <c r="IZ13" s="1"/>
  <c r="IQ14"/>
  <c r="IR14" s="1"/>
  <c r="IQ15"/>
  <c r="IQ16"/>
  <c r="IZ16" s="1"/>
  <c r="IQ17"/>
  <c r="IZ17" s="1"/>
  <c r="IQ18"/>
  <c r="IR18" s="1"/>
  <c r="IQ19"/>
  <c r="IQ20"/>
  <c r="IZ20" s="1"/>
  <c r="IQ21"/>
  <c r="IZ21" s="1"/>
  <c r="IQ22"/>
  <c r="IR22" s="1"/>
  <c r="IQ23"/>
  <c r="IQ24"/>
  <c r="IZ24" s="1"/>
  <c r="IQ25"/>
  <c r="IZ25" s="1"/>
  <c r="IQ26"/>
  <c r="IR26" s="1"/>
  <c r="IQ27"/>
  <c r="IQ28"/>
  <c r="IZ28" s="1"/>
  <c r="IQ29"/>
  <c r="IZ29" s="1"/>
  <c r="IQ30"/>
  <c r="IR30" s="1"/>
  <c r="IQ31"/>
  <c r="IQ32"/>
  <c r="IZ32" s="1"/>
  <c r="IQ33"/>
  <c r="IZ33" s="1"/>
  <c r="IQ34"/>
  <c r="IR34" s="1"/>
  <c r="IQ35"/>
  <c r="IQ36"/>
  <c r="IZ36" s="1"/>
  <c r="IQ37"/>
  <c r="IZ37" s="1"/>
  <c r="IQ38"/>
  <c r="IR38" s="1"/>
  <c r="IQ39"/>
  <c r="IQ40"/>
  <c r="IZ40" s="1"/>
  <c r="IQ41"/>
  <c r="IZ41" s="1"/>
  <c r="IQ42"/>
  <c r="IR42" s="1"/>
  <c r="IQ43"/>
  <c r="IQ44"/>
  <c r="IZ44" s="1"/>
  <c r="IQ45"/>
  <c r="IZ45" s="1"/>
  <c r="IQ46"/>
  <c r="IR46" s="1"/>
  <c r="IQ47"/>
  <c r="IQ48"/>
  <c r="IZ48" s="1"/>
  <c r="IQ49"/>
  <c r="IZ49" s="1"/>
  <c r="IQ50"/>
  <c r="IR50" s="1"/>
  <c r="IQ51"/>
  <c r="IQ52"/>
  <c r="IZ52" s="1"/>
  <c r="IQ53"/>
  <c r="IZ53" s="1"/>
  <c r="IQ54"/>
  <c r="IR54" s="1"/>
  <c r="IQ55"/>
  <c r="IQ56"/>
  <c r="IZ56" s="1"/>
  <c r="IQ57"/>
  <c r="IZ57" s="1"/>
  <c r="IQ58"/>
  <c r="IR58" s="1"/>
  <c r="IQ59"/>
  <c r="IQ60"/>
  <c r="IZ60" s="1"/>
  <c r="IQ61"/>
  <c r="IZ61" s="1"/>
  <c r="IQ62"/>
  <c r="IR62" s="1"/>
  <c r="IQ63"/>
  <c r="IQ64"/>
  <c r="IZ64" s="1"/>
  <c r="IQ65"/>
  <c r="IZ65" s="1"/>
  <c r="IQ66"/>
  <c r="IR66" s="1"/>
  <c r="IQ67"/>
  <c r="IQ68"/>
  <c r="IZ68" s="1"/>
  <c r="IQ69"/>
  <c r="IZ69" s="1"/>
  <c r="IQ70"/>
  <c r="IR70" s="1"/>
  <c r="IQ71"/>
  <c r="IQ72"/>
  <c r="IZ72" s="1"/>
  <c r="IQ73"/>
  <c r="IZ73" s="1"/>
  <c r="IQ3"/>
  <c r="IR3" s="1"/>
  <c r="IR5"/>
  <c r="IQ4" i="20"/>
  <c r="IQ5"/>
  <c r="IR5" s="1"/>
  <c r="IQ6"/>
  <c r="IR6" s="1"/>
  <c r="IQ7"/>
  <c r="IZ7" s="1"/>
  <c r="IQ8"/>
  <c r="IZ8" s="1"/>
  <c r="IQ9"/>
  <c r="IR9" s="1"/>
  <c r="IQ10"/>
  <c r="IR10" s="1"/>
  <c r="IQ11"/>
  <c r="IQ12"/>
  <c r="IQ13"/>
  <c r="IR13" s="1"/>
  <c r="IQ14"/>
  <c r="IR14" s="1"/>
  <c r="IQ15"/>
  <c r="IZ15" s="1"/>
  <c r="IQ16"/>
  <c r="IZ16" s="1"/>
  <c r="IQ17"/>
  <c r="IR17" s="1"/>
  <c r="IQ18"/>
  <c r="IR18" s="1"/>
  <c r="IQ19"/>
  <c r="IZ19" s="1"/>
  <c r="IQ20"/>
  <c r="IZ20" s="1"/>
  <c r="IQ21"/>
  <c r="IR21" s="1"/>
  <c r="IQ22"/>
  <c r="IZ22" s="1"/>
  <c r="IQ23"/>
  <c r="IZ23" s="1"/>
  <c r="IQ24"/>
  <c r="IZ24" s="1"/>
  <c r="IQ25"/>
  <c r="IR25" s="1"/>
  <c r="IQ26"/>
  <c r="IR26" s="1"/>
  <c r="IQ27"/>
  <c r="IZ27" s="1"/>
  <c r="IQ28"/>
  <c r="IZ28" s="1"/>
  <c r="IQ29"/>
  <c r="IR29" s="1"/>
  <c r="IQ30"/>
  <c r="IR30" s="1"/>
  <c r="IQ31"/>
  <c r="IR31" s="1"/>
  <c r="IQ32"/>
  <c r="IZ32" s="1"/>
  <c r="IQ33"/>
  <c r="IR33" s="1"/>
  <c r="IQ34"/>
  <c r="IR34" s="1"/>
  <c r="IQ35"/>
  <c r="IZ35" s="1"/>
  <c r="IQ36"/>
  <c r="IZ36" s="1"/>
  <c r="IQ37"/>
  <c r="IR37" s="1"/>
  <c r="IQ38"/>
  <c r="IR38" s="1"/>
  <c r="IQ39"/>
  <c r="IZ39" s="1"/>
  <c r="IQ40"/>
  <c r="IZ40" s="1"/>
  <c r="IQ41"/>
  <c r="IR41" s="1"/>
  <c r="IQ42"/>
  <c r="IR42" s="1"/>
  <c r="IQ43"/>
  <c r="IZ43" s="1"/>
  <c r="IQ44"/>
  <c r="IZ44" s="1"/>
  <c r="IQ45"/>
  <c r="IR45" s="1"/>
  <c r="IQ46"/>
  <c r="IR46" s="1"/>
  <c r="IQ47"/>
  <c r="IZ47" s="1"/>
  <c r="IQ48"/>
  <c r="IZ48" s="1"/>
  <c r="IQ49"/>
  <c r="IR49" s="1"/>
  <c r="IQ50"/>
  <c r="IR50" s="1"/>
  <c r="IQ51"/>
  <c r="IZ51" s="1"/>
  <c r="IQ52"/>
  <c r="IZ52" s="1"/>
  <c r="IQ53"/>
  <c r="IR53" s="1"/>
  <c r="IQ54"/>
  <c r="IR54" s="1"/>
  <c r="IQ55"/>
  <c r="IZ55" s="1"/>
  <c r="IQ56"/>
  <c r="IZ56" s="1"/>
  <c r="IQ57"/>
  <c r="IR57" s="1"/>
  <c r="IQ58"/>
  <c r="IR58" s="1"/>
  <c r="IQ59"/>
  <c r="IZ59" s="1"/>
  <c r="IQ60"/>
  <c r="IZ60" s="1"/>
  <c r="IQ61"/>
  <c r="IR61" s="1"/>
  <c r="IQ62"/>
  <c r="IR62" s="1"/>
  <c r="IQ63"/>
  <c r="IZ63" s="1"/>
  <c r="IQ64"/>
  <c r="IZ64" s="1"/>
  <c r="IQ65"/>
  <c r="IR65" s="1"/>
  <c r="IQ66"/>
  <c r="IR66" s="1"/>
  <c r="IQ67"/>
  <c r="IZ67" s="1"/>
  <c r="IQ68"/>
  <c r="IZ68" s="1"/>
  <c r="IQ69"/>
  <c r="IR69" s="1"/>
  <c r="IQ70"/>
  <c r="IR70" s="1"/>
  <c r="IQ71"/>
  <c r="IZ71" s="1"/>
  <c r="IQ72"/>
  <c r="IZ72" s="1"/>
  <c r="IQ73"/>
  <c r="IR73" s="1"/>
  <c r="IQ3"/>
  <c r="IR3" s="1"/>
  <c r="IR7"/>
  <c r="IR8"/>
  <c r="IR15"/>
  <c r="IR16"/>
  <c r="IR19"/>
  <c r="IR20"/>
  <c r="IR23"/>
  <c r="IR24"/>
  <c r="IR27"/>
  <c r="IR28"/>
  <c r="IR35"/>
  <c r="RO4" i="13"/>
  <c r="RO5"/>
  <c r="RO6"/>
  <c r="RO7"/>
  <c r="RO8"/>
  <c r="RO9"/>
  <c r="TA9" s="1"/>
  <c r="RO10"/>
  <c r="RO11"/>
  <c r="RO12"/>
  <c r="RO13"/>
  <c r="RO14"/>
  <c r="RO15"/>
  <c r="RO16"/>
  <c r="RO17"/>
  <c r="RO18"/>
  <c r="RO19"/>
  <c r="RO20"/>
  <c r="RO21"/>
  <c r="RO22"/>
  <c r="RO23"/>
  <c r="RO24"/>
  <c r="RO25"/>
  <c r="RO26"/>
  <c r="RO27"/>
  <c r="RO28"/>
  <c r="RO29"/>
  <c r="RO30"/>
  <c r="RO31"/>
  <c r="RO32"/>
  <c r="RO33"/>
  <c r="RO34"/>
  <c r="RO35"/>
  <c r="RO36"/>
  <c r="RO37"/>
  <c r="RO38"/>
  <c r="RO39"/>
  <c r="RO40"/>
  <c r="RO41"/>
  <c r="RO42"/>
  <c r="RO43"/>
  <c r="RO44"/>
  <c r="RO45"/>
  <c r="RO46"/>
  <c r="RO47"/>
  <c r="RO48"/>
  <c r="RO49"/>
  <c r="RO50"/>
  <c r="RO51"/>
  <c r="RO52"/>
  <c r="RO53"/>
  <c r="RO54"/>
  <c r="RO55"/>
  <c r="RO56"/>
  <c r="RO57"/>
  <c r="RO58"/>
  <c r="RO59"/>
  <c r="RO60"/>
  <c r="RO61"/>
  <c r="RO62"/>
  <c r="RO63"/>
  <c r="RO64"/>
  <c r="RO65"/>
  <c r="RO66"/>
  <c r="RO67"/>
  <c r="RO68"/>
  <c r="RO69"/>
  <c r="RO70"/>
  <c r="RO71"/>
  <c r="RO72"/>
  <c r="RO73"/>
  <c r="RO3"/>
  <c r="SZ12"/>
  <c r="TI12" s="1"/>
  <c r="SZ11"/>
  <c r="TI11" s="1"/>
  <c r="SZ4"/>
  <c r="SZ5"/>
  <c r="TI5" s="1"/>
  <c r="SZ6"/>
  <c r="TI6" s="1"/>
  <c r="SZ7"/>
  <c r="SZ8"/>
  <c r="TI8" s="1"/>
  <c r="SZ10"/>
  <c r="TA10" s="1"/>
  <c r="SZ13"/>
  <c r="TA13" s="1"/>
  <c r="SZ14"/>
  <c r="TI14" s="1"/>
  <c r="SZ15"/>
  <c r="SZ16"/>
  <c r="TI16" s="1"/>
  <c r="SZ17"/>
  <c r="TI17" s="1"/>
  <c r="SZ18"/>
  <c r="TI18" s="1"/>
  <c r="SZ19"/>
  <c r="SZ20"/>
  <c r="TI20" s="1"/>
  <c r="SZ21"/>
  <c r="TI21" s="1"/>
  <c r="SZ22"/>
  <c r="TI22" s="1"/>
  <c r="SZ23"/>
  <c r="SZ24"/>
  <c r="TI24" s="1"/>
  <c r="SZ25"/>
  <c r="TI25" s="1"/>
  <c r="SZ26"/>
  <c r="TI26" s="1"/>
  <c r="SZ27"/>
  <c r="SZ28"/>
  <c r="TI28" s="1"/>
  <c r="SZ29"/>
  <c r="TI29" s="1"/>
  <c r="SZ30"/>
  <c r="TI30" s="1"/>
  <c r="SZ31"/>
  <c r="SZ32"/>
  <c r="TI32" s="1"/>
  <c r="SZ33"/>
  <c r="TI33" s="1"/>
  <c r="SZ34"/>
  <c r="TI34" s="1"/>
  <c r="SZ35"/>
  <c r="SZ36"/>
  <c r="TI36" s="1"/>
  <c r="SZ37"/>
  <c r="TI37" s="1"/>
  <c r="SZ38"/>
  <c r="TI38" s="1"/>
  <c r="SZ39"/>
  <c r="SZ40"/>
  <c r="TI40" s="1"/>
  <c r="SZ41"/>
  <c r="TI41" s="1"/>
  <c r="SZ42"/>
  <c r="TI42" s="1"/>
  <c r="SZ43"/>
  <c r="SZ44"/>
  <c r="TI44" s="1"/>
  <c r="SZ45"/>
  <c r="TI45" s="1"/>
  <c r="SZ46"/>
  <c r="TI46" s="1"/>
  <c r="SZ47"/>
  <c r="SZ48"/>
  <c r="TI48" s="1"/>
  <c r="SZ49"/>
  <c r="TI49" s="1"/>
  <c r="SZ50"/>
  <c r="TI50" s="1"/>
  <c r="SZ51"/>
  <c r="SZ52"/>
  <c r="TI52" s="1"/>
  <c r="SZ53"/>
  <c r="TI53" s="1"/>
  <c r="SZ54"/>
  <c r="TI54" s="1"/>
  <c r="SZ55"/>
  <c r="SZ56"/>
  <c r="TI56" s="1"/>
  <c r="SZ57"/>
  <c r="TI57" s="1"/>
  <c r="SZ58"/>
  <c r="TI58" s="1"/>
  <c r="SZ59"/>
  <c r="SZ60"/>
  <c r="TI60" s="1"/>
  <c r="SZ61"/>
  <c r="TI61" s="1"/>
  <c r="SZ62"/>
  <c r="TI62" s="1"/>
  <c r="SZ63"/>
  <c r="SZ64"/>
  <c r="TI64" s="1"/>
  <c r="SZ65"/>
  <c r="TI65" s="1"/>
  <c r="SZ66"/>
  <c r="TI66" s="1"/>
  <c r="SZ67"/>
  <c r="SZ68"/>
  <c r="TI68" s="1"/>
  <c r="SZ69"/>
  <c r="TI69" s="1"/>
  <c r="SZ70"/>
  <c r="TI70" s="1"/>
  <c r="SZ71"/>
  <c r="SZ72"/>
  <c r="TI72" s="1"/>
  <c r="SZ73"/>
  <c r="TI73" s="1"/>
  <c r="SZ3"/>
  <c r="TI3" s="1"/>
  <c r="PB22" i="19"/>
  <c r="PK22" s="1"/>
  <c r="PB21"/>
  <c r="PB17"/>
  <c r="PK17" s="1"/>
  <c r="PB14"/>
  <c r="PK14" s="1"/>
  <c r="PB12"/>
  <c r="PK12" s="1"/>
  <c r="PB11"/>
  <c r="PK11" s="1"/>
  <c r="PB9"/>
  <c r="PB4"/>
  <c r="PK4" s="1"/>
  <c r="OX74"/>
  <c r="OY74"/>
  <c r="PB5"/>
  <c r="PK5" s="1"/>
  <c r="PB6"/>
  <c r="PK6" s="1"/>
  <c r="PB7"/>
  <c r="PK7" s="1"/>
  <c r="PB8"/>
  <c r="PK8" s="1"/>
  <c r="PB10"/>
  <c r="PK10" s="1"/>
  <c r="PB13"/>
  <c r="PK13" s="1"/>
  <c r="PB15"/>
  <c r="PK15" s="1"/>
  <c r="PB16"/>
  <c r="PB18"/>
  <c r="PK18" s="1"/>
  <c r="PB19"/>
  <c r="PK19" s="1"/>
  <c r="PB20"/>
  <c r="PK20" s="1"/>
  <c r="PB23"/>
  <c r="PK23" s="1"/>
  <c r="PB24"/>
  <c r="PB25"/>
  <c r="PK25" s="1"/>
  <c r="PB26"/>
  <c r="PK26" s="1"/>
  <c r="PB27"/>
  <c r="PK27" s="1"/>
  <c r="PB28"/>
  <c r="PB29"/>
  <c r="PK29" s="1"/>
  <c r="PB30"/>
  <c r="PK30" s="1"/>
  <c r="PB32"/>
  <c r="PK32" s="1"/>
  <c r="PB33"/>
  <c r="PK33" s="1"/>
  <c r="PB34"/>
  <c r="PK34" s="1"/>
  <c r="PB35"/>
  <c r="PK35" s="1"/>
  <c r="PB36"/>
  <c r="PK36" s="1"/>
  <c r="PB37"/>
  <c r="PK37" s="1"/>
  <c r="PB38"/>
  <c r="PK38" s="1"/>
  <c r="PB39"/>
  <c r="PK39" s="1"/>
  <c r="PB40"/>
  <c r="PK40" s="1"/>
  <c r="PB41"/>
  <c r="PK41" s="1"/>
  <c r="PB44"/>
  <c r="PK44" s="1"/>
  <c r="PB45"/>
  <c r="PK45" s="1"/>
  <c r="PB46"/>
  <c r="PK46" s="1"/>
  <c r="PB47"/>
  <c r="PB48"/>
  <c r="PK48" s="1"/>
  <c r="PB49"/>
  <c r="PK49" s="1"/>
  <c r="PB50"/>
  <c r="PK50" s="1"/>
  <c r="PB51"/>
  <c r="PB52"/>
  <c r="PK52" s="1"/>
  <c r="PB53"/>
  <c r="PK53" s="1"/>
  <c r="PB54"/>
  <c r="PB55"/>
  <c r="PB56"/>
  <c r="PK56" s="1"/>
  <c r="PB57"/>
  <c r="PK57" s="1"/>
  <c r="PB58"/>
  <c r="PK58" s="1"/>
  <c r="PB59"/>
  <c r="PK59" s="1"/>
  <c r="PB60"/>
  <c r="PK60" s="1"/>
  <c r="PB61"/>
  <c r="PK61" s="1"/>
  <c r="PB62"/>
  <c r="PK62" s="1"/>
  <c r="PB63"/>
  <c r="PK63" s="1"/>
  <c r="PB64"/>
  <c r="PK64" s="1"/>
  <c r="PB65"/>
  <c r="PK65" s="1"/>
  <c r="PB66"/>
  <c r="PK66" s="1"/>
  <c r="PB67"/>
  <c r="PK67" s="1"/>
  <c r="PB68"/>
  <c r="PK68" s="1"/>
  <c r="PB69"/>
  <c r="PK69" s="1"/>
  <c r="PB70"/>
  <c r="PK70" s="1"/>
  <c r="PB71"/>
  <c r="PK71" s="1"/>
  <c r="PB72"/>
  <c r="PK72" s="1"/>
  <c r="PB73"/>
  <c r="PK73" s="1"/>
  <c r="PB3"/>
  <c r="PK3" s="1"/>
  <c r="PC31"/>
  <c r="PC42"/>
  <c r="PC43"/>
  <c r="IR41" i="21" l="1"/>
  <c r="FZ59" i="23"/>
  <c r="IR25" i="21"/>
  <c r="FZ47" i="23"/>
  <c r="FZ51"/>
  <c r="FZ43"/>
  <c r="FZ54"/>
  <c r="FZ50"/>
  <c r="FZ46"/>
  <c r="IR33" i="21"/>
  <c r="IR17"/>
  <c r="FZ27" i="23"/>
  <c r="IR57" i="21"/>
  <c r="IR49"/>
  <c r="IR65"/>
  <c r="IR61"/>
  <c r="IR53"/>
  <c r="IR45"/>
  <c r="IR37"/>
  <c r="IR29"/>
  <c r="IR21"/>
  <c r="IR13"/>
  <c r="FZ35" i="23"/>
  <c r="FZ19"/>
  <c r="IR73" i="21"/>
  <c r="IR59" i="20"/>
  <c r="IR68" i="21"/>
  <c r="IR64"/>
  <c r="IR60"/>
  <c r="IR56"/>
  <c r="IR52"/>
  <c r="IR48"/>
  <c r="IR44"/>
  <c r="IR40"/>
  <c r="IR36"/>
  <c r="IR32"/>
  <c r="IR28"/>
  <c r="IR24"/>
  <c r="IR20"/>
  <c r="IR16"/>
  <c r="IR43" i="20"/>
  <c r="IR9" i="21"/>
  <c r="FZ39" i="23"/>
  <c r="FZ31"/>
  <c r="FZ23"/>
  <c r="FZ15"/>
  <c r="TA20" i="13"/>
  <c r="TA8"/>
  <c r="FZ67" i="23"/>
  <c r="IR51" i="20"/>
  <c r="IR39"/>
  <c r="TA64" i="13"/>
  <c r="TA40"/>
  <c r="TA52"/>
  <c r="TA32"/>
  <c r="IR67" i="20"/>
  <c r="IR55"/>
  <c r="IR47"/>
  <c r="FZ63" i="23"/>
  <c r="FZ38"/>
  <c r="FZ34"/>
  <c r="FZ30"/>
  <c r="FZ26"/>
  <c r="FZ22"/>
  <c r="FZ18"/>
  <c r="FZ10"/>
  <c r="FZ6"/>
  <c r="TA53" i="13"/>
  <c r="TA21"/>
  <c r="TA12"/>
  <c r="FZ70" i="23"/>
  <c r="FZ66"/>
  <c r="FZ62"/>
  <c r="FZ58"/>
  <c r="TA72" i="13"/>
  <c r="TA44"/>
  <c r="IR71" i="20"/>
  <c r="IR63"/>
  <c r="IR72" i="21"/>
  <c r="TI10" i="13"/>
  <c r="FZ64" i="23"/>
  <c r="GH64"/>
  <c r="FZ60"/>
  <c r="GH60"/>
  <c r="FZ56"/>
  <c r="GH56"/>
  <c r="FZ52"/>
  <c r="GH52"/>
  <c r="FZ48"/>
  <c r="GH48"/>
  <c r="FZ44"/>
  <c r="GH44"/>
  <c r="FZ40"/>
  <c r="GH40"/>
  <c r="FZ36"/>
  <c r="GH36"/>
  <c r="FZ32"/>
  <c r="GH32"/>
  <c r="FZ28"/>
  <c r="GH28"/>
  <c r="FZ24"/>
  <c r="GH24"/>
  <c r="FZ20"/>
  <c r="GH20"/>
  <c r="FZ16"/>
  <c r="GH16"/>
  <c r="GH12"/>
  <c r="FZ8"/>
  <c r="GH8"/>
  <c r="GH68"/>
  <c r="GH42"/>
  <c r="GH3"/>
  <c r="GH4"/>
  <c r="GH57"/>
  <c r="GH55"/>
  <c r="FZ69"/>
  <c r="GH69"/>
  <c r="FZ65"/>
  <c r="GH65"/>
  <c r="FZ61"/>
  <c r="GH61"/>
  <c r="FZ53"/>
  <c r="GH53"/>
  <c r="FZ49"/>
  <c r="GH49"/>
  <c r="FZ45"/>
  <c r="GH45"/>
  <c r="FZ41"/>
  <c r="GH41"/>
  <c r="FZ37"/>
  <c r="GH37"/>
  <c r="FZ33"/>
  <c r="GH33"/>
  <c r="FZ29"/>
  <c r="GH29"/>
  <c r="FZ25"/>
  <c r="GH25"/>
  <c r="FZ17"/>
  <c r="GH17"/>
  <c r="FZ13"/>
  <c r="GH13"/>
  <c r="FZ5"/>
  <c r="GH5"/>
  <c r="GH73"/>
  <c r="GH21"/>
  <c r="IR72" i="20"/>
  <c r="IR64"/>
  <c r="IR56"/>
  <c r="IR48"/>
  <c r="IR40"/>
  <c r="IR32"/>
  <c r="IZ6"/>
  <c r="IZ38"/>
  <c r="IZ70"/>
  <c r="IZ14"/>
  <c r="IZ46"/>
  <c r="IZ30"/>
  <c r="IZ62"/>
  <c r="IR68"/>
  <c r="IR60"/>
  <c r="IR52"/>
  <c r="IR44"/>
  <c r="IR36"/>
  <c r="IZ54"/>
  <c r="IZ5"/>
  <c r="IZ37"/>
  <c r="IZ61"/>
  <c r="IZ9"/>
  <c r="IZ33"/>
  <c r="IZ69"/>
  <c r="IZ13"/>
  <c r="IZ29"/>
  <c r="IZ49"/>
  <c r="IZ65"/>
  <c r="IZ11"/>
  <c r="IZ10"/>
  <c r="IZ18"/>
  <c r="IZ26"/>
  <c r="IZ34"/>
  <c r="IZ42"/>
  <c r="IZ50"/>
  <c r="IZ58"/>
  <c r="IZ66"/>
  <c r="IZ3"/>
  <c r="IZ17"/>
  <c r="IZ45"/>
  <c r="IZ31"/>
  <c r="IZ21"/>
  <c r="IZ53"/>
  <c r="IZ4"/>
  <c r="IZ12"/>
  <c r="IZ25"/>
  <c r="IZ41"/>
  <c r="IZ57"/>
  <c r="IZ73"/>
  <c r="TA69" i="13"/>
  <c r="TA60"/>
  <c r="TA48"/>
  <c r="TA37"/>
  <c r="TA28"/>
  <c r="TA16"/>
  <c r="TA5"/>
  <c r="TA71"/>
  <c r="TI71"/>
  <c r="TA67"/>
  <c r="TI67"/>
  <c r="TA63"/>
  <c r="TI63"/>
  <c r="TA59"/>
  <c r="TI59"/>
  <c r="TA55"/>
  <c r="TI55"/>
  <c r="TA51"/>
  <c r="TI51"/>
  <c r="TA47"/>
  <c r="TI47"/>
  <c r="TA43"/>
  <c r="TI43"/>
  <c r="TA39"/>
  <c r="TI39"/>
  <c r="TA35"/>
  <c r="TI35"/>
  <c r="TA31"/>
  <c r="TI31"/>
  <c r="TA27"/>
  <c r="TI27"/>
  <c r="TA23"/>
  <c r="TI23"/>
  <c r="TA19"/>
  <c r="TI19"/>
  <c r="TA15"/>
  <c r="TI15"/>
  <c r="TA4"/>
  <c r="TI4"/>
  <c r="TA73"/>
  <c r="TA65"/>
  <c r="TA57"/>
  <c r="TA49"/>
  <c r="TA41"/>
  <c r="TA33"/>
  <c r="TA25"/>
  <c r="TA17"/>
  <c r="TA61"/>
  <c r="TA29"/>
  <c r="TI13"/>
  <c r="TA68"/>
  <c r="TA56"/>
  <c r="TA45"/>
  <c r="TA36"/>
  <c r="TA24"/>
  <c r="TA7"/>
  <c r="TI7"/>
  <c r="TA11"/>
  <c r="IR69" i="21"/>
  <c r="IR4"/>
  <c r="IR71"/>
  <c r="IZ71"/>
  <c r="IR67"/>
  <c r="IZ67"/>
  <c r="IR63"/>
  <c r="IZ63"/>
  <c r="IR59"/>
  <c r="IZ59"/>
  <c r="IR55"/>
  <c r="IZ55"/>
  <c r="IR51"/>
  <c r="IZ51"/>
  <c r="IR47"/>
  <c r="IZ47"/>
  <c r="IR43"/>
  <c r="IZ43"/>
  <c r="IR39"/>
  <c r="IZ39"/>
  <c r="IR35"/>
  <c r="IZ35"/>
  <c r="IR31"/>
  <c r="IZ31"/>
  <c r="IR27"/>
  <c r="IZ27"/>
  <c r="IR23"/>
  <c r="IZ23"/>
  <c r="IR19"/>
  <c r="IZ19"/>
  <c r="IR15"/>
  <c r="IZ15"/>
  <c r="IR7"/>
  <c r="IZ7"/>
  <c r="IZ6"/>
  <c r="IZ14"/>
  <c r="IZ22"/>
  <c r="IZ30"/>
  <c r="IZ38"/>
  <c r="IZ46"/>
  <c r="IZ54"/>
  <c r="IZ62"/>
  <c r="IZ70"/>
  <c r="IZ12"/>
  <c r="IR8"/>
  <c r="IZ3"/>
  <c r="IZ10"/>
  <c r="IZ18"/>
  <c r="IZ26"/>
  <c r="IZ34"/>
  <c r="IZ42"/>
  <c r="IZ50"/>
  <c r="IZ58"/>
  <c r="IZ66"/>
  <c r="IZ11"/>
  <c r="PK9" i="19"/>
  <c r="PK28"/>
  <c r="PK54"/>
  <c r="PK55"/>
  <c r="PK16"/>
  <c r="PK24"/>
  <c r="PK47"/>
  <c r="PK51"/>
  <c r="PK21"/>
  <c r="TA70" i="13"/>
  <c r="TA62"/>
  <c r="TA54"/>
  <c r="TA50"/>
  <c r="TA42"/>
  <c r="TA38"/>
  <c r="TA34"/>
  <c r="TA30"/>
  <c r="TA22"/>
  <c r="TA18"/>
  <c r="TA14"/>
  <c r="TA6"/>
  <c r="TA66"/>
  <c r="TA58"/>
  <c r="TA46"/>
  <c r="TA26"/>
  <c r="TA3"/>
  <c r="PB74" i="19"/>
  <c r="PK74" s="1"/>
  <c r="AU87" i="25"/>
  <c r="OT108" i="19"/>
  <c r="OT107"/>
  <c r="AU86" i="25"/>
  <c r="OT106" i="19"/>
  <c r="OT105"/>
  <c r="OT100"/>
  <c r="OT94"/>
  <c r="OT92"/>
  <c r="OT91"/>
  <c r="AU84" i="25"/>
  <c r="OP74" i="19" l="1"/>
  <c r="OQ74"/>
  <c r="OT55"/>
  <c r="PC55" s="1"/>
  <c r="OT4"/>
  <c r="PC4" s="1"/>
  <c r="OT5"/>
  <c r="PC5" s="1"/>
  <c r="OT6"/>
  <c r="PC6" s="1"/>
  <c r="OT7"/>
  <c r="PC7" s="1"/>
  <c r="OT8"/>
  <c r="PC8" s="1"/>
  <c r="OT9"/>
  <c r="PC9" s="1"/>
  <c r="OT10"/>
  <c r="PC10" s="1"/>
  <c r="OT11"/>
  <c r="OT12"/>
  <c r="PC12" s="1"/>
  <c r="OT13"/>
  <c r="PC13" s="1"/>
  <c r="OT14"/>
  <c r="OT15"/>
  <c r="OT16"/>
  <c r="PC16" s="1"/>
  <c r="OT17"/>
  <c r="PC17" s="1"/>
  <c r="OT18"/>
  <c r="PC18" s="1"/>
  <c r="OT19"/>
  <c r="OT20"/>
  <c r="PC20" s="1"/>
  <c r="OT21"/>
  <c r="PC21" s="1"/>
  <c r="OT22"/>
  <c r="PC22" s="1"/>
  <c r="OT23"/>
  <c r="PC23" s="1"/>
  <c r="OT24"/>
  <c r="PC24" s="1"/>
  <c r="OT25"/>
  <c r="PC25" s="1"/>
  <c r="OT26"/>
  <c r="PC26" s="1"/>
  <c r="OT27"/>
  <c r="PC27" s="1"/>
  <c r="OT28"/>
  <c r="PC28" s="1"/>
  <c r="OT29"/>
  <c r="PC29" s="1"/>
  <c r="OT30"/>
  <c r="PC30" s="1"/>
  <c r="OT32"/>
  <c r="PC32" s="1"/>
  <c r="OT33"/>
  <c r="PC33" s="1"/>
  <c r="OT34"/>
  <c r="PC34" s="1"/>
  <c r="OT35"/>
  <c r="PC35" s="1"/>
  <c r="OT36"/>
  <c r="PC36" s="1"/>
  <c r="OT37"/>
  <c r="PC37" s="1"/>
  <c r="OT38"/>
  <c r="PC38" s="1"/>
  <c r="OT39"/>
  <c r="PC39" s="1"/>
  <c r="OT40"/>
  <c r="PC40" s="1"/>
  <c r="OT41"/>
  <c r="PC41" s="1"/>
  <c r="OT44"/>
  <c r="PC44" s="1"/>
  <c r="OT45"/>
  <c r="PC45" s="1"/>
  <c r="OT46"/>
  <c r="PC46" s="1"/>
  <c r="OT47"/>
  <c r="PC47" s="1"/>
  <c r="OT48"/>
  <c r="PC48" s="1"/>
  <c r="OT49"/>
  <c r="PC49" s="1"/>
  <c r="OT50"/>
  <c r="OT51"/>
  <c r="PC51" s="1"/>
  <c r="OT52"/>
  <c r="PC52" s="1"/>
  <c r="OT53"/>
  <c r="PC53" s="1"/>
  <c r="OT54"/>
  <c r="PC54" s="1"/>
  <c r="OT56"/>
  <c r="PC56" s="1"/>
  <c r="OT57"/>
  <c r="PC57" s="1"/>
  <c r="OT58"/>
  <c r="PC58" s="1"/>
  <c r="OT59"/>
  <c r="OT60"/>
  <c r="PC60" s="1"/>
  <c r="OT61"/>
  <c r="PC61" s="1"/>
  <c r="OT62"/>
  <c r="PC62" s="1"/>
  <c r="OT63"/>
  <c r="PC63" s="1"/>
  <c r="OT64"/>
  <c r="PC64" s="1"/>
  <c r="OT65"/>
  <c r="PC65" s="1"/>
  <c r="OT66"/>
  <c r="PC66" s="1"/>
  <c r="OT67"/>
  <c r="PC67" s="1"/>
  <c r="OT68"/>
  <c r="PC68" s="1"/>
  <c r="OT69"/>
  <c r="PC69" s="1"/>
  <c r="OT70"/>
  <c r="PC70" s="1"/>
  <c r="OT71"/>
  <c r="PC71" s="1"/>
  <c r="OT72"/>
  <c r="PC72" s="1"/>
  <c r="OT73"/>
  <c r="OT3"/>
  <c r="OU13"/>
  <c r="OU16"/>
  <c r="OU25"/>
  <c r="OU31"/>
  <c r="OU42"/>
  <c r="OU43"/>
  <c r="OU48"/>
  <c r="AU83" i="25"/>
  <c r="AU82"/>
  <c r="AM82"/>
  <c r="AM88"/>
  <c r="AD88"/>
  <c r="AU43"/>
  <c r="BH43" s="1"/>
  <c r="AU42"/>
  <c r="BH42" s="1"/>
  <c r="AU31"/>
  <c r="BH31" s="1"/>
  <c r="AU22"/>
  <c r="BH22" s="1"/>
  <c r="AU21"/>
  <c r="BH21" s="1"/>
  <c r="AU14"/>
  <c r="BH14" s="1"/>
  <c r="AU12"/>
  <c r="BH12" s="1"/>
  <c r="AU11"/>
  <c r="BH11" s="1"/>
  <c r="AU9"/>
  <c r="BH9" s="1"/>
  <c r="AU4"/>
  <c r="BH4" s="1"/>
  <c r="AQ74"/>
  <c r="AR74"/>
  <c r="AU5"/>
  <c r="BH5" s="1"/>
  <c r="AU6"/>
  <c r="BH6" s="1"/>
  <c r="AU7"/>
  <c r="BH7" s="1"/>
  <c r="AU8"/>
  <c r="BH8" s="1"/>
  <c r="AU10"/>
  <c r="BH10" s="1"/>
  <c r="AU13"/>
  <c r="BH13" s="1"/>
  <c r="AU15"/>
  <c r="BH15" s="1"/>
  <c r="AU16"/>
  <c r="BH16" s="1"/>
  <c r="AV17"/>
  <c r="AU18"/>
  <c r="BH18" s="1"/>
  <c r="AU19"/>
  <c r="BH19" s="1"/>
  <c r="AU20"/>
  <c r="BH20" s="1"/>
  <c r="AU23"/>
  <c r="BH23" s="1"/>
  <c r="AU24"/>
  <c r="BH24" s="1"/>
  <c r="AU25"/>
  <c r="BH25" s="1"/>
  <c r="AU26"/>
  <c r="BH26" s="1"/>
  <c r="AU27"/>
  <c r="BH27" s="1"/>
  <c r="AU28"/>
  <c r="BH28" s="1"/>
  <c r="AU29"/>
  <c r="BH29" s="1"/>
  <c r="AU30"/>
  <c r="BH30" s="1"/>
  <c r="AU32"/>
  <c r="BH32" s="1"/>
  <c r="AU33"/>
  <c r="BH33" s="1"/>
  <c r="AU34"/>
  <c r="BH34" s="1"/>
  <c r="AU35"/>
  <c r="BH35" s="1"/>
  <c r="AU36"/>
  <c r="BH36" s="1"/>
  <c r="AU37"/>
  <c r="BH37" s="1"/>
  <c r="AU38"/>
  <c r="BH38" s="1"/>
  <c r="AU39"/>
  <c r="BH39" s="1"/>
  <c r="AU40"/>
  <c r="BH40" s="1"/>
  <c r="AU41"/>
  <c r="BH41" s="1"/>
  <c r="AU44"/>
  <c r="BH44" s="1"/>
  <c r="AU45"/>
  <c r="BH45" s="1"/>
  <c r="AU46"/>
  <c r="BH46" s="1"/>
  <c r="AU47"/>
  <c r="BH47" s="1"/>
  <c r="AU48"/>
  <c r="BH48" s="1"/>
  <c r="AU49"/>
  <c r="BH49" s="1"/>
  <c r="AU50"/>
  <c r="BH50" s="1"/>
  <c r="AU51"/>
  <c r="BH51" s="1"/>
  <c r="AU52"/>
  <c r="BH52" s="1"/>
  <c r="AU53"/>
  <c r="BH53" s="1"/>
  <c r="AU54"/>
  <c r="BH54" s="1"/>
  <c r="AU55"/>
  <c r="BH55" s="1"/>
  <c r="AU56"/>
  <c r="BH56" s="1"/>
  <c r="AU57"/>
  <c r="BH57" s="1"/>
  <c r="AU58"/>
  <c r="BH58" s="1"/>
  <c r="AU59"/>
  <c r="BH59" s="1"/>
  <c r="AU60"/>
  <c r="BH60" s="1"/>
  <c r="AU61"/>
  <c r="BH61" s="1"/>
  <c r="AU62"/>
  <c r="BH62" s="1"/>
  <c r="AU63"/>
  <c r="BH63" s="1"/>
  <c r="AU64"/>
  <c r="BH64" s="1"/>
  <c r="AU65"/>
  <c r="BH65" s="1"/>
  <c r="AU66"/>
  <c r="BH66" s="1"/>
  <c r="AU67"/>
  <c r="BH67" s="1"/>
  <c r="AU68"/>
  <c r="BH68" s="1"/>
  <c r="AU69"/>
  <c r="BH69" s="1"/>
  <c r="AU70"/>
  <c r="BH70" s="1"/>
  <c r="AU71"/>
  <c r="BH71" s="1"/>
  <c r="AU72"/>
  <c r="BH72" s="1"/>
  <c r="AU73"/>
  <c r="BH73" s="1"/>
  <c r="AU3"/>
  <c r="BH3" s="1"/>
  <c r="AI74"/>
  <c r="AJ74"/>
  <c r="OU57" i="19" l="1"/>
  <c r="OU52"/>
  <c r="OU34"/>
  <c r="OU29"/>
  <c r="OU69"/>
  <c r="OU61"/>
  <c r="OU44"/>
  <c r="OU40"/>
  <c r="OU32"/>
  <c r="OU60"/>
  <c r="OU36"/>
  <c r="OU65"/>
  <c r="OU39"/>
  <c r="OU10"/>
  <c r="OU70"/>
  <c r="OU62"/>
  <c r="OU53"/>
  <c r="OU38"/>
  <c r="OU18"/>
  <c r="OU5"/>
  <c r="OU66"/>
  <c r="OU35"/>
  <c r="OU64"/>
  <c r="OU51"/>
  <c r="OU4"/>
  <c r="OU68"/>
  <c r="OU56"/>
  <c r="OU20"/>
  <c r="OT74"/>
  <c r="OU24"/>
  <c r="OU72"/>
  <c r="OU47"/>
  <c r="OU41"/>
  <c r="OU37"/>
  <c r="OU33"/>
  <c r="OU28"/>
  <c r="OU8"/>
  <c r="OU19"/>
  <c r="PC19"/>
  <c r="OU11"/>
  <c r="PC11"/>
  <c r="OU27"/>
  <c r="OU3"/>
  <c r="PC3"/>
  <c r="OU26"/>
  <c r="OU71"/>
  <c r="OU67"/>
  <c r="OU63"/>
  <c r="OU58"/>
  <c r="OU54"/>
  <c r="OU49"/>
  <c r="OU45"/>
  <c r="OU6"/>
  <c r="OU59"/>
  <c r="PC59"/>
  <c r="OU50"/>
  <c r="PC50"/>
  <c r="OU15"/>
  <c r="PC15"/>
  <c r="OU23"/>
  <c r="OU14"/>
  <c r="PC14"/>
  <c r="OU55"/>
  <c r="OU46"/>
  <c r="OU30"/>
  <c r="OU7"/>
  <c r="PC73"/>
  <c r="AM74" i="25"/>
  <c r="AU74"/>
  <c r="ET73" i="23"/>
  <c r="EC73"/>
  <c r="EL73" s="1"/>
  <c r="ET72"/>
  <c r="EL72"/>
  <c r="ED72"/>
  <c r="ET71"/>
  <c r="EL71"/>
  <c r="ED71"/>
  <c r="ET70"/>
  <c r="EC70"/>
  <c r="EL70" s="1"/>
  <c r="ET69"/>
  <c r="EL69"/>
  <c r="ED69"/>
  <c r="ET68"/>
  <c r="EL68"/>
  <c r="ED68"/>
  <c r="ET67"/>
  <c r="EL67"/>
  <c r="ED67"/>
  <c r="ET66"/>
  <c r="EL66"/>
  <c r="ED66"/>
  <c r="ET65"/>
  <c r="EL65"/>
  <c r="ED65"/>
  <c r="ET64"/>
  <c r="EL64"/>
  <c r="ED64"/>
  <c r="ET63"/>
  <c r="EL63"/>
  <c r="ED63"/>
  <c r="ET62"/>
  <c r="EL62"/>
  <c r="ED62"/>
  <c r="ET61"/>
  <c r="EL61"/>
  <c r="ED61"/>
  <c r="ET60"/>
  <c r="EL60"/>
  <c r="ED60"/>
  <c r="ET59"/>
  <c r="EL59"/>
  <c r="ED59"/>
  <c r="ET58"/>
  <c r="EL58"/>
  <c r="ED58"/>
  <c r="ET57"/>
  <c r="EL57"/>
  <c r="ED57"/>
  <c r="ET56"/>
  <c r="EL56"/>
  <c r="ED56"/>
  <c r="ET55"/>
  <c r="EL55"/>
  <c r="ED55"/>
  <c r="ET54"/>
  <c r="EL54"/>
  <c r="ED54"/>
  <c r="ET53"/>
  <c r="EC53"/>
  <c r="EL53" s="1"/>
  <c r="ET52"/>
  <c r="EL52"/>
  <c r="ED52"/>
  <c r="ET51"/>
  <c r="EL51"/>
  <c r="ED51"/>
  <c r="ET50"/>
  <c r="EL50"/>
  <c r="ED50"/>
  <c r="ET49"/>
  <c r="EL49"/>
  <c r="ED49"/>
  <c r="ET48"/>
  <c r="EL48"/>
  <c r="ED48"/>
  <c r="ET47"/>
  <c r="EL47"/>
  <c r="ED47"/>
  <c r="ET46"/>
  <c r="EL46"/>
  <c r="ED46"/>
  <c r="ET45"/>
  <c r="EL45"/>
  <c r="ED45"/>
  <c r="ET44"/>
  <c r="EL44"/>
  <c r="ED44"/>
  <c r="ET43"/>
  <c r="EL43"/>
  <c r="ED43"/>
  <c r="ET42"/>
  <c r="EL42"/>
  <c r="ED42"/>
  <c r="ET41"/>
  <c r="EL41"/>
  <c r="ED41"/>
  <c r="ET40"/>
  <c r="EL40"/>
  <c r="ED40"/>
  <c r="ET39"/>
  <c r="EL39"/>
  <c r="ED39"/>
  <c r="ET38"/>
  <c r="EL38"/>
  <c r="ED38"/>
  <c r="ET37"/>
  <c r="EL37"/>
  <c r="ED37"/>
  <c r="ET36"/>
  <c r="EL36"/>
  <c r="ED36"/>
  <c r="ET35"/>
  <c r="EL35"/>
  <c r="ED35"/>
  <c r="ET34"/>
  <c r="EL34"/>
  <c r="ED34"/>
  <c r="ET33"/>
  <c r="EL33"/>
  <c r="ED33"/>
  <c r="ET32"/>
  <c r="EL32"/>
  <c r="ED32"/>
  <c r="ET31"/>
  <c r="EL31"/>
  <c r="ED31"/>
  <c r="ET30"/>
  <c r="EL30"/>
  <c r="ED30"/>
  <c r="ET29"/>
  <c r="EL29"/>
  <c r="ED29"/>
  <c r="ET28"/>
  <c r="EL28"/>
  <c r="ED28"/>
  <c r="ET27"/>
  <c r="EL27"/>
  <c r="ED27"/>
  <c r="ET26"/>
  <c r="EL26"/>
  <c r="ED26"/>
  <c r="ET25"/>
  <c r="EL25"/>
  <c r="ED25"/>
  <c r="ET24"/>
  <c r="EL24"/>
  <c r="ED24"/>
  <c r="ET23"/>
  <c r="EL23"/>
  <c r="ED23"/>
  <c r="ET22"/>
  <c r="EL22"/>
  <c r="ED22"/>
  <c r="ET21"/>
  <c r="EL21"/>
  <c r="ED21"/>
  <c r="ET20"/>
  <c r="EL20"/>
  <c r="ED20"/>
  <c r="ET19"/>
  <c r="EL19"/>
  <c r="ED19"/>
  <c r="ET18"/>
  <c r="EL18"/>
  <c r="ED18"/>
  <c r="ET17"/>
  <c r="EL17"/>
  <c r="ED17"/>
  <c r="ET16"/>
  <c r="EL16"/>
  <c r="ED16"/>
  <c r="ET15"/>
  <c r="EL15"/>
  <c r="ED15"/>
  <c r="ES14"/>
  <c r="FZ14" s="1"/>
  <c r="EC14"/>
  <c r="ET13"/>
  <c r="EL13"/>
  <c r="ED13"/>
  <c r="ES12"/>
  <c r="FZ12" s="1"/>
  <c r="EC12"/>
  <c r="EL12" s="1"/>
  <c r="ES11"/>
  <c r="EC11"/>
  <c r="EL11" s="1"/>
  <c r="ET10"/>
  <c r="EL10"/>
  <c r="ED10"/>
  <c r="ES9"/>
  <c r="EC9"/>
  <c r="EL9" s="1"/>
  <c r="ET8"/>
  <c r="EC8"/>
  <c r="EL8" s="1"/>
  <c r="ET7"/>
  <c r="EL7"/>
  <c r="ED7"/>
  <c r="ET6"/>
  <c r="EL6"/>
  <c r="ED6"/>
  <c r="ET5"/>
  <c r="EL5"/>
  <c r="ED5"/>
  <c r="ES4"/>
  <c r="EC4"/>
  <c r="ET3"/>
  <c r="EL3"/>
  <c r="ED3"/>
  <c r="HG73" i="21"/>
  <c r="GY73"/>
  <c r="HG72"/>
  <c r="GY72"/>
  <c r="HG71"/>
  <c r="GY71"/>
  <c r="HG70"/>
  <c r="GY70"/>
  <c r="HG69"/>
  <c r="GY69"/>
  <c r="HG68"/>
  <c r="GY68"/>
  <c r="HG67"/>
  <c r="GY67"/>
  <c r="HG66"/>
  <c r="GY66"/>
  <c r="HG65"/>
  <c r="GY65"/>
  <c r="HG64"/>
  <c r="GY64"/>
  <c r="HG63"/>
  <c r="GY63"/>
  <c r="HG62"/>
  <c r="GY62"/>
  <c r="HG61"/>
  <c r="GY61"/>
  <c r="HG60"/>
  <c r="GY60"/>
  <c r="HG59"/>
  <c r="GY59"/>
  <c r="HG58"/>
  <c r="GY58"/>
  <c r="HG57"/>
  <c r="GY57"/>
  <c r="HG56"/>
  <c r="GY56"/>
  <c r="HG55"/>
  <c r="GY55"/>
  <c r="HG54"/>
  <c r="GY54"/>
  <c r="HG53"/>
  <c r="GY53"/>
  <c r="HG52"/>
  <c r="GY52"/>
  <c r="HG51"/>
  <c r="GY51"/>
  <c r="HG50"/>
  <c r="GY50"/>
  <c r="HG49"/>
  <c r="GY49"/>
  <c r="HG48"/>
  <c r="GY48"/>
  <c r="HG47"/>
  <c r="GY47"/>
  <c r="HG46"/>
  <c r="GY46"/>
  <c r="HG45"/>
  <c r="GY45"/>
  <c r="HG44"/>
  <c r="GY44"/>
  <c r="HG43"/>
  <c r="GY43"/>
  <c r="HG42"/>
  <c r="GY42"/>
  <c r="HG41"/>
  <c r="GY41"/>
  <c r="HG40"/>
  <c r="GY40"/>
  <c r="HG39"/>
  <c r="GY39"/>
  <c r="HG38"/>
  <c r="GY38"/>
  <c r="HG37"/>
  <c r="GY37"/>
  <c r="HG36"/>
  <c r="GY36"/>
  <c r="HG35"/>
  <c r="GY35"/>
  <c r="HG34"/>
  <c r="GY34"/>
  <c r="HG33"/>
  <c r="GY33"/>
  <c r="HG32"/>
  <c r="GY32"/>
  <c r="HG31"/>
  <c r="GY31"/>
  <c r="HG30"/>
  <c r="GY30"/>
  <c r="HG29"/>
  <c r="GY29"/>
  <c r="HG28"/>
  <c r="GY28"/>
  <c r="HG27"/>
  <c r="GY27"/>
  <c r="HG26"/>
  <c r="GY26"/>
  <c r="HG25"/>
  <c r="GY25"/>
  <c r="HG24"/>
  <c r="GY24"/>
  <c r="HG23"/>
  <c r="GY23"/>
  <c r="HG22"/>
  <c r="GY22"/>
  <c r="HG21"/>
  <c r="GY21"/>
  <c r="HG20"/>
  <c r="GY20"/>
  <c r="HG19"/>
  <c r="GY19"/>
  <c r="HG18"/>
  <c r="GY18"/>
  <c r="HG17"/>
  <c r="GY17"/>
  <c r="HG16"/>
  <c r="GY16"/>
  <c r="HG15"/>
  <c r="GY15"/>
  <c r="GX14"/>
  <c r="HG14" s="1"/>
  <c r="HG13"/>
  <c r="GY13"/>
  <c r="HF12"/>
  <c r="GX12"/>
  <c r="HF11"/>
  <c r="GX11"/>
  <c r="HG10"/>
  <c r="GY10"/>
  <c r="HG9"/>
  <c r="GY9"/>
  <c r="HG8"/>
  <c r="GY8"/>
  <c r="HG7"/>
  <c r="GY7"/>
  <c r="HG6"/>
  <c r="GY6"/>
  <c r="HG5"/>
  <c r="GY5"/>
  <c r="HG4"/>
  <c r="GY4"/>
  <c r="HG3"/>
  <c r="GY3"/>
  <c r="HG73" i="20"/>
  <c r="GY73"/>
  <c r="GQ73"/>
  <c r="HG72"/>
  <c r="GY72"/>
  <c r="GQ72"/>
  <c r="HG71"/>
  <c r="GY71"/>
  <c r="GQ71"/>
  <c r="HG70"/>
  <c r="GY70"/>
  <c r="GQ70"/>
  <c r="HG69"/>
  <c r="GY69"/>
  <c r="GQ69"/>
  <c r="HG68"/>
  <c r="GY68"/>
  <c r="GQ68"/>
  <c r="HG67"/>
  <c r="GY67"/>
  <c r="GQ67"/>
  <c r="HG66"/>
  <c r="GY66"/>
  <c r="GQ66"/>
  <c r="HG65"/>
  <c r="GY65"/>
  <c r="GQ65"/>
  <c r="HG64"/>
  <c r="GY64"/>
  <c r="GQ64"/>
  <c r="HG63"/>
  <c r="GY63"/>
  <c r="GQ63"/>
  <c r="HG62"/>
  <c r="GY62"/>
  <c r="GQ62"/>
  <c r="HG61"/>
  <c r="GY61"/>
  <c r="GQ61"/>
  <c r="HG60"/>
  <c r="GY60"/>
  <c r="GQ60"/>
  <c r="HG59"/>
  <c r="GY59"/>
  <c r="GQ59"/>
  <c r="HG58"/>
  <c r="GY58"/>
  <c r="GQ58"/>
  <c r="HG57"/>
  <c r="GY57"/>
  <c r="GQ57"/>
  <c r="HG56"/>
  <c r="GY56"/>
  <c r="GQ56"/>
  <c r="GX55"/>
  <c r="GP55"/>
  <c r="HG54"/>
  <c r="GY54"/>
  <c r="GQ54"/>
  <c r="HG53"/>
  <c r="GY53"/>
  <c r="GQ53"/>
  <c r="HG52"/>
  <c r="GY52"/>
  <c r="GQ52"/>
  <c r="HG51"/>
  <c r="GY51"/>
  <c r="GQ51"/>
  <c r="HG50"/>
  <c r="GY50"/>
  <c r="GQ50"/>
  <c r="HG49"/>
  <c r="GY49"/>
  <c r="GQ49"/>
  <c r="HG48"/>
  <c r="GY48"/>
  <c r="GQ48"/>
  <c r="HG47"/>
  <c r="GY47"/>
  <c r="GQ47"/>
  <c r="HG46"/>
  <c r="GY46"/>
  <c r="GQ46"/>
  <c r="HG45"/>
  <c r="GY45"/>
  <c r="GQ45"/>
  <c r="HG44"/>
  <c r="GY44"/>
  <c r="GQ44"/>
  <c r="HG43"/>
  <c r="GY43"/>
  <c r="GQ43"/>
  <c r="HG42"/>
  <c r="GY42"/>
  <c r="GQ42"/>
  <c r="HG41"/>
  <c r="GY41"/>
  <c r="GQ41"/>
  <c r="HG40"/>
  <c r="GY40"/>
  <c r="GQ40"/>
  <c r="HG39"/>
  <c r="GY39"/>
  <c r="GQ39"/>
  <c r="HG38"/>
  <c r="GY38"/>
  <c r="GQ38"/>
  <c r="HG37"/>
  <c r="GY37"/>
  <c r="GQ37"/>
  <c r="HG36"/>
  <c r="GY36"/>
  <c r="GQ36"/>
  <c r="HG35"/>
  <c r="GY35"/>
  <c r="GQ35"/>
  <c r="HG34"/>
  <c r="GY34"/>
  <c r="GQ34"/>
  <c r="HG33"/>
  <c r="GY33"/>
  <c r="GQ33"/>
  <c r="HG32"/>
  <c r="GY32"/>
  <c r="GQ32"/>
  <c r="HG31"/>
  <c r="GY31"/>
  <c r="GQ31"/>
  <c r="HG30"/>
  <c r="GY30"/>
  <c r="GQ30"/>
  <c r="HG29"/>
  <c r="GY29"/>
  <c r="GQ29"/>
  <c r="HG28"/>
  <c r="GY28"/>
  <c r="GQ28"/>
  <c r="HG27"/>
  <c r="GY27"/>
  <c r="GQ27"/>
  <c r="HG26"/>
  <c r="GY26"/>
  <c r="GQ26"/>
  <c r="HG25"/>
  <c r="GY25"/>
  <c r="GQ25"/>
  <c r="HG24"/>
  <c r="GY24"/>
  <c r="GQ24"/>
  <c r="HG23"/>
  <c r="GY23"/>
  <c r="GQ23"/>
  <c r="HF22"/>
  <c r="GX22"/>
  <c r="GP22"/>
  <c r="HG21"/>
  <c r="GY21"/>
  <c r="GQ21"/>
  <c r="HG20"/>
  <c r="GY20"/>
  <c r="GQ20"/>
  <c r="HG19"/>
  <c r="GY19"/>
  <c r="GQ19"/>
  <c r="HG18"/>
  <c r="GY18"/>
  <c r="GQ18"/>
  <c r="HG17"/>
  <c r="GY17"/>
  <c r="GQ17"/>
  <c r="HG16"/>
  <c r="GY16"/>
  <c r="GQ16"/>
  <c r="HG15"/>
  <c r="GY15"/>
  <c r="GQ15"/>
  <c r="HG14"/>
  <c r="GY14"/>
  <c r="GQ14"/>
  <c r="HG13"/>
  <c r="GY13"/>
  <c r="GQ13"/>
  <c r="HF12"/>
  <c r="IR12" s="1"/>
  <c r="GX12"/>
  <c r="GP12"/>
  <c r="HF11"/>
  <c r="IR11" s="1"/>
  <c r="GX11"/>
  <c r="GP11"/>
  <c r="HG10"/>
  <c r="GY10"/>
  <c r="GQ10"/>
  <c r="HG9"/>
  <c r="GY9"/>
  <c r="GQ9"/>
  <c r="HG8"/>
  <c r="GY8"/>
  <c r="GQ8"/>
  <c r="HG7"/>
  <c r="GY7"/>
  <c r="GQ7"/>
  <c r="HG6"/>
  <c r="GY6"/>
  <c r="GQ6"/>
  <c r="HG5"/>
  <c r="GY5"/>
  <c r="GQ5"/>
  <c r="HF4"/>
  <c r="IR4" s="1"/>
  <c r="GX4"/>
  <c r="GP4"/>
  <c r="HG3"/>
  <c r="GY3"/>
  <c r="GQ3"/>
  <c r="RH74" i="13"/>
  <c r="RE74"/>
  <c r="RD74"/>
  <c r="RC74"/>
  <c r="RC76" s="1"/>
  <c r="RB74"/>
  <c r="RP73"/>
  <c r="RG73"/>
  <c r="QY73"/>
  <c r="RP72"/>
  <c r="RG72"/>
  <c r="QY72"/>
  <c r="RP71"/>
  <c r="RG71"/>
  <c r="QY71"/>
  <c r="RP70"/>
  <c r="RG70"/>
  <c r="QY70"/>
  <c r="RP69"/>
  <c r="RG69"/>
  <c r="QY69"/>
  <c r="RP68"/>
  <c r="RG68"/>
  <c r="QY68"/>
  <c r="RP67"/>
  <c r="RG67"/>
  <c r="QY67"/>
  <c r="RP66"/>
  <c r="RG66"/>
  <c r="QY66"/>
  <c r="RP65"/>
  <c r="RG65"/>
  <c r="QY65"/>
  <c r="RP64"/>
  <c r="RG64"/>
  <c r="QY64"/>
  <c r="RP63"/>
  <c r="RG63"/>
  <c r="QY63"/>
  <c r="RP62"/>
  <c r="RG62"/>
  <c r="QY62"/>
  <c r="RP61"/>
  <c r="RG61"/>
  <c r="QY61"/>
  <c r="RP60"/>
  <c r="RG60"/>
  <c r="QY60"/>
  <c r="RP59"/>
  <c r="RG59"/>
  <c r="QY59"/>
  <c r="RP58"/>
  <c r="RG58"/>
  <c r="QY58"/>
  <c r="RP57"/>
  <c r="RG57"/>
  <c r="QY57"/>
  <c r="RP56"/>
  <c r="RG56"/>
  <c r="QY56"/>
  <c r="RP55"/>
  <c r="QX55"/>
  <c r="RG55" s="1"/>
  <c r="RP54"/>
  <c r="RG54"/>
  <c r="QY54"/>
  <c r="RP53"/>
  <c r="RG53"/>
  <c r="QY53"/>
  <c r="RP52"/>
  <c r="RG52"/>
  <c r="QY52"/>
  <c r="RP51"/>
  <c r="RG51"/>
  <c r="QY51"/>
  <c r="RP50"/>
  <c r="RG50"/>
  <c r="QY50"/>
  <c r="RP49"/>
  <c r="RG49"/>
  <c r="QY49"/>
  <c r="RP48"/>
  <c r="RG48"/>
  <c r="QY48"/>
  <c r="RP47"/>
  <c r="RG47"/>
  <c r="QY47"/>
  <c r="RP46"/>
  <c r="RG46"/>
  <c r="QY46"/>
  <c r="RP45"/>
  <c r="RG45"/>
  <c r="QY45"/>
  <c r="RP44"/>
  <c r="RG44"/>
  <c r="QY44"/>
  <c r="RF43"/>
  <c r="QX43"/>
  <c r="QY43" s="1"/>
  <c r="RP42"/>
  <c r="RG42"/>
  <c r="QY42"/>
  <c r="RP41"/>
  <c r="RG41"/>
  <c r="QY41"/>
  <c r="RP40"/>
  <c r="RG40"/>
  <c r="QY40"/>
  <c r="RP39"/>
  <c r="RG39"/>
  <c r="QY39"/>
  <c r="RP38"/>
  <c r="RG38"/>
  <c r="QY38"/>
  <c r="RP37"/>
  <c r="RG37"/>
  <c r="QY37"/>
  <c r="RP36"/>
  <c r="RG36"/>
  <c r="QY36"/>
  <c r="RP35"/>
  <c r="RG35"/>
  <c r="QY35"/>
  <c r="RP34"/>
  <c r="RG34"/>
  <c r="QY34"/>
  <c r="RP33"/>
  <c r="RG33"/>
  <c r="QY33"/>
  <c r="RP32"/>
  <c r="RG32"/>
  <c r="QY32"/>
  <c r="RP31"/>
  <c r="RG31"/>
  <c r="QY31"/>
  <c r="RP30"/>
  <c r="RG30"/>
  <c r="QY30"/>
  <c r="RP29"/>
  <c r="RG29"/>
  <c r="QY29"/>
  <c r="RP28"/>
  <c r="RG28"/>
  <c r="QY28"/>
  <c r="RP27"/>
  <c r="RG27"/>
  <c r="QY27"/>
  <c r="RP26"/>
  <c r="RG26"/>
  <c r="QY26"/>
  <c r="RP25"/>
  <c r="RG25"/>
  <c r="QY25"/>
  <c r="RP24"/>
  <c r="RG24"/>
  <c r="QY24"/>
  <c r="RP23"/>
  <c r="RG23"/>
  <c r="QY23"/>
  <c r="RF22"/>
  <c r="RP22" s="1"/>
  <c r="QX22"/>
  <c r="RP21"/>
  <c r="RG21"/>
  <c r="RP20"/>
  <c r="RG20"/>
  <c r="QY20"/>
  <c r="RP19"/>
  <c r="RG19"/>
  <c r="QY19"/>
  <c r="RP18"/>
  <c r="RG18"/>
  <c r="QY18"/>
  <c r="RP17"/>
  <c r="RG17"/>
  <c r="QY17"/>
  <c r="RP16"/>
  <c r="RG16"/>
  <c r="QY16"/>
  <c r="RP15"/>
  <c r="RG15"/>
  <c r="QY15"/>
  <c r="RP14"/>
  <c r="RG14"/>
  <c r="RP13"/>
  <c r="RG13"/>
  <c r="QY13"/>
  <c r="RF12"/>
  <c r="QX12"/>
  <c r="QY12" s="1"/>
  <c r="RF11"/>
  <c r="RP11" s="1"/>
  <c r="QX11"/>
  <c r="QY11" s="1"/>
  <c r="RP10"/>
  <c r="RG10"/>
  <c r="QY10"/>
  <c r="RP9"/>
  <c r="RG9"/>
  <c r="QY9"/>
  <c r="RP8"/>
  <c r="RG8"/>
  <c r="QY8"/>
  <c r="RP7"/>
  <c r="RG7"/>
  <c r="QY7"/>
  <c r="RP6"/>
  <c r="RG6"/>
  <c r="QY6"/>
  <c r="RP5"/>
  <c r="RG5"/>
  <c r="QY5"/>
  <c r="RF4"/>
  <c r="RP4" s="1"/>
  <c r="QX4"/>
  <c r="QY4" s="1"/>
  <c r="RP3"/>
  <c r="RG3"/>
  <c r="QY3"/>
  <c r="NI90" i="19"/>
  <c r="NJ88"/>
  <c r="NP74"/>
  <c r="NO74"/>
  <c r="NM74"/>
  <c r="NQ74" s="1"/>
  <c r="NH74"/>
  <c r="NG74"/>
  <c r="NF74"/>
  <c r="NE74"/>
  <c r="NQ73"/>
  <c r="OU73" s="1"/>
  <c r="NI73"/>
  <c r="NR72"/>
  <c r="NJ72"/>
  <c r="NR71"/>
  <c r="NJ71"/>
  <c r="NR70"/>
  <c r="NJ70"/>
  <c r="NR69"/>
  <c r="NJ69"/>
  <c r="NR68"/>
  <c r="NJ68"/>
  <c r="NR67"/>
  <c r="NJ67"/>
  <c r="NR66"/>
  <c r="NJ66"/>
  <c r="NR65"/>
  <c r="NJ65"/>
  <c r="NR64"/>
  <c r="NJ64"/>
  <c r="NR63"/>
  <c r="NJ63"/>
  <c r="NR62"/>
  <c r="NJ62"/>
  <c r="NR61"/>
  <c r="NJ61"/>
  <c r="NR60"/>
  <c r="NJ60"/>
  <c r="NR59"/>
  <c r="NR58"/>
  <c r="NJ58"/>
  <c r="NR57"/>
  <c r="NJ57"/>
  <c r="NI56"/>
  <c r="NJ56" s="1"/>
  <c r="NR55"/>
  <c r="NR54"/>
  <c r="NJ54"/>
  <c r="NR53"/>
  <c r="NJ53"/>
  <c r="NR52"/>
  <c r="NJ52"/>
  <c r="NR51"/>
  <c r="NJ51"/>
  <c r="NR50"/>
  <c r="NJ50"/>
  <c r="NR49"/>
  <c r="NR48"/>
  <c r="NJ48"/>
  <c r="NR47"/>
  <c r="NJ47"/>
  <c r="NR46"/>
  <c r="NJ46"/>
  <c r="NR45"/>
  <c r="NJ45"/>
  <c r="NR44"/>
  <c r="NJ44"/>
  <c r="NR43"/>
  <c r="NJ43"/>
  <c r="NR42"/>
  <c r="NJ42"/>
  <c r="NR41"/>
  <c r="NJ41"/>
  <c r="NR40"/>
  <c r="NJ40"/>
  <c r="NR39"/>
  <c r="NJ39"/>
  <c r="NR38"/>
  <c r="NJ38"/>
  <c r="NR37"/>
  <c r="NJ37"/>
  <c r="NR36"/>
  <c r="NJ36"/>
  <c r="NR35"/>
  <c r="NJ35"/>
  <c r="NR34"/>
  <c r="NJ34"/>
  <c r="NR33"/>
  <c r="NJ33"/>
  <c r="NR32"/>
  <c r="NJ32"/>
  <c r="NR31"/>
  <c r="NJ31"/>
  <c r="NR30"/>
  <c r="NJ30"/>
  <c r="NR29"/>
  <c r="NJ29"/>
  <c r="NR28"/>
  <c r="NJ28"/>
  <c r="NR27"/>
  <c r="NJ27"/>
  <c r="NR26"/>
  <c r="NJ26"/>
  <c r="NR25"/>
  <c r="NJ25"/>
  <c r="NR24"/>
  <c r="NJ24"/>
  <c r="NR23"/>
  <c r="NJ23"/>
  <c r="NQ22"/>
  <c r="OU22" s="1"/>
  <c r="NI22"/>
  <c r="NQ21"/>
  <c r="OU21" s="1"/>
  <c r="NI21"/>
  <c r="NR20"/>
  <c r="NJ20"/>
  <c r="NR19"/>
  <c r="NJ19"/>
  <c r="NR18"/>
  <c r="NJ18"/>
  <c r="NQ17"/>
  <c r="NI17"/>
  <c r="NR16"/>
  <c r="NJ16"/>
  <c r="NR15"/>
  <c r="NJ15"/>
  <c r="NR14"/>
  <c r="NR13"/>
  <c r="NJ13"/>
  <c r="NQ12"/>
  <c r="NI12"/>
  <c r="NR11"/>
  <c r="NR10"/>
  <c r="NJ10"/>
  <c r="NQ9"/>
  <c r="NI9"/>
  <c r="NR8"/>
  <c r="NJ8"/>
  <c r="NR7"/>
  <c r="NJ7"/>
  <c r="NR6"/>
  <c r="NJ6"/>
  <c r="NR5"/>
  <c r="NJ5"/>
  <c r="NR4"/>
  <c r="NR3"/>
  <c r="NJ3"/>
  <c r="RG12" i="13" l="1"/>
  <c r="RG11"/>
  <c r="GY4" i="20"/>
  <c r="GY12"/>
  <c r="AV74" i="25"/>
  <c r="EL4" i="23"/>
  <c r="ET9"/>
  <c r="FZ9"/>
  <c r="ET4"/>
  <c r="FZ4"/>
  <c r="ET14"/>
  <c r="ET11"/>
  <c r="FZ11"/>
  <c r="ET12"/>
  <c r="EL14"/>
  <c r="HG4" i="20"/>
  <c r="GY11"/>
  <c r="HG11"/>
  <c r="HG22"/>
  <c r="IR22"/>
  <c r="HG12"/>
  <c r="GY55"/>
  <c r="GY22"/>
  <c r="HG55"/>
  <c r="RG4" i="13"/>
  <c r="RP12"/>
  <c r="RG43"/>
  <c r="QY55"/>
  <c r="RG22"/>
  <c r="RP43"/>
  <c r="HG12" i="21"/>
  <c r="IR12"/>
  <c r="HG11"/>
  <c r="IR11"/>
  <c r="NR56" i="19"/>
  <c r="NR22"/>
  <c r="NR17"/>
  <c r="OU17"/>
  <c r="NR12"/>
  <c r="OU12"/>
  <c r="NR21"/>
  <c r="NI74"/>
  <c r="NR73"/>
  <c r="NR9"/>
  <c r="OU9"/>
  <c r="GY14" i="21"/>
  <c r="AM43" i="25" l="1"/>
  <c r="AV43" s="1"/>
  <c r="AM42"/>
  <c r="AV42" s="1"/>
  <c r="AM31"/>
  <c r="AV31" s="1"/>
  <c r="AM22"/>
  <c r="AM21"/>
  <c r="AV21" s="1"/>
  <c r="AM14"/>
  <c r="AM12"/>
  <c r="AV12" s="1"/>
  <c r="AM11"/>
  <c r="AV11" s="1"/>
  <c r="AM9"/>
  <c r="AV9" s="1"/>
  <c r="AM4"/>
  <c r="AM5"/>
  <c r="AV5" s="1"/>
  <c r="AM6"/>
  <c r="AV6" s="1"/>
  <c r="AM7"/>
  <c r="AM8"/>
  <c r="AV8" s="1"/>
  <c r="AM10"/>
  <c r="AV10" s="1"/>
  <c r="AM13"/>
  <c r="AV13" s="1"/>
  <c r="AM15"/>
  <c r="AM16"/>
  <c r="AV16" s="1"/>
  <c r="AM18"/>
  <c r="AV18" s="1"/>
  <c r="AM19"/>
  <c r="AM20"/>
  <c r="AV20" s="1"/>
  <c r="AM23"/>
  <c r="AM24"/>
  <c r="AV24" s="1"/>
  <c r="AM25"/>
  <c r="AV25" s="1"/>
  <c r="AM26"/>
  <c r="AV26" s="1"/>
  <c r="AM27"/>
  <c r="AM28"/>
  <c r="AV28" s="1"/>
  <c r="AM29"/>
  <c r="AV29" s="1"/>
  <c r="AM30"/>
  <c r="AV30" s="1"/>
  <c r="AM32"/>
  <c r="AV32" s="1"/>
  <c r="AM33"/>
  <c r="AV33" s="1"/>
  <c r="AM34"/>
  <c r="AV34" s="1"/>
  <c r="AM35"/>
  <c r="AM36"/>
  <c r="AV36" s="1"/>
  <c r="AM37"/>
  <c r="AV37" s="1"/>
  <c r="AM38"/>
  <c r="AV38" s="1"/>
  <c r="AM39"/>
  <c r="AM40"/>
  <c r="AV40" s="1"/>
  <c r="AM41"/>
  <c r="AV41" s="1"/>
  <c r="AM44"/>
  <c r="AV44" s="1"/>
  <c r="AM45"/>
  <c r="AV45" s="1"/>
  <c r="AM46"/>
  <c r="AV46" s="1"/>
  <c r="AM47"/>
  <c r="AM48"/>
  <c r="AV48" s="1"/>
  <c r="AM49"/>
  <c r="AV49" s="1"/>
  <c r="AM50"/>
  <c r="AV50" s="1"/>
  <c r="AM51"/>
  <c r="AM52"/>
  <c r="AV52" s="1"/>
  <c r="AM53"/>
  <c r="AV53" s="1"/>
  <c r="AM54"/>
  <c r="AV54" s="1"/>
  <c r="AM55"/>
  <c r="AV55" s="1"/>
  <c r="AM56"/>
  <c r="AV56" s="1"/>
  <c r="AM57"/>
  <c r="AV57" s="1"/>
  <c r="AM58"/>
  <c r="AV58" s="1"/>
  <c r="AM59"/>
  <c r="AM60"/>
  <c r="AV60" s="1"/>
  <c r="AM61"/>
  <c r="AV61" s="1"/>
  <c r="AM62"/>
  <c r="AV62" s="1"/>
  <c r="AM63"/>
  <c r="AM64"/>
  <c r="AV64" s="1"/>
  <c r="AM65"/>
  <c r="AV65" s="1"/>
  <c r="AM66"/>
  <c r="AV66" s="1"/>
  <c r="AM67"/>
  <c r="AM68"/>
  <c r="AV68" s="1"/>
  <c r="AM69"/>
  <c r="AV69" s="1"/>
  <c r="AM70"/>
  <c r="AV70" s="1"/>
  <c r="AM71"/>
  <c r="AM72"/>
  <c r="AV72" s="1"/>
  <c r="AM73"/>
  <c r="AN17"/>
  <c r="AM3"/>
  <c r="AV3" s="1"/>
  <c r="L74"/>
  <c r="M74"/>
  <c r="AV73" l="1"/>
  <c r="AV39"/>
  <c r="AV27"/>
  <c r="AV22"/>
  <c r="AV35"/>
  <c r="AV23"/>
  <c r="AV71"/>
  <c r="AV67"/>
  <c r="AV63"/>
  <c r="AV59"/>
  <c r="AV51"/>
  <c r="AV47"/>
  <c r="AV15"/>
  <c r="AV4"/>
  <c r="AV14"/>
  <c r="AV19"/>
  <c r="AV7"/>
  <c r="AB74"/>
  <c r="AC74"/>
  <c r="AD80" l="1"/>
  <c r="T74" l="1"/>
  <c r="U74"/>
  <c r="T80" l="1"/>
  <c r="MY106" i="19"/>
  <c r="MZ106"/>
  <c r="AD43" i="25"/>
  <c r="AD42"/>
  <c r="AN42" s="1"/>
  <c r="AD31"/>
  <c r="AN31" s="1"/>
  <c r="AD22"/>
  <c r="AN22" s="1"/>
  <c r="AD21"/>
  <c r="AN21" s="1"/>
  <c r="AD14"/>
  <c r="AD12"/>
  <c r="AN12" s="1"/>
  <c r="AD11"/>
  <c r="AD9"/>
  <c r="AN9" s="1"/>
  <c r="AD4"/>
  <c r="AN4" s="1"/>
  <c r="V43"/>
  <c r="V42"/>
  <c r="AE42" s="1"/>
  <c r="V31"/>
  <c r="V22"/>
  <c r="V21"/>
  <c r="V12"/>
  <c r="V11"/>
  <c r="V9"/>
  <c r="V4"/>
  <c r="O17"/>
  <c r="F74"/>
  <c r="E74"/>
  <c r="D74"/>
  <c r="C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1"/>
  <c r="G40"/>
  <c r="G39"/>
  <c r="G38"/>
  <c r="G37"/>
  <c r="G36"/>
  <c r="G35"/>
  <c r="G34"/>
  <c r="G33"/>
  <c r="G32"/>
  <c r="G30"/>
  <c r="G29"/>
  <c r="G28"/>
  <c r="G27"/>
  <c r="G26"/>
  <c r="G25"/>
  <c r="G24"/>
  <c r="G23"/>
  <c r="G21"/>
  <c r="G20"/>
  <c r="G19"/>
  <c r="G18"/>
  <c r="G16"/>
  <c r="G15"/>
  <c r="G14"/>
  <c r="G13"/>
  <c r="G10"/>
  <c r="G8"/>
  <c r="G7"/>
  <c r="G6"/>
  <c r="G5"/>
  <c r="G4"/>
  <c r="G3"/>
  <c r="Z74"/>
  <c r="AA74"/>
  <c r="AD5"/>
  <c r="AN5" s="1"/>
  <c r="AD6"/>
  <c r="AN6" s="1"/>
  <c r="AD7"/>
  <c r="AN7" s="1"/>
  <c r="AD8"/>
  <c r="AN8" s="1"/>
  <c r="AD10"/>
  <c r="AN10" s="1"/>
  <c r="AD13"/>
  <c r="AN13" s="1"/>
  <c r="AD15"/>
  <c r="AN15" s="1"/>
  <c r="AD16"/>
  <c r="AN16" s="1"/>
  <c r="AD18"/>
  <c r="AN18" s="1"/>
  <c r="AD19"/>
  <c r="AN19" s="1"/>
  <c r="AD20"/>
  <c r="AN20" s="1"/>
  <c r="AD23"/>
  <c r="AN23" s="1"/>
  <c r="AD24"/>
  <c r="AN24" s="1"/>
  <c r="AD25"/>
  <c r="AN25" s="1"/>
  <c r="AD26"/>
  <c r="AN26" s="1"/>
  <c r="AD27"/>
  <c r="AN27" s="1"/>
  <c r="AD28"/>
  <c r="AN28" s="1"/>
  <c r="AD29"/>
  <c r="AN29" s="1"/>
  <c r="AD30"/>
  <c r="AN30" s="1"/>
  <c r="AD32"/>
  <c r="AN32" s="1"/>
  <c r="AD33"/>
  <c r="AN33" s="1"/>
  <c r="AD34"/>
  <c r="AN34" s="1"/>
  <c r="AD35"/>
  <c r="AN35" s="1"/>
  <c r="AD36"/>
  <c r="AN36" s="1"/>
  <c r="AD37"/>
  <c r="AN37" s="1"/>
  <c r="AD38"/>
  <c r="AN38" s="1"/>
  <c r="AD39"/>
  <c r="AN39" s="1"/>
  <c r="AD40"/>
  <c r="AN40" s="1"/>
  <c r="AD41"/>
  <c r="AN41" s="1"/>
  <c r="AD44"/>
  <c r="AN44" s="1"/>
  <c r="AD45"/>
  <c r="AN45" s="1"/>
  <c r="AD46"/>
  <c r="AN46" s="1"/>
  <c r="AD47"/>
  <c r="AN47" s="1"/>
  <c r="AD48"/>
  <c r="AN48" s="1"/>
  <c r="AD49"/>
  <c r="AN49" s="1"/>
  <c r="AD50"/>
  <c r="AN50" s="1"/>
  <c r="AD51"/>
  <c r="AN51" s="1"/>
  <c r="AD52"/>
  <c r="AN52" s="1"/>
  <c r="AD53"/>
  <c r="AN53" s="1"/>
  <c r="AD54"/>
  <c r="AN54" s="1"/>
  <c r="AD55"/>
  <c r="AD56"/>
  <c r="AN56" s="1"/>
  <c r="AD57"/>
  <c r="AN57" s="1"/>
  <c r="AD58"/>
  <c r="AN58" s="1"/>
  <c r="AD59"/>
  <c r="AN59" s="1"/>
  <c r="AD60"/>
  <c r="AN60" s="1"/>
  <c r="AD61"/>
  <c r="AN61" s="1"/>
  <c r="AD62"/>
  <c r="AN62" s="1"/>
  <c r="AD63"/>
  <c r="AN63" s="1"/>
  <c r="AD64"/>
  <c r="AN64" s="1"/>
  <c r="AD65"/>
  <c r="AN65" s="1"/>
  <c r="AD66"/>
  <c r="AN66" s="1"/>
  <c r="AD67"/>
  <c r="AN67" s="1"/>
  <c r="AD68"/>
  <c r="AN68" s="1"/>
  <c r="AD69"/>
  <c r="AN69" s="1"/>
  <c r="AD70"/>
  <c r="AN70" s="1"/>
  <c r="AD71"/>
  <c r="AN71" s="1"/>
  <c r="AD72"/>
  <c r="AN72" s="1"/>
  <c r="AD73"/>
  <c r="AN73" s="1"/>
  <c r="AD3"/>
  <c r="AE17"/>
  <c r="W17"/>
  <c r="R74"/>
  <c r="S74"/>
  <c r="V5"/>
  <c r="V6"/>
  <c r="V7"/>
  <c r="AE7" s="1"/>
  <c r="V8"/>
  <c r="V10"/>
  <c r="V13"/>
  <c r="AE13" s="1"/>
  <c r="V14"/>
  <c r="V15"/>
  <c r="V16"/>
  <c r="V18"/>
  <c r="V19"/>
  <c r="V20"/>
  <c r="V23"/>
  <c r="V24"/>
  <c r="V25"/>
  <c r="V26"/>
  <c r="V27"/>
  <c r="V28"/>
  <c r="V29"/>
  <c r="V30"/>
  <c r="V32"/>
  <c r="V33"/>
  <c r="V34"/>
  <c r="V35"/>
  <c r="V36"/>
  <c r="V37"/>
  <c r="V38"/>
  <c r="V39"/>
  <c r="V40"/>
  <c r="V41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N4"/>
  <c r="N5"/>
  <c r="N6"/>
  <c r="N7"/>
  <c r="N8"/>
  <c r="N9"/>
  <c r="O9" s="1"/>
  <c r="N10"/>
  <c r="O10" s="1"/>
  <c r="N11"/>
  <c r="O11" s="1"/>
  <c r="N12"/>
  <c r="O12" s="1"/>
  <c r="N13"/>
  <c r="O13" s="1"/>
  <c r="N14"/>
  <c r="N15"/>
  <c r="O15" s="1"/>
  <c r="N16"/>
  <c r="O16" s="1"/>
  <c r="N18"/>
  <c r="O18" s="1"/>
  <c r="N19"/>
  <c r="O19" s="1"/>
  <c r="N20"/>
  <c r="O20" s="1"/>
  <c r="N21"/>
  <c r="O21" s="1"/>
  <c r="N22"/>
  <c r="O22" s="1"/>
  <c r="N23"/>
  <c r="N24"/>
  <c r="N25"/>
  <c r="N26"/>
  <c r="N27"/>
  <c r="N28"/>
  <c r="N29"/>
  <c r="N30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N43"/>
  <c r="W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3"/>
  <c r="J74"/>
  <c r="K74"/>
  <c r="AE4" l="1"/>
  <c r="O3"/>
  <c r="O30"/>
  <c r="O28"/>
  <c r="O26"/>
  <c r="O24"/>
  <c r="O5"/>
  <c r="AE70"/>
  <c r="AE66"/>
  <c r="AE62"/>
  <c r="AE58"/>
  <c r="AE52"/>
  <c r="AE50"/>
  <c r="AE48"/>
  <c r="AE44"/>
  <c r="AE40"/>
  <c r="AE36"/>
  <c r="AE32"/>
  <c r="AE29"/>
  <c r="AE27"/>
  <c r="AE23"/>
  <c r="AE19"/>
  <c r="AE31"/>
  <c r="O29"/>
  <c r="O27"/>
  <c r="O25"/>
  <c r="O23"/>
  <c r="W14"/>
  <c r="O6"/>
  <c r="AE73"/>
  <c r="AE69"/>
  <c r="AE65"/>
  <c r="AE61"/>
  <c r="AE57"/>
  <c r="AE53"/>
  <c r="AE49"/>
  <c r="AE45"/>
  <c r="AE39"/>
  <c r="AE35"/>
  <c r="AE15"/>
  <c r="W18"/>
  <c r="AE9"/>
  <c r="AE12"/>
  <c r="W71"/>
  <c r="W67"/>
  <c r="W63"/>
  <c r="W59"/>
  <c r="W55"/>
  <c r="W51"/>
  <c r="W47"/>
  <c r="W41"/>
  <c r="W37"/>
  <c r="W33"/>
  <c r="W30"/>
  <c r="W28"/>
  <c r="W26"/>
  <c r="W24"/>
  <c r="W20"/>
  <c r="W8"/>
  <c r="W73"/>
  <c r="W65"/>
  <c r="W57"/>
  <c r="W49"/>
  <c r="W39"/>
  <c r="W31"/>
  <c r="AE71"/>
  <c r="AE63"/>
  <c r="AE41"/>
  <c r="AE33"/>
  <c r="AE20"/>
  <c r="O4"/>
  <c r="O8"/>
  <c r="W3"/>
  <c r="W72"/>
  <c r="W68"/>
  <c r="W64"/>
  <c r="W60"/>
  <c r="W56"/>
  <c r="W54"/>
  <c r="W46"/>
  <c r="W38"/>
  <c r="W34"/>
  <c r="W29"/>
  <c r="W25"/>
  <c r="W16"/>
  <c r="W10"/>
  <c r="W69"/>
  <c r="W61"/>
  <c r="W53"/>
  <c r="W45"/>
  <c r="W35"/>
  <c r="W13"/>
  <c r="AE67"/>
  <c r="AE59"/>
  <c r="AE37"/>
  <c r="AE25"/>
  <c r="G74"/>
  <c r="AE8"/>
  <c r="O7"/>
  <c r="W5"/>
  <c r="AE6"/>
  <c r="V74"/>
  <c r="W6"/>
  <c r="W27"/>
  <c r="AE54"/>
  <c r="AE46"/>
  <c r="AE11"/>
  <c r="AN11"/>
  <c r="W12"/>
  <c r="W70"/>
  <c r="W66"/>
  <c r="W62"/>
  <c r="W58"/>
  <c r="W50"/>
  <c r="W40"/>
  <c r="W36"/>
  <c r="W32"/>
  <c r="W19"/>
  <c r="W15"/>
  <c r="W7"/>
  <c r="AE72"/>
  <c r="AE68"/>
  <c r="AE64"/>
  <c r="AE60"/>
  <c r="AE56"/>
  <c r="AE51"/>
  <c r="AE47"/>
  <c r="AE38"/>
  <c r="AE34"/>
  <c r="AE30"/>
  <c r="AE26"/>
  <c r="AE22"/>
  <c r="AE10"/>
  <c r="AE5"/>
  <c r="AE43"/>
  <c r="AN43"/>
  <c r="W23"/>
  <c r="AE16"/>
  <c r="W52"/>
  <c r="W48"/>
  <c r="W44"/>
  <c r="W22"/>
  <c r="AE28"/>
  <c r="AE24"/>
  <c r="AE3"/>
  <c r="AN3"/>
  <c r="O43"/>
  <c r="W42"/>
  <c r="AE18"/>
  <c r="O42"/>
  <c r="O14"/>
  <c r="AE14"/>
  <c r="AN14"/>
  <c r="AE55"/>
  <c r="AN55"/>
  <c r="AE21"/>
  <c r="AD74"/>
  <c r="AN74" s="1"/>
  <c r="W21"/>
  <c r="W11"/>
  <c r="W9"/>
  <c r="W4"/>
  <c r="N74"/>
  <c r="LD92" i="19"/>
  <c r="GC142" i="12"/>
  <c r="GD142"/>
  <c r="FU126"/>
  <c r="FV126"/>
  <c r="LC92" i="19"/>
  <c r="JO103"/>
  <c r="JP103"/>
  <c r="Q88" i="24"/>
  <c r="R88"/>
  <c r="J88"/>
  <c r="K88"/>
  <c r="Y86"/>
  <c r="Z86"/>
  <c r="AG88"/>
  <c r="AH88"/>
  <c r="AG90" l="1"/>
  <c r="II103" i="19"/>
  <c r="IJ103"/>
  <c r="IA102"/>
  <c r="IB102"/>
  <c r="HK104"/>
  <c r="HL104"/>
  <c r="HS85"/>
  <c r="HT85"/>
  <c r="HC103"/>
  <c r="HD103"/>
  <c r="GU93"/>
  <c r="GV93"/>
  <c r="GE74"/>
  <c r="GF74"/>
  <c r="FW74"/>
  <c r="FX74"/>
  <c r="FO74"/>
  <c r="FP74"/>
  <c r="FG74"/>
  <c r="FH74"/>
  <c r="EQ85" l="1"/>
  <c r="ER85"/>
  <c r="EI85"/>
  <c r="EJ85"/>
  <c r="AI87" i="24" l="1"/>
  <c r="AI85"/>
  <c r="AI55" l="1"/>
  <c r="AI43"/>
  <c r="AI42"/>
  <c r="AI22"/>
  <c r="AI21"/>
  <c r="AI17"/>
  <c r="AI14"/>
  <c r="AI12"/>
  <c r="AI11"/>
  <c r="AI9"/>
  <c r="AI4"/>
  <c r="AI5"/>
  <c r="AI6"/>
  <c r="AI7"/>
  <c r="AI8"/>
  <c r="AI10"/>
  <c r="AI13"/>
  <c r="AI15"/>
  <c r="AI16"/>
  <c r="AI18"/>
  <c r="AI19"/>
  <c r="AI20"/>
  <c r="AI23"/>
  <c r="AI24"/>
  <c r="AI25"/>
  <c r="AI26"/>
  <c r="AI27"/>
  <c r="AI28"/>
  <c r="AI29"/>
  <c r="AI30"/>
  <c r="AJ31"/>
  <c r="AI32"/>
  <c r="AI33"/>
  <c r="AI34"/>
  <c r="AI35"/>
  <c r="AI36"/>
  <c r="AI37"/>
  <c r="AI38"/>
  <c r="AI39"/>
  <c r="AI40"/>
  <c r="AI41"/>
  <c r="AI44"/>
  <c r="AI45"/>
  <c r="AI46"/>
  <c r="AI47"/>
  <c r="AI48"/>
  <c r="AI49"/>
  <c r="AI50"/>
  <c r="AI51"/>
  <c r="AI52"/>
  <c r="AI53"/>
  <c r="AI54"/>
  <c r="AI56"/>
  <c r="AI57"/>
  <c r="AI58"/>
  <c r="AJ58" s="1"/>
  <c r="AI59"/>
  <c r="AI60"/>
  <c r="AI61"/>
  <c r="AI62"/>
  <c r="AI63"/>
  <c r="AI64"/>
  <c r="AI65"/>
  <c r="AI66"/>
  <c r="AI67"/>
  <c r="AI68"/>
  <c r="AI69"/>
  <c r="AI70"/>
  <c r="AI71"/>
  <c r="AI72"/>
  <c r="AI73"/>
  <c r="AI3"/>
  <c r="NA105" i="19"/>
  <c r="NA104"/>
  <c r="NA103"/>
  <c r="NB103" s="1"/>
  <c r="NA55"/>
  <c r="NJ55" s="1"/>
  <c r="MS11"/>
  <c r="NA11"/>
  <c r="NJ11" s="1"/>
  <c r="NA85"/>
  <c r="MW74" l="1"/>
  <c r="MX74"/>
  <c r="NA73"/>
  <c r="NJ73" s="1"/>
  <c r="NA14"/>
  <c r="NJ14" s="1"/>
  <c r="NA59"/>
  <c r="NJ59" s="1"/>
  <c r="NA49"/>
  <c r="NJ49" s="1"/>
  <c r="NA74" l="1"/>
  <c r="DU73" i="23"/>
  <c r="ED73" s="1"/>
  <c r="DV72"/>
  <c r="DV71"/>
  <c r="DU70"/>
  <c r="ED70" s="1"/>
  <c r="DV69"/>
  <c r="DV68"/>
  <c r="DV67"/>
  <c r="DV66"/>
  <c r="DV65"/>
  <c r="DV64"/>
  <c r="DV63"/>
  <c r="DV62"/>
  <c r="DV61"/>
  <c r="DV60"/>
  <c r="DV59"/>
  <c r="DV58"/>
  <c r="DV57"/>
  <c r="DV56"/>
  <c r="DV55"/>
  <c r="DV54"/>
  <c r="DU53"/>
  <c r="DV52"/>
  <c r="DV51"/>
  <c r="DV50"/>
  <c r="DV49"/>
  <c r="DV48"/>
  <c r="DV47"/>
  <c r="DV46"/>
  <c r="DV45"/>
  <c r="DV44"/>
  <c r="DV43"/>
  <c r="DV42"/>
  <c r="DV41"/>
  <c r="DV40"/>
  <c r="DV39"/>
  <c r="DV38"/>
  <c r="DV37"/>
  <c r="DV36"/>
  <c r="DV35"/>
  <c r="DV34"/>
  <c r="DV33"/>
  <c r="DV32"/>
  <c r="DV31"/>
  <c r="DV30"/>
  <c r="DV29"/>
  <c r="DV28"/>
  <c r="DV27"/>
  <c r="DV26"/>
  <c r="DV25"/>
  <c r="DV24"/>
  <c r="DV23"/>
  <c r="DV22"/>
  <c r="DV21"/>
  <c r="DV20"/>
  <c r="DV19"/>
  <c r="DV18"/>
  <c r="DV17"/>
  <c r="DV16"/>
  <c r="DV15"/>
  <c r="DU14"/>
  <c r="DV13"/>
  <c r="DU12"/>
  <c r="DU11"/>
  <c r="ED11" s="1"/>
  <c r="DV10"/>
  <c r="DU9"/>
  <c r="DU8"/>
  <c r="ED8" s="1"/>
  <c r="DV7"/>
  <c r="DV6"/>
  <c r="DV5"/>
  <c r="DU4"/>
  <c r="DV3"/>
  <c r="GQ73" i="21"/>
  <c r="GQ72"/>
  <c r="GQ71"/>
  <c r="GQ70"/>
  <c r="GQ69"/>
  <c r="GQ68"/>
  <c r="GQ67"/>
  <c r="GQ66"/>
  <c r="GQ65"/>
  <c r="GQ64"/>
  <c r="GQ63"/>
  <c r="GQ62"/>
  <c r="GQ61"/>
  <c r="GQ60"/>
  <c r="GQ59"/>
  <c r="GQ58"/>
  <c r="GQ57"/>
  <c r="GQ56"/>
  <c r="GQ55"/>
  <c r="GQ54"/>
  <c r="GQ53"/>
  <c r="GQ52"/>
  <c r="GQ51"/>
  <c r="GQ50"/>
  <c r="GQ49"/>
  <c r="GQ48"/>
  <c r="GQ47"/>
  <c r="GQ46"/>
  <c r="GQ45"/>
  <c r="GQ44"/>
  <c r="GQ43"/>
  <c r="GQ42"/>
  <c r="GQ41"/>
  <c r="GQ40"/>
  <c r="GQ39"/>
  <c r="GQ38"/>
  <c r="GQ37"/>
  <c r="GQ36"/>
  <c r="GQ35"/>
  <c r="GQ34"/>
  <c r="GQ33"/>
  <c r="GQ32"/>
  <c r="GQ31"/>
  <c r="GQ30"/>
  <c r="GQ29"/>
  <c r="GQ28"/>
  <c r="GQ27"/>
  <c r="GQ26"/>
  <c r="GQ25"/>
  <c r="GQ24"/>
  <c r="GQ23"/>
  <c r="GQ22"/>
  <c r="GQ21"/>
  <c r="GQ20"/>
  <c r="GQ19"/>
  <c r="GQ18"/>
  <c r="GQ17"/>
  <c r="GQ16"/>
  <c r="GQ15"/>
  <c r="GQ14"/>
  <c r="GQ13"/>
  <c r="GP12"/>
  <c r="GY12" s="1"/>
  <c r="GP11"/>
  <c r="GY11" s="1"/>
  <c r="GQ10"/>
  <c r="GQ9"/>
  <c r="GQ8"/>
  <c r="GQ7"/>
  <c r="GQ6"/>
  <c r="GQ5"/>
  <c r="GQ4"/>
  <c r="GQ3"/>
  <c r="GI73" i="20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H55"/>
  <c r="GI54"/>
  <c r="GI53"/>
  <c r="GI52"/>
  <c r="GI51"/>
  <c r="GI50"/>
  <c r="GI49"/>
  <c r="GI48"/>
  <c r="GI47"/>
  <c r="GI46"/>
  <c r="GI45"/>
  <c r="GI44"/>
  <c r="GI43"/>
  <c r="GI42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H22"/>
  <c r="GQ22" s="1"/>
  <c r="GI21"/>
  <c r="GI20"/>
  <c r="GI19"/>
  <c r="GI18"/>
  <c r="GI17"/>
  <c r="GI16"/>
  <c r="GI15"/>
  <c r="GI14"/>
  <c r="GI13"/>
  <c r="GH12"/>
  <c r="GH11"/>
  <c r="GI10"/>
  <c r="GI9"/>
  <c r="GI8"/>
  <c r="GI7"/>
  <c r="GI6"/>
  <c r="GI5"/>
  <c r="GH4"/>
  <c r="GI3"/>
  <c r="MT90" i="19"/>
  <c r="MT89"/>
  <c r="MT88"/>
  <c r="MQ74"/>
  <c r="MP74"/>
  <c r="MO74"/>
  <c r="NB73"/>
  <c r="NB72"/>
  <c r="NB71"/>
  <c r="NB70"/>
  <c r="NB69"/>
  <c r="NB68"/>
  <c r="NB67"/>
  <c r="NB66"/>
  <c r="NB65"/>
  <c r="NB64"/>
  <c r="NB63"/>
  <c r="NB62"/>
  <c r="NB61"/>
  <c r="NB60"/>
  <c r="NB59"/>
  <c r="NB58"/>
  <c r="NB57"/>
  <c r="NB56"/>
  <c r="NB55"/>
  <c r="NB54"/>
  <c r="NB53"/>
  <c r="NB52"/>
  <c r="NB51"/>
  <c r="NB50"/>
  <c r="NB49"/>
  <c r="NB48"/>
  <c r="NB47"/>
  <c r="NB46"/>
  <c r="NB45"/>
  <c r="NB44"/>
  <c r="NB43"/>
  <c r="NB42"/>
  <c r="NB41"/>
  <c r="NB40"/>
  <c r="NB39"/>
  <c r="NB38"/>
  <c r="NB37"/>
  <c r="NB36"/>
  <c r="NB35"/>
  <c r="NB34"/>
  <c r="NB33"/>
  <c r="NB32"/>
  <c r="NB31"/>
  <c r="NB30"/>
  <c r="NB29"/>
  <c r="NB28"/>
  <c r="NB27"/>
  <c r="NB26"/>
  <c r="NB25"/>
  <c r="NB24"/>
  <c r="NB23"/>
  <c r="NA22"/>
  <c r="NJ22" s="1"/>
  <c r="NA21"/>
  <c r="NJ21" s="1"/>
  <c r="NB20"/>
  <c r="NB19"/>
  <c r="NB18"/>
  <c r="NA17"/>
  <c r="NB16"/>
  <c r="NB15"/>
  <c r="MS14"/>
  <c r="NB14" s="1"/>
  <c r="NB13"/>
  <c r="NA12"/>
  <c r="NJ12" s="1"/>
  <c r="MS12"/>
  <c r="NB11"/>
  <c r="NB10"/>
  <c r="NA9"/>
  <c r="NJ9" s="1"/>
  <c r="MS9"/>
  <c r="NB8"/>
  <c r="NB7"/>
  <c r="NB6"/>
  <c r="NB5"/>
  <c r="NA4"/>
  <c r="NJ4" s="1"/>
  <c r="MS4"/>
  <c r="NB3"/>
  <c r="DV53" i="23" l="1"/>
  <c r="ED53"/>
  <c r="ED4"/>
  <c r="ED14"/>
  <c r="DV8"/>
  <c r="DV70"/>
  <c r="DV73"/>
  <c r="ED9"/>
  <c r="ED12"/>
  <c r="GQ11" i="20"/>
  <c r="GI4"/>
  <c r="GQ4"/>
  <c r="GQ12"/>
  <c r="GQ55"/>
  <c r="NB4" i="19"/>
  <c r="NB22"/>
  <c r="NB9"/>
  <c r="NB12"/>
  <c r="MS74"/>
  <c r="NB17"/>
  <c r="NJ17"/>
  <c r="NB21"/>
  <c r="AA27" i="24"/>
  <c r="AJ27" s="1"/>
  <c r="AA19"/>
  <c r="AJ19" s="1"/>
  <c r="AA50"/>
  <c r="AJ50" s="1"/>
  <c r="AA49"/>
  <c r="AJ49" s="1"/>
  <c r="AA14"/>
  <c r="AJ14" s="1"/>
  <c r="AA8"/>
  <c r="AJ8" s="1"/>
  <c r="AA73"/>
  <c r="AJ73" s="1"/>
  <c r="AA71"/>
  <c r="AJ71" l="1"/>
  <c r="MK4" i="19"/>
  <c r="MT4" s="1"/>
  <c r="MK5"/>
  <c r="MT5" s="1"/>
  <c r="MK6"/>
  <c r="MT6" s="1"/>
  <c r="MK7"/>
  <c r="MT7" s="1"/>
  <c r="MK8"/>
  <c r="MT8" s="1"/>
  <c r="MK9"/>
  <c r="MT9" s="1"/>
  <c r="MK10"/>
  <c r="MT10" s="1"/>
  <c r="MK11"/>
  <c r="MT11" s="1"/>
  <c r="MK12"/>
  <c r="MT12" s="1"/>
  <c r="MK13"/>
  <c r="MT13" s="1"/>
  <c r="MK14"/>
  <c r="MT14" s="1"/>
  <c r="MK15"/>
  <c r="MT15" s="1"/>
  <c r="MK16"/>
  <c r="MT16" s="1"/>
  <c r="MK17"/>
  <c r="MT17" s="1"/>
  <c r="MK18"/>
  <c r="MT18" s="1"/>
  <c r="MK19"/>
  <c r="MT19" s="1"/>
  <c r="MK20"/>
  <c r="MT20" s="1"/>
  <c r="MK21"/>
  <c r="MT21" s="1"/>
  <c r="MK22"/>
  <c r="MT22" s="1"/>
  <c r="MK23"/>
  <c r="MT23" s="1"/>
  <c r="MK24"/>
  <c r="MT24" s="1"/>
  <c r="MK25"/>
  <c r="MT25" s="1"/>
  <c r="MK26"/>
  <c r="MT26" s="1"/>
  <c r="MK27"/>
  <c r="MT27" s="1"/>
  <c r="MK28"/>
  <c r="MT28" s="1"/>
  <c r="MK29"/>
  <c r="MT29" s="1"/>
  <c r="MK30"/>
  <c r="MT30" s="1"/>
  <c r="MK31"/>
  <c r="MT31" s="1"/>
  <c r="MK32"/>
  <c r="MT32" s="1"/>
  <c r="MK33"/>
  <c r="MT33" s="1"/>
  <c r="MK34"/>
  <c r="MT34" s="1"/>
  <c r="MK35"/>
  <c r="MT35" s="1"/>
  <c r="MK36"/>
  <c r="MT36" s="1"/>
  <c r="MK37"/>
  <c r="MT37" s="1"/>
  <c r="MK38"/>
  <c r="MT38" s="1"/>
  <c r="MK39"/>
  <c r="MT39" s="1"/>
  <c r="MK40"/>
  <c r="MT40" s="1"/>
  <c r="MK41"/>
  <c r="MT41" s="1"/>
  <c r="MK42"/>
  <c r="MT42" s="1"/>
  <c r="MK43"/>
  <c r="MT43" s="1"/>
  <c r="MK44"/>
  <c r="MT44" s="1"/>
  <c r="MK45"/>
  <c r="MT45" s="1"/>
  <c r="MK46"/>
  <c r="MT46" s="1"/>
  <c r="MK47"/>
  <c r="MT47" s="1"/>
  <c r="MK48"/>
  <c r="MT48" s="1"/>
  <c r="MK49"/>
  <c r="MT49" s="1"/>
  <c r="MK50"/>
  <c r="MT50" s="1"/>
  <c r="MK51"/>
  <c r="MT51" s="1"/>
  <c r="MK52"/>
  <c r="MT52" s="1"/>
  <c r="MK53"/>
  <c r="MT53" s="1"/>
  <c r="MK54"/>
  <c r="MT54" s="1"/>
  <c r="MK55"/>
  <c r="MT55" s="1"/>
  <c r="MK56"/>
  <c r="MT56" s="1"/>
  <c r="MK57"/>
  <c r="MT57" s="1"/>
  <c r="MK58"/>
  <c r="MT58" s="1"/>
  <c r="MK59"/>
  <c r="MT59" s="1"/>
  <c r="MK60"/>
  <c r="MT60" s="1"/>
  <c r="MK61"/>
  <c r="MT61" s="1"/>
  <c r="MK62"/>
  <c r="MT62" s="1"/>
  <c r="MK63"/>
  <c r="MT63" s="1"/>
  <c r="MK64"/>
  <c r="MT64" s="1"/>
  <c r="MK65"/>
  <c r="MT65" s="1"/>
  <c r="MK66"/>
  <c r="MT66" s="1"/>
  <c r="MK67"/>
  <c r="MT67" s="1"/>
  <c r="MK68"/>
  <c r="MT68" s="1"/>
  <c r="MK69"/>
  <c r="MT69" s="1"/>
  <c r="MK70"/>
  <c r="MT70" s="1"/>
  <c r="MK71"/>
  <c r="MT71" s="1"/>
  <c r="MK72"/>
  <c r="MT72" s="1"/>
  <c r="MK73"/>
  <c r="MT73" s="1"/>
  <c r="MK3"/>
  <c r="MT3" l="1"/>
  <c r="DN73" i="23"/>
  <c r="DF73"/>
  <c r="DN72"/>
  <c r="DF72"/>
  <c r="DN71"/>
  <c r="DF71"/>
  <c r="DN70"/>
  <c r="DF70"/>
  <c r="DN69"/>
  <c r="DF69"/>
  <c r="DN68"/>
  <c r="DF68"/>
  <c r="DN67"/>
  <c r="DF67"/>
  <c r="DN66"/>
  <c r="DF66"/>
  <c r="DN65"/>
  <c r="DF65"/>
  <c r="DN64"/>
  <c r="DF64"/>
  <c r="DN63"/>
  <c r="DF63"/>
  <c r="DN62"/>
  <c r="DF62"/>
  <c r="DN61"/>
  <c r="DF61"/>
  <c r="DN60"/>
  <c r="DF60"/>
  <c r="DN59"/>
  <c r="DF59"/>
  <c r="DN58"/>
  <c r="DF58"/>
  <c r="DN57"/>
  <c r="DF57"/>
  <c r="DN56"/>
  <c r="DF56"/>
  <c r="DN55"/>
  <c r="DF55"/>
  <c r="DN54"/>
  <c r="DF54"/>
  <c r="DN53"/>
  <c r="DF53"/>
  <c r="DN52"/>
  <c r="DF52"/>
  <c r="DN51"/>
  <c r="DF51"/>
  <c r="DN50"/>
  <c r="DF50"/>
  <c r="DN49"/>
  <c r="DF49"/>
  <c r="DN48"/>
  <c r="DF48"/>
  <c r="DN47"/>
  <c r="DF47"/>
  <c r="DN46"/>
  <c r="DF46"/>
  <c r="DN45"/>
  <c r="DF45"/>
  <c r="DN44"/>
  <c r="DF44"/>
  <c r="DN43"/>
  <c r="DF43"/>
  <c r="DN42"/>
  <c r="DF42"/>
  <c r="DN41"/>
  <c r="DF41"/>
  <c r="DN40"/>
  <c r="DF40"/>
  <c r="DN39"/>
  <c r="DF39"/>
  <c r="DN38"/>
  <c r="DF38"/>
  <c r="DN37"/>
  <c r="DF37"/>
  <c r="DN36"/>
  <c r="DF36"/>
  <c r="DN35"/>
  <c r="DF35"/>
  <c r="DN34"/>
  <c r="DF34"/>
  <c r="DN33"/>
  <c r="DF33"/>
  <c r="DN32"/>
  <c r="DF32"/>
  <c r="DN31"/>
  <c r="DF31"/>
  <c r="DN30"/>
  <c r="DF30"/>
  <c r="DN29"/>
  <c r="DF29"/>
  <c r="DN28"/>
  <c r="DF28"/>
  <c r="DN27"/>
  <c r="DF27"/>
  <c r="DN26"/>
  <c r="DF26"/>
  <c r="DN25"/>
  <c r="DF25"/>
  <c r="DN24"/>
  <c r="DF24"/>
  <c r="DN23"/>
  <c r="DF23"/>
  <c r="DE22"/>
  <c r="DN21"/>
  <c r="DF21"/>
  <c r="DN20"/>
  <c r="DF20"/>
  <c r="DN19"/>
  <c r="DF19"/>
  <c r="DN18"/>
  <c r="DF18"/>
  <c r="DN17"/>
  <c r="DF17"/>
  <c r="DN16"/>
  <c r="DF16"/>
  <c r="DN15"/>
  <c r="DF15"/>
  <c r="DM14"/>
  <c r="DV14" s="1"/>
  <c r="DF14"/>
  <c r="DN13"/>
  <c r="DF13"/>
  <c r="DM12"/>
  <c r="DV12" s="1"/>
  <c r="DE12"/>
  <c r="DM11"/>
  <c r="DV11" s="1"/>
  <c r="DE11"/>
  <c r="DN10"/>
  <c r="DF10"/>
  <c r="DM9"/>
  <c r="DE9"/>
  <c r="DN8"/>
  <c r="DF8"/>
  <c r="DN7"/>
  <c r="DF7"/>
  <c r="DN6"/>
  <c r="DF6"/>
  <c r="DN5"/>
  <c r="DF5"/>
  <c r="DM4"/>
  <c r="DE4"/>
  <c r="DN3"/>
  <c r="DF3"/>
  <c r="GI73" i="21"/>
  <c r="GA73"/>
  <c r="GI72"/>
  <c r="GA72"/>
  <c r="GI71"/>
  <c r="GA71"/>
  <c r="GI70"/>
  <c r="GA70"/>
  <c r="GI69"/>
  <c r="GA69"/>
  <c r="GI68"/>
  <c r="GA68"/>
  <c r="GI67"/>
  <c r="GA67"/>
  <c r="GI66"/>
  <c r="GA66"/>
  <c r="GI65"/>
  <c r="GA65"/>
  <c r="GI64"/>
  <c r="GA64"/>
  <c r="GI63"/>
  <c r="GA63"/>
  <c r="GI62"/>
  <c r="GA62"/>
  <c r="GI61"/>
  <c r="GA61"/>
  <c r="GI60"/>
  <c r="GA60"/>
  <c r="GI59"/>
  <c r="GA59"/>
  <c r="GI58"/>
  <c r="GA58"/>
  <c r="GI57"/>
  <c r="GA57"/>
  <c r="GI56"/>
  <c r="GA56"/>
  <c r="GI55"/>
  <c r="GA55"/>
  <c r="GI54"/>
  <c r="GA54"/>
  <c r="GI53"/>
  <c r="GA53"/>
  <c r="GI52"/>
  <c r="GA52"/>
  <c r="GI51"/>
  <c r="GA51"/>
  <c r="GI50"/>
  <c r="GA50"/>
  <c r="GI49"/>
  <c r="GA49"/>
  <c r="GI48"/>
  <c r="GA48"/>
  <c r="GI47"/>
  <c r="GA47"/>
  <c r="GI46"/>
  <c r="GA46"/>
  <c r="GI45"/>
  <c r="GA45"/>
  <c r="GI44"/>
  <c r="GA44"/>
  <c r="GI43"/>
  <c r="GA43"/>
  <c r="GI42"/>
  <c r="GA42"/>
  <c r="GI41"/>
  <c r="GA41"/>
  <c r="GI40"/>
  <c r="GA40"/>
  <c r="GI39"/>
  <c r="GA39"/>
  <c r="GI38"/>
  <c r="GA38"/>
  <c r="GI37"/>
  <c r="GA37"/>
  <c r="GI36"/>
  <c r="GA36"/>
  <c r="GI35"/>
  <c r="GA35"/>
  <c r="GI34"/>
  <c r="GA34"/>
  <c r="GI33"/>
  <c r="GA33"/>
  <c r="GI32"/>
  <c r="GA32"/>
  <c r="GI31"/>
  <c r="GA31"/>
  <c r="GI30"/>
  <c r="GA30"/>
  <c r="GI29"/>
  <c r="GA29"/>
  <c r="GI28"/>
  <c r="GA28"/>
  <c r="GI27"/>
  <c r="GA27"/>
  <c r="GI26"/>
  <c r="GA26"/>
  <c r="GI25"/>
  <c r="GA25"/>
  <c r="GI24"/>
  <c r="GA24"/>
  <c r="GI23"/>
  <c r="GA23"/>
  <c r="GI22"/>
  <c r="GA22"/>
  <c r="GI21"/>
  <c r="GA21"/>
  <c r="GI20"/>
  <c r="GA20"/>
  <c r="GI19"/>
  <c r="GA19"/>
  <c r="GI18"/>
  <c r="GA18"/>
  <c r="GI17"/>
  <c r="GA17"/>
  <c r="GI16"/>
  <c r="GA16"/>
  <c r="GI15"/>
  <c r="GA15"/>
  <c r="GI14"/>
  <c r="GI13"/>
  <c r="GA13"/>
  <c r="GH12"/>
  <c r="FZ12"/>
  <c r="GH11"/>
  <c r="GQ11" s="1"/>
  <c r="FZ11"/>
  <c r="GI10"/>
  <c r="GA10"/>
  <c r="GI9"/>
  <c r="GA9"/>
  <c r="GI8"/>
  <c r="GA8"/>
  <c r="GI7"/>
  <c r="GA7"/>
  <c r="GI6"/>
  <c r="GA6"/>
  <c r="GI5"/>
  <c r="GA5"/>
  <c r="GI4"/>
  <c r="GA4"/>
  <c r="GI3"/>
  <c r="GA3"/>
  <c r="GA73" i="20"/>
  <c r="FS73"/>
  <c r="GA72"/>
  <c r="FS72"/>
  <c r="GA71"/>
  <c r="FS71"/>
  <c r="GA70"/>
  <c r="FS70"/>
  <c r="GA69"/>
  <c r="FS69"/>
  <c r="GA68"/>
  <c r="FS68"/>
  <c r="GA67"/>
  <c r="FS67"/>
  <c r="GA66"/>
  <c r="FS66"/>
  <c r="GA65"/>
  <c r="FS65"/>
  <c r="GA64"/>
  <c r="FS64"/>
  <c r="GA63"/>
  <c r="FS63"/>
  <c r="GA62"/>
  <c r="FS62"/>
  <c r="GA61"/>
  <c r="FS61"/>
  <c r="GA60"/>
  <c r="FS60"/>
  <c r="GA59"/>
  <c r="FS59"/>
  <c r="GA58"/>
  <c r="FS58"/>
  <c r="GA57"/>
  <c r="FS57"/>
  <c r="GA56"/>
  <c r="FS56"/>
  <c r="FZ55"/>
  <c r="GI55" s="1"/>
  <c r="FS55"/>
  <c r="GA54"/>
  <c r="FS54"/>
  <c r="GA53"/>
  <c r="FS53"/>
  <c r="GA52"/>
  <c r="FS52"/>
  <c r="GA51"/>
  <c r="FS51"/>
  <c r="GA50"/>
  <c r="FS50"/>
  <c r="GA49"/>
  <c r="FS49"/>
  <c r="GA48"/>
  <c r="FS48"/>
  <c r="GA47"/>
  <c r="FS47"/>
  <c r="GA46"/>
  <c r="FS46"/>
  <c r="GA45"/>
  <c r="FS45"/>
  <c r="GA44"/>
  <c r="FS44"/>
  <c r="GA43"/>
  <c r="FS43"/>
  <c r="GA42"/>
  <c r="FS42"/>
  <c r="GA41"/>
  <c r="FS41"/>
  <c r="GA40"/>
  <c r="FS40"/>
  <c r="GA39"/>
  <c r="FS39"/>
  <c r="GA38"/>
  <c r="FS38"/>
  <c r="GA37"/>
  <c r="FS37"/>
  <c r="GA36"/>
  <c r="FS36"/>
  <c r="GA35"/>
  <c r="FS35"/>
  <c r="GA34"/>
  <c r="FS34"/>
  <c r="GA33"/>
  <c r="FS33"/>
  <c r="GA32"/>
  <c r="FS32"/>
  <c r="GA31"/>
  <c r="FS31"/>
  <c r="GA30"/>
  <c r="FS30"/>
  <c r="GA29"/>
  <c r="FS29"/>
  <c r="GA28"/>
  <c r="FS28"/>
  <c r="GA27"/>
  <c r="FS27"/>
  <c r="GA26"/>
  <c r="FS26"/>
  <c r="GA25"/>
  <c r="FS25"/>
  <c r="GA24"/>
  <c r="FS24"/>
  <c r="GA23"/>
  <c r="FS23"/>
  <c r="FZ22"/>
  <c r="GI22" s="1"/>
  <c r="FR22"/>
  <c r="GA21"/>
  <c r="FS21"/>
  <c r="GA20"/>
  <c r="FS20"/>
  <c r="GA19"/>
  <c r="FS19"/>
  <c r="GA18"/>
  <c r="FS18"/>
  <c r="GA17"/>
  <c r="FS17"/>
  <c r="GA16"/>
  <c r="FS16"/>
  <c r="GA15"/>
  <c r="FS15"/>
  <c r="GA14"/>
  <c r="FS14"/>
  <c r="GA13"/>
  <c r="FS13"/>
  <c r="FZ12"/>
  <c r="FR12"/>
  <c r="FZ11"/>
  <c r="FR11"/>
  <c r="GA10"/>
  <c r="FS10"/>
  <c r="GA9"/>
  <c r="FS9"/>
  <c r="GA8"/>
  <c r="FS8"/>
  <c r="GA7"/>
  <c r="FS7"/>
  <c r="GA6"/>
  <c r="FS6"/>
  <c r="GA5"/>
  <c r="FS5"/>
  <c r="GA4"/>
  <c r="FS4"/>
  <c r="GA3"/>
  <c r="FS3"/>
  <c r="QQ73" i="13"/>
  <c r="QI73"/>
  <c r="QQ72"/>
  <c r="QI72"/>
  <c r="QQ71"/>
  <c r="QI71"/>
  <c r="QH70"/>
  <c r="QQ70" s="1"/>
  <c r="QQ69"/>
  <c r="QI69"/>
  <c r="QQ68"/>
  <c r="QI68"/>
  <c r="QQ67"/>
  <c r="QI67"/>
  <c r="QQ66"/>
  <c r="QI66"/>
  <c r="QQ65"/>
  <c r="QI65"/>
  <c r="QQ64"/>
  <c r="QI64"/>
  <c r="QQ63"/>
  <c r="QI63"/>
  <c r="QQ62"/>
  <c r="QI62"/>
  <c r="QQ61"/>
  <c r="QI61"/>
  <c r="QQ60"/>
  <c r="QI60"/>
  <c r="QQ59"/>
  <c r="QI59"/>
  <c r="QQ58"/>
  <c r="QI58"/>
  <c r="QQ57"/>
  <c r="QI57"/>
  <c r="QQ56"/>
  <c r="QI56"/>
  <c r="QQ55"/>
  <c r="QQ54"/>
  <c r="QI54"/>
  <c r="QQ53"/>
  <c r="QI53"/>
  <c r="QQ52"/>
  <c r="QI52"/>
  <c r="QQ51"/>
  <c r="QI51"/>
  <c r="QQ50"/>
  <c r="QI50"/>
  <c r="QQ49"/>
  <c r="QI49"/>
  <c r="QQ48"/>
  <c r="QI48"/>
  <c r="QQ47"/>
  <c r="QI47"/>
  <c r="QQ46"/>
  <c r="QI46"/>
  <c r="QQ45"/>
  <c r="QI45"/>
  <c r="QQ44"/>
  <c r="QI44"/>
  <c r="QQ43"/>
  <c r="QI43"/>
  <c r="QQ42"/>
  <c r="QI42"/>
  <c r="QQ41"/>
  <c r="QI41"/>
  <c r="QQ40"/>
  <c r="QI40"/>
  <c r="QQ39"/>
  <c r="QI39"/>
  <c r="QQ38"/>
  <c r="QI38"/>
  <c r="QQ37"/>
  <c r="QI37"/>
  <c r="QQ36"/>
  <c r="QI36"/>
  <c r="QQ35"/>
  <c r="QI35"/>
  <c r="QQ34"/>
  <c r="QI34"/>
  <c r="QQ33"/>
  <c r="QI33"/>
  <c r="QQ32"/>
  <c r="QI32"/>
  <c r="QQ31"/>
  <c r="QI31"/>
  <c r="QQ30"/>
  <c r="QI30"/>
  <c r="QQ29"/>
  <c r="QI29"/>
  <c r="QQ28"/>
  <c r="QI28"/>
  <c r="QQ27"/>
  <c r="QI27"/>
  <c r="QQ26"/>
  <c r="QI26"/>
  <c r="QQ25"/>
  <c r="QI25"/>
  <c r="QQ24"/>
  <c r="QI24"/>
  <c r="QQ23"/>
  <c r="QI23"/>
  <c r="QP22"/>
  <c r="QY22" s="1"/>
  <c r="QH22"/>
  <c r="QP21"/>
  <c r="QY21" s="1"/>
  <c r="QH21"/>
  <c r="QQ20"/>
  <c r="QI20"/>
  <c r="QQ19"/>
  <c r="QI19"/>
  <c r="QQ18"/>
  <c r="QI18"/>
  <c r="QQ17"/>
  <c r="QI17"/>
  <c r="QQ16"/>
  <c r="QI16"/>
  <c r="QQ15"/>
  <c r="QI15"/>
  <c r="QP14"/>
  <c r="QY14" s="1"/>
  <c r="QH14"/>
  <c r="QQ13"/>
  <c r="QI13"/>
  <c r="QQ12"/>
  <c r="QI12"/>
  <c r="QQ11"/>
  <c r="QI11"/>
  <c r="QQ10"/>
  <c r="QI10"/>
  <c r="QQ9"/>
  <c r="QI9"/>
  <c r="QQ8"/>
  <c r="QI8"/>
  <c r="QQ7"/>
  <c r="QI7"/>
  <c r="QQ6"/>
  <c r="QI6"/>
  <c r="QQ5"/>
  <c r="QI5"/>
  <c r="QQ4"/>
  <c r="QI4"/>
  <c r="QQ3"/>
  <c r="QI3"/>
  <c r="ML90" i="19"/>
  <c r="MI74"/>
  <c r="MH74"/>
  <c r="MG74"/>
  <c r="ML12"/>
  <c r="ML11"/>
  <c r="ML9"/>
  <c r="QQ14" i="13" l="1"/>
  <c r="DN11" i="23"/>
  <c r="DN12"/>
  <c r="DN9"/>
  <c r="DV9"/>
  <c r="DN22"/>
  <c r="DN4"/>
  <c r="DV4"/>
  <c r="DN14"/>
  <c r="GA22" i="20"/>
  <c r="GA11"/>
  <c r="GI11"/>
  <c r="GA12"/>
  <c r="GI12"/>
  <c r="GA55"/>
  <c r="QQ22" i="13"/>
  <c r="QI70"/>
  <c r="QQ21"/>
  <c r="MK74" i="19"/>
  <c r="GI11" i="21"/>
  <c r="GI12"/>
  <c r="GQ12"/>
  <c r="AA84" i="24" l="1"/>
  <c r="W74"/>
  <c r="X74"/>
  <c r="AA74" l="1"/>
  <c r="Q74" i="22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LY74" i="19"/>
  <c r="LZ74"/>
  <c r="MC88"/>
  <c r="ML88" s="1"/>
  <c r="MC86"/>
  <c r="MC14"/>
  <c r="MC4"/>
  <c r="ML4" s="1"/>
  <c r="MC5"/>
  <c r="ML5" s="1"/>
  <c r="MC6"/>
  <c r="ML6" s="1"/>
  <c r="MC7"/>
  <c r="ML7" s="1"/>
  <c r="MC8"/>
  <c r="ML8" s="1"/>
  <c r="MC10"/>
  <c r="ML10" s="1"/>
  <c r="MC13"/>
  <c r="ML13" s="1"/>
  <c r="MC15"/>
  <c r="ML15" s="1"/>
  <c r="MC16"/>
  <c r="ML16" s="1"/>
  <c r="MC17"/>
  <c r="MC18"/>
  <c r="ML18" s="1"/>
  <c r="MC19"/>
  <c r="ML19" s="1"/>
  <c r="MC20"/>
  <c r="ML20" s="1"/>
  <c r="MC21"/>
  <c r="MC22"/>
  <c r="ML22" s="1"/>
  <c r="MC23"/>
  <c r="ML23" s="1"/>
  <c r="MC24"/>
  <c r="ML24" s="1"/>
  <c r="MC25"/>
  <c r="ML25" s="1"/>
  <c r="MC26"/>
  <c r="ML26" s="1"/>
  <c r="MC27"/>
  <c r="ML27" s="1"/>
  <c r="MC28"/>
  <c r="ML28" s="1"/>
  <c r="MC29"/>
  <c r="ML29" s="1"/>
  <c r="MC30"/>
  <c r="ML30" s="1"/>
  <c r="MC31"/>
  <c r="MC32"/>
  <c r="ML32" s="1"/>
  <c r="MC33"/>
  <c r="ML33" s="1"/>
  <c r="MC34"/>
  <c r="ML34" s="1"/>
  <c r="MC35"/>
  <c r="ML35" s="1"/>
  <c r="MC36"/>
  <c r="ML36" s="1"/>
  <c r="MC37"/>
  <c r="ML37" s="1"/>
  <c r="MC38"/>
  <c r="ML38" s="1"/>
  <c r="MC39"/>
  <c r="ML39" s="1"/>
  <c r="MC40"/>
  <c r="ML40" s="1"/>
  <c r="MC41"/>
  <c r="ML41" s="1"/>
  <c r="MC42"/>
  <c r="ML42" s="1"/>
  <c r="MC43"/>
  <c r="ML43" s="1"/>
  <c r="MC44"/>
  <c r="ML44" s="1"/>
  <c r="MC45"/>
  <c r="ML45" s="1"/>
  <c r="MC46"/>
  <c r="ML46" s="1"/>
  <c r="MC47"/>
  <c r="ML47" s="1"/>
  <c r="MC48"/>
  <c r="ML48" s="1"/>
  <c r="MC49"/>
  <c r="ML49" s="1"/>
  <c r="MC50"/>
  <c r="ML50" s="1"/>
  <c r="MC51"/>
  <c r="ML51" s="1"/>
  <c r="MC52"/>
  <c r="ML52" s="1"/>
  <c r="MC53"/>
  <c r="ML53" s="1"/>
  <c r="MC54"/>
  <c r="ML54" s="1"/>
  <c r="MC55"/>
  <c r="ML55" s="1"/>
  <c r="MC56"/>
  <c r="ML56" s="1"/>
  <c r="MC57"/>
  <c r="ML57" s="1"/>
  <c r="MC58"/>
  <c r="ML58" s="1"/>
  <c r="MC59"/>
  <c r="ML59" s="1"/>
  <c r="MC60"/>
  <c r="ML60" s="1"/>
  <c r="MC61"/>
  <c r="ML61" s="1"/>
  <c r="MC62"/>
  <c r="ML62" s="1"/>
  <c r="MC63"/>
  <c r="ML63" s="1"/>
  <c r="MC64"/>
  <c r="ML64" s="1"/>
  <c r="MC65"/>
  <c r="ML65" s="1"/>
  <c r="MC66"/>
  <c r="ML66" s="1"/>
  <c r="MC67"/>
  <c r="ML67" s="1"/>
  <c r="MC68"/>
  <c r="ML68" s="1"/>
  <c r="MC69"/>
  <c r="ML69" s="1"/>
  <c r="MC70"/>
  <c r="ML70" s="1"/>
  <c r="MC71"/>
  <c r="ML71" s="1"/>
  <c r="MC72"/>
  <c r="ML72" s="1"/>
  <c r="MC73"/>
  <c r="ML73" s="1"/>
  <c r="MC3"/>
  <c r="ML3" s="1"/>
  <c r="MD9"/>
  <c r="MD11"/>
  <c r="MD12"/>
  <c r="AA55" i="24"/>
  <c r="AJ55" s="1"/>
  <c r="AA43"/>
  <c r="AJ43" s="1"/>
  <c r="AA42"/>
  <c r="AJ42" s="1"/>
  <c r="AA22"/>
  <c r="AJ22" s="1"/>
  <c r="AA21"/>
  <c r="AJ21" s="1"/>
  <c r="AA17"/>
  <c r="AJ17" s="1"/>
  <c r="AA12"/>
  <c r="AJ12" s="1"/>
  <c r="AA11"/>
  <c r="AJ11" s="1"/>
  <c r="AA9"/>
  <c r="AJ9" s="1"/>
  <c r="AA4"/>
  <c r="AJ4" s="1"/>
  <c r="AA5"/>
  <c r="AJ5" s="1"/>
  <c r="AA6"/>
  <c r="AJ6" s="1"/>
  <c r="AA7"/>
  <c r="AJ7" s="1"/>
  <c r="AA10"/>
  <c r="AJ10" s="1"/>
  <c r="AA13"/>
  <c r="AJ13" s="1"/>
  <c r="AA15"/>
  <c r="AJ15" s="1"/>
  <c r="AA16"/>
  <c r="AJ16" s="1"/>
  <c r="AA18"/>
  <c r="AJ18" s="1"/>
  <c r="AA20"/>
  <c r="AJ20" s="1"/>
  <c r="AA23"/>
  <c r="AJ23" s="1"/>
  <c r="AA24"/>
  <c r="AJ24" s="1"/>
  <c r="AA25"/>
  <c r="AJ25" s="1"/>
  <c r="AA26"/>
  <c r="AJ26" s="1"/>
  <c r="AA28"/>
  <c r="AJ28" s="1"/>
  <c r="AA29"/>
  <c r="AJ29" s="1"/>
  <c r="AA30"/>
  <c r="AJ30" s="1"/>
  <c r="AB31"/>
  <c r="AA32"/>
  <c r="AJ32" s="1"/>
  <c r="AA33"/>
  <c r="AJ33" s="1"/>
  <c r="AA34"/>
  <c r="AJ34" s="1"/>
  <c r="AA35"/>
  <c r="AJ35" s="1"/>
  <c r="AA36"/>
  <c r="AJ36" s="1"/>
  <c r="AA37"/>
  <c r="AJ37" s="1"/>
  <c r="AA38"/>
  <c r="AJ38" s="1"/>
  <c r="AA39"/>
  <c r="AJ39" s="1"/>
  <c r="AA40"/>
  <c r="AJ40" s="1"/>
  <c r="AA41"/>
  <c r="AJ41" s="1"/>
  <c r="AA44"/>
  <c r="AJ44" s="1"/>
  <c r="AA45"/>
  <c r="AJ45" s="1"/>
  <c r="AA46"/>
  <c r="AJ46" s="1"/>
  <c r="AA47"/>
  <c r="AJ47" s="1"/>
  <c r="AA48"/>
  <c r="AJ48" s="1"/>
  <c r="AA51"/>
  <c r="AJ51" s="1"/>
  <c r="AA52"/>
  <c r="AJ52" s="1"/>
  <c r="AA53"/>
  <c r="AJ53" s="1"/>
  <c r="AA54"/>
  <c r="AJ54" s="1"/>
  <c r="AA56"/>
  <c r="AJ56" s="1"/>
  <c r="AA57"/>
  <c r="AJ57" s="1"/>
  <c r="AA59"/>
  <c r="AJ59" s="1"/>
  <c r="AA60"/>
  <c r="AJ60" s="1"/>
  <c r="AA61"/>
  <c r="AJ61" s="1"/>
  <c r="AA62"/>
  <c r="AJ62" s="1"/>
  <c r="AA63"/>
  <c r="AJ63" s="1"/>
  <c r="AA64"/>
  <c r="AJ64" s="1"/>
  <c r="AA65"/>
  <c r="AJ65" s="1"/>
  <c r="AA66"/>
  <c r="AJ66" s="1"/>
  <c r="AA67"/>
  <c r="AJ67" s="1"/>
  <c r="AA68"/>
  <c r="AJ68" s="1"/>
  <c r="AA69"/>
  <c r="AJ69" s="1"/>
  <c r="AA70"/>
  <c r="AJ70" s="1"/>
  <c r="AA72"/>
  <c r="AJ72" s="1"/>
  <c r="AA3"/>
  <c r="AJ3" s="1"/>
  <c r="MC74" i="19" l="1"/>
  <c r="ML14"/>
  <c r="MD43"/>
  <c r="MD42"/>
  <c r="MD22"/>
  <c r="ML21"/>
  <c r="MD17"/>
  <c r="ML17"/>
  <c r="MD31"/>
  <c r="ML31"/>
  <c r="BG74"/>
  <c r="BH74"/>
  <c r="CE76"/>
  <c r="CF76"/>
  <c r="DS74"/>
  <c r="DT74"/>
  <c r="EY74"/>
  <c r="EZ74"/>
  <c r="FE92" i="12"/>
  <c r="FF92"/>
  <c r="GM92" i="19"/>
  <c r="GN92"/>
  <c r="FM126" i="12"/>
  <c r="FN126"/>
  <c r="GC130"/>
  <c r="GD130"/>
  <c r="JG74" i="19"/>
  <c r="JH74"/>
  <c r="GL130" i="12"/>
  <c r="GM130"/>
  <c r="FG91" i="19" l="1"/>
  <c r="EW93"/>
  <c r="LT74"/>
  <c r="LS74"/>
  <c r="GG55" l="1"/>
  <c r="FY55"/>
  <c r="FQ55"/>
  <c r="FQ89"/>
  <c r="LU14" l="1"/>
  <c r="MD14" s="1"/>
  <c r="CL85" i="23" l="1"/>
  <c r="CK85"/>
  <c r="CP84"/>
  <c r="CP83"/>
  <c r="CP82"/>
  <c r="CP81"/>
  <c r="CP80"/>
  <c r="CS74"/>
  <c r="CX73"/>
  <c r="CP73"/>
  <c r="CX72"/>
  <c r="CP72"/>
  <c r="CX71"/>
  <c r="CP71"/>
  <c r="CX70"/>
  <c r="CP70"/>
  <c r="CX69"/>
  <c r="CP69"/>
  <c r="CX68"/>
  <c r="CP68"/>
  <c r="CX67"/>
  <c r="CP67"/>
  <c r="CX66"/>
  <c r="CP66"/>
  <c r="CX65"/>
  <c r="CP65"/>
  <c r="CX64"/>
  <c r="CP64"/>
  <c r="CX63"/>
  <c r="CP63"/>
  <c r="CX62"/>
  <c r="CP62"/>
  <c r="CX61"/>
  <c r="CP61"/>
  <c r="CX60"/>
  <c r="CP60"/>
  <c r="CX59"/>
  <c r="CP59"/>
  <c r="CX58"/>
  <c r="CP58"/>
  <c r="CX57"/>
  <c r="CP57"/>
  <c r="CX56"/>
  <c r="CP56"/>
  <c r="CO55"/>
  <c r="CX55" s="1"/>
  <c r="CX54"/>
  <c r="CP54"/>
  <c r="CX53"/>
  <c r="CP53"/>
  <c r="CX52"/>
  <c r="CP52"/>
  <c r="CX51"/>
  <c r="CP51"/>
  <c r="CX50"/>
  <c r="CP50"/>
  <c r="CX49"/>
  <c r="CP49"/>
  <c r="CX48"/>
  <c r="CP48"/>
  <c r="CX47"/>
  <c r="CP47"/>
  <c r="CX46"/>
  <c r="CP46"/>
  <c r="CX45"/>
  <c r="CP45"/>
  <c r="CX44"/>
  <c r="CP44"/>
  <c r="CO43"/>
  <c r="CX43" s="1"/>
  <c r="CX42"/>
  <c r="CP42"/>
  <c r="CX41"/>
  <c r="CP41"/>
  <c r="CX40"/>
  <c r="CP40"/>
  <c r="CX39"/>
  <c r="CP39"/>
  <c r="CX38"/>
  <c r="CP38"/>
  <c r="CX37"/>
  <c r="CP37"/>
  <c r="CX36"/>
  <c r="CP36"/>
  <c r="CX35"/>
  <c r="CP35"/>
  <c r="CX34"/>
  <c r="CP34"/>
  <c r="CX33"/>
  <c r="CP33"/>
  <c r="CX32"/>
  <c r="CP32"/>
  <c r="CX31"/>
  <c r="CP31"/>
  <c r="CX30"/>
  <c r="CP30"/>
  <c r="CX29"/>
  <c r="CP29"/>
  <c r="CX28"/>
  <c r="CP28"/>
  <c r="CX27"/>
  <c r="CP27"/>
  <c r="CX26"/>
  <c r="CP26"/>
  <c r="CX25"/>
  <c r="CP25"/>
  <c r="CX24"/>
  <c r="CP24"/>
  <c r="CX23"/>
  <c r="CP23"/>
  <c r="CW22"/>
  <c r="DF22" s="1"/>
  <c r="CO22"/>
  <c r="CP22" s="1"/>
  <c r="CX21"/>
  <c r="CP21"/>
  <c r="CX20"/>
  <c r="CP20"/>
  <c r="CX19"/>
  <c r="CP19"/>
  <c r="CX18"/>
  <c r="CP18"/>
  <c r="CX17"/>
  <c r="CP17"/>
  <c r="CX16"/>
  <c r="CP16"/>
  <c r="CX15"/>
  <c r="CP15"/>
  <c r="CO14"/>
  <c r="CP14" s="1"/>
  <c r="CX13"/>
  <c r="CP13"/>
  <c r="CW12"/>
  <c r="CO12"/>
  <c r="CP12" s="1"/>
  <c r="CW11"/>
  <c r="CO11"/>
  <c r="CP11" s="1"/>
  <c r="CX10"/>
  <c r="CP10"/>
  <c r="CW9"/>
  <c r="CO9"/>
  <c r="CP9" s="1"/>
  <c r="CP8"/>
  <c r="CX7"/>
  <c r="CP7"/>
  <c r="CX6"/>
  <c r="CP6"/>
  <c r="CX5"/>
  <c r="CP5"/>
  <c r="CW4"/>
  <c r="DF4" s="1"/>
  <c r="CO4"/>
  <c r="CP4" s="1"/>
  <c r="CX3"/>
  <c r="CP3"/>
  <c r="FS73" i="21"/>
  <c r="FK73"/>
  <c r="FS72"/>
  <c r="FK72"/>
  <c r="FS71"/>
  <c r="FK71"/>
  <c r="FS70"/>
  <c r="FK70"/>
  <c r="FS69"/>
  <c r="FK69"/>
  <c r="FS68"/>
  <c r="FK68"/>
  <c r="FS67"/>
  <c r="FK67"/>
  <c r="FS66"/>
  <c r="FK66"/>
  <c r="FS65"/>
  <c r="FK65"/>
  <c r="FS64"/>
  <c r="FK64"/>
  <c r="FS63"/>
  <c r="FK63"/>
  <c r="FS62"/>
  <c r="FK62"/>
  <c r="FS61"/>
  <c r="FK61"/>
  <c r="FS60"/>
  <c r="FK60"/>
  <c r="FS59"/>
  <c r="FK59"/>
  <c r="FS58"/>
  <c r="FK58"/>
  <c r="FS57"/>
  <c r="FK57"/>
  <c r="FS56"/>
  <c r="FK56"/>
  <c r="FS55"/>
  <c r="FK55"/>
  <c r="FS54"/>
  <c r="FK54"/>
  <c r="FS53"/>
  <c r="FK53"/>
  <c r="FS52"/>
  <c r="FK52"/>
  <c r="FS51"/>
  <c r="FK51"/>
  <c r="FS50"/>
  <c r="FK50"/>
  <c r="FS49"/>
  <c r="FK49"/>
  <c r="FS48"/>
  <c r="FK48"/>
  <c r="FS47"/>
  <c r="FK47"/>
  <c r="FS46"/>
  <c r="FK46"/>
  <c r="FS45"/>
  <c r="FK45"/>
  <c r="FS44"/>
  <c r="FK44"/>
  <c r="FS43"/>
  <c r="FK43"/>
  <c r="FS42"/>
  <c r="FK42"/>
  <c r="FS41"/>
  <c r="FK41"/>
  <c r="FS40"/>
  <c r="FK40"/>
  <c r="FS39"/>
  <c r="FK39"/>
  <c r="FS38"/>
  <c r="FK38"/>
  <c r="FS37"/>
  <c r="FK37"/>
  <c r="FS36"/>
  <c r="FK36"/>
  <c r="FS35"/>
  <c r="FK35"/>
  <c r="FS34"/>
  <c r="FK34"/>
  <c r="FS33"/>
  <c r="FK33"/>
  <c r="FS32"/>
  <c r="FK32"/>
  <c r="FS31"/>
  <c r="FK31"/>
  <c r="FS30"/>
  <c r="FK30"/>
  <c r="FS29"/>
  <c r="FK29"/>
  <c r="FS28"/>
  <c r="FK28"/>
  <c r="FS27"/>
  <c r="FK27"/>
  <c r="FS26"/>
  <c r="FK26"/>
  <c r="FS25"/>
  <c r="FK25"/>
  <c r="FS24"/>
  <c r="FK24"/>
  <c r="FS23"/>
  <c r="FK23"/>
  <c r="FS22"/>
  <c r="FK22"/>
  <c r="FS21"/>
  <c r="FK21"/>
  <c r="FS20"/>
  <c r="FK20"/>
  <c r="FS19"/>
  <c r="FK19"/>
  <c r="FS18"/>
  <c r="FK18"/>
  <c r="FS17"/>
  <c r="FK17"/>
  <c r="FS16"/>
  <c r="FK16"/>
  <c r="FS15"/>
  <c r="FK15"/>
  <c r="FR14"/>
  <c r="FJ14"/>
  <c r="FK14" s="1"/>
  <c r="FS13"/>
  <c r="FK13"/>
  <c r="FR12"/>
  <c r="GA12" s="1"/>
  <c r="FJ12"/>
  <c r="FR11"/>
  <c r="GA11" s="1"/>
  <c r="FJ11"/>
  <c r="FS10"/>
  <c r="FK10"/>
  <c r="FS9"/>
  <c r="FK9"/>
  <c r="FS8"/>
  <c r="FK8"/>
  <c r="FS7"/>
  <c r="FK7"/>
  <c r="FS6"/>
  <c r="FK6"/>
  <c r="FS5"/>
  <c r="FK5"/>
  <c r="FS4"/>
  <c r="FK4"/>
  <c r="FS3"/>
  <c r="FK3"/>
  <c r="FK73" i="20"/>
  <c r="FC73"/>
  <c r="FK72"/>
  <c r="FC72"/>
  <c r="FK71"/>
  <c r="FC71"/>
  <c r="FK70"/>
  <c r="FC70"/>
  <c r="FK69"/>
  <c r="FC69"/>
  <c r="FK68"/>
  <c r="FC68"/>
  <c r="FK67"/>
  <c r="FC67"/>
  <c r="FK66"/>
  <c r="FC66"/>
  <c r="FK65"/>
  <c r="FC65"/>
  <c r="FK64"/>
  <c r="FC64"/>
  <c r="FK63"/>
  <c r="FC63"/>
  <c r="FK62"/>
  <c r="FC62"/>
  <c r="FK61"/>
  <c r="FC61"/>
  <c r="FK60"/>
  <c r="FC60"/>
  <c r="FK59"/>
  <c r="FC59"/>
  <c r="FK58"/>
  <c r="FC58"/>
  <c r="FK57"/>
  <c r="FC57"/>
  <c r="FK56"/>
  <c r="FC56"/>
  <c r="FB55"/>
  <c r="FC55" s="1"/>
  <c r="FK54"/>
  <c r="FC54"/>
  <c r="FK53"/>
  <c r="FC53"/>
  <c r="FK52"/>
  <c r="FC52"/>
  <c r="FK51"/>
  <c r="FC51"/>
  <c r="FK50"/>
  <c r="FC50"/>
  <c r="FK49"/>
  <c r="FC49"/>
  <c r="FK48"/>
  <c r="FC48"/>
  <c r="FK47"/>
  <c r="FC47"/>
  <c r="FK46"/>
  <c r="FC46"/>
  <c r="FK45"/>
  <c r="FC45"/>
  <c r="FK44"/>
  <c r="FC44"/>
  <c r="FK43"/>
  <c r="FC43"/>
  <c r="FK42"/>
  <c r="FC42"/>
  <c r="FK41"/>
  <c r="FC41"/>
  <c r="FK40"/>
  <c r="FC40"/>
  <c r="FK39"/>
  <c r="FC39"/>
  <c r="FK38"/>
  <c r="FC38"/>
  <c r="FK37"/>
  <c r="FC37"/>
  <c r="FK36"/>
  <c r="FC36"/>
  <c r="FK35"/>
  <c r="FC35"/>
  <c r="FK34"/>
  <c r="FC34"/>
  <c r="FK33"/>
  <c r="FC33"/>
  <c r="FK32"/>
  <c r="FC32"/>
  <c r="FK31"/>
  <c r="FC31"/>
  <c r="FK30"/>
  <c r="FC30"/>
  <c r="FK29"/>
  <c r="FC29"/>
  <c r="FK28"/>
  <c r="FC28"/>
  <c r="FK27"/>
  <c r="FC27"/>
  <c r="FK26"/>
  <c r="FC26"/>
  <c r="FK25"/>
  <c r="FC25"/>
  <c r="FK24"/>
  <c r="FC24"/>
  <c r="FK23"/>
  <c r="FC23"/>
  <c r="FJ22"/>
  <c r="FB22"/>
  <c r="FC22" s="1"/>
  <c r="FK21"/>
  <c r="FC21"/>
  <c r="FK20"/>
  <c r="FC20"/>
  <c r="FK19"/>
  <c r="FC19"/>
  <c r="FK18"/>
  <c r="FC18"/>
  <c r="FK17"/>
  <c r="FC17"/>
  <c r="FK16"/>
  <c r="FC16"/>
  <c r="FK15"/>
  <c r="FC15"/>
  <c r="FB14"/>
  <c r="FC14" s="1"/>
  <c r="FK13"/>
  <c r="FC13"/>
  <c r="FJ12"/>
  <c r="FB12"/>
  <c r="FC12" s="1"/>
  <c r="FJ11"/>
  <c r="FB11"/>
  <c r="FC11" s="1"/>
  <c r="FK10"/>
  <c r="FC10"/>
  <c r="FK9"/>
  <c r="FC9"/>
  <c r="FK8"/>
  <c r="FC8"/>
  <c r="FK7"/>
  <c r="FC7"/>
  <c r="FK6"/>
  <c r="FC6"/>
  <c r="FK5"/>
  <c r="FC5"/>
  <c r="FK4"/>
  <c r="FC4"/>
  <c r="FK3"/>
  <c r="FC3"/>
  <c r="QA73" i="13"/>
  <c r="PS73"/>
  <c r="QA72"/>
  <c r="PS72"/>
  <c r="QA71"/>
  <c r="PS71"/>
  <c r="QA70"/>
  <c r="PS70"/>
  <c r="QA69"/>
  <c r="PS69"/>
  <c r="QA68"/>
  <c r="PS68"/>
  <c r="QA67"/>
  <c r="PS67"/>
  <c r="QA66"/>
  <c r="PS66"/>
  <c r="QA65"/>
  <c r="PS65"/>
  <c r="QA64"/>
  <c r="PS64"/>
  <c r="QA63"/>
  <c r="PS63"/>
  <c r="QA62"/>
  <c r="PS62"/>
  <c r="QA61"/>
  <c r="PS61"/>
  <c r="QA60"/>
  <c r="PS60"/>
  <c r="QA59"/>
  <c r="PS59"/>
  <c r="QA58"/>
  <c r="PS58"/>
  <c r="QA57"/>
  <c r="PS57"/>
  <c r="QA56"/>
  <c r="PS56"/>
  <c r="PZ55"/>
  <c r="PR55"/>
  <c r="PS55" s="1"/>
  <c r="QA54"/>
  <c r="PS54"/>
  <c r="QA53"/>
  <c r="PS53"/>
  <c r="QA52"/>
  <c r="PS52"/>
  <c r="QA51"/>
  <c r="PS51"/>
  <c r="QA50"/>
  <c r="PS50"/>
  <c r="QA49"/>
  <c r="PS49"/>
  <c r="QA48"/>
  <c r="PS48"/>
  <c r="QA47"/>
  <c r="PS47"/>
  <c r="QA46"/>
  <c r="PS46"/>
  <c r="QA45"/>
  <c r="PS45"/>
  <c r="QA44"/>
  <c r="PS44"/>
  <c r="QA43"/>
  <c r="PS43"/>
  <c r="QA42"/>
  <c r="PS42"/>
  <c r="QA41"/>
  <c r="PS41"/>
  <c r="QA40"/>
  <c r="PS40"/>
  <c r="QA39"/>
  <c r="PS39"/>
  <c r="QA38"/>
  <c r="PS38"/>
  <c r="QA37"/>
  <c r="PS37"/>
  <c r="QA36"/>
  <c r="PS36"/>
  <c r="QA35"/>
  <c r="PS35"/>
  <c r="QA34"/>
  <c r="PS34"/>
  <c r="QA33"/>
  <c r="PS33"/>
  <c r="QA32"/>
  <c r="PS32"/>
  <c r="QA31"/>
  <c r="PS31"/>
  <c r="QA30"/>
  <c r="PS30"/>
  <c r="QA29"/>
  <c r="PS29"/>
  <c r="QA28"/>
  <c r="PS28"/>
  <c r="QA27"/>
  <c r="PS27"/>
  <c r="QA26"/>
  <c r="PS26"/>
  <c r="QA25"/>
  <c r="PS25"/>
  <c r="QA24"/>
  <c r="PS24"/>
  <c r="QA23"/>
  <c r="PS23"/>
  <c r="PZ22"/>
  <c r="PR22"/>
  <c r="PS22" s="1"/>
  <c r="PZ21"/>
  <c r="PR21"/>
  <c r="PS21" s="1"/>
  <c r="QA20"/>
  <c r="PS20"/>
  <c r="QA19"/>
  <c r="PS19"/>
  <c r="QA18"/>
  <c r="PS18"/>
  <c r="QA17"/>
  <c r="PS17"/>
  <c r="QA16"/>
  <c r="PS16"/>
  <c r="QA15"/>
  <c r="PS15"/>
  <c r="PZ14"/>
  <c r="PS14"/>
  <c r="QA13"/>
  <c r="PS13"/>
  <c r="QA12"/>
  <c r="PS12"/>
  <c r="QA11"/>
  <c r="PS11"/>
  <c r="QA10"/>
  <c r="PS10"/>
  <c r="QA9"/>
  <c r="PS9"/>
  <c r="QA8"/>
  <c r="PS8"/>
  <c r="QA7"/>
  <c r="PS7"/>
  <c r="QA6"/>
  <c r="PS6"/>
  <c r="QA5"/>
  <c r="PS5"/>
  <c r="QA4"/>
  <c r="PS4"/>
  <c r="QA3"/>
  <c r="PS3"/>
  <c r="LN88" i="19"/>
  <c r="LK74"/>
  <c r="LJ74"/>
  <c r="LI74"/>
  <c r="LN73"/>
  <c r="LN72"/>
  <c r="LN71"/>
  <c r="LN70"/>
  <c r="LN69"/>
  <c r="LN68"/>
  <c r="LN67"/>
  <c r="LN66"/>
  <c r="LN65"/>
  <c r="LN64"/>
  <c r="LN63"/>
  <c r="LN62"/>
  <c r="LN61"/>
  <c r="LN60"/>
  <c r="LN59"/>
  <c r="LN58"/>
  <c r="LN57"/>
  <c r="LN56"/>
  <c r="LN55"/>
  <c r="LN54"/>
  <c r="LN53"/>
  <c r="LN52"/>
  <c r="LN51"/>
  <c r="LN50"/>
  <c r="LN49"/>
  <c r="LN48"/>
  <c r="LN47"/>
  <c r="LN46"/>
  <c r="LN45"/>
  <c r="LN44"/>
  <c r="LN43"/>
  <c r="LN42"/>
  <c r="LN41"/>
  <c r="LN40"/>
  <c r="LN39"/>
  <c r="LN38"/>
  <c r="LN37"/>
  <c r="LN36"/>
  <c r="LN35"/>
  <c r="LN34"/>
  <c r="LN33"/>
  <c r="LN32"/>
  <c r="LN31"/>
  <c r="LN30"/>
  <c r="LN29"/>
  <c r="LN28"/>
  <c r="LN27"/>
  <c r="LN26"/>
  <c r="LN25"/>
  <c r="LN24"/>
  <c r="LN23"/>
  <c r="LM22"/>
  <c r="LN22" s="1"/>
  <c r="LN21"/>
  <c r="LN20"/>
  <c r="LN19"/>
  <c r="LN18"/>
  <c r="LN17"/>
  <c r="LN16"/>
  <c r="LM15"/>
  <c r="LM14"/>
  <c r="LN14" s="1"/>
  <c r="LN13"/>
  <c r="LM12"/>
  <c r="LN12" s="1"/>
  <c r="LM11"/>
  <c r="LN11" s="1"/>
  <c r="LN10"/>
  <c r="LM9"/>
  <c r="LN9" s="1"/>
  <c r="LN8"/>
  <c r="LN7"/>
  <c r="LN6"/>
  <c r="LN5"/>
  <c r="LM4"/>
  <c r="LN4" s="1"/>
  <c r="LN3"/>
  <c r="CX4" i="23" l="1"/>
  <c r="CP43"/>
  <c r="FK14" i="20"/>
  <c r="FK55"/>
  <c r="CX12" i="23"/>
  <c r="DF12"/>
  <c r="CX14"/>
  <c r="CX9"/>
  <c r="DF9"/>
  <c r="CX11"/>
  <c r="DF11"/>
  <c r="CX22"/>
  <c r="FK22" i="20"/>
  <c r="FS22"/>
  <c r="FK12"/>
  <c r="FS12"/>
  <c r="FK11"/>
  <c r="FS11"/>
  <c r="CO85" i="23"/>
  <c r="QA55" i="13"/>
  <c r="QI55"/>
  <c r="QA14"/>
  <c r="QI14"/>
  <c r="QA22"/>
  <c r="QI22"/>
  <c r="QA21"/>
  <c r="QI21"/>
  <c r="FS11" i="21"/>
  <c r="FS14"/>
  <c r="LJ75" i="19"/>
  <c r="LM74"/>
  <c r="FS12" i="21"/>
  <c r="CP55" i="23"/>
  <c r="FK11" i="21"/>
  <c r="FK12"/>
  <c r="LU89" i="19" l="1"/>
  <c r="LU88"/>
  <c r="LU87"/>
  <c r="LU55" l="1"/>
  <c r="MD55" s="1"/>
  <c r="LU86"/>
  <c r="LF4"/>
  <c r="LF5"/>
  <c r="LF6"/>
  <c r="LF7"/>
  <c r="LF8"/>
  <c r="LF9"/>
  <c r="LF10"/>
  <c r="LF11"/>
  <c r="LF12"/>
  <c r="LF13"/>
  <c r="LF14"/>
  <c r="LF16"/>
  <c r="LF17"/>
  <c r="LF18"/>
  <c r="LF19"/>
  <c r="LF20"/>
  <c r="LF21"/>
  <c r="LF22"/>
  <c r="LF23"/>
  <c r="LF24"/>
  <c r="LF25"/>
  <c r="LF26"/>
  <c r="LF27"/>
  <c r="LF28"/>
  <c r="LF29"/>
  <c r="LF30"/>
  <c r="LF31"/>
  <c r="LF32"/>
  <c r="LF33"/>
  <c r="LF34"/>
  <c r="LF35"/>
  <c r="LF36"/>
  <c r="LF37"/>
  <c r="LF38"/>
  <c r="LF39"/>
  <c r="LF40"/>
  <c r="LF41"/>
  <c r="LF42"/>
  <c r="LF43"/>
  <c r="LF44"/>
  <c r="LF45"/>
  <c r="LF46"/>
  <c r="LF47"/>
  <c r="LF48"/>
  <c r="LF49"/>
  <c r="LF50"/>
  <c r="LF51"/>
  <c r="LF52"/>
  <c r="LF53"/>
  <c r="LF54"/>
  <c r="LF55"/>
  <c r="LF56"/>
  <c r="LF57"/>
  <c r="LF58"/>
  <c r="LF59"/>
  <c r="LF60"/>
  <c r="LF61"/>
  <c r="LF62"/>
  <c r="LF63"/>
  <c r="LF64"/>
  <c r="LF65"/>
  <c r="LF66"/>
  <c r="LF67"/>
  <c r="LF68"/>
  <c r="LF69"/>
  <c r="LF70"/>
  <c r="LF71"/>
  <c r="LF72"/>
  <c r="LF73"/>
  <c r="LF3"/>
  <c r="LE15"/>
  <c r="LB74"/>
  <c r="LE74" s="1"/>
  <c r="LF15" l="1"/>
  <c r="LN15"/>
  <c r="LU4"/>
  <c r="MD4" s="1"/>
  <c r="LU5" l="1"/>
  <c r="MD5" s="1"/>
  <c r="LU6"/>
  <c r="MD6" s="1"/>
  <c r="LU7"/>
  <c r="MD7" s="1"/>
  <c r="LU8"/>
  <c r="MD8" s="1"/>
  <c r="LU10"/>
  <c r="MD10" s="1"/>
  <c r="LU13"/>
  <c r="MD13" s="1"/>
  <c r="LU15"/>
  <c r="MD15" s="1"/>
  <c r="LU16"/>
  <c r="MD16" s="1"/>
  <c r="LU18"/>
  <c r="MD18" s="1"/>
  <c r="LU19"/>
  <c r="MD19" s="1"/>
  <c r="LU20"/>
  <c r="MD20" s="1"/>
  <c r="LU21"/>
  <c r="MD21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V3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LQ74"/>
  <c r="LR74"/>
  <c r="LV17"/>
  <c r="LV42"/>
  <c r="LU74" l="1"/>
  <c r="MD74" s="1"/>
  <c r="S84" i="24"/>
  <c r="H74"/>
  <c r="I74"/>
  <c r="O74"/>
  <c r="P74"/>
  <c r="S85"/>
  <c r="S86"/>
  <c r="S87"/>
  <c r="S4"/>
  <c r="S5"/>
  <c r="S6"/>
  <c r="AB6" s="1"/>
  <c r="S7"/>
  <c r="AB7" s="1"/>
  <c r="S8"/>
  <c r="S9"/>
  <c r="S10"/>
  <c r="AB10" s="1"/>
  <c r="S11"/>
  <c r="AB11" s="1"/>
  <c r="S12"/>
  <c r="S13"/>
  <c r="S14"/>
  <c r="AB14" s="1"/>
  <c r="S15"/>
  <c r="AB15" s="1"/>
  <c r="S16"/>
  <c r="S17"/>
  <c r="S18"/>
  <c r="AB18" s="1"/>
  <c r="S19"/>
  <c r="AB19" s="1"/>
  <c r="S20"/>
  <c r="S21"/>
  <c r="S22"/>
  <c r="AB22" s="1"/>
  <c r="S23"/>
  <c r="AB23" s="1"/>
  <c r="S24"/>
  <c r="S25"/>
  <c r="S26"/>
  <c r="AB26" s="1"/>
  <c r="S27"/>
  <c r="AB27" s="1"/>
  <c r="S28"/>
  <c r="S29"/>
  <c r="S30"/>
  <c r="AB30" s="1"/>
  <c r="S32"/>
  <c r="S33"/>
  <c r="S34"/>
  <c r="AB34" s="1"/>
  <c r="S35"/>
  <c r="AB35" s="1"/>
  <c r="S36"/>
  <c r="S37"/>
  <c r="S38"/>
  <c r="AB38" s="1"/>
  <c r="S39"/>
  <c r="AB39" s="1"/>
  <c r="S40"/>
  <c r="S41"/>
  <c r="S42"/>
  <c r="AB42" s="1"/>
  <c r="S43"/>
  <c r="AB43" s="1"/>
  <c r="S44"/>
  <c r="S45"/>
  <c r="S46"/>
  <c r="AB46" s="1"/>
  <c r="S47"/>
  <c r="AB47" s="1"/>
  <c r="S48"/>
  <c r="S49"/>
  <c r="S50"/>
  <c r="AB50" s="1"/>
  <c r="S51"/>
  <c r="AB51" s="1"/>
  <c r="S52"/>
  <c r="S53"/>
  <c r="S54"/>
  <c r="AB54" s="1"/>
  <c r="S55"/>
  <c r="AB55" s="1"/>
  <c r="S56"/>
  <c r="S57"/>
  <c r="S58"/>
  <c r="AB58" s="1"/>
  <c r="S59"/>
  <c r="AB59" s="1"/>
  <c r="S60"/>
  <c r="S61"/>
  <c r="S62"/>
  <c r="AB62" s="1"/>
  <c r="S63"/>
  <c r="AB63" s="1"/>
  <c r="S64"/>
  <c r="S65"/>
  <c r="S66"/>
  <c r="AB66" s="1"/>
  <c r="S67"/>
  <c r="AB67" s="1"/>
  <c r="S68"/>
  <c r="S69"/>
  <c r="S70"/>
  <c r="AB70" s="1"/>
  <c r="S71"/>
  <c r="T71" s="1"/>
  <c r="AB71" s="1"/>
  <c r="S72"/>
  <c r="S73"/>
  <c r="T7"/>
  <c r="T31"/>
  <c r="S3"/>
  <c r="AB3" s="1"/>
  <c r="GE31" i="12"/>
  <c r="GE22"/>
  <c r="GN22"/>
  <c r="GO19"/>
  <c r="GO79"/>
  <c r="GO80"/>
  <c r="GO92"/>
  <c r="GO93"/>
  <c r="GO94"/>
  <c r="GO95"/>
  <c r="GO96"/>
  <c r="GO97"/>
  <c r="GO98"/>
  <c r="GO99"/>
  <c r="GO100"/>
  <c r="GO101"/>
  <c r="GO102"/>
  <c r="GO115"/>
  <c r="GO116"/>
  <c r="GO117"/>
  <c r="GO118"/>
  <c r="GO119"/>
  <c r="GO120"/>
  <c r="GO121"/>
  <c r="GO122"/>
  <c r="GO123"/>
  <c r="GO124"/>
  <c r="GO125"/>
  <c r="GO128"/>
  <c r="GO129"/>
  <c r="GN4"/>
  <c r="GO4" s="1"/>
  <c r="GN5"/>
  <c r="GO5" s="1"/>
  <c r="GN6"/>
  <c r="GO6" s="1"/>
  <c r="GN7"/>
  <c r="GO7" s="1"/>
  <c r="GN8"/>
  <c r="GO8" s="1"/>
  <c r="GN9"/>
  <c r="GO9" s="1"/>
  <c r="GN10"/>
  <c r="GO10" s="1"/>
  <c r="GN11"/>
  <c r="GO11" s="1"/>
  <c r="GN12"/>
  <c r="GO12" s="1"/>
  <c r="GN13"/>
  <c r="GO13" s="1"/>
  <c r="GN14"/>
  <c r="GO14" s="1"/>
  <c r="GN15"/>
  <c r="GO15" s="1"/>
  <c r="GN16"/>
  <c r="GO16" s="1"/>
  <c r="GN17"/>
  <c r="GO17" s="1"/>
  <c r="GN18"/>
  <c r="GO18" s="1"/>
  <c r="GN20"/>
  <c r="GO20" s="1"/>
  <c r="GN21"/>
  <c r="GO21" s="1"/>
  <c r="GN23"/>
  <c r="GO23" s="1"/>
  <c r="GN24"/>
  <c r="GN25"/>
  <c r="GO25" s="1"/>
  <c r="GN26"/>
  <c r="GO26" s="1"/>
  <c r="GN27"/>
  <c r="GO27" s="1"/>
  <c r="GN28"/>
  <c r="GO28" s="1"/>
  <c r="GN29"/>
  <c r="GO29" s="1"/>
  <c r="GN30"/>
  <c r="GO30" s="1"/>
  <c r="GN31"/>
  <c r="GN32"/>
  <c r="GN33"/>
  <c r="GO33" s="1"/>
  <c r="GN34"/>
  <c r="GO34" s="1"/>
  <c r="GN35"/>
  <c r="GO35" s="1"/>
  <c r="GN36"/>
  <c r="GO36" s="1"/>
  <c r="GN37"/>
  <c r="GO37" s="1"/>
  <c r="GN38"/>
  <c r="GO38" s="1"/>
  <c r="GN39"/>
  <c r="GO39" s="1"/>
  <c r="GN40"/>
  <c r="GO40" s="1"/>
  <c r="GN41"/>
  <c r="GO41" s="1"/>
  <c r="GN42"/>
  <c r="GO42" s="1"/>
  <c r="GN43"/>
  <c r="GO43" s="1"/>
  <c r="GN44"/>
  <c r="GO44" s="1"/>
  <c r="GN45"/>
  <c r="GO45" s="1"/>
  <c r="GN46"/>
  <c r="GO46" s="1"/>
  <c r="GN47"/>
  <c r="GO47" s="1"/>
  <c r="GN48"/>
  <c r="GO48" s="1"/>
  <c r="GN49"/>
  <c r="GO49" s="1"/>
  <c r="GN50"/>
  <c r="GO50" s="1"/>
  <c r="GN51"/>
  <c r="GO51" s="1"/>
  <c r="GN52"/>
  <c r="GN53"/>
  <c r="GO53" s="1"/>
  <c r="GN54"/>
  <c r="GO54" s="1"/>
  <c r="GN55"/>
  <c r="GO55" s="1"/>
  <c r="GN56"/>
  <c r="GO56" s="1"/>
  <c r="GN57"/>
  <c r="GO57" s="1"/>
  <c r="GN58"/>
  <c r="GO58" s="1"/>
  <c r="GN59"/>
  <c r="GO59" s="1"/>
  <c r="GN60"/>
  <c r="GO60" s="1"/>
  <c r="GN61"/>
  <c r="GO61" s="1"/>
  <c r="GN62"/>
  <c r="GO62" s="1"/>
  <c r="GN63"/>
  <c r="GO63" s="1"/>
  <c r="GN64"/>
  <c r="GO64" s="1"/>
  <c r="GN65"/>
  <c r="GO65" s="1"/>
  <c r="GN66"/>
  <c r="GO66" s="1"/>
  <c r="GN67"/>
  <c r="GO67" s="1"/>
  <c r="GN68"/>
  <c r="GO68" s="1"/>
  <c r="GN69"/>
  <c r="GO69" s="1"/>
  <c r="GN70"/>
  <c r="GO70" s="1"/>
  <c r="GN71"/>
  <c r="GO71" s="1"/>
  <c r="GN72"/>
  <c r="GO72" s="1"/>
  <c r="GN73"/>
  <c r="GO73" s="1"/>
  <c r="GN74"/>
  <c r="GO74" s="1"/>
  <c r="GN75"/>
  <c r="GO75" s="1"/>
  <c r="GN76"/>
  <c r="GO76" s="1"/>
  <c r="GN3"/>
  <c r="GO3" s="1"/>
  <c r="T51" i="24" l="1"/>
  <c r="T63"/>
  <c r="T39"/>
  <c r="T55"/>
  <c r="T47"/>
  <c r="T35"/>
  <c r="T38"/>
  <c r="T34"/>
  <c r="T27"/>
  <c r="T66"/>
  <c r="T42"/>
  <c r="T62"/>
  <c r="T19"/>
  <c r="T58"/>
  <c r="T54"/>
  <c r="T50"/>
  <c r="T46"/>
  <c r="T23"/>
  <c r="T15"/>
  <c r="GO22" i="12"/>
  <c r="T3" i="24"/>
  <c r="T70"/>
  <c r="T30"/>
  <c r="T6"/>
  <c r="T29"/>
  <c r="AB29"/>
  <c r="T25"/>
  <c r="AB25"/>
  <c r="AB21"/>
  <c r="T17"/>
  <c r="AB17"/>
  <c r="T13"/>
  <c r="AB13"/>
  <c r="AB9"/>
  <c r="T5"/>
  <c r="AB5"/>
  <c r="T67"/>
  <c r="T59"/>
  <c r="T73"/>
  <c r="AB73" s="1"/>
  <c r="T69"/>
  <c r="AB69"/>
  <c r="T65"/>
  <c r="AB65"/>
  <c r="T61"/>
  <c r="AB61"/>
  <c r="T57"/>
  <c r="AB57"/>
  <c r="T53"/>
  <c r="AB53"/>
  <c r="T49"/>
  <c r="AB49"/>
  <c r="T45"/>
  <c r="AB45"/>
  <c r="T41"/>
  <c r="AB41"/>
  <c r="T37"/>
  <c r="AB37"/>
  <c r="T33"/>
  <c r="AB33"/>
  <c r="T28"/>
  <c r="AB28"/>
  <c r="T24"/>
  <c r="AB24"/>
  <c r="T20"/>
  <c r="AB20"/>
  <c r="T16"/>
  <c r="AB16"/>
  <c r="AB12"/>
  <c r="T8"/>
  <c r="AB8"/>
  <c r="AB4"/>
  <c r="T26"/>
  <c r="T18"/>
  <c r="T10"/>
  <c r="T72"/>
  <c r="AB72"/>
  <c r="T68"/>
  <c r="AB68"/>
  <c r="T64"/>
  <c r="AB64"/>
  <c r="T60"/>
  <c r="AB60"/>
  <c r="T56"/>
  <c r="AB56"/>
  <c r="T52"/>
  <c r="AB52"/>
  <c r="T48"/>
  <c r="AB48"/>
  <c r="T44"/>
  <c r="AB44"/>
  <c r="T40"/>
  <c r="AB40"/>
  <c r="T36"/>
  <c r="AB36"/>
  <c r="T32"/>
  <c r="AB32"/>
  <c r="GO31" i="12"/>
  <c r="BN85" i="23"/>
  <c r="BM85"/>
  <c r="BR84"/>
  <c r="BR83"/>
  <c r="BR82"/>
  <c r="BR81"/>
  <c r="BR80"/>
  <c r="EM81" i="21"/>
  <c r="EM82"/>
  <c r="EM83"/>
  <c r="EM84"/>
  <c r="EM80"/>
  <c r="EH85"/>
  <c r="EI85"/>
  <c r="EE81" i="20"/>
  <c r="EE82"/>
  <c r="EE83"/>
  <c r="EE84"/>
  <c r="EE80"/>
  <c r="DR85"/>
  <c r="DS85"/>
  <c r="DZ85"/>
  <c r="EA85"/>
  <c r="OP85" i="13"/>
  <c r="OQ85"/>
  <c r="KK85" i="19"/>
  <c r="KL85"/>
  <c r="OT85" i="13" l="1"/>
  <c r="ED85" i="20"/>
  <c r="DV85"/>
  <c r="EL85" i="21"/>
  <c r="BQ85" i="23"/>
  <c r="KO85" i="19"/>
  <c r="BQ43" i="23"/>
  <c r="BM74" l="1"/>
  <c r="BN74"/>
  <c r="BQ4"/>
  <c r="BR4" s="1"/>
  <c r="BQ5"/>
  <c r="BQ6"/>
  <c r="BR6" s="1"/>
  <c r="BQ7"/>
  <c r="BR7" s="1"/>
  <c r="BQ8"/>
  <c r="BR8" s="1"/>
  <c r="BQ9"/>
  <c r="BR9" s="1"/>
  <c r="BQ10"/>
  <c r="BR10" s="1"/>
  <c r="BQ13"/>
  <c r="BR13" s="1"/>
  <c r="BQ15"/>
  <c r="BR15" s="1"/>
  <c r="BQ16"/>
  <c r="BQ18"/>
  <c r="BR18" s="1"/>
  <c r="BQ19"/>
  <c r="BQ20"/>
  <c r="BR20" s="1"/>
  <c r="BQ23"/>
  <c r="BR23" s="1"/>
  <c r="BQ24"/>
  <c r="BR24" s="1"/>
  <c r="BQ25"/>
  <c r="BR25" s="1"/>
  <c r="BQ26"/>
  <c r="BR26" s="1"/>
  <c r="BQ27"/>
  <c r="BR27" s="1"/>
  <c r="BQ28"/>
  <c r="BR28" s="1"/>
  <c r="BQ29"/>
  <c r="BR29" s="1"/>
  <c r="BQ30"/>
  <c r="BR30" s="1"/>
  <c r="BQ32"/>
  <c r="BR32" s="1"/>
  <c r="BQ33"/>
  <c r="BR33" s="1"/>
  <c r="BQ34"/>
  <c r="BR34" s="1"/>
  <c r="BQ35"/>
  <c r="BQ36"/>
  <c r="BR36" s="1"/>
  <c r="BQ37"/>
  <c r="BR37" s="1"/>
  <c r="BQ38"/>
  <c r="BR38" s="1"/>
  <c r="BQ39"/>
  <c r="BQ40"/>
  <c r="BR40" s="1"/>
  <c r="BQ41"/>
  <c r="BR41" s="1"/>
  <c r="BQ44"/>
  <c r="BR44" s="1"/>
  <c r="BQ45"/>
  <c r="BQ46"/>
  <c r="BR46" s="1"/>
  <c r="BQ47"/>
  <c r="BR47" s="1"/>
  <c r="BQ48"/>
  <c r="BR48" s="1"/>
  <c r="BQ49"/>
  <c r="BQ50"/>
  <c r="BR50" s="1"/>
  <c r="BQ51"/>
  <c r="BR51" s="1"/>
  <c r="BQ52"/>
  <c r="BR52" s="1"/>
  <c r="BQ53"/>
  <c r="BR53" s="1"/>
  <c r="BQ54"/>
  <c r="BR54" s="1"/>
  <c r="BQ56"/>
  <c r="BR56" s="1"/>
  <c r="BQ57"/>
  <c r="BR57" s="1"/>
  <c r="BQ58"/>
  <c r="BR58" s="1"/>
  <c r="BQ59"/>
  <c r="BR59" s="1"/>
  <c r="BQ60"/>
  <c r="BR60" s="1"/>
  <c r="BQ61"/>
  <c r="BR61" s="1"/>
  <c r="BQ62"/>
  <c r="BR62" s="1"/>
  <c r="BQ63"/>
  <c r="BR63" s="1"/>
  <c r="BQ64"/>
  <c r="BR64" s="1"/>
  <c r="BQ65"/>
  <c r="BQ66"/>
  <c r="BR66" s="1"/>
  <c r="BQ67"/>
  <c r="BR67" s="1"/>
  <c r="BQ68"/>
  <c r="BR68" s="1"/>
  <c r="BQ69"/>
  <c r="BR69" s="1"/>
  <c r="BQ70"/>
  <c r="BR70" s="1"/>
  <c r="BQ71"/>
  <c r="BR71" s="1"/>
  <c r="BQ72"/>
  <c r="BR72" s="1"/>
  <c r="BQ73"/>
  <c r="BR73" s="1"/>
  <c r="BQ3"/>
  <c r="BR3" s="1"/>
  <c r="BR5"/>
  <c r="BR11"/>
  <c r="BR12"/>
  <c r="BR14"/>
  <c r="BR16"/>
  <c r="BR17"/>
  <c r="BR19"/>
  <c r="BR21"/>
  <c r="BR22"/>
  <c r="BR31"/>
  <c r="BR35"/>
  <c r="BR39"/>
  <c r="BR42"/>
  <c r="BR43"/>
  <c r="BR45"/>
  <c r="BR49"/>
  <c r="BR55"/>
  <c r="BR65"/>
  <c r="ED43" i="21"/>
  <c r="EL14"/>
  <c r="EL12"/>
  <c r="EL11"/>
  <c r="EH74"/>
  <c r="EI74"/>
  <c r="EL5"/>
  <c r="EM5" s="1"/>
  <c r="EL6"/>
  <c r="EM6" s="1"/>
  <c r="EL7"/>
  <c r="EM7" s="1"/>
  <c r="EL8"/>
  <c r="EM8" s="1"/>
  <c r="EL10"/>
  <c r="EL13"/>
  <c r="EM13" s="1"/>
  <c r="EL15"/>
  <c r="EM15" s="1"/>
  <c r="EL16"/>
  <c r="EM16" s="1"/>
  <c r="EL18"/>
  <c r="EM18" s="1"/>
  <c r="EL19"/>
  <c r="EM19" s="1"/>
  <c r="EL20"/>
  <c r="EM20" s="1"/>
  <c r="EL23"/>
  <c r="EM23" s="1"/>
  <c r="EL24"/>
  <c r="EM24" s="1"/>
  <c r="EL25"/>
  <c r="EM25" s="1"/>
  <c r="EL26"/>
  <c r="EM26" s="1"/>
  <c r="EL27"/>
  <c r="EM27" s="1"/>
  <c r="EL28"/>
  <c r="EM28" s="1"/>
  <c r="EL29"/>
  <c r="EM29" s="1"/>
  <c r="EL30"/>
  <c r="EM30" s="1"/>
  <c r="EL32"/>
  <c r="EM32" s="1"/>
  <c r="EL33"/>
  <c r="EM33" s="1"/>
  <c r="EL34"/>
  <c r="EM34" s="1"/>
  <c r="EL35"/>
  <c r="EM35" s="1"/>
  <c r="EL36"/>
  <c r="EM36" s="1"/>
  <c r="EL37"/>
  <c r="EM37" s="1"/>
  <c r="EL38"/>
  <c r="EM38" s="1"/>
  <c r="EL39"/>
  <c r="EM39" s="1"/>
  <c r="EL40"/>
  <c r="EM40" s="1"/>
  <c r="EL41"/>
  <c r="EM41" s="1"/>
  <c r="EL43"/>
  <c r="EL44"/>
  <c r="EM44" s="1"/>
  <c r="EL45"/>
  <c r="EM45" s="1"/>
  <c r="EL46"/>
  <c r="EM46" s="1"/>
  <c r="EL47"/>
  <c r="EM47" s="1"/>
  <c r="EL48"/>
  <c r="EM48" s="1"/>
  <c r="EL49"/>
  <c r="EM49" s="1"/>
  <c r="EL50"/>
  <c r="EM50" s="1"/>
  <c r="EL51"/>
  <c r="EM51" s="1"/>
  <c r="EL52"/>
  <c r="EM52" s="1"/>
  <c r="EL53"/>
  <c r="EM53" s="1"/>
  <c r="EL54"/>
  <c r="EM54" s="1"/>
  <c r="EL56"/>
  <c r="EM56" s="1"/>
  <c r="EL57"/>
  <c r="EM57" s="1"/>
  <c r="EL58"/>
  <c r="EM58" s="1"/>
  <c r="EL59"/>
  <c r="EM59" s="1"/>
  <c r="EL60"/>
  <c r="EM60" s="1"/>
  <c r="EL61"/>
  <c r="EM61" s="1"/>
  <c r="EL62"/>
  <c r="EM62" s="1"/>
  <c r="EL63"/>
  <c r="EM63" s="1"/>
  <c r="EL64"/>
  <c r="EL65"/>
  <c r="EM65" s="1"/>
  <c r="EL66"/>
  <c r="EM66" s="1"/>
  <c r="EL67"/>
  <c r="EM67" s="1"/>
  <c r="EL68"/>
  <c r="EM68" s="1"/>
  <c r="EL69"/>
  <c r="EM69" s="1"/>
  <c r="EL70"/>
  <c r="EM70" s="1"/>
  <c r="EL71"/>
  <c r="EM71" s="1"/>
  <c r="EL72"/>
  <c r="EM72" s="1"/>
  <c r="EL73"/>
  <c r="EM73" s="1"/>
  <c r="EL3"/>
  <c r="EM3" s="1"/>
  <c r="EM4"/>
  <c r="EM9"/>
  <c r="EM10"/>
  <c r="EM17"/>
  <c r="EM21"/>
  <c r="EM22"/>
  <c r="EM31"/>
  <c r="EM42"/>
  <c r="EM55"/>
  <c r="EM64"/>
  <c r="ED22" i="20"/>
  <c r="ED21"/>
  <c r="DV21"/>
  <c r="ED14"/>
  <c r="ED12"/>
  <c r="ED11"/>
  <c r="DZ74"/>
  <c r="EA74"/>
  <c r="ED5"/>
  <c r="ED6"/>
  <c r="ED7"/>
  <c r="ED8"/>
  <c r="EE8" s="1"/>
  <c r="ED10"/>
  <c r="ED13"/>
  <c r="ED15"/>
  <c r="ED16"/>
  <c r="EE16" s="1"/>
  <c r="ED18"/>
  <c r="ED19"/>
  <c r="ED20"/>
  <c r="ED23"/>
  <c r="EE23" s="1"/>
  <c r="ED24"/>
  <c r="EE24" s="1"/>
  <c r="ED25"/>
  <c r="ED26"/>
  <c r="EE26" s="1"/>
  <c r="ED27"/>
  <c r="EE27" s="1"/>
  <c r="ED28"/>
  <c r="ED29"/>
  <c r="ED30"/>
  <c r="ED32"/>
  <c r="EE32" s="1"/>
  <c r="ED33"/>
  <c r="ED34"/>
  <c r="ED35"/>
  <c r="ED36"/>
  <c r="EE36" s="1"/>
  <c r="ED37"/>
  <c r="EE37" s="1"/>
  <c r="ED38"/>
  <c r="EE38" s="1"/>
  <c r="ED39"/>
  <c r="EE39" s="1"/>
  <c r="ED40"/>
  <c r="EE40" s="1"/>
  <c r="ED41"/>
  <c r="EE41" s="1"/>
  <c r="ED43"/>
  <c r="EE43" s="1"/>
  <c r="ED44"/>
  <c r="EE44" s="1"/>
  <c r="ED45"/>
  <c r="EE45" s="1"/>
  <c r="ED46"/>
  <c r="EE46" s="1"/>
  <c r="ED47"/>
  <c r="EE47" s="1"/>
  <c r="ED48"/>
  <c r="EE48" s="1"/>
  <c r="ED49"/>
  <c r="EE49" s="1"/>
  <c r="ED50"/>
  <c r="ED51"/>
  <c r="ED52"/>
  <c r="ED53"/>
  <c r="EE53" s="1"/>
  <c r="ED54"/>
  <c r="EE54" s="1"/>
  <c r="ED55"/>
  <c r="EE55" s="1"/>
  <c r="ED56"/>
  <c r="EE56" s="1"/>
  <c r="ED57"/>
  <c r="EE57" s="1"/>
  <c r="ED58"/>
  <c r="EE58" s="1"/>
  <c r="ED59"/>
  <c r="EE59" s="1"/>
  <c r="ED60"/>
  <c r="EE60" s="1"/>
  <c r="ED61"/>
  <c r="EE61" s="1"/>
  <c r="ED62"/>
  <c r="EE62" s="1"/>
  <c r="ED63"/>
  <c r="EE63" s="1"/>
  <c r="ED64"/>
  <c r="EE64" s="1"/>
  <c r="ED65"/>
  <c r="EE65" s="1"/>
  <c r="ED66"/>
  <c r="EE66" s="1"/>
  <c r="ED67"/>
  <c r="EE67" s="1"/>
  <c r="ED68"/>
  <c r="EE68" s="1"/>
  <c r="ED69"/>
  <c r="EE69" s="1"/>
  <c r="ED70"/>
  <c r="EE70" s="1"/>
  <c r="ED71"/>
  <c r="EE71" s="1"/>
  <c r="ED72"/>
  <c r="EE72" s="1"/>
  <c r="ED73"/>
  <c r="EE73" s="1"/>
  <c r="ED3"/>
  <c r="EE3" s="1"/>
  <c r="EE4"/>
  <c r="EE5"/>
  <c r="EE6"/>
  <c r="EE7"/>
  <c r="EE9"/>
  <c r="EE10"/>
  <c r="EE13"/>
  <c r="EE15"/>
  <c r="EE17"/>
  <c r="EE18"/>
  <c r="EE19"/>
  <c r="EE20"/>
  <c r="EE25"/>
  <c r="EE28"/>
  <c r="EE29"/>
  <c r="EE30"/>
  <c r="EE31"/>
  <c r="EE33"/>
  <c r="EE34"/>
  <c r="EE35"/>
  <c r="EE42"/>
  <c r="EE50"/>
  <c r="EE51"/>
  <c r="EE52"/>
  <c r="OT55" i="13"/>
  <c r="OT22"/>
  <c r="OP74"/>
  <c r="OQ74"/>
  <c r="OT5"/>
  <c r="OT6"/>
  <c r="OU6" s="1"/>
  <c r="OT7"/>
  <c r="OU7" s="1"/>
  <c r="OT8"/>
  <c r="OT10"/>
  <c r="OU10" s="1"/>
  <c r="OT13"/>
  <c r="OT14"/>
  <c r="OU14" s="1"/>
  <c r="OT15"/>
  <c r="OU15" s="1"/>
  <c r="OT16"/>
  <c r="OU16" s="1"/>
  <c r="OT18"/>
  <c r="OU18" s="1"/>
  <c r="OT19"/>
  <c r="OU19" s="1"/>
  <c r="OT20"/>
  <c r="OU20" s="1"/>
  <c r="OT21"/>
  <c r="OU21" s="1"/>
  <c r="OT23"/>
  <c r="OT24"/>
  <c r="OU24" s="1"/>
  <c r="OT25"/>
  <c r="OU25" s="1"/>
  <c r="OT26"/>
  <c r="OU26" s="1"/>
  <c r="OT27"/>
  <c r="OU27" s="1"/>
  <c r="OT28"/>
  <c r="OU28" s="1"/>
  <c r="OT29"/>
  <c r="OU29" s="1"/>
  <c r="OT30"/>
  <c r="OU30" s="1"/>
  <c r="OT32"/>
  <c r="OU32" s="1"/>
  <c r="OT33"/>
  <c r="OU33" s="1"/>
  <c r="OT34"/>
  <c r="OU34" s="1"/>
  <c r="OT35"/>
  <c r="OU35" s="1"/>
  <c r="OT36"/>
  <c r="OU36" s="1"/>
  <c r="OT37"/>
  <c r="OU37" s="1"/>
  <c r="OT38"/>
  <c r="OU38" s="1"/>
  <c r="OT39"/>
  <c r="OU39" s="1"/>
  <c r="OT40"/>
  <c r="OU40" s="1"/>
  <c r="OT41"/>
  <c r="OU41" s="1"/>
  <c r="OT44"/>
  <c r="OU44" s="1"/>
  <c r="OT45"/>
  <c r="OU45" s="1"/>
  <c r="OT46"/>
  <c r="OU46" s="1"/>
  <c r="OT47"/>
  <c r="OU47" s="1"/>
  <c r="OT48"/>
  <c r="OU48" s="1"/>
  <c r="OT49"/>
  <c r="OU49" s="1"/>
  <c r="OT50"/>
  <c r="OU50" s="1"/>
  <c r="OT51"/>
  <c r="OU51" s="1"/>
  <c r="OT52"/>
  <c r="OU52" s="1"/>
  <c r="OT53"/>
  <c r="OU53" s="1"/>
  <c r="OT54"/>
  <c r="OU54" s="1"/>
  <c r="OT56"/>
  <c r="OU56" s="1"/>
  <c r="OT57"/>
  <c r="OU57" s="1"/>
  <c r="OT58"/>
  <c r="OU58" s="1"/>
  <c r="OT59"/>
  <c r="OU59" s="1"/>
  <c r="OT60"/>
  <c r="OU60" s="1"/>
  <c r="OT61"/>
  <c r="OU61" s="1"/>
  <c r="OT62"/>
  <c r="OU62" s="1"/>
  <c r="OT63"/>
  <c r="OU63" s="1"/>
  <c r="OT64"/>
  <c r="OU64" s="1"/>
  <c r="OT65"/>
  <c r="OU65" s="1"/>
  <c r="OT66"/>
  <c r="OU66" s="1"/>
  <c r="OT67"/>
  <c r="OT68"/>
  <c r="OU68" s="1"/>
  <c r="OT69"/>
  <c r="OU69" s="1"/>
  <c r="OT70"/>
  <c r="OU70" s="1"/>
  <c r="OT71"/>
  <c r="OU71" s="1"/>
  <c r="OT72"/>
  <c r="OU72" s="1"/>
  <c r="OT73"/>
  <c r="OU73" s="1"/>
  <c r="OT3"/>
  <c r="OU3" s="1"/>
  <c r="OU4"/>
  <c r="OU5"/>
  <c r="OU8"/>
  <c r="OU9"/>
  <c r="OU11"/>
  <c r="OU12"/>
  <c r="OU13"/>
  <c r="OU17"/>
  <c r="OU23"/>
  <c r="OU31"/>
  <c r="OU42"/>
  <c r="OU43"/>
  <c r="OU67"/>
  <c r="EE21" i="20" l="1"/>
  <c r="EM43" i="21"/>
  <c r="BQ74" i="23"/>
  <c r="EL74" i="21"/>
  <c r="ED74" i="20"/>
  <c r="OT74" i="13"/>
  <c r="KO93" i="19" l="1"/>
  <c r="KO92"/>
  <c r="KO91"/>
  <c r="KO55"/>
  <c r="LV55" s="1"/>
  <c r="KO43"/>
  <c r="KO22"/>
  <c r="LV22" s="1"/>
  <c r="KO21"/>
  <c r="LV21" s="1"/>
  <c r="KO14"/>
  <c r="LV14" s="1"/>
  <c r="KO12"/>
  <c r="LV12" s="1"/>
  <c r="KO11"/>
  <c r="LV11" s="1"/>
  <c r="KO9"/>
  <c r="KO4"/>
  <c r="KO5"/>
  <c r="LV5" s="1"/>
  <c r="KO6"/>
  <c r="KO7"/>
  <c r="KO8"/>
  <c r="LV8" s="1"/>
  <c r="KO10"/>
  <c r="KO13"/>
  <c r="LV13" s="1"/>
  <c r="KO15"/>
  <c r="KO16"/>
  <c r="LV16" s="1"/>
  <c r="KO18"/>
  <c r="KO19"/>
  <c r="KO20"/>
  <c r="LV20" s="1"/>
  <c r="KO23"/>
  <c r="KO24"/>
  <c r="LV24" s="1"/>
  <c r="KO25"/>
  <c r="LV25" s="1"/>
  <c r="KO26"/>
  <c r="KO27"/>
  <c r="KO28"/>
  <c r="LV28" s="1"/>
  <c r="KO29"/>
  <c r="LV29" s="1"/>
  <c r="KO30"/>
  <c r="KP31"/>
  <c r="KO32"/>
  <c r="LV32" s="1"/>
  <c r="KO33"/>
  <c r="LV33" s="1"/>
  <c r="KO34"/>
  <c r="KO35"/>
  <c r="KO36"/>
  <c r="LV36" s="1"/>
  <c r="KO37"/>
  <c r="LV37" s="1"/>
  <c r="KO38"/>
  <c r="KO39"/>
  <c r="KO40"/>
  <c r="LV40" s="1"/>
  <c r="KO41"/>
  <c r="LV41" s="1"/>
  <c r="KP42"/>
  <c r="KO44"/>
  <c r="LV44" s="1"/>
  <c r="KO45"/>
  <c r="LV45" s="1"/>
  <c r="KO46"/>
  <c r="KO47"/>
  <c r="KO48"/>
  <c r="LV48" s="1"/>
  <c r="KO49"/>
  <c r="LV49" s="1"/>
  <c r="KO50"/>
  <c r="KO51"/>
  <c r="KO52"/>
  <c r="LV52" s="1"/>
  <c r="KO53"/>
  <c r="LV53" s="1"/>
  <c r="KO54"/>
  <c r="KO56"/>
  <c r="LV56" s="1"/>
  <c r="KO57"/>
  <c r="LV57" s="1"/>
  <c r="KO58"/>
  <c r="KO59"/>
  <c r="KO60"/>
  <c r="LV60" s="1"/>
  <c r="KO61"/>
  <c r="LV61" s="1"/>
  <c r="KO62"/>
  <c r="KO63"/>
  <c r="KO64"/>
  <c r="LV64" s="1"/>
  <c r="KO65"/>
  <c r="LV65" s="1"/>
  <c r="KO66"/>
  <c r="KO67"/>
  <c r="KO68"/>
  <c r="LV68" s="1"/>
  <c r="KO69"/>
  <c r="LV69" s="1"/>
  <c r="KO70"/>
  <c r="KO71"/>
  <c r="KO72"/>
  <c r="LV72" s="1"/>
  <c r="KO73"/>
  <c r="KO3"/>
  <c r="KP17"/>
  <c r="KP28"/>
  <c r="KK74"/>
  <c r="KL74"/>
  <c r="KP36" l="1"/>
  <c r="KP40"/>
  <c r="KP32"/>
  <c r="KP24"/>
  <c r="KP5"/>
  <c r="KP37"/>
  <c r="KP68"/>
  <c r="KP16"/>
  <c r="KP13"/>
  <c r="KP72"/>
  <c r="KP29"/>
  <c r="KP52"/>
  <c r="KP48"/>
  <c r="KP44"/>
  <c r="KP20"/>
  <c r="KP56"/>
  <c r="KP41"/>
  <c r="KP33"/>
  <c r="KP25"/>
  <c r="KP64"/>
  <c r="KP60"/>
  <c r="KP73"/>
  <c r="LV73"/>
  <c r="KP19"/>
  <c r="LV19"/>
  <c r="LV4"/>
  <c r="KP65"/>
  <c r="KP57"/>
  <c r="KP49"/>
  <c r="KP8"/>
  <c r="KP39"/>
  <c r="LV39"/>
  <c r="KP35"/>
  <c r="LV35"/>
  <c r="KP27"/>
  <c r="LV27"/>
  <c r="KP23"/>
  <c r="LV23"/>
  <c r="KP18"/>
  <c r="LV18"/>
  <c r="KP7"/>
  <c r="LV7"/>
  <c r="LV9"/>
  <c r="KP71"/>
  <c r="LV71"/>
  <c r="KP67"/>
  <c r="LV67"/>
  <c r="KP63"/>
  <c r="LV63"/>
  <c r="KP59"/>
  <c r="LV59"/>
  <c r="KP51"/>
  <c r="LV51"/>
  <c r="KP47"/>
  <c r="LV47"/>
  <c r="KP38"/>
  <c r="LV38"/>
  <c r="KP34"/>
  <c r="LV34"/>
  <c r="KP30"/>
  <c r="LV30"/>
  <c r="KP26"/>
  <c r="LV26"/>
  <c r="KP6"/>
  <c r="LV6"/>
  <c r="KP69"/>
  <c r="KP61"/>
  <c r="KP53"/>
  <c r="KP45"/>
  <c r="KP3"/>
  <c r="LV3"/>
  <c r="LV70"/>
  <c r="KP66"/>
  <c r="LV66"/>
  <c r="KP62"/>
  <c r="LV62"/>
  <c r="KP58"/>
  <c r="LV58"/>
  <c r="KP54"/>
  <c r="LV54"/>
  <c r="KP50"/>
  <c r="LV50"/>
  <c r="KP46"/>
  <c r="LV46"/>
  <c r="KP15"/>
  <c r="LV15"/>
  <c r="KP10"/>
  <c r="LV10"/>
  <c r="LV43"/>
  <c r="KO74"/>
  <c r="KC74"/>
  <c r="KD74"/>
  <c r="KG74" l="1"/>
  <c r="KG70"/>
  <c r="KP70" s="1"/>
  <c r="KG55" l="1"/>
  <c r="KP55" s="1"/>
  <c r="KG21"/>
  <c r="KP21" s="1"/>
  <c r="KH81" l="1"/>
  <c r="KH82"/>
  <c r="KH83"/>
  <c r="KH84"/>
  <c r="KH80"/>
  <c r="KC85"/>
  <c r="KD85"/>
  <c r="BJ81" i="23"/>
  <c r="BJ82"/>
  <c r="BJ83"/>
  <c r="BJ84"/>
  <c r="BJ80"/>
  <c r="BE85"/>
  <c r="BF85"/>
  <c r="EE81" i="21"/>
  <c r="EE82"/>
  <c r="EE83"/>
  <c r="EE84"/>
  <c r="EE80"/>
  <c r="DZ85"/>
  <c r="EA85"/>
  <c r="OM81" i="13"/>
  <c r="OM82"/>
  <c r="OM83"/>
  <c r="OM84"/>
  <c r="OM80"/>
  <c r="OH85"/>
  <c r="OI85"/>
  <c r="BJ73" i="23"/>
  <c r="BJ72"/>
  <c r="BJ71"/>
  <c r="BJ70"/>
  <c r="BJ69"/>
  <c r="BJ68"/>
  <c r="BJ67"/>
  <c r="BJ66"/>
  <c r="BJ65"/>
  <c r="BJ64"/>
  <c r="BJ63"/>
  <c r="BJ62"/>
  <c r="BJ61"/>
  <c r="BJ60"/>
  <c r="BJ59"/>
  <c r="BJ58"/>
  <c r="BJ57"/>
  <c r="BJ56"/>
  <c r="BJ55"/>
  <c r="BJ54"/>
  <c r="BJ53"/>
  <c r="BJ52"/>
  <c r="BJ51"/>
  <c r="BJ50"/>
  <c r="BJ49"/>
  <c r="BJ48"/>
  <c r="BJ47"/>
  <c r="BJ46"/>
  <c r="BJ45"/>
  <c r="BJ44"/>
  <c r="BJ43"/>
  <c r="BJ42"/>
  <c r="BJ41"/>
  <c r="BJ40"/>
  <c r="BJ39"/>
  <c r="BJ38"/>
  <c r="BJ37"/>
  <c r="BJ36"/>
  <c r="BJ35"/>
  <c r="BJ34"/>
  <c r="BJ33"/>
  <c r="BJ32"/>
  <c r="BJ31"/>
  <c r="BJ30"/>
  <c r="BJ29"/>
  <c r="BJ28"/>
  <c r="BJ27"/>
  <c r="BJ26"/>
  <c r="BJ25"/>
  <c r="BJ24"/>
  <c r="BJ23"/>
  <c r="BJ21"/>
  <c r="BJ20"/>
  <c r="BJ19"/>
  <c r="BJ18"/>
  <c r="BJ17"/>
  <c r="BJ16"/>
  <c r="BJ15"/>
  <c r="BJ13"/>
  <c r="BJ10"/>
  <c r="BJ9"/>
  <c r="BJ8"/>
  <c r="BJ7"/>
  <c r="BJ6"/>
  <c r="BJ5"/>
  <c r="BJ4"/>
  <c r="BJ3"/>
  <c r="EE73" i="21"/>
  <c r="EE72"/>
  <c r="EE71"/>
  <c r="EE70"/>
  <c r="EE69"/>
  <c r="EE68"/>
  <c r="EE67"/>
  <c r="EE66"/>
  <c r="EE65"/>
  <c r="EE64"/>
  <c r="EE63"/>
  <c r="EE62"/>
  <c r="EE61"/>
  <c r="EE60"/>
  <c r="EE59"/>
  <c r="EE58"/>
  <c r="EE57"/>
  <c r="EE56"/>
  <c r="EE54"/>
  <c r="EE53"/>
  <c r="EE52"/>
  <c r="EE51"/>
  <c r="EE50"/>
  <c r="EE49"/>
  <c r="EE48"/>
  <c r="EE47"/>
  <c r="EE46"/>
  <c r="EE45"/>
  <c r="EE44"/>
  <c r="EE43"/>
  <c r="EE42"/>
  <c r="EE41"/>
  <c r="EE40"/>
  <c r="EE39"/>
  <c r="EE38"/>
  <c r="EE37"/>
  <c r="EE36"/>
  <c r="EE35"/>
  <c r="EE34"/>
  <c r="EE33"/>
  <c r="EE32"/>
  <c r="EE31"/>
  <c r="EE30"/>
  <c r="EE29"/>
  <c r="EE28"/>
  <c r="EE27"/>
  <c r="EE26"/>
  <c r="EE25"/>
  <c r="EE24"/>
  <c r="EE23"/>
  <c r="EE21"/>
  <c r="EE20"/>
  <c r="EE19"/>
  <c r="EE18"/>
  <c r="EE17"/>
  <c r="EE16"/>
  <c r="EE15"/>
  <c r="ED14"/>
  <c r="EE13"/>
  <c r="ED12"/>
  <c r="ED11"/>
  <c r="EM11" s="1"/>
  <c r="EE10"/>
  <c r="EE9"/>
  <c r="EE8"/>
  <c r="EE7"/>
  <c r="EE6"/>
  <c r="EE5"/>
  <c r="EE4"/>
  <c r="EE3"/>
  <c r="DW73" i="20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W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DW21"/>
  <c r="DW20"/>
  <c r="DW19"/>
  <c r="DW18"/>
  <c r="DW17"/>
  <c r="DW16"/>
  <c r="DW15"/>
  <c r="DV14"/>
  <c r="EE14" s="1"/>
  <c r="DW13"/>
  <c r="DV12"/>
  <c r="DV11"/>
  <c r="DW10"/>
  <c r="DW9"/>
  <c r="DW8"/>
  <c r="DW7"/>
  <c r="DW6"/>
  <c r="DW5"/>
  <c r="DW4"/>
  <c r="DW3"/>
  <c r="OM73" i="13"/>
  <c r="OM72"/>
  <c r="OM71"/>
  <c r="OM70"/>
  <c r="OM69"/>
  <c r="OM68"/>
  <c r="OM67"/>
  <c r="OM66"/>
  <c r="OM65"/>
  <c r="OM64"/>
  <c r="OM63"/>
  <c r="OM62"/>
  <c r="OM61"/>
  <c r="OM60"/>
  <c r="OM59"/>
  <c r="OM58"/>
  <c r="OM57"/>
  <c r="OM56"/>
  <c r="OL55"/>
  <c r="OM54"/>
  <c r="OM53"/>
  <c r="OM52"/>
  <c r="OM51"/>
  <c r="OM50"/>
  <c r="OM49"/>
  <c r="OM48"/>
  <c r="OM47"/>
  <c r="OM46"/>
  <c r="OM45"/>
  <c r="OM44"/>
  <c r="OM43"/>
  <c r="OM42"/>
  <c r="OM41"/>
  <c r="OM40"/>
  <c r="OM39"/>
  <c r="OM38"/>
  <c r="OM37"/>
  <c r="OM36"/>
  <c r="OM35"/>
  <c r="OM34"/>
  <c r="OM33"/>
  <c r="OM32"/>
  <c r="OM31"/>
  <c r="OM30"/>
  <c r="OM29"/>
  <c r="OM28"/>
  <c r="OM27"/>
  <c r="OM26"/>
  <c r="OM25"/>
  <c r="OM24"/>
  <c r="OM23"/>
  <c r="OL22"/>
  <c r="OM21"/>
  <c r="OM20"/>
  <c r="OM19"/>
  <c r="OM18"/>
  <c r="OM17"/>
  <c r="OM16"/>
  <c r="OM15"/>
  <c r="OM14"/>
  <c r="OM13"/>
  <c r="OM12"/>
  <c r="OM11"/>
  <c r="OM10"/>
  <c r="OM9"/>
  <c r="OM8"/>
  <c r="OM7"/>
  <c r="OM6"/>
  <c r="OM5"/>
  <c r="OM4"/>
  <c r="OM3"/>
  <c r="KH73" i="19"/>
  <c r="KH72"/>
  <c r="KH71"/>
  <c r="KH69"/>
  <c r="KH68"/>
  <c r="KH67"/>
  <c r="KH66"/>
  <c r="KH65"/>
  <c r="KH64"/>
  <c r="KH63"/>
  <c r="KH62"/>
  <c r="KH61"/>
  <c r="KH60"/>
  <c r="KH59"/>
  <c r="KH58"/>
  <c r="KH57"/>
  <c r="KH56"/>
  <c r="KH55"/>
  <c r="KH54"/>
  <c r="KH53"/>
  <c r="KH52"/>
  <c r="KH51"/>
  <c r="KH50"/>
  <c r="KH49"/>
  <c r="KH48"/>
  <c r="KH47"/>
  <c r="KH46"/>
  <c r="KH45"/>
  <c r="KH44"/>
  <c r="KG43"/>
  <c r="KH42"/>
  <c r="KH41"/>
  <c r="KH40"/>
  <c r="KH39"/>
  <c r="KH38"/>
  <c r="KH37"/>
  <c r="KH36"/>
  <c r="KH35"/>
  <c r="KH34"/>
  <c r="KH33"/>
  <c r="KH32"/>
  <c r="KH31"/>
  <c r="KH30"/>
  <c r="KH29"/>
  <c r="KH28"/>
  <c r="KH27"/>
  <c r="KH26"/>
  <c r="KH25"/>
  <c r="KH24"/>
  <c r="KH23"/>
  <c r="KG22"/>
  <c r="KP22" s="1"/>
  <c r="KH20"/>
  <c r="KH19"/>
  <c r="KH18"/>
  <c r="KH17"/>
  <c r="KH16"/>
  <c r="KH15"/>
  <c r="KG14"/>
  <c r="KH13"/>
  <c r="KG12"/>
  <c r="KP12" s="1"/>
  <c r="KG11"/>
  <c r="KH10"/>
  <c r="KG9"/>
  <c r="KH8"/>
  <c r="KH7"/>
  <c r="KH6"/>
  <c r="KH5"/>
  <c r="KG4"/>
  <c r="KH3"/>
  <c r="BI85" i="23" l="1"/>
  <c r="EE12" i="20"/>
  <c r="EE22"/>
  <c r="EE11"/>
  <c r="ED85" i="21"/>
  <c r="OU55" i="13"/>
  <c r="OU22"/>
  <c r="OL85"/>
  <c r="KG85" i="19"/>
  <c r="EM14" i="21"/>
  <c r="EM12"/>
  <c r="KP14" i="19"/>
  <c r="KP4"/>
  <c r="KP11"/>
  <c r="KP9"/>
  <c r="KP43"/>
  <c r="JY70"/>
  <c r="KH70" s="1"/>
  <c r="JQ102"/>
  <c r="JQ21"/>
  <c r="JQ73"/>
  <c r="JY21" l="1"/>
  <c r="KH21" s="1"/>
  <c r="JU74" l="1"/>
  <c r="JV74"/>
  <c r="JZ96"/>
  <c r="JY74" l="1"/>
  <c r="AX85" i="23"/>
  <c r="AW85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A22"/>
  <c r="BJ22" s="1"/>
  <c r="BB20"/>
  <c r="BB19"/>
  <c r="BB18"/>
  <c r="BB17"/>
  <c r="BB16"/>
  <c r="BB15"/>
  <c r="BA14"/>
  <c r="BJ14" s="1"/>
  <c r="BB13"/>
  <c r="BA12"/>
  <c r="BJ12" s="1"/>
  <c r="BA11"/>
  <c r="BB10"/>
  <c r="BB9"/>
  <c r="BB8"/>
  <c r="BB7"/>
  <c r="BB6"/>
  <c r="BB5"/>
  <c r="BB4"/>
  <c r="BB3"/>
  <c r="DS85" i="21"/>
  <c r="DR85"/>
  <c r="DW84"/>
  <c r="DW83"/>
  <c r="DW82"/>
  <c r="DW81"/>
  <c r="DW80"/>
  <c r="DW73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V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EE22" s="1"/>
  <c r="DW20"/>
  <c r="DW19"/>
  <c r="DW18"/>
  <c r="DW17"/>
  <c r="DW16"/>
  <c r="DW15"/>
  <c r="DV14"/>
  <c r="DW13"/>
  <c r="DV12"/>
  <c r="EE12" s="1"/>
  <c r="DV11"/>
  <c r="DW10"/>
  <c r="DW9"/>
  <c r="DW8"/>
  <c r="DW7"/>
  <c r="DW6"/>
  <c r="DW5"/>
  <c r="DW4"/>
  <c r="DW3"/>
  <c r="DK85" i="20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O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O21"/>
  <c r="DO20"/>
  <c r="DO19"/>
  <c r="DO18"/>
  <c r="DO17"/>
  <c r="DO16"/>
  <c r="DO15"/>
  <c r="DN14"/>
  <c r="DW14" s="1"/>
  <c r="DO13"/>
  <c r="DN12"/>
  <c r="DN11"/>
  <c r="DO10"/>
  <c r="DO9"/>
  <c r="DO8"/>
  <c r="DO7"/>
  <c r="DO6"/>
  <c r="DO5"/>
  <c r="DO4"/>
  <c r="DO3"/>
  <c r="OA85" i="13"/>
  <c r="NZ85"/>
  <c r="OE84"/>
  <c r="OE83"/>
  <c r="OE82"/>
  <c r="OE81"/>
  <c r="OE80"/>
  <c r="OE73"/>
  <c r="OE72"/>
  <c r="OE71"/>
  <c r="OE70"/>
  <c r="OE69"/>
  <c r="OE68"/>
  <c r="OE67"/>
  <c r="OE66"/>
  <c r="OE65"/>
  <c r="OE64"/>
  <c r="OE63"/>
  <c r="OE62"/>
  <c r="OE61"/>
  <c r="OE60"/>
  <c r="OE59"/>
  <c r="OE58"/>
  <c r="OE57"/>
  <c r="OE56"/>
  <c r="OD55"/>
  <c r="OE54"/>
  <c r="OE53"/>
  <c r="OE52"/>
  <c r="OE51"/>
  <c r="OE50"/>
  <c r="OE49"/>
  <c r="OE48"/>
  <c r="OE47"/>
  <c r="OE46"/>
  <c r="OE45"/>
  <c r="OE44"/>
  <c r="OE43"/>
  <c r="OE42"/>
  <c r="OE41"/>
  <c r="OE40"/>
  <c r="OE39"/>
  <c r="OE38"/>
  <c r="OE37"/>
  <c r="OE36"/>
  <c r="OE35"/>
  <c r="OE34"/>
  <c r="OE33"/>
  <c r="OE32"/>
  <c r="OE31"/>
  <c r="OE30"/>
  <c r="OE29"/>
  <c r="OE28"/>
  <c r="OE27"/>
  <c r="OE26"/>
  <c r="OE25"/>
  <c r="OE24"/>
  <c r="OE23"/>
  <c r="OD22"/>
  <c r="OM22" s="1"/>
  <c r="OE20"/>
  <c r="OE19"/>
  <c r="OE18"/>
  <c r="OE17"/>
  <c r="OE16"/>
  <c r="OE15"/>
  <c r="OE14"/>
  <c r="OE13"/>
  <c r="OE12"/>
  <c r="OE11"/>
  <c r="OE10"/>
  <c r="OE9"/>
  <c r="OE8"/>
  <c r="OE7"/>
  <c r="OE6"/>
  <c r="OE5"/>
  <c r="OE4"/>
  <c r="OE3"/>
  <c r="JV85" i="19"/>
  <c r="JU85"/>
  <c r="JZ84"/>
  <c r="JZ83"/>
  <c r="JZ82"/>
  <c r="JZ81"/>
  <c r="JZ80"/>
  <c r="JZ73"/>
  <c r="JZ72"/>
  <c r="JZ71"/>
  <c r="JZ70"/>
  <c r="JZ69"/>
  <c r="JZ68"/>
  <c r="JZ67"/>
  <c r="JZ66"/>
  <c r="JZ65"/>
  <c r="JZ64"/>
  <c r="JZ63"/>
  <c r="JZ62"/>
  <c r="JZ61"/>
  <c r="JZ60"/>
  <c r="JZ59"/>
  <c r="JZ58"/>
  <c r="JZ57"/>
  <c r="JZ56"/>
  <c r="JZ55"/>
  <c r="JZ54"/>
  <c r="JZ53"/>
  <c r="JZ52"/>
  <c r="JZ51"/>
  <c r="JZ50"/>
  <c r="JZ49"/>
  <c r="JZ48"/>
  <c r="JZ47"/>
  <c r="JZ46"/>
  <c r="JZ45"/>
  <c r="JZ44"/>
  <c r="JY43"/>
  <c r="JZ42"/>
  <c r="JZ41"/>
  <c r="JZ40"/>
  <c r="JZ39"/>
  <c r="JZ38"/>
  <c r="JZ37"/>
  <c r="JZ36"/>
  <c r="JZ35"/>
  <c r="JZ34"/>
  <c r="JZ33"/>
  <c r="JZ32"/>
  <c r="JZ31"/>
  <c r="JZ30"/>
  <c r="JZ29"/>
  <c r="JZ28"/>
  <c r="JZ27"/>
  <c r="JZ26"/>
  <c r="JZ25"/>
  <c r="JZ24"/>
  <c r="JZ23"/>
  <c r="JY22"/>
  <c r="KH22" s="1"/>
  <c r="JZ20"/>
  <c r="JZ19"/>
  <c r="JZ18"/>
  <c r="JZ17"/>
  <c r="JZ16"/>
  <c r="JZ15"/>
  <c r="JY14"/>
  <c r="JZ13"/>
  <c r="JY12"/>
  <c r="KH12" s="1"/>
  <c r="JY11"/>
  <c r="JZ10"/>
  <c r="JY9"/>
  <c r="JZ8"/>
  <c r="JZ7"/>
  <c r="JZ6"/>
  <c r="JZ5"/>
  <c r="JY4"/>
  <c r="JZ3"/>
  <c r="DN85" i="20" l="1"/>
  <c r="BA85" i="23"/>
  <c r="BJ11"/>
  <c r="DO12" i="20"/>
  <c r="DW12"/>
  <c r="DO11"/>
  <c r="DW11"/>
  <c r="DO14"/>
  <c r="DO22"/>
  <c r="DW22"/>
  <c r="DV85" i="21"/>
  <c r="OM55" i="13"/>
  <c r="OD85"/>
  <c r="JY85" i="19"/>
  <c r="EE14" i="21"/>
  <c r="EE11"/>
  <c r="EE55"/>
  <c r="KH11" i="19"/>
  <c r="KH14"/>
  <c r="KH4"/>
  <c r="KH43"/>
  <c r="KH9"/>
  <c r="JI101"/>
  <c r="JM74" l="1"/>
  <c r="JN74"/>
  <c r="JQ74" l="1"/>
  <c r="AP85" i="23"/>
  <c r="AO85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S22"/>
  <c r="AS21"/>
  <c r="BB21" s="1"/>
  <c r="AT20"/>
  <c r="AT19"/>
  <c r="AT18"/>
  <c r="AT17"/>
  <c r="AT16"/>
  <c r="AT15"/>
  <c r="AS14"/>
  <c r="BB14" s="1"/>
  <c r="AT13"/>
  <c r="AS12"/>
  <c r="AS11"/>
  <c r="AT10"/>
  <c r="AT9"/>
  <c r="AT8"/>
  <c r="AT7"/>
  <c r="AT6"/>
  <c r="AT5"/>
  <c r="AT4"/>
  <c r="AT3"/>
  <c r="DK85" i="21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N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N21"/>
  <c r="DO20"/>
  <c r="DO19"/>
  <c r="DO18"/>
  <c r="DO17"/>
  <c r="DO16"/>
  <c r="DO15"/>
  <c r="DN14"/>
  <c r="DO13"/>
  <c r="DN12"/>
  <c r="DW12" s="1"/>
  <c r="DN11"/>
  <c r="DO10"/>
  <c r="DO9"/>
  <c r="DO8"/>
  <c r="DO7"/>
  <c r="DO6"/>
  <c r="DO5"/>
  <c r="DO4"/>
  <c r="DO3"/>
  <c r="DC85"/>
  <c r="DB85"/>
  <c r="DG84"/>
  <c r="DG83"/>
  <c r="DG82"/>
  <c r="DG81"/>
  <c r="DG80"/>
  <c r="NS85" i="13"/>
  <c r="NR85"/>
  <c r="NW84"/>
  <c r="NW83"/>
  <c r="NW82"/>
  <c r="NW81"/>
  <c r="NW80"/>
  <c r="NW73"/>
  <c r="NW72"/>
  <c r="NW71"/>
  <c r="NW70"/>
  <c r="NW69"/>
  <c r="NW68"/>
  <c r="NW67"/>
  <c r="NW66"/>
  <c r="NW65"/>
  <c r="NW64"/>
  <c r="NW63"/>
  <c r="NW62"/>
  <c r="NW61"/>
  <c r="NW60"/>
  <c r="NW59"/>
  <c r="NW58"/>
  <c r="NW57"/>
  <c r="NW56"/>
  <c r="NV55"/>
  <c r="NW54"/>
  <c r="NW53"/>
  <c r="NW52"/>
  <c r="NW51"/>
  <c r="NW50"/>
  <c r="NW49"/>
  <c r="NW48"/>
  <c r="NW47"/>
  <c r="NW46"/>
  <c r="NW45"/>
  <c r="NW44"/>
  <c r="NW43"/>
  <c r="NW42"/>
  <c r="NW41"/>
  <c r="NW40"/>
  <c r="NW39"/>
  <c r="NW38"/>
  <c r="NW37"/>
  <c r="NW36"/>
  <c r="NW35"/>
  <c r="NW34"/>
  <c r="NW33"/>
  <c r="NW32"/>
  <c r="NW31"/>
  <c r="NW30"/>
  <c r="NW29"/>
  <c r="NW28"/>
  <c r="NW27"/>
  <c r="NW26"/>
  <c r="NW25"/>
  <c r="NW24"/>
  <c r="NW23"/>
  <c r="NV22"/>
  <c r="NV21"/>
  <c r="NW20"/>
  <c r="NW19"/>
  <c r="NW18"/>
  <c r="NW17"/>
  <c r="NW16"/>
  <c r="NW15"/>
  <c r="NW14"/>
  <c r="NW13"/>
  <c r="NW12"/>
  <c r="NW11"/>
  <c r="NW10"/>
  <c r="NW9"/>
  <c r="NW8"/>
  <c r="NW7"/>
  <c r="NW6"/>
  <c r="NW5"/>
  <c r="NW4"/>
  <c r="NW3"/>
  <c r="JN85" i="19"/>
  <c r="JM85"/>
  <c r="JR84"/>
  <c r="JR83"/>
  <c r="JR82"/>
  <c r="JR81"/>
  <c r="JR80"/>
  <c r="JR73"/>
  <c r="JR72"/>
  <c r="JR71"/>
  <c r="JR70"/>
  <c r="JR69"/>
  <c r="JR68"/>
  <c r="JR67"/>
  <c r="JR66"/>
  <c r="JR65"/>
  <c r="JR64"/>
  <c r="JR63"/>
  <c r="JR62"/>
  <c r="JR61"/>
  <c r="JR60"/>
  <c r="JR59"/>
  <c r="JR58"/>
  <c r="JR57"/>
  <c r="JR56"/>
  <c r="JR54"/>
  <c r="JR53"/>
  <c r="JR52"/>
  <c r="JR51"/>
  <c r="JR50"/>
  <c r="JR49"/>
  <c r="JR48"/>
  <c r="JR47"/>
  <c r="JR46"/>
  <c r="JR45"/>
  <c r="JR44"/>
  <c r="JQ43"/>
  <c r="JR42"/>
  <c r="JR41"/>
  <c r="JR40"/>
  <c r="JR39"/>
  <c r="JR38"/>
  <c r="JR37"/>
  <c r="JR36"/>
  <c r="JR35"/>
  <c r="JR34"/>
  <c r="JR33"/>
  <c r="JR32"/>
  <c r="JR31"/>
  <c r="JR30"/>
  <c r="JR29"/>
  <c r="JR28"/>
  <c r="JR27"/>
  <c r="JR26"/>
  <c r="JR25"/>
  <c r="JR24"/>
  <c r="JR23"/>
  <c r="JQ22"/>
  <c r="JR20"/>
  <c r="JR19"/>
  <c r="JR18"/>
  <c r="JR17"/>
  <c r="JR16"/>
  <c r="JR15"/>
  <c r="JQ14"/>
  <c r="JR13"/>
  <c r="JQ12"/>
  <c r="JQ11"/>
  <c r="JZ11" s="1"/>
  <c r="JR10"/>
  <c r="JQ9"/>
  <c r="JR8"/>
  <c r="JR7"/>
  <c r="JR6"/>
  <c r="JR5"/>
  <c r="JQ4"/>
  <c r="JR3"/>
  <c r="JF85"/>
  <c r="JE85"/>
  <c r="JJ84"/>
  <c r="JJ83"/>
  <c r="JJ82"/>
  <c r="JJ81"/>
  <c r="JJ80"/>
  <c r="BB11" i="23" l="1"/>
  <c r="BB12"/>
  <c r="BB22"/>
  <c r="AS85"/>
  <c r="OE21" i="13"/>
  <c r="OE55"/>
  <c r="OE22"/>
  <c r="NV85"/>
  <c r="JQ85" i="19"/>
  <c r="DW14" i="21"/>
  <c r="DN85"/>
  <c r="DW11"/>
  <c r="DW22"/>
  <c r="DW55"/>
  <c r="DF85"/>
  <c r="DW21"/>
  <c r="JZ9" i="19"/>
  <c r="JZ12"/>
  <c r="JI85"/>
  <c r="JZ22"/>
  <c r="JZ14"/>
  <c r="JZ43"/>
  <c r="JZ4"/>
  <c r="JZ21"/>
  <c r="GE52" i="12"/>
  <c r="GE32"/>
  <c r="GE24"/>
  <c r="GF21"/>
  <c r="GF4"/>
  <c r="GF5"/>
  <c r="GF6"/>
  <c r="GF7"/>
  <c r="GF8"/>
  <c r="GF9"/>
  <c r="GF10"/>
  <c r="GF11"/>
  <c r="GF12"/>
  <c r="GF13"/>
  <c r="GF14"/>
  <c r="GF15"/>
  <c r="GF16"/>
  <c r="GF17"/>
  <c r="GF18"/>
  <c r="GF19"/>
  <c r="GF20"/>
  <c r="GF22"/>
  <c r="GF23"/>
  <c r="GF25"/>
  <c r="GF26"/>
  <c r="GF27"/>
  <c r="GF28"/>
  <c r="GF29"/>
  <c r="GF30"/>
  <c r="GF31"/>
  <c r="GF33"/>
  <c r="GF34"/>
  <c r="GF35"/>
  <c r="GF36"/>
  <c r="GF37"/>
  <c r="GF38"/>
  <c r="GF39"/>
  <c r="GF40"/>
  <c r="GF41"/>
  <c r="GF42"/>
  <c r="GF43"/>
  <c r="GF44"/>
  <c r="GF45"/>
  <c r="GF46"/>
  <c r="GF47"/>
  <c r="GF48"/>
  <c r="GF49"/>
  <c r="GF50"/>
  <c r="GF51"/>
  <c r="GF53"/>
  <c r="GF54"/>
  <c r="GF55"/>
  <c r="GF56"/>
  <c r="GF57"/>
  <c r="GF58"/>
  <c r="GF59"/>
  <c r="GF60"/>
  <c r="GF61"/>
  <c r="GF62"/>
  <c r="GF63"/>
  <c r="GF64"/>
  <c r="GF65"/>
  <c r="GF66"/>
  <c r="GF67"/>
  <c r="GF68"/>
  <c r="GF69"/>
  <c r="GF70"/>
  <c r="GF71"/>
  <c r="GF72"/>
  <c r="GF73"/>
  <c r="GF74"/>
  <c r="GF75"/>
  <c r="GF76"/>
  <c r="GF78"/>
  <c r="GF79"/>
  <c r="GF80"/>
  <c r="GF92"/>
  <c r="GF93"/>
  <c r="GF94"/>
  <c r="GF95"/>
  <c r="GF96"/>
  <c r="GF97"/>
  <c r="GF98"/>
  <c r="GF99"/>
  <c r="GF100"/>
  <c r="GF101"/>
  <c r="GF102"/>
  <c r="GF115"/>
  <c r="GF116"/>
  <c r="GF117"/>
  <c r="GF118"/>
  <c r="GF119"/>
  <c r="GF120"/>
  <c r="GF121"/>
  <c r="GF122"/>
  <c r="GF123"/>
  <c r="GF124"/>
  <c r="GF125"/>
  <c r="GF128"/>
  <c r="GF129"/>
  <c r="GF3"/>
  <c r="GF24" l="1"/>
  <c r="GO24"/>
  <c r="GF52"/>
  <c r="GO52"/>
  <c r="GF32"/>
  <c r="GO32"/>
  <c r="JE74" i="19"/>
  <c r="JF74"/>
  <c r="JI74" l="1"/>
  <c r="L43" i="24"/>
  <c r="T43" s="1"/>
  <c r="L22"/>
  <c r="T22" s="1"/>
  <c r="L21"/>
  <c r="T21" s="1"/>
  <c r="L14"/>
  <c r="T14" s="1"/>
  <c r="L12"/>
  <c r="T12" s="1"/>
  <c r="L11"/>
  <c r="T11" s="1"/>
  <c r="L9"/>
  <c r="T9" s="1"/>
  <c r="L4"/>
  <c r="T4" s="1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F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F21"/>
  <c r="DG20"/>
  <c r="DG19"/>
  <c r="DG18"/>
  <c r="DG17"/>
  <c r="DG16"/>
  <c r="DG15"/>
  <c r="DF14"/>
  <c r="DG13"/>
  <c r="DF12"/>
  <c r="DO12" s="1"/>
  <c r="DF11"/>
  <c r="DG10"/>
  <c r="DG9"/>
  <c r="DG8"/>
  <c r="DG7"/>
  <c r="DG6"/>
  <c r="DG5"/>
  <c r="DG4"/>
  <c r="DG3"/>
  <c r="CU85" i="20"/>
  <c r="CT85"/>
  <c r="CM85"/>
  <c r="CL85"/>
  <c r="CY84"/>
  <c r="CQ84"/>
  <c r="CY83"/>
  <c r="CQ83"/>
  <c r="CY82"/>
  <c r="CQ82"/>
  <c r="CY81"/>
  <c r="CQ81"/>
  <c r="CY80"/>
  <c r="CQ80"/>
  <c r="CY73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CP22"/>
  <c r="CX21"/>
  <c r="CP21"/>
  <c r="CY20"/>
  <c r="CQ20"/>
  <c r="CY19"/>
  <c r="CQ19"/>
  <c r="CY18"/>
  <c r="CQ18"/>
  <c r="CY17"/>
  <c r="CQ17"/>
  <c r="CY16"/>
  <c r="CQ16"/>
  <c r="CY15"/>
  <c r="CQ15"/>
  <c r="CX14"/>
  <c r="CP14"/>
  <c r="CY13"/>
  <c r="CQ13"/>
  <c r="CX12"/>
  <c r="CP12"/>
  <c r="CX11"/>
  <c r="CP11"/>
  <c r="CY10"/>
  <c r="CQ10"/>
  <c r="CY9"/>
  <c r="CQ9"/>
  <c r="CY8"/>
  <c r="CQ8"/>
  <c r="CY7"/>
  <c r="CQ7"/>
  <c r="CY6"/>
  <c r="CQ6"/>
  <c r="CY5"/>
  <c r="CQ5"/>
  <c r="CY4"/>
  <c r="CQ4"/>
  <c r="CY3"/>
  <c r="CQ3"/>
  <c r="NK85" i="13"/>
  <c r="NJ85"/>
  <c r="NO84"/>
  <c r="NO83"/>
  <c r="NO82"/>
  <c r="NO81"/>
  <c r="NO80"/>
  <c r="NO73"/>
  <c r="NO72"/>
  <c r="NO71"/>
  <c r="NO70"/>
  <c r="NO69"/>
  <c r="NO68"/>
  <c r="NO67"/>
  <c r="NO66"/>
  <c r="NO65"/>
  <c r="NO64"/>
  <c r="NO63"/>
  <c r="NO62"/>
  <c r="NO61"/>
  <c r="NO60"/>
  <c r="NO59"/>
  <c r="NO58"/>
  <c r="NO57"/>
  <c r="NO56"/>
  <c r="NN55"/>
  <c r="NO54"/>
  <c r="NO53"/>
  <c r="NO52"/>
  <c r="NO51"/>
  <c r="NO50"/>
  <c r="NO49"/>
  <c r="NO48"/>
  <c r="NO47"/>
  <c r="NO46"/>
  <c r="NO45"/>
  <c r="NO44"/>
  <c r="NO43"/>
  <c r="NO42"/>
  <c r="NO41"/>
  <c r="NO40"/>
  <c r="NO39"/>
  <c r="NO38"/>
  <c r="NO37"/>
  <c r="NO36"/>
  <c r="NO35"/>
  <c r="NO34"/>
  <c r="NO33"/>
  <c r="NO32"/>
  <c r="NO31"/>
  <c r="NO30"/>
  <c r="NO29"/>
  <c r="NO28"/>
  <c r="NO27"/>
  <c r="NO26"/>
  <c r="NO25"/>
  <c r="NO24"/>
  <c r="NO23"/>
  <c r="NN22"/>
  <c r="NN21"/>
  <c r="NO20"/>
  <c r="NO19"/>
  <c r="NO18"/>
  <c r="NO17"/>
  <c r="NO16"/>
  <c r="NO15"/>
  <c r="NO14"/>
  <c r="NO13"/>
  <c r="NO12"/>
  <c r="NO11"/>
  <c r="NO10"/>
  <c r="NO9"/>
  <c r="NO8"/>
  <c r="NO7"/>
  <c r="NO6"/>
  <c r="NO5"/>
  <c r="NO4"/>
  <c r="NO3"/>
  <c r="JJ69" i="19"/>
  <c r="JJ68"/>
  <c r="JJ67"/>
  <c r="JJ66"/>
  <c r="JJ65"/>
  <c r="JJ64"/>
  <c r="JJ63"/>
  <c r="JJ62"/>
  <c r="JJ61"/>
  <c r="JJ60"/>
  <c r="JJ59"/>
  <c r="JJ58"/>
  <c r="JJ57"/>
  <c r="JJ56"/>
  <c r="JI55"/>
  <c r="JJ54"/>
  <c r="JJ53"/>
  <c r="JJ52"/>
  <c r="JJ51"/>
  <c r="JJ50"/>
  <c r="JJ49"/>
  <c r="JJ48"/>
  <c r="JJ47"/>
  <c r="JJ46"/>
  <c r="JJ45"/>
  <c r="JJ44"/>
  <c r="JI43"/>
  <c r="JJ42"/>
  <c r="JJ41"/>
  <c r="JJ40"/>
  <c r="JJ39"/>
  <c r="JJ38"/>
  <c r="JJ37"/>
  <c r="JJ36"/>
  <c r="JJ35"/>
  <c r="JJ34"/>
  <c r="JJ33"/>
  <c r="JJ32"/>
  <c r="JJ31"/>
  <c r="JJ30"/>
  <c r="JJ29"/>
  <c r="JJ28"/>
  <c r="JJ27"/>
  <c r="JJ26"/>
  <c r="JJ25"/>
  <c r="JJ24"/>
  <c r="JJ23"/>
  <c r="JI22"/>
  <c r="JR22" s="1"/>
  <c r="JI21"/>
  <c r="JJ20"/>
  <c r="JJ19"/>
  <c r="JJ18"/>
  <c r="JJ17"/>
  <c r="JJ16"/>
  <c r="JJ15"/>
  <c r="JI14"/>
  <c r="JJ13"/>
  <c r="JI12"/>
  <c r="JI11"/>
  <c r="JJ10"/>
  <c r="JI9"/>
  <c r="JJ8"/>
  <c r="JJ7"/>
  <c r="JJ6"/>
  <c r="JJ5"/>
  <c r="JI4"/>
  <c r="JR4" s="1"/>
  <c r="JJ3"/>
  <c r="CY22" i="20" l="1"/>
  <c r="CY14"/>
  <c r="CY11"/>
  <c r="CY21"/>
  <c r="CY12"/>
  <c r="CP85"/>
  <c r="CX85"/>
  <c r="NW21" i="13"/>
  <c r="NW55"/>
  <c r="NW22"/>
  <c r="NN85"/>
  <c r="DO11" i="21"/>
  <c r="DO14"/>
  <c r="DO22"/>
  <c r="DO55"/>
  <c r="DO21"/>
  <c r="JR9" i="19"/>
  <c r="JR21"/>
  <c r="JR14"/>
  <c r="JR11"/>
  <c r="JR12"/>
  <c r="JR43"/>
  <c r="JR55"/>
  <c r="IZ74"/>
  <c r="IY74"/>
  <c r="IW74"/>
  <c r="IX74"/>
  <c r="JA71"/>
  <c r="JJ71" s="1"/>
  <c r="JA72"/>
  <c r="JJ72" s="1"/>
  <c r="JA73"/>
  <c r="JJ73" s="1"/>
  <c r="JA70"/>
  <c r="JJ70" s="1"/>
  <c r="HD74"/>
  <c r="HC74"/>
  <c r="JA96"/>
  <c r="HY107" l="1"/>
  <c r="JA74"/>
  <c r="IO74"/>
  <c r="IP74"/>
  <c r="MP52" i="13"/>
  <c r="IS74" i="19" l="1"/>
  <c r="JB74" s="1"/>
  <c r="MP36" i="13"/>
  <c r="IS73" i="19"/>
  <c r="IS55"/>
  <c r="IS70"/>
  <c r="IS96"/>
  <c r="IK20"/>
  <c r="IK102"/>
  <c r="IK73"/>
  <c r="IK55"/>
  <c r="IK100"/>
  <c r="AH85" i="23" l="1"/>
  <c r="AG85"/>
  <c r="CU85" i="21"/>
  <c r="CT85"/>
  <c r="CY84"/>
  <c r="CY83"/>
  <c r="CY82"/>
  <c r="CY81"/>
  <c r="CY80"/>
  <c r="NC85" i="13"/>
  <c r="NB85"/>
  <c r="NG84"/>
  <c r="NG83"/>
  <c r="NG82"/>
  <c r="NG81"/>
  <c r="NG80"/>
  <c r="IX85" i="19"/>
  <c r="IW85"/>
  <c r="JB84"/>
  <c r="JB83"/>
  <c r="JB82"/>
  <c r="JB81"/>
  <c r="JB80"/>
  <c r="AK85" i="23" l="1"/>
  <c r="NF85" i="13"/>
  <c r="CX85" i="21"/>
  <c r="JA85" i="19"/>
  <c r="AK55" i="23"/>
  <c r="AT55" s="1"/>
  <c r="AK22"/>
  <c r="AT22" s="1"/>
  <c r="AK21"/>
  <c r="AT21" s="1"/>
  <c r="AK14"/>
  <c r="AT14" s="1"/>
  <c r="AK12"/>
  <c r="AT12" s="1"/>
  <c r="AK11"/>
  <c r="AT11" s="1"/>
  <c r="AL4"/>
  <c r="AL5"/>
  <c r="AL6"/>
  <c r="AL7"/>
  <c r="AL8"/>
  <c r="AL9"/>
  <c r="AL10"/>
  <c r="AL13"/>
  <c r="AL15"/>
  <c r="AL16"/>
  <c r="AL17"/>
  <c r="AL18"/>
  <c r="AL19"/>
  <c r="AL20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CX55" i="21"/>
  <c r="DG55" s="1"/>
  <c r="CX22"/>
  <c r="DG22" s="1"/>
  <c r="CX21"/>
  <c r="DG21" s="1"/>
  <c r="CX14"/>
  <c r="DG14" s="1"/>
  <c r="CX12"/>
  <c r="DG12" s="1"/>
  <c r="CX11"/>
  <c r="DG11" s="1"/>
  <c r="CY4"/>
  <c r="CY5"/>
  <c r="CY6"/>
  <c r="CY7"/>
  <c r="CY8"/>
  <c r="CY9"/>
  <c r="CY10"/>
  <c r="CY13"/>
  <c r="CY15"/>
  <c r="CY16"/>
  <c r="CY17"/>
  <c r="CY18"/>
  <c r="CY19"/>
  <c r="CY20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3"/>
  <c r="NF55" i="13"/>
  <c r="NO55" s="1"/>
  <c r="NF22"/>
  <c r="NO22" s="1"/>
  <c r="NF21"/>
  <c r="NO21" s="1"/>
  <c r="NG4"/>
  <c r="NG5"/>
  <c r="NG6"/>
  <c r="NG7"/>
  <c r="NG8"/>
  <c r="NG9"/>
  <c r="NG10"/>
  <c r="NG11"/>
  <c r="NG12"/>
  <c r="NG13"/>
  <c r="NG14"/>
  <c r="NG15"/>
  <c r="NG16"/>
  <c r="NG17"/>
  <c r="NG18"/>
  <c r="NG19"/>
  <c r="NG20"/>
  <c r="NG23"/>
  <c r="NG24"/>
  <c r="NG25"/>
  <c r="NG26"/>
  <c r="NG27"/>
  <c r="NG28"/>
  <c r="NG29"/>
  <c r="NG30"/>
  <c r="NG31"/>
  <c r="NG32"/>
  <c r="NG33"/>
  <c r="NG34"/>
  <c r="NG35"/>
  <c r="NG36"/>
  <c r="NG37"/>
  <c r="NG38"/>
  <c r="NG39"/>
  <c r="NG40"/>
  <c r="NG41"/>
  <c r="NG42"/>
  <c r="NG43"/>
  <c r="NG44"/>
  <c r="NG45"/>
  <c r="NG46"/>
  <c r="NG47"/>
  <c r="NG48"/>
  <c r="NG49"/>
  <c r="NG50"/>
  <c r="NG51"/>
  <c r="NG52"/>
  <c r="NG53"/>
  <c r="NG54"/>
  <c r="NG56"/>
  <c r="NG57"/>
  <c r="NG58"/>
  <c r="NG59"/>
  <c r="NG60"/>
  <c r="NG61"/>
  <c r="NG62"/>
  <c r="NG63"/>
  <c r="NG64"/>
  <c r="NG65"/>
  <c r="NG66"/>
  <c r="NG67"/>
  <c r="NG68"/>
  <c r="NG69"/>
  <c r="NG70"/>
  <c r="NG71"/>
  <c r="NG72"/>
  <c r="NG73"/>
  <c r="NG3"/>
  <c r="JA55" i="19"/>
  <c r="JJ55" s="1"/>
  <c r="JA43"/>
  <c r="JJ43" s="1"/>
  <c r="JA22"/>
  <c r="JJ22" s="1"/>
  <c r="JA21"/>
  <c r="JJ21" s="1"/>
  <c r="JA14"/>
  <c r="JJ14" s="1"/>
  <c r="JA12"/>
  <c r="JJ12" s="1"/>
  <c r="JA11"/>
  <c r="JJ11" s="1"/>
  <c r="JA9"/>
  <c r="JJ9" s="1"/>
  <c r="JA4"/>
  <c r="JJ4" s="1"/>
  <c r="JB5"/>
  <c r="JB6"/>
  <c r="JB7"/>
  <c r="JB8"/>
  <c r="JB10"/>
  <c r="JB13"/>
  <c r="JB15"/>
  <c r="JB16"/>
  <c r="JB17"/>
  <c r="JB18"/>
  <c r="JB19"/>
  <c r="JB20"/>
  <c r="JB23"/>
  <c r="JB24"/>
  <c r="JB25"/>
  <c r="JB26"/>
  <c r="JB27"/>
  <c r="JB28"/>
  <c r="JB29"/>
  <c r="JB30"/>
  <c r="JB31"/>
  <c r="JB32"/>
  <c r="JB33"/>
  <c r="JB34"/>
  <c r="JB35"/>
  <c r="JB36"/>
  <c r="JB37"/>
  <c r="JB38"/>
  <c r="JB39"/>
  <c r="JB40"/>
  <c r="JB41"/>
  <c r="JB42"/>
  <c r="JB44"/>
  <c r="JB45"/>
  <c r="JB46"/>
  <c r="JB47"/>
  <c r="JB48"/>
  <c r="JB49"/>
  <c r="JB50"/>
  <c r="JB51"/>
  <c r="JB52"/>
  <c r="JB53"/>
  <c r="JB54"/>
  <c r="JB56"/>
  <c r="JB57"/>
  <c r="JB58"/>
  <c r="JB59"/>
  <c r="JB60"/>
  <c r="JB61"/>
  <c r="JB62"/>
  <c r="JB63"/>
  <c r="JB64"/>
  <c r="JB65"/>
  <c r="JB66"/>
  <c r="JB67"/>
  <c r="JB68"/>
  <c r="JB69"/>
  <c r="JB70"/>
  <c r="JB71"/>
  <c r="JB72"/>
  <c r="JB73"/>
  <c r="JB3"/>
  <c r="Z85" i="23" l="1"/>
  <c r="Y85"/>
  <c r="AC85" l="1"/>
  <c r="CM85" i="21"/>
  <c r="CL85"/>
  <c r="CQ84"/>
  <c r="CQ83"/>
  <c r="CQ82"/>
  <c r="CQ81"/>
  <c r="CQ80"/>
  <c r="CE85" i="20"/>
  <c r="CD85"/>
  <c r="CI84"/>
  <c r="CI83"/>
  <c r="CI82"/>
  <c r="CI81"/>
  <c r="CI80"/>
  <c r="MU85" i="13"/>
  <c r="MT85"/>
  <c r="MY84"/>
  <c r="MY83"/>
  <c r="MY82"/>
  <c r="MY81"/>
  <c r="MY80"/>
  <c r="IP85" i="19"/>
  <c r="IO85"/>
  <c r="IT84"/>
  <c r="IT83"/>
  <c r="IT82"/>
  <c r="IT81"/>
  <c r="IT80"/>
  <c r="CH85" i="20" l="1"/>
  <c r="CP85" i="21"/>
  <c r="MX85" i="13"/>
  <c r="IS85" i="19"/>
  <c r="AC55" i="23"/>
  <c r="AL55" s="1"/>
  <c r="AC22"/>
  <c r="AL22" s="1"/>
  <c r="AC21"/>
  <c r="AL21" s="1"/>
  <c r="AC14"/>
  <c r="AL14" s="1"/>
  <c r="AC12"/>
  <c r="AL12" s="1"/>
  <c r="AC11"/>
  <c r="AL11" s="1"/>
  <c r="AD4"/>
  <c r="AD5"/>
  <c r="AD6"/>
  <c r="AD7"/>
  <c r="AD8"/>
  <c r="AD9"/>
  <c r="AD10"/>
  <c r="AD13"/>
  <c r="AD15"/>
  <c r="AD16"/>
  <c r="AD18"/>
  <c r="AD19"/>
  <c r="AD20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CP55" i="21"/>
  <c r="CY55" s="1"/>
  <c r="CP22"/>
  <c r="CY22" s="1"/>
  <c r="CP21"/>
  <c r="CY21" s="1"/>
  <c r="CP14"/>
  <c r="CY14" s="1"/>
  <c r="CP12"/>
  <c r="CY12" s="1"/>
  <c r="CP11"/>
  <c r="CY11" s="1"/>
  <c r="CQ4"/>
  <c r="CQ5"/>
  <c r="CQ6"/>
  <c r="CQ7"/>
  <c r="CQ8"/>
  <c r="CQ9"/>
  <c r="CQ10"/>
  <c r="CQ13"/>
  <c r="CQ15"/>
  <c r="CQ16"/>
  <c r="CQ17"/>
  <c r="CQ18"/>
  <c r="CQ19"/>
  <c r="CQ20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3"/>
  <c r="MX55" i="13"/>
  <c r="NG55" s="1"/>
  <c r="CH22" i="20"/>
  <c r="CQ22" s="1"/>
  <c r="CH21"/>
  <c r="CQ21" s="1"/>
  <c r="CH14"/>
  <c r="CQ14" s="1"/>
  <c r="CH12"/>
  <c r="CQ12" s="1"/>
  <c r="CH11"/>
  <c r="CQ11" s="1"/>
  <c r="CI4"/>
  <c r="CI5"/>
  <c r="CI6"/>
  <c r="CI7"/>
  <c r="CI8"/>
  <c r="CI9"/>
  <c r="CI10"/>
  <c r="CI13"/>
  <c r="CI15"/>
  <c r="CI16"/>
  <c r="CI17"/>
  <c r="CI18"/>
  <c r="CI19"/>
  <c r="CI20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MX22" i="13"/>
  <c r="NG22" s="1"/>
  <c r="MX21"/>
  <c r="NG21" s="1"/>
  <c r="MY4"/>
  <c r="MY5"/>
  <c r="MY6"/>
  <c r="MY7"/>
  <c r="MY8"/>
  <c r="MY9"/>
  <c r="MY10"/>
  <c r="MY11"/>
  <c r="MY12"/>
  <c r="MY13"/>
  <c r="MY14"/>
  <c r="MY15"/>
  <c r="MY16"/>
  <c r="MY17"/>
  <c r="MY18"/>
  <c r="MY19"/>
  <c r="MY20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JB55" i="19"/>
  <c r="IS43"/>
  <c r="JB43" s="1"/>
  <c r="IS22"/>
  <c r="JB22" s="1"/>
  <c r="IS21"/>
  <c r="JB21" s="1"/>
  <c r="IS14"/>
  <c r="JB14" s="1"/>
  <c r="IS12"/>
  <c r="JB12" s="1"/>
  <c r="IS11"/>
  <c r="JB11" s="1"/>
  <c r="IS9"/>
  <c r="JB9" s="1"/>
  <c r="IS4"/>
  <c r="JB4" s="1"/>
  <c r="IT17"/>
  <c r="IT31"/>
  <c r="IT42"/>
  <c r="R85" i="23"/>
  <c r="Q85"/>
  <c r="CE85" i="21"/>
  <c r="CD85"/>
  <c r="CI84"/>
  <c r="CI83"/>
  <c r="CI82"/>
  <c r="CI81"/>
  <c r="CI80"/>
  <c r="BW85" i="20"/>
  <c r="BV85"/>
  <c r="CA84"/>
  <c r="CA83"/>
  <c r="CA82"/>
  <c r="CA81"/>
  <c r="CA80"/>
  <c r="MM85" i="13"/>
  <c r="ML85"/>
  <c r="MQ84"/>
  <c r="MQ83"/>
  <c r="MQ82"/>
  <c r="MQ81"/>
  <c r="MQ80"/>
  <c r="IH85" i="19"/>
  <c r="IG85"/>
  <c r="IL84"/>
  <c r="IL83"/>
  <c r="IL82"/>
  <c r="IL81"/>
  <c r="IL80"/>
  <c r="U85" i="23" l="1"/>
  <c r="CH85" i="21"/>
  <c r="BZ85" i="20"/>
  <c r="MP85" i="13"/>
  <c r="IK85" i="19"/>
  <c r="U55" i="23"/>
  <c r="AD55" s="1"/>
  <c r="U22"/>
  <c r="AD22" s="1"/>
  <c r="U21"/>
  <c r="AD21" s="1"/>
  <c r="U14"/>
  <c r="AD14" s="1"/>
  <c r="U12"/>
  <c r="AD12" s="1"/>
  <c r="U11"/>
  <c r="AD11" s="1"/>
  <c r="V4"/>
  <c r="V9"/>
  <c r="V31"/>
  <c r="V42"/>
  <c r="CH55" i="21"/>
  <c r="CQ55" s="1"/>
  <c r="CH22"/>
  <c r="CQ22" s="1"/>
  <c r="CH21"/>
  <c r="CQ21" s="1"/>
  <c r="CH14"/>
  <c r="CQ14" s="1"/>
  <c r="CH12"/>
  <c r="CQ12" s="1"/>
  <c r="CH11"/>
  <c r="CQ11" s="1"/>
  <c r="CI4"/>
  <c r="CI9"/>
  <c r="CI17"/>
  <c r="CI31"/>
  <c r="CI42"/>
  <c r="BZ55" i="20"/>
  <c r="CI55" s="1"/>
  <c r="BZ22"/>
  <c r="CI22" s="1"/>
  <c r="BZ21"/>
  <c r="CI21" s="1"/>
  <c r="BZ14"/>
  <c r="CI14" s="1"/>
  <c r="BZ12"/>
  <c r="CI12" s="1"/>
  <c r="BZ11"/>
  <c r="CI11" s="1"/>
  <c r="CA4"/>
  <c r="CA9"/>
  <c r="CA17"/>
  <c r="CA31"/>
  <c r="CA42"/>
  <c r="AD17" i="23" l="1"/>
  <c r="MP55" i="13"/>
  <c r="MY55" s="1"/>
  <c r="MP22"/>
  <c r="MY22" s="1"/>
  <c r="MP21"/>
  <c r="MY21" s="1"/>
  <c r="MQ4"/>
  <c r="MQ9"/>
  <c r="MQ11"/>
  <c r="MQ12"/>
  <c r="MQ17"/>
  <c r="MQ31"/>
  <c r="MQ42"/>
  <c r="IK96" i="19" l="1"/>
  <c r="HN17"/>
  <c r="MH96" i="13" l="1"/>
  <c r="MH95"/>
  <c r="MI94"/>
  <c r="IK22" i="19" l="1"/>
  <c r="IT22" s="1"/>
  <c r="IK21"/>
  <c r="IT21" s="1"/>
  <c r="IK14"/>
  <c r="IK12"/>
  <c r="IT12" s="1"/>
  <c r="IK11"/>
  <c r="IT11" s="1"/>
  <c r="IK9"/>
  <c r="IK4"/>
  <c r="IT4" s="1"/>
  <c r="IG74"/>
  <c r="IH74"/>
  <c r="IK5"/>
  <c r="IT5" s="1"/>
  <c r="IK6"/>
  <c r="IT6" s="1"/>
  <c r="IK7"/>
  <c r="IT7" s="1"/>
  <c r="IK8"/>
  <c r="IT8" s="1"/>
  <c r="IK10"/>
  <c r="IT10" s="1"/>
  <c r="IK13"/>
  <c r="IT13" s="1"/>
  <c r="IK15"/>
  <c r="IT15" s="1"/>
  <c r="IK16"/>
  <c r="IT16" s="1"/>
  <c r="IK18"/>
  <c r="IT18" s="1"/>
  <c r="IK19"/>
  <c r="IT19" s="1"/>
  <c r="IT20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T55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T73"/>
  <c r="IK3"/>
  <c r="IL17"/>
  <c r="IL31"/>
  <c r="IL42"/>
  <c r="IT9" l="1"/>
  <c r="IT3"/>
  <c r="IT14"/>
  <c r="IK74"/>
  <c r="IT74" s="1"/>
  <c r="MH55" i="13"/>
  <c r="MQ55" s="1"/>
  <c r="MH22"/>
  <c r="MH21"/>
  <c r="MQ21" s="1"/>
  <c r="MD74"/>
  <c r="ME74"/>
  <c r="MH5"/>
  <c r="MQ5" s="1"/>
  <c r="MH6"/>
  <c r="MQ6" s="1"/>
  <c r="MH7"/>
  <c r="MQ7" s="1"/>
  <c r="MH8"/>
  <c r="MQ8" s="1"/>
  <c r="MH10"/>
  <c r="MQ10" s="1"/>
  <c r="MH13"/>
  <c r="MQ13" s="1"/>
  <c r="MH14"/>
  <c r="MQ14" s="1"/>
  <c r="MH15"/>
  <c r="MQ15" s="1"/>
  <c r="MH16"/>
  <c r="MQ16" s="1"/>
  <c r="MH18"/>
  <c r="MQ18" s="1"/>
  <c r="MH19"/>
  <c r="MQ19" s="1"/>
  <c r="MH20"/>
  <c r="MQ20" s="1"/>
  <c r="MH23"/>
  <c r="MQ23" s="1"/>
  <c r="MH24"/>
  <c r="MQ24" s="1"/>
  <c r="MH25"/>
  <c r="MQ25" s="1"/>
  <c r="MH26"/>
  <c r="MQ26" s="1"/>
  <c r="MH27"/>
  <c r="MQ27" s="1"/>
  <c r="MH28"/>
  <c r="MQ28" s="1"/>
  <c r="MH29"/>
  <c r="MQ29" s="1"/>
  <c r="MH30"/>
  <c r="MQ30" s="1"/>
  <c r="MH32"/>
  <c r="MQ32" s="1"/>
  <c r="MH33"/>
  <c r="MQ33" s="1"/>
  <c r="MH34"/>
  <c r="MQ34" s="1"/>
  <c r="MH35"/>
  <c r="MQ35" s="1"/>
  <c r="MH36"/>
  <c r="MQ36" s="1"/>
  <c r="MH37"/>
  <c r="MQ37" s="1"/>
  <c r="MH38"/>
  <c r="MQ38" s="1"/>
  <c r="MH39"/>
  <c r="MQ39" s="1"/>
  <c r="MH40"/>
  <c r="MQ40" s="1"/>
  <c r="MQ41"/>
  <c r="MH43"/>
  <c r="MQ43" s="1"/>
  <c r="MH44"/>
  <c r="MQ44" s="1"/>
  <c r="MH45"/>
  <c r="MQ45" s="1"/>
  <c r="MH46"/>
  <c r="MQ46" s="1"/>
  <c r="MH47"/>
  <c r="MQ47" s="1"/>
  <c r="MH48"/>
  <c r="MQ48" s="1"/>
  <c r="MH49"/>
  <c r="MQ49" s="1"/>
  <c r="MH50"/>
  <c r="MQ50" s="1"/>
  <c r="MH51"/>
  <c r="MQ51" s="1"/>
  <c r="MH52"/>
  <c r="MQ52" s="1"/>
  <c r="MH53"/>
  <c r="MQ53" s="1"/>
  <c r="MH54"/>
  <c r="MQ54" s="1"/>
  <c r="MH56"/>
  <c r="MQ56" s="1"/>
  <c r="MH57"/>
  <c r="MQ57" s="1"/>
  <c r="MH58"/>
  <c r="MQ58" s="1"/>
  <c r="MH59"/>
  <c r="MQ59" s="1"/>
  <c r="MH60"/>
  <c r="MQ60" s="1"/>
  <c r="MH61"/>
  <c r="MQ61" s="1"/>
  <c r="MH62"/>
  <c r="MQ62" s="1"/>
  <c r="MH63"/>
  <c r="MQ63" s="1"/>
  <c r="MH64"/>
  <c r="MQ64" s="1"/>
  <c r="MH65"/>
  <c r="MQ65" s="1"/>
  <c r="MH66"/>
  <c r="MQ66" s="1"/>
  <c r="MH67"/>
  <c r="MQ67" s="1"/>
  <c r="MH68"/>
  <c r="MQ68" s="1"/>
  <c r="MH69"/>
  <c r="MQ69" s="1"/>
  <c r="MH70"/>
  <c r="MQ70" s="1"/>
  <c r="MH71"/>
  <c r="MQ71" s="1"/>
  <c r="MH72"/>
  <c r="MQ72" s="1"/>
  <c r="MH73"/>
  <c r="MQ73" s="1"/>
  <c r="MH3"/>
  <c r="MI4"/>
  <c r="MI5"/>
  <c r="MI8"/>
  <c r="MI9"/>
  <c r="MI11"/>
  <c r="MI12"/>
  <c r="MI17"/>
  <c r="MI31"/>
  <c r="MI42"/>
  <c r="MI58"/>
  <c r="IC101" i="19"/>
  <c r="IC100"/>
  <c r="IC96"/>
  <c r="CA81" i="21"/>
  <c r="CA82"/>
  <c r="CA83"/>
  <c r="CA84"/>
  <c r="CA80"/>
  <c r="BV85"/>
  <c r="BW85"/>
  <c r="MI66" i="13" l="1"/>
  <c r="MI49"/>
  <c r="MI36"/>
  <c r="MI23"/>
  <c r="MI16"/>
  <c r="MI70"/>
  <c r="MI62"/>
  <c r="MI53"/>
  <c r="MI45"/>
  <c r="MI40"/>
  <c r="MI32"/>
  <c r="MI27"/>
  <c r="MI10"/>
  <c r="MI35"/>
  <c r="BZ85" i="21"/>
  <c r="MI25" i="13"/>
  <c r="MI39"/>
  <c r="MI60"/>
  <c r="MI43"/>
  <c r="MI38"/>
  <c r="MI34"/>
  <c r="MI29"/>
  <c r="MI19"/>
  <c r="MI7"/>
  <c r="MI68"/>
  <c r="MI51"/>
  <c r="MI72"/>
  <c r="MI64"/>
  <c r="MI56"/>
  <c r="MI47"/>
  <c r="MI41"/>
  <c r="MI37"/>
  <c r="MI33"/>
  <c r="MI6"/>
  <c r="MI71"/>
  <c r="MI67"/>
  <c r="MI63"/>
  <c r="MI59"/>
  <c r="MI18"/>
  <c r="MI73"/>
  <c r="MI69"/>
  <c r="MI65"/>
  <c r="MI61"/>
  <c r="MI57"/>
  <c r="MI20"/>
  <c r="MI52"/>
  <c r="MI48"/>
  <c r="MI44"/>
  <c r="MI28"/>
  <c r="MI24"/>
  <c r="MI15"/>
  <c r="MI3"/>
  <c r="MQ3"/>
  <c r="MQ22"/>
  <c r="MI54"/>
  <c r="MI50"/>
  <c r="MI46"/>
  <c r="MI30"/>
  <c r="MI26"/>
  <c r="MI13"/>
  <c r="MH74"/>
  <c r="MI81" l="1"/>
  <c r="MI82"/>
  <c r="MI83"/>
  <c r="MI84"/>
  <c r="MI80"/>
  <c r="MD85"/>
  <c r="ME85"/>
  <c r="I85" i="23"/>
  <c r="J85"/>
  <c r="N81"/>
  <c r="V81" s="1"/>
  <c r="AD81" s="1"/>
  <c r="AL81" s="1"/>
  <c r="AT81" s="1"/>
  <c r="BB81" s="1"/>
  <c r="N82"/>
  <c r="V82" s="1"/>
  <c r="AD82" s="1"/>
  <c r="AL82" s="1"/>
  <c r="AT82" s="1"/>
  <c r="BB82" s="1"/>
  <c r="N83"/>
  <c r="V83" s="1"/>
  <c r="AD83" s="1"/>
  <c r="AL83" s="1"/>
  <c r="AT83" s="1"/>
  <c r="BB83" s="1"/>
  <c r="N84"/>
  <c r="V84" s="1"/>
  <c r="AD84" s="1"/>
  <c r="AL84" s="1"/>
  <c r="AT84" s="1"/>
  <c r="BB84" s="1"/>
  <c r="N80"/>
  <c r="V80" s="1"/>
  <c r="AD80" s="1"/>
  <c r="AL80" s="1"/>
  <c r="AT80" s="1"/>
  <c r="BB80" s="1"/>
  <c r="BN85" i="20"/>
  <c r="BO85"/>
  <c r="BS81"/>
  <c r="BS82"/>
  <c r="BS83"/>
  <c r="BS84"/>
  <c r="BS80"/>
  <c r="ID81" i="19"/>
  <c r="ID82"/>
  <c r="ID83"/>
  <c r="ID84"/>
  <c r="ID80"/>
  <c r="HY85"/>
  <c r="HZ85"/>
  <c r="M22" i="23"/>
  <c r="M21"/>
  <c r="V21" s="1"/>
  <c r="M14"/>
  <c r="V14" s="1"/>
  <c r="M12"/>
  <c r="M11"/>
  <c r="V11" s="1"/>
  <c r="I74"/>
  <c r="J74"/>
  <c r="M5"/>
  <c r="V5" s="1"/>
  <c r="M6"/>
  <c r="V6" s="1"/>
  <c r="M7"/>
  <c r="V7" s="1"/>
  <c r="M8"/>
  <c r="V8" s="1"/>
  <c r="M10"/>
  <c r="V10" s="1"/>
  <c r="M13"/>
  <c r="V13" s="1"/>
  <c r="M15"/>
  <c r="V15" s="1"/>
  <c r="M16"/>
  <c r="V16" s="1"/>
  <c r="M18"/>
  <c r="V18" s="1"/>
  <c r="M19"/>
  <c r="V19" s="1"/>
  <c r="M20"/>
  <c r="V20" s="1"/>
  <c r="M23"/>
  <c r="V23" s="1"/>
  <c r="M24"/>
  <c r="V24" s="1"/>
  <c r="M25"/>
  <c r="V25" s="1"/>
  <c r="M26"/>
  <c r="V26" s="1"/>
  <c r="M27"/>
  <c r="V27" s="1"/>
  <c r="M28"/>
  <c r="V28" s="1"/>
  <c r="M29"/>
  <c r="V29" s="1"/>
  <c r="M30"/>
  <c r="V30" s="1"/>
  <c r="M32"/>
  <c r="V32" s="1"/>
  <c r="M33"/>
  <c r="V33" s="1"/>
  <c r="M34"/>
  <c r="V34" s="1"/>
  <c r="M35"/>
  <c r="V35" s="1"/>
  <c r="M36"/>
  <c r="V36" s="1"/>
  <c r="M37"/>
  <c r="V37" s="1"/>
  <c r="M38"/>
  <c r="V38" s="1"/>
  <c r="M39"/>
  <c r="V39" s="1"/>
  <c r="M40"/>
  <c r="V40" s="1"/>
  <c r="M41"/>
  <c r="V41" s="1"/>
  <c r="M43"/>
  <c r="V43" s="1"/>
  <c r="M44"/>
  <c r="V44" s="1"/>
  <c r="M45"/>
  <c r="V45" s="1"/>
  <c r="M46"/>
  <c r="V46" s="1"/>
  <c r="M47"/>
  <c r="V47" s="1"/>
  <c r="M48"/>
  <c r="V48" s="1"/>
  <c r="M49"/>
  <c r="V49" s="1"/>
  <c r="M50"/>
  <c r="V50" s="1"/>
  <c r="M51"/>
  <c r="V51" s="1"/>
  <c r="M52"/>
  <c r="V52" s="1"/>
  <c r="M53"/>
  <c r="V53" s="1"/>
  <c r="M54"/>
  <c r="V54" s="1"/>
  <c r="M55"/>
  <c r="M56"/>
  <c r="V56" s="1"/>
  <c r="M57"/>
  <c r="V57" s="1"/>
  <c r="M58"/>
  <c r="V58" s="1"/>
  <c r="M59"/>
  <c r="V59" s="1"/>
  <c r="M60"/>
  <c r="V60" s="1"/>
  <c r="M61"/>
  <c r="V61" s="1"/>
  <c r="M62"/>
  <c r="V62" s="1"/>
  <c r="M63"/>
  <c r="V63" s="1"/>
  <c r="M64"/>
  <c r="V64" s="1"/>
  <c r="M65"/>
  <c r="V65" s="1"/>
  <c r="M66"/>
  <c r="V66" s="1"/>
  <c r="M67"/>
  <c r="V67" s="1"/>
  <c r="M68"/>
  <c r="V68" s="1"/>
  <c r="M69"/>
  <c r="V69" s="1"/>
  <c r="M70"/>
  <c r="V70" s="1"/>
  <c r="M71"/>
  <c r="V71" s="1"/>
  <c r="M72"/>
  <c r="V72" s="1"/>
  <c r="M73"/>
  <c r="V73" s="1"/>
  <c r="M3"/>
  <c r="V3" s="1"/>
  <c r="N4"/>
  <c r="N7"/>
  <c r="N9"/>
  <c r="N17"/>
  <c r="V17" s="1"/>
  <c r="N31"/>
  <c r="N42"/>
  <c r="BZ22" i="21"/>
  <c r="CI22" s="1"/>
  <c r="BZ21"/>
  <c r="CI21" s="1"/>
  <c r="BZ14"/>
  <c r="CI14" s="1"/>
  <c r="BZ12"/>
  <c r="BZ11"/>
  <c r="CI11" s="1"/>
  <c r="BV74"/>
  <c r="BW74"/>
  <c r="BZ5"/>
  <c r="CI5" s="1"/>
  <c r="BZ6"/>
  <c r="CI6" s="1"/>
  <c r="BZ7"/>
  <c r="CI7" s="1"/>
  <c r="BZ8"/>
  <c r="CI8" s="1"/>
  <c r="BZ10"/>
  <c r="CI10" s="1"/>
  <c r="BZ13"/>
  <c r="CI13" s="1"/>
  <c r="BZ15"/>
  <c r="CI15" s="1"/>
  <c r="BZ16"/>
  <c r="CI16" s="1"/>
  <c r="BZ18"/>
  <c r="CI18" s="1"/>
  <c r="BZ19"/>
  <c r="CI19" s="1"/>
  <c r="BZ20"/>
  <c r="CI20" s="1"/>
  <c r="BZ23"/>
  <c r="CI23" s="1"/>
  <c r="BZ24"/>
  <c r="CI24" s="1"/>
  <c r="BZ25"/>
  <c r="CI25" s="1"/>
  <c r="BZ26"/>
  <c r="CI26" s="1"/>
  <c r="BZ27"/>
  <c r="CI27" s="1"/>
  <c r="BZ28"/>
  <c r="CI28" s="1"/>
  <c r="BZ29"/>
  <c r="CI29" s="1"/>
  <c r="BZ30"/>
  <c r="CI30" s="1"/>
  <c r="BZ32"/>
  <c r="CI32" s="1"/>
  <c r="BZ33"/>
  <c r="CI33" s="1"/>
  <c r="BZ34"/>
  <c r="CI34" s="1"/>
  <c r="BZ35"/>
  <c r="CI35" s="1"/>
  <c r="BZ36"/>
  <c r="CI36" s="1"/>
  <c r="BZ37"/>
  <c r="CI37" s="1"/>
  <c r="BZ38"/>
  <c r="CI38" s="1"/>
  <c r="BZ39"/>
  <c r="CI39" s="1"/>
  <c r="BZ40"/>
  <c r="CI40" s="1"/>
  <c r="BZ41"/>
  <c r="CI41" s="1"/>
  <c r="BZ43"/>
  <c r="CI43" s="1"/>
  <c r="BZ44"/>
  <c r="CI44" s="1"/>
  <c r="BZ45"/>
  <c r="CI45" s="1"/>
  <c r="BZ46"/>
  <c r="CI46" s="1"/>
  <c r="BZ47"/>
  <c r="CI47" s="1"/>
  <c r="BZ48"/>
  <c r="CI48" s="1"/>
  <c r="BZ49"/>
  <c r="CI49" s="1"/>
  <c r="BZ50"/>
  <c r="CI50" s="1"/>
  <c r="BZ51"/>
  <c r="CI51" s="1"/>
  <c r="BZ52"/>
  <c r="CI52" s="1"/>
  <c r="BZ53"/>
  <c r="CI53" s="1"/>
  <c r="BZ54"/>
  <c r="CI54" s="1"/>
  <c r="BZ55"/>
  <c r="CI55" s="1"/>
  <c r="BZ56"/>
  <c r="CI56" s="1"/>
  <c r="BZ57"/>
  <c r="CI57" s="1"/>
  <c r="BZ58"/>
  <c r="CI58" s="1"/>
  <c r="BZ59"/>
  <c r="CI59" s="1"/>
  <c r="BZ60"/>
  <c r="CI60" s="1"/>
  <c r="BZ61"/>
  <c r="CI61" s="1"/>
  <c r="BZ62"/>
  <c r="CI62" s="1"/>
  <c r="BZ63"/>
  <c r="CI63" s="1"/>
  <c r="BZ64"/>
  <c r="CI64" s="1"/>
  <c r="BZ65"/>
  <c r="CI65" s="1"/>
  <c r="BZ66"/>
  <c r="CI66" s="1"/>
  <c r="BZ67"/>
  <c r="CI67" s="1"/>
  <c r="BZ68"/>
  <c r="CI68" s="1"/>
  <c r="BZ69"/>
  <c r="CI69" s="1"/>
  <c r="BZ70"/>
  <c r="CI70" s="1"/>
  <c r="BZ71"/>
  <c r="CI71" s="1"/>
  <c r="BZ72"/>
  <c r="CI72" s="1"/>
  <c r="BZ73"/>
  <c r="CI73" s="1"/>
  <c r="BZ3"/>
  <c r="CI3" s="1"/>
  <c r="CA4"/>
  <c r="CA7"/>
  <c r="CA8"/>
  <c r="CA9"/>
  <c r="CA16"/>
  <c r="CA17"/>
  <c r="CA23"/>
  <c r="CA31"/>
  <c r="CA36"/>
  <c r="CA42"/>
  <c r="CA49"/>
  <c r="BR22" i="20"/>
  <c r="CA22" s="1"/>
  <c r="BR21"/>
  <c r="BR14"/>
  <c r="CA14" s="1"/>
  <c r="BR12"/>
  <c r="CA12" s="1"/>
  <c r="BR11"/>
  <c r="CA11" s="1"/>
  <c r="BN74"/>
  <c r="BO74"/>
  <c r="BR5"/>
  <c r="CA5" s="1"/>
  <c r="BR6"/>
  <c r="CA6" s="1"/>
  <c r="BR7"/>
  <c r="CA7" s="1"/>
  <c r="BR8"/>
  <c r="CA8" s="1"/>
  <c r="BR10"/>
  <c r="CA10" s="1"/>
  <c r="BR13"/>
  <c r="CA13" s="1"/>
  <c r="BR15"/>
  <c r="CA15" s="1"/>
  <c r="BR16"/>
  <c r="CA16" s="1"/>
  <c r="BR18"/>
  <c r="CA18" s="1"/>
  <c r="BR19"/>
  <c r="CA19" s="1"/>
  <c r="BR20"/>
  <c r="CA20" s="1"/>
  <c r="BR23"/>
  <c r="CA23" s="1"/>
  <c r="BR24"/>
  <c r="CA24" s="1"/>
  <c r="BR25"/>
  <c r="CA25" s="1"/>
  <c r="BR26"/>
  <c r="CA26" s="1"/>
  <c r="BR27"/>
  <c r="CA27" s="1"/>
  <c r="BR28"/>
  <c r="CA28" s="1"/>
  <c r="BR29"/>
  <c r="CA29" s="1"/>
  <c r="BR30"/>
  <c r="CA30" s="1"/>
  <c r="BR32"/>
  <c r="CA32" s="1"/>
  <c r="BR33"/>
  <c r="CA33" s="1"/>
  <c r="BR34"/>
  <c r="CA34" s="1"/>
  <c r="BR35"/>
  <c r="CA35" s="1"/>
  <c r="BR36"/>
  <c r="CA36" s="1"/>
  <c r="BR37"/>
  <c r="CA37" s="1"/>
  <c r="BR38"/>
  <c r="CA38" s="1"/>
  <c r="BR39"/>
  <c r="CA39" s="1"/>
  <c r="BR40"/>
  <c r="CA40" s="1"/>
  <c r="BR41"/>
  <c r="CA41" s="1"/>
  <c r="BR43"/>
  <c r="CA43" s="1"/>
  <c r="BR44"/>
  <c r="CA44" s="1"/>
  <c r="BR45"/>
  <c r="CA45" s="1"/>
  <c r="BR46"/>
  <c r="CA46" s="1"/>
  <c r="BR47"/>
  <c r="CA47" s="1"/>
  <c r="BR48"/>
  <c r="CA48" s="1"/>
  <c r="BR49"/>
  <c r="CA49" s="1"/>
  <c r="BR50"/>
  <c r="CA50" s="1"/>
  <c r="BR51"/>
  <c r="CA51" s="1"/>
  <c r="BR52"/>
  <c r="CA52" s="1"/>
  <c r="BR53"/>
  <c r="CA53" s="1"/>
  <c r="BR54"/>
  <c r="CA54" s="1"/>
  <c r="BR55"/>
  <c r="BR56"/>
  <c r="CA56" s="1"/>
  <c r="BR57"/>
  <c r="CA57" s="1"/>
  <c r="BR58"/>
  <c r="CA58" s="1"/>
  <c r="BR59"/>
  <c r="CA59" s="1"/>
  <c r="BR60"/>
  <c r="CA60" s="1"/>
  <c r="BR61"/>
  <c r="CA61" s="1"/>
  <c r="BR62"/>
  <c r="CA62" s="1"/>
  <c r="BR63"/>
  <c r="CA63" s="1"/>
  <c r="BR64"/>
  <c r="CA64" s="1"/>
  <c r="BR65"/>
  <c r="CA65" s="1"/>
  <c r="BR66"/>
  <c r="CA66" s="1"/>
  <c r="BR67"/>
  <c r="CA67" s="1"/>
  <c r="BR68"/>
  <c r="CA68" s="1"/>
  <c r="BR69"/>
  <c r="CA69" s="1"/>
  <c r="BR70"/>
  <c r="CA70" s="1"/>
  <c r="BR71"/>
  <c r="CA71" s="1"/>
  <c r="BR72"/>
  <c r="CA72" s="1"/>
  <c r="BR73"/>
  <c r="CA73" s="1"/>
  <c r="BR3"/>
  <c r="BS4"/>
  <c r="BS9"/>
  <c r="BS17"/>
  <c r="BS31"/>
  <c r="BS42"/>
  <c r="IC14" i="19"/>
  <c r="IC9"/>
  <c r="IC4"/>
  <c r="IC5"/>
  <c r="IL5" s="1"/>
  <c r="IC6"/>
  <c r="IC7"/>
  <c r="IC8"/>
  <c r="IL8" s="1"/>
  <c r="IC10"/>
  <c r="IC11"/>
  <c r="IC12"/>
  <c r="IC13"/>
  <c r="IL13" s="1"/>
  <c r="IC15"/>
  <c r="IC16"/>
  <c r="IL16" s="1"/>
  <c r="ID17"/>
  <c r="IC18"/>
  <c r="IC19"/>
  <c r="IC20"/>
  <c r="IL20" s="1"/>
  <c r="IC21"/>
  <c r="IL21" s="1"/>
  <c r="IC22"/>
  <c r="IC23"/>
  <c r="IC24"/>
  <c r="IL24" s="1"/>
  <c r="IC25"/>
  <c r="IL25" s="1"/>
  <c r="IC26"/>
  <c r="IC27"/>
  <c r="IC28"/>
  <c r="IL28" s="1"/>
  <c r="IC29"/>
  <c r="IL29" s="1"/>
  <c r="IC30"/>
  <c r="ID31"/>
  <c r="IC32"/>
  <c r="IL32" s="1"/>
  <c r="IC33"/>
  <c r="IL33" s="1"/>
  <c r="IC34"/>
  <c r="IC35"/>
  <c r="IC36"/>
  <c r="IL36" s="1"/>
  <c r="IC37"/>
  <c r="IL37" s="1"/>
  <c r="IC38"/>
  <c r="IC39"/>
  <c r="IC40"/>
  <c r="IL40" s="1"/>
  <c r="IC41"/>
  <c r="IL41" s="1"/>
  <c r="ID42"/>
  <c r="IC43"/>
  <c r="IC44"/>
  <c r="IL44" s="1"/>
  <c r="IC45"/>
  <c r="IL45" s="1"/>
  <c r="IC46"/>
  <c r="IC47"/>
  <c r="IC48"/>
  <c r="IL48" s="1"/>
  <c r="IC49"/>
  <c r="IL49" s="1"/>
  <c r="IC50"/>
  <c r="IC51"/>
  <c r="IC52"/>
  <c r="IL52" s="1"/>
  <c r="IC53"/>
  <c r="IL53" s="1"/>
  <c r="IC54"/>
  <c r="IC55"/>
  <c r="IC56"/>
  <c r="IL56" s="1"/>
  <c r="IC57"/>
  <c r="IL57" s="1"/>
  <c r="IC58"/>
  <c r="IC59"/>
  <c r="IC60"/>
  <c r="IL60" s="1"/>
  <c r="IC61"/>
  <c r="IL61" s="1"/>
  <c r="IC62"/>
  <c r="IC63"/>
  <c r="IC64"/>
  <c r="IL64" s="1"/>
  <c r="IC65"/>
  <c r="IL65" s="1"/>
  <c r="IC66"/>
  <c r="IC67"/>
  <c r="IC68"/>
  <c r="IL68" s="1"/>
  <c r="IC69"/>
  <c r="IL69" s="1"/>
  <c r="IC70"/>
  <c r="IC71"/>
  <c r="IC72"/>
  <c r="IL72" s="1"/>
  <c r="IC73"/>
  <c r="IC3"/>
  <c r="IL3" s="1"/>
  <c r="HY74"/>
  <c r="HZ74"/>
  <c r="ID33"/>
  <c r="CA65" i="21" l="1"/>
  <c r="CA57"/>
  <c r="BS39" i="20"/>
  <c r="BS44"/>
  <c r="BS57"/>
  <c r="BS15"/>
  <c r="CA61" i="21"/>
  <c r="CA53"/>
  <c r="CA45"/>
  <c r="CA40"/>
  <c r="CA32"/>
  <c r="CA27"/>
  <c r="BS60" i="20"/>
  <c r="BS52"/>
  <c r="BS48"/>
  <c r="CA71" i="21"/>
  <c r="CA73"/>
  <c r="CA69"/>
  <c r="BS68" i="20"/>
  <c r="CA70" i="21"/>
  <c r="BS65" i="20"/>
  <c r="BS40"/>
  <c r="BS27"/>
  <c r="BS61"/>
  <c r="BS23"/>
  <c r="BS73"/>
  <c r="BS32"/>
  <c r="MH85" i="13"/>
  <c r="CA62" i="21"/>
  <c r="IC85" i="19"/>
  <c r="ID65"/>
  <c r="ID53"/>
  <c r="ID49"/>
  <c r="ID37"/>
  <c r="CA66" i="21"/>
  <c r="CA58"/>
  <c r="CA3"/>
  <c r="ID64" i="19"/>
  <c r="ID20"/>
  <c r="CA67" i="21"/>
  <c r="CA59"/>
  <c r="CA38"/>
  <c r="CA63"/>
  <c r="ID13" i="19"/>
  <c r="ID45"/>
  <c r="ID29"/>
  <c r="ID57"/>
  <c r="ID41"/>
  <c r="ID25"/>
  <c r="ID8"/>
  <c r="ID3"/>
  <c r="CA72" i="21"/>
  <c r="CA68"/>
  <c r="CA64"/>
  <c r="CA60"/>
  <c r="CA56"/>
  <c r="CA26"/>
  <c r="CA30"/>
  <c r="CA20"/>
  <c r="N3" i="23"/>
  <c r="CA51" i="21"/>
  <c r="CA43"/>
  <c r="CA34"/>
  <c r="CA29"/>
  <c r="CA25"/>
  <c r="CA19"/>
  <c r="CA13"/>
  <c r="CA6"/>
  <c r="CA47"/>
  <c r="CA28"/>
  <c r="CA24"/>
  <c r="CA18"/>
  <c r="CA5"/>
  <c r="BS69" i="20"/>
  <c r="BS36"/>
  <c r="BS25"/>
  <c r="BS67"/>
  <c r="BS51"/>
  <c r="BS43"/>
  <c r="BS38"/>
  <c r="BS13"/>
  <c r="BR85"/>
  <c r="BS71"/>
  <c r="BS59"/>
  <c r="BS29"/>
  <c r="BS19"/>
  <c r="BS63"/>
  <c r="BS47"/>
  <c r="BS34"/>
  <c r="BS6"/>
  <c r="ID72" i="19"/>
  <c r="ID44"/>
  <c r="ID16"/>
  <c r="ID60"/>
  <c r="ID28"/>
  <c r="ID68"/>
  <c r="ID52"/>
  <c r="ID36"/>
  <c r="ID56"/>
  <c r="ID48"/>
  <c r="ID40"/>
  <c r="ID32"/>
  <c r="ID24"/>
  <c r="ID63"/>
  <c r="IL63"/>
  <c r="IL55"/>
  <c r="ID47"/>
  <c r="IL47"/>
  <c r="ID39"/>
  <c r="IL39"/>
  <c r="ID35"/>
  <c r="IL35"/>
  <c r="ID27"/>
  <c r="IL27"/>
  <c r="ID23"/>
  <c r="IL23"/>
  <c r="ID19"/>
  <c r="IL19"/>
  <c r="ID15"/>
  <c r="IL15"/>
  <c r="ID69"/>
  <c r="ID61"/>
  <c r="ID70"/>
  <c r="IL70"/>
  <c r="ID66"/>
  <c r="IL66"/>
  <c r="ID62"/>
  <c r="IL62"/>
  <c r="ID58"/>
  <c r="IL58"/>
  <c r="ID54"/>
  <c r="IL54"/>
  <c r="ID50"/>
  <c r="IL50"/>
  <c r="ID46"/>
  <c r="IL46"/>
  <c r="ID38"/>
  <c r="IL38"/>
  <c r="ID34"/>
  <c r="IL34"/>
  <c r="ID30"/>
  <c r="IL30"/>
  <c r="ID26"/>
  <c r="IL26"/>
  <c r="IL22"/>
  <c r="ID18"/>
  <c r="IL18"/>
  <c r="IL4"/>
  <c r="ID71"/>
  <c r="IL71"/>
  <c r="ID59"/>
  <c r="IL59"/>
  <c r="ID10"/>
  <c r="IL10"/>
  <c r="ID5"/>
  <c r="ID73"/>
  <c r="IL73"/>
  <c r="IL12"/>
  <c r="ID7"/>
  <c r="IL7"/>
  <c r="IL9"/>
  <c r="ID67"/>
  <c r="IL67"/>
  <c r="ID51"/>
  <c r="IL51"/>
  <c r="IL11"/>
  <c r="ID6"/>
  <c r="IL6"/>
  <c r="IL14"/>
  <c r="N6" i="23"/>
  <c r="M85"/>
  <c r="V12"/>
  <c r="N10"/>
  <c r="N5"/>
  <c r="N8"/>
  <c r="V55"/>
  <c r="V22"/>
  <c r="CA52" i="21"/>
  <c r="CA48"/>
  <c r="CA44"/>
  <c r="CA54"/>
  <c r="CA50"/>
  <c r="CA46"/>
  <c r="CA41"/>
  <c r="CA37"/>
  <c r="CA33"/>
  <c r="CI12"/>
  <c r="CA39"/>
  <c r="CA35"/>
  <c r="CA15"/>
  <c r="CA10"/>
  <c r="BS64" i="20"/>
  <c r="BS28"/>
  <c r="BS24"/>
  <c r="BS7"/>
  <c r="BR74"/>
  <c r="BS72"/>
  <c r="BS56"/>
  <c r="BS35"/>
  <c r="BS30"/>
  <c r="BS26"/>
  <c r="BS20"/>
  <c r="BS3"/>
  <c r="CA3"/>
  <c r="BS54"/>
  <c r="BS50"/>
  <c r="BS46"/>
  <c r="BS5"/>
  <c r="CA21"/>
  <c r="BS18"/>
  <c r="BS10"/>
  <c r="BS70"/>
  <c r="BS66"/>
  <c r="BS62"/>
  <c r="BS58"/>
  <c r="BS53"/>
  <c r="BS49"/>
  <c r="BS45"/>
  <c r="BS41"/>
  <c r="BS37"/>
  <c r="BS33"/>
  <c r="BS16"/>
  <c r="BS8"/>
  <c r="CA55"/>
  <c r="ID43" i="19"/>
  <c r="IL43"/>
  <c r="M74" i="23"/>
  <c r="BZ74" i="21"/>
  <c r="IC74" i="19"/>
  <c r="B85" i="23" l="1"/>
  <c r="C85"/>
  <c r="BS81" i="21"/>
  <c r="BS82"/>
  <c r="BS83"/>
  <c r="BS84"/>
  <c r="BS80"/>
  <c r="BN85"/>
  <c r="BO85"/>
  <c r="BK81" i="20"/>
  <c r="BK82"/>
  <c r="BK83"/>
  <c r="BK84"/>
  <c r="BK80"/>
  <c r="BF85"/>
  <c r="BG85"/>
  <c r="MA81" i="13"/>
  <c r="MA82"/>
  <c r="MA83"/>
  <c r="MA84"/>
  <c r="MA80"/>
  <c r="LV85"/>
  <c r="LW85"/>
  <c r="HV81" i="19"/>
  <c r="HV82"/>
  <c r="HV83"/>
  <c r="HV84"/>
  <c r="HV80"/>
  <c r="HQ85"/>
  <c r="HR85"/>
  <c r="B74" i="23"/>
  <c r="C74"/>
  <c r="F14"/>
  <c r="N14" s="1"/>
  <c r="F13"/>
  <c r="N13" s="1"/>
  <c r="F15"/>
  <c r="N15" s="1"/>
  <c r="F16"/>
  <c r="N16" s="1"/>
  <c r="F18"/>
  <c r="N18" s="1"/>
  <c r="F19"/>
  <c r="N19" s="1"/>
  <c r="F20"/>
  <c r="N20" s="1"/>
  <c r="F21"/>
  <c r="N21" s="1"/>
  <c r="F22"/>
  <c r="N22" s="1"/>
  <c r="F23"/>
  <c r="N23" s="1"/>
  <c r="F24"/>
  <c r="N24" s="1"/>
  <c r="F25"/>
  <c r="N25" s="1"/>
  <c r="F26"/>
  <c r="N26" s="1"/>
  <c r="F27"/>
  <c r="N27" s="1"/>
  <c r="F28"/>
  <c r="N28" s="1"/>
  <c r="F29"/>
  <c r="N29" s="1"/>
  <c r="F30"/>
  <c r="N30" s="1"/>
  <c r="F32"/>
  <c r="N32" s="1"/>
  <c r="F33"/>
  <c r="N33" s="1"/>
  <c r="F34"/>
  <c r="N34" s="1"/>
  <c r="F35"/>
  <c r="N35" s="1"/>
  <c r="F36"/>
  <c r="N36" s="1"/>
  <c r="F37"/>
  <c r="N37" s="1"/>
  <c r="F38"/>
  <c r="N38" s="1"/>
  <c r="F39"/>
  <c r="N39" s="1"/>
  <c r="F40"/>
  <c r="N40" s="1"/>
  <c r="F41"/>
  <c r="N41" s="1"/>
  <c r="F43"/>
  <c r="N43" s="1"/>
  <c r="F44"/>
  <c r="N44" s="1"/>
  <c r="F45"/>
  <c r="N45" s="1"/>
  <c r="F46"/>
  <c r="N46" s="1"/>
  <c r="F47"/>
  <c r="N47" s="1"/>
  <c r="F48"/>
  <c r="N48" s="1"/>
  <c r="F49"/>
  <c r="N49" s="1"/>
  <c r="F50"/>
  <c r="N50" s="1"/>
  <c r="F51"/>
  <c r="N51" s="1"/>
  <c r="F52"/>
  <c r="N52" s="1"/>
  <c r="F53"/>
  <c r="N53" s="1"/>
  <c r="F54"/>
  <c r="N54" s="1"/>
  <c r="F55"/>
  <c r="N55" s="1"/>
  <c r="F56"/>
  <c r="N56" s="1"/>
  <c r="F57"/>
  <c r="N57" s="1"/>
  <c r="F58"/>
  <c r="N58" s="1"/>
  <c r="F59"/>
  <c r="N59" s="1"/>
  <c r="F60"/>
  <c r="N60" s="1"/>
  <c r="F61"/>
  <c r="N61" s="1"/>
  <c r="F62"/>
  <c r="N62" s="1"/>
  <c r="F63"/>
  <c r="N63" s="1"/>
  <c r="F64"/>
  <c r="N64" s="1"/>
  <c r="F65"/>
  <c r="N65" s="1"/>
  <c r="F66"/>
  <c r="N66" s="1"/>
  <c r="F67"/>
  <c r="N67" s="1"/>
  <c r="F68"/>
  <c r="N68" s="1"/>
  <c r="F69"/>
  <c r="N69" s="1"/>
  <c r="F70"/>
  <c r="N70" s="1"/>
  <c r="F71"/>
  <c r="N71" s="1"/>
  <c r="F72"/>
  <c r="N72" s="1"/>
  <c r="F73"/>
  <c r="N73" s="1"/>
  <c r="F12"/>
  <c r="N12" s="1"/>
  <c r="F11"/>
  <c r="N11" s="1"/>
  <c r="BR55" i="21"/>
  <c r="CA55" s="1"/>
  <c r="BR22"/>
  <c r="BR21"/>
  <c r="CA21" s="1"/>
  <c r="BR14"/>
  <c r="CA14" s="1"/>
  <c r="BR12"/>
  <c r="BR11"/>
  <c r="BN74"/>
  <c r="BO74"/>
  <c r="BS4"/>
  <c r="BS5"/>
  <c r="BS6"/>
  <c r="BS7"/>
  <c r="BS8"/>
  <c r="BS9"/>
  <c r="BS10"/>
  <c r="BS13"/>
  <c r="BS15"/>
  <c r="BS16"/>
  <c r="BS17"/>
  <c r="BS18"/>
  <c r="BS19"/>
  <c r="BS20"/>
  <c r="BS21"/>
  <c r="BS23"/>
  <c r="BS24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3"/>
  <c r="BJ55" i="20"/>
  <c r="BJ22"/>
  <c r="BS22" s="1"/>
  <c r="BJ21"/>
  <c r="BJ14"/>
  <c r="BS14" s="1"/>
  <c r="BJ12"/>
  <c r="BJ11"/>
  <c r="BK4"/>
  <c r="BK5"/>
  <c r="BK6"/>
  <c r="BK7"/>
  <c r="BK8"/>
  <c r="BK9"/>
  <c r="BK10"/>
  <c r="BK13"/>
  <c r="BK15"/>
  <c r="BK16"/>
  <c r="BK17"/>
  <c r="BK18"/>
  <c r="BK19"/>
  <c r="BK20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3"/>
  <c r="BF74"/>
  <c r="BG74"/>
  <c r="HU85" i="19" l="1"/>
  <c r="F85" i="23"/>
  <c r="BR74" i="21"/>
  <c r="BR85"/>
  <c r="BS11"/>
  <c r="CA11"/>
  <c r="BS22"/>
  <c r="CA22"/>
  <c r="BS12"/>
  <c r="CA12"/>
  <c r="BK22" i="20"/>
  <c r="BJ85"/>
  <c r="BK12"/>
  <c r="BS12"/>
  <c r="BS55"/>
  <c r="BK21"/>
  <c r="BS21"/>
  <c r="BK11"/>
  <c r="BS11"/>
  <c r="LZ85" i="13"/>
  <c r="F74" i="23"/>
  <c r="BJ74" i="20"/>
  <c r="LZ55" i="13" l="1"/>
  <c r="MI55" s="1"/>
  <c r="LZ22"/>
  <c r="LZ21"/>
  <c r="LZ14"/>
  <c r="MA4"/>
  <c r="MA5"/>
  <c r="MA6"/>
  <c r="MA7"/>
  <c r="MA8"/>
  <c r="MA9"/>
  <c r="MA10"/>
  <c r="MA11"/>
  <c r="MA12"/>
  <c r="MA13"/>
  <c r="MA15"/>
  <c r="MA16"/>
  <c r="MA17"/>
  <c r="MA18"/>
  <c r="MA19"/>
  <c r="MA20"/>
  <c r="MA23"/>
  <c r="MA24"/>
  <c r="MA25"/>
  <c r="MA26"/>
  <c r="MA27"/>
  <c r="MA28"/>
  <c r="MA29"/>
  <c r="MA30"/>
  <c r="MA31"/>
  <c r="MA32"/>
  <c r="MA33"/>
  <c r="MA34"/>
  <c r="MA35"/>
  <c r="MA36"/>
  <c r="MA37"/>
  <c r="MA38"/>
  <c r="MA39"/>
  <c r="MA40"/>
  <c r="MA41"/>
  <c r="MA42"/>
  <c r="MA43"/>
  <c r="MA44"/>
  <c r="MA45"/>
  <c r="MA46"/>
  <c r="MA47"/>
  <c r="MA48"/>
  <c r="MA49"/>
  <c r="MA50"/>
  <c r="MA51"/>
  <c r="MA52"/>
  <c r="MA53"/>
  <c r="MA54"/>
  <c r="MA55"/>
  <c r="MA56"/>
  <c r="MA57"/>
  <c r="MA58"/>
  <c r="MA59"/>
  <c r="MA60"/>
  <c r="MA61"/>
  <c r="MA62"/>
  <c r="MA63"/>
  <c r="MA64"/>
  <c r="MA65"/>
  <c r="MA67"/>
  <c r="MA68"/>
  <c r="MA69"/>
  <c r="MA70"/>
  <c r="MA71"/>
  <c r="MA72"/>
  <c r="MA3"/>
  <c r="LV74"/>
  <c r="LW74"/>
  <c r="MI14" l="1"/>
  <c r="MA21"/>
  <c r="MI21"/>
  <c r="MA22"/>
  <c r="MI22"/>
  <c r="LZ74"/>
  <c r="HV5" i="19"/>
  <c r="HV6"/>
  <c r="HV7"/>
  <c r="HV8"/>
  <c r="HV10"/>
  <c r="HV13"/>
  <c r="HV15"/>
  <c r="HV16"/>
  <c r="HV17"/>
  <c r="HV18"/>
  <c r="HV19"/>
  <c r="HV20"/>
  <c r="HV23"/>
  <c r="HV24"/>
  <c r="HV25"/>
  <c r="HV26"/>
  <c r="HV27"/>
  <c r="HV28"/>
  <c r="HV29"/>
  <c r="HV30"/>
  <c r="HV31"/>
  <c r="HV32"/>
  <c r="HV33"/>
  <c r="HV34"/>
  <c r="HV35"/>
  <c r="HV36"/>
  <c r="HV37"/>
  <c r="HV38"/>
  <c r="HV39"/>
  <c r="HV40"/>
  <c r="HV41"/>
  <c r="HV42"/>
  <c r="HV43"/>
  <c r="HV44"/>
  <c r="HV45"/>
  <c r="HV46"/>
  <c r="HV47"/>
  <c r="HV48"/>
  <c r="HV49"/>
  <c r="HV50"/>
  <c r="HV51"/>
  <c r="HV52"/>
  <c r="HV53"/>
  <c r="HV54"/>
  <c r="HV56"/>
  <c r="HV57"/>
  <c r="HV58"/>
  <c r="HV60"/>
  <c r="HV61"/>
  <c r="HV62"/>
  <c r="HV63"/>
  <c r="HV64"/>
  <c r="HV65"/>
  <c r="HV66"/>
  <c r="HV67"/>
  <c r="HV68"/>
  <c r="HV69"/>
  <c r="HV70"/>
  <c r="HV71"/>
  <c r="HV72"/>
  <c r="HV3"/>
  <c r="HU4"/>
  <c r="ID4" s="1"/>
  <c r="HU9"/>
  <c r="ID9" s="1"/>
  <c r="HU11"/>
  <c r="ID11" s="1"/>
  <c r="HU12"/>
  <c r="ID12" s="1"/>
  <c r="HU14"/>
  <c r="ID14" s="1"/>
  <c r="HU21"/>
  <c r="ID21" s="1"/>
  <c r="HU22"/>
  <c r="HU55"/>
  <c r="ID55" s="1"/>
  <c r="HQ74"/>
  <c r="HR74"/>
  <c r="HV9" l="1"/>
  <c r="HV4"/>
  <c r="HV21"/>
  <c r="HV12"/>
  <c r="HV11"/>
  <c r="HV22"/>
  <c r="ID22"/>
  <c r="HU74"/>
  <c r="B70" i="22"/>
  <c r="C70"/>
  <c r="BJ25" i="21" l="1"/>
  <c r="BS25" s="1"/>
  <c r="BJ73"/>
  <c r="BS73" s="1"/>
  <c r="LR66" i="13"/>
  <c r="MA66" s="1"/>
  <c r="LR73"/>
  <c r="MA73" s="1"/>
  <c r="HM101" i="19"/>
  <c r="HM55"/>
  <c r="HV55" s="1"/>
  <c r="HM73"/>
  <c r="HV73" s="1"/>
  <c r="HM59"/>
  <c r="HV59" s="1"/>
  <c r="BF85" i="21" l="1"/>
  <c r="BG85"/>
  <c r="BK81"/>
  <c r="BK82"/>
  <c r="BK83"/>
  <c r="BK84"/>
  <c r="BK80"/>
  <c r="AX85" i="20"/>
  <c r="AY85"/>
  <c r="BC81"/>
  <c r="BC82"/>
  <c r="BC83"/>
  <c r="BC84"/>
  <c r="BC80"/>
  <c r="LS81" i="13"/>
  <c r="LS82"/>
  <c r="LS83"/>
  <c r="LS84"/>
  <c r="LS80"/>
  <c r="LN85"/>
  <c r="LO85"/>
  <c r="HI85" i="19"/>
  <c r="HJ85"/>
  <c r="HN81"/>
  <c r="HN82"/>
  <c r="HN83"/>
  <c r="HN84"/>
  <c r="HN80"/>
  <c r="BF74" i="21"/>
  <c r="BG74"/>
  <c r="BJ14"/>
  <c r="BS14" s="1"/>
  <c r="BK73"/>
  <c r="BK4"/>
  <c r="BK5"/>
  <c r="BK6"/>
  <c r="BK7"/>
  <c r="BK8"/>
  <c r="BK9"/>
  <c r="BK10"/>
  <c r="BK11"/>
  <c r="BK12"/>
  <c r="BK13"/>
  <c r="BK15"/>
  <c r="BK16"/>
  <c r="BK17"/>
  <c r="BK18"/>
  <c r="BK19"/>
  <c r="BK20"/>
  <c r="BK21"/>
  <c r="BK22"/>
  <c r="BK23"/>
  <c r="BK24"/>
  <c r="BK26"/>
  <c r="BK27"/>
  <c r="BK28"/>
  <c r="BK29"/>
  <c r="BK30"/>
  <c r="BK31"/>
  <c r="BK32"/>
  <c r="BK33"/>
  <c r="BK34"/>
  <c r="BK35"/>
  <c r="BK37"/>
  <c r="BK38"/>
  <c r="BK39"/>
  <c r="BK40"/>
  <c r="BK42"/>
  <c r="BK43"/>
  <c r="BK44"/>
  <c r="BK45"/>
  <c r="BK46"/>
  <c r="BK47"/>
  <c r="BK48"/>
  <c r="BK49"/>
  <c r="BK50"/>
  <c r="BK51"/>
  <c r="BK52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3"/>
  <c r="BJ55"/>
  <c r="BS55" s="1"/>
  <c r="BB55" i="20"/>
  <c r="BK55" s="1"/>
  <c r="AX74"/>
  <c r="AY74"/>
  <c r="BB14"/>
  <c r="BK14" s="1"/>
  <c r="BC4"/>
  <c r="BC5"/>
  <c r="BC6"/>
  <c r="BC7"/>
  <c r="BC8"/>
  <c r="BC9"/>
  <c r="BC10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LR14" i="13"/>
  <c r="MA14" s="1"/>
  <c r="LN74"/>
  <c r="LO74"/>
  <c r="LS4"/>
  <c r="LS5"/>
  <c r="LS6"/>
  <c r="LS7"/>
  <c r="LS8"/>
  <c r="LS9"/>
  <c r="LS10"/>
  <c r="LS11"/>
  <c r="LS12"/>
  <c r="LS13"/>
  <c r="LS15"/>
  <c r="LS16"/>
  <c r="LS17"/>
  <c r="LS18"/>
  <c r="LS19"/>
  <c r="LS20"/>
  <c r="LS21"/>
  <c r="LS22"/>
  <c r="LS23"/>
  <c r="LS24"/>
  <c r="LS25"/>
  <c r="LS26"/>
  <c r="LS27"/>
  <c r="LS28"/>
  <c r="LS29"/>
  <c r="LS30"/>
  <c r="LS31"/>
  <c r="LS32"/>
  <c r="LS33"/>
  <c r="LS34"/>
  <c r="LS35"/>
  <c r="LS36"/>
  <c r="LS37"/>
  <c r="LS38"/>
  <c r="LS39"/>
  <c r="LS41"/>
  <c r="LS42"/>
  <c r="LS43"/>
  <c r="LS44"/>
  <c r="LS45"/>
  <c r="LS46"/>
  <c r="LS47"/>
  <c r="LS48"/>
  <c r="LS49"/>
  <c r="LS50"/>
  <c r="LS51"/>
  <c r="LS52"/>
  <c r="LS53"/>
  <c r="LS54"/>
  <c r="LS55"/>
  <c r="LS56"/>
  <c r="LS57"/>
  <c r="LS58"/>
  <c r="LS60"/>
  <c r="LS61"/>
  <c r="LS62"/>
  <c r="LS63"/>
  <c r="LS64"/>
  <c r="LS65"/>
  <c r="LS66"/>
  <c r="LS67"/>
  <c r="LS68"/>
  <c r="LS69"/>
  <c r="LS70"/>
  <c r="LS71"/>
  <c r="LS72"/>
  <c r="LS73"/>
  <c r="LS3"/>
  <c r="HM14" i="19"/>
  <c r="HV14" s="1"/>
  <c r="HI74"/>
  <c r="HJ74"/>
  <c r="HN4"/>
  <c r="HN5"/>
  <c r="HN6"/>
  <c r="HN7"/>
  <c r="HN8"/>
  <c r="HN9"/>
  <c r="HN10"/>
  <c r="HN13"/>
  <c r="HN15"/>
  <c r="HN16"/>
  <c r="HN18"/>
  <c r="HN19"/>
  <c r="HN20"/>
  <c r="HN21"/>
  <c r="HN22"/>
  <c r="HN23"/>
  <c r="HN24"/>
  <c r="HN25"/>
  <c r="HN26"/>
  <c r="HN27"/>
  <c r="HN28"/>
  <c r="HN29"/>
  <c r="HN30"/>
  <c r="HN31"/>
  <c r="HN32"/>
  <c r="HN33"/>
  <c r="HN34"/>
  <c r="HN35"/>
  <c r="HN37"/>
  <c r="HN38"/>
  <c r="HN39"/>
  <c r="HN40"/>
  <c r="HN42"/>
  <c r="HN43"/>
  <c r="HN44"/>
  <c r="HN45"/>
  <c r="HN46"/>
  <c r="HN47"/>
  <c r="HN48"/>
  <c r="HN49"/>
  <c r="HN50"/>
  <c r="HN51"/>
  <c r="HN52"/>
  <c r="HN54"/>
  <c r="HN56"/>
  <c r="HN57"/>
  <c r="HN58"/>
  <c r="HN60"/>
  <c r="HN61"/>
  <c r="HN62"/>
  <c r="HN63"/>
  <c r="HN64"/>
  <c r="HN65"/>
  <c r="HN66"/>
  <c r="HN67"/>
  <c r="HN68"/>
  <c r="HN69"/>
  <c r="HN70"/>
  <c r="HN71"/>
  <c r="HN72"/>
  <c r="HN73"/>
  <c r="HN3"/>
  <c r="BJ85" i="21" l="1"/>
  <c r="BB85" i="20"/>
  <c r="HM85" i="19"/>
  <c r="BB74" i="20"/>
  <c r="LR85" i="13"/>
  <c r="BJ74" i="21"/>
  <c r="LR74" i="13"/>
  <c r="HM74" i="19"/>
  <c r="BB25" i="21" l="1"/>
  <c r="BK25" s="1"/>
  <c r="BB55" l="1"/>
  <c r="BK55" s="1"/>
  <c r="BB53"/>
  <c r="BK53" s="1"/>
  <c r="AT53" i="20"/>
  <c r="BC53" s="1"/>
  <c r="AT55"/>
  <c r="BC55" s="1"/>
  <c r="LJ59" i="13"/>
  <c r="LS59" s="1"/>
  <c r="HE59" i="19"/>
  <c r="HN59" s="1"/>
  <c r="HE100"/>
  <c r="HE53"/>
  <c r="HN53" s="1"/>
  <c r="HF20"/>
  <c r="HF19"/>
  <c r="BB14" i="21" l="1"/>
  <c r="BK14" s="1"/>
  <c r="AT14" i="20"/>
  <c r="BC14" s="1"/>
  <c r="LJ40" i="13"/>
  <c r="LS40" s="1"/>
  <c r="LJ14"/>
  <c r="LS14" s="1"/>
  <c r="HE55" i="19"/>
  <c r="HN55" s="1"/>
  <c r="HE14"/>
  <c r="HN14" s="1"/>
  <c r="AX85" i="21"/>
  <c r="AY85"/>
  <c r="BC81"/>
  <c r="BC82"/>
  <c r="BC83"/>
  <c r="BC84"/>
  <c r="BC80"/>
  <c r="AU81" i="20"/>
  <c r="AU82"/>
  <c r="AU83"/>
  <c r="AU84"/>
  <c r="AU80"/>
  <c r="AP85"/>
  <c r="AQ85"/>
  <c r="LK81" i="13"/>
  <c r="LK82"/>
  <c r="LK83"/>
  <c r="LK84"/>
  <c r="LK80"/>
  <c r="LF85"/>
  <c r="LG85"/>
  <c r="HF81" i="19"/>
  <c r="HF82"/>
  <c r="HF83"/>
  <c r="HF84"/>
  <c r="HF80"/>
  <c r="HA85"/>
  <c r="HB85"/>
  <c r="HE85" l="1"/>
  <c r="BB85" i="21"/>
  <c r="AT85" i="20"/>
  <c r="LJ85" i="13"/>
  <c r="BC4" i="21"/>
  <c r="BC5"/>
  <c r="BC6"/>
  <c r="BC7"/>
  <c r="BC8"/>
  <c r="BC9"/>
  <c r="BC10"/>
  <c r="BC11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3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AX74"/>
  <c r="AY74"/>
  <c r="AP74" i="20"/>
  <c r="AQ74"/>
  <c r="AU4"/>
  <c r="AU5"/>
  <c r="AU6"/>
  <c r="AU7"/>
  <c r="AU8"/>
  <c r="AU9"/>
  <c r="AU10"/>
  <c r="AU13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LF74" i="13"/>
  <c r="LG74"/>
  <c r="LK4"/>
  <c r="LK5"/>
  <c r="LK6"/>
  <c r="LK7"/>
  <c r="LK8"/>
  <c r="LK9"/>
  <c r="LK10"/>
  <c r="LK13"/>
  <c r="LK16"/>
  <c r="LK17"/>
  <c r="LK18"/>
  <c r="LK19"/>
  <c r="LK20"/>
  <c r="LK21"/>
  <c r="LK22"/>
  <c r="LK23"/>
  <c r="LK24"/>
  <c r="LK25"/>
  <c r="LK26"/>
  <c r="LK27"/>
  <c r="LK28"/>
  <c r="LK29"/>
  <c r="LK30"/>
  <c r="LK31"/>
  <c r="LK32"/>
  <c r="LK33"/>
  <c r="LK34"/>
  <c r="LK35"/>
  <c r="LK37"/>
  <c r="LK38"/>
  <c r="LK39"/>
  <c r="LK42"/>
  <c r="LK43"/>
  <c r="LK44"/>
  <c r="LK45"/>
  <c r="LK46"/>
  <c r="LK47"/>
  <c r="LK48"/>
  <c r="LK49"/>
  <c r="LK50"/>
  <c r="LK51"/>
  <c r="LK52"/>
  <c r="LK53"/>
  <c r="LK54"/>
  <c r="LK55"/>
  <c r="LK56"/>
  <c r="LK57"/>
  <c r="LK58"/>
  <c r="LK59"/>
  <c r="LK60"/>
  <c r="LK61"/>
  <c r="LK62"/>
  <c r="LK63"/>
  <c r="LK64"/>
  <c r="LK65"/>
  <c r="LK66"/>
  <c r="LK67"/>
  <c r="LK68"/>
  <c r="LK69"/>
  <c r="LK70"/>
  <c r="LK71"/>
  <c r="LK72"/>
  <c r="LK73"/>
  <c r="LK3"/>
  <c r="HF3" i="19"/>
  <c r="HF5"/>
  <c r="HF6"/>
  <c r="HF7"/>
  <c r="HF8"/>
  <c r="HF10"/>
  <c r="HF11"/>
  <c r="HF13"/>
  <c r="HF15"/>
  <c r="HF16"/>
  <c r="HF17"/>
  <c r="HF18"/>
  <c r="HF23"/>
  <c r="HF24"/>
  <c r="HF25"/>
  <c r="HF26"/>
  <c r="HF27"/>
  <c r="HF28"/>
  <c r="HF29"/>
  <c r="HF30"/>
  <c r="HF31"/>
  <c r="HF32"/>
  <c r="HF33"/>
  <c r="HF34"/>
  <c r="HF35"/>
  <c r="HF36"/>
  <c r="HF37"/>
  <c r="HF38"/>
  <c r="HF39"/>
  <c r="HF40"/>
  <c r="HF41"/>
  <c r="HF42"/>
  <c r="HF43"/>
  <c r="HF44"/>
  <c r="HF45"/>
  <c r="HF46"/>
  <c r="HF47"/>
  <c r="HF48"/>
  <c r="HF49"/>
  <c r="HF50"/>
  <c r="HF51"/>
  <c r="HF52"/>
  <c r="HF53"/>
  <c r="HF54"/>
  <c r="HF56"/>
  <c r="HF57"/>
  <c r="HF58"/>
  <c r="HF59"/>
  <c r="HF60"/>
  <c r="HF61"/>
  <c r="HF62"/>
  <c r="HF63"/>
  <c r="HF64"/>
  <c r="HF65"/>
  <c r="HF66"/>
  <c r="HF67"/>
  <c r="HF68"/>
  <c r="HF69"/>
  <c r="HF70"/>
  <c r="HF71"/>
  <c r="HF72"/>
  <c r="HF73"/>
  <c r="HA74"/>
  <c r="HB74"/>
  <c r="BB74" i="21" l="1"/>
  <c r="AT74" i="20"/>
  <c r="LJ74" i="13"/>
  <c r="HE74" i="19"/>
  <c r="LB40" i="13"/>
  <c r="LK40" s="1"/>
  <c r="GW73" i="19" l="1"/>
  <c r="LB15" i="13"/>
  <c r="LK15" s="1"/>
  <c r="AM92" i="20"/>
  <c r="AT55" i="21" l="1"/>
  <c r="BC55" s="1"/>
  <c r="AT14"/>
  <c r="BC14" s="1"/>
  <c r="AL55" i="20"/>
  <c r="AU55" s="1"/>
  <c r="AL14"/>
  <c r="AU14" s="1"/>
  <c r="LB14" i="13"/>
  <c r="LK14" s="1"/>
  <c r="GW55" i="19"/>
  <c r="GW14"/>
  <c r="GX7"/>
  <c r="GX8"/>
  <c r="GX9"/>
  <c r="GX10"/>
  <c r="GX89"/>
  <c r="GX13"/>
  <c r="GX15"/>
  <c r="GX16"/>
  <c r="GX17"/>
  <c r="GX18"/>
  <c r="GX19"/>
  <c r="GX20"/>
  <c r="GX21"/>
  <c r="GX22"/>
  <c r="GX23"/>
  <c r="GX24"/>
  <c r="GX25"/>
  <c r="GX26"/>
  <c r="GX27"/>
  <c r="GX28"/>
  <c r="GX29"/>
  <c r="GX30"/>
  <c r="GX31"/>
  <c r="GX32"/>
  <c r="GX33"/>
  <c r="GX34"/>
  <c r="GX35"/>
  <c r="GX36"/>
  <c r="GX37"/>
  <c r="GX38"/>
  <c r="GX39"/>
  <c r="GX41"/>
  <c r="GX42"/>
  <c r="GX43"/>
  <c r="GX44"/>
  <c r="GX45"/>
  <c r="GX46"/>
  <c r="GX47"/>
  <c r="GX48"/>
  <c r="GX49"/>
  <c r="GX50"/>
  <c r="GX51"/>
  <c r="GX52"/>
  <c r="GX53"/>
  <c r="GX54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6"/>
  <c r="AP85" i="21"/>
  <c r="AQ85"/>
  <c r="AU81"/>
  <c r="AU82"/>
  <c r="AU83"/>
  <c r="AU84"/>
  <c r="AU80"/>
  <c r="AH85" i="20"/>
  <c r="AI85"/>
  <c r="AM81"/>
  <c r="AM82"/>
  <c r="AM83"/>
  <c r="AM84"/>
  <c r="AM80"/>
  <c r="KX85" i="13"/>
  <c r="KY85"/>
  <c r="LC81"/>
  <c r="LC82"/>
  <c r="LC83"/>
  <c r="LC84"/>
  <c r="LC80"/>
  <c r="GX81" i="19"/>
  <c r="GX82"/>
  <c r="GX83"/>
  <c r="GX84"/>
  <c r="GX80"/>
  <c r="GS85"/>
  <c r="GT85"/>
  <c r="GW85" l="1"/>
  <c r="AT85" i="21"/>
  <c r="AL85" i="20"/>
  <c r="LB85" i="13"/>
  <c r="AP74" i="21"/>
  <c r="AQ74"/>
  <c r="AU4"/>
  <c r="AU5"/>
  <c r="AU6"/>
  <c r="AU7"/>
  <c r="AU8"/>
  <c r="AU9"/>
  <c r="AU10"/>
  <c r="AU1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AM4" i="20"/>
  <c r="AM5"/>
  <c r="AM6"/>
  <c r="AM7"/>
  <c r="AM8"/>
  <c r="AM9"/>
  <c r="AM10"/>
  <c r="AM13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AH74"/>
  <c r="AI74"/>
  <c r="KX74" i="13"/>
  <c r="KY74"/>
  <c r="LC4"/>
  <c r="LC5"/>
  <c r="LC6"/>
  <c r="LC7"/>
  <c r="LC8"/>
  <c r="LC9"/>
  <c r="LC10"/>
  <c r="LC13"/>
  <c r="LC15"/>
  <c r="LC16"/>
  <c r="LC17"/>
  <c r="LC18"/>
  <c r="LC19"/>
  <c r="LC20"/>
  <c r="LC21"/>
  <c r="LC22"/>
  <c r="LC23"/>
  <c r="LC24"/>
  <c r="LC25"/>
  <c r="LC26"/>
  <c r="LC27"/>
  <c r="LC28"/>
  <c r="LC29"/>
  <c r="LC30"/>
  <c r="LC31"/>
  <c r="LC32"/>
  <c r="LC33"/>
  <c r="LC34"/>
  <c r="LC35"/>
  <c r="LC37"/>
  <c r="LC38"/>
  <c r="LC39"/>
  <c r="LC40"/>
  <c r="LC42"/>
  <c r="LC43"/>
  <c r="LC44"/>
  <c r="LC45"/>
  <c r="LC46"/>
  <c r="LC47"/>
  <c r="LC48"/>
  <c r="LC49"/>
  <c r="LC50"/>
  <c r="LC51"/>
  <c r="LC52"/>
  <c r="LC53"/>
  <c r="LC54"/>
  <c r="LC55"/>
  <c r="LC56"/>
  <c r="LC57"/>
  <c r="LC58"/>
  <c r="LC59"/>
  <c r="LC60"/>
  <c r="LC61"/>
  <c r="LC62"/>
  <c r="LC63"/>
  <c r="LC64"/>
  <c r="LC65"/>
  <c r="LC66"/>
  <c r="LC67"/>
  <c r="LC68"/>
  <c r="LC69"/>
  <c r="LC70"/>
  <c r="LC71"/>
  <c r="LC72"/>
  <c r="LC73"/>
  <c r="LC3"/>
  <c r="AT74" i="21" l="1"/>
  <c r="AL74" i="20"/>
  <c r="LB74" i="13"/>
  <c r="GS74" i="19"/>
  <c r="GT74"/>
  <c r="GX4"/>
  <c r="GX5"/>
  <c r="GX3"/>
  <c r="GW74" l="1"/>
  <c r="GO40"/>
  <c r="GX40" s="1"/>
  <c r="GP89"/>
  <c r="AM81" i="21" l="1"/>
  <c r="AM82"/>
  <c r="AM83"/>
  <c r="AM84"/>
  <c r="AM80"/>
  <c r="AH85"/>
  <c r="AI85"/>
  <c r="Z85" i="20"/>
  <c r="AA85"/>
  <c r="KP85" i="13"/>
  <c r="KQ85"/>
  <c r="KU81"/>
  <c r="KU82"/>
  <c r="KU83"/>
  <c r="KU84"/>
  <c r="KU80"/>
  <c r="GP81" i="19"/>
  <c r="GP82"/>
  <c r="GP83"/>
  <c r="GP84"/>
  <c r="GP80"/>
  <c r="GK85"/>
  <c r="GL85"/>
  <c r="AL55" i="21"/>
  <c r="AU55" s="1"/>
  <c r="AM4"/>
  <c r="AM5"/>
  <c r="AM6"/>
  <c r="AM7"/>
  <c r="AM8"/>
  <c r="AM9"/>
  <c r="AM10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3"/>
  <c r="AM34"/>
  <c r="AM35"/>
  <c r="AM37"/>
  <c r="AM38"/>
  <c r="AM39"/>
  <c r="AM42"/>
  <c r="AM44"/>
  <c r="AM45"/>
  <c r="AM46"/>
  <c r="AM47"/>
  <c r="AM48"/>
  <c r="AM49"/>
  <c r="AM50"/>
  <c r="AM51"/>
  <c r="AM56"/>
  <c r="AM58"/>
  <c r="AM59"/>
  <c r="AM60"/>
  <c r="AM61"/>
  <c r="AM62"/>
  <c r="AM63"/>
  <c r="AM64"/>
  <c r="AM65"/>
  <c r="AM66"/>
  <c r="AM67"/>
  <c r="AM68"/>
  <c r="AM69"/>
  <c r="AM71"/>
  <c r="AM72"/>
  <c r="AM73"/>
  <c r="AM3"/>
  <c r="AH74"/>
  <c r="AI74"/>
  <c r="AD14" i="20"/>
  <c r="AM14" s="1"/>
  <c r="Z74"/>
  <c r="AA74"/>
  <c r="AE4"/>
  <c r="AE5"/>
  <c r="AE6"/>
  <c r="AE7"/>
  <c r="AE8"/>
  <c r="AE9"/>
  <c r="AE10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KT14" i="13"/>
  <c r="KU4"/>
  <c r="KU5"/>
  <c r="KU6"/>
  <c r="KU7"/>
  <c r="KU8"/>
  <c r="KU9"/>
  <c r="KU10"/>
  <c r="KU13"/>
  <c r="KU15"/>
  <c r="KU16"/>
  <c r="KU17"/>
  <c r="KU18"/>
  <c r="KU19"/>
  <c r="KU20"/>
  <c r="KU21"/>
  <c r="KU22"/>
  <c r="KU23"/>
  <c r="KU24"/>
  <c r="KU25"/>
  <c r="KU26"/>
  <c r="KU27"/>
  <c r="KU28"/>
  <c r="KU29"/>
  <c r="KU30"/>
  <c r="KU31"/>
  <c r="KU32"/>
  <c r="KU33"/>
  <c r="KU34"/>
  <c r="KU35"/>
  <c r="KU37"/>
  <c r="KU38"/>
  <c r="KU39"/>
  <c r="KU40"/>
  <c r="KU42"/>
  <c r="KU43"/>
  <c r="KU44"/>
  <c r="KU45"/>
  <c r="KU46"/>
  <c r="KU47"/>
  <c r="KU48"/>
  <c r="KU49"/>
  <c r="KU50"/>
  <c r="KU51"/>
  <c r="KU52"/>
  <c r="KU53"/>
  <c r="KU54"/>
  <c r="KU55"/>
  <c r="KU56"/>
  <c r="KU57"/>
  <c r="KU58"/>
  <c r="KU59"/>
  <c r="KU60"/>
  <c r="KU61"/>
  <c r="KU62"/>
  <c r="KU63"/>
  <c r="KU64"/>
  <c r="KU65"/>
  <c r="KU66"/>
  <c r="KU67"/>
  <c r="KU68"/>
  <c r="KU69"/>
  <c r="KU70"/>
  <c r="KU71"/>
  <c r="KU72"/>
  <c r="KU73"/>
  <c r="KU3"/>
  <c r="KP74"/>
  <c r="KQ74"/>
  <c r="GO55" i="19"/>
  <c r="GO14"/>
  <c r="GX14" s="1"/>
  <c r="GK74"/>
  <c r="GL74"/>
  <c r="GP4"/>
  <c r="GP5"/>
  <c r="GP6"/>
  <c r="GP7"/>
  <c r="GP8"/>
  <c r="GP9"/>
  <c r="GP10"/>
  <c r="GP13"/>
  <c r="GP15"/>
  <c r="GP16"/>
  <c r="GP17"/>
  <c r="GP18"/>
  <c r="GP19"/>
  <c r="GP20"/>
  <c r="GP21"/>
  <c r="GP22"/>
  <c r="GP23"/>
  <c r="GP24"/>
  <c r="GP25"/>
  <c r="GP26"/>
  <c r="GP27"/>
  <c r="GP28"/>
  <c r="GP29"/>
  <c r="GP30"/>
  <c r="GP31"/>
  <c r="GP32"/>
  <c r="GP33"/>
  <c r="GP34"/>
  <c r="GP35"/>
  <c r="GP37"/>
  <c r="GP38"/>
  <c r="GP39"/>
  <c r="GP40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FK126" i="12"/>
  <c r="FL126"/>
  <c r="FS126"/>
  <c r="FT126"/>
  <c r="FS103"/>
  <c r="FT103"/>
  <c r="AD85" i="20" l="1"/>
  <c r="FW126" i="12"/>
  <c r="FO126"/>
  <c r="FW103"/>
  <c r="GO85" i="19"/>
  <c r="AL85" i="21"/>
  <c r="KT85" i="13"/>
  <c r="GP55" i="19"/>
  <c r="GX55"/>
  <c r="LC14" i="13"/>
  <c r="AL74" i="21"/>
  <c r="AD74" i="20"/>
  <c r="KT74" i="13"/>
  <c r="GO74" i="19"/>
  <c r="AD55" i="21"/>
  <c r="AM55" s="1"/>
  <c r="AD14"/>
  <c r="AE4"/>
  <c r="AE5"/>
  <c r="AE6"/>
  <c r="AE7"/>
  <c r="AE8"/>
  <c r="AE9"/>
  <c r="AE10"/>
  <c r="AE11"/>
  <c r="AE12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V55"/>
  <c r="GC85" i="19"/>
  <c r="GD85"/>
  <c r="GH81"/>
  <c r="GH82"/>
  <c r="GH83"/>
  <c r="GH84"/>
  <c r="GH80"/>
  <c r="KM81" i="13"/>
  <c r="KM82"/>
  <c r="KM83"/>
  <c r="KM84"/>
  <c r="KM80"/>
  <c r="KH85"/>
  <c r="KI85"/>
  <c r="V14" i="20"/>
  <c r="R74"/>
  <c r="S74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KL14" i="13"/>
  <c r="KU14" s="1"/>
  <c r="KH74"/>
  <c r="KI74"/>
  <c r="KM4"/>
  <c r="KM5"/>
  <c r="KM6"/>
  <c r="KM7"/>
  <c r="KM8"/>
  <c r="KM9"/>
  <c r="KM10"/>
  <c r="KM11"/>
  <c r="KM12"/>
  <c r="KM13"/>
  <c r="KM15"/>
  <c r="KM16"/>
  <c r="KM17"/>
  <c r="KM18"/>
  <c r="KM19"/>
  <c r="KM20"/>
  <c r="KM21"/>
  <c r="KM22"/>
  <c r="KM23"/>
  <c r="KM24"/>
  <c r="KM25"/>
  <c r="KM26"/>
  <c r="KM27"/>
  <c r="KM28"/>
  <c r="KM29"/>
  <c r="KM30"/>
  <c r="KM31"/>
  <c r="KM32"/>
  <c r="KM33"/>
  <c r="KM34"/>
  <c r="KM35"/>
  <c r="KM36"/>
  <c r="KM37"/>
  <c r="KM38"/>
  <c r="KM39"/>
  <c r="KM40"/>
  <c r="KM41"/>
  <c r="KM42"/>
  <c r="KM43"/>
  <c r="KM44"/>
  <c r="KM45"/>
  <c r="KM46"/>
  <c r="KM47"/>
  <c r="KM48"/>
  <c r="KM49"/>
  <c r="KM50"/>
  <c r="KM51"/>
  <c r="KM52"/>
  <c r="KM53"/>
  <c r="KM54"/>
  <c r="KM55"/>
  <c r="KM56"/>
  <c r="KM57"/>
  <c r="KM58"/>
  <c r="KM59"/>
  <c r="KM60"/>
  <c r="KM61"/>
  <c r="KM62"/>
  <c r="KM63"/>
  <c r="KM64"/>
  <c r="KM65"/>
  <c r="KM66"/>
  <c r="KM67"/>
  <c r="KM68"/>
  <c r="KM69"/>
  <c r="KM70"/>
  <c r="KM71"/>
  <c r="KM72"/>
  <c r="KM73"/>
  <c r="KM3"/>
  <c r="GG85" i="19" l="1"/>
  <c r="AE55" i="21"/>
  <c r="AE14" i="20"/>
  <c r="KL85" i="13"/>
  <c r="AD74" i="21"/>
  <c r="V74" i="20"/>
  <c r="KL74" i="13"/>
  <c r="GG14" i="19" l="1"/>
  <c r="GP14" s="1"/>
  <c r="GH4"/>
  <c r="GH5"/>
  <c r="GH6"/>
  <c r="GH7"/>
  <c r="GH8"/>
  <c r="GH9"/>
  <c r="GH10"/>
  <c r="GH11"/>
  <c r="GH12"/>
  <c r="GH13"/>
  <c r="GH15"/>
  <c r="GH16"/>
  <c r="GH17"/>
  <c r="GH18"/>
  <c r="GH19"/>
  <c r="GH20"/>
  <c r="GH21"/>
  <c r="GH22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5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C74"/>
  <c r="GD74"/>
  <c r="GG74" l="1"/>
  <c r="FX108" i="12"/>
  <c r="FX4"/>
  <c r="FX5"/>
  <c r="FX6"/>
  <c r="FX7"/>
  <c r="FX8"/>
  <c r="FX9"/>
  <c r="FX10"/>
  <c r="FX11"/>
  <c r="FX12"/>
  <c r="FX13"/>
  <c r="FX14"/>
  <c r="FX15"/>
  <c r="FX16"/>
  <c r="FX17"/>
  <c r="FX18"/>
  <c r="FX19"/>
  <c r="FX20"/>
  <c r="FX21"/>
  <c r="FX23"/>
  <c r="FX24"/>
  <c r="FX25"/>
  <c r="FX26"/>
  <c r="FX27"/>
  <c r="FX28"/>
  <c r="FX29"/>
  <c r="FX30"/>
  <c r="FX31"/>
  <c r="FX32"/>
  <c r="FX33"/>
  <c r="FX34"/>
  <c r="FX35"/>
  <c r="FX36"/>
  <c r="FX37"/>
  <c r="FX38"/>
  <c r="FX39"/>
  <c r="FX40"/>
  <c r="FX41"/>
  <c r="FX42"/>
  <c r="FX43"/>
  <c r="FX44"/>
  <c r="FX45"/>
  <c r="FX46"/>
  <c r="FX47"/>
  <c r="FX48"/>
  <c r="FX49"/>
  <c r="FX50"/>
  <c r="FX51"/>
  <c r="FX52"/>
  <c r="FX53"/>
  <c r="FX54"/>
  <c r="FX55"/>
  <c r="FX56"/>
  <c r="FX57"/>
  <c r="FX58"/>
  <c r="FX59"/>
  <c r="FX60"/>
  <c r="FX61"/>
  <c r="FX62"/>
  <c r="FX63"/>
  <c r="FX64"/>
  <c r="FX65"/>
  <c r="FX66"/>
  <c r="FX67"/>
  <c r="FX68"/>
  <c r="FX69"/>
  <c r="FX70"/>
  <c r="FX71"/>
  <c r="FX72"/>
  <c r="FX73"/>
  <c r="FX74"/>
  <c r="FX75"/>
  <c r="FX76"/>
  <c r="FX78"/>
  <c r="FX79"/>
  <c r="FX80"/>
  <c r="FX115"/>
  <c r="FX116"/>
  <c r="FX117"/>
  <c r="FX118"/>
  <c r="FX119"/>
  <c r="FX120"/>
  <c r="FX121"/>
  <c r="FX122"/>
  <c r="FX123"/>
  <c r="FX124"/>
  <c r="FX125"/>
  <c r="FX92"/>
  <c r="FX93"/>
  <c r="FX94"/>
  <c r="FX95"/>
  <c r="FX96"/>
  <c r="FX97"/>
  <c r="FX98"/>
  <c r="FX99"/>
  <c r="FX100"/>
  <c r="FX102"/>
  <c r="FX3"/>
  <c r="R85" i="21" l="1"/>
  <c r="S85"/>
  <c r="W82"/>
  <c r="W84"/>
  <c r="W80"/>
  <c r="V14"/>
  <c r="AE14" s="1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4"/>
  <c r="S74"/>
  <c r="V85" l="1"/>
  <c r="V74"/>
  <c r="KE81" i="13"/>
  <c r="KE82"/>
  <c r="KE83"/>
  <c r="KE84"/>
  <c r="KE80"/>
  <c r="JZ85"/>
  <c r="KA85"/>
  <c r="KD14"/>
  <c r="KM14" s="1"/>
  <c r="KE4"/>
  <c r="KE5"/>
  <c r="KE6"/>
  <c r="KE7"/>
  <c r="KE8"/>
  <c r="KE9"/>
  <c r="KE10"/>
  <c r="KE11"/>
  <c r="KE12"/>
  <c r="KE13"/>
  <c r="KE15"/>
  <c r="KE16"/>
  <c r="KE17"/>
  <c r="KE18"/>
  <c r="KE19"/>
  <c r="KE20"/>
  <c r="KE21"/>
  <c r="KE22"/>
  <c r="KE23"/>
  <c r="KE24"/>
  <c r="KE25"/>
  <c r="KE26"/>
  <c r="KE27"/>
  <c r="KE28"/>
  <c r="KE29"/>
  <c r="KE30"/>
  <c r="KE31"/>
  <c r="KE32"/>
  <c r="KE33"/>
  <c r="KE34"/>
  <c r="KE35"/>
  <c r="KE36"/>
  <c r="KE37"/>
  <c r="KE38"/>
  <c r="KE39"/>
  <c r="KE40"/>
  <c r="KE41"/>
  <c r="KE42"/>
  <c r="KE43"/>
  <c r="KE44"/>
  <c r="KE45"/>
  <c r="KE46"/>
  <c r="KE47"/>
  <c r="KE48"/>
  <c r="KE49"/>
  <c r="KE50"/>
  <c r="KE51"/>
  <c r="KE52"/>
  <c r="KE53"/>
  <c r="KE54"/>
  <c r="KE55"/>
  <c r="KE56"/>
  <c r="KE57"/>
  <c r="KE58"/>
  <c r="KE59"/>
  <c r="KE60"/>
  <c r="KE61"/>
  <c r="KE62"/>
  <c r="KE63"/>
  <c r="KE64"/>
  <c r="KE65"/>
  <c r="KE66"/>
  <c r="KE67"/>
  <c r="KE68"/>
  <c r="KE69"/>
  <c r="KE70"/>
  <c r="KE71"/>
  <c r="KE72"/>
  <c r="KE73"/>
  <c r="KE3"/>
  <c r="JZ74"/>
  <c r="KA74"/>
  <c r="FZ81" i="19"/>
  <c r="FZ82"/>
  <c r="FZ83"/>
  <c r="FZ84"/>
  <c r="FZ80"/>
  <c r="FU85"/>
  <c r="FV85"/>
  <c r="FY14"/>
  <c r="FU74"/>
  <c r="FV74"/>
  <c r="FZ4"/>
  <c r="FZ5"/>
  <c r="FZ6"/>
  <c r="FZ7"/>
  <c r="FZ8"/>
  <c r="FZ9"/>
  <c r="FZ10"/>
  <c r="FZ11"/>
  <c r="FZ12"/>
  <c r="FZ13"/>
  <c r="FZ15"/>
  <c r="FZ16"/>
  <c r="FZ17"/>
  <c r="FZ18"/>
  <c r="FZ19"/>
  <c r="FZ20"/>
  <c r="FZ21"/>
  <c r="FZ22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Y85" l="1"/>
  <c r="KD85" i="13"/>
  <c r="GH14" i="19"/>
  <c r="KD74" i="13"/>
  <c r="FY74" i="19"/>
  <c r="F14" i="21" l="1"/>
  <c r="K85"/>
  <c r="J85"/>
  <c r="C85"/>
  <c r="B85"/>
  <c r="O84"/>
  <c r="O83"/>
  <c r="O82"/>
  <c r="O81"/>
  <c r="O80"/>
  <c r="K74"/>
  <c r="J74"/>
  <c r="C74"/>
  <c r="B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N14"/>
  <c r="W14" s="1"/>
  <c r="O13"/>
  <c r="O12"/>
  <c r="O11"/>
  <c r="O10"/>
  <c r="O9"/>
  <c r="O8"/>
  <c r="O7"/>
  <c r="O6"/>
  <c r="O5"/>
  <c r="O4"/>
  <c r="O3"/>
  <c r="N85" l="1"/>
  <c r="F85"/>
  <c r="N74"/>
  <c r="O14"/>
  <c r="F74"/>
  <c r="FQ14" i="19" l="1"/>
  <c r="FR4"/>
  <c r="FR5"/>
  <c r="FR6"/>
  <c r="FR7"/>
  <c r="FR8"/>
  <c r="FR9"/>
  <c r="FR10"/>
  <c r="FR11"/>
  <c r="FR12"/>
  <c r="FR13"/>
  <c r="FR15"/>
  <c r="FR16"/>
  <c r="FR17"/>
  <c r="FR18"/>
  <c r="FR19"/>
  <c r="FR20"/>
  <c r="FR21"/>
  <c r="FR22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M74"/>
  <c r="FN74"/>
  <c r="FM85"/>
  <c r="FN85"/>
  <c r="FQ85" l="1"/>
  <c r="FQ74"/>
  <c r="FZ14"/>
  <c r="FR81"/>
  <c r="FR82"/>
  <c r="FR83"/>
  <c r="FR84"/>
  <c r="FR80"/>
  <c r="O81" i="20"/>
  <c r="AE81" s="1"/>
  <c r="O82"/>
  <c r="AE82" s="1"/>
  <c r="O83"/>
  <c r="AE83" s="1"/>
  <c r="O84"/>
  <c r="AE84" s="1"/>
  <c r="O80"/>
  <c r="AE80" s="1"/>
  <c r="J85"/>
  <c r="K85"/>
  <c r="B85"/>
  <c r="C85"/>
  <c r="N14"/>
  <c r="W14" s="1"/>
  <c r="JW81" i="13"/>
  <c r="JW82"/>
  <c r="JW83"/>
  <c r="JW84"/>
  <c r="JW80"/>
  <c r="JO81"/>
  <c r="JO82"/>
  <c r="JO83"/>
  <c r="JO84"/>
  <c r="JO80"/>
  <c r="JR85"/>
  <c r="JS85"/>
  <c r="JJ85"/>
  <c r="JK85"/>
  <c r="F14" i="20"/>
  <c r="B74"/>
  <c r="C74"/>
  <c r="K74"/>
  <c r="J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3"/>
  <c r="O12"/>
  <c r="O11"/>
  <c r="O10"/>
  <c r="O9"/>
  <c r="O8"/>
  <c r="O7"/>
  <c r="O6"/>
  <c r="O5"/>
  <c r="O4"/>
  <c r="O3"/>
  <c r="O14" l="1"/>
  <c r="N74"/>
  <c r="F85"/>
  <c r="N85"/>
  <c r="JV85" i="13"/>
  <c r="JN85"/>
  <c r="F74" i="20"/>
  <c r="JV14" i="13" l="1"/>
  <c r="KE14" s="1"/>
  <c r="JW4"/>
  <c r="JW5"/>
  <c r="JW6"/>
  <c r="JW7"/>
  <c r="JW8"/>
  <c r="JW9"/>
  <c r="JW10"/>
  <c r="JW11"/>
  <c r="JW12"/>
  <c r="JW13"/>
  <c r="JW15"/>
  <c r="JW16"/>
  <c r="JW17"/>
  <c r="JW18"/>
  <c r="JW19"/>
  <c r="JW20"/>
  <c r="JW21"/>
  <c r="JW22"/>
  <c r="JW23"/>
  <c r="JW24"/>
  <c r="JW25"/>
  <c r="JW26"/>
  <c r="JW27"/>
  <c r="JW28"/>
  <c r="JW29"/>
  <c r="JW30"/>
  <c r="JW31"/>
  <c r="JW32"/>
  <c r="JW33"/>
  <c r="JW34"/>
  <c r="JW35"/>
  <c r="JW36"/>
  <c r="JW37"/>
  <c r="JW38"/>
  <c r="JW39"/>
  <c r="JW40"/>
  <c r="JW41"/>
  <c r="JW42"/>
  <c r="JW43"/>
  <c r="JW44"/>
  <c r="JW45"/>
  <c r="JW46"/>
  <c r="JW47"/>
  <c r="JW48"/>
  <c r="JW49"/>
  <c r="JW50"/>
  <c r="JW51"/>
  <c r="JW52"/>
  <c r="JW53"/>
  <c r="JW54"/>
  <c r="JW55"/>
  <c r="JW56"/>
  <c r="JW57"/>
  <c r="JW58"/>
  <c r="JW59"/>
  <c r="JW60"/>
  <c r="JW61"/>
  <c r="JW62"/>
  <c r="JW63"/>
  <c r="JW64"/>
  <c r="JW65"/>
  <c r="JW66"/>
  <c r="JW67"/>
  <c r="JW68"/>
  <c r="JW69"/>
  <c r="JW70"/>
  <c r="JW71"/>
  <c r="JW72"/>
  <c r="JW73"/>
  <c r="JW3"/>
  <c r="JR74"/>
  <c r="JS74"/>
  <c r="JV74" l="1"/>
  <c r="JN14"/>
  <c r="JJ74"/>
  <c r="JK74"/>
  <c r="JO73"/>
  <c r="JO4"/>
  <c r="JO5"/>
  <c r="JO6"/>
  <c r="JO7"/>
  <c r="JO8"/>
  <c r="JO9"/>
  <c r="JO10"/>
  <c r="JO11"/>
  <c r="JO12"/>
  <c r="JO13"/>
  <c r="JO15"/>
  <c r="JO16"/>
  <c r="JO17"/>
  <c r="JO18"/>
  <c r="JO19"/>
  <c r="JO20"/>
  <c r="JO21"/>
  <c r="JO22"/>
  <c r="JO23"/>
  <c r="JO24"/>
  <c r="JO25"/>
  <c r="JO26"/>
  <c r="JO27"/>
  <c r="JO28"/>
  <c r="JO29"/>
  <c r="JO30"/>
  <c r="JO31"/>
  <c r="JO32"/>
  <c r="JO33"/>
  <c r="JO34"/>
  <c r="JO35"/>
  <c r="JO36"/>
  <c r="JO37"/>
  <c r="JO38"/>
  <c r="JO39"/>
  <c r="JO40"/>
  <c r="JO41"/>
  <c r="JO42"/>
  <c r="JO43"/>
  <c r="JO44"/>
  <c r="JO45"/>
  <c r="JO46"/>
  <c r="JO47"/>
  <c r="JO48"/>
  <c r="JO49"/>
  <c r="JO50"/>
  <c r="JO51"/>
  <c r="JO52"/>
  <c r="JO53"/>
  <c r="JO54"/>
  <c r="JO55"/>
  <c r="JO56"/>
  <c r="JO57"/>
  <c r="JO58"/>
  <c r="JO59"/>
  <c r="JO60"/>
  <c r="JO61"/>
  <c r="JO62"/>
  <c r="JO63"/>
  <c r="JO64"/>
  <c r="JO65"/>
  <c r="JO66"/>
  <c r="JO67"/>
  <c r="JO68"/>
  <c r="JO69"/>
  <c r="JO70"/>
  <c r="JO71"/>
  <c r="JO72"/>
  <c r="JO3"/>
  <c r="FJ81" i="19"/>
  <c r="FJ82"/>
  <c r="FJ83"/>
  <c r="FJ84"/>
  <c r="FJ80"/>
  <c r="FE85"/>
  <c r="FF85"/>
  <c r="FI85" l="1"/>
  <c r="JW14" i="13"/>
  <c r="JN74"/>
  <c r="FI55" i="19" l="1"/>
  <c r="FR55" s="1"/>
  <c r="FI14"/>
  <c r="FR14" s="1"/>
  <c r="FE74"/>
  <c r="FF74"/>
  <c r="FJ4"/>
  <c r="FJ5"/>
  <c r="FJ6"/>
  <c r="FJ7"/>
  <c r="FJ8"/>
  <c r="FJ9"/>
  <c r="FJ10"/>
  <c r="FJ11"/>
  <c r="FJ12"/>
  <c r="FJ13"/>
  <c r="FJ15"/>
  <c r="FJ16"/>
  <c r="FJ17"/>
  <c r="FJ18"/>
  <c r="FJ19"/>
  <c r="FJ20"/>
  <c r="FJ21"/>
  <c r="FJ22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I74" l="1"/>
  <c r="FK103" i="12"/>
  <c r="FL103"/>
  <c r="FP4"/>
  <c r="FP5"/>
  <c r="FP7"/>
  <c r="FP8"/>
  <c r="FP9"/>
  <c r="FP10"/>
  <c r="FP11"/>
  <c r="FP12"/>
  <c r="FP13"/>
  <c r="FP14"/>
  <c r="FP15"/>
  <c r="FP16"/>
  <c r="FP17"/>
  <c r="FP18"/>
  <c r="FP19"/>
  <c r="FP20"/>
  <c r="FP21"/>
  <c r="FP22"/>
  <c r="FP23"/>
  <c r="FP24"/>
  <c r="FP25"/>
  <c r="FP26"/>
  <c r="FP27"/>
  <c r="FP28"/>
  <c r="FP29"/>
  <c r="FP30"/>
  <c r="FP31"/>
  <c r="FP32"/>
  <c r="FP33"/>
  <c r="FP34"/>
  <c r="FP35"/>
  <c r="FP36"/>
  <c r="FP37"/>
  <c r="FP38"/>
  <c r="FP39"/>
  <c r="FP40"/>
  <c r="FP41"/>
  <c r="FP42"/>
  <c r="FP43"/>
  <c r="FP44"/>
  <c r="FP45"/>
  <c r="FP46"/>
  <c r="FP47"/>
  <c r="FP48"/>
  <c r="FP49"/>
  <c r="FP50"/>
  <c r="FP51"/>
  <c r="FP52"/>
  <c r="FP53"/>
  <c r="FP54"/>
  <c r="FP55"/>
  <c r="FP56"/>
  <c r="FP57"/>
  <c r="FP58"/>
  <c r="FP59"/>
  <c r="FP60"/>
  <c r="FP61"/>
  <c r="FP62"/>
  <c r="FP64"/>
  <c r="FP65"/>
  <c r="FP66"/>
  <c r="FP67"/>
  <c r="FP68"/>
  <c r="FP69"/>
  <c r="FP70"/>
  <c r="FP71"/>
  <c r="FP72"/>
  <c r="FP73"/>
  <c r="FP74"/>
  <c r="FP75"/>
  <c r="FP76"/>
  <c r="FP78"/>
  <c r="FP79"/>
  <c r="FP80"/>
  <c r="FP115"/>
  <c r="FP116"/>
  <c r="FP117"/>
  <c r="FP118"/>
  <c r="FP119"/>
  <c r="FP120"/>
  <c r="FP121"/>
  <c r="FP122"/>
  <c r="FP123"/>
  <c r="FP124"/>
  <c r="FP125"/>
  <c r="FP3"/>
  <c r="FO103" l="1"/>
  <c r="JG81" i="13"/>
  <c r="JG82"/>
  <c r="JG83"/>
  <c r="JG84"/>
  <c r="JG80"/>
  <c r="JB85"/>
  <c r="JC85"/>
  <c r="JF14"/>
  <c r="JG4"/>
  <c r="JG5"/>
  <c r="JG6"/>
  <c r="JG7"/>
  <c r="JG8"/>
  <c r="JG9"/>
  <c r="JG10"/>
  <c r="JG11"/>
  <c r="JG12"/>
  <c r="JG13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JB74"/>
  <c r="JC74"/>
  <c r="FB81" i="19"/>
  <c r="FB82"/>
  <c r="FB83"/>
  <c r="FB84"/>
  <c r="FB80"/>
  <c r="EW85"/>
  <c r="EX85"/>
  <c r="FA85" l="1"/>
  <c r="JF85" i="13"/>
  <c r="JO14"/>
  <c r="JF74"/>
  <c r="FA55" i="19" l="1"/>
  <c r="FJ55" s="1"/>
  <c r="FA14"/>
  <c r="FB4"/>
  <c r="FB5"/>
  <c r="FB6"/>
  <c r="FB7"/>
  <c r="FB8"/>
  <c r="FB9"/>
  <c r="FB10"/>
  <c r="FB11"/>
  <c r="FB12"/>
  <c r="FB13"/>
  <c r="FB15"/>
  <c r="FB16"/>
  <c r="FB17"/>
  <c r="FB18"/>
  <c r="FB19"/>
  <c r="FB20"/>
  <c r="FB21"/>
  <c r="FB22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EW74"/>
  <c r="EX74"/>
  <c r="FJ14" l="1"/>
  <c r="FA74"/>
  <c r="EO85"/>
  <c r="EP85"/>
  <c r="ET81"/>
  <c r="ET82"/>
  <c r="ET83"/>
  <c r="ET84"/>
  <c r="ET80"/>
  <c r="ES85" l="1"/>
  <c r="IX14" i="13"/>
  <c r="IT74"/>
  <c r="IU74"/>
  <c r="IY73"/>
  <c r="IY4"/>
  <c r="IY5"/>
  <c r="IY6"/>
  <c r="IY7"/>
  <c r="IY8"/>
  <c r="IY9"/>
  <c r="IY10"/>
  <c r="IY11"/>
  <c r="IY12"/>
  <c r="IY13"/>
  <c r="IY15"/>
  <c r="IY16"/>
  <c r="IY17"/>
  <c r="IY18"/>
  <c r="IY19"/>
  <c r="IY20"/>
  <c r="IY21"/>
  <c r="IY22"/>
  <c r="IY23"/>
  <c r="IY24"/>
  <c r="IY25"/>
  <c r="IY26"/>
  <c r="IY27"/>
  <c r="IY28"/>
  <c r="IY29"/>
  <c r="IY30"/>
  <c r="IY31"/>
  <c r="IY32"/>
  <c r="IY33"/>
  <c r="IY34"/>
  <c r="IY35"/>
  <c r="IY36"/>
  <c r="IY37"/>
  <c r="IY38"/>
  <c r="IY39"/>
  <c r="IY40"/>
  <c r="IY41"/>
  <c r="IY42"/>
  <c r="IY43"/>
  <c r="IY44"/>
  <c r="IY45"/>
  <c r="IY46"/>
  <c r="IY47"/>
  <c r="IY48"/>
  <c r="IY49"/>
  <c r="IY50"/>
  <c r="IY51"/>
  <c r="IY52"/>
  <c r="IY53"/>
  <c r="IY54"/>
  <c r="IY55"/>
  <c r="IY56"/>
  <c r="IY57"/>
  <c r="IY58"/>
  <c r="IY59"/>
  <c r="IY60"/>
  <c r="IY61"/>
  <c r="IY62"/>
  <c r="IY63"/>
  <c r="IY64"/>
  <c r="IY65"/>
  <c r="IY66"/>
  <c r="IY67"/>
  <c r="IY68"/>
  <c r="IY69"/>
  <c r="IY71"/>
  <c r="IY72"/>
  <c r="IY3"/>
  <c r="IX74" l="1"/>
  <c r="JG14"/>
  <c r="ES55" i="19"/>
  <c r="FB55" s="1"/>
  <c r="ES14"/>
  <c r="ET4"/>
  <c r="ET5"/>
  <c r="ET6"/>
  <c r="ET7"/>
  <c r="ET8"/>
  <c r="ET9"/>
  <c r="ET10"/>
  <c r="ET11"/>
  <c r="ET12"/>
  <c r="ET13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1"/>
  <c r="ET72"/>
  <c r="ET73"/>
  <c r="ET3"/>
  <c r="EO74"/>
  <c r="EP74"/>
  <c r="FB14" l="1"/>
  <c r="ES74"/>
  <c r="IY81" i="13"/>
  <c r="IY82"/>
  <c r="IY83"/>
  <c r="IY84"/>
  <c r="IY80"/>
  <c r="IT85"/>
  <c r="IU85"/>
  <c r="IX85" l="1"/>
  <c r="IL85"/>
  <c r="IM85"/>
  <c r="IQ81"/>
  <c r="IQ82"/>
  <c r="IQ83"/>
  <c r="IQ84"/>
  <c r="IQ80"/>
  <c r="IP14"/>
  <c r="IQ4"/>
  <c r="IQ5"/>
  <c r="IQ6"/>
  <c r="IQ7"/>
  <c r="IQ8"/>
  <c r="IQ9"/>
  <c r="IQ10"/>
  <c r="IQ11"/>
  <c r="IQ12"/>
  <c r="IQ13"/>
  <c r="IQ15"/>
  <c r="IQ16"/>
  <c r="IQ17"/>
  <c r="IQ18"/>
  <c r="IQ19"/>
  <c r="IQ20"/>
  <c r="IQ21"/>
  <c r="IQ22"/>
  <c r="IQ23"/>
  <c r="IQ24"/>
  <c r="IQ25"/>
  <c r="IQ26"/>
  <c r="IQ27"/>
  <c r="IQ28"/>
  <c r="IQ29"/>
  <c r="IQ30"/>
  <c r="IQ31"/>
  <c r="IQ32"/>
  <c r="IQ33"/>
  <c r="IQ34"/>
  <c r="IQ35"/>
  <c r="IQ36"/>
  <c r="IQ37"/>
  <c r="IQ38"/>
  <c r="IQ39"/>
  <c r="IQ40"/>
  <c r="IQ41"/>
  <c r="IQ42"/>
  <c r="IQ43"/>
  <c r="IQ44"/>
  <c r="IQ45"/>
  <c r="IQ46"/>
  <c r="IQ47"/>
  <c r="IQ48"/>
  <c r="IQ49"/>
  <c r="IQ50"/>
  <c r="IQ51"/>
  <c r="IQ52"/>
  <c r="IQ53"/>
  <c r="IQ54"/>
  <c r="IQ55"/>
  <c r="IQ56"/>
  <c r="IQ57"/>
  <c r="IQ58"/>
  <c r="IQ59"/>
  <c r="IQ60"/>
  <c r="IQ61"/>
  <c r="IQ62"/>
  <c r="IQ63"/>
  <c r="IQ64"/>
  <c r="IQ65"/>
  <c r="IQ66"/>
  <c r="IQ67"/>
  <c r="IQ68"/>
  <c r="IQ69"/>
  <c r="IQ70"/>
  <c r="IQ72"/>
  <c r="IQ73"/>
  <c r="IQ3"/>
  <c r="IL74"/>
  <c r="IM74"/>
  <c r="IQ85" l="1"/>
  <c r="IY14"/>
  <c r="IP74"/>
  <c r="EL81" i="19" l="1"/>
  <c r="EL82"/>
  <c r="EL83"/>
  <c r="EL84"/>
  <c r="EL80"/>
  <c r="EG85"/>
  <c r="EH85"/>
  <c r="EK55"/>
  <c r="EK14"/>
  <c r="EG74"/>
  <c r="EH74"/>
  <c r="EL4"/>
  <c r="EL5"/>
  <c r="EL6"/>
  <c r="EL7"/>
  <c r="EL8"/>
  <c r="EL9"/>
  <c r="EL10"/>
  <c r="EL11"/>
  <c r="EL12"/>
  <c r="EL13"/>
  <c r="EL15"/>
  <c r="EL16"/>
  <c r="EL17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2"/>
  <c r="EL73"/>
  <c r="EL3"/>
  <c r="EK85" l="1"/>
  <c r="ET14"/>
  <c r="ET55"/>
  <c r="EK74"/>
  <c r="CD93"/>
  <c r="CD94"/>
  <c r="CC94"/>
  <c r="CC93"/>
  <c r="CG93" l="1"/>
  <c r="CG94"/>
  <c r="EC71"/>
  <c r="EL71" s="1"/>
  <c r="IH71" i="13"/>
  <c r="ID85"/>
  <c r="IE85"/>
  <c r="IH14"/>
  <c r="ID74"/>
  <c r="IE74"/>
  <c r="II4"/>
  <c r="II5"/>
  <c r="II6"/>
  <c r="II7"/>
  <c r="II8"/>
  <c r="II9"/>
  <c r="II10"/>
  <c r="II11"/>
  <c r="II12"/>
  <c r="II13"/>
  <c r="II15"/>
  <c r="II16"/>
  <c r="II17"/>
  <c r="II18"/>
  <c r="II19"/>
  <c r="II20"/>
  <c r="II21"/>
  <c r="II22"/>
  <c r="II23"/>
  <c r="II24"/>
  <c r="II25"/>
  <c r="II26"/>
  <c r="II27"/>
  <c r="II28"/>
  <c r="II29"/>
  <c r="II30"/>
  <c r="II31"/>
  <c r="II32"/>
  <c r="II33"/>
  <c r="II34"/>
  <c r="II35"/>
  <c r="II36"/>
  <c r="II37"/>
  <c r="II38"/>
  <c r="II39"/>
  <c r="II40"/>
  <c r="II41"/>
  <c r="II42"/>
  <c r="II43"/>
  <c r="II44"/>
  <c r="II45"/>
  <c r="II46"/>
  <c r="II47"/>
  <c r="II48"/>
  <c r="II49"/>
  <c r="II50"/>
  <c r="II51"/>
  <c r="II52"/>
  <c r="II53"/>
  <c r="II54"/>
  <c r="II55"/>
  <c r="II56"/>
  <c r="II57"/>
  <c r="II58"/>
  <c r="II59"/>
  <c r="II60"/>
  <c r="II61"/>
  <c r="II62"/>
  <c r="II63"/>
  <c r="II64"/>
  <c r="II65"/>
  <c r="II66"/>
  <c r="II67"/>
  <c r="II68"/>
  <c r="II69"/>
  <c r="II70"/>
  <c r="II72"/>
  <c r="II73"/>
  <c r="II3"/>
  <c r="DY85" i="19"/>
  <c r="DZ85"/>
  <c r="EC55"/>
  <c r="EL55" s="1"/>
  <c r="EC14"/>
  <c r="EL14" s="1"/>
  <c r="DY74"/>
  <c r="DZ74"/>
  <c r="ED4"/>
  <c r="ED5"/>
  <c r="ED6"/>
  <c r="ED7"/>
  <c r="ED8"/>
  <c r="ED9"/>
  <c r="ED10"/>
  <c r="ED11"/>
  <c r="ED12"/>
  <c r="ED13"/>
  <c r="ED15"/>
  <c r="ED16"/>
  <c r="ED17"/>
  <c r="ED18"/>
  <c r="ED19"/>
  <c r="ED20"/>
  <c r="ED21"/>
  <c r="ED22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2"/>
  <c r="ED73"/>
  <c r="ED3"/>
  <c r="EC85" l="1"/>
  <c r="IH85" i="13"/>
  <c r="IQ71"/>
  <c r="IQ14"/>
  <c r="IH74"/>
  <c r="EC74" i="19"/>
  <c r="HV85" i="13" l="1"/>
  <c r="HW85"/>
  <c r="HV74"/>
  <c r="HW74"/>
  <c r="HZ71"/>
  <c r="II71" s="1"/>
  <c r="HZ14"/>
  <c r="II14" s="1"/>
  <c r="IA4"/>
  <c r="IA5"/>
  <c r="IA6"/>
  <c r="IA7"/>
  <c r="IA8"/>
  <c r="IA9"/>
  <c r="IA10"/>
  <c r="IA11"/>
  <c r="IA12"/>
  <c r="IA13"/>
  <c r="IA15"/>
  <c r="IA16"/>
  <c r="IA17"/>
  <c r="IA18"/>
  <c r="IA19"/>
  <c r="IA20"/>
  <c r="IA21"/>
  <c r="IA22"/>
  <c r="IA23"/>
  <c r="IA24"/>
  <c r="IA25"/>
  <c r="IA26"/>
  <c r="IA27"/>
  <c r="IA28"/>
  <c r="IA29"/>
  <c r="IA30"/>
  <c r="IA31"/>
  <c r="IA32"/>
  <c r="IA33"/>
  <c r="IA34"/>
  <c r="IA35"/>
  <c r="IA36"/>
  <c r="IA37"/>
  <c r="IA38"/>
  <c r="IA39"/>
  <c r="IA40"/>
  <c r="IA41"/>
  <c r="IA42"/>
  <c r="IA43"/>
  <c r="IA44"/>
  <c r="IA45"/>
  <c r="IA46"/>
  <c r="IA47"/>
  <c r="IA48"/>
  <c r="IA49"/>
  <c r="IA50"/>
  <c r="IA51"/>
  <c r="IA52"/>
  <c r="IA53"/>
  <c r="IA54"/>
  <c r="IA55"/>
  <c r="IA56"/>
  <c r="IA57"/>
  <c r="IA58"/>
  <c r="IA59"/>
  <c r="IA60"/>
  <c r="IA61"/>
  <c r="IA62"/>
  <c r="IA63"/>
  <c r="IA64"/>
  <c r="IA65"/>
  <c r="IA66"/>
  <c r="IA67"/>
  <c r="IA68"/>
  <c r="IA69"/>
  <c r="IA70"/>
  <c r="IA72"/>
  <c r="IA73"/>
  <c r="IA3"/>
  <c r="DQ85" i="19"/>
  <c r="DR85"/>
  <c r="DQ74"/>
  <c r="DR74"/>
  <c r="DV80"/>
  <c r="DV81"/>
  <c r="DV82"/>
  <c r="DV83"/>
  <c r="DV84"/>
  <c r="DU71"/>
  <c r="DU55"/>
  <c r="DU14"/>
  <c r="ED14" s="1"/>
  <c r="DV4"/>
  <c r="DV5"/>
  <c r="DV6"/>
  <c r="DV7"/>
  <c r="DV8"/>
  <c r="DV9"/>
  <c r="DV10"/>
  <c r="DV11"/>
  <c r="DV12"/>
  <c r="DV13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2"/>
  <c r="DV73"/>
  <c r="DV3"/>
  <c r="HZ74" i="13" l="1"/>
  <c r="HZ85"/>
  <c r="DU74" i="19"/>
  <c r="ED55"/>
  <c r="ED71"/>
  <c r="DU85"/>
  <c r="HO92" i="13"/>
  <c r="HN92"/>
  <c r="HG92"/>
  <c r="HF92"/>
  <c r="HG91"/>
  <c r="HF91"/>
  <c r="HO91"/>
  <c r="HN91"/>
  <c r="DJ102" i="19"/>
  <c r="DI102"/>
  <c r="DI79"/>
  <c r="CL94"/>
  <c r="CK94"/>
  <c r="CL93"/>
  <c r="CK93"/>
  <c r="DJ101"/>
  <c r="DI101"/>
  <c r="HR91" i="13" l="1"/>
  <c r="HJ92"/>
  <c r="HR92"/>
  <c r="DM102" i="19"/>
  <c r="CO93"/>
  <c r="CO94"/>
  <c r="DM101"/>
  <c r="HJ91" i="13"/>
  <c r="DE68" i="19"/>
  <c r="DM71"/>
  <c r="DV71" s="1"/>
  <c r="HR71" i="13"/>
  <c r="HN79"/>
  <c r="HO79"/>
  <c r="HS78"/>
  <c r="HS76"/>
  <c r="HS74"/>
  <c r="HS25"/>
  <c r="HR14"/>
  <c r="DN77" i="19"/>
  <c r="DN75"/>
  <c r="DJ79"/>
  <c r="DM79" s="1"/>
  <c r="DN78"/>
  <c r="DN74"/>
  <c r="HS67" i="13"/>
  <c r="HS68"/>
  <c r="HS69"/>
  <c r="HS70"/>
  <c r="HS72"/>
  <c r="HS73"/>
  <c r="HS66"/>
  <c r="HS63"/>
  <c r="HS64"/>
  <c r="HS62"/>
  <c r="HS4"/>
  <c r="HS5"/>
  <c r="HS6"/>
  <c r="HS7"/>
  <c r="HS8"/>
  <c r="HS9"/>
  <c r="HS10"/>
  <c r="HS11"/>
  <c r="HS12"/>
  <c r="HS13"/>
  <c r="HS15"/>
  <c r="HS16"/>
  <c r="HS17"/>
  <c r="HS18"/>
  <c r="HS19"/>
  <c r="HS20"/>
  <c r="HS21"/>
  <c r="HS22"/>
  <c r="HS23"/>
  <c r="HS24"/>
  <c r="HS26"/>
  <c r="HS27"/>
  <c r="HS28"/>
  <c r="HS29"/>
  <c r="HS30"/>
  <c r="HS31"/>
  <c r="HS32"/>
  <c r="HS33"/>
  <c r="HS34"/>
  <c r="HS35"/>
  <c r="HS36"/>
  <c r="HS37"/>
  <c r="HS38"/>
  <c r="HS39"/>
  <c r="HS40"/>
  <c r="HS41"/>
  <c r="HS42"/>
  <c r="HS43"/>
  <c r="HS44"/>
  <c r="HS45"/>
  <c r="HS46"/>
  <c r="HS47"/>
  <c r="HS48"/>
  <c r="HS49"/>
  <c r="HS50"/>
  <c r="HS51"/>
  <c r="HS52"/>
  <c r="HS53"/>
  <c r="HS54"/>
  <c r="HS55"/>
  <c r="HS56"/>
  <c r="HS57"/>
  <c r="HS58"/>
  <c r="HS3"/>
  <c r="DM55" i="19"/>
  <c r="DM14"/>
  <c r="DN72"/>
  <c r="DN73"/>
  <c r="DN70"/>
  <c r="DN69"/>
  <c r="DN68"/>
  <c r="DN67"/>
  <c r="DN66"/>
  <c r="DN64"/>
  <c r="DN63"/>
  <c r="DN62"/>
  <c r="DN4"/>
  <c r="DN5"/>
  <c r="DN6"/>
  <c r="DN7"/>
  <c r="DN8"/>
  <c r="DN9"/>
  <c r="DN10"/>
  <c r="DN11"/>
  <c r="DN12"/>
  <c r="DN13"/>
  <c r="DN15"/>
  <c r="DN16"/>
  <c r="DN17"/>
  <c r="DN18"/>
  <c r="DN19"/>
  <c r="DN20"/>
  <c r="DN21"/>
  <c r="DN22"/>
  <c r="DN23"/>
  <c r="DN24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3"/>
  <c r="HR79" i="13" l="1"/>
  <c r="HS71"/>
  <c r="IA71"/>
  <c r="IA14"/>
  <c r="DV55" i="19"/>
  <c r="DV14"/>
  <c r="DN71"/>
  <c r="DF73" l="1"/>
  <c r="DF74"/>
  <c r="DF75"/>
  <c r="DE72"/>
  <c r="DN76" s="1"/>
  <c r="CX74"/>
  <c r="CX75"/>
  <c r="CW71"/>
  <c r="CX71" s="1"/>
  <c r="DE55"/>
  <c r="DN55" s="1"/>
  <c r="DE25"/>
  <c r="DE14"/>
  <c r="DA76"/>
  <c r="DB76"/>
  <c r="DF3"/>
  <c r="DF4"/>
  <c r="DF5"/>
  <c r="DF6"/>
  <c r="DF7"/>
  <c r="DF8"/>
  <c r="DF9"/>
  <c r="DF10"/>
  <c r="DF11"/>
  <c r="DF12"/>
  <c r="DF13"/>
  <c r="DF15"/>
  <c r="DF16"/>
  <c r="DF17"/>
  <c r="DF18"/>
  <c r="DF19"/>
  <c r="DF20"/>
  <c r="DF21"/>
  <c r="DF22"/>
  <c r="DF23"/>
  <c r="DF24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CX72"/>
  <c r="CX73"/>
  <c r="CS76"/>
  <c r="CT76"/>
  <c r="DE76" l="1"/>
  <c r="DN14"/>
  <c r="DN25"/>
  <c r="DF72"/>
  <c r="DF71"/>
  <c r="CW76"/>
  <c r="CW55" l="1"/>
  <c r="CW25"/>
  <c r="CW14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3"/>
  <c r="CX25" l="1"/>
  <c r="DF25"/>
  <c r="DF14"/>
  <c r="DF55"/>
  <c r="HJ14" i="13"/>
  <c r="HF76"/>
  <c r="HG76"/>
  <c r="HK4"/>
  <c r="HK5"/>
  <c r="HK6"/>
  <c r="HK7"/>
  <c r="HK8"/>
  <c r="HK9"/>
  <c r="HK10"/>
  <c r="HK11"/>
  <c r="HK12"/>
  <c r="HK13"/>
  <c r="HK15"/>
  <c r="HK16"/>
  <c r="HK17"/>
  <c r="HK18"/>
  <c r="HK19"/>
  <c r="HK20"/>
  <c r="HK21"/>
  <c r="HK22"/>
  <c r="HK23"/>
  <c r="HK24"/>
  <c r="HK25"/>
  <c r="HK26"/>
  <c r="HK27"/>
  <c r="HK28"/>
  <c r="HK29"/>
  <c r="HK30"/>
  <c r="HK31"/>
  <c r="HK32"/>
  <c r="HK33"/>
  <c r="HK34"/>
  <c r="HK35"/>
  <c r="HK36"/>
  <c r="HK37"/>
  <c r="HK38"/>
  <c r="HK39"/>
  <c r="HK40"/>
  <c r="HK41"/>
  <c r="HK42"/>
  <c r="HK43"/>
  <c r="HK44"/>
  <c r="HK45"/>
  <c r="HK46"/>
  <c r="HK47"/>
  <c r="HK48"/>
  <c r="HK49"/>
  <c r="HK50"/>
  <c r="HK51"/>
  <c r="HK52"/>
  <c r="HK53"/>
  <c r="HK54"/>
  <c r="HK55"/>
  <c r="HK56"/>
  <c r="HK57"/>
  <c r="HK58"/>
  <c r="HK59"/>
  <c r="HK60"/>
  <c r="HK61"/>
  <c r="HK62"/>
  <c r="HK63"/>
  <c r="HK64"/>
  <c r="HK65"/>
  <c r="HK66"/>
  <c r="HK67"/>
  <c r="HK68"/>
  <c r="HK69"/>
  <c r="HK70"/>
  <c r="HK71"/>
  <c r="HK3"/>
  <c r="HS14" l="1"/>
  <c r="HJ76"/>
  <c r="CP74" i="19" l="1"/>
  <c r="CP75"/>
  <c r="CO55"/>
  <c r="CX55" s="1"/>
  <c r="CO14"/>
  <c r="CX14" s="1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O76" l="1"/>
  <c r="CC76" l="1"/>
  <c r="CD76"/>
  <c r="CG76" l="1"/>
  <c r="GX76" i="13"/>
  <c r="GY76"/>
  <c r="HB14"/>
  <c r="HC4"/>
  <c r="HC5"/>
  <c r="HC6"/>
  <c r="HC7"/>
  <c r="HC8"/>
  <c r="HC9"/>
  <c r="HC10"/>
  <c r="HC11"/>
  <c r="HC12"/>
  <c r="HC13"/>
  <c r="HC15"/>
  <c r="HC16"/>
  <c r="HC17"/>
  <c r="HC18"/>
  <c r="HC19"/>
  <c r="HC20"/>
  <c r="HC21"/>
  <c r="HC22"/>
  <c r="HC23"/>
  <c r="HC24"/>
  <c r="HC26"/>
  <c r="HC27"/>
  <c r="HC28"/>
  <c r="HC29"/>
  <c r="HC30"/>
  <c r="HC31"/>
  <c r="HC32"/>
  <c r="HC33"/>
  <c r="HC34"/>
  <c r="HC35"/>
  <c r="HC36"/>
  <c r="HC37"/>
  <c r="HC38"/>
  <c r="HC39"/>
  <c r="HC40"/>
  <c r="HC41"/>
  <c r="HC42"/>
  <c r="HC43"/>
  <c r="HC44"/>
  <c r="HC45"/>
  <c r="HC46"/>
  <c r="HC47"/>
  <c r="HC48"/>
  <c r="HC49"/>
  <c r="HC50"/>
  <c r="HC51"/>
  <c r="HC52"/>
  <c r="HC53"/>
  <c r="HC54"/>
  <c r="HC55"/>
  <c r="HC56"/>
  <c r="HC57"/>
  <c r="HC58"/>
  <c r="HC59"/>
  <c r="HC60"/>
  <c r="HC61"/>
  <c r="HC62"/>
  <c r="HC63"/>
  <c r="HC64"/>
  <c r="HC65"/>
  <c r="HC66"/>
  <c r="HC67"/>
  <c r="HC68"/>
  <c r="HC69"/>
  <c r="HC70"/>
  <c r="HC71"/>
  <c r="HC72"/>
  <c r="HC3"/>
  <c r="GT25"/>
  <c r="HC25" s="1"/>
  <c r="GT14"/>
  <c r="GP76"/>
  <c r="GQ76"/>
  <c r="GT73"/>
  <c r="HC73" s="1"/>
  <c r="GU4"/>
  <c r="GU5"/>
  <c r="GU6"/>
  <c r="GU7"/>
  <c r="GU8"/>
  <c r="GU9"/>
  <c r="GU10"/>
  <c r="GU11"/>
  <c r="GU12"/>
  <c r="GU13"/>
  <c r="GU15"/>
  <c r="GU16"/>
  <c r="GU17"/>
  <c r="GU18"/>
  <c r="GU19"/>
  <c r="GU20"/>
  <c r="GU21"/>
  <c r="GU22"/>
  <c r="GU23"/>
  <c r="GU24"/>
  <c r="GU26"/>
  <c r="GU27"/>
  <c r="GU28"/>
  <c r="GU29"/>
  <c r="GU30"/>
  <c r="GU31"/>
  <c r="GU32"/>
  <c r="GU33"/>
  <c r="GU34"/>
  <c r="GU35"/>
  <c r="GU36"/>
  <c r="GU37"/>
  <c r="GU38"/>
  <c r="GU39"/>
  <c r="GU40"/>
  <c r="GU41"/>
  <c r="GU42"/>
  <c r="GU43"/>
  <c r="GU44"/>
  <c r="GU45"/>
  <c r="GU46"/>
  <c r="GU47"/>
  <c r="GU48"/>
  <c r="GU49"/>
  <c r="GU50"/>
  <c r="GU51"/>
  <c r="GU52"/>
  <c r="GU53"/>
  <c r="GU54"/>
  <c r="GU55"/>
  <c r="GU56"/>
  <c r="GU57"/>
  <c r="GU58"/>
  <c r="GU59"/>
  <c r="GU60"/>
  <c r="GU61"/>
  <c r="GU62"/>
  <c r="GU63"/>
  <c r="GU64"/>
  <c r="GU65"/>
  <c r="GU66"/>
  <c r="GU67"/>
  <c r="GU68"/>
  <c r="GU69"/>
  <c r="GU70"/>
  <c r="GU3"/>
  <c r="CG55" i="19"/>
  <c r="CP55" s="1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HB76" i="13" l="1"/>
  <c r="HC14"/>
  <c r="HK14"/>
  <c r="GT76"/>
  <c r="BY55" i="19" l="1"/>
  <c r="BY25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Z55" l="1"/>
  <c r="CH55"/>
  <c r="BY74"/>
  <c r="GL73" i="13"/>
  <c r="GL25" l="1"/>
  <c r="GL14"/>
  <c r="GU14" s="1"/>
  <c r="GH76"/>
  <c r="GI76"/>
  <c r="GM4"/>
  <c r="GM5"/>
  <c r="GM6"/>
  <c r="GM7"/>
  <c r="GM8"/>
  <c r="GM9"/>
  <c r="GM10"/>
  <c r="GM11"/>
  <c r="GM12"/>
  <c r="GM13"/>
  <c r="GM15"/>
  <c r="GM16"/>
  <c r="GM17"/>
  <c r="GM18"/>
  <c r="GM19"/>
  <c r="GM20"/>
  <c r="GM21"/>
  <c r="GM22"/>
  <c r="GM23"/>
  <c r="GM24"/>
  <c r="GM26"/>
  <c r="GM27"/>
  <c r="GM28"/>
  <c r="GM29"/>
  <c r="GM30"/>
  <c r="GM31"/>
  <c r="GM32"/>
  <c r="GM33"/>
  <c r="GM34"/>
  <c r="GM35"/>
  <c r="GM36"/>
  <c r="GM37"/>
  <c r="GM38"/>
  <c r="GM39"/>
  <c r="GM40"/>
  <c r="GM41"/>
  <c r="GM42"/>
  <c r="GM43"/>
  <c r="GM44"/>
  <c r="GM45"/>
  <c r="GM46"/>
  <c r="GM47"/>
  <c r="GM48"/>
  <c r="GM49"/>
  <c r="GM50"/>
  <c r="GM51"/>
  <c r="GM52"/>
  <c r="GM53"/>
  <c r="GM54"/>
  <c r="GM55"/>
  <c r="GM56"/>
  <c r="GM57"/>
  <c r="GM58"/>
  <c r="GM59"/>
  <c r="GM60"/>
  <c r="GM61"/>
  <c r="GM62"/>
  <c r="GM63"/>
  <c r="GM64"/>
  <c r="GM65"/>
  <c r="GM66"/>
  <c r="GM67"/>
  <c r="GM68"/>
  <c r="GM69"/>
  <c r="GM70"/>
  <c r="GM71"/>
  <c r="GM72"/>
  <c r="GM3"/>
  <c r="BQ25" i="19"/>
  <c r="BZ25" s="1"/>
  <c r="BQ14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3"/>
  <c r="BM74"/>
  <c r="BN74"/>
  <c r="BR14" l="1"/>
  <c r="GM14" i="13"/>
  <c r="GU25"/>
  <c r="GL76"/>
  <c r="BQ74" i="19"/>
  <c r="GD73" i="13" l="1"/>
  <c r="GE71"/>
  <c r="GE72"/>
  <c r="GD25" l="1"/>
  <c r="GE4"/>
  <c r="GE5"/>
  <c r="GE6"/>
  <c r="GE7"/>
  <c r="GE8"/>
  <c r="GE9"/>
  <c r="GE10"/>
  <c r="GE11"/>
  <c r="GE12"/>
  <c r="GE13"/>
  <c r="GE14"/>
  <c r="GE15"/>
  <c r="GE16"/>
  <c r="GE17"/>
  <c r="GE18"/>
  <c r="GE19"/>
  <c r="GE20"/>
  <c r="GE21"/>
  <c r="GE22"/>
  <c r="GE23"/>
  <c r="GE24"/>
  <c r="GE26"/>
  <c r="GE27"/>
  <c r="GE28"/>
  <c r="GE29"/>
  <c r="GE30"/>
  <c r="GE31"/>
  <c r="GE32"/>
  <c r="GE33"/>
  <c r="GE34"/>
  <c r="GE35"/>
  <c r="GE36"/>
  <c r="GE37"/>
  <c r="GE38"/>
  <c r="GE39"/>
  <c r="GE40"/>
  <c r="GE41"/>
  <c r="GE42"/>
  <c r="GE43"/>
  <c r="GE44"/>
  <c r="GE45"/>
  <c r="GE46"/>
  <c r="GE47"/>
  <c r="GE48"/>
  <c r="GE49"/>
  <c r="GE50"/>
  <c r="GE51"/>
  <c r="GE52"/>
  <c r="GE53"/>
  <c r="GE54"/>
  <c r="GE55"/>
  <c r="GE56"/>
  <c r="GE57"/>
  <c r="GE58"/>
  <c r="GE59"/>
  <c r="GE60"/>
  <c r="GE61"/>
  <c r="GE62"/>
  <c r="GE63"/>
  <c r="GE64"/>
  <c r="GE65"/>
  <c r="GE66"/>
  <c r="GE67"/>
  <c r="GE68"/>
  <c r="GE69"/>
  <c r="GE70"/>
  <c r="GE74"/>
  <c r="GE75"/>
  <c r="GE3"/>
  <c r="FZ76"/>
  <c r="GA76"/>
  <c r="GM25" l="1"/>
  <c r="GD76"/>
  <c r="FC92" i="12" l="1"/>
  <c r="FD92"/>
  <c r="FH73"/>
  <c r="FH91"/>
  <c r="FH89"/>
  <c r="FH88"/>
  <c r="FH82"/>
  <c r="FH83"/>
  <c r="FH84"/>
  <c r="FH85"/>
  <c r="FH86"/>
  <c r="FH87"/>
  <c r="FH81"/>
  <c r="FH80"/>
  <c r="FH79"/>
  <c r="FH75"/>
  <c r="FH74"/>
  <c r="FH72"/>
  <c r="FG63"/>
  <c r="FH4"/>
  <c r="FH5"/>
  <c r="FH6"/>
  <c r="FH7"/>
  <c r="FH8"/>
  <c r="FH9"/>
  <c r="FH10"/>
  <c r="FH11"/>
  <c r="FH12"/>
  <c r="FH13"/>
  <c r="FH14"/>
  <c r="FH15"/>
  <c r="FH16"/>
  <c r="FH17"/>
  <c r="FH18"/>
  <c r="FH19"/>
  <c r="FH20"/>
  <c r="FH21"/>
  <c r="FH22"/>
  <c r="FH23"/>
  <c r="FH24"/>
  <c r="FH25"/>
  <c r="FH26"/>
  <c r="FH27"/>
  <c r="FH28"/>
  <c r="FH29"/>
  <c r="FH30"/>
  <c r="FH31"/>
  <c r="FH32"/>
  <c r="FH33"/>
  <c r="FH34"/>
  <c r="FH35"/>
  <c r="FH36"/>
  <c r="FH37"/>
  <c r="FH38"/>
  <c r="FH39"/>
  <c r="FH40"/>
  <c r="FH41"/>
  <c r="FH42"/>
  <c r="FH43"/>
  <c r="FH44"/>
  <c r="FH45"/>
  <c r="FH46"/>
  <c r="FH47"/>
  <c r="FH48"/>
  <c r="FH49"/>
  <c r="FH50"/>
  <c r="FH51"/>
  <c r="FH52"/>
  <c r="FH53"/>
  <c r="FH54"/>
  <c r="FH55"/>
  <c r="FH56"/>
  <c r="FH57"/>
  <c r="FH58"/>
  <c r="FH59"/>
  <c r="FH60"/>
  <c r="FH61"/>
  <c r="FH62"/>
  <c r="FH64"/>
  <c r="FH65"/>
  <c r="FH66"/>
  <c r="FH67"/>
  <c r="FH68"/>
  <c r="FH69"/>
  <c r="FH70"/>
  <c r="FH3"/>
  <c r="FG92" l="1"/>
  <c r="FH63"/>
  <c r="FP63"/>
  <c r="FR76" i="13"/>
  <c r="FS76"/>
  <c r="FV25"/>
  <c r="GE25" s="1"/>
  <c r="FW72"/>
  <c r="FW4"/>
  <c r="FW5"/>
  <c r="FW6"/>
  <c r="FW7"/>
  <c r="FW8"/>
  <c r="FW9"/>
  <c r="FW10"/>
  <c r="FW11"/>
  <c r="FW12"/>
  <c r="FW13"/>
  <c r="FW14"/>
  <c r="FW15"/>
  <c r="FW16"/>
  <c r="FW17"/>
  <c r="FW18"/>
  <c r="FW19"/>
  <c r="FW20"/>
  <c r="FW21"/>
  <c r="FW22"/>
  <c r="FW23"/>
  <c r="FW24"/>
  <c r="FW26"/>
  <c r="FW27"/>
  <c r="FW28"/>
  <c r="FW29"/>
  <c r="FW30"/>
  <c r="FW31"/>
  <c r="FW32"/>
  <c r="FW33"/>
  <c r="FW34"/>
  <c r="FW35"/>
  <c r="FW36"/>
  <c r="FW37"/>
  <c r="FW38"/>
  <c r="FW39"/>
  <c r="FW40"/>
  <c r="FW41"/>
  <c r="FW42"/>
  <c r="FW43"/>
  <c r="FW44"/>
  <c r="FW45"/>
  <c r="FW46"/>
  <c r="FW47"/>
  <c r="FW48"/>
  <c r="FW49"/>
  <c r="FW50"/>
  <c r="FW51"/>
  <c r="FW52"/>
  <c r="FW53"/>
  <c r="FW54"/>
  <c r="FW55"/>
  <c r="FW56"/>
  <c r="FW57"/>
  <c r="FW58"/>
  <c r="FW59"/>
  <c r="FW60"/>
  <c r="FW61"/>
  <c r="FW62"/>
  <c r="FW63"/>
  <c r="FW64"/>
  <c r="FW65"/>
  <c r="FW66"/>
  <c r="FW67"/>
  <c r="FW68"/>
  <c r="FW69"/>
  <c r="FW70"/>
  <c r="FW71"/>
  <c r="FW3"/>
  <c r="BJ71" i="19"/>
  <c r="BJ72"/>
  <c r="BE74"/>
  <c r="BF74"/>
  <c r="BI25"/>
  <c r="BR25" s="1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59"/>
  <c r="BJ60"/>
  <c r="BJ61"/>
  <c r="BJ62"/>
  <c r="BJ63"/>
  <c r="BJ64"/>
  <c r="BJ65"/>
  <c r="BJ66"/>
  <c r="BJ67"/>
  <c r="BJ68"/>
  <c r="BJ69"/>
  <c r="BJ70"/>
  <c r="BJ3"/>
  <c r="BI74" l="1"/>
  <c r="FV76" i="13"/>
  <c r="BB71" i="19"/>
  <c r="BB72"/>
  <c r="FN75" i="13" l="1"/>
  <c r="FO75" s="1"/>
  <c r="FN74"/>
  <c r="FO74" s="1"/>
  <c r="FN25"/>
  <c r="FW25" s="1"/>
  <c r="FJ76"/>
  <c r="FK76"/>
  <c r="FO4"/>
  <c r="FO5"/>
  <c r="FO6"/>
  <c r="FO7"/>
  <c r="FO8"/>
  <c r="FO9"/>
  <c r="FO10"/>
  <c r="FO11"/>
  <c r="FO12"/>
  <c r="FO13"/>
  <c r="FO14"/>
  <c r="FO15"/>
  <c r="FO16"/>
  <c r="FO17"/>
  <c r="FO18"/>
  <c r="FO19"/>
  <c r="FO20"/>
  <c r="FO21"/>
  <c r="FO22"/>
  <c r="FO23"/>
  <c r="FO24"/>
  <c r="FO26"/>
  <c r="FO27"/>
  <c r="FO28"/>
  <c r="FO29"/>
  <c r="FO30"/>
  <c r="FO31"/>
  <c r="FO32"/>
  <c r="FO33"/>
  <c r="FO34"/>
  <c r="FO35"/>
  <c r="FO36"/>
  <c r="FO37"/>
  <c r="FO38"/>
  <c r="FO39"/>
  <c r="FO40"/>
  <c r="FO41"/>
  <c r="FO42"/>
  <c r="FO43"/>
  <c r="FO44"/>
  <c r="FO45"/>
  <c r="FO46"/>
  <c r="FO47"/>
  <c r="FO48"/>
  <c r="FO49"/>
  <c r="FO50"/>
  <c r="FO51"/>
  <c r="FO52"/>
  <c r="FO53"/>
  <c r="FO54"/>
  <c r="FO55"/>
  <c r="FO56"/>
  <c r="FO57"/>
  <c r="FO58"/>
  <c r="FO59"/>
  <c r="FO60"/>
  <c r="FO61"/>
  <c r="FO62"/>
  <c r="FO63"/>
  <c r="FO64"/>
  <c r="FO65"/>
  <c r="FO66"/>
  <c r="FO67"/>
  <c r="FO68"/>
  <c r="FO69"/>
  <c r="FO70"/>
  <c r="FO71"/>
  <c r="FO72"/>
  <c r="FO3"/>
  <c r="BA55" i="19"/>
  <c r="BJ55" s="1"/>
  <c r="BA25"/>
  <c r="BJ25" s="1"/>
  <c r="AW74"/>
  <c r="AX74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6"/>
  <c r="BB57"/>
  <c r="BB58"/>
  <c r="BB59"/>
  <c r="BB60"/>
  <c r="BB61"/>
  <c r="BB62"/>
  <c r="BB63"/>
  <c r="BB64"/>
  <c r="BB65"/>
  <c r="BB66"/>
  <c r="BB67"/>
  <c r="BB68"/>
  <c r="BB69"/>
  <c r="BB70"/>
  <c r="BB3"/>
  <c r="FN76" i="13" l="1"/>
  <c r="BA74" i="19"/>
  <c r="AS55"/>
  <c r="BB55" s="1"/>
  <c r="AO74"/>
  <c r="AP74"/>
  <c r="FF25" i="13"/>
  <c r="FO25" s="1"/>
  <c r="FB76"/>
  <c r="FC76"/>
  <c r="FG75"/>
  <c r="FG74"/>
  <c r="FG72"/>
  <c r="FG71"/>
  <c r="AS74" i="19" l="1"/>
  <c r="FF76" i="13"/>
  <c r="FG4"/>
  <c r="FG5"/>
  <c r="FG6"/>
  <c r="FG7"/>
  <c r="FG8"/>
  <c r="FG9"/>
  <c r="FG10"/>
  <c r="FG11"/>
  <c r="FG12"/>
  <c r="FG13"/>
  <c r="FG14"/>
  <c r="FG15"/>
  <c r="FG16"/>
  <c r="FG17"/>
  <c r="FG18"/>
  <c r="FG19"/>
  <c r="FG20"/>
  <c r="FG21"/>
  <c r="FG22"/>
  <c r="FG23"/>
  <c r="FG24"/>
  <c r="FG26"/>
  <c r="FG27"/>
  <c r="FG28"/>
  <c r="FG29"/>
  <c r="FG30"/>
  <c r="FG31"/>
  <c r="FG32"/>
  <c r="FG33"/>
  <c r="FG34"/>
  <c r="FG35"/>
  <c r="FG36"/>
  <c r="FG37"/>
  <c r="FG38"/>
  <c r="FG39"/>
  <c r="FG40"/>
  <c r="FG41"/>
  <c r="FG42"/>
  <c r="FG43"/>
  <c r="FG44"/>
  <c r="FG45"/>
  <c r="FG46"/>
  <c r="FG47"/>
  <c r="FG48"/>
  <c r="FG49"/>
  <c r="FG50"/>
  <c r="FG51"/>
  <c r="FG52"/>
  <c r="FG53"/>
  <c r="FG54"/>
  <c r="FG55"/>
  <c r="FG56"/>
  <c r="FG57"/>
  <c r="FG58"/>
  <c r="FG59"/>
  <c r="FG60"/>
  <c r="FG61"/>
  <c r="FG62"/>
  <c r="FG63"/>
  <c r="FG64"/>
  <c r="FG65"/>
  <c r="FG66"/>
  <c r="FG67"/>
  <c r="FG68"/>
  <c r="FG69"/>
  <c r="FG70"/>
  <c r="FG3"/>
  <c r="AS25" i="19"/>
  <c r="BB25" s="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3"/>
  <c r="O4" i="1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P77" l="1"/>
  <c r="P67"/>
  <c r="P61"/>
  <c r="P51"/>
  <c r="P45"/>
  <c r="P35"/>
  <c r="P29"/>
  <c r="P19"/>
  <c r="P13"/>
  <c r="P81"/>
  <c r="P79"/>
  <c r="P71"/>
  <c r="P65"/>
  <c r="P63"/>
  <c r="P55"/>
  <c r="P49"/>
  <c r="P47"/>
  <c r="P39"/>
  <c r="P33"/>
  <c r="P31"/>
  <c r="P23"/>
  <c r="P17"/>
  <c r="P15"/>
  <c r="P7"/>
  <c r="P75"/>
  <c r="P73"/>
  <c r="P69"/>
  <c r="P59"/>
  <c r="P57"/>
  <c r="P53"/>
  <c r="P43"/>
  <c r="P41"/>
  <c r="P37"/>
  <c r="P27"/>
  <c r="P25"/>
  <c r="P21"/>
  <c r="P11"/>
  <c r="P9"/>
  <c r="P5"/>
  <c r="P78"/>
  <c r="P76"/>
  <c r="P70"/>
  <c r="P68"/>
  <c r="P62"/>
  <c r="P60"/>
  <c r="P54"/>
  <c r="P52"/>
  <c r="P46"/>
  <c r="P44"/>
  <c r="P38"/>
  <c r="P36"/>
  <c r="P30"/>
  <c r="P28"/>
  <c r="P22"/>
  <c r="P20"/>
  <c r="P14"/>
  <c r="P12"/>
  <c r="P6"/>
  <c r="P4"/>
  <c r="P3"/>
  <c r="P66"/>
  <c r="P50"/>
  <c r="P34"/>
  <c r="P18"/>
  <c r="P80"/>
  <c r="P72"/>
  <c r="P64"/>
  <c r="P56"/>
  <c r="P48"/>
  <c r="P40"/>
  <c r="P32"/>
  <c r="P24"/>
  <c r="P16"/>
  <c r="P8"/>
  <c r="P74"/>
  <c r="P58"/>
  <c r="P42"/>
  <c r="P26"/>
  <c r="P10"/>
  <c r="W105" i="2"/>
  <c r="W104"/>
  <c r="W103"/>
  <c r="W102"/>
  <c r="W10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13"/>
  <c r="H112"/>
  <c r="H111"/>
  <c r="H110"/>
  <c r="H109"/>
  <c r="H108"/>
  <c r="H107"/>
  <c r="H106"/>
  <c r="H105"/>
  <c r="H104"/>
  <c r="H10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BD4" i="12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70"/>
  <c r="BD71"/>
  <c r="BD72"/>
  <c r="BD73"/>
  <c r="BD74"/>
  <c r="BD75"/>
  <c r="BD76"/>
  <c r="BD77"/>
  <c r="BD78"/>
  <c r="BD79"/>
  <c r="BD80"/>
  <c r="BD81"/>
  <c r="BD82"/>
  <c r="BD83"/>
  <c r="BD84"/>
  <c r="BD3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3"/>
  <c r="AE86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7"/>
  <c r="AE88"/>
  <c r="AE89"/>
  <c r="AE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P3" i="2" l="1"/>
  <c r="P80"/>
  <c r="P74"/>
  <c r="P72"/>
  <c r="P66"/>
  <c r="P64"/>
  <c r="P58"/>
  <c r="P56"/>
  <c r="P50"/>
  <c r="P48"/>
  <c r="P42"/>
  <c r="P40"/>
  <c r="P34"/>
  <c r="P32"/>
  <c r="P26"/>
  <c r="P24"/>
  <c r="P18"/>
  <c r="P16"/>
  <c r="P10"/>
  <c r="P8"/>
  <c r="P81"/>
  <c r="P75"/>
  <c r="P73"/>
  <c r="P67"/>
  <c r="P65"/>
  <c r="P59"/>
  <c r="P57"/>
  <c r="P51"/>
  <c r="P49"/>
  <c r="P43"/>
  <c r="P41"/>
  <c r="P35"/>
  <c r="P33"/>
  <c r="P27"/>
  <c r="P25"/>
  <c r="P19"/>
  <c r="P17"/>
  <c r="P11"/>
  <c r="P9"/>
  <c r="P79"/>
  <c r="P71"/>
  <c r="P63"/>
  <c r="P55"/>
  <c r="P47"/>
  <c r="P39"/>
  <c r="P31"/>
  <c r="P23"/>
  <c r="P15"/>
  <c r="P7"/>
  <c r="P78"/>
  <c r="P70"/>
  <c r="P62"/>
  <c r="P54"/>
  <c r="P46"/>
  <c r="P38"/>
  <c r="P30"/>
  <c r="P22"/>
  <c r="P14"/>
  <c r="P6"/>
  <c r="P77"/>
  <c r="P69"/>
  <c r="P61"/>
  <c r="P53"/>
  <c r="P45"/>
  <c r="P37"/>
  <c r="P29"/>
  <c r="P21"/>
  <c r="P13"/>
  <c r="P5"/>
  <c r="P76"/>
  <c r="P68"/>
  <c r="P60"/>
  <c r="P52"/>
  <c r="P44"/>
  <c r="P36"/>
  <c r="P28"/>
  <c r="P20"/>
  <c r="P12"/>
  <c r="P4"/>
  <c r="AF86" i="12"/>
  <c r="H4" l="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FD71" i="1" l="1"/>
  <c r="FE4"/>
  <c r="FE5"/>
  <c r="FE6"/>
  <c r="FE7"/>
  <c r="FE8"/>
  <c r="FE9"/>
  <c r="FE10"/>
  <c r="FE11"/>
  <c r="FE12"/>
  <c r="FE13"/>
  <c r="FE14"/>
  <c r="FE15"/>
  <c r="FE16"/>
  <c r="FE17"/>
  <c r="FE18"/>
  <c r="FE19"/>
  <c r="FE20"/>
  <c r="FE21"/>
  <c r="FE22"/>
  <c r="FE23"/>
  <c r="FE24"/>
  <c r="FE25"/>
  <c r="FE26"/>
  <c r="FE27"/>
  <c r="FE28"/>
  <c r="FE29"/>
  <c r="FE30"/>
  <c r="FE31"/>
  <c r="FE32"/>
  <c r="FE33"/>
  <c r="FE34"/>
  <c r="FE35"/>
  <c r="FE36"/>
  <c r="FE37"/>
  <c r="FE38"/>
  <c r="FE39"/>
  <c r="FE40"/>
  <c r="FE41"/>
  <c r="FE42"/>
  <c r="FE43"/>
  <c r="FE44"/>
  <c r="FE45"/>
  <c r="FE46"/>
  <c r="FE47"/>
  <c r="FE48"/>
  <c r="FE49"/>
  <c r="FE50"/>
  <c r="FE51"/>
  <c r="FE52"/>
  <c r="FE53"/>
  <c r="FE54"/>
  <c r="FE55"/>
  <c r="FE56"/>
  <c r="FE57"/>
  <c r="FE58"/>
  <c r="FE59"/>
  <c r="FE60"/>
  <c r="FE61"/>
  <c r="FE62"/>
  <c r="FE63"/>
  <c r="FE64"/>
  <c r="FE65"/>
  <c r="FE66"/>
  <c r="FE67"/>
  <c r="FE68"/>
  <c r="FE69"/>
  <c r="FE70"/>
  <c r="FE72"/>
  <c r="FE73"/>
  <c r="FE74"/>
  <c r="FE75"/>
  <c r="FE76"/>
  <c r="FE77"/>
  <c r="FE78"/>
  <c r="FE79"/>
  <c r="FE80"/>
  <c r="FE81"/>
  <c r="FE82"/>
  <c r="FE83"/>
  <c r="FE84"/>
  <c r="FE85"/>
  <c r="FE86"/>
  <c r="FE87"/>
  <c r="FE89"/>
  <c r="FE90"/>
  <c r="FE91"/>
  <c r="FE92"/>
  <c r="FE3"/>
  <c r="EZ93"/>
  <c r="FA93"/>
  <c r="EV91" i="2"/>
  <c r="EV4"/>
  <c r="EV5"/>
  <c r="EV6"/>
  <c r="EV7"/>
  <c r="EV8"/>
  <c r="EV9"/>
  <c r="EV10"/>
  <c r="EV11"/>
  <c r="EV12"/>
  <c r="EV13"/>
  <c r="EV14"/>
  <c r="EV15"/>
  <c r="EV16"/>
  <c r="EV17"/>
  <c r="EV18"/>
  <c r="EV19"/>
  <c r="EV20"/>
  <c r="EV21"/>
  <c r="EV22"/>
  <c r="EV23"/>
  <c r="EV24"/>
  <c r="EV25"/>
  <c r="EV26"/>
  <c r="EV27"/>
  <c r="EV28"/>
  <c r="EV29"/>
  <c r="EV30"/>
  <c r="EV31"/>
  <c r="EV32"/>
  <c r="EV33"/>
  <c r="EV34"/>
  <c r="EV35"/>
  <c r="EV36"/>
  <c r="EV37"/>
  <c r="EV38"/>
  <c r="EV39"/>
  <c r="EV40"/>
  <c r="EV41"/>
  <c r="EV42"/>
  <c r="EV43"/>
  <c r="EV44"/>
  <c r="EV45"/>
  <c r="EV46"/>
  <c r="EV47"/>
  <c r="EV48"/>
  <c r="EV49"/>
  <c r="EV50"/>
  <c r="EV51"/>
  <c r="EV52"/>
  <c r="EV53"/>
  <c r="EV54"/>
  <c r="EV55"/>
  <c r="EV56"/>
  <c r="EV57"/>
  <c r="EV58"/>
  <c r="EV59"/>
  <c r="EV60"/>
  <c r="EV61"/>
  <c r="EV62"/>
  <c r="EV63"/>
  <c r="EV64"/>
  <c r="EV65"/>
  <c r="EV66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9"/>
  <c r="EV90"/>
  <c r="EV3"/>
  <c r="EQ92"/>
  <c r="ER92"/>
  <c r="EY74" i="13"/>
  <c r="EY75"/>
  <c r="ET76"/>
  <c r="EU76"/>
  <c r="EL76"/>
  <c r="EM76"/>
  <c r="EQ75"/>
  <c r="EQ74"/>
  <c r="EX25"/>
  <c r="FG25" s="1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3"/>
  <c r="AG74" i="19"/>
  <c r="AH74"/>
  <c r="AK25"/>
  <c r="AT25" s="1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EP76" i="13" l="1"/>
  <c r="AK74" i="19"/>
  <c r="EX76" i="13"/>
  <c r="EU92" i="2"/>
  <c r="FD93" i="1"/>
  <c r="EV71"/>
  <c r="FE71" s="1"/>
  <c r="ER93"/>
  <c r="ES93"/>
  <c r="EV92" i="12"/>
  <c r="EW92"/>
  <c r="EP25" i="13"/>
  <c r="EY25" s="1"/>
  <c r="EQ4"/>
  <c r="EQ5"/>
  <c r="EQ6"/>
  <c r="EQ7"/>
  <c r="EQ8"/>
  <c r="EQ9"/>
  <c r="EQ10"/>
  <c r="EQ11"/>
  <c r="EQ12"/>
  <c r="EQ13"/>
  <c r="EQ14"/>
  <c r="EQ15"/>
  <c r="EQ16"/>
  <c r="EQ17"/>
  <c r="EQ18"/>
  <c r="EQ19"/>
  <c r="EQ20"/>
  <c r="EQ21"/>
  <c r="EQ22"/>
  <c r="EQ23"/>
  <c r="EQ24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3"/>
  <c r="AC25" i="19"/>
  <c r="AL25" s="1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EI92" i="2"/>
  <c r="EJ92"/>
  <c r="EW4" i="1"/>
  <c r="EW5"/>
  <c r="EW6"/>
  <c r="EW7"/>
  <c r="EW8"/>
  <c r="EW9"/>
  <c r="EW10"/>
  <c r="EW11"/>
  <c r="EW12"/>
  <c r="EW13"/>
  <c r="EW14"/>
  <c r="EW15"/>
  <c r="EW16"/>
  <c r="EW17"/>
  <c r="EW18"/>
  <c r="EW19"/>
  <c r="EW20"/>
  <c r="EW21"/>
  <c r="EW22"/>
  <c r="EW23"/>
  <c r="EW24"/>
  <c r="EW25"/>
  <c r="EW26"/>
  <c r="EW27"/>
  <c r="EW28"/>
  <c r="EW29"/>
  <c r="EW30"/>
  <c r="EW31"/>
  <c r="EW32"/>
  <c r="EW33"/>
  <c r="EW34"/>
  <c r="EW35"/>
  <c r="EW36"/>
  <c r="EW37"/>
  <c r="EW38"/>
  <c r="EW39"/>
  <c r="EW40"/>
  <c r="EW41"/>
  <c r="EW42"/>
  <c r="EW43"/>
  <c r="EW44"/>
  <c r="EW45"/>
  <c r="EW46"/>
  <c r="EW47"/>
  <c r="EW48"/>
  <c r="EW49"/>
  <c r="EW50"/>
  <c r="EW51"/>
  <c r="EW52"/>
  <c r="EW53"/>
  <c r="EW54"/>
  <c r="EW55"/>
  <c r="EW56"/>
  <c r="EW57"/>
  <c r="EW58"/>
  <c r="EW59"/>
  <c r="EW60"/>
  <c r="EW61"/>
  <c r="EW62"/>
  <c r="EW63"/>
  <c r="EW64"/>
  <c r="EW65"/>
  <c r="EW66"/>
  <c r="EW67"/>
  <c r="EW68"/>
  <c r="EW69"/>
  <c r="EW70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3"/>
  <c r="EN4" i="2"/>
  <c r="EN5"/>
  <c r="EN6"/>
  <c r="EN7"/>
  <c r="EN8"/>
  <c r="EN9"/>
  <c r="EN10"/>
  <c r="EN11"/>
  <c r="EN12"/>
  <c r="EN13"/>
  <c r="EN14"/>
  <c r="EN15"/>
  <c r="EN16"/>
  <c r="EN17"/>
  <c r="EN18"/>
  <c r="EN19"/>
  <c r="EN20"/>
  <c r="EN21"/>
  <c r="EN22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3"/>
  <c r="EO92" i="12"/>
  <c r="EP92"/>
  <c r="EV93" i="1" l="1"/>
  <c r="ES92" i="12"/>
  <c r="EZ92"/>
  <c r="AC74" i="19"/>
  <c r="EM92" i="2"/>
  <c r="EN71" i="1"/>
  <c r="EW71" s="1"/>
  <c r="U85" i="19"/>
  <c r="EJ93" i="1"/>
  <c r="EK93"/>
  <c r="EO92"/>
  <c r="EO4"/>
  <c r="EO5"/>
  <c r="EO6"/>
  <c r="EO7"/>
  <c r="EO8"/>
  <c r="EO9"/>
  <c r="EO10"/>
  <c r="EO11"/>
  <c r="EO12"/>
  <c r="EO13"/>
  <c r="EO14"/>
  <c r="EO15"/>
  <c r="EO16"/>
  <c r="EO17"/>
  <c r="EO18"/>
  <c r="EO19"/>
  <c r="EO20"/>
  <c r="EO21"/>
  <c r="EO22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3"/>
  <c r="EF4" i="2"/>
  <c r="EF5"/>
  <c r="EF6"/>
  <c r="EF7"/>
  <c r="EF8"/>
  <c r="EF9"/>
  <c r="EF10"/>
  <c r="EF11"/>
  <c r="EF12"/>
  <c r="EF13"/>
  <c r="EF14"/>
  <c r="EF15"/>
  <c r="EF16"/>
  <c r="EF17"/>
  <c r="EF18"/>
  <c r="EF19"/>
  <c r="EF20"/>
  <c r="EF21"/>
  <c r="EF22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3"/>
  <c r="EA92"/>
  <c r="EB92"/>
  <c r="ED76" i="13"/>
  <c r="EE76"/>
  <c r="EI75"/>
  <c r="EI74"/>
  <c r="EH25"/>
  <c r="EQ25" s="1"/>
  <c r="EI4"/>
  <c r="EI5"/>
  <c r="EI6"/>
  <c r="EI7"/>
  <c r="EI8"/>
  <c r="EI9"/>
  <c r="EI10"/>
  <c r="EI11"/>
  <c r="EI12"/>
  <c r="EI13"/>
  <c r="EI14"/>
  <c r="EI15"/>
  <c r="EI16"/>
  <c r="EI17"/>
  <c r="EI18"/>
  <c r="EI19"/>
  <c r="EI20"/>
  <c r="EI21"/>
  <c r="EI22"/>
  <c r="EI23"/>
  <c r="EI24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3"/>
  <c r="U25" i="19"/>
  <c r="AD25" s="1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Q74"/>
  <c r="R74"/>
  <c r="B74"/>
  <c r="C74"/>
  <c r="EN93" i="1" l="1"/>
  <c r="EE92" i="2"/>
  <c r="EH76" i="13"/>
  <c r="U74" i="19"/>
  <c r="EF71" i="1"/>
  <c r="EO71" s="1"/>
  <c r="EH92" i="12" l="1"/>
  <c r="EI92"/>
  <c r="N4" i="1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3"/>
  <c r="M25"/>
  <c r="V25" s="1"/>
  <c r="F25"/>
  <c r="EB93" i="1"/>
  <c r="EC93"/>
  <c r="EG4"/>
  <c r="EG5"/>
  <c r="EG6"/>
  <c r="EG7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3"/>
  <c r="DS92" i="2"/>
  <c r="DT92"/>
  <c r="DX4"/>
  <c r="DX5"/>
  <c r="DX6"/>
  <c r="DX7"/>
  <c r="DX8"/>
  <c r="DX9"/>
  <c r="DX10"/>
  <c r="DX11"/>
  <c r="DX12"/>
  <c r="DX13"/>
  <c r="DX14"/>
  <c r="DX15"/>
  <c r="DX16"/>
  <c r="DX17"/>
  <c r="DX18"/>
  <c r="DX19"/>
  <c r="DX20"/>
  <c r="DX21"/>
  <c r="DX22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3"/>
  <c r="EA74" i="13"/>
  <c r="EA75"/>
  <c r="DV76"/>
  <c r="DW76"/>
  <c r="DZ25"/>
  <c r="EA4"/>
  <c r="EA5"/>
  <c r="EA6"/>
  <c r="EA7"/>
  <c r="EA8"/>
  <c r="EA9"/>
  <c r="EA10"/>
  <c r="EA11"/>
  <c r="EA12"/>
  <c r="EA13"/>
  <c r="EA14"/>
  <c r="EA15"/>
  <c r="EA16"/>
  <c r="EA17"/>
  <c r="EA18"/>
  <c r="EA19"/>
  <c r="EA20"/>
  <c r="EA21"/>
  <c r="EA22"/>
  <c r="EA23"/>
  <c r="EA24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3"/>
  <c r="I74" i="19"/>
  <c r="J74"/>
  <c r="EF93" i="1" l="1"/>
  <c r="EL92" i="12"/>
  <c r="EI25" i="13"/>
  <c r="N25" i="19"/>
  <c r="DZ76" i="13"/>
  <c r="DW92" i="2"/>
  <c r="M74" i="19"/>
  <c r="EA92" i="12" l="1"/>
  <c r="EB92"/>
  <c r="DT93" i="1"/>
  <c r="DU93"/>
  <c r="DX92"/>
  <c r="DY4"/>
  <c r="DY5"/>
  <c r="DY6"/>
  <c r="DY7"/>
  <c r="DY8"/>
  <c r="DY9"/>
  <c r="DY10"/>
  <c r="DY11"/>
  <c r="DY12"/>
  <c r="DY13"/>
  <c r="DY14"/>
  <c r="DY15"/>
  <c r="DY16"/>
  <c r="DY17"/>
  <c r="DY18"/>
  <c r="DY19"/>
  <c r="DY20"/>
  <c r="DY21"/>
  <c r="DY22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3"/>
  <c r="DQ87"/>
  <c r="DQ88"/>
  <c r="DQ89"/>
  <c r="DP86" i="2"/>
  <c r="DP87"/>
  <c r="DP88"/>
  <c r="DP89"/>
  <c r="DP90"/>
  <c r="DP91"/>
  <c r="DK92"/>
  <c r="DL92"/>
  <c r="DC92"/>
  <c r="DD92"/>
  <c r="DP4"/>
  <c r="DP5"/>
  <c r="DP6"/>
  <c r="DP7"/>
  <c r="DP8"/>
  <c r="DP9"/>
  <c r="DP10"/>
  <c r="DP11"/>
  <c r="DP12"/>
  <c r="DP13"/>
  <c r="DP14"/>
  <c r="DP15"/>
  <c r="DP16"/>
  <c r="DP17"/>
  <c r="DP18"/>
  <c r="DP20"/>
  <c r="DP21"/>
  <c r="DP22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3"/>
  <c r="DN76" i="13"/>
  <c r="DO76"/>
  <c r="DS74"/>
  <c r="DS75"/>
  <c r="DR25"/>
  <c r="EA25" s="1"/>
  <c r="DS4"/>
  <c r="DS5"/>
  <c r="DS6"/>
  <c r="DS7"/>
  <c r="DS8"/>
  <c r="DS9"/>
  <c r="DS10"/>
  <c r="DS11"/>
  <c r="DS12"/>
  <c r="DS13"/>
  <c r="DS14"/>
  <c r="DS15"/>
  <c r="DS16"/>
  <c r="DS17"/>
  <c r="DS18"/>
  <c r="DS19"/>
  <c r="DS20"/>
  <c r="DS21"/>
  <c r="DS22"/>
  <c r="DS23"/>
  <c r="DS24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3"/>
  <c r="DO92" i="2" l="1"/>
  <c r="EE92" i="12"/>
  <c r="DR76" i="13"/>
  <c r="DX93" i="1"/>
  <c r="DL93"/>
  <c r="DM93"/>
  <c r="DF76" i="13"/>
  <c r="DG76"/>
  <c r="DP92" i="1"/>
  <c r="DY92" s="1"/>
  <c r="DG19" i="2" l="1"/>
  <c r="DP19" s="1"/>
  <c r="DQ4" i="1" l="1"/>
  <c r="DQ5"/>
  <c r="DQ6"/>
  <c r="DQ7"/>
  <c r="DQ8"/>
  <c r="DQ9"/>
  <c r="DQ10"/>
  <c r="DQ11"/>
  <c r="DQ12"/>
  <c r="DQ13"/>
  <c r="DQ14"/>
  <c r="DQ15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3"/>
  <c r="DG92" i="2"/>
  <c r="DH4"/>
  <c r="DH5"/>
  <c r="DH6"/>
  <c r="DH7"/>
  <c r="DH8"/>
  <c r="DH9"/>
  <c r="DH10"/>
  <c r="DH11"/>
  <c r="DH12"/>
  <c r="DH13"/>
  <c r="DH14"/>
  <c r="DH15"/>
  <c r="DH16"/>
  <c r="DH17"/>
  <c r="DH18"/>
  <c r="DH19"/>
  <c r="DH20"/>
  <c r="DH21"/>
  <c r="DH22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1"/>
  <c r="DH3"/>
  <c r="DJ25" i="13"/>
  <c r="DS25" s="1"/>
  <c r="DK4"/>
  <c r="DK5"/>
  <c r="DK6"/>
  <c r="DK7"/>
  <c r="DK8"/>
  <c r="DK9"/>
  <c r="DK10"/>
  <c r="DK11"/>
  <c r="DK12"/>
  <c r="DK13"/>
  <c r="DK14"/>
  <c r="DK15"/>
  <c r="DK16"/>
  <c r="DK17"/>
  <c r="DK18"/>
  <c r="DK19"/>
  <c r="DK20"/>
  <c r="DK21"/>
  <c r="DK22"/>
  <c r="DK23"/>
  <c r="DK24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3"/>
  <c r="DM91" i="12"/>
  <c r="DN91"/>
  <c r="DP93" i="1" l="1"/>
  <c r="DJ76" i="13"/>
  <c r="CU91" i="2"/>
  <c r="CV91"/>
  <c r="CZ4"/>
  <c r="CZ5"/>
  <c r="CZ6"/>
  <c r="CZ7"/>
  <c r="CZ8"/>
  <c r="CZ9"/>
  <c r="CZ10"/>
  <c r="CZ11"/>
  <c r="CZ12"/>
  <c r="CZ13"/>
  <c r="CZ14"/>
  <c r="CZ15"/>
  <c r="CZ16"/>
  <c r="CZ17"/>
  <c r="CZ18"/>
  <c r="CZ19"/>
  <c r="CZ20"/>
  <c r="CZ21"/>
  <c r="CZ22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3"/>
  <c r="DI4" i="1"/>
  <c r="DI5"/>
  <c r="DI6"/>
  <c r="DI7"/>
  <c r="DI8"/>
  <c r="DI9"/>
  <c r="DI10"/>
  <c r="DI11"/>
  <c r="DI12"/>
  <c r="DI13"/>
  <c r="DI14"/>
  <c r="DI15"/>
  <c r="DI16"/>
  <c r="DI17"/>
  <c r="DI18"/>
  <c r="DI19"/>
  <c r="DI20"/>
  <c r="DI21"/>
  <c r="DI22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3"/>
  <c r="DD93"/>
  <c r="DE93"/>
  <c r="DB25" i="13"/>
  <c r="DC4"/>
  <c r="DC5"/>
  <c r="DC6"/>
  <c r="DC7"/>
  <c r="DC8"/>
  <c r="DC9"/>
  <c r="DC10"/>
  <c r="DC11"/>
  <c r="DC12"/>
  <c r="DC13"/>
  <c r="DC14"/>
  <c r="DC15"/>
  <c r="DC16"/>
  <c r="DC17"/>
  <c r="DC18"/>
  <c r="DC19"/>
  <c r="DC20"/>
  <c r="DC21"/>
  <c r="DC22"/>
  <c r="DC23"/>
  <c r="DC24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3"/>
  <c r="CX76"/>
  <c r="CY76"/>
  <c r="DK25" l="1"/>
  <c r="CY91" i="2"/>
  <c r="DH93" i="1"/>
  <c r="DB76" i="13"/>
  <c r="CV93" i="1"/>
  <c r="CW93"/>
  <c r="DA80"/>
  <c r="DA81"/>
  <c r="DA82"/>
  <c r="DA83"/>
  <c r="DA84"/>
  <c r="DA85"/>
  <c r="DA86"/>
  <c r="DA87"/>
  <c r="DA88"/>
  <c r="DA89"/>
  <c r="DA90"/>
  <c r="DA79"/>
  <c r="DA73"/>
  <c r="DA74"/>
  <c r="DA75"/>
  <c r="DA72"/>
  <c r="DA4"/>
  <c r="DA5"/>
  <c r="DA6"/>
  <c r="DA7"/>
  <c r="DA8"/>
  <c r="DA9"/>
  <c r="DA10"/>
  <c r="DA11"/>
  <c r="DA12"/>
  <c r="DA13"/>
  <c r="DA14"/>
  <c r="DA15"/>
  <c r="DA16"/>
  <c r="DA17"/>
  <c r="DA18"/>
  <c r="DA19"/>
  <c r="DA20"/>
  <c r="DA21"/>
  <c r="DA22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3"/>
  <c r="CM91" i="2"/>
  <c r="CN91"/>
  <c r="CR81"/>
  <c r="CR82"/>
  <c r="CR83"/>
  <c r="CR84"/>
  <c r="CR85"/>
  <c r="CR86"/>
  <c r="CR87"/>
  <c r="CR88"/>
  <c r="CR89"/>
  <c r="CR90"/>
  <c r="CR80"/>
  <c r="CR79"/>
  <c r="CR74"/>
  <c r="CR75"/>
  <c r="CR73"/>
  <c r="CR72"/>
  <c r="CR4"/>
  <c r="CR5"/>
  <c r="CR6"/>
  <c r="CR7"/>
  <c r="CR8"/>
  <c r="CR9"/>
  <c r="CR10"/>
  <c r="CR11"/>
  <c r="CR12"/>
  <c r="CR13"/>
  <c r="CR14"/>
  <c r="CR15"/>
  <c r="CR16"/>
  <c r="CR17"/>
  <c r="CR18"/>
  <c r="CR19"/>
  <c r="CR20"/>
  <c r="CR21"/>
  <c r="CR22"/>
  <c r="CR23"/>
  <c r="CR24"/>
  <c r="CR25"/>
  <c r="CR26"/>
  <c r="CR27"/>
  <c r="CR28"/>
  <c r="CR29"/>
  <c r="CR30"/>
  <c r="CR31"/>
  <c r="CR32"/>
  <c r="CR33"/>
  <c r="CR34"/>
  <c r="CR35"/>
  <c r="CR36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3"/>
  <c r="CT25" i="13"/>
  <c r="CP76"/>
  <c r="CQ76"/>
  <c r="CU4"/>
  <c r="CU5"/>
  <c r="CU6"/>
  <c r="CU7"/>
  <c r="CU8"/>
  <c r="CU9"/>
  <c r="CU10"/>
  <c r="CU11"/>
  <c r="CU12"/>
  <c r="CU13"/>
  <c r="CU14"/>
  <c r="CU15"/>
  <c r="CU16"/>
  <c r="CU17"/>
  <c r="CU18"/>
  <c r="CU19"/>
  <c r="CU20"/>
  <c r="CU21"/>
  <c r="CU22"/>
  <c r="CU23"/>
  <c r="CU24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69"/>
  <c r="CU70"/>
  <c r="CU71"/>
  <c r="CU72"/>
  <c r="CU73"/>
  <c r="CU3"/>
  <c r="CT76" l="1"/>
  <c r="DC25"/>
  <c r="CZ93" i="1"/>
  <c r="CQ91" i="2"/>
  <c r="CY87" i="12"/>
  <c r="CZ87"/>
  <c r="CI37" i="2"/>
  <c r="CR37" s="1"/>
  <c r="CJ103"/>
  <c r="CJ102"/>
  <c r="CJ101"/>
  <c r="DC87" i="12" l="1"/>
  <c r="CE87" i="2"/>
  <c r="CF87"/>
  <c r="CJ4"/>
  <c r="CJ5"/>
  <c r="CJ6"/>
  <c r="CJ7"/>
  <c r="CJ8"/>
  <c r="CJ9"/>
  <c r="CJ10"/>
  <c r="CJ11"/>
  <c r="CJ12"/>
  <c r="CJ13"/>
  <c r="CJ14"/>
  <c r="CJ15"/>
  <c r="CJ16"/>
  <c r="CJ17"/>
  <c r="CJ18"/>
  <c r="CJ19"/>
  <c r="CJ20"/>
  <c r="CJ21"/>
  <c r="CJ22"/>
  <c r="CJ23"/>
  <c r="CJ24"/>
  <c r="CJ25"/>
  <c r="CJ26"/>
  <c r="CJ27"/>
  <c r="CJ28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CJ66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3"/>
  <c r="CS4" i="1"/>
  <c r="CS5"/>
  <c r="CS6"/>
  <c r="CS7"/>
  <c r="CS8"/>
  <c r="CS9"/>
  <c r="CS10"/>
  <c r="CS11"/>
  <c r="CS12"/>
  <c r="CS13"/>
  <c r="CS14"/>
  <c r="CS15"/>
  <c r="CS16"/>
  <c r="CS17"/>
  <c r="CS18"/>
  <c r="CS19"/>
  <c r="CS20"/>
  <c r="CS21"/>
  <c r="CS22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3"/>
  <c r="CN87"/>
  <c r="CO87"/>
  <c r="CR87" l="1"/>
  <c r="CI87" i="2"/>
  <c r="CM67" i="13"/>
  <c r="CM68"/>
  <c r="CM69"/>
  <c r="CM70"/>
  <c r="CM71"/>
  <c r="CM72"/>
  <c r="CM73"/>
  <c r="CM66"/>
  <c r="CM4"/>
  <c r="CM5"/>
  <c r="CM6"/>
  <c r="CM7"/>
  <c r="CM8"/>
  <c r="CM9"/>
  <c r="CM10"/>
  <c r="CM11"/>
  <c r="CM12"/>
  <c r="CM13"/>
  <c r="CM14"/>
  <c r="CM15"/>
  <c r="CM16"/>
  <c r="CM17"/>
  <c r="CM18"/>
  <c r="CM19"/>
  <c r="CM20"/>
  <c r="CM21"/>
  <c r="CM22"/>
  <c r="CM23"/>
  <c r="CM24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3"/>
  <c r="CL25"/>
  <c r="CU25" s="1"/>
  <c r="CH76"/>
  <c r="CI76"/>
  <c r="CL76" l="1"/>
  <c r="BW87" i="2"/>
  <c r="BX87"/>
  <c r="CB74"/>
  <c r="CB75"/>
  <c r="CB76"/>
  <c r="CB77"/>
  <c r="CB78"/>
  <c r="CB79"/>
  <c r="CB80"/>
  <c r="CB81"/>
  <c r="CB82"/>
  <c r="CB83"/>
  <c r="CB84"/>
  <c r="CB85"/>
  <c r="CB86"/>
  <c r="CB73"/>
  <c r="CB4"/>
  <c r="CB5"/>
  <c r="CB6"/>
  <c r="CB7"/>
  <c r="CB8"/>
  <c r="CB9"/>
  <c r="CB10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3"/>
  <c r="BZ76" i="13"/>
  <c r="CA76"/>
  <c r="CD76" l="1"/>
  <c r="CA87" i="2"/>
  <c r="CV84" i="12"/>
  <c r="CV77"/>
  <c r="CV103"/>
  <c r="CV102"/>
  <c r="CV101"/>
  <c r="CE72" i="13"/>
  <c r="CE70"/>
  <c r="CE69"/>
  <c r="CE68"/>
  <c r="CE67"/>
  <c r="CE66"/>
  <c r="CD25"/>
  <c r="CM25" s="1"/>
  <c r="CQ87" i="12"/>
  <c r="CR87"/>
  <c r="CV4"/>
  <c r="CV5"/>
  <c r="CV6"/>
  <c r="CV7"/>
  <c r="CV8"/>
  <c r="CV9"/>
  <c r="CV10"/>
  <c r="CV11"/>
  <c r="CV12"/>
  <c r="CV13"/>
  <c r="CV14"/>
  <c r="CV15"/>
  <c r="CV16"/>
  <c r="CV17"/>
  <c r="CV18"/>
  <c r="CV19"/>
  <c r="CV20"/>
  <c r="CV21"/>
  <c r="CV22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8"/>
  <c r="CV79"/>
  <c r="CV80"/>
  <c r="CV81"/>
  <c r="CV82"/>
  <c r="CV83"/>
  <c r="CV85"/>
  <c r="CV3"/>
  <c r="CI86"/>
  <c r="CJ86"/>
  <c r="CE4" i="13"/>
  <c r="CE5"/>
  <c r="CE6"/>
  <c r="CE7"/>
  <c r="CE8"/>
  <c r="CE9"/>
  <c r="CE10"/>
  <c r="CE11"/>
  <c r="CE12"/>
  <c r="CE13"/>
  <c r="CE14"/>
  <c r="CE15"/>
  <c r="CE16"/>
  <c r="CE17"/>
  <c r="CE18"/>
  <c r="CE19"/>
  <c r="CE20"/>
  <c r="CE21"/>
  <c r="CE22"/>
  <c r="CE23"/>
  <c r="CE24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3"/>
  <c r="CF87" i="1"/>
  <c r="CG87"/>
  <c r="CK4"/>
  <c r="CK5"/>
  <c r="CK6"/>
  <c r="CK7"/>
  <c r="CK8"/>
  <c r="CK9"/>
  <c r="CK10"/>
  <c r="CK11"/>
  <c r="CK12"/>
  <c r="CK13"/>
  <c r="CK14"/>
  <c r="CK15"/>
  <c r="CK16"/>
  <c r="CK17"/>
  <c r="CK18"/>
  <c r="CK19"/>
  <c r="CK20"/>
  <c r="CK21"/>
  <c r="CK22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3"/>
  <c r="CK74"/>
  <c r="CK75"/>
  <c r="CK76"/>
  <c r="CK77"/>
  <c r="CK78"/>
  <c r="CK79"/>
  <c r="CK80"/>
  <c r="CK81"/>
  <c r="CK82"/>
  <c r="CK83"/>
  <c r="CK84"/>
  <c r="CK85"/>
  <c r="CK86"/>
  <c r="CK3"/>
  <c r="CJ87" l="1"/>
  <c r="CU87" i="12"/>
  <c r="CN104"/>
  <c r="CM86"/>
  <c r="CN103"/>
  <c r="CN102"/>
  <c r="CN101"/>
  <c r="CN4"/>
  <c r="CN5"/>
  <c r="CN6"/>
  <c r="CN7"/>
  <c r="CN8"/>
  <c r="CN9"/>
  <c r="CN10"/>
  <c r="CN11"/>
  <c r="CN12"/>
  <c r="CN13"/>
  <c r="CN85"/>
  <c r="CN14"/>
  <c r="CN15"/>
  <c r="CN16"/>
  <c r="CN17"/>
  <c r="CN18"/>
  <c r="CN19"/>
  <c r="CN20"/>
  <c r="CN21"/>
  <c r="CN22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76"/>
  <c r="CN77"/>
  <c r="CN78"/>
  <c r="CN79"/>
  <c r="CN80"/>
  <c r="CN81"/>
  <c r="CN82"/>
  <c r="CN84"/>
  <c r="CN3"/>
  <c r="BT103" i="2" l="1"/>
  <c r="BS11"/>
  <c r="CB11" s="1"/>
  <c r="BT102"/>
  <c r="BT101"/>
  <c r="BX86" i="1" l="1"/>
  <c r="BY86"/>
  <c r="CC4"/>
  <c r="CC5"/>
  <c r="CC6"/>
  <c r="CC7"/>
  <c r="CC8"/>
  <c r="CC9"/>
  <c r="CC10"/>
  <c r="CC11"/>
  <c r="CC12"/>
  <c r="CC13"/>
  <c r="CC14"/>
  <c r="CC15"/>
  <c r="CC16"/>
  <c r="CC17"/>
  <c r="CC18"/>
  <c r="CC19"/>
  <c r="CC20"/>
  <c r="CC21"/>
  <c r="CC22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3"/>
  <c r="BR71" i="13"/>
  <c r="BS71"/>
  <c r="BV25"/>
  <c r="CE25" s="1"/>
  <c r="BW4"/>
  <c r="BW5"/>
  <c r="BW6"/>
  <c r="BW7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3"/>
  <c r="BO86" i="2"/>
  <c r="BP86"/>
  <c r="BT85"/>
  <c r="BT4"/>
  <c r="BT5"/>
  <c r="BT6"/>
  <c r="BT7"/>
  <c r="BT8"/>
  <c r="BT9"/>
  <c r="BT10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3"/>
  <c r="BV71" i="13" l="1"/>
  <c r="CB86" i="1"/>
  <c r="BS86" i="2"/>
  <c r="CF4" i="12" l="1"/>
  <c r="CF5"/>
  <c r="CF6"/>
  <c r="CF7"/>
  <c r="CF8"/>
  <c r="CF9"/>
  <c r="CF10"/>
  <c r="CF11"/>
  <c r="CF12"/>
  <c r="CF13"/>
  <c r="CF14"/>
  <c r="CF15"/>
  <c r="CF16"/>
  <c r="CF17"/>
  <c r="CF18"/>
  <c r="CF19"/>
  <c r="CF20"/>
  <c r="CF21"/>
  <c r="CF22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3"/>
  <c r="CA85"/>
  <c r="CB85"/>
  <c r="BG84" i="2"/>
  <c r="BH84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3"/>
  <c r="BP84" i="1"/>
  <c r="BQ84"/>
  <c r="BU4"/>
  <c r="BU5"/>
  <c r="BU6"/>
  <c r="BU7"/>
  <c r="BU8"/>
  <c r="BU9"/>
  <c r="BU10"/>
  <c r="BU11"/>
  <c r="BU12"/>
  <c r="BU13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3"/>
  <c r="BN25" i="13"/>
  <c r="BW25" s="1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3"/>
  <c r="BJ70"/>
  <c r="BK70"/>
  <c r="BN70" l="1"/>
  <c r="BT84" i="1"/>
  <c r="BK84" i="2"/>
  <c r="CE85" i="12"/>
  <c r="CN83" s="1"/>
  <c r="BS85"/>
  <c r="BT85"/>
  <c r="BX4"/>
  <c r="BX5"/>
  <c r="BX6"/>
  <c r="BX7"/>
  <c r="BX8"/>
  <c r="BX9"/>
  <c r="BX10"/>
  <c r="BX11"/>
  <c r="BX12"/>
  <c r="BX13"/>
  <c r="BX14"/>
  <c r="BX15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3"/>
  <c r="BW85" l="1"/>
  <c r="BH84" i="1" l="1"/>
  <c r="BI84"/>
  <c r="BM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3"/>
  <c r="BK85" i="12"/>
  <c r="BL85"/>
  <c r="BP4"/>
  <c r="BP5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9"/>
  <c r="BP70"/>
  <c r="BP71"/>
  <c r="BP72"/>
  <c r="BP73"/>
  <c r="BP74"/>
  <c r="BP75"/>
  <c r="BP76"/>
  <c r="BP77"/>
  <c r="BP78"/>
  <c r="BP79"/>
  <c r="BP80"/>
  <c r="BP81"/>
  <c r="BP82"/>
  <c r="BP83"/>
  <c r="BP84"/>
  <c r="BP3"/>
  <c r="AY84" i="2"/>
  <c r="AZ84"/>
  <c r="BD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3"/>
  <c r="BF25" i="13"/>
  <c r="BO25" s="1"/>
  <c r="BB70"/>
  <c r="BC70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3"/>
  <c r="BL84" i="1" l="1"/>
  <c r="BF70" i="13"/>
  <c r="BO85" i="12"/>
  <c r="BC84" i="2"/>
  <c r="BP68" i="12"/>
  <c r="BD66" i="1" l="1"/>
  <c r="BM66" s="1"/>
  <c r="AQ84" i="2"/>
  <c r="AR84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3"/>
  <c r="AU84" l="1"/>
  <c r="BE4" i="12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70"/>
  <c r="BE71"/>
  <c r="BE72"/>
  <c r="BE73"/>
  <c r="BE74"/>
  <c r="BE75"/>
  <c r="BE76"/>
  <c r="BE77"/>
  <c r="BE78"/>
  <c r="BE79"/>
  <c r="BE80"/>
  <c r="BE81"/>
  <c r="BE82"/>
  <c r="BE83"/>
  <c r="BE84"/>
  <c r="BE3"/>
  <c r="AZ85"/>
  <c r="BA85"/>
  <c r="BE4" i="1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3"/>
  <c r="AZ84"/>
  <c r="BA84"/>
  <c r="AR84"/>
  <c r="AS84"/>
  <c r="AX25" i="13"/>
  <c r="BG25" s="1"/>
  <c r="AP4"/>
  <c r="AY4" s="1"/>
  <c r="AP5"/>
  <c r="AY5" s="1"/>
  <c r="AP6"/>
  <c r="AY6" s="1"/>
  <c r="AP7"/>
  <c r="AY7" s="1"/>
  <c r="AP8"/>
  <c r="AY8" s="1"/>
  <c r="AP9"/>
  <c r="AY9" s="1"/>
  <c r="AP10"/>
  <c r="AY10" s="1"/>
  <c r="AP11"/>
  <c r="AY11" s="1"/>
  <c r="AP12"/>
  <c r="AY12" s="1"/>
  <c r="AP13"/>
  <c r="AY13" s="1"/>
  <c r="AP14"/>
  <c r="AY14" s="1"/>
  <c r="AP15"/>
  <c r="AY15" s="1"/>
  <c r="AP16"/>
  <c r="AY16" s="1"/>
  <c r="AP17"/>
  <c r="AY17" s="1"/>
  <c r="AP18"/>
  <c r="AY18" s="1"/>
  <c r="AP19"/>
  <c r="AY19" s="1"/>
  <c r="AP20"/>
  <c r="AY20" s="1"/>
  <c r="AP21"/>
  <c r="AY21" s="1"/>
  <c r="AP22"/>
  <c r="AY22" s="1"/>
  <c r="AP23"/>
  <c r="AY23" s="1"/>
  <c r="AP24"/>
  <c r="AY24" s="1"/>
  <c r="AP25"/>
  <c r="AP26"/>
  <c r="AY26" s="1"/>
  <c r="AP27"/>
  <c r="AY27" s="1"/>
  <c r="AP28"/>
  <c r="AY28" s="1"/>
  <c r="AP29"/>
  <c r="AY29" s="1"/>
  <c r="AP30"/>
  <c r="AY30" s="1"/>
  <c r="AP31"/>
  <c r="AY31" s="1"/>
  <c r="AP32"/>
  <c r="AY32" s="1"/>
  <c r="AP33"/>
  <c r="AY33" s="1"/>
  <c r="AP34"/>
  <c r="AY34" s="1"/>
  <c r="AP35"/>
  <c r="AY35" s="1"/>
  <c r="AP36"/>
  <c r="AY36" s="1"/>
  <c r="AP37"/>
  <c r="AY37" s="1"/>
  <c r="AP38"/>
  <c r="AY38" s="1"/>
  <c r="AP39"/>
  <c r="AY39" s="1"/>
  <c r="AP40"/>
  <c r="AY40" s="1"/>
  <c r="AP41"/>
  <c r="AY41" s="1"/>
  <c r="AP42"/>
  <c r="AY42" s="1"/>
  <c r="AP43"/>
  <c r="AY43" s="1"/>
  <c r="AP44"/>
  <c r="AY44" s="1"/>
  <c r="AP45"/>
  <c r="AY45" s="1"/>
  <c r="AP46"/>
  <c r="AY46" s="1"/>
  <c r="AP47"/>
  <c r="AY47" s="1"/>
  <c r="AP48"/>
  <c r="AY48" s="1"/>
  <c r="AP49"/>
  <c r="AY49" s="1"/>
  <c r="AP50"/>
  <c r="AY50" s="1"/>
  <c r="AP51"/>
  <c r="AY51" s="1"/>
  <c r="AP52"/>
  <c r="AY52" s="1"/>
  <c r="AP53"/>
  <c r="AY53" s="1"/>
  <c r="AP54"/>
  <c r="AY54" s="1"/>
  <c r="AP55"/>
  <c r="AY55" s="1"/>
  <c r="AP56"/>
  <c r="AY56" s="1"/>
  <c r="AP57"/>
  <c r="AY57" s="1"/>
  <c r="AP58"/>
  <c r="AY58" s="1"/>
  <c r="AP59"/>
  <c r="AY59" s="1"/>
  <c r="AP60"/>
  <c r="AY60" s="1"/>
  <c r="AP61"/>
  <c r="AY61" s="1"/>
  <c r="AP62"/>
  <c r="AY62" s="1"/>
  <c r="AP63"/>
  <c r="AY63" s="1"/>
  <c r="AP64"/>
  <c r="AY64" s="1"/>
  <c r="AP65"/>
  <c r="AY65" s="1"/>
  <c r="AP66"/>
  <c r="AY66" s="1"/>
  <c r="AP67"/>
  <c r="AY67" s="1"/>
  <c r="AP68"/>
  <c r="AY68" s="1"/>
  <c r="AP69"/>
  <c r="AY69" s="1"/>
  <c r="AP3"/>
  <c r="AY3" s="1"/>
  <c r="AT70"/>
  <c r="AU70"/>
  <c r="BD85" i="12" l="1"/>
  <c r="AY25" i="13"/>
  <c r="AX70"/>
  <c r="BD84" i="1"/>
  <c r="AR85" i="12" l="1"/>
  <c r="AS85"/>
  <c r="AI84" i="2"/>
  <c r="AJ84"/>
  <c r="AV84" i="1"/>
  <c r="AW4" i="12"/>
  <c r="AW5"/>
  <c r="AW6"/>
  <c r="AW7"/>
  <c r="AW8"/>
  <c r="AW9"/>
  <c r="AW10"/>
  <c r="AW11"/>
  <c r="AW12"/>
  <c r="AW13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14"/>
  <c r="AW3"/>
  <c r="AW4" i="1"/>
  <c r="AW5"/>
  <c r="AW6"/>
  <c r="AW7"/>
  <c r="AW8"/>
  <c r="AW9"/>
  <c r="AW10"/>
  <c r="AW11"/>
  <c r="AW12"/>
  <c r="AW13"/>
  <c r="AW15"/>
  <c r="AW16"/>
  <c r="AW17"/>
  <c r="AW18"/>
  <c r="AW19"/>
  <c r="AW101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102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14"/>
  <c r="AW3"/>
  <c r="AN4" i="2"/>
  <c r="AN5"/>
  <c r="AN6"/>
  <c r="AN7"/>
  <c r="AN8"/>
  <c r="AN9"/>
  <c r="AN10"/>
  <c r="AN11"/>
  <c r="AN12"/>
  <c r="AN13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14"/>
  <c r="AN3"/>
  <c r="AV85" i="12" l="1"/>
  <c r="AM84" i="2"/>
  <c r="AL70" i="13" l="1"/>
  <c r="AM70"/>
  <c r="AQ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3"/>
  <c r="AP70" l="1"/>
  <c r="AF101" i="2" l="1"/>
  <c r="AN77" i="12" l="1"/>
  <c r="BG77" s="1"/>
  <c r="AN76"/>
  <c r="BG76" s="1"/>
  <c r="AN75"/>
  <c r="BG75" s="1"/>
  <c r="AN74"/>
  <c r="BG74" s="1"/>
  <c r="AN73"/>
  <c r="BG73" s="1"/>
  <c r="AN72"/>
  <c r="BG72" s="1"/>
  <c r="AN71"/>
  <c r="BG71" s="1"/>
  <c r="AN70"/>
  <c r="BG70" s="1"/>
  <c r="AN69"/>
  <c r="AN68"/>
  <c r="BG68" s="1"/>
  <c r="AN67"/>
  <c r="BG67" s="1"/>
  <c r="AN66"/>
  <c r="BG66" s="1"/>
  <c r="AN65"/>
  <c r="BG65" s="1"/>
  <c r="AN64"/>
  <c r="BG64" s="1"/>
  <c r="AN63"/>
  <c r="BG63" s="1"/>
  <c r="AN62"/>
  <c r="BG62" s="1"/>
  <c r="AN61"/>
  <c r="BG61" s="1"/>
  <c r="AN60"/>
  <c r="BG60" s="1"/>
  <c r="AN59"/>
  <c r="BG59" s="1"/>
  <c r="AN100"/>
  <c r="AN58"/>
  <c r="BG58" s="1"/>
  <c r="AN57"/>
  <c r="BG57" s="1"/>
  <c r="AN56"/>
  <c r="BG56" s="1"/>
  <c r="AN55"/>
  <c r="BG55" s="1"/>
  <c r="AN54"/>
  <c r="BG54" s="1"/>
  <c r="AN53"/>
  <c r="BG53" s="1"/>
  <c r="AN52"/>
  <c r="BG52" s="1"/>
  <c r="AN51"/>
  <c r="BG51" s="1"/>
  <c r="AN50"/>
  <c r="BG50" s="1"/>
  <c r="AN49"/>
  <c r="BG49" s="1"/>
  <c r="AN48"/>
  <c r="BG48" s="1"/>
  <c r="AN47"/>
  <c r="BG47" s="1"/>
  <c r="AN46"/>
  <c r="BG46" s="1"/>
  <c r="AN45"/>
  <c r="BG45" s="1"/>
  <c r="AN44"/>
  <c r="BG44" s="1"/>
  <c r="AN43"/>
  <c r="BG43" s="1"/>
  <c r="AN42"/>
  <c r="BG42" s="1"/>
  <c r="AN41"/>
  <c r="BG41" s="1"/>
  <c r="AN40"/>
  <c r="BG40" s="1"/>
  <c r="AN39"/>
  <c r="BG39" s="1"/>
  <c r="AN38"/>
  <c r="BG38" s="1"/>
  <c r="AN37"/>
  <c r="BG37" s="1"/>
  <c r="AN36"/>
  <c r="BG36" s="1"/>
  <c r="AN35"/>
  <c r="BG35" s="1"/>
  <c r="AN34"/>
  <c r="BG34" s="1"/>
  <c r="AN33"/>
  <c r="BG33" s="1"/>
  <c r="AN32"/>
  <c r="BG32" s="1"/>
  <c r="AN31"/>
  <c r="BG31" s="1"/>
  <c r="AN30"/>
  <c r="BG30" s="1"/>
  <c r="AN29"/>
  <c r="BG29" s="1"/>
  <c r="AN28"/>
  <c r="BG28" s="1"/>
  <c r="AN27"/>
  <c r="BG27" s="1"/>
  <c r="AN26"/>
  <c r="BG26" s="1"/>
  <c r="AN25"/>
  <c r="BG25" s="1"/>
  <c r="AN24"/>
  <c r="BG24" s="1"/>
  <c r="AN23"/>
  <c r="BG23" s="1"/>
  <c r="AN22"/>
  <c r="BG22" s="1"/>
  <c r="AN21"/>
  <c r="BG21" s="1"/>
  <c r="AN20"/>
  <c r="BG20" s="1"/>
  <c r="AN99"/>
  <c r="AN19"/>
  <c r="BG19" s="1"/>
  <c r="AN18"/>
  <c r="BG18" s="1"/>
  <c r="AN17"/>
  <c r="BG17" s="1"/>
  <c r="AN16"/>
  <c r="BG16" s="1"/>
  <c r="AN15"/>
  <c r="BG15" s="1"/>
  <c r="AN13"/>
  <c r="BG13" s="1"/>
  <c r="AN12"/>
  <c r="BG12" s="1"/>
  <c r="AN11"/>
  <c r="BG11" s="1"/>
  <c r="AN10"/>
  <c r="BG10" s="1"/>
  <c r="AN9"/>
  <c r="BG9" s="1"/>
  <c r="AN8"/>
  <c r="BG8" s="1"/>
  <c r="AN7"/>
  <c r="BG7" s="1"/>
  <c r="AN6"/>
  <c r="BG6" s="1"/>
  <c r="AN5"/>
  <c r="BG5" s="1"/>
  <c r="AN4"/>
  <c r="BG4" s="1"/>
  <c r="AN3"/>
  <c r="BG3" s="1"/>
  <c r="AF101" i="1"/>
  <c r="AF101" i="12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7"/>
  <c r="AF88"/>
  <c r="AF89"/>
  <c r="AF3"/>
  <c r="AA90"/>
  <c r="AB90"/>
  <c r="AE90" l="1"/>
  <c r="AI4" i="13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3"/>
  <c r="AF4" i="2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90"/>
  <c r="AB90"/>
  <c r="AN15" i="1"/>
  <c r="AN107"/>
  <c r="AN16"/>
  <c r="AN17"/>
  <c r="AN18"/>
  <c r="AN3"/>
  <c r="AO3" s="1"/>
  <c r="AN19"/>
  <c r="AO19" s="1"/>
  <c r="AN20"/>
  <c r="AN108"/>
  <c r="AN4"/>
  <c r="AN21"/>
  <c r="AN22"/>
  <c r="AN24"/>
  <c r="AN5"/>
  <c r="AN25"/>
  <c r="AN26"/>
  <c r="AN27"/>
  <c r="AN28"/>
  <c r="AN109"/>
  <c r="AN29"/>
  <c r="AN30"/>
  <c r="AN31"/>
  <c r="AO31" s="1"/>
  <c r="AN6"/>
  <c r="AO6" s="1"/>
  <c r="AN32"/>
  <c r="AN33"/>
  <c r="AN34"/>
  <c r="AN35"/>
  <c r="AN36"/>
  <c r="AN37"/>
  <c r="AO37" s="1"/>
  <c r="AN38"/>
  <c r="AN39"/>
  <c r="AO39" s="1"/>
  <c r="AN40"/>
  <c r="AN42"/>
  <c r="AN7"/>
  <c r="AO7" s="1"/>
  <c r="AN43"/>
  <c r="AN8"/>
  <c r="AN44"/>
  <c r="AN45"/>
  <c r="AN110"/>
  <c r="AN9"/>
  <c r="AN46"/>
  <c r="AN47"/>
  <c r="AN10"/>
  <c r="AO10" s="1"/>
  <c r="AN48"/>
  <c r="AO48" s="1"/>
  <c r="AN49"/>
  <c r="AO49" s="1"/>
  <c r="AN51"/>
  <c r="AN52"/>
  <c r="AN53"/>
  <c r="AN54"/>
  <c r="AO54" s="1"/>
  <c r="AN55"/>
  <c r="AN11"/>
  <c r="AO11" s="1"/>
  <c r="AN12"/>
  <c r="AN56"/>
  <c r="AO56" s="1"/>
  <c r="AN13"/>
  <c r="AO13" s="1"/>
  <c r="AN57"/>
  <c r="AN58"/>
  <c r="AN59"/>
  <c r="AO59" s="1"/>
  <c r="AN60"/>
  <c r="AN61"/>
  <c r="AN62"/>
  <c r="AO62" s="1"/>
  <c r="AN71"/>
  <c r="AN106"/>
  <c r="AN72"/>
  <c r="AO72" s="1"/>
  <c r="AN73"/>
  <c r="AO73" s="1"/>
  <c r="AN74"/>
  <c r="AO74" s="1"/>
  <c r="AN75"/>
  <c r="AO75" s="1"/>
  <c r="AN105"/>
  <c r="AN76"/>
  <c r="AO76" s="1"/>
  <c r="AN104"/>
  <c r="AN103"/>
  <c r="AN77"/>
  <c r="AN102"/>
  <c r="AN78"/>
  <c r="AO78" s="1"/>
  <c r="AN79"/>
  <c r="AO79" s="1"/>
  <c r="AN101"/>
  <c r="AN111"/>
  <c r="AN112"/>
  <c r="AN80"/>
  <c r="AN113"/>
  <c r="AN81"/>
  <c r="AO81" s="1"/>
  <c r="AN63"/>
  <c r="AN64"/>
  <c r="AN65"/>
  <c r="AN66"/>
  <c r="AO66" s="1"/>
  <c r="AN67"/>
  <c r="AO67" s="1"/>
  <c r="AN68"/>
  <c r="AO68" s="1"/>
  <c r="AN114"/>
  <c r="AN115"/>
  <c r="AN116"/>
  <c r="AN69"/>
  <c r="AO69" s="1"/>
  <c r="AN70"/>
  <c r="AO70" s="1"/>
  <c r="AN14"/>
  <c r="AF4" i="13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3"/>
  <c r="AF85" i="2"/>
  <c r="AA90" i="1"/>
  <c r="AB90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71" i="13"/>
  <c r="AB71"/>
  <c r="AE90" i="2" l="1"/>
  <c r="AE90" i="1"/>
  <c r="AE71" i="13"/>
  <c r="W85" i="1" l="1"/>
  <c r="AF85" s="1"/>
  <c r="AF85" i="12"/>
  <c r="X4" i="13" l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3"/>
  <c r="S71"/>
  <c r="T71"/>
  <c r="S90" i="2"/>
  <c r="T90"/>
  <c r="S90" i="1"/>
  <c r="T90"/>
  <c r="S90" i="12"/>
  <c r="T90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2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P3" i="12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W90" l="1"/>
  <c r="W90" i="2"/>
  <c r="W90" i="1"/>
  <c r="W71" i="13"/>
  <c r="X23" i="1"/>
  <c r="K90" i="2"/>
  <c r="L90"/>
  <c r="X85"/>
  <c r="K90" i="1"/>
  <c r="L90"/>
  <c r="X85"/>
  <c r="K90" i="12"/>
  <c r="L90"/>
  <c r="X85"/>
  <c r="K71" i="13"/>
  <c r="L71"/>
  <c r="O90" i="2" l="1"/>
  <c r="O90" i="12"/>
  <c r="O90" i="1"/>
  <c r="O71" i="1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3"/>
  <c r="D82" i="2" l="1"/>
  <c r="E82"/>
  <c r="D82" i="1"/>
  <c r="E82"/>
  <c r="D71" i="13"/>
  <c r="E71"/>
  <c r="D82" i="12"/>
  <c r="E82"/>
  <c r="H82" i="1" l="1"/>
  <c r="H82" i="2"/>
  <c r="H82" i="12"/>
  <c r="H71" i="13"/>
  <c r="HF55" i="19" l="1"/>
  <c r="HF22"/>
  <c r="HF21"/>
  <c r="HF14"/>
  <c r="HF9"/>
  <c r="HF4"/>
</calcChain>
</file>

<file path=xl/sharedStrings.xml><?xml version="1.0" encoding="utf-8"?>
<sst xmlns="http://schemas.openxmlformats.org/spreadsheetml/2006/main" count="35898" uniqueCount="440">
  <si>
    <t>Web Spec</t>
  </si>
  <si>
    <t>Total TCs</t>
  </si>
  <si>
    <t>Passed</t>
  </si>
  <si>
    <t>Failed</t>
  </si>
  <si>
    <t>Blocked</t>
  </si>
  <si>
    <t>Pass%</t>
  </si>
  <si>
    <t>application-tizen-tests</t>
  </si>
  <si>
    <t>bookmark-tizen-tests</t>
  </si>
  <si>
    <t>content-tizen-tests</t>
  </si>
  <si>
    <t>filesystem-tizen-tests</t>
  </si>
  <si>
    <t>messageport-tizen-tests</t>
  </si>
  <si>
    <t>namespace-tizen-tests</t>
  </si>
  <si>
    <t>notification-tizen-tests</t>
  </si>
  <si>
    <t>power-tizen-tests</t>
  </si>
  <si>
    <t>systeminfo-tizen-tests</t>
  </si>
  <si>
    <t>systemsetting-tizen-tests</t>
  </si>
  <si>
    <t>tizen-tizen-tests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</si>
  <si>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</si>
  <si>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</si>
  <si>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</si>
  <si>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</si>
  <si>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</si>
  <si>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</si>
  <si>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</si>
  <si>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</si>
  <si>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</si>
  <si>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capability-tests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</si>
  <si>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</si>
  <si>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</si>
  <si>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</si>
  <si>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</si>
  <si>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</si>
  <si>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</si>
  <si>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</si>
  <si>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</si>
  <si>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</si>
  <si>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</si>
  <si>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</si>
  <si>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</si>
  <si>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</si>
  <si>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</si>
  <si>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</si>
  <si>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</si>
  <si>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</si>
  <si>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</si>
  <si>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</si>
  <si>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</si>
  <si>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</si>
  <si>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</si>
  <si>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</si>
  <si>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</si>
  <si>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</si>
  <si>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</si>
  <si>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security-tcs-tests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</si>
  <si>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</si>
  <si>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</si>
  <si>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</si>
  <si>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</si>
  <si>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</si>
  <si>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</si>
  <si>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</si>
  <si>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</si>
  <si>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</si>
  <si>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</si>
  <si>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</si>
  <si>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</si>
  <si>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</si>
  <si>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</si>
  <si>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</si>
  <si>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</si>
  <si>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</si>
  <si>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</si>
  <si>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</si>
  <si>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</si>
  <si>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</si>
  <si>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</si>
  <si>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webapi-dlna-xwalk-tests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</si>
  <si>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</si>
  <si>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</si>
  <si>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</si>
  <si>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</si>
  <si>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</si>
  <si>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</si>
  <si>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</si>
  <si>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</si>
  <si>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</si>
  <si>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</si>
  <si>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9.37.191.0</t>
  </si>
  <si>
    <t>9.37.190.0</t>
  </si>
  <si>
    <t>wrt-rtbin-tizen-tests</t>
  </si>
  <si>
    <t>ext01-wrt-tests</t>
  </si>
  <si>
    <t>ext02-wrt-tests</t>
  </si>
  <si>
    <t>pm-wrt-tests</t>
  </si>
  <si>
    <t>rt01-wrt-tests</t>
  </si>
  <si>
    <t>sp01-wrt-tests</t>
  </si>
  <si>
    <t>sp02-wrt-tests</t>
  </si>
  <si>
    <t>ui01-wrt-tests</t>
  </si>
  <si>
    <t>9.37.193.0</t>
  </si>
  <si>
    <t>original</t>
  </si>
  <si>
    <t>9.37.194.0</t>
  </si>
  <si>
    <t>N/A</t>
  </si>
  <si>
    <t>Retest 80%</t>
  </si>
  <si>
    <t>Retest 78%</t>
  </si>
  <si>
    <t>9.37.195.0</t>
  </si>
  <si>
    <t>webapi-audiosystem-xwalk-tests</t>
  </si>
  <si>
    <t>webapi-mediarenderer-xwalk-tests</t>
  </si>
  <si>
    <t>webapi-nativefilesystem-xwalk-tests</t>
  </si>
  <si>
    <t>webapi-nfc-w3c-tests</t>
  </si>
  <si>
    <t>webapi-promises-nonw3c-tests</t>
  </si>
  <si>
    <t>webapi-speechapi-xwalk-tests</t>
  </si>
  <si>
    <t>webapi-sso-xwalk-tests</t>
  </si>
  <si>
    <t>webapi-vehicleinfo-xwalk-tests</t>
  </si>
  <si>
    <t>alarm-tizen-tests</t>
  </si>
  <si>
    <t>bluetooth-tizen-tests</t>
  </si>
  <si>
    <t>download-tizen-tests</t>
  </si>
  <si>
    <t>networkbearerselection-tizen-tests</t>
  </si>
  <si>
    <t>wgtapi01-w3c-tests</t>
  </si>
  <si>
    <t>widget01-w3c-tests</t>
  </si>
  <si>
    <t>widget02-w3c-tests</t>
  </si>
  <si>
    <t>retest</t>
  </si>
  <si>
    <t>9.37.196.0</t>
  </si>
  <si>
    <t>Diff w/nexus 4</t>
  </si>
  <si>
    <t>195 nexus 4</t>
  </si>
  <si>
    <t>9.37.197.0</t>
  </si>
  <si>
    <t>Removed</t>
  </si>
  <si>
    <t>9.37.198.0</t>
  </si>
  <si>
    <t>9.37.199.0</t>
  </si>
  <si>
    <t>9.38.201.0</t>
  </si>
  <si>
    <t>wrt-packagemgt-android-tests</t>
  </si>
  <si>
    <t>wrt-digitalsign-tizen-tests</t>
  </si>
  <si>
    <t>wrt-packagemgt-tizen-tests</t>
  </si>
  <si>
    <t>9.38.203.0</t>
  </si>
  <si>
    <t>9.38.204.0</t>
  </si>
  <si>
    <t>wrt-extension-android-tests</t>
  </si>
  <si>
    <t>wrt-sharemode-android-tests</t>
  </si>
  <si>
    <t>9.38.205.0</t>
  </si>
  <si>
    <t>9.38.206.0</t>
  </si>
  <si>
    <t>9.38.207.0</t>
  </si>
  <si>
    <t>9.38.208.0</t>
  </si>
  <si>
    <t>wrt-packertool-tizen-tests</t>
  </si>
  <si>
    <t>wrt-manifest-tizen-tests</t>
  </si>
  <si>
    <t xml:space="preserve">wrt-manifest-android-tests | </t>
  </si>
  <si>
    <t xml:space="preserve">wrt-packertool-android-tests | </t>
  </si>
  <si>
    <t>10.38.209.0</t>
  </si>
  <si>
    <t>wrt-manifest-android-tests</t>
  </si>
  <si>
    <t>wrt-packertool-android-tests</t>
  </si>
  <si>
    <t>10.38.210.0</t>
  </si>
  <si>
    <t>TC bug</t>
  </si>
  <si>
    <t>image pre-condation</t>
  </si>
  <si>
    <t>retest imag pre</t>
  </si>
  <si>
    <t>image pre</t>
  </si>
  <si>
    <t>retest image pre</t>
  </si>
  <si>
    <t>10.38.211.0</t>
  </si>
  <si>
    <t>GEEK 10.38.210.0</t>
  </si>
  <si>
    <t>10.38.212.0</t>
  </si>
  <si>
    <t>10.38.213.0</t>
  </si>
  <si>
    <t>Crosswalk 193 weekly result</t>
  </si>
  <si>
    <t>Components</t>
  </si>
  <si>
    <t>Different:</t>
  </si>
  <si>
    <t>Remove these packages from nightly system since 197</t>
  </si>
  <si>
    <t>Modify this test result due to case issue:</t>
  </si>
  <si>
    <t>Compare with 193 full</t>
  </si>
  <si>
    <t>Remove these package in this round</t>
  </si>
  <si>
    <t>No free device, use NUC result after sync with daifeng/deyi</t>
  </si>
  <si>
    <t>crosswalk 193 weekly result</t>
  </si>
  <si>
    <t>10.38.210.0 (add into nightly system)</t>
  </si>
  <si>
    <t>10.38.220.0</t>
  </si>
  <si>
    <t>10.38.221.0</t>
  </si>
  <si>
    <t>10.38.223.0</t>
  </si>
  <si>
    <t>10.38.224.0</t>
  </si>
  <si>
    <t>10.38.227.0</t>
  </si>
  <si>
    <t>10.39.227.0</t>
  </si>
  <si>
    <t>10.39.228.0</t>
  </si>
  <si>
    <t>10.39.229.0</t>
  </si>
  <si>
    <t>first round</t>
  </si>
  <si>
    <t>10.39.230.0</t>
  </si>
  <si>
    <t>10.39.231.0</t>
  </si>
  <si>
    <t>10.39.232.0</t>
  </si>
  <si>
    <t>10.39.233.0</t>
  </si>
  <si>
    <t>webapi-contactsmanager-sysapps-tests</t>
  </si>
  <si>
    <t>webapi-gamepad-w3c-tests</t>
  </si>
  <si>
    <t>framework issue</t>
  </si>
  <si>
    <t>WebAPI</t>
  </si>
  <si>
    <t>WRT</t>
  </si>
  <si>
    <t>10.39.234.0</t>
  </si>
  <si>
    <t>10.39.235.0</t>
  </si>
  <si>
    <t>11.39.236.0</t>
  </si>
  <si>
    <t>11.39.237.0</t>
  </si>
  <si>
    <t>11.39.238.0</t>
  </si>
  <si>
    <t>webapi-mediaserver-xwalk-tests</t>
  </si>
  <si>
    <t>11.39.239.0</t>
  </si>
  <si>
    <t>11.39.240.0</t>
  </si>
  <si>
    <t>11.39.241.0</t>
  </si>
  <si>
    <t>10.38.222.0-19.12</t>
  </si>
  <si>
    <t>10.38.222.0-19.16</t>
  </si>
  <si>
    <t>11.39.242.0</t>
  </si>
  <si>
    <t>11.39.243.0</t>
  </si>
  <si>
    <t>11.39.245.0</t>
  </si>
  <si>
    <t>restest</t>
  </si>
  <si>
    <t>11.39.246.0</t>
  </si>
  <si>
    <t>11.39.247.0</t>
  </si>
  <si>
    <t>11.39.248.0</t>
  </si>
  <si>
    <t>11.39.249.0</t>
  </si>
  <si>
    <t>restest</t>
    <phoneticPr fontId="11" type="noConversion"/>
  </si>
  <si>
    <t>retest</t>
    <phoneticPr fontId="11" type="noConversion"/>
  </si>
  <si>
    <t>webapi-webrtc-w3c-tests</t>
    <phoneticPr fontId="11" type="noConversion"/>
  </si>
  <si>
    <t>11.39.250.0</t>
    <phoneticPr fontId="11" type="noConversion"/>
  </si>
  <si>
    <t>11.39.249.0</t>
    <phoneticPr fontId="11" type="noConversion"/>
  </si>
  <si>
    <t>retest</t>
    <phoneticPr fontId="11" type="noConversion"/>
  </si>
  <si>
    <t>11.39.250.0</t>
    <phoneticPr fontId="11" type="noConversion"/>
  </si>
  <si>
    <t>11.39.250.0</t>
    <phoneticPr fontId="11" type="noConversion"/>
  </si>
  <si>
    <t>backgrounds-css3-tests</t>
    <phoneticPr fontId="11" type="noConversion"/>
  </si>
  <si>
    <t>retest</t>
    <phoneticPr fontId="11" type="noConversion"/>
  </si>
  <si>
    <t>retest</t>
    <phoneticPr fontId="11" type="noConversion"/>
  </si>
  <si>
    <t>11.39.250.0</t>
    <phoneticPr fontId="11" type="noConversion"/>
  </si>
  <si>
    <t>11.39.251.0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</si>
  <si>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</si>
  <si>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</si>
  <si>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</si>
  <si>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</si>
  <si>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11.39.252.0</t>
    <phoneticPr fontId="11" type="noConversion"/>
  </si>
  <si>
    <t>retest</t>
    <phoneticPr fontId="11" type="noConversion"/>
  </si>
  <si>
    <t>retest</t>
    <phoneticPr fontId="11" type="noConversion"/>
  </si>
  <si>
    <t>11.239.251.0</t>
    <phoneticPr fontId="11" type="noConversion"/>
  </si>
  <si>
    <t>11.239.252.0</t>
    <phoneticPr fontId="11" type="noConversion"/>
  </si>
  <si>
    <t>retest</t>
    <phoneticPr fontId="11" type="noConversion"/>
  </si>
  <si>
    <t>retest</t>
    <phoneticPr fontId="11" type="noConversion"/>
  </si>
  <si>
    <t>storage_local_setitem_quotaexceedederr</t>
  </si>
  <si>
    <t>performance_PerformanceEntry_correct_attribute_js</t>
  </si>
  <si>
    <t>11.239.253.0</t>
    <phoneticPr fontId="11" type="noConversion"/>
  </si>
  <si>
    <t>11.39.253.0</t>
    <phoneticPr fontId="11" type="noConversion"/>
  </si>
  <si>
    <t xml:space="preserve">10.39.235.8 </t>
  </si>
  <si>
    <t>webapi-vehicleinfo-ivi-tests</t>
  </si>
  <si>
    <t>wrt-commandline-tizen-tests</t>
  </si>
  <si>
    <t>闪退</t>
  </si>
  <si>
    <t>白屏</t>
  </si>
  <si>
    <t>10.39.233.0-20.9</t>
  </si>
  <si>
    <t>11.39.254.0</t>
  </si>
  <si>
    <t>11.239.254.0</t>
  </si>
  <si>
    <t>CSS3FlexBox_align-items_initial_value</t>
  </si>
  <si>
    <t>CSS3FlexBox_align-self_initial_value</t>
  </si>
  <si>
    <t>have bug</t>
  </si>
  <si>
    <t>retest</t>
    <phoneticPr fontId="11" type="noConversion"/>
  </si>
  <si>
    <t>retest</t>
    <phoneticPr fontId="11" type="noConversion"/>
  </si>
  <si>
    <t>11.39.255.0</t>
    <phoneticPr fontId="11" type="noConversion"/>
  </si>
  <si>
    <t>11.239.255.0</t>
    <phoneticPr fontId="11" type="noConversion"/>
  </si>
  <si>
    <t>retest</t>
    <phoneticPr fontId="11" type="noConversion"/>
  </si>
  <si>
    <t>11.239.255.0</t>
    <phoneticPr fontId="11" type="noConversion"/>
  </si>
  <si>
    <t>IDBObjectStore_createIndex_exception_NotSupportedError</t>
  </si>
  <si>
    <t>ContactsChangeEvent_modified_attribute</t>
  </si>
  <si>
    <t>retest,the same as chrome39.</t>
  </si>
  <si>
    <t>lixia test packertool</t>
  </si>
  <si>
    <t xml:space="preserve">performance_PerformanceEntry_attribute_correct
</t>
  </si>
  <si>
    <t xml:space="preserve">RTCPeerConnection_iceconnectionstatechange_event
</t>
  </si>
  <si>
    <t xml:space="preserve">RTCPeerConnection_EventHandler_6
</t>
  </si>
  <si>
    <t>11.39.256.0</t>
  </si>
  <si>
    <t>storage_local_index_js</t>
  </si>
  <si>
    <t>performance_PerformanceEntry_attribute_correct</t>
  </si>
  <si>
    <t>11.239.255.0</t>
  </si>
  <si>
    <t>11.39.257.0</t>
  </si>
  <si>
    <t>11.39.256,0</t>
  </si>
  <si>
    <t>webapi-audiosystem-tizen-tests</t>
  </si>
  <si>
    <t>webapi-mediarenderer-tizen-tests</t>
  </si>
  <si>
    <t>webapi-mediaserver-tizen-tests</t>
  </si>
  <si>
    <t>webapi-appuri-w3c-tests</t>
  </si>
  <si>
    <t>webapi-devicecapabilities-w3c-tests</t>
  </si>
  <si>
    <t>webapi-messaging-w3c-tests</t>
  </si>
  <si>
    <t>webapi-rawsockets-w3c-tests</t>
  </si>
  <si>
    <t>10.39.233.0-20.13</t>
  </si>
  <si>
    <t>10.39.235.9</t>
  </si>
  <si>
    <t>webapi-contactsmanager-w3c-tests</t>
  </si>
  <si>
    <t>11.39.261.0</t>
  </si>
  <si>
    <t>11.239.258.0</t>
  </si>
  <si>
    <t>10.39.259.0</t>
  </si>
  <si>
    <t>已复测</t>
  </si>
  <si>
    <t>已复测一个</t>
  </si>
  <si>
    <t>11.39.258.0</t>
  </si>
  <si>
    <t>11.39.259.0</t>
  </si>
  <si>
    <t>11.39.260.0</t>
  </si>
  <si>
    <t>wrt-sharedmode-android-tests</t>
  </si>
  <si>
    <t>retest(After minus ref 104)</t>
  </si>
  <si>
    <t>10.39.235.12</t>
  </si>
  <si>
    <t>11.39.262.0</t>
  </si>
  <si>
    <t>without-ports_021</t>
  </si>
  <si>
    <t>ContactsManager_clear_multiple ContactsChangeEvent_modified_attribute
ContactsManager_save_update</t>
  </si>
  <si>
    <t>storage_local_setitem_quotaexceedederr/ storage_session_setitem_quotaexceedederr</t>
  </si>
  <si>
    <t>11.39.263.0</t>
  </si>
  <si>
    <t>11.39.264.0</t>
  </si>
  <si>
    <t>11.39.265.0</t>
  </si>
  <si>
    <t>embedding-api-android-tests</t>
  </si>
  <si>
    <t>ContactsManager_clear</t>
  </si>
  <si>
    <t>RTCPeerConnection-datachannel-3 block</t>
  </si>
  <si>
    <t>RTCPeerConnection-datachannel-2 block</t>
  </si>
  <si>
    <t>RTCPeerConnectionIceEvent_candidate_basic pass</t>
  </si>
  <si>
    <t>RTCPeerConnectionIceEvent_candidate pass</t>
  </si>
  <si>
    <t>RTCPeerConnection_getIdentityAssertion fail</t>
  </si>
  <si>
    <t>RTCPeerConnection_iceconnectionstatechange_event pass</t>
  </si>
  <si>
    <t>RTCPeerConnection-AddRemoveStream pass</t>
  </si>
  <si>
    <t>10.39.235.13</t>
  </si>
  <si>
    <t>RTCPeerConnection_EventHandler_5 pass</t>
  </si>
  <si>
    <t>performance_PerformanceEntry_correct_attribute_js fail</t>
  </si>
  <si>
    <t>ContactsChangeEvent_modified fail</t>
  </si>
  <si>
    <t>ContactsChangeEvent_modified_attribute pass</t>
  </si>
  <si>
    <t>ContactsManager_clear pass</t>
  </si>
  <si>
    <t>ContactsManager_clear_multiple pass</t>
  </si>
  <si>
    <t>ContactsManager_find_all_multiple fail</t>
  </si>
  <si>
    <t>without-ports_021 pass</t>
  </si>
  <si>
    <t>ContactsManager_save_update pass</t>
  </si>
  <si>
    <t>11.40.269.0</t>
  </si>
  <si>
    <t>CSS3FlexBox_justify-content_initial_value</t>
  </si>
  <si>
    <t>RTCPeerConnection_localDescription_init_value fail</t>
  </si>
  <si>
    <t>RTCPeerConnection_remoteDescription_init_value fail</t>
  </si>
  <si>
    <t>RTCPeerConnection_getIdentityAssertion fail/block</t>
  </si>
  <si>
    <t>11.40.270.0</t>
  </si>
  <si>
    <t>11.39.266.0</t>
  </si>
  <si>
    <t>3 times</t>
  </si>
  <si>
    <t>11.39.267.0</t>
  </si>
  <si>
    <t>11.40.268.0</t>
  </si>
  <si>
    <t>11.40.271.0</t>
  </si>
  <si>
    <t>storage_local_setitem_quotaexceedederr pass</t>
  </si>
  <si>
    <t>RTCPeerConnection_signalingstatechange_event pass</t>
  </si>
  <si>
    <t>storage_session_setitem_quotaexceedederr pass</t>
  </si>
  <si>
    <t>performance_PerformanceEntry_attribute_correct pass</t>
  </si>
  <si>
    <t>resource_connection_reuse block</t>
  </si>
  <si>
    <t>onshow_using block</t>
  </si>
  <si>
    <t>RTCSessionDescription_sdp pass</t>
  </si>
  <si>
    <t>RTCPeerConnection_localDescription_basic fail</t>
  </si>
  <si>
    <t>RTCPeerConnection_remoteDescription_basic fail</t>
  </si>
  <si>
    <t>send-redirect-bogus1 pass</t>
  </si>
  <si>
    <t>pannernode_panningModel_default_value fail</t>
  </si>
  <si>
    <t>FileWriter_write_normal pass</t>
  </si>
  <si>
    <t>11.40.272.0</t>
  </si>
  <si>
    <t>11.40.273.0</t>
  </si>
  <si>
    <t>storage_session_index_js pass</t>
  </si>
  <si>
    <t>storage_local_index_js pass</t>
  </si>
  <si>
    <t>storage_session_setitem pass</t>
  </si>
  <si>
    <t>document_onchange_event block-&gt;pass</t>
  </si>
  <si>
    <t>document_oninput_event block-&gt;pass</t>
  </si>
  <si>
    <t xml:space="preserve"> window_alert_base block-&gt;pass</t>
  </si>
  <si>
    <t>window_confirm_base block-&gt;pass</t>
  </si>
  <si>
    <t>window_prompt_base block-&gt;pass</t>
  </si>
  <si>
    <t xml:space="preserve">W3C_HTML5 APIs/W3C_EXTRAHTML5/Dom 
</t>
  </si>
  <si>
    <t xml:space="preserve">W3C_HTML5 APIs/W3C_EXTRAHTML5/Browsers </t>
  </si>
  <si>
    <t>storage_session_removeitem pass</t>
  </si>
  <si>
    <t>storage_session_length pass</t>
  </si>
  <si>
    <t>storage_session_key pass</t>
  </si>
  <si>
    <t>storage_session_getitem pass</t>
  </si>
  <si>
    <t>storage_session_clear pass</t>
  </si>
  <si>
    <t>storage_session_builtins fail</t>
  </si>
  <si>
    <t>storage_local_setitem_quotaexceedederr passs</t>
  </si>
  <si>
    <t xml:space="preserve">ContactsChangeEvent_removed_attribute pass </t>
  </si>
  <si>
    <t>RTCPeerConnection_EventHandler_1 pass</t>
  </si>
  <si>
    <t xml:space="preserve">RTCPeerConnection-AddRemoveStream pass </t>
  </si>
  <si>
    <t>with-ports_016 pass</t>
  </si>
  <si>
    <t>11.40.274.0</t>
  </si>
  <si>
    <t>ContactsManager_remove block</t>
  </si>
  <si>
    <t>ContactsManager_save_get_remove block</t>
  </si>
  <si>
    <t>audio_one_inside_image_not_show  ref test case/--id got pass</t>
  </si>
  <si>
    <t>audio_two_inside_color_not_show   ref test case/--id got pass</t>
  </si>
  <si>
    <t>FileWriter_write_normal fail</t>
  </si>
  <si>
    <t>onshow_using pass</t>
  </si>
  <si>
    <t>WebWorker_DedicatedWorkerGlobalScope_postMessage_binary pass</t>
  </si>
  <si>
    <t>notification_requestPermission_type block</t>
  </si>
  <si>
    <t>RTCPeerConnection_EventHandler_1 block-&gt;pass</t>
  </si>
  <si>
    <t>RTCSessionDescription_sdp block-&gt;pass</t>
  </si>
  <si>
    <t>performance_PerformanceEntry_correct_attribute_js pass</t>
  </si>
  <si>
    <t>11.40.275.0</t>
  </si>
  <si>
    <t>RTCPeerConnection_getRemoteStreams pass</t>
  </si>
  <si>
    <t>FileWriter_length_normal fail</t>
  </si>
  <si>
    <t>gl-min-textures pass</t>
  </si>
  <si>
    <t>11.40.276.0</t>
  </si>
  <si>
    <t>event-timeout pass</t>
  </si>
  <si>
    <t xml:space="preserve">11.40.277.0 </t>
  </si>
  <si>
    <t>11.40.277.0</t>
  </si>
  <si>
    <t>SmsManager_onsent fail</t>
  </si>
  <si>
    <t>SmsManager_sent_event fail</t>
  </si>
  <si>
    <t xml:space="preserve">12.40.278.0 </t>
  </si>
  <si>
    <t xml:space="preserve">12.40.279.0 </t>
  </si>
  <si>
    <t xml:space="preserve">12.40.280.0 </t>
  </si>
  <si>
    <t>wrt-packertool2-android-tests</t>
  </si>
  <si>
    <t>ContactsChangeEvent_removed fail-&gt;pass</t>
  </si>
  <si>
    <t>WebWorker_DedicatedWorkerGlobalScope_postMessage_binary  block-&gt;pass</t>
  </si>
  <si>
    <t xml:space="preserve">12.40.281.0 </t>
  </si>
  <si>
    <t>ContactsManager_save_categories_multiple pass</t>
  </si>
  <si>
    <t>ContactsManager_save_update  pass</t>
  </si>
  <si>
    <t>ContactsChangeEvent_removed_attribute pass</t>
  </si>
  <si>
    <t xml:space="preserve">12.40.282.0 </t>
  </si>
  <si>
    <t>RTCPeerConnection_signalingstatechange_event  block-&gt;pass</t>
  </si>
  <si>
    <t>FileWriter_write_normal  fail</t>
  </si>
  <si>
    <t>performance_PerformanceEntry_attribute_correct  fail-&gt;pass</t>
  </si>
  <si>
    <t>xhr2_XMLHttpRequestEventTarget_ontimeout_event  block-&gt;pass</t>
  </si>
  <si>
    <t xml:space="preserve">12.40.283.0 </t>
  </si>
  <si>
    <t>FileWriter_length_normal  fail</t>
  </si>
  <si>
    <t>RTCPeerConnection_signalingstatechange_event  pass</t>
  </si>
  <si>
    <t>ContactsManager_clear_multiple  pass</t>
  </si>
  <si>
    <t>ContactsManager_find_all_multiple  fail</t>
  </si>
  <si>
    <t>ContactsChangeEvent_modified_attribute  pass</t>
  </si>
  <si>
    <t xml:space="preserve">12.40.284.0 </t>
  </si>
  <si>
    <t xml:space="preserve">12.40.285.0 </t>
  </si>
  <si>
    <t xml:space="preserve">12.40.286.0 </t>
  </si>
  <si>
    <t>SmsManager_onsent</t>
  </si>
  <si>
    <t>SmsManager_sent_event</t>
  </si>
  <si>
    <t>RTCPeerConnection_EventHandler_1  pass</t>
  </si>
  <si>
    <t>RTCPeerConnection-AddRemoveStream  pass</t>
  </si>
  <si>
    <t>webapi-messaging-w3c-tests   pass</t>
  </si>
  <si>
    <t>ContactsManager_clear  pass</t>
  </si>
  <si>
    <t>ContactsChangeEvent_modified</t>
  </si>
  <si>
    <t>ContactsManager_remove_no_found pass</t>
  </si>
  <si>
    <t>ContactsManager_save_categories_multiple  pass</t>
  </si>
  <si>
    <t>ContactsManager_save_update  pass</t>
  </si>
  <si>
    <t xml:space="preserve">12.40.287.0 </t>
  </si>
  <si>
    <t>storage_local_setitem_quotaexceedederr  block-&gt;pass</t>
  </si>
  <si>
    <t>WebWorker_DedicatedWorkerGlobalScope_postMessage_binary   block-&gt;pass</t>
  </si>
  <si>
    <t>performance_PerformanceEntry_correct_attribute_js  fail-&gt;pass</t>
  </si>
  <si>
    <t xml:space="preserve">12.40.288.0 </t>
  </si>
  <si>
    <t xml:space="preserve">12.40.289.0 </t>
  </si>
  <si>
    <t xml:space="preserve">12.40.290.0 </t>
  </si>
  <si>
    <t>wrt-manifest2-android-tests</t>
  </si>
  <si>
    <t>wrt-security-android-tests</t>
  </si>
  <si>
    <t xml:space="preserve">12.40.291.0 </t>
  </si>
  <si>
    <t xml:space="preserve">12.40.292.0 </t>
  </si>
  <si>
    <t>RTCPeerConnection_signalingstatechange_event</t>
  </si>
  <si>
    <t>Performance_getEntries_basic   pass</t>
  </si>
  <si>
    <t>webapi-embeddingapi-xwalk-tests</t>
  </si>
  <si>
    <t xml:space="preserve">12.40.293.0 </t>
  </si>
  <si>
    <t>canvasgradient_addColorStop_INDEX_SIZE_ERR</t>
  </si>
  <si>
    <t xml:space="preserve">12.40.294.0 </t>
  </si>
  <si>
    <t xml:space="preserve">12.40.295.0 </t>
  </si>
  <si>
    <t>check_bug</t>
  </si>
  <si>
    <t xml:space="preserve">12.40.296.0 </t>
  </si>
  <si>
    <t xml:space="preserve">12.41.296.0 </t>
  </si>
  <si>
    <t xml:space="preserve">12.41.298.0 </t>
  </si>
  <si>
    <t>retest change data</t>
  </si>
  <si>
    <t>OK retest result is the same</t>
  </si>
  <si>
    <t>OK Update result</t>
  </si>
  <si>
    <t>OK Update result retest 2times</t>
  </si>
  <si>
    <t>OK Update result The number should got from qa report</t>
  </si>
  <si>
    <t>Retest 13hasproblem use caocan's</t>
  </si>
  <si>
    <t>12.41.300.0 stub</t>
  </si>
  <si>
    <t>12.41.300.0 merge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</si>
</sst>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A5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name val="Trebuchet MS"/>
      <family val="2"/>
    </font>
    <font>
      <sz val="9"/>
      <name val="Calibri"/>
      <family val="3"/>
      <charset val="134"/>
      <scheme val="minor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15151"/>
      <name val="Verdana"/>
      <family val="2"/>
    </font>
    <font>
      <sz val="9"/>
      <color rgb="FF9000A1"/>
      <name val="Verdana"/>
      <family val="2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A500"/>
      <name val="Trebuchet MS"/>
      <family val="2"/>
    </font>
    <font>
      <sz val="10"/>
      <color rgb="FF000000"/>
      <name val="Calibri"/>
      <family val="2"/>
    </font>
    <font>
      <sz val="10"/>
      <color rgb="FF00000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1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2" fillId="0" borderId="1" xfId="0" applyFont="1" applyBorder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4" fillId="0" borderId="0" xfId="0" applyFont="1"/>
    <xf numFmtId="9" fontId="1" fillId="0" borderId="0" xfId="0" quotePrefix="1" applyNumberFormat="1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9" fontId="6" fillId="0" borderId="0" xfId="0" applyNumberFormat="1" applyFont="1" applyAlignment="1">
      <alignment vertical="center" wrapText="1"/>
    </xf>
    <xf numFmtId="9" fontId="7" fillId="0" borderId="0" xfId="0" applyNumberFormat="1" applyFont="1" applyAlignment="1">
      <alignment vertical="center" wrapText="1"/>
    </xf>
    <xf numFmtId="0" fontId="1" fillId="3" borderId="0" xfId="0" applyFont="1" applyFill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3" fillId="0" borderId="0" xfId="0" applyFont="1" applyFill="1"/>
    <xf numFmtId="9" fontId="1" fillId="0" borderId="1" xfId="0" applyNumberFormat="1" applyFont="1" applyBorder="1" applyAlignment="1"/>
    <xf numFmtId="0" fontId="5" fillId="0" borderId="0" xfId="0" applyFont="1"/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1" fillId="0" borderId="0" xfId="0" applyFont="1" applyFill="1"/>
    <xf numFmtId="9" fontId="2" fillId="0" borderId="0" xfId="0" applyNumberFormat="1" applyFont="1"/>
    <xf numFmtId="0" fontId="1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9" fontId="6" fillId="0" borderId="2" xfId="0" applyNumberFormat="1" applyFont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9" fontId="7" fillId="5" borderId="2" xfId="0" applyNumberFormat="1" applyFont="1" applyFill="1" applyBorder="1" applyAlignment="1">
      <alignment vertical="center" wrapText="1"/>
    </xf>
    <xf numFmtId="9" fontId="7" fillId="0" borderId="2" xfId="0" applyNumberFormat="1" applyFont="1" applyBorder="1" applyAlignment="1">
      <alignment vertical="center" wrapText="1"/>
    </xf>
    <xf numFmtId="0" fontId="8" fillId="0" borderId="0" xfId="0" applyFont="1"/>
    <xf numFmtId="0" fontId="1" fillId="0" borderId="1" xfId="0" applyFont="1" applyBorder="1" applyAlignment="1"/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2" borderId="0" xfId="0" applyFont="1" applyFill="1" applyAlignment="1"/>
    <xf numFmtId="0" fontId="1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0" borderId="0" xfId="0" applyFont="1" applyAlignment="1"/>
    <xf numFmtId="9" fontId="7" fillId="0" borderId="2" xfId="0" applyNumberFormat="1" applyFont="1" applyBorder="1" applyAlignment="1">
      <alignment vertical="center"/>
    </xf>
    <xf numFmtId="0" fontId="4" fillId="0" borderId="0" xfId="0" applyFont="1" applyAlignment="1"/>
    <xf numFmtId="0" fontId="1" fillId="3" borderId="0" xfId="0" applyFont="1" applyFill="1" applyAlignme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9" fontId="6" fillId="0" borderId="0" xfId="0" applyNumberFormat="1" applyFont="1" applyAlignment="1">
      <alignment vertical="center"/>
    </xf>
    <xf numFmtId="9" fontId="7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Border="1" applyAlignment="1"/>
    <xf numFmtId="9" fontId="1" fillId="0" borderId="0" xfId="0" applyNumberFormat="1" applyFont="1" applyBorder="1" applyAlignment="1"/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9" fontId="7" fillId="0" borderId="0" xfId="0" applyNumberFormat="1" applyFont="1" applyBorder="1" applyAlignment="1">
      <alignment vertical="center"/>
    </xf>
    <xf numFmtId="0" fontId="5" fillId="0" borderId="0" xfId="0" applyFont="1" applyAlignme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9" fontId="5" fillId="0" borderId="0" xfId="0" applyNumberFormat="1" applyFont="1" applyAlignment="1"/>
    <xf numFmtId="9" fontId="5" fillId="0" borderId="0" xfId="0" applyNumberFormat="1" applyFont="1"/>
    <xf numFmtId="0" fontId="3" fillId="7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Border="1" applyAlignment="1"/>
    <xf numFmtId="9" fontId="5" fillId="0" borderId="0" xfId="0" applyNumberFormat="1" applyFont="1" applyAlignment="1">
      <alignment horizontal="center"/>
    </xf>
    <xf numFmtId="0" fontId="8" fillId="0" borderId="0" xfId="0" applyFont="1" applyFill="1"/>
    <xf numFmtId="0" fontId="1" fillId="0" borderId="0" xfId="0" applyFont="1" applyBorder="1"/>
    <xf numFmtId="9" fontId="1" fillId="0" borderId="0" xfId="0" applyNumberFormat="1" applyFont="1" applyBorder="1"/>
    <xf numFmtId="0" fontId="2" fillId="7" borderId="0" xfId="0" applyFont="1" applyFill="1"/>
    <xf numFmtId="0" fontId="1" fillId="0" borderId="3" xfId="0" applyFont="1" applyBorder="1"/>
    <xf numFmtId="0" fontId="2" fillId="0" borderId="0" xfId="0" applyFont="1" applyBorder="1"/>
    <xf numFmtId="9" fontId="3" fillId="0" borderId="0" xfId="0" applyNumberFormat="1" applyFont="1"/>
    <xf numFmtId="0" fontId="1" fillId="2" borderId="0" xfId="0" applyFont="1" applyFill="1" applyBorder="1"/>
    <xf numFmtId="0" fontId="5" fillId="6" borderId="0" xfId="0" applyFont="1" applyFill="1"/>
    <xf numFmtId="9" fontId="1" fillId="0" borderId="0" xfId="0" applyNumberFormat="1" applyFont="1" applyFill="1"/>
    <xf numFmtId="0" fontId="1" fillId="2" borderId="0" xfId="0" applyFont="1" applyFill="1" applyBorder="1" applyAlignment="1">
      <alignment vertical="center"/>
    </xf>
    <xf numFmtId="0" fontId="2" fillId="0" borderId="0" xfId="0" applyFont="1" applyFill="1"/>
    <xf numFmtId="0" fontId="1" fillId="0" borderId="0" xfId="0" applyFont="1" applyFill="1" applyBorder="1"/>
    <xf numFmtId="9" fontId="1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9" fontId="3" fillId="0" borderId="0" xfId="0" applyNumberFormat="1" applyFont="1" applyFill="1" applyBorder="1"/>
    <xf numFmtId="9" fontId="1" fillId="0" borderId="0" xfId="0" applyNumberFormat="1" applyFont="1" applyFill="1" applyBorder="1" applyAlignment="1">
      <alignment horizontal="center"/>
    </xf>
    <xf numFmtId="9" fontId="1" fillId="0" borderId="0" xfId="0" quotePrefix="1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9" fontId="7" fillId="0" borderId="0" xfId="0" applyNumberFormat="1" applyFont="1" applyFill="1" applyAlignment="1">
      <alignment vertical="center" wrapText="1"/>
    </xf>
    <xf numFmtId="0" fontId="3" fillId="0" borderId="0" xfId="0" applyFont="1" applyBorder="1"/>
    <xf numFmtId="0" fontId="4" fillId="0" borderId="0" xfId="0" applyFont="1" applyBorder="1" applyAlignment="1"/>
    <xf numFmtId="0" fontId="1" fillId="2" borderId="0" xfId="0" applyFont="1" applyFill="1" applyBorder="1" applyAlignment="1"/>
    <xf numFmtId="9" fontId="5" fillId="6" borderId="0" xfId="0" applyNumberFormat="1" applyFont="1" applyFill="1" applyAlignment="1"/>
    <xf numFmtId="0" fontId="1" fillId="2" borderId="2" xfId="0" applyFont="1" applyFill="1" applyBorder="1" applyAlignment="1">
      <alignment vertical="center"/>
    </xf>
    <xf numFmtId="0" fontId="9" fillId="0" borderId="0" xfId="0" applyFont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right"/>
    </xf>
    <xf numFmtId="9" fontId="2" fillId="0" borderId="1" xfId="0" applyNumberFormat="1" applyFont="1" applyBorder="1"/>
    <xf numFmtId="0" fontId="2" fillId="9" borderId="0" xfId="0" applyFont="1" applyFill="1"/>
    <xf numFmtId="9" fontId="0" fillId="0" borderId="0" xfId="0" applyNumberFormat="1"/>
    <xf numFmtId="0" fontId="2" fillId="3" borderId="0" xfId="0" applyFont="1" applyFill="1"/>
    <xf numFmtId="9" fontId="1" fillId="3" borderId="0" xfId="0" applyNumberFormat="1" applyFont="1" applyFill="1"/>
    <xf numFmtId="9" fontId="10" fillId="0" borderId="2" xfId="0" applyNumberFormat="1" applyFont="1" applyBorder="1" applyAlignment="1">
      <alignment vertical="center" wrapText="1"/>
    </xf>
    <xf numFmtId="0" fontId="0" fillId="6" borderId="0" xfId="0" applyFill="1"/>
    <xf numFmtId="9" fontId="12" fillId="0" borderId="2" xfId="0" applyNumberFormat="1" applyFont="1" applyBorder="1" applyAlignment="1">
      <alignment vertical="center" wrapText="1"/>
    </xf>
    <xf numFmtId="0" fontId="1" fillId="10" borderId="0" xfId="0" applyFont="1" applyFill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/>
    <xf numFmtId="9" fontId="0" fillId="0" borderId="0" xfId="0" applyNumberFormat="1"/>
    <xf numFmtId="0" fontId="0" fillId="6" borderId="0" xfId="0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2" fillId="11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9" fontId="1" fillId="0" borderId="0" xfId="0" applyNumberFormat="1" applyFont="1" applyAlignment="1"/>
    <xf numFmtId="0" fontId="5" fillId="0" borderId="0" xfId="0" applyFont="1" applyAlignment="1"/>
    <xf numFmtId="9" fontId="5" fillId="0" borderId="0" xfId="0" applyNumberFormat="1" applyFont="1" applyAlignment="1"/>
    <xf numFmtId="9" fontId="0" fillId="0" borderId="0" xfId="0" applyNumberFormat="1"/>
    <xf numFmtId="0" fontId="0" fillId="6" borderId="0" xfId="0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0" fillId="2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0" fillId="12" borderId="0" xfId="0" applyFill="1"/>
    <xf numFmtId="0" fontId="15" fillId="0" borderId="0" xfId="0" applyFont="1"/>
    <xf numFmtId="9" fontId="0" fillId="0" borderId="0" xfId="0" applyNumberFormat="1" applyAlignment="1"/>
    <xf numFmtId="0" fontId="0" fillId="0" borderId="0" xfId="0" applyAlignment="1"/>
    <xf numFmtId="0" fontId="2" fillId="6" borderId="0" xfId="0" applyFont="1" applyFill="1"/>
    <xf numFmtId="0" fontId="1" fillId="13" borderId="0" xfId="0" applyFont="1" applyFill="1"/>
    <xf numFmtId="0" fontId="0" fillId="13" borderId="0" xfId="0" applyFill="1"/>
    <xf numFmtId="0" fontId="0" fillId="9" borderId="0" xfId="0" applyFill="1"/>
    <xf numFmtId="0" fontId="1" fillId="9" borderId="0" xfId="0" applyFont="1" applyFill="1"/>
    <xf numFmtId="9" fontId="15" fillId="0" borderId="0" xfId="0" applyNumberFormat="1" applyFont="1"/>
    <xf numFmtId="0" fontId="15" fillId="6" borderId="0" xfId="0" applyFont="1" applyFill="1"/>
    <xf numFmtId="9" fontId="1" fillId="0" borderId="0" xfId="0" applyNumberFormat="1" applyFont="1" applyAlignment="1">
      <alignment wrapText="1"/>
    </xf>
    <xf numFmtId="0" fontId="16" fillId="0" borderId="0" xfId="0" applyFont="1"/>
    <xf numFmtId="0" fontId="0" fillId="3" borderId="0" xfId="0" applyFill="1"/>
    <xf numFmtId="0" fontId="17" fillId="0" borderId="0" xfId="0" applyFont="1"/>
    <xf numFmtId="0" fontId="0" fillId="0" borderId="0" xfId="0" applyFill="1"/>
    <xf numFmtId="0" fontId="3" fillId="3" borderId="0" xfId="0" applyFont="1" applyFill="1"/>
    <xf numFmtId="0" fontId="13" fillId="0" borderId="0" xfId="0" applyFont="1"/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9" fontId="20" fillId="0" borderId="2" xfId="0" applyNumberFormat="1" applyFont="1" applyBorder="1" applyAlignment="1">
      <alignment vertical="center" wrapText="1"/>
    </xf>
    <xf numFmtId="9" fontId="1" fillId="9" borderId="0" xfId="0" applyNumberFormat="1" applyFont="1" applyFill="1"/>
    <xf numFmtId="0" fontId="21" fillId="0" borderId="0" xfId="0" applyFont="1" applyAlignment="1">
      <alignment wrapText="1"/>
    </xf>
    <xf numFmtId="0" fontId="21" fillId="0" borderId="0" xfId="0" applyFont="1" applyAlignment="1"/>
    <xf numFmtId="0" fontId="22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383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ightly_report_generator-main_target-cordov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olpad 8297W"/>
      <sheetName val="Google Nexus 4 CyanogenMod"/>
      <sheetName val="Google Nexus 5"/>
      <sheetName val="Google Nexus 7"/>
      <sheetName val="HuaWei Honor 3X"/>
      <sheetName val="Kindle Fire HD"/>
      <sheetName val="ZTE Grand Memo U5"/>
      <sheetName val="ASUS MeMO Pad 8 K011"/>
      <sheetName val="ASUS T00E Padfone Mini"/>
      <sheetName val="ASUS T00G Zenfone 6"/>
      <sheetName val="Dell Venue 8"/>
      <sheetName val="Ramos i10"/>
      <sheetName val="Samsung Galaxy Tab 3"/>
      <sheetName val="ZTE Geek V975"/>
      <sheetName val="Toshiba Excite Go AT7-C8"/>
      <sheetName val="Google Nexus7"/>
      <sheetName val="Google Nexus4"/>
      <sheetName val="beta ASUS MeMO Pad 8 K011 "/>
      <sheetName val="beta Google Nexus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ES3">
            <v>1</v>
          </cell>
        </row>
        <row r="4">
          <cell r="ES4">
            <v>1</v>
          </cell>
        </row>
        <row r="5">
          <cell r="ES5">
            <v>1</v>
          </cell>
        </row>
        <row r="6">
          <cell r="ES6">
            <v>1</v>
          </cell>
        </row>
        <row r="7">
          <cell r="ES7">
            <v>1</v>
          </cell>
        </row>
        <row r="8">
          <cell r="ES8">
            <v>0.87</v>
          </cell>
        </row>
        <row r="9">
          <cell r="ES9">
            <v>1</v>
          </cell>
        </row>
        <row r="10">
          <cell r="ES10">
            <v>1</v>
          </cell>
        </row>
        <row r="13">
          <cell r="ES13">
            <v>1</v>
          </cell>
        </row>
        <row r="14">
          <cell r="ES14">
            <v>0.90625</v>
          </cell>
        </row>
        <row r="15">
          <cell r="ES15">
            <v>0.83</v>
          </cell>
        </row>
        <row r="16">
          <cell r="ES16">
            <v>1</v>
          </cell>
        </row>
        <row r="17">
          <cell r="ES17">
            <v>0.98</v>
          </cell>
        </row>
        <row r="18">
          <cell r="ES18">
            <v>1</v>
          </cell>
        </row>
        <row r="21">
          <cell r="ES21">
            <v>1</v>
          </cell>
        </row>
        <row r="22">
          <cell r="ES22">
            <v>1</v>
          </cell>
        </row>
        <row r="23">
          <cell r="ES23">
            <v>0.99</v>
          </cell>
        </row>
        <row r="24">
          <cell r="ES24">
            <v>1</v>
          </cell>
        </row>
        <row r="25">
          <cell r="ES25">
            <v>0.49</v>
          </cell>
        </row>
        <row r="26">
          <cell r="ES26">
            <v>0.57999999999999996</v>
          </cell>
        </row>
        <row r="27">
          <cell r="ES27">
            <v>1</v>
          </cell>
        </row>
        <row r="28">
          <cell r="ES28">
            <v>1</v>
          </cell>
        </row>
        <row r="29">
          <cell r="ES29">
            <v>1</v>
          </cell>
        </row>
        <row r="30">
          <cell r="ES30">
            <v>1</v>
          </cell>
        </row>
        <row r="31">
          <cell r="ES31">
            <v>1</v>
          </cell>
        </row>
        <row r="32">
          <cell r="ES32">
            <v>1</v>
          </cell>
        </row>
        <row r="33">
          <cell r="ES33">
            <v>0.5</v>
          </cell>
        </row>
        <row r="34">
          <cell r="ES34">
            <v>1</v>
          </cell>
        </row>
        <row r="35">
          <cell r="ES35">
            <v>1</v>
          </cell>
        </row>
        <row r="37">
          <cell r="ES37">
            <v>0.71</v>
          </cell>
        </row>
        <row r="38">
          <cell r="ES38">
            <v>1</v>
          </cell>
        </row>
        <row r="39">
          <cell r="ES39">
            <v>0.41</v>
          </cell>
        </row>
        <row r="40">
          <cell r="ES40">
            <v>0.99</v>
          </cell>
        </row>
        <row r="42">
          <cell r="ES42">
            <v>1</v>
          </cell>
        </row>
        <row r="43">
          <cell r="ES43">
            <v>0.96</v>
          </cell>
        </row>
        <row r="44">
          <cell r="ES44">
            <v>1</v>
          </cell>
        </row>
        <row r="45">
          <cell r="ES45">
            <v>1</v>
          </cell>
        </row>
        <row r="46">
          <cell r="ES46">
            <v>0.99</v>
          </cell>
        </row>
        <row r="47">
          <cell r="ES47">
            <v>1</v>
          </cell>
        </row>
        <row r="48">
          <cell r="ES48">
            <v>1</v>
          </cell>
        </row>
        <row r="49">
          <cell r="ES49">
            <v>0.87</v>
          </cell>
        </row>
        <row r="50">
          <cell r="ES50">
            <v>1</v>
          </cell>
        </row>
        <row r="51">
          <cell r="ES51">
            <v>0.96</v>
          </cell>
        </row>
        <row r="52">
          <cell r="ES52">
            <v>1</v>
          </cell>
        </row>
        <row r="53">
          <cell r="ES53">
            <v>0.99</v>
          </cell>
        </row>
        <row r="54">
          <cell r="ES54">
            <v>0.97</v>
          </cell>
        </row>
        <row r="55">
          <cell r="ES55">
            <v>0.96354166666666663</v>
          </cell>
        </row>
        <row r="56">
          <cell r="ES56">
            <v>0.64</v>
          </cell>
        </row>
        <row r="57">
          <cell r="ES57">
            <v>0.93</v>
          </cell>
        </row>
        <row r="58">
          <cell r="ES58">
            <v>0.28999999999999998</v>
          </cell>
        </row>
        <row r="59">
          <cell r="ES59">
            <v>0.93</v>
          </cell>
        </row>
        <row r="60">
          <cell r="ES60">
            <v>1</v>
          </cell>
        </row>
        <row r="61">
          <cell r="ES61">
            <v>1</v>
          </cell>
        </row>
        <row r="62">
          <cell r="ES62">
            <v>0.86</v>
          </cell>
        </row>
        <row r="63">
          <cell r="ES63">
            <v>0.97</v>
          </cell>
        </row>
        <row r="64">
          <cell r="ES64">
            <v>0.2</v>
          </cell>
        </row>
        <row r="65">
          <cell r="ES65">
            <v>1</v>
          </cell>
        </row>
        <row r="66">
          <cell r="ES66">
            <v>1</v>
          </cell>
        </row>
        <row r="67">
          <cell r="ES67">
            <v>1</v>
          </cell>
        </row>
        <row r="68">
          <cell r="ES68">
            <v>1</v>
          </cell>
        </row>
        <row r="69">
          <cell r="ES69">
            <v>0.83</v>
          </cell>
        </row>
        <row r="70">
          <cell r="ES70">
            <v>0.46</v>
          </cell>
        </row>
        <row r="71">
          <cell r="ES71">
            <v>1</v>
          </cell>
        </row>
        <row r="72">
          <cell r="ES72">
            <v>0.95</v>
          </cell>
        </row>
        <row r="73">
          <cell r="ES73">
            <v>0.83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P142"/>
  <sheetViews>
    <sheetView topLeftCell="FU1" zoomScale="80" zoomScaleNormal="80" workbookViewId="0">
      <pane ySplit="2" topLeftCell="A108" activePane="bottomLeft" state="frozen"/>
      <selection activeCell="CW21" sqref="CW21"/>
      <selection pane="bottomLeft" activeCell="FJ20" sqref="FJ20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0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0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9.28515625" style="2" hidden="1" customWidth="1"/>
    <col min="52" max="55" width="9.140625" style="2" hidden="1" customWidth="1"/>
    <col min="56" max="56" width="9.140625" style="4" hidden="1" customWidth="1"/>
    <col min="57" max="61" width="9.140625" style="2" hidden="1" customWidth="1"/>
    <col min="62" max="62" width="9.28515625" style="2" hidden="1" customWidth="1"/>
    <col min="63" max="66" width="9.140625" style="2" hidden="1" customWidth="1"/>
    <col min="67" max="67" width="9.140625" style="4" hidden="1" customWidth="1"/>
    <col min="68" max="74" width="9.140625" style="2" hidden="1" customWidth="1"/>
    <col min="75" max="75" width="9.140625" style="4" hidden="1" customWidth="1"/>
    <col min="76" max="82" width="9.140625" style="2" hidden="1" customWidth="1"/>
    <col min="83" max="83" width="9.140625" style="4" hidden="1" customWidth="1"/>
    <col min="84" max="90" width="9.140625" style="2" hidden="1" customWidth="1"/>
    <col min="91" max="91" width="9.140625" style="4" hidden="1" customWidth="1"/>
    <col min="92" max="93" width="9.140625" style="2" hidden="1" customWidth="1"/>
    <col min="94" max="94" width="30.7109375" style="2" hidden="1" customWidth="1"/>
    <col min="95" max="98" width="9.140625" style="2" hidden="1" customWidth="1"/>
    <col min="99" max="99" width="9.140625" style="4" hidden="1" customWidth="1"/>
    <col min="100" max="101" width="9.140625" style="2" hidden="1" customWidth="1"/>
    <col min="102" max="102" width="30.7109375" style="2" hidden="1" customWidth="1"/>
    <col min="103" max="106" width="9.140625" style="2" hidden="1" customWidth="1"/>
    <col min="107" max="107" width="9.140625" style="4" hidden="1" customWidth="1"/>
    <col min="108" max="120" width="9.140625" style="2" hidden="1" customWidth="1"/>
    <col min="121" max="121" width="9.140625" style="4" hidden="1" customWidth="1"/>
    <col min="122" max="127" width="9.140625" style="2" hidden="1" customWidth="1"/>
    <col min="128" max="128" width="9.140625" style="4" hidden="1" customWidth="1"/>
    <col min="129" max="134" width="9.140625" style="2" hidden="1" customWidth="1"/>
    <col min="135" max="135" width="9.140625" style="4" hidden="1" customWidth="1"/>
    <col min="136" max="141" width="9.140625" style="2" hidden="1" customWidth="1"/>
    <col min="142" max="142" width="9.140625" style="4" hidden="1" customWidth="1"/>
    <col min="143" max="148" width="9.140625" style="2" hidden="1" customWidth="1"/>
    <col min="149" max="149" width="9.140625" style="4" hidden="1" customWidth="1"/>
    <col min="150" max="155" width="9.140625" style="2" hidden="1" customWidth="1"/>
    <col min="156" max="156" width="9.140625" style="4" hidden="1" customWidth="1"/>
    <col min="157" max="157" width="9.140625" style="2" hidden="1" customWidth="1"/>
    <col min="158" max="158" width="35.7109375" style="2" customWidth="1"/>
    <col min="159" max="162" width="9.140625" style="2" customWidth="1"/>
    <col min="163" max="163" width="9.140625" style="4" customWidth="1"/>
    <col min="164" max="165" width="9.140625" style="2" customWidth="1"/>
    <col min="166" max="166" width="30.140625" style="2" customWidth="1"/>
    <col min="167" max="170" width="9.140625" style="2" customWidth="1"/>
    <col min="171" max="171" width="9.140625" style="4" customWidth="1"/>
    <col min="172" max="173" width="9.140625" style="2" customWidth="1"/>
    <col min="174" max="174" width="24.85546875" style="2" customWidth="1"/>
    <col min="175" max="178" width="9.140625" style="2"/>
    <col min="179" max="179" width="9.140625" style="4"/>
    <col min="180" max="181" width="9.140625" style="2"/>
    <col min="182" max="182" width="39.7109375" style="2" customWidth="1"/>
    <col min="183" max="186" width="9.140625" style="2"/>
    <col min="187" max="187" width="9.140625" style="4"/>
    <col min="188" max="190" width="9.140625" style="2"/>
    <col min="191" max="191" width="14" style="2" customWidth="1"/>
    <col min="192" max="195" width="9.140625" style="2"/>
    <col min="196" max="196" width="9.140625" style="4"/>
    <col min="197" max="16384" width="9.140625" style="2"/>
  </cols>
  <sheetData>
    <row r="1" spans="1:197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156</v>
      </c>
      <c r="AJ1" s="82"/>
      <c r="AK1" s="82"/>
      <c r="AL1" s="82"/>
      <c r="AM1" s="82"/>
      <c r="AN1" s="82"/>
      <c r="AV1" s="69" t="s">
        <v>120</v>
      </c>
      <c r="AY1" s="69" t="s">
        <v>123</v>
      </c>
      <c r="BG1" s="2" t="s">
        <v>161</v>
      </c>
      <c r="BJ1" s="69" t="s">
        <v>125</v>
      </c>
      <c r="BR1" s="69" t="s">
        <v>126</v>
      </c>
      <c r="BZ1" s="69" t="s">
        <v>127</v>
      </c>
      <c r="CH1" s="69" t="s">
        <v>131</v>
      </c>
      <c r="CP1" s="69" t="s">
        <v>132</v>
      </c>
      <c r="CX1" s="69" t="s">
        <v>135</v>
      </c>
      <c r="DE1" s="69" t="s">
        <v>136</v>
      </c>
      <c r="DL1" s="69" t="s">
        <v>137</v>
      </c>
      <c r="DQ1" s="69"/>
      <c r="DS1" s="69" t="s">
        <v>138</v>
      </c>
      <c r="DZ1" s="69" t="s">
        <v>143</v>
      </c>
      <c r="EG1" s="69" t="s">
        <v>146</v>
      </c>
      <c r="EN1" s="69" t="s">
        <v>152</v>
      </c>
      <c r="EU1" s="69" t="s">
        <v>154</v>
      </c>
      <c r="FB1" s="69" t="s">
        <v>168</v>
      </c>
      <c r="FG1" s="69"/>
      <c r="FJ1" s="24" t="s">
        <v>193</v>
      </c>
      <c r="FO1" s="69"/>
      <c r="FR1" s="24" t="s">
        <v>194</v>
      </c>
      <c r="FW1" s="69"/>
      <c r="FZ1" s="24" t="s">
        <v>236</v>
      </c>
      <c r="GE1" s="69"/>
      <c r="GI1" s="24" t="s">
        <v>268</v>
      </c>
      <c r="GN1" s="69"/>
    </row>
    <row r="2" spans="1:197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I2" s="2" t="s">
        <v>157</v>
      </c>
      <c r="AJ2" s="2" t="s">
        <v>1</v>
      </c>
      <c r="AK2" s="2" t="s">
        <v>2</v>
      </c>
      <c r="AL2" s="2" t="s">
        <v>3</v>
      </c>
      <c r="AM2" s="2" t="s">
        <v>4</v>
      </c>
      <c r="AN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J2" s="2" t="s">
        <v>0</v>
      </c>
      <c r="BK2" s="2" t="s">
        <v>1</v>
      </c>
      <c r="BL2" s="2" t="s">
        <v>2</v>
      </c>
      <c r="BM2" s="2" t="s">
        <v>3</v>
      </c>
      <c r="BN2" s="2" t="s">
        <v>4</v>
      </c>
      <c r="BO2" s="4" t="s">
        <v>5</v>
      </c>
      <c r="BR2" s="2" t="s">
        <v>0</v>
      </c>
      <c r="BS2" s="2" t="s">
        <v>1</v>
      </c>
      <c r="BT2" s="2" t="s">
        <v>2</v>
      </c>
      <c r="BU2" s="2" t="s">
        <v>3</v>
      </c>
      <c r="BV2" s="2" t="s">
        <v>4</v>
      </c>
      <c r="BW2" s="4" t="s">
        <v>5</v>
      </c>
      <c r="BZ2" s="2" t="s">
        <v>0</v>
      </c>
      <c r="CA2" s="2" t="s">
        <v>1</v>
      </c>
      <c r="CB2" s="2" t="s">
        <v>2</v>
      </c>
      <c r="CC2" s="2" t="s">
        <v>3</v>
      </c>
      <c r="CD2" s="2" t="s">
        <v>4</v>
      </c>
      <c r="CE2" s="4" t="s">
        <v>5</v>
      </c>
      <c r="CH2" s="2" t="s">
        <v>0</v>
      </c>
      <c r="CI2" s="2" t="s">
        <v>1</v>
      </c>
      <c r="CJ2" s="2" t="s">
        <v>2</v>
      </c>
      <c r="CK2" s="2" t="s">
        <v>3</v>
      </c>
      <c r="CL2" s="2" t="s">
        <v>4</v>
      </c>
      <c r="CM2" s="4" t="s">
        <v>5</v>
      </c>
      <c r="CP2" s="2" t="s">
        <v>0</v>
      </c>
      <c r="CQ2" s="2" t="s">
        <v>1</v>
      </c>
      <c r="CR2" s="2" t="s">
        <v>2</v>
      </c>
      <c r="CS2" s="2" t="s">
        <v>3</v>
      </c>
      <c r="CT2" s="2" t="s">
        <v>4</v>
      </c>
      <c r="CU2" s="4" t="s">
        <v>5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2" t="s">
        <v>5</v>
      </c>
      <c r="DL2" s="2" t="s">
        <v>0</v>
      </c>
      <c r="DM2" s="2" t="s">
        <v>1</v>
      </c>
      <c r="DN2" s="2" t="s">
        <v>2</v>
      </c>
      <c r="DO2" s="2" t="s">
        <v>3</v>
      </c>
      <c r="DP2" s="2" t="s">
        <v>4</v>
      </c>
      <c r="DQ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U2" s="2" t="s">
        <v>0</v>
      </c>
      <c r="EV2" s="2" t="s">
        <v>1</v>
      </c>
      <c r="EW2" s="2" t="s">
        <v>2</v>
      </c>
      <c r="EX2" s="2" t="s">
        <v>3</v>
      </c>
      <c r="EY2" s="2" t="s">
        <v>4</v>
      </c>
      <c r="EZ2" s="4" t="s">
        <v>5</v>
      </c>
      <c r="FB2" s="2" t="s">
        <v>0</v>
      </c>
      <c r="FC2" s="2" t="s">
        <v>1</v>
      </c>
      <c r="FD2" s="2" t="s">
        <v>2</v>
      </c>
      <c r="FE2" s="2" t="s">
        <v>3</v>
      </c>
      <c r="FF2" s="2" t="s">
        <v>4</v>
      </c>
      <c r="FG2" s="4" t="s">
        <v>5</v>
      </c>
      <c r="FJ2" s="2" t="s">
        <v>0</v>
      </c>
      <c r="FK2" s="2" t="s">
        <v>1</v>
      </c>
      <c r="FL2" s="2" t="s">
        <v>2</v>
      </c>
      <c r="FM2" s="2" t="s">
        <v>3</v>
      </c>
      <c r="FN2" s="2" t="s">
        <v>4</v>
      </c>
      <c r="FO2" s="4" t="s">
        <v>5</v>
      </c>
      <c r="FR2" s="2" t="s">
        <v>0</v>
      </c>
      <c r="FS2" s="2" t="s">
        <v>1</v>
      </c>
      <c r="FT2" s="2" t="s">
        <v>2</v>
      </c>
      <c r="FU2" s="2" t="s">
        <v>3</v>
      </c>
      <c r="FV2" s="2" t="s">
        <v>4</v>
      </c>
      <c r="FW2" s="4" t="s">
        <v>5</v>
      </c>
      <c r="FZ2" s="2" t="s">
        <v>0</v>
      </c>
      <c r="GA2" s="2" t="s">
        <v>1</v>
      </c>
      <c r="GB2" s="2" t="s">
        <v>2</v>
      </c>
      <c r="GC2" s="2" t="s">
        <v>3</v>
      </c>
      <c r="GD2" s="2" t="s">
        <v>4</v>
      </c>
      <c r="GE2" s="4" t="s">
        <v>5</v>
      </c>
      <c r="GI2" s="2" t="s">
        <v>0</v>
      </c>
      <c r="GJ2" s="2" t="s">
        <v>1</v>
      </c>
      <c r="GK2" s="2" t="s">
        <v>2</v>
      </c>
      <c r="GL2" s="2" t="s">
        <v>3</v>
      </c>
      <c r="GM2" s="2" t="s">
        <v>4</v>
      </c>
      <c r="GN2" s="4" t="s">
        <v>5</v>
      </c>
    </row>
    <row r="3" spans="1:197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4">
        <f t="shared" ref="P3:P34" si="0"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f>T3/S3</f>
        <v>0.71621621621621623</v>
      </c>
      <c r="X3" s="4">
        <f t="shared" ref="X3:X34" si="1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f>AB3/AA3</f>
        <v>0</v>
      </c>
      <c r="AF3" s="4">
        <f t="shared" ref="AF3:AF13" si="2">AE3-W3</f>
        <v>-0.71621621621621623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13" si="3">AK3/AJ3</f>
        <v>0.71621621621621623</v>
      </c>
      <c r="AO3" s="4"/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f>AS3/AR3</f>
        <v>0</v>
      </c>
      <c r="AW3" s="4">
        <f>AV3-AE3</f>
        <v>0</v>
      </c>
      <c r="AY3" s="2" t="s">
        <v>6</v>
      </c>
      <c r="AZ3" s="2">
        <v>74</v>
      </c>
      <c r="BA3" s="2">
        <v>53</v>
      </c>
      <c r="BB3" s="2">
        <v>20</v>
      </c>
      <c r="BC3" s="2">
        <v>1</v>
      </c>
      <c r="BD3" s="4">
        <f>BA3/AZ3</f>
        <v>0.71621621621621623</v>
      </c>
      <c r="BE3" s="4">
        <f>BD3-AV3</f>
        <v>0.71621621621621623</v>
      </c>
      <c r="BG3" s="4">
        <f t="shared" ref="BG3:BG13" si="4">BD3-AN3</f>
        <v>0</v>
      </c>
      <c r="BJ3" s="2" t="s">
        <v>6</v>
      </c>
      <c r="BK3" s="2">
        <v>74</v>
      </c>
      <c r="BL3" s="2">
        <v>53</v>
      </c>
      <c r="BM3" s="2">
        <v>20</v>
      </c>
      <c r="BN3" s="2">
        <v>1</v>
      </c>
      <c r="BO3" s="4">
        <v>0.72</v>
      </c>
      <c r="BP3" s="4">
        <f t="shared" ref="BP3:BP34" si="5">BO3-BD3</f>
        <v>3.7837837837837451E-3</v>
      </c>
      <c r="BR3" s="8" t="s">
        <v>6</v>
      </c>
      <c r="BS3" s="2">
        <v>74</v>
      </c>
      <c r="BT3" s="2">
        <v>0</v>
      </c>
      <c r="BU3" s="2">
        <v>0</v>
      </c>
      <c r="BV3" s="2">
        <v>74</v>
      </c>
      <c r="BW3" s="4">
        <v>0</v>
      </c>
      <c r="BX3" s="4">
        <f t="shared" ref="BX3:BX34" si="6">BW3-BO3</f>
        <v>-0.72</v>
      </c>
      <c r="BZ3" s="6" t="s">
        <v>6</v>
      </c>
      <c r="CA3" s="2">
        <v>74</v>
      </c>
      <c r="CB3" s="2">
        <v>0</v>
      </c>
      <c r="CC3" s="2">
        <v>0</v>
      </c>
      <c r="CD3" s="2">
        <v>74</v>
      </c>
      <c r="CE3" s="4">
        <v>0</v>
      </c>
      <c r="CF3" s="4">
        <f>CE3-BO3</f>
        <v>-0.72</v>
      </c>
      <c r="CH3" s="38" t="s">
        <v>6</v>
      </c>
      <c r="CI3" s="2">
        <v>74</v>
      </c>
      <c r="CJ3" s="2">
        <v>0</v>
      </c>
      <c r="CK3" s="2">
        <v>0</v>
      </c>
      <c r="CL3" s="2">
        <v>74</v>
      </c>
      <c r="CM3" s="4">
        <v>0</v>
      </c>
      <c r="CN3" s="4">
        <f>CM3-CE3</f>
        <v>0</v>
      </c>
      <c r="CP3" s="7" t="s">
        <v>6</v>
      </c>
      <c r="CQ3" s="2">
        <v>74</v>
      </c>
      <c r="CR3" s="2">
        <v>0</v>
      </c>
      <c r="CS3" s="2">
        <v>0</v>
      </c>
      <c r="CT3" s="2">
        <v>74</v>
      </c>
      <c r="CU3" s="4">
        <v>0</v>
      </c>
      <c r="CV3" s="4">
        <f>CU3-CM3</f>
        <v>0</v>
      </c>
      <c r="CX3" s="2" t="s">
        <v>6</v>
      </c>
      <c r="CY3" s="2">
        <v>74</v>
      </c>
      <c r="CZ3" s="2">
        <v>0</v>
      </c>
      <c r="DA3" s="2">
        <v>0</v>
      </c>
      <c r="DB3" s="2">
        <v>74</v>
      </c>
      <c r="DC3" s="4">
        <v>0</v>
      </c>
      <c r="DL3" s="2" t="s">
        <v>6</v>
      </c>
      <c r="DM3" s="2">
        <v>74</v>
      </c>
      <c r="DN3" s="2">
        <v>0</v>
      </c>
      <c r="DO3" s="2">
        <v>0</v>
      </c>
      <c r="DP3" s="2">
        <v>74</v>
      </c>
      <c r="DQ3" s="4">
        <v>0</v>
      </c>
      <c r="DS3" s="2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G3" s="2" t="s">
        <v>6</v>
      </c>
      <c r="EH3" s="2">
        <v>74</v>
      </c>
      <c r="EI3" s="2">
        <v>0</v>
      </c>
      <c r="EJ3" s="2">
        <v>0</v>
      </c>
      <c r="EK3" s="2">
        <v>74</v>
      </c>
      <c r="EL3" s="4">
        <v>0</v>
      </c>
      <c r="EN3" s="2" t="s">
        <v>6</v>
      </c>
      <c r="EO3" s="2">
        <v>74</v>
      </c>
      <c r="EP3" s="2">
        <v>0</v>
      </c>
      <c r="EQ3" s="2">
        <v>0</v>
      </c>
      <c r="ER3" s="2">
        <v>74</v>
      </c>
      <c r="ES3" s="4">
        <v>0</v>
      </c>
      <c r="EU3" s="2" t="s">
        <v>6</v>
      </c>
      <c r="EV3" s="2">
        <v>74</v>
      </c>
      <c r="EW3" s="2">
        <v>0</v>
      </c>
      <c r="EX3" s="2">
        <v>0</v>
      </c>
      <c r="EY3" s="2">
        <v>74</v>
      </c>
      <c r="EZ3" s="4">
        <v>0</v>
      </c>
      <c r="FB3" s="2" t="s">
        <v>6</v>
      </c>
      <c r="FC3" s="2">
        <v>74</v>
      </c>
      <c r="FD3" s="2">
        <v>0</v>
      </c>
      <c r="FE3" s="2">
        <v>0</v>
      </c>
      <c r="FF3" s="2">
        <v>74</v>
      </c>
      <c r="FG3" s="4">
        <v>0</v>
      </c>
      <c r="FH3" s="4">
        <f>FG3-CU3</f>
        <v>0</v>
      </c>
      <c r="FJ3" s="2" t="s">
        <v>6</v>
      </c>
      <c r="FK3" s="2">
        <v>74</v>
      </c>
      <c r="FL3" s="2">
        <v>0</v>
      </c>
      <c r="FM3" s="2">
        <v>0</v>
      </c>
      <c r="FN3" s="2">
        <v>74</v>
      </c>
      <c r="FO3" s="4">
        <v>0</v>
      </c>
      <c r="FP3" s="4">
        <f>FO3-FG3</f>
        <v>0</v>
      </c>
      <c r="FR3" s="2" t="s">
        <v>6</v>
      </c>
      <c r="FS3" s="2">
        <v>74</v>
      </c>
      <c r="FT3" s="2">
        <v>0</v>
      </c>
      <c r="FU3" s="2">
        <v>0</v>
      </c>
      <c r="FV3" s="2">
        <v>74</v>
      </c>
      <c r="FW3" s="4">
        <v>0</v>
      </c>
      <c r="FX3" s="4">
        <f>FW3-FO3</f>
        <v>0</v>
      </c>
      <c r="FZ3" s="2" t="s">
        <v>6</v>
      </c>
      <c r="GA3" s="2">
        <v>74</v>
      </c>
      <c r="GB3" s="2">
        <v>63</v>
      </c>
      <c r="GC3" s="2">
        <v>10</v>
      </c>
      <c r="GD3" s="2">
        <v>1</v>
      </c>
      <c r="GE3" s="4">
        <v>0.85</v>
      </c>
      <c r="GF3" s="4">
        <f>GE3-FW3</f>
        <v>0.85</v>
      </c>
      <c r="GI3" s="2" t="s">
        <v>6</v>
      </c>
      <c r="GJ3" s="2">
        <v>74</v>
      </c>
      <c r="GK3" s="2">
        <v>65</v>
      </c>
      <c r="GL3" s="2">
        <v>9</v>
      </c>
      <c r="GM3" s="2">
        <v>0</v>
      </c>
      <c r="GN3" s="4">
        <f>GK3/GJ3</f>
        <v>0.8783783783783784</v>
      </c>
      <c r="GO3" s="4">
        <f>GN3-GE3</f>
        <v>2.8378378378378422E-2</v>
      </c>
    </row>
    <row r="4" spans="1:197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7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8">L4/K4</f>
        <v>1</v>
      </c>
      <c r="P4" s="4">
        <f t="shared" si="0"/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f t="shared" ref="W4:W67" si="9">T4/S4</f>
        <v>1</v>
      </c>
      <c r="X4" s="4">
        <f t="shared" si="1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f t="shared" ref="AE4:AE67" si="10">AB4/AA4</f>
        <v>0</v>
      </c>
      <c r="AF4" s="4">
        <f t="shared" si="2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3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f t="shared" ref="AV4:AV67" si="11">AS4/AR4</f>
        <v>0</v>
      </c>
      <c r="AW4" s="4">
        <f t="shared" ref="AW4:AW13" si="12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f t="shared" ref="BD4:BD67" si="13">BA4/AZ4</f>
        <v>1</v>
      </c>
      <c r="BE4" s="4">
        <f t="shared" ref="BE4:BE67" si="14">BD4-AV4</f>
        <v>1</v>
      </c>
      <c r="BG4" s="4">
        <f t="shared" si="4"/>
        <v>0</v>
      </c>
      <c r="BJ4" s="2" t="s">
        <v>7</v>
      </c>
      <c r="BK4" s="2">
        <v>36</v>
      </c>
      <c r="BL4" s="2">
        <v>36</v>
      </c>
      <c r="BM4" s="2">
        <v>0</v>
      </c>
      <c r="BN4" s="2">
        <v>0</v>
      </c>
      <c r="BO4" s="4">
        <v>1</v>
      </c>
      <c r="BP4" s="4">
        <f t="shared" si="5"/>
        <v>0</v>
      </c>
      <c r="BR4" s="7" t="s">
        <v>7</v>
      </c>
      <c r="BS4" s="2">
        <v>36</v>
      </c>
      <c r="BT4" s="2">
        <v>34</v>
      </c>
      <c r="BU4" s="2">
        <v>2</v>
      </c>
      <c r="BV4" s="2">
        <v>0</v>
      </c>
      <c r="BW4" s="4">
        <v>0.94</v>
      </c>
      <c r="BX4" s="4">
        <f t="shared" si="6"/>
        <v>-6.0000000000000053E-2</v>
      </c>
      <c r="BZ4" s="2" t="s">
        <v>7</v>
      </c>
      <c r="CA4" s="2">
        <v>36</v>
      </c>
      <c r="CB4" s="2">
        <v>34</v>
      </c>
      <c r="CC4" s="2">
        <v>2</v>
      </c>
      <c r="CD4" s="2">
        <v>0</v>
      </c>
      <c r="CE4" s="4">
        <v>0.94</v>
      </c>
      <c r="CF4" s="4">
        <f t="shared" ref="CF4:CF67" si="15">CE4-BO4</f>
        <v>-6.0000000000000053E-2</v>
      </c>
      <c r="CH4" s="38" t="s">
        <v>7</v>
      </c>
      <c r="CI4" s="2">
        <v>36</v>
      </c>
      <c r="CJ4" s="2">
        <v>34</v>
      </c>
      <c r="CK4" s="2">
        <v>2</v>
      </c>
      <c r="CL4" s="2">
        <v>0</v>
      </c>
      <c r="CM4" s="4">
        <v>0.94</v>
      </c>
      <c r="CN4" s="4">
        <f t="shared" ref="CN4:CN13" si="16">CM4-CE4</f>
        <v>0</v>
      </c>
      <c r="CP4" s="2" t="s">
        <v>7</v>
      </c>
      <c r="CQ4" s="2">
        <v>36</v>
      </c>
      <c r="CR4" s="2">
        <v>34</v>
      </c>
      <c r="CS4" s="2">
        <v>2</v>
      </c>
      <c r="CT4" s="2">
        <v>0</v>
      </c>
      <c r="CU4" s="4">
        <v>0.94</v>
      </c>
      <c r="CV4" s="4">
        <f t="shared" ref="CV4:CV67" si="17">CU4-CM4</f>
        <v>0</v>
      </c>
      <c r="CX4" s="2" t="s">
        <v>7</v>
      </c>
      <c r="CY4" s="2">
        <v>36</v>
      </c>
      <c r="CZ4" s="2">
        <v>0</v>
      </c>
      <c r="DA4" s="2">
        <v>0</v>
      </c>
      <c r="DB4" s="2">
        <v>36</v>
      </c>
      <c r="DC4" s="4">
        <v>0</v>
      </c>
      <c r="DL4" s="2" t="s">
        <v>7</v>
      </c>
      <c r="DM4" s="2">
        <v>36</v>
      </c>
      <c r="DN4" s="2">
        <v>0</v>
      </c>
      <c r="DO4" s="2">
        <v>0</v>
      </c>
      <c r="DP4" s="2">
        <v>36</v>
      </c>
      <c r="DQ4" s="4">
        <v>0</v>
      </c>
      <c r="DS4" s="2" t="s">
        <v>7</v>
      </c>
      <c r="DT4" s="2">
        <v>36</v>
      </c>
      <c r="DU4" s="2">
        <v>0</v>
      </c>
      <c r="DV4" s="2">
        <v>0</v>
      </c>
      <c r="DW4" s="2">
        <v>36</v>
      </c>
      <c r="DX4" s="4">
        <v>0</v>
      </c>
      <c r="DZ4" s="2" t="s">
        <v>7</v>
      </c>
      <c r="EA4" s="2">
        <v>36</v>
      </c>
      <c r="EB4" s="2">
        <v>34</v>
      </c>
      <c r="EC4" s="2">
        <v>2</v>
      </c>
      <c r="ED4" s="2">
        <v>0</v>
      </c>
      <c r="EE4" s="4">
        <v>0.94</v>
      </c>
      <c r="EG4" s="2" t="s">
        <v>7</v>
      </c>
      <c r="EH4" s="2">
        <v>36</v>
      </c>
      <c r="EI4" s="2">
        <v>0</v>
      </c>
      <c r="EJ4" s="2">
        <v>0</v>
      </c>
      <c r="EK4" s="2">
        <v>36</v>
      </c>
      <c r="EL4" s="4">
        <v>0</v>
      </c>
      <c r="EN4" s="2" t="s">
        <v>7</v>
      </c>
      <c r="EO4" s="2">
        <v>36</v>
      </c>
      <c r="EP4" s="2">
        <v>0</v>
      </c>
      <c r="EQ4" s="2">
        <v>0</v>
      </c>
      <c r="ER4" s="2">
        <v>36</v>
      </c>
      <c r="ES4" s="4">
        <v>0</v>
      </c>
      <c r="EU4" s="2" t="s">
        <v>7</v>
      </c>
      <c r="EV4" s="2">
        <v>36</v>
      </c>
      <c r="EW4" s="2">
        <v>0</v>
      </c>
      <c r="EX4" s="2">
        <v>0</v>
      </c>
      <c r="EY4" s="2">
        <v>36</v>
      </c>
      <c r="EZ4" s="4">
        <v>0</v>
      </c>
      <c r="FB4" s="2" t="s">
        <v>7</v>
      </c>
      <c r="FC4" s="2">
        <v>36</v>
      </c>
      <c r="FD4" s="2">
        <v>34</v>
      </c>
      <c r="FE4" s="2">
        <v>2</v>
      </c>
      <c r="FF4" s="2">
        <v>0</v>
      </c>
      <c r="FG4" s="4">
        <v>0.94</v>
      </c>
      <c r="FH4" s="4">
        <f t="shared" ref="FH4:FH67" si="18">FG4-CU4</f>
        <v>0</v>
      </c>
      <c r="FJ4" s="2" t="s">
        <v>7</v>
      </c>
      <c r="FK4" s="2">
        <v>36</v>
      </c>
      <c r="FL4" s="2">
        <v>34</v>
      </c>
      <c r="FM4" s="2">
        <v>2</v>
      </c>
      <c r="FN4" s="2">
        <v>0</v>
      </c>
      <c r="FO4" s="4">
        <v>0.94</v>
      </c>
      <c r="FP4" s="4">
        <f t="shared" ref="FP4:FP67" si="19">FO4-FG4</f>
        <v>0</v>
      </c>
      <c r="FR4" s="2" t="s">
        <v>7</v>
      </c>
      <c r="FS4" s="2">
        <v>36</v>
      </c>
      <c r="FT4" s="2">
        <v>34</v>
      </c>
      <c r="FU4" s="2">
        <v>2</v>
      </c>
      <c r="FV4" s="2">
        <v>0</v>
      </c>
      <c r="FW4" s="4">
        <v>0.94</v>
      </c>
      <c r="FX4" s="4">
        <f t="shared" ref="FX4:FX67" si="20">FW4-FO4</f>
        <v>0</v>
      </c>
      <c r="FZ4" s="2" t="s">
        <v>7</v>
      </c>
      <c r="GA4" s="2">
        <v>36</v>
      </c>
      <c r="GB4" s="2">
        <v>34</v>
      </c>
      <c r="GC4" s="2">
        <v>2</v>
      </c>
      <c r="GD4" s="2">
        <v>0</v>
      </c>
      <c r="GE4" s="4">
        <v>0.94</v>
      </c>
      <c r="GF4" s="4">
        <f t="shared" ref="GF4:GF67" si="21">GE4-FW4</f>
        <v>0</v>
      </c>
      <c r="GI4" s="2" t="s">
        <v>7</v>
      </c>
      <c r="GJ4" s="2">
        <v>36</v>
      </c>
      <c r="GK4" s="2">
        <v>34</v>
      </c>
      <c r="GL4" s="2">
        <v>2</v>
      </c>
      <c r="GM4" s="2">
        <v>0</v>
      </c>
      <c r="GN4" s="4">
        <f t="shared" ref="GN4:GN67" si="22">GK4/GJ4</f>
        <v>0.94444444444444442</v>
      </c>
      <c r="GO4" s="4">
        <f t="shared" ref="GO4:GO67" si="23">GN4-GE4</f>
        <v>4.4444444444444731E-3</v>
      </c>
    </row>
    <row r="5" spans="1:197" ht="13.5" thickBot="1">
      <c r="A5" s="76">
        <v>0.36</v>
      </c>
      <c r="B5" s="76"/>
      <c r="C5" s="75" t="s">
        <v>8</v>
      </c>
      <c r="D5" s="75">
        <v>135</v>
      </c>
      <c r="E5" s="75">
        <v>49</v>
      </c>
      <c r="F5" s="75">
        <v>68</v>
      </c>
      <c r="G5" s="75">
        <v>18</v>
      </c>
      <c r="H5" s="76">
        <f t="shared" si="7"/>
        <v>0.36296296296296299</v>
      </c>
      <c r="J5" s="2" t="s">
        <v>8</v>
      </c>
      <c r="K5" s="2">
        <v>135</v>
      </c>
      <c r="L5" s="2">
        <v>49</v>
      </c>
      <c r="M5" s="2">
        <v>68</v>
      </c>
      <c r="N5" s="2">
        <v>18</v>
      </c>
      <c r="O5" s="4">
        <f t="shared" si="8"/>
        <v>0.36296296296296299</v>
      </c>
      <c r="P5" s="4">
        <f t="shared" si="0"/>
        <v>0</v>
      </c>
      <c r="R5" s="2" t="s">
        <v>8</v>
      </c>
      <c r="S5" s="2">
        <v>135</v>
      </c>
      <c r="T5" s="2">
        <v>49</v>
      </c>
      <c r="U5" s="2">
        <v>68</v>
      </c>
      <c r="V5" s="2">
        <v>18</v>
      </c>
      <c r="W5" s="4">
        <f t="shared" si="9"/>
        <v>0.36296296296296299</v>
      </c>
      <c r="X5" s="4">
        <f t="shared" si="1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f t="shared" si="10"/>
        <v>0</v>
      </c>
      <c r="AF5" s="4">
        <f t="shared" si="2"/>
        <v>-0.36296296296296299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3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f t="shared" si="11"/>
        <v>0</v>
      </c>
      <c r="AW5" s="4">
        <f t="shared" si="12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f t="shared" si="13"/>
        <v>0.36296296296296299</v>
      </c>
      <c r="BE5" s="4">
        <f t="shared" si="14"/>
        <v>0.36296296296296299</v>
      </c>
      <c r="BG5" s="4">
        <f t="shared" si="4"/>
        <v>0</v>
      </c>
      <c r="BJ5" s="2" t="s">
        <v>8</v>
      </c>
      <c r="BK5" s="2">
        <v>135</v>
      </c>
      <c r="BL5" s="2">
        <v>49</v>
      </c>
      <c r="BM5" s="2">
        <v>67</v>
      </c>
      <c r="BN5" s="2">
        <v>19</v>
      </c>
      <c r="BO5" s="4">
        <v>0.36</v>
      </c>
      <c r="BP5" s="4">
        <f t="shared" si="5"/>
        <v>-2.9629629629630005E-3</v>
      </c>
      <c r="BR5" s="2" t="s">
        <v>8</v>
      </c>
      <c r="BS5" s="2">
        <v>135</v>
      </c>
      <c r="BT5" s="2">
        <v>49</v>
      </c>
      <c r="BU5" s="2">
        <v>67</v>
      </c>
      <c r="BV5" s="2">
        <v>19</v>
      </c>
      <c r="BW5" s="4">
        <v>0.36</v>
      </c>
      <c r="BX5" s="4">
        <f t="shared" si="6"/>
        <v>0</v>
      </c>
      <c r="BZ5" s="2" t="s">
        <v>8</v>
      </c>
      <c r="CA5" s="2">
        <v>135</v>
      </c>
      <c r="CB5" s="2">
        <v>49</v>
      </c>
      <c r="CC5" s="2">
        <v>67</v>
      </c>
      <c r="CD5" s="2">
        <v>19</v>
      </c>
      <c r="CE5" s="4">
        <v>0.36</v>
      </c>
      <c r="CF5" s="4">
        <f t="shared" si="15"/>
        <v>0</v>
      </c>
      <c r="CH5" s="2" t="s">
        <v>8</v>
      </c>
      <c r="CI5" s="2">
        <v>135</v>
      </c>
      <c r="CJ5" s="2">
        <v>49</v>
      </c>
      <c r="CK5" s="2">
        <v>67</v>
      </c>
      <c r="CL5" s="2">
        <v>19</v>
      </c>
      <c r="CM5" s="4">
        <v>0.36</v>
      </c>
      <c r="CN5" s="4">
        <f t="shared" si="16"/>
        <v>0</v>
      </c>
      <c r="CP5" s="2" t="s">
        <v>8</v>
      </c>
      <c r="CQ5" s="2">
        <v>135</v>
      </c>
      <c r="CR5" s="2">
        <v>49</v>
      </c>
      <c r="CS5" s="2">
        <v>68</v>
      </c>
      <c r="CT5" s="2">
        <v>18</v>
      </c>
      <c r="CU5" s="4">
        <v>0.36</v>
      </c>
      <c r="CV5" s="4">
        <f t="shared" si="17"/>
        <v>0</v>
      </c>
      <c r="CX5" s="2" t="s">
        <v>8</v>
      </c>
      <c r="CY5" s="2">
        <v>135</v>
      </c>
      <c r="CZ5" s="2">
        <v>0</v>
      </c>
      <c r="DA5" s="2">
        <v>0</v>
      </c>
      <c r="DB5" s="2">
        <v>135</v>
      </c>
      <c r="DC5" s="4">
        <v>0</v>
      </c>
      <c r="DL5" s="2" t="s">
        <v>8</v>
      </c>
      <c r="DM5" s="2">
        <v>135</v>
      </c>
      <c r="DN5" s="2">
        <v>0</v>
      </c>
      <c r="DO5" s="2">
        <v>0</v>
      </c>
      <c r="DP5" s="2">
        <v>135</v>
      </c>
      <c r="DQ5" s="4">
        <v>0</v>
      </c>
      <c r="DS5" s="2" t="s">
        <v>8</v>
      </c>
      <c r="DT5" s="2">
        <v>135</v>
      </c>
      <c r="DU5" s="2">
        <v>0</v>
      </c>
      <c r="DV5" s="2">
        <v>0</v>
      </c>
      <c r="DW5" s="2">
        <v>135</v>
      </c>
      <c r="DX5" s="4">
        <v>0</v>
      </c>
      <c r="DZ5" s="2" t="s">
        <v>8</v>
      </c>
      <c r="EA5" s="2">
        <v>135</v>
      </c>
      <c r="EB5" s="2">
        <v>0</v>
      </c>
      <c r="EC5" s="2">
        <v>0</v>
      </c>
      <c r="ED5" s="2">
        <v>135</v>
      </c>
      <c r="EE5" s="4">
        <v>0</v>
      </c>
      <c r="EG5" s="2" t="s">
        <v>8</v>
      </c>
      <c r="EH5" s="2">
        <v>135</v>
      </c>
      <c r="EI5" s="2">
        <v>0</v>
      </c>
      <c r="EJ5" s="2">
        <v>0</v>
      </c>
      <c r="EK5" s="2">
        <v>135</v>
      </c>
      <c r="EL5" s="4">
        <v>0</v>
      </c>
      <c r="EN5" s="2" t="s">
        <v>8</v>
      </c>
      <c r="EO5" s="2">
        <v>135</v>
      </c>
      <c r="EP5" s="2">
        <v>0</v>
      </c>
      <c r="EQ5" s="2">
        <v>0</v>
      </c>
      <c r="ER5" s="2">
        <v>135</v>
      </c>
      <c r="ES5" s="4">
        <v>0</v>
      </c>
      <c r="EU5" s="2" t="s">
        <v>8</v>
      </c>
      <c r="EV5" s="2">
        <v>135</v>
      </c>
      <c r="EW5" s="2">
        <v>0</v>
      </c>
      <c r="EX5" s="2">
        <v>0</v>
      </c>
      <c r="EY5" s="2">
        <v>135</v>
      </c>
      <c r="EZ5" s="4">
        <v>0</v>
      </c>
      <c r="FB5" s="2" t="s">
        <v>8</v>
      </c>
      <c r="FC5" s="2">
        <v>135</v>
      </c>
      <c r="FD5" s="2">
        <v>49</v>
      </c>
      <c r="FE5" s="2">
        <v>67</v>
      </c>
      <c r="FF5" s="2">
        <v>19</v>
      </c>
      <c r="FG5" s="4">
        <v>0.36</v>
      </c>
      <c r="FH5" s="4">
        <f t="shared" si="18"/>
        <v>0</v>
      </c>
      <c r="FJ5" s="2" t="s">
        <v>8</v>
      </c>
      <c r="FK5" s="2">
        <v>135</v>
      </c>
      <c r="FL5" s="2">
        <v>101</v>
      </c>
      <c r="FM5" s="2">
        <v>26</v>
      </c>
      <c r="FN5" s="2">
        <v>8</v>
      </c>
      <c r="FO5" s="4">
        <v>0.75</v>
      </c>
      <c r="FP5" s="4">
        <f t="shared" si="19"/>
        <v>0.39</v>
      </c>
      <c r="FR5" s="2" t="s">
        <v>8</v>
      </c>
      <c r="FS5" s="2">
        <v>135</v>
      </c>
      <c r="FT5" s="2">
        <v>101</v>
      </c>
      <c r="FU5" s="2">
        <v>26</v>
      </c>
      <c r="FV5" s="2">
        <v>8</v>
      </c>
      <c r="FW5" s="4">
        <v>0.75</v>
      </c>
      <c r="FX5" s="4">
        <f t="shared" si="20"/>
        <v>0</v>
      </c>
      <c r="FY5" s="2" t="s">
        <v>119</v>
      </c>
      <c r="FZ5" s="27" t="s">
        <v>8</v>
      </c>
      <c r="GA5" s="27">
        <v>135</v>
      </c>
      <c r="GB5" s="27">
        <v>101</v>
      </c>
      <c r="GC5" s="27">
        <v>26</v>
      </c>
      <c r="GD5" s="27">
        <v>8</v>
      </c>
      <c r="GE5" s="83">
        <v>0.75</v>
      </c>
      <c r="GF5" s="4">
        <f t="shared" si="21"/>
        <v>0</v>
      </c>
      <c r="GI5" s="2" t="s">
        <v>8</v>
      </c>
      <c r="GJ5" s="2">
        <v>135</v>
      </c>
      <c r="GK5" s="2">
        <v>101</v>
      </c>
      <c r="GL5" s="2">
        <v>26</v>
      </c>
      <c r="GM5" s="2">
        <v>8</v>
      </c>
      <c r="GN5" s="4">
        <f t="shared" si="22"/>
        <v>0.74814814814814812</v>
      </c>
      <c r="GO5" s="4">
        <f t="shared" si="23"/>
        <v>-1.8518518518518823E-3</v>
      </c>
    </row>
    <row r="6" spans="1:197" ht="13.5" thickBot="1">
      <c r="A6" s="76">
        <v>0.98</v>
      </c>
      <c r="B6" s="76"/>
      <c r="C6" s="75" t="s">
        <v>9</v>
      </c>
      <c r="D6" s="75">
        <v>272</v>
      </c>
      <c r="E6" s="75">
        <v>269</v>
      </c>
      <c r="F6" s="75">
        <v>0</v>
      </c>
      <c r="G6" s="75">
        <v>3</v>
      </c>
      <c r="H6" s="76">
        <f t="shared" si="7"/>
        <v>0.98897058823529416</v>
      </c>
      <c r="J6" s="2" t="s">
        <v>9</v>
      </c>
      <c r="K6" s="2">
        <v>272</v>
      </c>
      <c r="L6" s="2">
        <v>269</v>
      </c>
      <c r="M6" s="2">
        <v>0</v>
      </c>
      <c r="N6" s="2">
        <v>3</v>
      </c>
      <c r="O6" s="4">
        <f t="shared" si="8"/>
        <v>0.98897058823529416</v>
      </c>
      <c r="P6" s="4">
        <f t="shared" si="0"/>
        <v>0</v>
      </c>
      <c r="R6" s="2" t="s">
        <v>9</v>
      </c>
      <c r="S6" s="2">
        <v>272</v>
      </c>
      <c r="T6" s="2">
        <v>269</v>
      </c>
      <c r="U6" s="2">
        <v>0</v>
      </c>
      <c r="V6" s="2">
        <v>3</v>
      </c>
      <c r="W6" s="4">
        <f t="shared" si="9"/>
        <v>0.98897058823529416</v>
      </c>
      <c r="X6" s="4">
        <f t="shared" si="1"/>
        <v>0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f t="shared" si="10"/>
        <v>0</v>
      </c>
      <c r="AF6" s="4">
        <f t="shared" si="2"/>
        <v>-0.98897058823529416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3"/>
        <v>0.98897058823529416</v>
      </c>
      <c r="AO6" s="4"/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f t="shared" si="11"/>
        <v>0</v>
      </c>
      <c r="AW6" s="4">
        <f t="shared" si="12"/>
        <v>0</v>
      </c>
      <c r="AY6" s="2" t="s">
        <v>9</v>
      </c>
      <c r="AZ6" s="2">
        <v>272</v>
      </c>
      <c r="BA6" s="2">
        <v>258</v>
      </c>
      <c r="BB6" s="2">
        <v>4</v>
      </c>
      <c r="BC6" s="2">
        <v>10</v>
      </c>
      <c r="BD6" s="4">
        <f t="shared" si="13"/>
        <v>0.94852941176470584</v>
      </c>
      <c r="BE6" s="4">
        <f t="shared" si="14"/>
        <v>0.94852941176470584</v>
      </c>
      <c r="BG6" s="4">
        <f t="shared" si="4"/>
        <v>-4.0441176470588314E-2</v>
      </c>
      <c r="BJ6" s="2" t="s">
        <v>9</v>
      </c>
      <c r="BK6" s="2">
        <v>272</v>
      </c>
      <c r="BL6" s="2">
        <v>258</v>
      </c>
      <c r="BM6" s="2">
        <v>4</v>
      </c>
      <c r="BN6" s="2">
        <v>10</v>
      </c>
      <c r="BO6" s="4">
        <v>0.95</v>
      </c>
      <c r="BP6" s="4">
        <f t="shared" si="5"/>
        <v>1.4705882352941124E-3</v>
      </c>
      <c r="BR6" s="2" t="s">
        <v>9</v>
      </c>
      <c r="BS6" s="2">
        <v>272</v>
      </c>
      <c r="BT6" s="2">
        <v>258</v>
      </c>
      <c r="BU6" s="2">
        <v>4</v>
      </c>
      <c r="BV6" s="2">
        <v>10</v>
      </c>
      <c r="BW6" s="4">
        <v>0.95</v>
      </c>
      <c r="BX6" s="4">
        <f t="shared" si="6"/>
        <v>0</v>
      </c>
      <c r="BZ6" s="2" t="s">
        <v>9</v>
      </c>
      <c r="CA6" s="2">
        <v>272</v>
      </c>
      <c r="CB6" s="2">
        <v>258</v>
      </c>
      <c r="CC6" s="2">
        <v>4</v>
      </c>
      <c r="CD6" s="2">
        <v>10</v>
      </c>
      <c r="CE6" s="4">
        <v>0.95</v>
      </c>
      <c r="CF6" s="4">
        <f t="shared" si="15"/>
        <v>0</v>
      </c>
      <c r="CH6" s="8" t="s">
        <v>9</v>
      </c>
      <c r="CI6" s="29">
        <v>272</v>
      </c>
      <c r="CJ6" s="30">
        <v>258</v>
      </c>
      <c r="CK6" s="31">
        <v>4</v>
      </c>
      <c r="CL6" s="29">
        <v>10</v>
      </c>
      <c r="CM6" s="32">
        <v>0.95</v>
      </c>
      <c r="CN6" s="4">
        <f t="shared" si="16"/>
        <v>0</v>
      </c>
      <c r="CP6" s="2" t="s">
        <v>9</v>
      </c>
      <c r="CQ6" s="2">
        <v>272</v>
      </c>
      <c r="CR6" s="2">
        <v>265</v>
      </c>
      <c r="CS6" s="2">
        <v>4</v>
      </c>
      <c r="CT6" s="2">
        <v>3</v>
      </c>
      <c r="CU6" s="4">
        <v>0.97</v>
      </c>
      <c r="CV6" s="4">
        <f t="shared" si="17"/>
        <v>2.0000000000000018E-2</v>
      </c>
      <c r="CX6" s="2" t="s">
        <v>9</v>
      </c>
      <c r="CY6" s="2">
        <v>272</v>
      </c>
      <c r="CZ6" s="2">
        <v>0</v>
      </c>
      <c r="DA6" s="2">
        <v>0</v>
      </c>
      <c r="DB6" s="2">
        <v>272</v>
      </c>
      <c r="DC6" s="4">
        <v>0</v>
      </c>
      <c r="DL6" s="2" t="s">
        <v>9</v>
      </c>
      <c r="DM6" s="2">
        <v>272</v>
      </c>
      <c r="DN6" s="2">
        <v>0</v>
      </c>
      <c r="DO6" s="2">
        <v>0</v>
      </c>
      <c r="DP6" s="2">
        <v>272</v>
      </c>
      <c r="DQ6" s="4">
        <v>0</v>
      </c>
      <c r="DS6" s="2" t="s">
        <v>9</v>
      </c>
      <c r="DT6" s="2">
        <v>272</v>
      </c>
      <c r="DU6" s="2">
        <v>0</v>
      </c>
      <c r="DV6" s="2">
        <v>0</v>
      </c>
      <c r="DW6" s="2">
        <v>272</v>
      </c>
      <c r="DX6" s="4">
        <v>0</v>
      </c>
      <c r="DZ6" s="2" t="s">
        <v>9</v>
      </c>
      <c r="EA6" s="2">
        <v>272</v>
      </c>
      <c r="EB6" s="2">
        <v>0</v>
      </c>
      <c r="EC6" s="2">
        <v>0</v>
      </c>
      <c r="ED6" s="2">
        <v>272</v>
      </c>
      <c r="EE6" s="4">
        <v>0</v>
      </c>
      <c r="EG6" s="2" t="s">
        <v>9</v>
      </c>
      <c r="EH6" s="2">
        <v>272</v>
      </c>
      <c r="EI6" s="2">
        <v>0</v>
      </c>
      <c r="EJ6" s="2">
        <v>0</v>
      </c>
      <c r="EK6" s="2">
        <v>272</v>
      </c>
      <c r="EL6" s="4">
        <v>0</v>
      </c>
      <c r="EN6" s="2" t="s">
        <v>9</v>
      </c>
      <c r="EO6" s="2">
        <v>272</v>
      </c>
      <c r="EP6" s="2">
        <v>0</v>
      </c>
      <c r="EQ6" s="2">
        <v>0</v>
      </c>
      <c r="ER6" s="2">
        <v>272</v>
      </c>
      <c r="ES6" s="4">
        <v>0</v>
      </c>
      <c r="EU6" s="2" t="s">
        <v>9</v>
      </c>
      <c r="EV6" s="2">
        <v>272</v>
      </c>
      <c r="EW6" s="2">
        <v>0</v>
      </c>
      <c r="EX6" s="2">
        <v>0</v>
      </c>
      <c r="EY6" s="2">
        <v>272</v>
      </c>
      <c r="EZ6" s="4">
        <v>0</v>
      </c>
      <c r="FB6" s="2" t="s">
        <v>9</v>
      </c>
      <c r="FC6" s="2">
        <v>271</v>
      </c>
      <c r="FD6" s="2">
        <v>255</v>
      </c>
      <c r="FE6" s="2">
        <v>4</v>
      </c>
      <c r="FF6" s="2">
        <v>12</v>
      </c>
      <c r="FG6" s="4">
        <v>0.94</v>
      </c>
      <c r="FH6" s="4">
        <f t="shared" si="18"/>
        <v>-3.0000000000000027E-2</v>
      </c>
      <c r="FP6" s="4"/>
      <c r="FR6" s="2" t="s">
        <v>9</v>
      </c>
      <c r="FS6" s="2">
        <v>270</v>
      </c>
      <c r="FT6" s="2">
        <v>266</v>
      </c>
      <c r="FU6" s="2">
        <v>4</v>
      </c>
      <c r="FV6" s="2">
        <v>0</v>
      </c>
      <c r="FW6" s="4">
        <v>0.99</v>
      </c>
      <c r="FX6" s="4">
        <f t="shared" si="20"/>
        <v>0.99</v>
      </c>
      <c r="FZ6" s="2" t="s">
        <v>9</v>
      </c>
      <c r="GA6" s="2">
        <v>271</v>
      </c>
      <c r="GB6" s="2">
        <v>267</v>
      </c>
      <c r="GC6" s="2">
        <v>4</v>
      </c>
      <c r="GD6" s="2">
        <v>0</v>
      </c>
      <c r="GE6" s="4">
        <v>0.99</v>
      </c>
      <c r="GF6" s="4">
        <f t="shared" si="21"/>
        <v>0</v>
      </c>
      <c r="GI6" s="2" t="s">
        <v>9</v>
      </c>
      <c r="GJ6" s="2">
        <v>271</v>
      </c>
      <c r="GK6" s="2">
        <v>267</v>
      </c>
      <c r="GL6" s="2">
        <v>4</v>
      </c>
      <c r="GM6" s="2">
        <v>0</v>
      </c>
      <c r="GN6" s="4">
        <f t="shared" si="22"/>
        <v>0.98523985239852396</v>
      </c>
      <c r="GO6" s="4">
        <f t="shared" si="23"/>
        <v>-4.760147601476028E-3</v>
      </c>
    </row>
    <row r="7" spans="1:197">
      <c r="A7" s="76">
        <v>0</v>
      </c>
      <c r="B7" s="76"/>
      <c r="C7" s="75" t="s">
        <v>10</v>
      </c>
      <c r="D7" s="75">
        <v>38</v>
      </c>
      <c r="E7" s="75">
        <v>0</v>
      </c>
      <c r="F7" s="75">
        <v>0</v>
      </c>
      <c r="G7" s="75">
        <v>38</v>
      </c>
      <c r="H7" s="76">
        <f t="shared" si="7"/>
        <v>0</v>
      </c>
      <c r="J7" s="2" t="s">
        <v>10</v>
      </c>
      <c r="K7" s="2">
        <v>38</v>
      </c>
      <c r="L7" s="2">
        <v>18</v>
      </c>
      <c r="M7" s="2">
        <v>4</v>
      </c>
      <c r="N7" s="2">
        <v>16</v>
      </c>
      <c r="O7" s="4">
        <f t="shared" si="8"/>
        <v>0.47368421052631576</v>
      </c>
      <c r="P7" s="4">
        <f t="shared" si="0"/>
        <v>0.47368421052631576</v>
      </c>
      <c r="R7" s="2" t="s">
        <v>10</v>
      </c>
      <c r="S7" s="2">
        <v>38</v>
      </c>
      <c r="T7" s="2">
        <v>18</v>
      </c>
      <c r="U7" s="2">
        <v>4</v>
      </c>
      <c r="V7" s="2">
        <v>16</v>
      </c>
      <c r="W7" s="4">
        <f t="shared" si="9"/>
        <v>0.47368421052631576</v>
      </c>
      <c r="X7" s="4">
        <f t="shared" si="1"/>
        <v>0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f t="shared" si="10"/>
        <v>0</v>
      </c>
      <c r="AF7" s="4">
        <f t="shared" si="2"/>
        <v>-0.47368421052631576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3"/>
        <v>0.47368421052631576</v>
      </c>
      <c r="AO7" s="4"/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f t="shared" si="11"/>
        <v>0</v>
      </c>
      <c r="AW7" s="4">
        <f t="shared" si="12"/>
        <v>0</v>
      </c>
      <c r="AY7" s="2" t="s">
        <v>10</v>
      </c>
      <c r="AZ7" s="2">
        <v>38</v>
      </c>
      <c r="BA7" s="2">
        <v>18</v>
      </c>
      <c r="BB7" s="2">
        <v>4</v>
      </c>
      <c r="BC7" s="2">
        <v>16</v>
      </c>
      <c r="BD7" s="4">
        <f t="shared" si="13"/>
        <v>0.47368421052631576</v>
      </c>
      <c r="BE7" s="4">
        <f t="shared" si="14"/>
        <v>0.47368421052631576</v>
      </c>
      <c r="BG7" s="4">
        <f t="shared" si="4"/>
        <v>0</v>
      </c>
      <c r="BJ7" s="2" t="s">
        <v>10</v>
      </c>
      <c r="BK7" s="2">
        <v>38</v>
      </c>
      <c r="BL7" s="2">
        <v>18</v>
      </c>
      <c r="BM7" s="2">
        <v>5</v>
      </c>
      <c r="BN7" s="2">
        <v>15</v>
      </c>
      <c r="BO7" s="4">
        <v>0.47</v>
      </c>
      <c r="BP7" s="4">
        <f t="shared" si="5"/>
        <v>-3.6842105263157898E-3</v>
      </c>
      <c r="BR7" s="2" t="s">
        <v>10</v>
      </c>
      <c r="BS7" s="2">
        <v>38</v>
      </c>
      <c r="BT7" s="2">
        <v>18</v>
      </c>
      <c r="BU7" s="2">
        <v>13</v>
      </c>
      <c r="BV7" s="2">
        <v>7</v>
      </c>
      <c r="BW7" s="4">
        <v>0.47</v>
      </c>
      <c r="BX7" s="4">
        <f t="shared" si="6"/>
        <v>0</v>
      </c>
      <c r="BZ7" s="2" t="s">
        <v>10</v>
      </c>
      <c r="CA7" s="2">
        <v>38</v>
      </c>
      <c r="CB7" s="2">
        <v>18</v>
      </c>
      <c r="CC7" s="2">
        <v>13</v>
      </c>
      <c r="CD7" s="2">
        <v>7</v>
      </c>
      <c r="CE7" s="4">
        <v>0.47</v>
      </c>
      <c r="CF7" s="4">
        <f t="shared" si="15"/>
        <v>0</v>
      </c>
      <c r="CH7" s="2" t="s">
        <v>10</v>
      </c>
      <c r="CI7" s="2">
        <v>38</v>
      </c>
      <c r="CJ7" s="2">
        <v>18</v>
      </c>
      <c r="CK7" s="2">
        <v>13</v>
      </c>
      <c r="CL7" s="2">
        <v>7</v>
      </c>
      <c r="CM7" s="4">
        <v>0.47</v>
      </c>
      <c r="CN7" s="4">
        <f t="shared" si="16"/>
        <v>0</v>
      </c>
      <c r="CP7" s="2" t="s">
        <v>10</v>
      </c>
      <c r="CQ7" s="2">
        <v>38</v>
      </c>
      <c r="CR7" s="2">
        <v>18</v>
      </c>
      <c r="CS7" s="2">
        <v>13</v>
      </c>
      <c r="CT7" s="2">
        <v>7</v>
      </c>
      <c r="CU7" s="4">
        <v>0.47</v>
      </c>
      <c r="CV7" s="4">
        <f t="shared" si="17"/>
        <v>0</v>
      </c>
      <c r="CX7" s="2" t="s">
        <v>10</v>
      </c>
      <c r="CY7" s="2">
        <v>38</v>
      </c>
      <c r="CZ7" s="2">
        <v>0</v>
      </c>
      <c r="DA7" s="2">
        <v>0</v>
      </c>
      <c r="DB7" s="2">
        <v>38</v>
      </c>
      <c r="DC7" s="4">
        <v>0</v>
      </c>
      <c r="DL7" s="2" t="s">
        <v>10</v>
      </c>
      <c r="DM7" s="2">
        <v>38</v>
      </c>
      <c r="DN7" s="2">
        <v>0</v>
      </c>
      <c r="DO7" s="2">
        <v>0</v>
      </c>
      <c r="DP7" s="2">
        <v>38</v>
      </c>
      <c r="DQ7" s="4">
        <v>0</v>
      </c>
      <c r="DS7" s="2" t="s">
        <v>10</v>
      </c>
      <c r="DT7" s="2">
        <v>38</v>
      </c>
      <c r="DU7" s="2">
        <v>0</v>
      </c>
      <c r="DV7" s="2">
        <v>0</v>
      </c>
      <c r="DW7" s="2">
        <v>38</v>
      </c>
      <c r="DX7" s="4">
        <v>0</v>
      </c>
      <c r="DZ7" s="2" t="s">
        <v>10</v>
      </c>
      <c r="EA7" s="2">
        <v>38</v>
      </c>
      <c r="EB7" s="2">
        <v>0</v>
      </c>
      <c r="EC7" s="2">
        <v>0</v>
      </c>
      <c r="ED7" s="2">
        <v>38</v>
      </c>
      <c r="EE7" s="4">
        <v>0</v>
      </c>
      <c r="EG7" s="2" t="s">
        <v>10</v>
      </c>
      <c r="EH7" s="2">
        <v>38</v>
      </c>
      <c r="EI7" s="2">
        <v>0</v>
      </c>
      <c r="EJ7" s="2">
        <v>0</v>
      </c>
      <c r="EK7" s="2">
        <v>38</v>
      </c>
      <c r="EL7" s="4">
        <v>0</v>
      </c>
      <c r="EN7" s="2" t="s">
        <v>10</v>
      </c>
      <c r="EO7" s="2">
        <v>38</v>
      </c>
      <c r="EP7" s="2">
        <v>18</v>
      </c>
      <c r="EQ7" s="2">
        <v>19</v>
      </c>
      <c r="ER7" s="2">
        <v>1</v>
      </c>
      <c r="ES7" s="4">
        <v>0.47</v>
      </c>
      <c r="EU7" s="2" t="s">
        <v>10</v>
      </c>
      <c r="EV7" s="2">
        <v>38</v>
      </c>
      <c r="EW7" s="2">
        <v>0</v>
      </c>
      <c r="EX7" s="2">
        <v>0</v>
      </c>
      <c r="EY7" s="2">
        <v>38</v>
      </c>
      <c r="EZ7" s="4">
        <v>0</v>
      </c>
      <c r="FB7" s="2" t="s">
        <v>10</v>
      </c>
      <c r="FC7" s="2">
        <v>38</v>
      </c>
      <c r="FD7" s="2">
        <v>28</v>
      </c>
      <c r="FE7" s="2">
        <v>5</v>
      </c>
      <c r="FF7" s="2">
        <v>5</v>
      </c>
      <c r="FG7" s="4">
        <v>0.74</v>
      </c>
      <c r="FH7" s="4">
        <f t="shared" si="18"/>
        <v>0.27</v>
      </c>
      <c r="FJ7" s="2" t="s">
        <v>10</v>
      </c>
      <c r="FK7" s="2">
        <v>38</v>
      </c>
      <c r="FL7" s="2">
        <v>11</v>
      </c>
      <c r="FM7" s="7">
        <v>26</v>
      </c>
      <c r="FN7" s="2">
        <v>1</v>
      </c>
      <c r="FO7" s="4">
        <v>0.28999999999999998</v>
      </c>
      <c r="FP7" s="4">
        <f t="shared" si="19"/>
        <v>-0.45</v>
      </c>
      <c r="FR7" s="2" t="s">
        <v>10</v>
      </c>
      <c r="FS7" s="2">
        <v>38</v>
      </c>
      <c r="FT7" s="2">
        <v>11</v>
      </c>
      <c r="FU7" s="2">
        <v>27</v>
      </c>
      <c r="FV7" s="2">
        <v>0</v>
      </c>
      <c r="FW7" s="4">
        <v>0.28999999999999998</v>
      </c>
      <c r="FX7" s="4">
        <f t="shared" si="20"/>
        <v>0</v>
      </c>
      <c r="FZ7" s="2" t="s">
        <v>10</v>
      </c>
      <c r="GA7" s="2">
        <v>38</v>
      </c>
      <c r="GB7" s="2">
        <v>11</v>
      </c>
      <c r="GC7" s="2">
        <v>27</v>
      </c>
      <c r="GD7" s="2">
        <v>0</v>
      </c>
      <c r="GE7" s="4">
        <v>0.28999999999999998</v>
      </c>
      <c r="GF7" s="4">
        <f t="shared" si="21"/>
        <v>0</v>
      </c>
      <c r="GI7" s="2" t="s">
        <v>10</v>
      </c>
      <c r="GJ7" s="2">
        <v>38</v>
      </c>
      <c r="GK7" s="2">
        <v>11</v>
      </c>
      <c r="GL7" s="2">
        <v>27</v>
      </c>
      <c r="GM7" s="2">
        <v>0</v>
      </c>
      <c r="GN7" s="4">
        <f t="shared" si="22"/>
        <v>0.28947368421052633</v>
      </c>
      <c r="GO7" s="4">
        <f t="shared" si="23"/>
        <v>-5.2631578947365254E-4</v>
      </c>
    </row>
    <row r="8" spans="1:197">
      <c r="A8" s="76">
        <v>0.52</v>
      </c>
      <c r="B8" s="76"/>
      <c r="C8" s="75" t="s">
        <v>11</v>
      </c>
      <c r="D8" s="75">
        <v>25</v>
      </c>
      <c r="E8" s="75">
        <v>13</v>
      </c>
      <c r="F8" s="75">
        <v>12</v>
      </c>
      <c r="G8" s="75">
        <v>0</v>
      </c>
      <c r="H8" s="76">
        <f t="shared" si="7"/>
        <v>0.52</v>
      </c>
      <c r="J8" s="2" t="s">
        <v>11</v>
      </c>
      <c r="K8" s="2">
        <v>25</v>
      </c>
      <c r="L8" s="2">
        <v>13</v>
      </c>
      <c r="M8" s="2">
        <v>12</v>
      </c>
      <c r="N8" s="2">
        <v>0</v>
      </c>
      <c r="O8" s="4">
        <f t="shared" si="8"/>
        <v>0.52</v>
      </c>
      <c r="P8" s="4">
        <f t="shared" si="0"/>
        <v>0</v>
      </c>
      <c r="R8" s="2" t="s">
        <v>11</v>
      </c>
      <c r="S8" s="2">
        <v>25</v>
      </c>
      <c r="T8" s="2">
        <v>13</v>
      </c>
      <c r="U8" s="2">
        <v>12</v>
      </c>
      <c r="V8" s="2">
        <v>0</v>
      </c>
      <c r="W8" s="4">
        <f t="shared" si="9"/>
        <v>0.52</v>
      </c>
      <c r="X8" s="4">
        <f t="shared" si="1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f t="shared" si="10"/>
        <v>0</v>
      </c>
      <c r="AF8" s="4">
        <f t="shared" si="2"/>
        <v>-0.52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3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f t="shared" si="11"/>
        <v>0</v>
      </c>
      <c r="AW8" s="4">
        <f t="shared" si="12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f t="shared" si="13"/>
        <v>0.64</v>
      </c>
      <c r="BE8" s="4">
        <f t="shared" si="14"/>
        <v>0.64</v>
      </c>
      <c r="BG8" s="4">
        <f t="shared" si="4"/>
        <v>0</v>
      </c>
      <c r="BJ8" s="2" t="s">
        <v>11</v>
      </c>
      <c r="BK8" s="2">
        <v>25</v>
      </c>
      <c r="BL8" s="2">
        <v>16</v>
      </c>
      <c r="BM8" s="2">
        <v>9</v>
      </c>
      <c r="BN8" s="2">
        <v>0</v>
      </c>
      <c r="BO8" s="4">
        <v>0.64</v>
      </c>
      <c r="BP8" s="4">
        <f t="shared" si="5"/>
        <v>0</v>
      </c>
      <c r="BR8" s="2" t="s">
        <v>11</v>
      </c>
      <c r="BS8" s="2">
        <v>25</v>
      </c>
      <c r="BT8" s="2">
        <v>16</v>
      </c>
      <c r="BU8" s="2">
        <v>9</v>
      </c>
      <c r="BV8" s="2">
        <v>0</v>
      </c>
      <c r="BW8" s="4">
        <v>0.64</v>
      </c>
      <c r="BX8" s="4">
        <f t="shared" si="6"/>
        <v>0</v>
      </c>
      <c r="BZ8" s="2" t="s">
        <v>11</v>
      </c>
      <c r="CA8" s="2">
        <v>25</v>
      </c>
      <c r="CB8" s="2">
        <v>16</v>
      </c>
      <c r="CC8" s="2">
        <v>9</v>
      </c>
      <c r="CD8" s="2">
        <v>0</v>
      </c>
      <c r="CE8" s="4">
        <v>0.64</v>
      </c>
      <c r="CF8" s="4">
        <f t="shared" si="15"/>
        <v>0</v>
      </c>
      <c r="CH8" s="2" t="s">
        <v>11</v>
      </c>
      <c r="CI8" s="2">
        <v>25</v>
      </c>
      <c r="CJ8" s="2">
        <v>16</v>
      </c>
      <c r="CK8" s="2">
        <v>9</v>
      </c>
      <c r="CL8" s="2">
        <v>0</v>
      </c>
      <c r="CM8" s="4">
        <v>0.64</v>
      </c>
      <c r="CN8" s="4">
        <f t="shared" si="16"/>
        <v>0</v>
      </c>
      <c r="CP8" s="2" t="s">
        <v>11</v>
      </c>
      <c r="CQ8" s="2">
        <v>25</v>
      </c>
      <c r="CR8" s="2">
        <v>16</v>
      </c>
      <c r="CS8" s="2">
        <v>9</v>
      </c>
      <c r="CT8" s="2">
        <v>0</v>
      </c>
      <c r="CU8" s="4">
        <v>0.64</v>
      </c>
      <c r="CV8" s="4">
        <f t="shared" si="17"/>
        <v>0</v>
      </c>
      <c r="CX8" s="2" t="s">
        <v>11</v>
      </c>
      <c r="CY8" s="2">
        <v>25</v>
      </c>
      <c r="CZ8" s="2">
        <v>0</v>
      </c>
      <c r="DA8" s="2">
        <v>0</v>
      </c>
      <c r="DB8" s="2">
        <v>25</v>
      </c>
      <c r="DC8" s="4">
        <v>0</v>
      </c>
      <c r="DL8" s="2" t="s">
        <v>11</v>
      </c>
      <c r="DM8" s="2">
        <v>25</v>
      </c>
      <c r="DN8" s="2">
        <v>16</v>
      </c>
      <c r="DO8" s="2">
        <v>9</v>
      </c>
      <c r="DP8" s="2">
        <v>0</v>
      </c>
      <c r="DQ8" s="4">
        <v>0.64</v>
      </c>
      <c r="DS8" s="2" t="s">
        <v>11</v>
      </c>
      <c r="DT8" s="2">
        <v>25</v>
      </c>
      <c r="DU8" s="2">
        <v>0</v>
      </c>
      <c r="DV8" s="2">
        <v>0</v>
      </c>
      <c r="DW8" s="2">
        <v>25</v>
      </c>
      <c r="DX8" s="4">
        <v>0</v>
      </c>
      <c r="DZ8" s="2" t="s">
        <v>11</v>
      </c>
      <c r="EA8" s="2">
        <v>25</v>
      </c>
      <c r="EB8" s="2">
        <v>0</v>
      </c>
      <c r="EC8" s="2">
        <v>0</v>
      </c>
      <c r="ED8" s="2">
        <v>25</v>
      </c>
      <c r="EE8" s="4">
        <v>0</v>
      </c>
      <c r="EG8" s="2" t="s">
        <v>11</v>
      </c>
      <c r="EH8" s="2">
        <v>25</v>
      </c>
      <c r="EI8" s="2">
        <v>0</v>
      </c>
      <c r="EJ8" s="2">
        <v>0</v>
      </c>
      <c r="EK8" s="2">
        <v>25</v>
      </c>
      <c r="EL8" s="4">
        <v>0</v>
      </c>
      <c r="EN8" s="2" t="s">
        <v>11</v>
      </c>
      <c r="EO8" s="2">
        <v>25</v>
      </c>
      <c r="EP8" s="2">
        <v>0</v>
      </c>
      <c r="EQ8" s="2">
        <v>0</v>
      </c>
      <c r="ER8" s="2">
        <v>25</v>
      </c>
      <c r="ES8" s="4">
        <v>0</v>
      </c>
      <c r="EU8" s="2" t="s">
        <v>11</v>
      </c>
      <c r="EV8" s="2">
        <v>25</v>
      </c>
      <c r="EW8" s="2">
        <v>0</v>
      </c>
      <c r="EX8" s="2">
        <v>0</v>
      </c>
      <c r="EY8" s="2">
        <v>25</v>
      </c>
      <c r="EZ8" s="4">
        <v>0</v>
      </c>
      <c r="FB8" s="2" t="s">
        <v>11</v>
      </c>
      <c r="FC8" s="2">
        <v>25</v>
      </c>
      <c r="FD8" s="2">
        <v>17</v>
      </c>
      <c r="FE8" s="2">
        <v>8</v>
      </c>
      <c r="FF8" s="2">
        <v>0</v>
      </c>
      <c r="FG8" s="4">
        <v>0.68</v>
      </c>
      <c r="FH8" s="4">
        <f t="shared" si="18"/>
        <v>4.0000000000000036E-2</v>
      </c>
      <c r="FJ8" s="2" t="s">
        <v>11</v>
      </c>
      <c r="FK8" s="2">
        <v>25</v>
      </c>
      <c r="FL8" s="2">
        <v>18</v>
      </c>
      <c r="FM8" s="2">
        <v>7</v>
      </c>
      <c r="FN8" s="2">
        <v>0</v>
      </c>
      <c r="FO8" s="4">
        <v>0.72</v>
      </c>
      <c r="FP8" s="4">
        <f t="shared" si="19"/>
        <v>3.9999999999999925E-2</v>
      </c>
      <c r="FR8" s="2" t="s">
        <v>11</v>
      </c>
      <c r="FS8" s="2">
        <v>25</v>
      </c>
      <c r="FT8" s="2">
        <v>18</v>
      </c>
      <c r="FU8" s="2">
        <v>7</v>
      </c>
      <c r="FV8" s="2">
        <v>0</v>
      </c>
      <c r="FW8" s="4">
        <v>0.72</v>
      </c>
      <c r="FX8" s="4">
        <f t="shared" si="20"/>
        <v>0</v>
      </c>
      <c r="FZ8" s="2" t="s">
        <v>11</v>
      </c>
      <c r="GA8" s="2">
        <v>25</v>
      </c>
      <c r="GB8" s="7">
        <v>17</v>
      </c>
      <c r="GC8" s="7">
        <v>8</v>
      </c>
      <c r="GD8" s="2">
        <v>0</v>
      </c>
      <c r="GE8" s="4">
        <v>0.68</v>
      </c>
      <c r="GF8" s="4">
        <f t="shared" si="21"/>
        <v>-3.9999999999999925E-2</v>
      </c>
      <c r="GG8" s="2" t="s">
        <v>119</v>
      </c>
      <c r="GH8" s="2" t="s">
        <v>234</v>
      </c>
      <c r="GI8" s="2" t="s">
        <v>11</v>
      </c>
      <c r="GJ8" s="2">
        <v>25</v>
      </c>
      <c r="GK8" s="2">
        <v>17</v>
      </c>
      <c r="GL8" s="2">
        <v>8</v>
      </c>
      <c r="GM8" s="2">
        <v>0</v>
      </c>
      <c r="GN8" s="4">
        <f t="shared" si="22"/>
        <v>0.68</v>
      </c>
      <c r="GO8" s="4">
        <f t="shared" si="23"/>
        <v>0</v>
      </c>
    </row>
    <row r="9" spans="1:197" ht="13.5" thickBot="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7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8"/>
        <v>1</v>
      </c>
      <c r="P9" s="4">
        <f t="shared" si="0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f t="shared" si="9"/>
        <v>1</v>
      </c>
      <c r="X9" s="4">
        <f t="shared" si="1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f t="shared" si="10"/>
        <v>0</v>
      </c>
      <c r="AF9" s="4">
        <f t="shared" si="2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3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f t="shared" si="11"/>
        <v>0</v>
      </c>
      <c r="AW9" s="4">
        <f t="shared" si="12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f t="shared" si="13"/>
        <v>1</v>
      </c>
      <c r="BE9" s="4">
        <f t="shared" si="14"/>
        <v>1</v>
      </c>
      <c r="BG9" s="4">
        <f t="shared" si="4"/>
        <v>0</v>
      </c>
      <c r="BJ9" s="2" t="s">
        <v>12</v>
      </c>
      <c r="BK9" s="2">
        <v>81</v>
      </c>
      <c r="BL9" s="2">
        <v>81</v>
      </c>
      <c r="BM9" s="2">
        <v>0</v>
      </c>
      <c r="BN9" s="2">
        <v>0</v>
      </c>
      <c r="BO9" s="4">
        <v>1</v>
      </c>
      <c r="BP9" s="4">
        <f t="shared" si="5"/>
        <v>0</v>
      </c>
      <c r="BR9" s="7" t="s">
        <v>12</v>
      </c>
      <c r="BS9" s="2">
        <v>81</v>
      </c>
      <c r="BT9" s="2">
        <v>46</v>
      </c>
      <c r="BU9" s="2">
        <v>34</v>
      </c>
      <c r="BV9" s="2">
        <v>1</v>
      </c>
      <c r="BW9" s="4">
        <v>0.56999999999999995</v>
      </c>
      <c r="BX9" s="4">
        <f t="shared" si="6"/>
        <v>-0.43000000000000005</v>
      </c>
      <c r="BZ9" s="7" t="s">
        <v>12</v>
      </c>
      <c r="CA9" s="2">
        <v>81</v>
      </c>
      <c r="CB9" s="2">
        <v>46</v>
      </c>
      <c r="CC9" s="2">
        <v>34</v>
      </c>
      <c r="CD9" s="2">
        <v>1</v>
      </c>
      <c r="CE9" s="4">
        <v>0.56999999999999995</v>
      </c>
      <c r="CF9" s="4">
        <f t="shared" si="15"/>
        <v>-0.43000000000000005</v>
      </c>
      <c r="CH9" s="38" t="s">
        <v>12</v>
      </c>
      <c r="CI9" s="2">
        <v>81</v>
      </c>
      <c r="CJ9" s="2">
        <v>46</v>
      </c>
      <c r="CK9" s="2">
        <v>34</v>
      </c>
      <c r="CL9" s="2">
        <v>1</v>
      </c>
      <c r="CM9" s="4">
        <v>0.56999999999999995</v>
      </c>
      <c r="CN9" s="4">
        <f t="shared" si="16"/>
        <v>0</v>
      </c>
      <c r="CP9" s="2" t="s">
        <v>12</v>
      </c>
      <c r="CQ9" s="2">
        <v>81</v>
      </c>
      <c r="CR9" s="2">
        <v>46</v>
      </c>
      <c r="CS9" s="2">
        <v>34</v>
      </c>
      <c r="CT9" s="2">
        <v>1</v>
      </c>
      <c r="CU9" s="4">
        <v>0.56999999999999995</v>
      </c>
      <c r="CV9" s="4">
        <f t="shared" si="17"/>
        <v>0</v>
      </c>
      <c r="CX9" s="2" t="s">
        <v>12</v>
      </c>
      <c r="CY9" s="2">
        <v>81</v>
      </c>
      <c r="CZ9" s="2">
        <v>0</v>
      </c>
      <c r="DA9" s="2">
        <v>0</v>
      </c>
      <c r="DB9" s="2">
        <v>81</v>
      </c>
      <c r="DC9" s="4">
        <v>0</v>
      </c>
      <c r="DL9" s="2" t="s">
        <v>12</v>
      </c>
      <c r="DM9" s="2">
        <v>81</v>
      </c>
      <c r="DN9" s="2">
        <v>0</v>
      </c>
      <c r="DO9" s="2">
        <v>0</v>
      </c>
      <c r="DP9" s="2">
        <v>81</v>
      </c>
      <c r="DQ9" s="4">
        <v>0</v>
      </c>
      <c r="DS9" s="2" t="s">
        <v>12</v>
      </c>
      <c r="DT9" s="2">
        <v>81</v>
      </c>
      <c r="DU9" s="2">
        <v>0</v>
      </c>
      <c r="DV9" s="2">
        <v>0</v>
      </c>
      <c r="DW9" s="2">
        <v>81</v>
      </c>
      <c r="DX9" s="4">
        <v>0</v>
      </c>
      <c r="DZ9" s="2" t="s">
        <v>12</v>
      </c>
      <c r="EA9" s="2">
        <v>81</v>
      </c>
      <c r="EB9" s="2">
        <v>0</v>
      </c>
      <c r="EC9" s="2">
        <v>0</v>
      </c>
      <c r="ED9" s="2">
        <v>81</v>
      </c>
      <c r="EE9" s="4">
        <v>0</v>
      </c>
      <c r="EG9" s="2" t="s">
        <v>12</v>
      </c>
      <c r="EH9" s="2">
        <v>81</v>
      </c>
      <c r="EI9" s="2">
        <v>0</v>
      </c>
      <c r="EJ9" s="2">
        <v>0</v>
      </c>
      <c r="EK9" s="2">
        <v>81</v>
      </c>
      <c r="EL9" s="4">
        <v>0</v>
      </c>
      <c r="EN9" s="2" t="s">
        <v>12</v>
      </c>
      <c r="EO9" s="2">
        <v>81</v>
      </c>
      <c r="EP9" s="2">
        <v>0</v>
      </c>
      <c r="EQ9" s="2">
        <v>0</v>
      </c>
      <c r="ER9" s="2">
        <v>81</v>
      </c>
      <c r="ES9" s="4">
        <v>0</v>
      </c>
      <c r="EU9" s="2" t="s">
        <v>12</v>
      </c>
      <c r="EV9" s="2">
        <v>81</v>
      </c>
      <c r="EW9" s="2">
        <v>0</v>
      </c>
      <c r="EX9" s="2">
        <v>0</v>
      </c>
      <c r="EY9" s="2">
        <v>81</v>
      </c>
      <c r="EZ9" s="4">
        <v>0</v>
      </c>
      <c r="FB9" s="2" t="s">
        <v>12</v>
      </c>
      <c r="FC9" s="2">
        <v>81</v>
      </c>
      <c r="FD9" s="2">
        <v>81</v>
      </c>
      <c r="FE9" s="2">
        <v>0</v>
      </c>
      <c r="FF9" s="2">
        <v>0</v>
      </c>
      <c r="FG9" s="4">
        <v>1</v>
      </c>
      <c r="FH9" s="4">
        <f t="shared" si="18"/>
        <v>0.43000000000000005</v>
      </c>
      <c r="FJ9" s="2" t="s">
        <v>12</v>
      </c>
      <c r="FK9" s="2">
        <v>81</v>
      </c>
      <c r="FL9" s="2">
        <v>81</v>
      </c>
      <c r="FM9" s="2">
        <v>0</v>
      </c>
      <c r="FN9" s="2">
        <v>0</v>
      </c>
      <c r="FO9" s="4">
        <v>1</v>
      </c>
      <c r="FP9" s="4">
        <f t="shared" si="19"/>
        <v>0</v>
      </c>
      <c r="FR9" s="2" t="s">
        <v>12</v>
      </c>
      <c r="FS9" s="2">
        <v>81</v>
      </c>
      <c r="FT9" s="2">
        <v>81</v>
      </c>
      <c r="FU9" s="2">
        <v>0</v>
      </c>
      <c r="FV9" s="2">
        <v>0</v>
      </c>
      <c r="FW9" s="4">
        <v>1</v>
      </c>
      <c r="FX9" s="4">
        <f t="shared" si="20"/>
        <v>0</v>
      </c>
      <c r="FZ9" s="2" t="s">
        <v>12</v>
      </c>
      <c r="GA9" s="2">
        <v>81</v>
      </c>
      <c r="GB9" s="2">
        <v>81</v>
      </c>
      <c r="GC9" s="2">
        <v>0</v>
      </c>
      <c r="GD9" s="2">
        <v>0</v>
      </c>
      <c r="GE9" s="4">
        <v>1</v>
      </c>
      <c r="GF9" s="4">
        <f t="shared" si="21"/>
        <v>0</v>
      </c>
      <c r="GI9" s="2" t="s">
        <v>12</v>
      </c>
      <c r="GJ9" s="2">
        <v>81</v>
      </c>
      <c r="GK9" s="2">
        <v>81</v>
      </c>
      <c r="GL9" s="2">
        <v>0</v>
      </c>
      <c r="GM9" s="2">
        <v>0</v>
      </c>
      <c r="GN9" s="4">
        <f t="shared" si="22"/>
        <v>1</v>
      </c>
      <c r="GO9" s="4">
        <f t="shared" si="23"/>
        <v>0</v>
      </c>
    </row>
    <row r="10" spans="1:197" ht="13.5" thickBot="1">
      <c r="A10" s="76">
        <v>0.93</v>
      </c>
      <c r="B10" s="76"/>
      <c r="C10" s="75" t="s">
        <v>13</v>
      </c>
      <c r="D10" s="75">
        <v>48</v>
      </c>
      <c r="E10" s="75">
        <v>45</v>
      </c>
      <c r="F10" s="75">
        <v>3</v>
      </c>
      <c r="G10" s="75">
        <v>0</v>
      </c>
      <c r="H10" s="76">
        <f t="shared" si="7"/>
        <v>0.9375</v>
      </c>
      <c r="J10" s="7" t="s">
        <v>13</v>
      </c>
      <c r="K10" s="75">
        <v>48</v>
      </c>
      <c r="L10" s="75">
        <v>45</v>
      </c>
      <c r="M10" s="75">
        <v>3</v>
      </c>
      <c r="N10" s="75">
        <v>0</v>
      </c>
      <c r="O10" s="76">
        <f t="shared" si="8"/>
        <v>0.9375</v>
      </c>
      <c r="P10" s="4">
        <f t="shared" si="0"/>
        <v>0</v>
      </c>
      <c r="Q10" s="2" t="s">
        <v>119</v>
      </c>
      <c r="R10" s="2" t="s">
        <v>13</v>
      </c>
      <c r="S10" s="2">
        <v>48</v>
      </c>
      <c r="T10" s="2">
        <v>45</v>
      </c>
      <c r="U10" s="2">
        <v>3</v>
      </c>
      <c r="V10" s="2">
        <v>0</v>
      </c>
      <c r="W10" s="4">
        <f t="shared" si="9"/>
        <v>0.9375</v>
      </c>
      <c r="X10" s="4">
        <f t="shared" si="1"/>
        <v>0</v>
      </c>
      <c r="Z10" s="8" t="s">
        <v>13</v>
      </c>
      <c r="AA10" s="75">
        <v>48</v>
      </c>
      <c r="AB10" s="75">
        <v>0</v>
      </c>
      <c r="AC10" s="75">
        <v>0</v>
      </c>
      <c r="AD10" s="75">
        <v>48</v>
      </c>
      <c r="AE10" s="4">
        <f t="shared" si="10"/>
        <v>0</v>
      </c>
      <c r="AF10" s="4">
        <f t="shared" si="2"/>
        <v>-0.9375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3"/>
        <v>0.9375</v>
      </c>
      <c r="AO10" s="4"/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f t="shared" si="11"/>
        <v>0</v>
      </c>
      <c r="AW10" s="4">
        <f t="shared" si="12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f t="shared" si="13"/>
        <v>0.79166666666666663</v>
      </c>
      <c r="BE10" s="4">
        <f t="shared" si="14"/>
        <v>0.79166666666666663</v>
      </c>
      <c r="BG10" s="4">
        <f t="shared" si="4"/>
        <v>-0.14583333333333337</v>
      </c>
      <c r="BJ10" s="2" t="s">
        <v>13</v>
      </c>
      <c r="BK10" s="2">
        <v>48</v>
      </c>
      <c r="BL10" s="2">
        <v>38</v>
      </c>
      <c r="BM10" s="2">
        <v>8</v>
      </c>
      <c r="BN10" s="2">
        <v>2</v>
      </c>
      <c r="BO10" s="4">
        <v>0.79</v>
      </c>
      <c r="BP10" s="4">
        <f t="shared" si="5"/>
        <v>-1.6666666666665941E-3</v>
      </c>
      <c r="BR10" s="2" t="s">
        <v>13</v>
      </c>
      <c r="BS10" s="2">
        <v>48</v>
      </c>
      <c r="BT10" s="2">
        <v>38</v>
      </c>
      <c r="BU10" s="2">
        <v>8</v>
      </c>
      <c r="BV10" s="2">
        <v>2</v>
      </c>
      <c r="BW10" s="4">
        <v>0.79</v>
      </c>
      <c r="BX10" s="4">
        <f t="shared" si="6"/>
        <v>0</v>
      </c>
      <c r="BZ10" s="2" t="s">
        <v>13</v>
      </c>
      <c r="CA10" s="2">
        <v>48</v>
      </c>
      <c r="CB10" s="2">
        <v>38</v>
      </c>
      <c r="CC10" s="2">
        <v>8</v>
      </c>
      <c r="CD10" s="2">
        <v>2</v>
      </c>
      <c r="CE10" s="4">
        <v>0.79</v>
      </c>
      <c r="CF10" s="4">
        <f t="shared" si="15"/>
        <v>0</v>
      </c>
      <c r="CH10" s="8" t="s">
        <v>13</v>
      </c>
      <c r="CI10" s="33">
        <v>48</v>
      </c>
      <c r="CJ10" s="34">
        <v>38</v>
      </c>
      <c r="CK10" s="35">
        <v>8</v>
      </c>
      <c r="CL10" s="33">
        <v>2</v>
      </c>
      <c r="CM10" s="36">
        <v>0.79</v>
      </c>
      <c r="CN10" s="4">
        <f t="shared" si="16"/>
        <v>0</v>
      </c>
      <c r="CP10" s="2" t="s">
        <v>13</v>
      </c>
      <c r="CQ10" s="2">
        <v>48</v>
      </c>
      <c r="CR10" s="2">
        <v>38</v>
      </c>
      <c r="CS10" s="2">
        <v>8</v>
      </c>
      <c r="CT10" s="2">
        <v>2</v>
      </c>
      <c r="CU10" s="4">
        <v>0.79</v>
      </c>
      <c r="CV10" s="4">
        <f t="shared" si="17"/>
        <v>0</v>
      </c>
      <c r="CX10" s="2" t="s">
        <v>13</v>
      </c>
      <c r="CY10" s="2">
        <v>48</v>
      </c>
      <c r="CZ10" s="2">
        <v>0</v>
      </c>
      <c r="DA10" s="2">
        <v>0</v>
      </c>
      <c r="DB10" s="2">
        <v>48</v>
      </c>
      <c r="DC10" s="4">
        <v>0</v>
      </c>
      <c r="DL10" s="2" t="s">
        <v>13</v>
      </c>
      <c r="DM10" s="2">
        <v>48</v>
      </c>
      <c r="DN10" s="2">
        <v>0</v>
      </c>
      <c r="DO10" s="2">
        <v>0</v>
      </c>
      <c r="DP10" s="2">
        <v>48</v>
      </c>
      <c r="DQ10" s="4">
        <v>0</v>
      </c>
      <c r="DS10" s="2" t="s">
        <v>13</v>
      </c>
      <c r="DT10" s="2">
        <v>48</v>
      </c>
      <c r="DU10" s="2">
        <v>0</v>
      </c>
      <c r="DV10" s="2">
        <v>0</v>
      </c>
      <c r="DW10" s="2">
        <v>48</v>
      </c>
      <c r="DX10" s="4">
        <v>0</v>
      </c>
      <c r="DZ10" s="2" t="s">
        <v>13</v>
      </c>
      <c r="EA10" s="2">
        <v>48</v>
      </c>
      <c r="EB10" s="2">
        <v>0</v>
      </c>
      <c r="EC10" s="2">
        <v>0</v>
      </c>
      <c r="ED10" s="2">
        <v>48</v>
      </c>
      <c r="EE10" s="4">
        <v>0</v>
      </c>
      <c r="EG10" s="2" t="s">
        <v>13</v>
      </c>
      <c r="EH10" s="2">
        <v>48</v>
      </c>
      <c r="EI10" s="2">
        <v>0</v>
      </c>
      <c r="EJ10" s="2">
        <v>0</v>
      </c>
      <c r="EK10" s="2">
        <v>48</v>
      </c>
      <c r="EL10" s="4">
        <v>0</v>
      </c>
      <c r="EN10" s="2" t="s">
        <v>13</v>
      </c>
      <c r="EO10" s="2">
        <v>48</v>
      </c>
      <c r="EP10" s="2">
        <v>0</v>
      </c>
      <c r="EQ10" s="2">
        <v>0</v>
      </c>
      <c r="ER10" s="2">
        <v>48</v>
      </c>
      <c r="ES10" s="4">
        <v>0</v>
      </c>
      <c r="EU10" s="2" t="s">
        <v>13</v>
      </c>
      <c r="EV10" s="2">
        <v>48</v>
      </c>
      <c r="EW10" s="2">
        <v>0</v>
      </c>
      <c r="EX10" s="2">
        <v>0</v>
      </c>
      <c r="EY10" s="2">
        <v>48</v>
      </c>
      <c r="EZ10" s="4">
        <v>0</v>
      </c>
      <c r="FB10" s="2" t="s">
        <v>13</v>
      </c>
      <c r="FC10" s="2">
        <v>48</v>
      </c>
      <c r="FD10" s="2">
        <v>38</v>
      </c>
      <c r="FE10" s="2">
        <v>8</v>
      </c>
      <c r="FF10" s="2">
        <v>2</v>
      </c>
      <c r="FG10" s="4">
        <v>0.79</v>
      </c>
      <c r="FH10" s="4">
        <f t="shared" si="18"/>
        <v>0</v>
      </c>
      <c r="FJ10" s="2" t="s">
        <v>13</v>
      </c>
      <c r="FK10" s="2">
        <v>48</v>
      </c>
      <c r="FL10" s="2">
        <v>38</v>
      </c>
      <c r="FM10" s="2">
        <v>8</v>
      </c>
      <c r="FN10" s="2">
        <v>2</v>
      </c>
      <c r="FO10" s="4">
        <v>0.79</v>
      </c>
      <c r="FP10" s="4">
        <f t="shared" si="19"/>
        <v>0</v>
      </c>
      <c r="FR10" s="2" t="s">
        <v>13</v>
      </c>
      <c r="FS10" s="2">
        <v>48</v>
      </c>
      <c r="FT10" s="2">
        <v>38</v>
      </c>
      <c r="FU10" s="2">
        <v>8</v>
      </c>
      <c r="FV10" s="2">
        <v>2</v>
      </c>
      <c r="FW10" s="4">
        <v>0.79</v>
      </c>
      <c r="FX10" s="4">
        <f t="shared" si="20"/>
        <v>0</v>
      </c>
      <c r="FZ10" s="2" t="s">
        <v>13</v>
      </c>
      <c r="GA10" s="2">
        <v>48</v>
      </c>
      <c r="GB10" s="2">
        <v>38</v>
      </c>
      <c r="GC10" s="2">
        <v>8</v>
      </c>
      <c r="GD10" s="2">
        <v>2</v>
      </c>
      <c r="GE10" s="4">
        <v>0.79</v>
      </c>
      <c r="GF10" s="4">
        <f t="shared" si="21"/>
        <v>0</v>
      </c>
      <c r="GI10" s="2" t="s">
        <v>13</v>
      </c>
      <c r="GJ10" s="2">
        <v>48</v>
      </c>
      <c r="GK10" s="2">
        <v>38</v>
      </c>
      <c r="GL10" s="2">
        <v>8</v>
      </c>
      <c r="GM10" s="2">
        <v>2</v>
      </c>
      <c r="GN10" s="4">
        <f t="shared" si="22"/>
        <v>0.79166666666666663</v>
      </c>
      <c r="GO10" s="4">
        <f t="shared" si="23"/>
        <v>1.6666666666665941E-3</v>
      </c>
    </row>
    <row r="11" spans="1:197">
      <c r="A11" s="76">
        <v>0.49</v>
      </c>
      <c r="B11" s="76"/>
      <c r="C11" s="75" t="s">
        <v>14</v>
      </c>
      <c r="D11" s="75">
        <v>208</v>
      </c>
      <c r="E11" s="75">
        <v>102</v>
      </c>
      <c r="F11" s="75">
        <v>105</v>
      </c>
      <c r="G11" s="75">
        <v>1</v>
      </c>
      <c r="H11" s="76">
        <f t="shared" si="7"/>
        <v>0.49038461538461536</v>
      </c>
      <c r="J11" s="2" t="s">
        <v>14</v>
      </c>
      <c r="K11" s="75">
        <v>208</v>
      </c>
      <c r="L11" s="75">
        <v>102</v>
      </c>
      <c r="M11" s="75">
        <v>105</v>
      </c>
      <c r="N11" s="75">
        <v>1</v>
      </c>
      <c r="O11" s="76">
        <f t="shared" si="8"/>
        <v>0.49038461538461536</v>
      </c>
      <c r="P11" s="4">
        <f t="shared" si="0"/>
        <v>0</v>
      </c>
      <c r="R11" s="2" t="s">
        <v>14</v>
      </c>
      <c r="S11" s="2">
        <v>208</v>
      </c>
      <c r="T11" s="2">
        <v>102</v>
      </c>
      <c r="U11" s="2">
        <v>105</v>
      </c>
      <c r="V11" s="2">
        <v>1</v>
      </c>
      <c r="W11" s="4">
        <f t="shared" si="9"/>
        <v>0.49038461538461536</v>
      </c>
      <c r="X11" s="4">
        <f t="shared" si="1"/>
        <v>0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f t="shared" si="10"/>
        <v>0</v>
      </c>
      <c r="AF11" s="4">
        <f t="shared" si="2"/>
        <v>-0.49038461538461536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3"/>
        <v>0.82692307692307687</v>
      </c>
      <c r="AO11" s="4"/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f t="shared" si="11"/>
        <v>0</v>
      </c>
      <c r="AW11" s="4">
        <f t="shared" si="12"/>
        <v>0</v>
      </c>
      <c r="AY11" s="2" t="s">
        <v>14</v>
      </c>
      <c r="AZ11" s="2">
        <v>208</v>
      </c>
      <c r="BA11" s="2">
        <v>161</v>
      </c>
      <c r="BB11" s="2">
        <v>44</v>
      </c>
      <c r="BC11" s="2">
        <v>3</v>
      </c>
      <c r="BD11" s="4">
        <f t="shared" si="13"/>
        <v>0.77403846153846156</v>
      </c>
      <c r="BE11" s="4">
        <f t="shared" si="14"/>
        <v>0.77403846153846156</v>
      </c>
      <c r="BG11" s="4">
        <f t="shared" si="4"/>
        <v>-5.2884615384615308E-2</v>
      </c>
      <c r="BJ11" s="2" t="s">
        <v>14</v>
      </c>
      <c r="BK11" s="2">
        <v>208</v>
      </c>
      <c r="BL11" s="2">
        <v>161</v>
      </c>
      <c r="BM11" s="2">
        <v>44</v>
      </c>
      <c r="BN11" s="2">
        <v>3</v>
      </c>
      <c r="BO11" s="4">
        <v>0.77</v>
      </c>
      <c r="BP11" s="4">
        <f t="shared" si="5"/>
        <v>-4.0384615384615463E-3</v>
      </c>
      <c r="BR11" s="2" t="s">
        <v>14</v>
      </c>
      <c r="BS11" s="2">
        <v>208</v>
      </c>
      <c r="BT11" s="2">
        <v>161</v>
      </c>
      <c r="BU11" s="2">
        <v>44</v>
      </c>
      <c r="BV11" s="2">
        <v>3</v>
      </c>
      <c r="BW11" s="4">
        <v>0.77</v>
      </c>
      <c r="BX11" s="4">
        <f t="shared" si="6"/>
        <v>0</v>
      </c>
      <c r="BZ11" s="2" t="s">
        <v>14</v>
      </c>
      <c r="CA11" s="2">
        <v>208</v>
      </c>
      <c r="CB11" s="2">
        <v>171</v>
      </c>
      <c r="CC11" s="2">
        <v>34</v>
      </c>
      <c r="CD11" s="2">
        <v>3</v>
      </c>
      <c r="CE11" s="4">
        <v>0.82</v>
      </c>
      <c r="CF11" s="4">
        <f t="shared" si="15"/>
        <v>4.9999999999999933E-2</v>
      </c>
      <c r="CH11" s="2" t="s">
        <v>14</v>
      </c>
      <c r="CI11" s="2">
        <v>208</v>
      </c>
      <c r="CJ11" s="2">
        <v>172</v>
      </c>
      <c r="CK11" s="2">
        <v>33</v>
      </c>
      <c r="CL11" s="2">
        <v>3</v>
      </c>
      <c r="CM11" s="4">
        <v>0.83</v>
      </c>
      <c r="CN11" s="4">
        <f t="shared" si="16"/>
        <v>1.0000000000000009E-2</v>
      </c>
      <c r="CP11" s="2" t="s">
        <v>14</v>
      </c>
      <c r="CQ11" s="2">
        <v>208</v>
      </c>
      <c r="CR11" s="2">
        <v>183</v>
      </c>
      <c r="CS11" s="2">
        <v>24</v>
      </c>
      <c r="CT11" s="2">
        <v>1</v>
      </c>
      <c r="CU11" s="4">
        <v>0.88</v>
      </c>
      <c r="CV11" s="4">
        <f t="shared" si="17"/>
        <v>5.0000000000000044E-2</v>
      </c>
      <c r="CX11" s="2" t="s">
        <v>14</v>
      </c>
      <c r="CY11" s="2">
        <v>208</v>
      </c>
      <c r="CZ11" s="2">
        <v>0</v>
      </c>
      <c r="DA11" s="2">
        <v>0</v>
      </c>
      <c r="DB11" s="2">
        <v>208</v>
      </c>
      <c r="DC11" s="4">
        <v>0</v>
      </c>
      <c r="DL11" s="2" t="s">
        <v>14</v>
      </c>
      <c r="DM11" s="2">
        <v>208</v>
      </c>
      <c r="DN11" s="2">
        <v>0</v>
      </c>
      <c r="DO11" s="2">
        <v>0</v>
      </c>
      <c r="DP11" s="2">
        <v>208</v>
      </c>
      <c r="DQ11" s="4">
        <v>0</v>
      </c>
      <c r="DS11" s="2" t="s">
        <v>14</v>
      </c>
      <c r="DT11" s="2">
        <v>208</v>
      </c>
      <c r="DU11" s="2">
        <v>0</v>
      </c>
      <c r="DV11" s="2">
        <v>0</v>
      </c>
      <c r="DW11" s="2">
        <v>208</v>
      </c>
      <c r="DX11" s="4">
        <v>0</v>
      </c>
      <c r="DZ11" s="2" t="s">
        <v>14</v>
      </c>
      <c r="EA11" s="2">
        <v>208</v>
      </c>
      <c r="EB11" s="2">
        <v>0</v>
      </c>
      <c r="EC11" s="2">
        <v>0</v>
      </c>
      <c r="ED11" s="2">
        <v>208</v>
      </c>
      <c r="EE11" s="4">
        <v>0</v>
      </c>
      <c r="EG11" s="2" t="s">
        <v>14</v>
      </c>
      <c r="EH11" s="2">
        <v>208</v>
      </c>
      <c r="EI11" s="2">
        <v>0</v>
      </c>
      <c r="EJ11" s="2">
        <v>0</v>
      </c>
      <c r="EK11" s="2">
        <v>208</v>
      </c>
      <c r="EL11" s="4">
        <v>0</v>
      </c>
      <c r="EN11" s="2" t="s">
        <v>14</v>
      </c>
      <c r="EO11" s="2">
        <v>208</v>
      </c>
      <c r="EP11" s="2">
        <v>0</v>
      </c>
      <c r="EQ11" s="2">
        <v>0</v>
      </c>
      <c r="ER11" s="2">
        <v>208</v>
      </c>
      <c r="ES11" s="4">
        <v>0</v>
      </c>
      <c r="EU11" s="2" t="s">
        <v>14</v>
      </c>
      <c r="EV11" s="2">
        <v>208</v>
      </c>
      <c r="EW11" s="2">
        <v>0</v>
      </c>
      <c r="EX11" s="2">
        <v>0</v>
      </c>
      <c r="EY11" s="2">
        <v>208</v>
      </c>
      <c r="EZ11" s="4">
        <v>0</v>
      </c>
      <c r="FB11" s="2" t="s">
        <v>14</v>
      </c>
      <c r="FC11" s="2">
        <v>208</v>
      </c>
      <c r="FD11" s="2">
        <v>171</v>
      </c>
      <c r="FE11" s="2">
        <v>33</v>
      </c>
      <c r="FF11" s="2">
        <v>4</v>
      </c>
      <c r="FG11" s="4">
        <v>0.82</v>
      </c>
      <c r="FH11" s="4">
        <f t="shared" si="18"/>
        <v>-6.0000000000000053E-2</v>
      </c>
      <c r="FJ11" s="2" t="s">
        <v>14</v>
      </c>
      <c r="FK11" s="2">
        <v>208</v>
      </c>
      <c r="FL11" s="2">
        <v>183</v>
      </c>
      <c r="FM11" s="2">
        <v>24</v>
      </c>
      <c r="FN11" s="2">
        <v>1</v>
      </c>
      <c r="FO11" s="4">
        <v>0.88</v>
      </c>
      <c r="FP11" s="4">
        <f t="shared" si="19"/>
        <v>6.0000000000000053E-2</v>
      </c>
      <c r="FR11" s="2" t="s">
        <v>14</v>
      </c>
      <c r="FS11" s="2">
        <v>208</v>
      </c>
      <c r="FT11" s="2">
        <v>183</v>
      </c>
      <c r="FU11" s="2">
        <v>24</v>
      </c>
      <c r="FV11" s="2">
        <v>1</v>
      </c>
      <c r="FW11" s="4">
        <v>0.88</v>
      </c>
      <c r="FX11" s="4">
        <f t="shared" si="20"/>
        <v>0</v>
      </c>
      <c r="FZ11" s="2" t="s">
        <v>14</v>
      </c>
      <c r="GA11" s="2">
        <v>207</v>
      </c>
      <c r="GB11" s="2">
        <v>183</v>
      </c>
      <c r="GC11" s="2">
        <v>23</v>
      </c>
      <c r="GD11" s="2">
        <v>1</v>
      </c>
      <c r="GE11" s="4">
        <v>0.88</v>
      </c>
      <c r="GF11" s="4">
        <f t="shared" si="21"/>
        <v>0</v>
      </c>
      <c r="GI11" s="2" t="s">
        <v>14</v>
      </c>
      <c r="GJ11" s="2">
        <v>207</v>
      </c>
      <c r="GK11" s="2">
        <v>183</v>
      </c>
      <c r="GL11" s="2">
        <v>23</v>
      </c>
      <c r="GM11" s="2">
        <v>1</v>
      </c>
      <c r="GN11" s="4">
        <f t="shared" si="22"/>
        <v>0.88405797101449279</v>
      </c>
      <c r="GO11" s="4">
        <f t="shared" si="23"/>
        <v>4.0579710144927894E-3</v>
      </c>
    </row>
    <row r="12" spans="1:197">
      <c r="A12" s="76">
        <v>0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7"/>
        <v>0.6</v>
      </c>
      <c r="J12" s="2" t="s">
        <v>15</v>
      </c>
      <c r="K12" s="75">
        <v>30</v>
      </c>
      <c r="L12" s="75">
        <v>18</v>
      </c>
      <c r="M12" s="75">
        <v>0</v>
      </c>
      <c r="N12" s="75">
        <v>12</v>
      </c>
      <c r="O12" s="76">
        <f t="shared" si="8"/>
        <v>0.6</v>
      </c>
      <c r="P12" s="4">
        <f t="shared" si="0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f t="shared" si="9"/>
        <v>0.6</v>
      </c>
      <c r="X12" s="4">
        <f t="shared" si="1"/>
        <v>0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f t="shared" si="10"/>
        <v>0</v>
      </c>
      <c r="AF12" s="4">
        <f t="shared" si="2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3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f t="shared" si="11"/>
        <v>0</v>
      </c>
      <c r="AW12" s="4">
        <f t="shared" si="12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f t="shared" si="13"/>
        <v>0.6</v>
      </c>
      <c r="BE12" s="4">
        <f t="shared" si="14"/>
        <v>0.6</v>
      </c>
      <c r="BG12" s="4">
        <f t="shared" si="4"/>
        <v>0</v>
      </c>
      <c r="BJ12" s="2" t="s">
        <v>15</v>
      </c>
      <c r="BK12" s="2">
        <v>30</v>
      </c>
      <c r="BL12" s="2">
        <v>18</v>
      </c>
      <c r="BM12" s="2">
        <v>0</v>
      </c>
      <c r="BN12" s="2">
        <v>12</v>
      </c>
      <c r="BO12" s="4">
        <v>0.6</v>
      </c>
      <c r="BP12" s="4">
        <f t="shared" si="5"/>
        <v>0</v>
      </c>
      <c r="BR12" s="2" t="s">
        <v>15</v>
      </c>
      <c r="BS12" s="2">
        <v>30</v>
      </c>
      <c r="BT12" s="2">
        <v>18</v>
      </c>
      <c r="BU12" s="2">
        <v>0</v>
      </c>
      <c r="BV12" s="2">
        <v>12</v>
      </c>
      <c r="BW12" s="4">
        <v>0.6</v>
      </c>
      <c r="BX12" s="4">
        <f t="shared" si="6"/>
        <v>0</v>
      </c>
      <c r="BZ12" s="2" t="s">
        <v>15</v>
      </c>
      <c r="CA12" s="2">
        <v>30</v>
      </c>
      <c r="CB12" s="2">
        <v>18</v>
      </c>
      <c r="CC12" s="2">
        <v>0</v>
      </c>
      <c r="CD12" s="2">
        <v>12</v>
      </c>
      <c r="CE12" s="4">
        <v>0.6</v>
      </c>
      <c r="CF12" s="4">
        <f t="shared" si="15"/>
        <v>0</v>
      </c>
      <c r="CH12" s="2" t="s">
        <v>15</v>
      </c>
      <c r="CI12" s="2">
        <v>30</v>
      </c>
      <c r="CJ12" s="2">
        <v>18</v>
      </c>
      <c r="CK12" s="2">
        <v>0</v>
      </c>
      <c r="CL12" s="2">
        <v>12</v>
      </c>
      <c r="CM12" s="4">
        <v>0.6</v>
      </c>
      <c r="CN12" s="4">
        <f t="shared" si="16"/>
        <v>0</v>
      </c>
      <c r="CP12" s="2" t="s">
        <v>15</v>
      </c>
      <c r="CQ12" s="2">
        <v>30</v>
      </c>
      <c r="CR12" s="2">
        <v>18</v>
      </c>
      <c r="CS12" s="2">
        <v>0</v>
      </c>
      <c r="CT12" s="2">
        <v>12</v>
      </c>
      <c r="CU12" s="4">
        <v>0.6</v>
      </c>
      <c r="CV12" s="4">
        <f t="shared" si="17"/>
        <v>0</v>
      </c>
      <c r="CX12" s="2" t="s">
        <v>15</v>
      </c>
      <c r="CY12" s="2">
        <v>30</v>
      </c>
      <c r="CZ12" s="2">
        <v>0</v>
      </c>
      <c r="DA12" s="2">
        <v>0</v>
      </c>
      <c r="DB12" s="2">
        <v>30</v>
      </c>
      <c r="DC12" s="4">
        <v>0</v>
      </c>
      <c r="DL12" s="2" t="s">
        <v>15</v>
      </c>
      <c r="DM12" s="2">
        <v>30</v>
      </c>
      <c r="DN12" s="2">
        <v>0</v>
      </c>
      <c r="DO12" s="2">
        <v>0</v>
      </c>
      <c r="DP12" s="2">
        <v>30</v>
      </c>
      <c r="DQ12" s="4">
        <v>0</v>
      </c>
      <c r="DS12" s="2" t="s">
        <v>15</v>
      </c>
      <c r="DT12" s="2">
        <v>30</v>
      </c>
      <c r="DU12" s="2">
        <v>0</v>
      </c>
      <c r="DV12" s="2">
        <v>0</v>
      </c>
      <c r="DW12" s="2">
        <v>30</v>
      </c>
      <c r="DX12" s="4">
        <v>0</v>
      </c>
      <c r="DZ12" s="2" t="s">
        <v>15</v>
      </c>
      <c r="EA12" s="2">
        <v>30</v>
      </c>
      <c r="EB12" s="2">
        <v>0</v>
      </c>
      <c r="EC12" s="2">
        <v>0</v>
      </c>
      <c r="ED12" s="2">
        <v>30</v>
      </c>
      <c r="EE12" s="4">
        <v>0</v>
      </c>
      <c r="EG12" s="2" t="s">
        <v>15</v>
      </c>
      <c r="EH12" s="2">
        <v>30</v>
      </c>
      <c r="EI12" s="2">
        <v>0</v>
      </c>
      <c r="EJ12" s="2">
        <v>0</v>
      </c>
      <c r="EK12" s="2">
        <v>30</v>
      </c>
      <c r="EL12" s="4">
        <v>0</v>
      </c>
      <c r="EN12" s="2" t="s">
        <v>15</v>
      </c>
      <c r="EO12" s="2">
        <v>30</v>
      </c>
      <c r="EP12" s="2">
        <v>0</v>
      </c>
      <c r="EQ12" s="2">
        <v>0</v>
      </c>
      <c r="ER12" s="2">
        <v>30</v>
      </c>
      <c r="ES12" s="4">
        <v>0</v>
      </c>
      <c r="EU12" s="2" t="s">
        <v>15</v>
      </c>
      <c r="EV12" s="2">
        <v>30</v>
      </c>
      <c r="EW12" s="2">
        <v>0</v>
      </c>
      <c r="EX12" s="2">
        <v>0</v>
      </c>
      <c r="EY12" s="2">
        <v>30</v>
      </c>
      <c r="EZ12" s="4">
        <v>0</v>
      </c>
      <c r="FB12" s="2" t="s">
        <v>15</v>
      </c>
      <c r="FC12" s="2">
        <v>30</v>
      </c>
      <c r="FD12" s="2">
        <v>18</v>
      </c>
      <c r="FE12" s="2">
        <v>0</v>
      </c>
      <c r="FF12" s="2">
        <v>12</v>
      </c>
      <c r="FG12" s="4">
        <v>0.6</v>
      </c>
      <c r="FH12" s="4">
        <f t="shared" si="18"/>
        <v>0</v>
      </c>
      <c r="FJ12" s="2" t="s">
        <v>15</v>
      </c>
      <c r="FK12" s="2">
        <v>30</v>
      </c>
      <c r="FL12" s="2">
        <v>18</v>
      </c>
      <c r="FM12" s="2">
        <v>0</v>
      </c>
      <c r="FN12" s="2">
        <v>12</v>
      </c>
      <c r="FO12" s="4">
        <v>0.6</v>
      </c>
      <c r="FP12" s="4">
        <f t="shared" si="19"/>
        <v>0</v>
      </c>
      <c r="FR12" s="2" t="s">
        <v>15</v>
      </c>
      <c r="FS12" s="2">
        <v>30</v>
      </c>
      <c r="FT12" s="2">
        <v>18</v>
      </c>
      <c r="FU12" s="2">
        <v>0</v>
      </c>
      <c r="FV12" s="2">
        <v>12</v>
      </c>
      <c r="FW12" s="4">
        <v>0.6</v>
      </c>
      <c r="FX12" s="4">
        <f t="shared" si="20"/>
        <v>0</v>
      </c>
      <c r="FZ12" s="2" t="s">
        <v>15</v>
      </c>
      <c r="GA12" s="2">
        <v>30</v>
      </c>
      <c r="GB12" s="2">
        <v>18</v>
      </c>
      <c r="GC12" s="2">
        <v>0</v>
      </c>
      <c r="GD12" s="2">
        <v>12</v>
      </c>
      <c r="GE12" s="4">
        <v>0.6</v>
      </c>
      <c r="GF12" s="4">
        <f t="shared" si="21"/>
        <v>0</v>
      </c>
      <c r="GI12" s="2" t="s">
        <v>15</v>
      </c>
      <c r="GJ12" s="2">
        <v>30</v>
      </c>
      <c r="GK12" s="2">
        <v>18</v>
      </c>
      <c r="GL12" s="2">
        <v>0</v>
      </c>
      <c r="GM12" s="2">
        <v>12</v>
      </c>
      <c r="GN12" s="4">
        <f t="shared" si="22"/>
        <v>0.6</v>
      </c>
      <c r="GO12" s="4">
        <f t="shared" si="23"/>
        <v>0</v>
      </c>
    </row>
    <row r="13" spans="1:197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7"/>
        <v>0.379746835443038</v>
      </c>
      <c r="J13" s="2" t="s">
        <v>16</v>
      </c>
      <c r="K13" s="75">
        <v>79</v>
      </c>
      <c r="L13" s="75">
        <v>30</v>
      </c>
      <c r="M13" s="75">
        <v>49</v>
      </c>
      <c r="N13" s="75">
        <v>0</v>
      </c>
      <c r="O13" s="76">
        <f t="shared" si="8"/>
        <v>0.379746835443038</v>
      </c>
      <c r="P13" s="4">
        <f t="shared" si="0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f t="shared" si="9"/>
        <v>0.379746835443038</v>
      </c>
      <c r="X13" s="4">
        <f t="shared" si="1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f t="shared" si="10"/>
        <v>0</v>
      </c>
      <c r="AF13" s="4">
        <f t="shared" si="2"/>
        <v>-0.379746835443038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3"/>
        <v>0.379746835443038</v>
      </c>
      <c r="AO13" s="4"/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f t="shared" si="11"/>
        <v>0</v>
      </c>
      <c r="AW13" s="4">
        <f t="shared" si="12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f t="shared" si="13"/>
        <v>0.4050632911392405</v>
      </c>
      <c r="BE13" s="4">
        <f t="shared" si="14"/>
        <v>0.4050632911392405</v>
      </c>
      <c r="BG13" s="4">
        <f t="shared" si="4"/>
        <v>2.53164556962025E-2</v>
      </c>
      <c r="BJ13" s="2" t="s">
        <v>16</v>
      </c>
      <c r="BK13" s="2">
        <v>79</v>
      </c>
      <c r="BL13" s="2">
        <v>32</v>
      </c>
      <c r="BM13" s="2">
        <v>47</v>
      </c>
      <c r="BN13" s="2">
        <v>0</v>
      </c>
      <c r="BO13" s="4">
        <v>0.41</v>
      </c>
      <c r="BP13" s="4">
        <f t="shared" si="5"/>
        <v>4.9367088607594756E-3</v>
      </c>
      <c r="BR13" s="7" t="s">
        <v>16</v>
      </c>
      <c r="BS13" s="2">
        <v>79</v>
      </c>
      <c r="BT13" s="2">
        <v>29</v>
      </c>
      <c r="BU13" s="2">
        <v>50</v>
      </c>
      <c r="BV13" s="2">
        <v>0</v>
      </c>
      <c r="BW13" s="4">
        <v>0.37</v>
      </c>
      <c r="BX13" s="4">
        <f t="shared" si="6"/>
        <v>-3.999999999999998E-2</v>
      </c>
      <c r="BZ13" s="7" t="s">
        <v>16</v>
      </c>
      <c r="CA13" s="2">
        <v>79</v>
      </c>
      <c r="CB13" s="2">
        <v>29</v>
      </c>
      <c r="CC13" s="2">
        <v>50</v>
      </c>
      <c r="CD13" s="2">
        <v>0</v>
      </c>
      <c r="CE13" s="4">
        <v>0.37</v>
      </c>
      <c r="CF13" s="4">
        <f t="shared" si="15"/>
        <v>-3.999999999999998E-2</v>
      </c>
      <c r="CH13" s="38" t="s">
        <v>16</v>
      </c>
      <c r="CI13" s="2">
        <v>79</v>
      </c>
      <c r="CJ13" s="2">
        <v>29</v>
      </c>
      <c r="CK13" s="2">
        <v>50</v>
      </c>
      <c r="CL13" s="2">
        <v>0</v>
      </c>
      <c r="CM13" s="4">
        <v>0.37</v>
      </c>
      <c r="CN13" s="4">
        <f t="shared" si="16"/>
        <v>0</v>
      </c>
      <c r="CP13" s="2" t="s">
        <v>16</v>
      </c>
      <c r="CQ13" s="2">
        <v>79</v>
      </c>
      <c r="CR13" s="2">
        <v>29</v>
      </c>
      <c r="CS13" s="2">
        <v>50</v>
      </c>
      <c r="CT13" s="2">
        <v>0</v>
      </c>
      <c r="CU13" s="4">
        <v>0.37</v>
      </c>
      <c r="CV13" s="4">
        <f t="shared" si="17"/>
        <v>0</v>
      </c>
      <c r="CX13" s="2" t="s">
        <v>16</v>
      </c>
      <c r="CY13" s="2">
        <v>79</v>
      </c>
      <c r="CZ13" s="2">
        <v>0</v>
      </c>
      <c r="DA13" s="2">
        <v>0</v>
      </c>
      <c r="DB13" s="2">
        <v>79</v>
      </c>
      <c r="DC13" s="4">
        <v>0</v>
      </c>
      <c r="DL13" s="2" t="s">
        <v>16</v>
      </c>
      <c r="DM13" s="2">
        <v>79</v>
      </c>
      <c r="DN13" s="2">
        <v>0</v>
      </c>
      <c r="DO13" s="2">
        <v>0</v>
      </c>
      <c r="DP13" s="2">
        <v>79</v>
      </c>
      <c r="DQ13" s="4">
        <v>0</v>
      </c>
      <c r="DS13" s="2" t="s">
        <v>16</v>
      </c>
      <c r="DT13" s="2">
        <v>79</v>
      </c>
      <c r="DU13" s="2">
        <v>29</v>
      </c>
      <c r="DV13" s="2">
        <v>50</v>
      </c>
      <c r="DW13" s="2">
        <v>0</v>
      </c>
      <c r="DX13" s="4">
        <v>0.37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G13" s="2" t="s">
        <v>16</v>
      </c>
      <c r="EH13" s="2">
        <v>79</v>
      </c>
      <c r="EI13" s="2">
        <v>0</v>
      </c>
      <c r="EJ13" s="2">
        <v>0</v>
      </c>
      <c r="EK13" s="2">
        <v>79</v>
      </c>
      <c r="EL13" s="4">
        <v>0</v>
      </c>
      <c r="EN13" s="2" t="s">
        <v>16</v>
      </c>
      <c r="EO13" s="2">
        <v>79</v>
      </c>
      <c r="EP13" s="2">
        <v>0</v>
      </c>
      <c r="EQ13" s="2">
        <v>0</v>
      </c>
      <c r="ER13" s="2">
        <v>79</v>
      </c>
      <c r="ES13" s="4">
        <v>0</v>
      </c>
      <c r="EU13" s="2" t="s">
        <v>16</v>
      </c>
      <c r="EV13" s="2">
        <v>79</v>
      </c>
      <c r="EW13" s="2">
        <v>0</v>
      </c>
      <c r="EX13" s="2">
        <v>0</v>
      </c>
      <c r="EY13" s="2">
        <v>79</v>
      </c>
      <c r="EZ13" s="4">
        <v>0</v>
      </c>
      <c r="FB13" s="2" t="s">
        <v>16</v>
      </c>
      <c r="FC13" s="2">
        <v>79</v>
      </c>
      <c r="FD13" s="2">
        <v>32</v>
      </c>
      <c r="FE13" s="2">
        <v>47</v>
      </c>
      <c r="FF13" s="2">
        <v>0</v>
      </c>
      <c r="FG13" s="4">
        <v>0.41</v>
      </c>
      <c r="FH13" s="4">
        <f t="shared" si="18"/>
        <v>3.999999999999998E-2</v>
      </c>
      <c r="FJ13" s="2" t="s">
        <v>16</v>
      </c>
      <c r="FK13" s="2">
        <v>79</v>
      </c>
      <c r="FL13" s="2">
        <v>32</v>
      </c>
      <c r="FM13" s="2">
        <v>47</v>
      </c>
      <c r="FN13" s="2">
        <v>0</v>
      </c>
      <c r="FO13" s="4">
        <v>0.41</v>
      </c>
      <c r="FP13" s="4">
        <f t="shared" si="19"/>
        <v>0</v>
      </c>
      <c r="FR13" s="2" t="s">
        <v>16</v>
      </c>
      <c r="FS13" s="2">
        <v>79</v>
      </c>
      <c r="FT13" s="2">
        <v>32</v>
      </c>
      <c r="FU13" s="2">
        <v>47</v>
      </c>
      <c r="FV13" s="2">
        <v>0</v>
      </c>
      <c r="FW13" s="4">
        <v>0.41</v>
      </c>
      <c r="FX13" s="4">
        <f t="shared" si="20"/>
        <v>0</v>
      </c>
      <c r="FZ13" s="2" t="s">
        <v>16</v>
      </c>
      <c r="GA13" s="2">
        <v>79</v>
      </c>
      <c r="GB13" s="2">
        <v>32</v>
      </c>
      <c r="GC13" s="2">
        <v>47</v>
      </c>
      <c r="GD13" s="2">
        <v>0</v>
      </c>
      <c r="GE13" s="4">
        <v>0.41</v>
      </c>
      <c r="GF13" s="4">
        <f t="shared" si="21"/>
        <v>0</v>
      </c>
      <c r="GI13" s="2" t="s">
        <v>16</v>
      </c>
      <c r="GJ13" s="2">
        <v>79</v>
      </c>
      <c r="GK13" s="2">
        <v>32</v>
      </c>
      <c r="GL13" s="2">
        <v>47</v>
      </c>
      <c r="GM13" s="2">
        <v>0</v>
      </c>
      <c r="GN13" s="4">
        <f t="shared" si="22"/>
        <v>0.4050632911392405</v>
      </c>
      <c r="GO13" s="4">
        <f t="shared" si="23"/>
        <v>-4.9367088607594756E-3</v>
      </c>
    </row>
    <row r="14" spans="1:197" ht="13.5" thickBot="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7"/>
        <v>1</v>
      </c>
      <c r="J14" s="2" t="s">
        <v>17</v>
      </c>
      <c r="K14" s="75">
        <v>34</v>
      </c>
      <c r="L14" s="75">
        <v>34</v>
      </c>
      <c r="M14" s="75">
        <v>0</v>
      </c>
      <c r="N14" s="75">
        <v>0</v>
      </c>
      <c r="O14" s="76">
        <f t="shared" si="8"/>
        <v>1</v>
      </c>
      <c r="P14" s="4">
        <f t="shared" si="0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f t="shared" si="9"/>
        <v>1</v>
      </c>
      <c r="X14" s="4">
        <f t="shared" si="1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f t="shared" si="10"/>
        <v>1</v>
      </c>
      <c r="AF14" s="4">
        <f t="shared" ref="AF14:AF45" si="24">AE14-W14</f>
        <v>0</v>
      </c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f t="shared" si="11"/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f t="shared" si="13"/>
        <v>1</v>
      </c>
      <c r="BE14" s="4">
        <f t="shared" si="14"/>
        <v>1</v>
      </c>
      <c r="BG14" s="4"/>
      <c r="BJ14" s="2" t="s">
        <v>89</v>
      </c>
      <c r="BK14" s="2">
        <v>4</v>
      </c>
      <c r="BL14" s="2">
        <v>4</v>
      </c>
      <c r="BM14" s="2">
        <v>0</v>
      </c>
      <c r="BN14" s="2">
        <v>0</v>
      </c>
      <c r="BO14" s="4">
        <v>1</v>
      </c>
      <c r="BP14" s="4">
        <f t="shared" si="5"/>
        <v>0</v>
      </c>
      <c r="BR14" s="2" t="s">
        <v>89</v>
      </c>
      <c r="BS14" s="2">
        <v>4</v>
      </c>
      <c r="BT14" s="2">
        <v>4</v>
      </c>
      <c r="BU14" s="2">
        <v>0</v>
      </c>
      <c r="BV14" s="2">
        <v>0</v>
      </c>
      <c r="BW14" s="4">
        <v>1</v>
      </c>
      <c r="BX14" s="4">
        <f t="shared" si="6"/>
        <v>0</v>
      </c>
      <c r="BZ14" s="2" t="s">
        <v>89</v>
      </c>
      <c r="CA14" s="2">
        <v>4</v>
      </c>
      <c r="CB14" s="2">
        <v>4</v>
      </c>
      <c r="CC14" s="2">
        <v>0</v>
      </c>
      <c r="CD14" s="2">
        <v>0</v>
      </c>
      <c r="CE14" s="4">
        <v>1</v>
      </c>
      <c r="CF14" s="4">
        <f t="shared" si="15"/>
        <v>0</v>
      </c>
      <c r="CH14" s="2" t="s">
        <v>17</v>
      </c>
      <c r="CI14" s="2">
        <v>34</v>
      </c>
      <c r="CJ14" s="2">
        <v>34</v>
      </c>
      <c r="CK14" s="2">
        <v>0</v>
      </c>
      <c r="CL14" s="2">
        <v>0</v>
      </c>
      <c r="CM14" s="4">
        <v>1</v>
      </c>
      <c r="CN14" s="4">
        <f t="shared" ref="CN14:CN45" si="25">CM14-CE15</f>
        <v>0</v>
      </c>
      <c r="CP14" s="2" t="s">
        <v>17</v>
      </c>
      <c r="CQ14" s="2">
        <v>34</v>
      </c>
      <c r="CR14" s="2">
        <v>34</v>
      </c>
      <c r="CS14" s="2">
        <v>0</v>
      </c>
      <c r="CT14" s="2">
        <v>0</v>
      </c>
      <c r="CU14" s="4">
        <v>1</v>
      </c>
      <c r="CV14" s="4">
        <f t="shared" si="17"/>
        <v>0</v>
      </c>
      <c r="CX14" s="2" t="s">
        <v>17</v>
      </c>
      <c r="CY14" s="2">
        <v>34</v>
      </c>
      <c r="CZ14" s="2">
        <v>34</v>
      </c>
      <c r="DA14" s="2">
        <v>0</v>
      </c>
      <c r="DB14" s="2">
        <v>0</v>
      </c>
      <c r="DC14" s="4">
        <v>1</v>
      </c>
      <c r="DE14" s="2" t="s">
        <v>17</v>
      </c>
      <c r="DF14" s="2">
        <v>34</v>
      </c>
      <c r="DG14" s="2">
        <v>0</v>
      </c>
      <c r="DH14" s="2">
        <v>0</v>
      </c>
      <c r="DI14" s="2">
        <v>34</v>
      </c>
      <c r="DJ14" s="2">
        <v>0</v>
      </c>
      <c r="DL14" s="2" t="s">
        <v>17</v>
      </c>
      <c r="DM14" s="2">
        <v>34</v>
      </c>
      <c r="DN14" s="2">
        <v>0</v>
      </c>
      <c r="DO14" s="2">
        <v>0</v>
      </c>
      <c r="DP14" s="2">
        <v>34</v>
      </c>
      <c r="DQ14" s="4"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G14" s="2" t="s">
        <v>17</v>
      </c>
      <c r="EH14" s="2">
        <v>34</v>
      </c>
      <c r="EI14" s="2">
        <v>34</v>
      </c>
      <c r="EJ14" s="2">
        <v>0</v>
      </c>
      <c r="EK14" s="2">
        <v>0</v>
      </c>
      <c r="EL14" s="4">
        <v>1</v>
      </c>
      <c r="EN14" s="2" t="s">
        <v>17</v>
      </c>
      <c r="EO14" s="2">
        <v>34</v>
      </c>
      <c r="EP14" s="2">
        <v>0</v>
      </c>
      <c r="EQ14" s="2">
        <v>0</v>
      </c>
      <c r="ER14" s="2">
        <v>34</v>
      </c>
      <c r="ES14" s="4">
        <v>0</v>
      </c>
      <c r="EU14" s="2" t="s">
        <v>17</v>
      </c>
      <c r="EV14" s="2">
        <v>34</v>
      </c>
      <c r="EW14" s="2">
        <v>0</v>
      </c>
      <c r="EX14" s="2">
        <v>0</v>
      </c>
      <c r="EY14" s="2">
        <v>34</v>
      </c>
      <c r="EZ14" s="4">
        <v>0</v>
      </c>
      <c r="FB14" s="2" t="s">
        <v>17</v>
      </c>
      <c r="FC14" s="2">
        <v>34</v>
      </c>
      <c r="FD14" s="2">
        <v>34</v>
      </c>
      <c r="FE14" s="2">
        <v>0</v>
      </c>
      <c r="FF14" s="2">
        <v>0</v>
      </c>
      <c r="FG14" s="4">
        <v>1</v>
      </c>
      <c r="FH14" s="4">
        <f t="shared" si="18"/>
        <v>0</v>
      </c>
      <c r="FJ14" s="2" t="s">
        <v>17</v>
      </c>
      <c r="FK14" s="2">
        <v>34</v>
      </c>
      <c r="FL14" s="2">
        <v>34</v>
      </c>
      <c r="FM14" s="2">
        <v>0</v>
      </c>
      <c r="FN14" s="2">
        <v>0</v>
      </c>
      <c r="FO14" s="4">
        <v>1</v>
      </c>
      <c r="FP14" s="4">
        <f t="shared" si="19"/>
        <v>0</v>
      </c>
      <c r="FR14" s="2" t="s">
        <v>17</v>
      </c>
      <c r="FS14" s="2">
        <v>34</v>
      </c>
      <c r="FT14" s="2">
        <v>34</v>
      </c>
      <c r="FU14" s="2">
        <v>0</v>
      </c>
      <c r="FV14" s="2">
        <v>0</v>
      </c>
      <c r="FW14" s="4">
        <v>1</v>
      </c>
      <c r="FX14" s="4">
        <f t="shared" si="20"/>
        <v>0</v>
      </c>
      <c r="FZ14" s="2" t="s">
        <v>17</v>
      </c>
      <c r="GA14" s="2">
        <v>34</v>
      </c>
      <c r="GB14" s="2">
        <v>34</v>
      </c>
      <c r="GC14" s="2">
        <v>0</v>
      </c>
      <c r="GD14" s="2">
        <v>0</v>
      </c>
      <c r="GE14" s="4">
        <v>1</v>
      </c>
      <c r="GF14" s="4">
        <f t="shared" si="21"/>
        <v>0</v>
      </c>
      <c r="GI14" s="2" t="s">
        <v>17</v>
      </c>
      <c r="GJ14" s="2">
        <v>34</v>
      </c>
      <c r="GK14" s="2">
        <v>34</v>
      </c>
      <c r="GL14" s="2">
        <v>0</v>
      </c>
      <c r="GM14" s="2">
        <v>0</v>
      </c>
      <c r="GN14" s="4">
        <f t="shared" si="22"/>
        <v>1</v>
      </c>
      <c r="GO14" s="4">
        <f t="shared" si="23"/>
        <v>0</v>
      </c>
    </row>
    <row r="15" spans="1:197" s="18" customFormat="1" ht="13.5" thickBot="1">
      <c r="A15" s="59">
        <v>1</v>
      </c>
      <c r="B15" s="59"/>
      <c r="C15" s="58" t="s">
        <v>18</v>
      </c>
      <c r="D15" s="58">
        <v>32</v>
      </c>
      <c r="E15" s="58">
        <v>32</v>
      </c>
      <c r="F15" s="58">
        <v>0</v>
      </c>
      <c r="G15" s="58">
        <v>0</v>
      </c>
      <c r="H15" s="59">
        <f t="shared" si="7"/>
        <v>1</v>
      </c>
      <c r="J15" s="18" t="s">
        <v>18</v>
      </c>
      <c r="K15" s="58">
        <v>32</v>
      </c>
      <c r="L15" s="58">
        <v>32</v>
      </c>
      <c r="M15" s="58">
        <v>0</v>
      </c>
      <c r="N15" s="58">
        <v>0</v>
      </c>
      <c r="O15" s="59">
        <f t="shared" si="8"/>
        <v>1</v>
      </c>
      <c r="P15" s="19">
        <f t="shared" si="0"/>
        <v>0</v>
      </c>
      <c r="R15" s="18" t="s">
        <v>18</v>
      </c>
      <c r="S15" s="18">
        <v>32</v>
      </c>
      <c r="T15" s="18">
        <v>32</v>
      </c>
      <c r="U15" s="18">
        <v>0</v>
      </c>
      <c r="V15" s="18">
        <v>0</v>
      </c>
      <c r="W15" s="19">
        <f t="shared" si="9"/>
        <v>1</v>
      </c>
      <c r="X15" s="19">
        <f t="shared" si="1"/>
        <v>0</v>
      </c>
      <c r="Z15" s="18" t="s">
        <v>18</v>
      </c>
      <c r="AA15" s="18">
        <v>32</v>
      </c>
      <c r="AB15" s="18">
        <v>32</v>
      </c>
      <c r="AC15" s="18">
        <v>0</v>
      </c>
      <c r="AD15" s="18">
        <v>0</v>
      </c>
      <c r="AE15" s="19">
        <f t="shared" si="10"/>
        <v>1</v>
      </c>
      <c r="AF15" s="19">
        <f t="shared" si="24"/>
        <v>0</v>
      </c>
      <c r="AI15" s="18" t="s">
        <v>17</v>
      </c>
      <c r="AJ15" s="18">
        <v>34</v>
      </c>
      <c r="AK15" s="18">
        <v>34</v>
      </c>
      <c r="AL15" s="18">
        <v>0</v>
      </c>
      <c r="AM15" s="18">
        <v>0</v>
      </c>
      <c r="AN15" s="19">
        <f t="shared" ref="AN15:AN22" si="26">AK15/AJ15</f>
        <v>1</v>
      </c>
      <c r="AO15" s="19"/>
      <c r="AQ15" s="18" t="s">
        <v>17</v>
      </c>
      <c r="AR15" s="18">
        <v>34</v>
      </c>
      <c r="AS15" s="18">
        <v>34</v>
      </c>
      <c r="AT15" s="18">
        <v>0</v>
      </c>
      <c r="AU15" s="18">
        <v>0</v>
      </c>
      <c r="AV15" s="59">
        <f t="shared" si="11"/>
        <v>1</v>
      </c>
      <c r="AW15" s="19">
        <f>AV15-AE14</f>
        <v>0</v>
      </c>
      <c r="AY15" s="102" t="s">
        <v>17</v>
      </c>
      <c r="AZ15" s="40">
        <v>34</v>
      </c>
      <c r="BA15" s="41">
        <v>34</v>
      </c>
      <c r="BB15" s="42">
        <v>0</v>
      </c>
      <c r="BC15" s="40">
        <v>0</v>
      </c>
      <c r="BD15" s="19">
        <f t="shared" si="13"/>
        <v>1</v>
      </c>
      <c r="BE15" s="19">
        <f t="shared" si="14"/>
        <v>0</v>
      </c>
      <c r="BG15" s="19">
        <f t="shared" ref="BG15:BG46" si="27">BD15-AN15</f>
        <v>0</v>
      </c>
      <c r="BJ15" s="18" t="s">
        <v>17</v>
      </c>
      <c r="BK15" s="18">
        <v>34</v>
      </c>
      <c r="BL15" s="18">
        <v>34</v>
      </c>
      <c r="BM15" s="18">
        <v>0</v>
      </c>
      <c r="BN15" s="18">
        <v>0</v>
      </c>
      <c r="BO15" s="19">
        <v>1</v>
      </c>
      <c r="BP15" s="19">
        <f t="shared" si="5"/>
        <v>0</v>
      </c>
      <c r="BR15" s="18" t="s">
        <v>17</v>
      </c>
      <c r="BS15" s="18">
        <v>34</v>
      </c>
      <c r="BT15" s="18">
        <v>34</v>
      </c>
      <c r="BU15" s="18">
        <v>0</v>
      </c>
      <c r="BV15" s="18">
        <v>0</v>
      </c>
      <c r="BW15" s="19">
        <v>1</v>
      </c>
      <c r="BX15" s="19">
        <f t="shared" si="6"/>
        <v>0</v>
      </c>
      <c r="BZ15" s="18" t="s">
        <v>17</v>
      </c>
      <c r="CA15" s="18">
        <v>34</v>
      </c>
      <c r="CB15" s="18">
        <v>34</v>
      </c>
      <c r="CC15" s="18">
        <v>0</v>
      </c>
      <c r="CD15" s="18">
        <v>0</v>
      </c>
      <c r="CE15" s="19">
        <v>1</v>
      </c>
      <c r="CF15" s="19">
        <f t="shared" si="15"/>
        <v>0</v>
      </c>
      <c r="CH15" s="18" t="s">
        <v>18</v>
      </c>
      <c r="CI15" s="18">
        <v>32</v>
      </c>
      <c r="CJ15" s="18">
        <v>32</v>
      </c>
      <c r="CK15" s="18">
        <v>0</v>
      </c>
      <c r="CL15" s="18">
        <v>0</v>
      </c>
      <c r="CM15" s="19">
        <v>1</v>
      </c>
      <c r="CN15" s="19">
        <f t="shared" si="25"/>
        <v>0</v>
      </c>
      <c r="CP15" s="18" t="s">
        <v>18</v>
      </c>
      <c r="CQ15" s="18">
        <v>32</v>
      </c>
      <c r="CR15" s="18">
        <v>32</v>
      </c>
      <c r="CS15" s="18">
        <v>0</v>
      </c>
      <c r="CT15" s="18">
        <v>0</v>
      </c>
      <c r="CU15" s="19">
        <v>1</v>
      </c>
      <c r="CV15" s="19">
        <f t="shared" si="17"/>
        <v>0</v>
      </c>
      <c r="CX15" s="18" t="s">
        <v>18</v>
      </c>
      <c r="CY15" s="18">
        <v>32</v>
      </c>
      <c r="CZ15" s="18">
        <v>32</v>
      </c>
      <c r="DA15" s="18">
        <v>0</v>
      </c>
      <c r="DB15" s="18">
        <v>0</v>
      </c>
      <c r="DC15" s="19">
        <v>1</v>
      </c>
      <c r="DE15" s="18" t="s">
        <v>18</v>
      </c>
      <c r="DF15" s="18">
        <v>32</v>
      </c>
      <c r="DG15" s="18">
        <v>0</v>
      </c>
      <c r="DH15" s="18">
        <v>0</v>
      </c>
      <c r="DI15" s="18">
        <v>32</v>
      </c>
      <c r="DJ15" s="18">
        <v>0</v>
      </c>
      <c r="DL15" s="18" t="s">
        <v>18</v>
      </c>
      <c r="DM15" s="18">
        <v>32</v>
      </c>
      <c r="DN15" s="18">
        <v>0</v>
      </c>
      <c r="DO15" s="18">
        <v>0</v>
      </c>
      <c r="DP15" s="18">
        <v>32</v>
      </c>
      <c r="DQ15" s="19">
        <v>0</v>
      </c>
      <c r="DS15" s="18" t="s">
        <v>18</v>
      </c>
      <c r="DT15" s="18">
        <v>44</v>
      </c>
      <c r="DU15" s="18">
        <v>0</v>
      </c>
      <c r="DV15" s="18">
        <v>0</v>
      </c>
      <c r="DW15" s="18">
        <v>44</v>
      </c>
      <c r="DX15" s="19">
        <v>0</v>
      </c>
      <c r="DZ15" s="18" t="s">
        <v>18</v>
      </c>
      <c r="EA15" s="18">
        <v>44</v>
      </c>
      <c r="EB15" s="18">
        <v>0</v>
      </c>
      <c r="EC15" s="18">
        <v>0</v>
      </c>
      <c r="ED15" s="18">
        <v>44</v>
      </c>
      <c r="EE15" s="19">
        <v>0</v>
      </c>
      <c r="EG15" s="18" t="s">
        <v>18</v>
      </c>
      <c r="EH15" s="18">
        <v>44</v>
      </c>
      <c r="EI15" s="18">
        <v>32</v>
      </c>
      <c r="EJ15" s="18">
        <v>0</v>
      </c>
      <c r="EK15" s="18">
        <v>12</v>
      </c>
      <c r="EL15" s="19">
        <v>0.73</v>
      </c>
      <c r="EN15" s="18" t="s">
        <v>18</v>
      </c>
      <c r="EO15" s="18">
        <v>44</v>
      </c>
      <c r="EP15" s="18">
        <v>0</v>
      </c>
      <c r="EQ15" s="18">
        <v>0</v>
      </c>
      <c r="ER15" s="18">
        <v>44</v>
      </c>
      <c r="ES15" s="19">
        <v>0</v>
      </c>
      <c r="EU15" s="18" t="s">
        <v>18</v>
      </c>
      <c r="EV15" s="18">
        <v>44</v>
      </c>
      <c r="EW15" s="18">
        <v>0</v>
      </c>
      <c r="EX15" s="18">
        <v>0</v>
      </c>
      <c r="EY15" s="18">
        <v>44</v>
      </c>
      <c r="EZ15" s="19">
        <v>0</v>
      </c>
      <c r="FB15" s="66" t="s">
        <v>18</v>
      </c>
      <c r="FC15" s="18">
        <v>32</v>
      </c>
      <c r="FD15" s="18">
        <v>32</v>
      </c>
      <c r="FE15" s="18">
        <v>0</v>
      </c>
      <c r="FF15" s="18">
        <v>0</v>
      </c>
      <c r="FG15" s="19">
        <v>1</v>
      </c>
      <c r="FH15" s="4">
        <f t="shared" si="18"/>
        <v>0</v>
      </c>
      <c r="FJ15" s="66" t="s">
        <v>18</v>
      </c>
      <c r="FK15" s="18">
        <v>32</v>
      </c>
      <c r="FL15" s="18">
        <v>32</v>
      </c>
      <c r="FM15" s="18">
        <v>0</v>
      </c>
      <c r="FN15" s="18">
        <v>0</v>
      </c>
      <c r="FO15" s="19">
        <v>1</v>
      </c>
      <c r="FP15" s="4">
        <f t="shared" si="19"/>
        <v>0</v>
      </c>
      <c r="FR15" s="66" t="s">
        <v>18</v>
      </c>
      <c r="FS15" s="18">
        <v>32</v>
      </c>
      <c r="FT15" s="18">
        <v>32</v>
      </c>
      <c r="FU15" s="18">
        <v>0</v>
      </c>
      <c r="FV15" s="18">
        <v>0</v>
      </c>
      <c r="FW15" s="19">
        <v>1</v>
      </c>
      <c r="FX15" s="4">
        <f t="shared" si="20"/>
        <v>0</v>
      </c>
      <c r="FZ15" s="66" t="s">
        <v>18</v>
      </c>
      <c r="GA15" s="18">
        <v>32</v>
      </c>
      <c r="GB15" s="18">
        <v>32</v>
      </c>
      <c r="GC15" s="18">
        <v>0</v>
      </c>
      <c r="GD15" s="18">
        <v>0</v>
      </c>
      <c r="GE15" s="19">
        <v>1</v>
      </c>
      <c r="GF15" s="4">
        <f t="shared" si="21"/>
        <v>0</v>
      </c>
      <c r="GI15" s="66" t="s">
        <v>18</v>
      </c>
      <c r="GJ15" s="18">
        <v>32</v>
      </c>
      <c r="GK15" s="18">
        <v>32</v>
      </c>
      <c r="GL15" s="18">
        <v>0</v>
      </c>
      <c r="GM15" s="18">
        <v>0</v>
      </c>
      <c r="GN15" s="4">
        <f t="shared" si="22"/>
        <v>1</v>
      </c>
      <c r="GO15" s="4">
        <f t="shared" si="23"/>
        <v>0</v>
      </c>
    </row>
    <row r="16" spans="1:197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7"/>
        <v>1</v>
      </c>
      <c r="J16" s="2" t="s">
        <v>19</v>
      </c>
      <c r="K16" s="75">
        <v>23</v>
      </c>
      <c r="L16" s="75">
        <v>23</v>
      </c>
      <c r="M16" s="75">
        <v>0</v>
      </c>
      <c r="N16" s="75">
        <v>0</v>
      </c>
      <c r="O16" s="76">
        <f t="shared" si="8"/>
        <v>1</v>
      </c>
      <c r="P16" s="4">
        <f t="shared" si="0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f t="shared" si="9"/>
        <v>1</v>
      </c>
      <c r="X16" s="4">
        <f t="shared" si="1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f t="shared" si="10"/>
        <v>1</v>
      </c>
      <c r="AF16" s="4">
        <f t="shared" si="24"/>
        <v>0</v>
      </c>
      <c r="AI16" s="2" t="s">
        <v>18</v>
      </c>
      <c r="AJ16" s="2">
        <v>32</v>
      </c>
      <c r="AK16" s="2">
        <v>32</v>
      </c>
      <c r="AL16" s="2">
        <v>0</v>
      </c>
      <c r="AM16" s="2">
        <v>0</v>
      </c>
      <c r="AN16" s="4">
        <f t="shared" si="26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76">
        <f t="shared" si="11"/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f t="shared" si="13"/>
        <v>1</v>
      </c>
      <c r="BE16" s="4">
        <f t="shared" si="14"/>
        <v>0</v>
      </c>
      <c r="BG16" s="4">
        <f t="shared" si="27"/>
        <v>0</v>
      </c>
      <c r="BJ16" s="2" t="s">
        <v>18</v>
      </c>
      <c r="BK16" s="2">
        <v>32</v>
      </c>
      <c r="BL16" s="2">
        <v>32</v>
      </c>
      <c r="BM16" s="2">
        <v>0</v>
      </c>
      <c r="BN16" s="2">
        <v>0</v>
      </c>
      <c r="BO16" s="4">
        <v>1</v>
      </c>
      <c r="BP16" s="4">
        <f t="shared" si="5"/>
        <v>0</v>
      </c>
      <c r="BR16" s="2" t="s">
        <v>18</v>
      </c>
      <c r="BS16" s="2">
        <v>32</v>
      </c>
      <c r="BT16" s="2">
        <v>32</v>
      </c>
      <c r="BU16" s="2">
        <v>0</v>
      </c>
      <c r="BV16" s="2">
        <v>0</v>
      </c>
      <c r="BW16" s="4">
        <v>1</v>
      </c>
      <c r="BX16" s="4">
        <f t="shared" si="6"/>
        <v>0</v>
      </c>
      <c r="BZ16" s="2" t="s">
        <v>18</v>
      </c>
      <c r="CA16" s="2">
        <v>32</v>
      </c>
      <c r="CB16" s="2">
        <v>32</v>
      </c>
      <c r="CC16" s="2">
        <v>0</v>
      </c>
      <c r="CD16" s="2">
        <v>0</v>
      </c>
      <c r="CE16" s="4">
        <v>1</v>
      </c>
      <c r="CF16" s="4">
        <f t="shared" si="15"/>
        <v>0</v>
      </c>
      <c r="CH16" s="2" t="s">
        <v>19</v>
      </c>
      <c r="CI16" s="2">
        <v>23</v>
      </c>
      <c r="CJ16" s="2">
        <v>23</v>
      </c>
      <c r="CK16" s="2">
        <v>0</v>
      </c>
      <c r="CL16" s="2">
        <v>0</v>
      </c>
      <c r="CM16" s="4">
        <v>1</v>
      </c>
      <c r="CN16" s="4">
        <f t="shared" si="25"/>
        <v>0</v>
      </c>
      <c r="CP16" s="2" t="s">
        <v>19</v>
      </c>
      <c r="CQ16" s="2">
        <v>23</v>
      </c>
      <c r="CR16" s="2">
        <v>23</v>
      </c>
      <c r="CS16" s="2">
        <v>0</v>
      </c>
      <c r="CT16" s="2">
        <v>0</v>
      </c>
      <c r="CU16" s="4">
        <v>1</v>
      </c>
      <c r="CV16" s="4">
        <f t="shared" si="17"/>
        <v>0</v>
      </c>
      <c r="CX16" s="2" t="s">
        <v>19</v>
      </c>
      <c r="CY16" s="2">
        <v>23</v>
      </c>
      <c r="CZ16" s="2">
        <v>23</v>
      </c>
      <c r="DA16" s="2">
        <v>0</v>
      </c>
      <c r="DB16" s="2">
        <v>0</v>
      </c>
      <c r="DC16" s="4">
        <v>1</v>
      </c>
      <c r="DE16" s="2" t="s">
        <v>19</v>
      </c>
      <c r="DF16" s="2">
        <v>23</v>
      </c>
      <c r="DG16" s="2">
        <v>0</v>
      </c>
      <c r="DH16" s="2">
        <v>0</v>
      </c>
      <c r="DI16" s="2">
        <v>23</v>
      </c>
      <c r="DJ16" s="2">
        <v>0</v>
      </c>
      <c r="DL16" s="2" t="s">
        <v>19</v>
      </c>
      <c r="DM16" s="2">
        <v>23</v>
      </c>
      <c r="DN16" s="2">
        <v>0</v>
      </c>
      <c r="DO16" s="2">
        <v>0</v>
      </c>
      <c r="DP16" s="2">
        <v>23</v>
      </c>
      <c r="DQ16" s="4">
        <v>0</v>
      </c>
      <c r="DS16" s="2" t="s">
        <v>19</v>
      </c>
      <c r="DT16" s="2">
        <v>23</v>
      </c>
      <c r="DU16" s="2">
        <v>0</v>
      </c>
      <c r="DV16" s="2">
        <v>0</v>
      </c>
      <c r="DW16" s="2">
        <v>23</v>
      </c>
      <c r="DX16" s="4">
        <v>0</v>
      </c>
      <c r="DZ16" s="2" t="s">
        <v>19</v>
      </c>
      <c r="EA16" s="2">
        <v>23</v>
      </c>
      <c r="EB16" s="2">
        <v>0</v>
      </c>
      <c r="EC16" s="2">
        <v>0</v>
      </c>
      <c r="ED16" s="2">
        <v>23</v>
      </c>
      <c r="EE16" s="4">
        <v>0</v>
      </c>
      <c r="EG16" s="2" t="s">
        <v>19</v>
      </c>
      <c r="EH16" s="2">
        <v>23</v>
      </c>
      <c r="EI16" s="2">
        <v>0</v>
      </c>
      <c r="EJ16" s="2">
        <v>0</v>
      </c>
      <c r="EK16" s="2">
        <v>23</v>
      </c>
      <c r="EL16" s="4">
        <v>0</v>
      </c>
      <c r="EN16" s="2" t="s">
        <v>19</v>
      </c>
      <c r="EO16" s="2">
        <v>23</v>
      </c>
      <c r="EP16" s="2">
        <v>0</v>
      </c>
      <c r="EQ16" s="2">
        <v>0</v>
      </c>
      <c r="ER16" s="2">
        <v>23</v>
      </c>
      <c r="ES16" s="4">
        <v>0</v>
      </c>
      <c r="EU16" s="2" t="s">
        <v>19</v>
      </c>
      <c r="EV16" s="2">
        <v>23</v>
      </c>
      <c r="EW16" s="2">
        <v>0</v>
      </c>
      <c r="EX16" s="2">
        <v>0</v>
      </c>
      <c r="EY16" s="2">
        <v>23</v>
      </c>
      <c r="EZ16" s="4">
        <v>0</v>
      </c>
      <c r="FB16" s="2" t="s">
        <v>19</v>
      </c>
      <c r="FC16" s="2">
        <v>23</v>
      </c>
      <c r="FD16" s="2">
        <v>23</v>
      </c>
      <c r="FE16" s="2">
        <v>0</v>
      </c>
      <c r="FF16" s="2">
        <v>0</v>
      </c>
      <c r="FG16" s="4">
        <v>1</v>
      </c>
      <c r="FH16" s="4">
        <f t="shared" si="18"/>
        <v>0</v>
      </c>
      <c r="FJ16" s="2" t="s">
        <v>19</v>
      </c>
      <c r="FK16" s="2">
        <v>23</v>
      </c>
      <c r="FL16" s="2">
        <v>23</v>
      </c>
      <c r="FM16" s="2">
        <v>0</v>
      </c>
      <c r="FN16" s="2">
        <v>0</v>
      </c>
      <c r="FO16" s="4">
        <v>1</v>
      </c>
      <c r="FP16" s="4">
        <f t="shared" si="19"/>
        <v>0</v>
      </c>
      <c r="FR16" s="2" t="s">
        <v>19</v>
      </c>
      <c r="FS16" s="2">
        <v>23</v>
      </c>
      <c r="FT16" s="2">
        <v>23</v>
      </c>
      <c r="FU16" s="2">
        <v>0</v>
      </c>
      <c r="FV16" s="2">
        <v>0</v>
      </c>
      <c r="FW16" s="4">
        <v>1</v>
      </c>
      <c r="FX16" s="4">
        <f t="shared" si="20"/>
        <v>0</v>
      </c>
      <c r="FZ16" s="2" t="s">
        <v>19</v>
      </c>
      <c r="GA16" s="2">
        <v>26</v>
      </c>
      <c r="GB16" s="2">
        <v>26</v>
      </c>
      <c r="GC16" s="2">
        <v>0</v>
      </c>
      <c r="GD16" s="2">
        <v>0</v>
      </c>
      <c r="GE16" s="4">
        <v>1</v>
      </c>
      <c r="GF16" s="4">
        <f t="shared" si="21"/>
        <v>0</v>
      </c>
      <c r="GI16" s="2" t="s">
        <v>19</v>
      </c>
      <c r="GJ16" s="2">
        <v>26</v>
      </c>
      <c r="GK16" s="2">
        <v>26</v>
      </c>
      <c r="GL16" s="2">
        <v>0</v>
      </c>
      <c r="GM16" s="2">
        <v>0</v>
      </c>
      <c r="GN16" s="4">
        <f t="shared" si="22"/>
        <v>1</v>
      </c>
      <c r="GO16" s="4">
        <f t="shared" si="23"/>
        <v>0</v>
      </c>
    </row>
    <row r="17" spans="1:197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7"/>
        <v>1</v>
      </c>
      <c r="J17" s="2" t="s">
        <v>20</v>
      </c>
      <c r="K17" s="75">
        <v>11</v>
      </c>
      <c r="L17" s="75">
        <v>11</v>
      </c>
      <c r="M17" s="75">
        <v>0</v>
      </c>
      <c r="N17" s="75">
        <v>0</v>
      </c>
      <c r="O17" s="76">
        <f t="shared" si="8"/>
        <v>1</v>
      </c>
      <c r="P17" s="4">
        <f t="shared" si="0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f t="shared" si="9"/>
        <v>1</v>
      </c>
      <c r="X17" s="4">
        <f t="shared" si="1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f t="shared" si="10"/>
        <v>1</v>
      </c>
      <c r="AF17" s="4">
        <f t="shared" si="24"/>
        <v>0</v>
      </c>
      <c r="AI17" s="2" t="s">
        <v>19</v>
      </c>
      <c r="AJ17" s="2">
        <v>23</v>
      </c>
      <c r="AK17" s="2">
        <v>23</v>
      </c>
      <c r="AL17" s="2">
        <v>0</v>
      </c>
      <c r="AM17" s="2">
        <v>0</v>
      </c>
      <c r="AN17" s="4">
        <f t="shared" si="26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76">
        <f t="shared" si="11"/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f t="shared" si="13"/>
        <v>1</v>
      </c>
      <c r="BE17" s="4">
        <f t="shared" si="14"/>
        <v>0</v>
      </c>
      <c r="BG17" s="4">
        <f t="shared" si="27"/>
        <v>0</v>
      </c>
      <c r="BJ17" s="2" t="s">
        <v>19</v>
      </c>
      <c r="BK17" s="2">
        <v>23</v>
      </c>
      <c r="BL17" s="2">
        <v>23</v>
      </c>
      <c r="BM17" s="2">
        <v>0</v>
      </c>
      <c r="BN17" s="2">
        <v>0</v>
      </c>
      <c r="BO17" s="4">
        <v>1</v>
      </c>
      <c r="BP17" s="4">
        <f t="shared" si="5"/>
        <v>0</v>
      </c>
      <c r="BR17" s="2" t="s">
        <v>19</v>
      </c>
      <c r="BS17" s="2">
        <v>23</v>
      </c>
      <c r="BT17" s="2">
        <v>23</v>
      </c>
      <c r="BU17" s="2">
        <v>0</v>
      </c>
      <c r="BV17" s="2">
        <v>0</v>
      </c>
      <c r="BW17" s="4">
        <v>1</v>
      </c>
      <c r="BX17" s="4">
        <f t="shared" si="6"/>
        <v>0</v>
      </c>
      <c r="BZ17" s="2" t="s">
        <v>19</v>
      </c>
      <c r="CA17" s="2">
        <v>23</v>
      </c>
      <c r="CB17" s="2">
        <v>23</v>
      </c>
      <c r="CC17" s="2">
        <v>0</v>
      </c>
      <c r="CD17" s="2">
        <v>0</v>
      </c>
      <c r="CE17" s="4">
        <v>1</v>
      </c>
      <c r="CF17" s="4">
        <f t="shared" si="15"/>
        <v>0</v>
      </c>
      <c r="CH17" s="2" t="s">
        <v>20</v>
      </c>
      <c r="CI17" s="2">
        <v>11</v>
      </c>
      <c r="CJ17" s="2">
        <v>11</v>
      </c>
      <c r="CK17" s="2">
        <v>0</v>
      </c>
      <c r="CL17" s="2">
        <v>0</v>
      </c>
      <c r="CM17" s="4">
        <v>1</v>
      </c>
      <c r="CN17" s="4">
        <f t="shared" si="25"/>
        <v>0</v>
      </c>
      <c r="CP17" s="2" t="s">
        <v>20</v>
      </c>
      <c r="CQ17" s="2">
        <v>11</v>
      </c>
      <c r="CR17" s="2">
        <v>11</v>
      </c>
      <c r="CS17" s="2">
        <v>0</v>
      </c>
      <c r="CT17" s="2">
        <v>0</v>
      </c>
      <c r="CU17" s="4">
        <v>1</v>
      </c>
      <c r="CV17" s="4">
        <f t="shared" si="17"/>
        <v>0</v>
      </c>
      <c r="CX17" s="2" t="s">
        <v>20</v>
      </c>
      <c r="CY17" s="2">
        <v>11</v>
      </c>
      <c r="CZ17" s="2">
        <v>11</v>
      </c>
      <c r="DA17" s="2">
        <v>0</v>
      </c>
      <c r="DB17" s="2">
        <v>0</v>
      </c>
      <c r="DC17" s="4">
        <v>1</v>
      </c>
      <c r="DE17" s="2" t="s">
        <v>20</v>
      </c>
      <c r="DF17" s="2">
        <v>11</v>
      </c>
      <c r="DG17" s="2">
        <v>0</v>
      </c>
      <c r="DH17" s="2">
        <v>0</v>
      </c>
      <c r="DI17" s="2">
        <v>11</v>
      </c>
      <c r="DJ17" s="2">
        <v>0</v>
      </c>
      <c r="DL17" s="2" t="s">
        <v>20</v>
      </c>
      <c r="DM17" s="2">
        <v>11</v>
      </c>
      <c r="DN17" s="2">
        <v>0</v>
      </c>
      <c r="DO17" s="2">
        <v>0</v>
      </c>
      <c r="DP17" s="2">
        <v>11</v>
      </c>
      <c r="DQ17" s="4">
        <v>0</v>
      </c>
      <c r="DS17" s="2" t="s">
        <v>20</v>
      </c>
      <c r="DT17" s="2">
        <v>11</v>
      </c>
      <c r="DU17" s="2">
        <v>0</v>
      </c>
      <c r="DV17" s="2">
        <v>0</v>
      </c>
      <c r="DW17" s="2">
        <v>11</v>
      </c>
      <c r="DX17" s="4">
        <v>0</v>
      </c>
      <c r="DZ17" s="2" t="s">
        <v>20</v>
      </c>
      <c r="EA17" s="2">
        <v>11</v>
      </c>
      <c r="EB17" s="2">
        <v>0</v>
      </c>
      <c r="EC17" s="2">
        <v>0</v>
      </c>
      <c r="ED17" s="2">
        <v>11</v>
      </c>
      <c r="EE17" s="4">
        <v>0</v>
      </c>
      <c r="EG17" s="2" t="s">
        <v>20</v>
      </c>
      <c r="EH17" s="2">
        <v>11</v>
      </c>
      <c r="EI17" s="2">
        <v>0</v>
      </c>
      <c r="EJ17" s="2">
        <v>0</v>
      </c>
      <c r="EK17" s="2">
        <v>11</v>
      </c>
      <c r="EL17" s="4">
        <v>0</v>
      </c>
      <c r="EN17" s="2" t="s">
        <v>20</v>
      </c>
      <c r="EO17" s="2">
        <v>11</v>
      </c>
      <c r="EP17" s="2">
        <v>0</v>
      </c>
      <c r="EQ17" s="2">
        <v>0</v>
      </c>
      <c r="ER17" s="2">
        <v>11</v>
      </c>
      <c r="ES17" s="4">
        <v>0</v>
      </c>
      <c r="EU17" s="2" t="s">
        <v>20</v>
      </c>
      <c r="EV17" s="2">
        <v>11</v>
      </c>
      <c r="EW17" s="2">
        <v>0</v>
      </c>
      <c r="EX17" s="2">
        <v>0</v>
      </c>
      <c r="EY17" s="2">
        <v>11</v>
      </c>
      <c r="EZ17" s="4">
        <v>0</v>
      </c>
      <c r="FB17" s="2" t="s">
        <v>20</v>
      </c>
      <c r="FC17" s="2">
        <v>11</v>
      </c>
      <c r="FD17" s="2">
        <v>11</v>
      </c>
      <c r="FE17" s="2">
        <v>0</v>
      </c>
      <c r="FF17" s="2">
        <v>0</v>
      </c>
      <c r="FG17" s="4">
        <v>1</v>
      </c>
      <c r="FH17" s="4">
        <f t="shared" si="18"/>
        <v>0</v>
      </c>
      <c r="FJ17" s="2" t="s">
        <v>20</v>
      </c>
      <c r="FK17" s="2">
        <v>11</v>
      </c>
      <c r="FL17" s="2">
        <v>11</v>
      </c>
      <c r="FM17" s="2">
        <v>0</v>
      </c>
      <c r="FN17" s="2">
        <v>0</v>
      </c>
      <c r="FO17" s="4">
        <v>1</v>
      </c>
      <c r="FP17" s="4">
        <f t="shared" si="19"/>
        <v>0</v>
      </c>
      <c r="FR17" s="2" t="s">
        <v>20</v>
      </c>
      <c r="FS17" s="2">
        <v>11</v>
      </c>
      <c r="FT17" s="2">
        <v>11</v>
      </c>
      <c r="FU17" s="2">
        <v>0</v>
      </c>
      <c r="FV17" s="2">
        <v>0</v>
      </c>
      <c r="FW17" s="4">
        <v>1</v>
      </c>
      <c r="FX17" s="4">
        <f t="shared" si="20"/>
        <v>0</v>
      </c>
      <c r="FZ17" s="2" t="s">
        <v>20</v>
      </c>
      <c r="GA17" s="2">
        <v>11</v>
      </c>
      <c r="GB17" s="2">
        <v>11</v>
      </c>
      <c r="GC17" s="2">
        <v>0</v>
      </c>
      <c r="GD17" s="2">
        <v>0</v>
      </c>
      <c r="GE17" s="4">
        <v>1</v>
      </c>
      <c r="GF17" s="4">
        <f t="shared" si="21"/>
        <v>0</v>
      </c>
      <c r="GI17" s="2" t="s">
        <v>20</v>
      </c>
      <c r="GJ17" s="2">
        <v>11</v>
      </c>
      <c r="GK17" s="2">
        <v>11</v>
      </c>
      <c r="GL17" s="2">
        <v>0</v>
      </c>
      <c r="GM17" s="2">
        <v>0</v>
      </c>
      <c r="GN17" s="4">
        <f t="shared" si="22"/>
        <v>1</v>
      </c>
      <c r="GO17" s="4">
        <f t="shared" si="23"/>
        <v>0</v>
      </c>
    </row>
    <row r="18" spans="1:197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7"/>
        <v>1</v>
      </c>
      <c r="J18" s="2" t="s">
        <v>21</v>
      </c>
      <c r="K18" s="75">
        <v>25</v>
      </c>
      <c r="L18" s="75">
        <v>25</v>
      </c>
      <c r="M18" s="75">
        <v>0</v>
      </c>
      <c r="N18" s="75">
        <v>0</v>
      </c>
      <c r="O18" s="76">
        <f t="shared" si="8"/>
        <v>1</v>
      </c>
      <c r="P18" s="4">
        <f t="shared" si="0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f t="shared" si="9"/>
        <v>1</v>
      </c>
      <c r="X18" s="4">
        <f t="shared" si="1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f t="shared" si="10"/>
        <v>1</v>
      </c>
      <c r="AF18" s="4">
        <f t="shared" si="24"/>
        <v>0</v>
      </c>
      <c r="AI18" s="2" t="s">
        <v>20</v>
      </c>
      <c r="AJ18" s="2">
        <v>11</v>
      </c>
      <c r="AK18" s="2">
        <v>11</v>
      </c>
      <c r="AL18" s="2">
        <v>0</v>
      </c>
      <c r="AM18" s="2">
        <v>0</v>
      </c>
      <c r="AN18" s="4">
        <f t="shared" si="26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76">
        <f t="shared" si="11"/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f t="shared" si="13"/>
        <v>1</v>
      </c>
      <c r="BE18" s="4">
        <f t="shared" si="14"/>
        <v>0</v>
      </c>
      <c r="BG18" s="4">
        <f t="shared" si="27"/>
        <v>0</v>
      </c>
      <c r="BJ18" s="2" t="s">
        <v>20</v>
      </c>
      <c r="BK18" s="2">
        <v>11</v>
      </c>
      <c r="BL18" s="2">
        <v>11</v>
      </c>
      <c r="BM18" s="2">
        <v>0</v>
      </c>
      <c r="BN18" s="2">
        <v>0</v>
      </c>
      <c r="BO18" s="4">
        <v>1</v>
      </c>
      <c r="BP18" s="4">
        <f t="shared" si="5"/>
        <v>0</v>
      </c>
      <c r="BR18" s="2" t="s">
        <v>20</v>
      </c>
      <c r="BS18" s="2">
        <v>11</v>
      </c>
      <c r="BT18" s="2">
        <v>11</v>
      </c>
      <c r="BU18" s="2">
        <v>0</v>
      </c>
      <c r="BV18" s="2">
        <v>0</v>
      </c>
      <c r="BW18" s="4">
        <v>1</v>
      </c>
      <c r="BX18" s="4">
        <f t="shared" si="6"/>
        <v>0</v>
      </c>
      <c r="BZ18" s="2" t="s">
        <v>20</v>
      </c>
      <c r="CA18" s="2">
        <v>11</v>
      </c>
      <c r="CB18" s="2">
        <v>11</v>
      </c>
      <c r="CC18" s="2">
        <v>0</v>
      </c>
      <c r="CD18" s="2">
        <v>0</v>
      </c>
      <c r="CE18" s="4">
        <v>1</v>
      </c>
      <c r="CF18" s="4">
        <f t="shared" si="15"/>
        <v>0</v>
      </c>
      <c r="CH18" s="2" t="s">
        <v>21</v>
      </c>
      <c r="CI18" s="2">
        <v>25</v>
      </c>
      <c r="CJ18" s="2">
        <v>25</v>
      </c>
      <c r="CK18" s="2">
        <v>0</v>
      </c>
      <c r="CL18" s="2">
        <v>0</v>
      </c>
      <c r="CM18" s="4">
        <v>1</v>
      </c>
      <c r="CN18" s="4">
        <f t="shared" si="25"/>
        <v>0</v>
      </c>
      <c r="CP18" s="2" t="s">
        <v>21</v>
      </c>
      <c r="CQ18" s="2">
        <v>25</v>
      </c>
      <c r="CR18" s="2">
        <v>25</v>
      </c>
      <c r="CS18" s="2">
        <v>0</v>
      </c>
      <c r="CT18" s="2">
        <v>0</v>
      </c>
      <c r="CU18" s="4">
        <v>1</v>
      </c>
      <c r="CV18" s="4">
        <f t="shared" si="17"/>
        <v>0</v>
      </c>
      <c r="CX18" s="2" t="s">
        <v>21</v>
      </c>
      <c r="CY18" s="2">
        <v>25</v>
      </c>
      <c r="CZ18" s="2">
        <v>25</v>
      </c>
      <c r="DA18" s="2">
        <v>0</v>
      </c>
      <c r="DB18" s="2">
        <v>0</v>
      </c>
      <c r="DC18" s="4">
        <v>1</v>
      </c>
      <c r="DE18" s="2" t="s">
        <v>21</v>
      </c>
      <c r="DF18" s="2">
        <v>25</v>
      </c>
      <c r="DG18" s="2">
        <v>0</v>
      </c>
      <c r="DH18" s="2">
        <v>0</v>
      </c>
      <c r="DI18" s="2">
        <v>25</v>
      </c>
      <c r="DJ18" s="2">
        <v>0</v>
      </c>
      <c r="DL18" s="2" t="s">
        <v>21</v>
      </c>
      <c r="DM18" s="2">
        <v>25</v>
      </c>
      <c r="DN18" s="2">
        <v>0</v>
      </c>
      <c r="DO18" s="2">
        <v>0</v>
      </c>
      <c r="DP18" s="2">
        <v>25</v>
      </c>
      <c r="DQ18" s="4">
        <v>0</v>
      </c>
      <c r="DS18" s="2" t="s">
        <v>21</v>
      </c>
      <c r="DT18" s="2">
        <v>25</v>
      </c>
      <c r="DU18" s="2">
        <v>0</v>
      </c>
      <c r="DV18" s="2">
        <v>0</v>
      </c>
      <c r="DW18" s="2">
        <v>25</v>
      </c>
      <c r="DX18" s="4">
        <v>0</v>
      </c>
      <c r="DZ18" s="2" t="s">
        <v>21</v>
      </c>
      <c r="EA18" s="2">
        <v>25</v>
      </c>
      <c r="EB18" s="2">
        <v>0</v>
      </c>
      <c r="EC18" s="2">
        <v>0</v>
      </c>
      <c r="ED18" s="2">
        <v>25</v>
      </c>
      <c r="EE18" s="4">
        <v>0</v>
      </c>
      <c r="EG18" s="2" t="s">
        <v>21</v>
      </c>
      <c r="EH18" s="2">
        <v>25</v>
      </c>
      <c r="EI18" s="2">
        <v>0</v>
      </c>
      <c r="EJ18" s="2">
        <v>0</v>
      </c>
      <c r="EK18" s="2">
        <v>25</v>
      </c>
      <c r="EL18" s="4">
        <v>0</v>
      </c>
      <c r="EN18" s="2" t="s">
        <v>21</v>
      </c>
      <c r="EO18" s="2">
        <v>25</v>
      </c>
      <c r="EP18" s="2">
        <v>0</v>
      </c>
      <c r="EQ18" s="2">
        <v>0</v>
      </c>
      <c r="ER18" s="2">
        <v>25</v>
      </c>
      <c r="ES18" s="4">
        <v>0</v>
      </c>
      <c r="EU18" s="2" t="s">
        <v>21</v>
      </c>
      <c r="EV18" s="2">
        <v>25</v>
      </c>
      <c r="EW18" s="2">
        <v>0</v>
      </c>
      <c r="EX18" s="2">
        <v>0</v>
      </c>
      <c r="EY18" s="2">
        <v>25</v>
      </c>
      <c r="EZ18" s="4">
        <v>0</v>
      </c>
      <c r="FB18" s="2" t="s">
        <v>21</v>
      </c>
      <c r="FC18" s="2">
        <v>25</v>
      </c>
      <c r="FD18" s="2">
        <v>25</v>
      </c>
      <c r="FE18" s="2">
        <v>0</v>
      </c>
      <c r="FF18" s="2">
        <v>0</v>
      </c>
      <c r="FG18" s="4">
        <v>1</v>
      </c>
      <c r="FH18" s="4">
        <f t="shared" si="18"/>
        <v>0</v>
      </c>
      <c r="FJ18" s="2" t="s">
        <v>21</v>
      </c>
      <c r="FK18" s="2">
        <v>25</v>
      </c>
      <c r="FL18" s="2">
        <v>25</v>
      </c>
      <c r="FM18" s="2">
        <v>0</v>
      </c>
      <c r="FN18" s="2">
        <v>0</v>
      </c>
      <c r="FO18" s="4">
        <v>1</v>
      </c>
      <c r="FP18" s="4">
        <f t="shared" si="19"/>
        <v>0</v>
      </c>
      <c r="FR18" s="2" t="s">
        <v>21</v>
      </c>
      <c r="FS18" s="2">
        <v>36</v>
      </c>
      <c r="FT18" s="2">
        <v>36</v>
      </c>
      <c r="FU18" s="2">
        <v>0</v>
      </c>
      <c r="FV18" s="2">
        <v>0</v>
      </c>
      <c r="FW18" s="4">
        <v>1</v>
      </c>
      <c r="FX18" s="4">
        <f t="shared" si="20"/>
        <v>0</v>
      </c>
      <c r="FZ18" s="2" t="s">
        <v>21</v>
      </c>
      <c r="GA18" s="2">
        <v>36</v>
      </c>
      <c r="GB18" s="2">
        <v>36</v>
      </c>
      <c r="GC18" s="2">
        <v>0</v>
      </c>
      <c r="GD18" s="2">
        <v>0</v>
      </c>
      <c r="GE18" s="4">
        <v>1</v>
      </c>
      <c r="GF18" s="4">
        <f t="shared" si="21"/>
        <v>0</v>
      </c>
      <c r="GI18" s="2" t="s">
        <v>21</v>
      </c>
      <c r="GJ18" s="2">
        <v>36</v>
      </c>
      <c r="GK18" s="2">
        <v>36</v>
      </c>
      <c r="GL18" s="2">
        <v>0</v>
      </c>
      <c r="GM18" s="2">
        <v>0</v>
      </c>
      <c r="GN18" s="4">
        <f t="shared" si="22"/>
        <v>1</v>
      </c>
      <c r="GO18" s="4">
        <f t="shared" si="23"/>
        <v>0</v>
      </c>
    </row>
    <row r="19" spans="1:197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7"/>
        <v>0.77325581395348841</v>
      </c>
      <c r="J19" s="2" t="s">
        <v>22</v>
      </c>
      <c r="K19" s="75">
        <v>172</v>
      </c>
      <c r="L19" s="75">
        <v>133</v>
      </c>
      <c r="M19" s="75">
        <v>21</v>
      </c>
      <c r="N19" s="75">
        <v>18</v>
      </c>
      <c r="O19" s="76">
        <f t="shared" si="8"/>
        <v>0.77325581395348841</v>
      </c>
      <c r="P19" s="4">
        <f t="shared" si="0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f t="shared" si="9"/>
        <v>0.77325581395348841</v>
      </c>
      <c r="X19" s="4">
        <f t="shared" si="1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f t="shared" si="10"/>
        <v>0.77325581395348841</v>
      </c>
      <c r="AF19" s="4">
        <f t="shared" si="24"/>
        <v>0</v>
      </c>
      <c r="AI19" s="2" t="s">
        <v>21</v>
      </c>
      <c r="AJ19" s="2">
        <v>25</v>
      </c>
      <c r="AK19" s="2">
        <v>25</v>
      </c>
      <c r="AL19" s="2">
        <v>0</v>
      </c>
      <c r="AM19" s="2">
        <v>0</v>
      </c>
      <c r="AN19" s="4">
        <f t="shared" si="26"/>
        <v>1</v>
      </c>
      <c r="AO19" s="4"/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76">
        <f t="shared" si="11"/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f t="shared" si="13"/>
        <v>1</v>
      </c>
      <c r="BE19" s="4">
        <f t="shared" si="14"/>
        <v>0</v>
      </c>
      <c r="BG19" s="4">
        <f t="shared" si="27"/>
        <v>0</v>
      </c>
      <c r="BJ19" s="2" t="s">
        <v>21</v>
      </c>
      <c r="BK19" s="2">
        <v>25</v>
      </c>
      <c r="BL19" s="2">
        <v>25</v>
      </c>
      <c r="BM19" s="2">
        <v>0</v>
      </c>
      <c r="BN19" s="2">
        <v>0</v>
      </c>
      <c r="BO19" s="4">
        <v>1</v>
      </c>
      <c r="BP19" s="4">
        <f t="shared" si="5"/>
        <v>0</v>
      </c>
      <c r="BR19" s="2" t="s">
        <v>21</v>
      </c>
      <c r="BS19" s="2">
        <v>25</v>
      </c>
      <c r="BT19" s="2">
        <v>25</v>
      </c>
      <c r="BU19" s="2">
        <v>0</v>
      </c>
      <c r="BV19" s="2">
        <v>0</v>
      </c>
      <c r="BW19" s="4">
        <v>1</v>
      </c>
      <c r="BX19" s="4">
        <f t="shared" si="6"/>
        <v>0</v>
      </c>
      <c r="BZ19" s="2" t="s">
        <v>21</v>
      </c>
      <c r="CA19" s="2">
        <v>25</v>
      </c>
      <c r="CB19" s="2">
        <v>25</v>
      </c>
      <c r="CC19" s="2">
        <v>0</v>
      </c>
      <c r="CD19" s="2">
        <v>0</v>
      </c>
      <c r="CE19" s="4">
        <v>1</v>
      </c>
      <c r="CF19" s="4">
        <f t="shared" si="15"/>
        <v>0</v>
      </c>
      <c r="CH19" s="2" t="s">
        <v>23</v>
      </c>
      <c r="CI19" s="2">
        <v>541</v>
      </c>
      <c r="CJ19" s="2">
        <v>541</v>
      </c>
      <c r="CK19" s="2">
        <v>0</v>
      </c>
      <c r="CL19" s="2">
        <v>0</v>
      </c>
      <c r="CM19" s="4">
        <v>1</v>
      </c>
      <c r="CN19" s="4">
        <f t="shared" si="25"/>
        <v>0</v>
      </c>
      <c r="CP19" s="8" t="s">
        <v>23</v>
      </c>
      <c r="CQ19" s="2">
        <v>541</v>
      </c>
      <c r="CR19" s="2">
        <v>541</v>
      </c>
      <c r="CS19" s="2">
        <v>0</v>
      </c>
      <c r="CT19" s="2">
        <v>0</v>
      </c>
      <c r="CU19" s="4">
        <v>1</v>
      </c>
      <c r="CV19" s="4">
        <f t="shared" si="17"/>
        <v>0</v>
      </c>
      <c r="CW19" s="2" t="s">
        <v>119</v>
      </c>
      <c r="CX19" s="2" t="s">
        <v>23</v>
      </c>
      <c r="CY19" s="2">
        <v>541</v>
      </c>
      <c r="CZ19" s="2">
        <v>541</v>
      </c>
      <c r="DA19" s="2">
        <v>0</v>
      </c>
      <c r="DB19" s="2">
        <v>0</v>
      </c>
      <c r="DC19" s="4">
        <v>1</v>
      </c>
      <c r="DE19" s="2" t="s">
        <v>23</v>
      </c>
      <c r="DF19" s="2">
        <v>541</v>
      </c>
      <c r="DG19" s="2">
        <v>0</v>
      </c>
      <c r="DH19" s="2">
        <v>0</v>
      </c>
      <c r="DI19" s="2">
        <v>541</v>
      </c>
      <c r="DJ19" s="2">
        <v>0</v>
      </c>
      <c r="DL19" s="2" t="s">
        <v>23</v>
      </c>
      <c r="DM19" s="2">
        <v>541</v>
      </c>
      <c r="DN19" s="2">
        <v>0</v>
      </c>
      <c r="DO19" s="2">
        <v>0</v>
      </c>
      <c r="DP19" s="2">
        <v>541</v>
      </c>
      <c r="DQ19" s="4">
        <v>0</v>
      </c>
      <c r="DS19" s="2" t="s">
        <v>23</v>
      </c>
      <c r="DT19" s="2">
        <v>598</v>
      </c>
      <c r="DU19" s="2">
        <v>0</v>
      </c>
      <c r="DV19" s="2">
        <v>0</v>
      </c>
      <c r="DW19" s="2">
        <v>598</v>
      </c>
      <c r="DX19" s="4">
        <v>0</v>
      </c>
      <c r="DZ19" s="2" t="s">
        <v>23</v>
      </c>
      <c r="EA19" s="2">
        <v>598</v>
      </c>
      <c r="EB19" s="2">
        <v>0</v>
      </c>
      <c r="EC19" s="2">
        <v>0</v>
      </c>
      <c r="ED19" s="2">
        <v>598</v>
      </c>
      <c r="EE19" s="4">
        <v>0</v>
      </c>
      <c r="EG19" s="2" t="s">
        <v>23</v>
      </c>
      <c r="EH19" s="2">
        <v>598</v>
      </c>
      <c r="EI19" s="2">
        <v>0</v>
      </c>
      <c r="EJ19" s="2">
        <v>0</v>
      </c>
      <c r="EK19" s="2">
        <v>598</v>
      </c>
      <c r="EL19" s="4">
        <v>0</v>
      </c>
      <c r="EN19" s="2" t="s">
        <v>23</v>
      </c>
      <c r="EO19" s="2">
        <v>598</v>
      </c>
      <c r="EP19" s="2">
        <v>0</v>
      </c>
      <c r="EQ19" s="2">
        <v>0</v>
      </c>
      <c r="ER19" s="2">
        <v>598</v>
      </c>
      <c r="ES19" s="4">
        <v>0</v>
      </c>
      <c r="EU19" s="2" t="s">
        <v>23</v>
      </c>
      <c r="EV19" s="2">
        <v>598</v>
      </c>
      <c r="EW19" s="2">
        <v>0</v>
      </c>
      <c r="EX19" s="2">
        <v>0</v>
      </c>
      <c r="EY19" s="2">
        <v>598</v>
      </c>
      <c r="EZ19" s="4">
        <v>0</v>
      </c>
      <c r="FB19" s="66" t="s">
        <v>23</v>
      </c>
      <c r="FC19" s="2">
        <v>541</v>
      </c>
      <c r="FD19" s="2">
        <v>541</v>
      </c>
      <c r="FE19" s="2">
        <v>0</v>
      </c>
      <c r="FF19" s="2">
        <v>0</v>
      </c>
      <c r="FG19" s="4">
        <v>1</v>
      </c>
      <c r="FH19" s="4">
        <f t="shared" si="18"/>
        <v>0</v>
      </c>
      <c r="FJ19" s="66" t="s">
        <v>23</v>
      </c>
      <c r="FK19" s="2">
        <v>541</v>
      </c>
      <c r="FL19" s="2">
        <v>541</v>
      </c>
      <c r="FM19" s="2">
        <v>0</v>
      </c>
      <c r="FN19" s="2">
        <v>0</v>
      </c>
      <c r="FO19" s="4">
        <v>1</v>
      </c>
      <c r="FP19" s="4">
        <f t="shared" si="19"/>
        <v>0</v>
      </c>
      <c r="FR19" s="65" t="s">
        <v>23</v>
      </c>
      <c r="FS19" s="2">
        <v>538</v>
      </c>
      <c r="FT19" s="2">
        <v>538</v>
      </c>
      <c r="FU19" s="2">
        <v>0</v>
      </c>
      <c r="FV19" s="2">
        <v>0</v>
      </c>
      <c r="FW19" s="4">
        <v>1</v>
      </c>
      <c r="FX19" s="4">
        <f t="shared" si="20"/>
        <v>0</v>
      </c>
      <c r="FZ19" s="65" t="s">
        <v>23</v>
      </c>
      <c r="GA19" s="2">
        <v>538</v>
      </c>
      <c r="GB19" s="2">
        <v>538</v>
      </c>
      <c r="GC19" s="2">
        <v>0</v>
      </c>
      <c r="GD19" s="2">
        <v>0</v>
      </c>
      <c r="GE19" s="4">
        <v>1</v>
      </c>
      <c r="GF19" s="4">
        <f t="shared" si="21"/>
        <v>0</v>
      </c>
      <c r="GI19" s="65" t="s">
        <v>23</v>
      </c>
      <c r="GJ19" s="2">
        <v>538</v>
      </c>
      <c r="GK19" s="2">
        <v>538</v>
      </c>
      <c r="GL19" s="2">
        <v>0</v>
      </c>
      <c r="GM19" s="2">
        <v>0</v>
      </c>
      <c r="GN19" s="4">
        <v>1</v>
      </c>
      <c r="GO19" s="4">
        <f t="shared" si="23"/>
        <v>0</v>
      </c>
    </row>
    <row r="20" spans="1:197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7"/>
        <v>1</v>
      </c>
      <c r="J20" s="2" t="s">
        <v>23</v>
      </c>
      <c r="K20" s="75">
        <v>541</v>
      </c>
      <c r="L20" s="75">
        <v>541</v>
      </c>
      <c r="M20" s="75">
        <v>0</v>
      </c>
      <c r="N20" s="75">
        <v>0</v>
      </c>
      <c r="O20" s="76">
        <f t="shared" si="8"/>
        <v>1</v>
      </c>
      <c r="P20" s="4">
        <f t="shared" si="0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f t="shared" si="9"/>
        <v>1</v>
      </c>
      <c r="X20" s="4">
        <f t="shared" si="1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f t="shared" si="10"/>
        <v>1</v>
      </c>
      <c r="AF20" s="4">
        <f t="shared" si="24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6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76">
        <f t="shared" si="11"/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f t="shared" si="13"/>
        <v>1</v>
      </c>
      <c r="BE20" s="4">
        <f t="shared" si="14"/>
        <v>0</v>
      </c>
      <c r="BG20" s="4">
        <f t="shared" si="27"/>
        <v>0</v>
      </c>
      <c r="BJ20" s="2" t="s">
        <v>23</v>
      </c>
      <c r="BK20" s="2">
        <v>541</v>
      </c>
      <c r="BL20" s="2">
        <v>541</v>
      </c>
      <c r="BM20" s="2">
        <v>0</v>
      </c>
      <c r="BN20" s="2">
        <v>0</v>
      </c>
      <c r="BO20" s="4">
        <v>1</v>
      </c>
      <c r="BP20" s="4">
        <f t="shared" si="5"/>
        <v>0</v>
      </c>
      <c r="BR20" s="2" t="s">
        <v>23</v>
      </c>
      <c r="BS20" s="2">
        <v>541</v>
      </c>
      <c r="BT20" s="2">
        <v>541</v>
      </c>
      <c r="BU20" s="2">
        <v>0</v>
      </c>
      <c r="BV20" s="2">
        <v>0</v>
      </c>
      <c r="BW20" s="4">
        <v>1</v>
      </c>
      <c r="BX20" s="4">
        <f t="shared" si="6"/>
        <v>0</v>
      </c>
      <c r="BZ20" s="2" t="s">
        <v>23</v>
      </c>
      <c r="CA20" s="2">
        <v>541</v>
      </c>
      <c r="CB20" s="2">
        <v>541</v>
      </c>
      <c r="CC20" s="2">
        <v>0</v>
      </c>
      <c r="CD20" s="2">
        <v>0</v>
      </c>
      <c r="CE20" s="4">
        <v>1</v>
      </c>
      <c r="CF20" s="4">
        <f t="shared" si="15"/>
        <v>0</v>
      </c>
      <c r="CH20" s="2" t="s">
        <v>24</v>
      </c>
      <c r="CI20" s="2">
        <v>3</v>
      </c>
      <c r="CJ20" s="2">
        <v>3</v>
      </c>
      <c r="CK20" s="2">
        <v>0</v>
      </c>
      <c r="CL20" s="2">
        <v>0</v>
      </c>
      <c r="CM20" s="4">
        <v>1</v>
      </c>
      <c r="CN20" s="4">
        <f t="shared" si="25"/>
        <v>0</v>
      </c>
      <c r="CP20" s="8" t="s">
        <v>24</v>
      </c>
      <c r="CQ20" s="2">
        <v>3</v>
      </c>
      <c r="CR20" s="2">
        <v>3</v>
      </c>
      <c r="CS20" s="2">
        <v>0</v>
      </c>
      <c r="CT20" s="2">
        <v>0</v>
      </c>
      <c r="CU20" s="4">
        <v>1</v>
      </c>
      <c r="CV20" s="4">
        <f t="shared" si="17"/>
        <v>0</v>
      </c>
      <c r="CW20" s="2" t="s">
        <v>119</v>
      </c>
      <c r="CX20" s="2" t="s">
        <v>24</v>
      </c>
      <c r="CY20" s="2">
        <v>3</v>
      </c>
      <c r="CZ20" s="2">
        <v>3</v>
      </c>
      <c r="DA20" s="2">
        <v>0</v>
      </c>
      <c r="DB20" s="2">
        <v>0</v>
      </c>
      <c r="DC20" s="4">
        <v>1</v>
      </c>
      <c r="DE20" s="2" t="s">
        <v>24</v>
      </c>
      <c r="DF20" s="2">
        <v>3</v>
      </c>
      <c r="DG20" s="2">
        <v>3</v>
      </c>
      <c r="DH20" s="2">
        <v>0</v>
      </c>
      <c r="DI20" s="2">
        <v>0</v>
      </c>
      <c r="DJ20" s="2">
        <v>1</v>
      </c>
      <c r="DL20" s="2" t="s">
        <v>24</v>
      </c>
      <c r="DM20" s="2">
        <v>3</v>
      </c>
      <c r="DN20" s="2">
        <v>0</v>
      </c>
      <c r="DO20" s="2">
        <v>0</v>
      </c>
      <c r="DP20" s="2">
        <v>3</v>
      </c>
      <c r="DQ20" s="4">
        <v>0</v>
      </c>
      <c r="DS20" s="2" t="s">
        <v>24</v>
      </c>
      <c r="DT20" s="2">
        <v>3</v>
      </c>
      <c r="DU20" s="2">
        <v>0</v>
      </c>
      <c r="DV20" s="2">
        <v>0</v>
      </c>
      <c r="DW20" s="2">
        <v>3</v>
      </c>
      <c r="DX20" s="4">
        <v>0</v>
      </c>
      <c r="DZ20" s="2" t="s">
        <v>24</v>
      </c>
      <c r="EA20" s="2">
        <v>3</v>
      </c>
      <c r="EB20" s="2">
        <v>0</v>
      </c>
      <c r="EC20" s="2">
        <v>0</v>
      </c>
      <c r="ED20" s="2">
        <v>3</v>
      </c>
      <c r="EE20" s="4">
        <v>0</v>
      </c>
      <c r="EG20" s="2" t="s">
        <v>24</v>
      </c>
      <c r="EH20" s="2">
        <v>3</v>
      </c>
      <c r="EI20" s="2">
        <v>0</v>
      </c>
      <c r="EJ20" s="2">
        <v>0</v>
      </c>
      <c r="EK20" s="2">
        <v>3</v>
      </c>
      <c r="EL20" s="4">
        <v>0</v>
      </c>
      <c r="EN20" s="2" t="s">
        <v>24</v>
      </c>
      <c r="EO20" s="2">
        <v>3</v>
      </c>
      <c r="EP20" s="2">
        <v>0</v>
      </c>
      <c r="EQ20" s="2">
        <v>0</v>
      </c>
      <c r="ER20" s="2">
        <v>3</v>
      </c>
      <c r="ES20" s="4">
        <v>0</v>
      </c>
      <c r="EU20" s="2" t="s">
        <v>24</v>
      </c>
      <c r="EV20" s="2">
        <v>3</v>
      </c>
      <c r="EW20" s="2">
        <v>0</v>
      </c>
      <c r="EX20" s="2">
        <v>0</v>
      </c>
      <c r="EY20" s="2">
        <v>3</v>
      </c>
      <c r="EZ20" s="4">
        <v>0</v>
      </c>
      <c r="FB20" s="2" t="s">
        <v>24</v>
      </c>
      <c r="FC20" s="2">
        <v>3</v>
      </c>
      <c r="FD20" s="2">
        <v>3</v>
      </c>
      <c r="FE20" s="2">
        <v>0</v>
      </c>
      <c r="FF20" s="2">
        <v>0</v>
      </c>
      <c r="FG20" s="4">
        <v>1</v>
      </c>
      <c r="FH20" s="4">
        <f t="shared" si="18"/>
        <v>0</v>
      </c>
      <c r="FJ20" s="2" t="s">
        <v>24</v>
      </c>
      <c r="FK20" s="2">
        <v>3</v>
      </c>
      <c r="FL20" s="2">
        <v>3</v>
      </c>
      <c r="FM20" s="2">
        <v>0</v>
      </c>
      <c r="FN20" s="2">
        <v>0</v>
      </c>
      <c r="FO20" s="4">
        <v>1</v>
      </c>
      <c r="FP20" s="4">
        <f t="shared" si="19"/>
        <v>0</v>
      </c>
      <c r="FR20" s="2" t="s">
        <v>24</v>
      </c>
      <c r="FS20" s="2">
        <v>3</v>
      </c>
      <c r="FT20" s="2">
        <v>3</v>
      </c>
      <c r="FU20" s="2">
        <v>0</v>
      </c>
      <c r="FV20" s="2">
        <v>0</v>
      </c>
      <c r="FW20" s="4">
        <v>1</v>
      </c>
      <c r="FX20" s="4">
        <f t="shared" si="20"/>
        <v>0</v>
      </c>
      <c r="FZ20" s="2" t="s">
        <v>24</v>
      </c>
      <c r="GA20" s="2">
        <v>3</v>
      </c>
      <c r="GB20" s="2">
        <v>3</v>
      </c>
      <c r="GC20" s="2">
        <v>0</v>
      </c>
      <c r="GD20" s="2">
        <v>0</v>
      </c>
      <c r="GE20" s="4">
        <v>1</v>
      </c>
      <c r="GF20" s="4">
        <f t="shared" si="21"/>
        <v>0</v>
      </c>
      <c r="GI20" s="2" t="s">
        <v>24</v>
      </c>
      <c r="GJ20" s="2">
        <v>3</v>
      </c>
      <c r="GK20" s="2">
        <v>3</v>
      </c>
      <c r="GL20" s="2">
        <v>0</v>
      </c>
      <c r="GM20" s="2">
        <v>0</v>
      </c>
      <c r="GN20" s="4">
        <f t="shared" si="22"/>
        <v>1</v>
      </c>
      <c r="GO20" s="4">
        <f t="shared" si="23"/>
        <v>0</v>
      </c>
    </row>
    <row r="21" spans="1:197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7"/>
        <v>1</v>
      </c>
      <c r="J21" s="2" t="s">
        <v>24</v>
      </c>
      <c r="K21" s="75">
        <v>3</v>
      </c>
      <c r="L21" s="75">
        <v>3</v>
      </c>
      <c r="M21" s="75">
        <v>0</v>
      </c>
      <c r="N21" s="75">
        <v>0</v>
      </c>
      <c r="O21" s="76">
        <f t="shared" si="8"/>
        <v>1</v>
      </c>
      <c r="P21" s="4">
        <f t="shared" si="0"/>
        <v>0</v>
      </c>
      <c r="R21" s="8" t="s">
        <v>24</v>
      </c>
      <c r="S21" s="2">
        <v>3</v>
      </c>
      <c r="T21" s="2">
        <v>3</v>
      </c>
      <c r="U21" s="2">
        <v>0</v>
      </c>
      <c r="V21" s="2">
        <v>0</v>
      </c>
      <c r="W21" s="4">
        <f t="shared" si="9"/>
        <v>1</v>
      </c>
      <c r="X21" s="4">
        <f t="shared" si="1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f t="shared" si="10"/>
        <v>1</v>
      </c>
      <c r="AF21" s="4">
        <f t="shared" si="24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6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76">
        <f t="shared" si="11"/>
        <v>1</v>
      </c>
      <c r="AW21" s="4">
        <f>AV21-AE21</f>
        <v>0</v>
      </c>
      <c r="AY21" s="2" t="s">
        <v>24</v>
      </c>
      <c r="AZ21" s="2">
        <v>3</v>
      </c>
      <c r="BA21" s="2">
        <v>3</v>
      </c>
      <c r="BB21" s="2">
        <v>0</v>
      </c>
      <c r="BC21" s="2">
        <v>0</v>
      </c>
      <c r="BD21" s="4">
        <f t="shared" si="13"/>
        <v>1</v>
      </c>
      <c r="BE21" s="4">
        <f t="shared" si="14"/>
        <v>0</v>
      </c>
      <c r="BG21" s="4">
        <f t="shared" si="27"/>
        <v>0</v>
      </c>
      <c r="BJ21" s="2" t="s">
        <v>24</v>
      </c>
      <c r="BK21" s="2">
        <v>3</v>
      </c>
      <c r="BL21" s="2">
        <v>3</v>
      </c>
      <c r="BM21" s="2">
        <v>0</v>
      </c>
      <c r="BN21" s="2">
        <v>0</v>
      </c>
      <c r="BO21" s="4">
        <v>1</v>
      </c>
      <c r="BP21" s="4">
        <f t="shared" si="5"/>
        <v>0</v>
      </c>
      <c r="BR21" s="2" t="s">
        <v>24</v>
      </c>
      <c r="BS21" s="2">
        <v>3</v>
      </c>
      <c r="BT21" s="2">
        <v>3</v>
      </c>
      <c r="BU21" s="2">
        <v>0</v>
      </c>
      <c r="BV21" s="2">
        <v>0</v>
      </c>
      <c r="BW21" s="4">
        <v>1</v>
      </c>
      <c r="BX21" s="4">
        <f t="shared" si="6"/>
        <v>0</v>
      </c>
      <c r="BZ21" s="2" t="s">
        <v>24</v>
      </c>
      <c r="CA21" s="2">
        <v>3</v>
      </c>
      <c r="CB21" s="2">
        <v>3</v>
      </c>
      <c r="CC21" s="2">
        <v>0</v>
      </c>
      <c r="CD21" s="2">
        <v>0</v>
      </c>
      <c r="CE21" s="4">
        <v>1</v>
      </c>
      <c r="CF21" s="4">
        <f t="shared" si="15"/>
        <v>0</v>
      </c>
      <c r="CH21" s="2" t="s">
        <v>25</v>
      </c>
      <c r="CI21" s="2">
        <v>832</v>
      </c>
      <c r="CJ21" s="2">
        <v>822</v>
      </c>
      <c r="CK21" s="2">
        <v>10</v>
      </c>
      <c r="CL21" s="2">
        <v>0</v>
      </c>
      <c r="CM21" s="4">
        <v>0.99</v>
      </c>
      <c r="CN21" s="4">
        <f t="shared" si="25"/>
        <v>1.0000000000000009E-2</v>
      </c>
      <c r="CP21" s="8" t="s">
        <v>25</v>
      </c>
      <c r="CQ21" s="2">
        <v>832</v>
      </c>
      <c r="CR21" s="2">
        <v>822</v>
      </c>
      <c r="CS21" s="2">
        <v>10</v>
      </c>
      <c r="CT21" s="2">
        <v>0</v>
      </c>
      <c r="CU21" s="4">
        <v>0.99</v>
      </c>
      <c r="CV21" s="4">
        <f t="shared" si="17"/>
        <v>0</v>
      </c>
      <c r="CW21" s="2" t="s">
        <v>119</v>
      </c>
      <c r="CX21" s="2" t="s">
        <v>25</v>
      </c>
      <c r="CY21" s="2">
        <v>832</v>
      </c>
      <c r="CZ21" s="2">
        <v>822</v>
      </c>
      <c r="DA21" s="2">
        <v>10</v>
      </c>
      <c r="DB21" s="2">
        <v>0</v>
      </c>
      <c r="DC21" s="4">
        <v>0.99</v>
      </c>
      <c r="DE21" s="2" t="s">
        <v>25</v>
      </c>
      <c r="DF21" s="2">
        <v>832</v>
      </c>
      <c r="DG21" s="2">
        <v>0</v>
      </c>
      <c r="DH21" s="2">
        <v>0</v>
      </c>
      <c r="DI21" s="2">
        <v>832</v>
      </c>
      <c r="DJ21" s="2">
        <v>0</v>
      </c>
      <c r="DL21" s="2" t="s">
        <v>25</v>
      </c>
      <c r="DM21" s="2">
        <v>832</v>
      </c>
      <c r="DN21" s="2">
        <v>0</v>
      </c>
      <c r="DO21" s="2">
        <v>0</v>
      </c>
      <c r="DP21" s="2">
        <v>832</v>
      </c>
      <c r="DQ21" s="4">
        <v>0</v>
      </c>
      <c r="DS21" s="2" t="s">
        <v>25</v>
      </c>
      <c r="DT21" s="2">
        <v>832</v>
      </c>
      <c r="DU21" s="2">
        <v>0</v>
      </c>
      <c r="DV21" s="2">
        <v>0</v>
      </c>
      <c r="DW21" s="2">
        <v>832</v>
      </c>
      <c r="DX21" s="4">
        <v>0</v>
      </c>
      <c r="DZ21" s="2" t="s">
        <v>25</v>
      </c>
      <c r="EA21" s="2">
        <v>832</v>
      </c>
      <c r="EB21" s="2">
        <v>0</v>
      </c>
      <c r="EC21" s="2">
        <v>0</v>
      </c>
      <c r="ED21" s="2">
        <v>832</v>
      </c>
      <c r="EE21" s="4">
        <v>0</v>
      </c>
      <c r="EG21" s="2" t="s">
        <v>25</v>
      </c>
      <c r="EH21" s="2">
        <v>832</v>
      </c>
      <c r="EI21" s="2">
        <v>0</v>
      </c>
      <c r="EJ21" s="2">
        <v>0</v>
      </c>
      <c r="EK21" s="2">
        <v>832</v>
      </c>
      <c r="EL21" s="4">
        <v>0</v>
      </c>
      <c r="EN21" s="2" t="s">
        <v>25</v>
      </c>
      <c r="EO21" s="2">
        <v>832</v>
      </c>
      <c r="EP21" s="2">
        <v>0</v>
      </c>
      <c r="EQ21" s="2">
        <v>0</v>
      </c>
      <c r="ER21" s="2">
        <v>832</v>
      </c>
      <c r="ES21" s="4">
        <v>0</v>
      </c>
      <c r="EU21" s="2" t="s">
        <v>25</v>
      </c>
      <c r="EV21" s="2">
        <v>832</v>
      </c>
      <c r="EW21" s="2">
        <v>0</v>
      </c>
      <c r="EX21" s="2">
        <v>0</v>
      </c>
      <c r="EY21" s="2">
        <v>832</v>
      </c>
      <c r="EZ21" s="4">
        <v>0</v>
      </c>
      <c r="FB21" s="66" t="s">
        <v>25</v>
      </c>
      <c r="FC21" s="2">
        <v>832</v>
      </c>
      <c r="FD21" s="2">
        <v>822</v>
      </c>
      <c r="FE21" s="2">
        <v>10</v>
      </c>
      <c r="FF21" s="2">
        <v>0</v>
      </c>
      <c r="FG21" s="4">
        <v>0.99</v>
      </c>
      <c r="FH21" s="4">
        <f t="shared" si="18"/>
        <v>0</v>
      </c>
      <c r="FJ21" s="66" t="s">
        <v>25</v>
      </c>
      <c r="FK21" s="2">
        <v>832</v>
      </c>
      <c r="FL21" s="2">
        <v>822</v>
      </c>
      <c r="FM21" s="2">
        <v>10</v>
      </c>
      <c r="FN21" s="2">
        <v>0</v>
      </c>
      <c r="FO21" s="4">
        <v>0.99</v>
      </c>
      <c r="FP21" s="4">
        <f t="shared" si="19"/>
        <v>0</v>
      </c>
      <c r="FR21" s="66" t="s">
        <v>25</v>
      </c>
      <c r="FS21" s="2">
        <v>832</v>
      </c>
      <c r="FT21" s="2">
        <v>822</v>
      </c>
      <c r="FU21" s="2">
        <v>10</v>
      </c>
      <c r="FV21" s="2">
        <v>0</v>
      </c>
      <c r="FW21" s="4">
        <v>0.99</v>
      </c>
      <c r="FX21" s="4">
        <f t="shared" si="20"/>
        <v>0</v>
      </c>
      <c r="FZ21" s="65" t="s">
        <v>25</v>
      </c>
      <c r="GA21" s="2">
        <v>847</v>
      </c>
      <c r="GB21" s="2">
        <v>836</v>
      </c>
      <c r="GC21" s="7">
        <v>11</v>
      </c>
      <c r="GD21" s="2">
        <v>0</v>
      </c>
      <c r="GE21" s="4">
        <v>0.98</v>
      </c>
      <c r="GF21" s="4">
        <f>GE21-FW21</f>
        <v>-1.0000000000000009E-2</v>
      </c>
      <c r="GG21" s="2" t="s">
        <v>119</v>
      </c>
      <c r="GH21" s="2" t="s">
        <v>235</v>
      </c>
      <c r="GI21" s="65" t="s">
        <v>25</v>
      </c>
      <c r="GJ21" s="2">
        <v>847</v>
      </c>
      <c r="GK21" s="2">
        <v>836</v>
      </c>
      <c r="GL21" s="7">
        <v>11</v>
      </c>
      <c r="GM21" s="2">
        <v>0</v>
      </c>
      <c r="GN21" s="4">
        <f t="shared" si="22"/>
        <v>0.98701298701298701</v>
      </c>
      <c r="GO21" s="4">
        <f t="shared" si="23"/>
        <v>7.0129870129870264E-3</v>
      </c>
    </row>
    <row r="22" spans="1:197">
      <c r="A22" s="76">
        <v>0.98</v>
      </c>
      <c r="B22" s="76"/>
      <c r="C22" s="75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7"/>
        <v>0.98197115384615385</v>
      </c>
      <c r="J22" s="2" t="s">
        <v>25</v>
      </c>
      <c r="K22" s="75">
        <v>832</v>
      </c>
      <c r="L22" s="75">
        <v>817</v>
      </c>
      <c r="M22" s="75">
        <v>15</v>
      </c>
      <c r="N22" s="75">
        <v>0</v>
      </c>
      <c r="O22" s="76">
        <f t="shared" si="8"/>
        <v>0.98197115384615385</v>
      </c>
      <c r="P22" s="4">
        <f t="shared" si="0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f t="shared" si="9"/>
        <v>0.98197115384615385</v>
      </c>
      <c r="X22" s="4">
        <f t="shared" si="1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f t="shared" si="10"/>
        <v>0.98197115384615385</v>
      </c>
      <c r="AF22" s="4">
        <f t="shared" si="24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6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76">
        <f t="shared" si="11"/>
        <v>0.98197115384615385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f t="shared" si="13"/>
        <v>0.98197115384615385</v>
      </c>
      <c r="BE22" s="4">
        <f t="shared" si="14"/>
        <v>0</v>
      </c>
      <c r="BG22" s="4">
        <f t="shared" si="27"/>
        <v>0</v>
      </c>
      <c r="BJ22" s="2" t="s">
        <v>25</v>
      </c>
      <c r="BK22" s="2">
        <v>832</v>
      </c>
      <c r="BL22" s="2">
        <v>817</v>
      </c>
      <c r="BM22" s="2">
        <v>15</v>
      </c>
      <c r="BN22" s="2">
        <v>0</v>
      </c>
      <c r="BO22" s="4">
        <v>0.98</v>
      </c>
      <c r="BP22" s="4">
        <f t="shared" si="5"/>
        <v>-1.9711538461538725E-3</v>
      </c>
      <c r="BR22" s="2" t="s">
        <v>25</v>
      </c>
      <c r="BS22" s="2">
        <v>832</v>
      </c>
      <c r="BT22" s="2">
        <v>817</v>
      </c>
      <c r="BU22" s="2">
        <v>15</v>
      </c>
      <c r="BV22" s="2">
        <v>0</v>
      </c>
      <c r="BW22" s="4">
        <v>0.98</v>
      </c>
      <c r="BX22" s="4">
        <f t="shared" si="6"/>
        <v>0</v>
      </c>
      <c r="BZ22" s="2" t="s">
        <v>25</v>
      </c>
      <c r="CA22" s="2">
        <v>832</v>
      </c>
      <c r="CB22" s="2">
        <v>817</v>
      </c>
      <c r="CC22" s="2">
        <v>15</v>
      </c>
      <c r="CD22" s="2">
        <v>0</v>
      </c>
      <c r="CE22" s="4">
        <v>0.98</v>
      </c>
      <c r="CF22" s="4">
        <f t="shared" si="15"/>
        <v>0</v>
      </c>
      <c r="CH22" s="2" t="s">
        <v>27</v>
      </c>
      <c r="CI22" s="2">
        <v>46</v>
      </c>
      <c r="CJ22" s="2">
        <v>46</v>
      </c>
      <c r="CK22" s="2">
        <v>0</v>
      </c>
      <c r="CL22" s="2">
        <v>0</v>
      </c>
      <c r="CM22" s="4">
        <v>1</v>
      </c>
      <c r="CN22" s="4">
        <f t="shared" si="25"/>
        <v>0</v>
      </c>
      <c r="CP22" s="2" t="s">
        <v>27</v>
      </c>
      <c r="CQ22" s="2">
        <v>46</v>
      </c>
      <c r="CR22" s="2">
        <v>46</v>
      </c>
      <c r="CS22" s="2">
        <v>0</v>
      </c>
      <c r="CT22" s="2">
        <v>0</v>
      </c>
      <c r="CU22" s="4">
        <v>1</v>
      </c>
      <c r="CV22" s="4">
        <f t="shared" si="17"/>
        <v>0</v>
      </c>
      <c r="CX22" s="2" t="s">
        <v>27</v>
      </c>
      <c r="CY22" s="2">
        <v>46</v>
      </c>
      <c r="CZ22" s="2">
        <v>46</v>
      </c>
      <c r="DA22" s="2">
        <v>0</v>
      </c>
      <c r="DB22" s="2">
        <v>0</v>
      </c>
      <c r="DC22" s="4">
        <v>1</v>
      </c>
      <c r="DE22" s="2" t="s">
        <v>27</v>
      </c>
      <c r="DF22" s="2">
        <v>46</v>
      </c>
      <c r="DG22" s="2">
        <v>0</v>
      </c>
      <c r="DH22" s="2">
        <v>0</v>
      </c>
      <c r="DI22" s="2">
        <v>46</v>
      </c>
      <c r="DJ22" s="2">
        <v>0</v>
      </c>
      <c r="DL22" s="2" t="s">
        <v>27</v>
      </c>
      <c r="DM22" s="2">
        <v>46</v>
      </c>
      <c r="DN22" s="2">
        <v>0</v>
      </c>
      <c r="DO22" s="2">
        <v>0</v>
      </c>
      <c r="DP22" s="2">
        <v>46</v>
      </c>
      <c r="DQ22" s="4">
        <v>0</v>
      </c>
      <c r="DS22" s="2" t="s">
        <v>27</v>
      </c>
      <c r="DT22" s="2">
        <v>46</v>
      </c>
      <c r="DU22" s="2">
        <v>0</v>
      </c>
      <c r="DV22" s="2">
        <v>0</v>
      </c>
      <c r="DW22" s="2">
        <v>46</v>
      </c>
      <c r="DX22" s="4">
        <v>0</v>
      </c>
      <c r="DZ22" s="2" t="s">
        <v>27</v>
      </c>
      <c r="EA22" s="2">
        <v>46</v>
      </c>
      <c r="EB22" s="2">
        <v>0</v>
      </c>
      <c r="EC22" s="2">
        <v>0</v>
      </c>
      <c r="ED22" s="2">
        <v>46</v>
      </c>
      <c r="EE22" s="4">
        <v>0</v>
      </c>
      <c r="EG22" s="2" t="s">
        <v>27</v>
      </c>
      <c r="EH22" s="2">
        <v>46</v>
      </c>
      <c r="EI22" s="2">
        <v>0</v>
      </c>
      <c r="EJ22" s="2">
        <v>0</v>
      </c>
      <c r="EK22" s="2">
        <v>46</v>
      </c>
      <c r="EL22" s="4">
        <v>0</v>
      </c>
      <c r="EN22" s="2" t="s">
        <v>27</v>
      </c>
      <c r="EO22" s="2">
        <v>46</v>
      </c>
      <c r="EP22" s="2">
        <v>0</v>
      </c>
      <c r="EQ22" s="2">
        <v>0</v>
      </c>
      <c r="ER22" s="2">
        <v>46</v>
      </c>
      <c r="ES22" s="4">
        <v>0</v>
      </c>
      <c r="EU22" s="2" t="s">
        <v>27</v>
      </c>
      <c r="EV22" s="2">
        <v>46</v>
      </c>
      <c r="EW22" s="2">
        <v>0</v>
      </c>
      <c r="EX22" s="2">
        <v>0</v>
      </c>
      <c r="EY22" s="2">
        <v>46</v>
      </c>
      <c r="EZ22" s="4">
        <v>0</v>
      </c>
      <c r="FB22" s="66" t="s">
        <v>27</v>
      </c>
      <c r="FC22" s="2">
        <v>46</v>
      </c>
      <c r="FD22" s="2">
        <v>46</v>
      </c>
      <c r="FE22" s="2">
        <v>0</v>
      </c>
      <c r="FF22" s="2">
        <v>0</v>
      </c>
      <c r="FG22" s="4">
        <v>1</v>
      </c>
      <c r="FH22" s="4">
        <f t="shared" si="18"/>
        <v>0</v>
      </c>
      <c r="FJ22" s="66" t="s">
        <v>27</v>
      </c>
      <c r="FK22" s="2">
        <v>46</v>
      </c>
      <c r="FL22" s="2">
        <v>46</v>
      </c>
      <c r="FM22" s="2">
        <v>0</v>
      </c>
      <c r="FN22" s="2">
        <v>0</v>
      </c>
      <c r="FO22" s="4">
        <v>1</v>
      </c>
      <c r="FP22" s="4">
        <f t="shared" si="19"/>
        <v>0</v>
      </c>
      <c r="FX22" s="4"/>
      <c r="FZ22" s="65" t="s">
        <v>27</v>
      </c>
      <c r="GA22" s="2">
        <v>46</v>
      </c>
      <c r="GB22" s="2">
        <v>46</v>
      </c>
      <c r="GC22" s="2">
        <v>0</v>
      </c>
      <c r="GD22" s="2">
        <v>0</v>
      </c>
      <c r="GE22" s="4">
        <f>GB22/GA22</f>
        <v>1</v>
      </c>
      <c r="GF22" s="4">
        <f t="shared" si="21"/>
        <v>1</v>
      </c>
      <c r="GI22" s="65" t="s">
        <v>27</v>
      </c>
      <c r="GJ22" s="2">
        <v>46</v>
      </c>
      <c r="GK22" s="2">
        <v>46</v>
      </c>
      <c r="GL22" s="2">
        <v>0</v>
      </c>
      <c r="GM22" s="2">
        <v>0</v>
      </c>
      <c r="GN22" s="4">
        <f>GK22/GJ22</f>
        <v>1</v>
      </c>
      <c r="GO22" s="4">
        <f t="shared" si="23"/>
        <v>0</v>
      </c>
    </row>
    <row r="23" spans="1:197">
      <c r="A23" s="76">
        <v>0.57999999999999996</v>
      </c>
      <c r="B23" s="76"/>
      <c r="C23" s="75" t="s">
        <v>26</v>
      </c>
      <c r="D23" s="75">
        <v>17</v>
      </c>
      <c r="E23" s="75">
        <v>10</v>
      </c>
      <c r="F23" s="75">
        <v>7</v>
      </c>
      <c r="G23" s="75">
        <v>0</v>
      </c>
      <c r="H23" s="76">
        <f t="shared" si="7"/>
        <v>0.58823529411764708</v>
      </c>
      <c r="J23" s="2" t="s">
        <v>26</v>
      </c>
      <c r="K23" s="75">
        <v>17</v>
      </c>
      <c r="L23" s="75">
        <v>10</v>
      </c>
      <c r="M23" s="75">
        <v>7</v>
      </c>
      <c r="N23" s="75">
        <v>0</v>
      </c>
      <c r="O23" s="76">
        <f t="shared" si="8"/>
        <v>0.58823529411764708</v>
      </c>
      <c r="P23" s="4">
        <f t="shared" si="0"/>
        <v>0</v>
      </c>
      <c r="R23" s="2" t="s">
        <v>26</v>
      </c>
      <c r="S23" s="2">
        <v>17</v>
      </c>
      <c r="T23" s="2">
        <v>10</v>
      </c>
      <c r="U23" s="2">
        <v>7</v>
      </c>
      <c r="V23" s="2">
        <v>0</v>
      </c>
      <c r="W23" s="4">
        <f t="shared" si="9"/>
        <v>0.58823529411764708</v>
      </c>
      <c r="X23" s="4">
        <f t="shared" si="1"/>
        <v>0</v>
      </c>
      <c r="Z23" s="8" t="s">
        <v>26</v>
      </c>
      <c r="AA23" s="2">
        <v>17</v>
      </c>
      <c r="AB23" s="2">
        <v>0</v>
      </c>
      <c r="AC23" s="2">
        <v>0</v>
      </c>
      <c r="AD23" s="2">
        <v>17</v>
      </c>
      <c r="AE23" s="4">
        <f t="shared" si="10"/>
        <v>0</v>
      </c>
      <c r="AF23" s="4">
        <f t="shared" si="24"/>
        <v>-0.58823529411764708</v>
      </c>
      <c r="AI23" s="2" t="s">
        <v>27</v>
      </c>
      <c r="AJ23" s="2">
        <v>46</v>
      </c>
      <c r="AK23" s="2">
        <v>46</v>
      </c>
      <c r="AL23" s="2">
        <v>0</v>
      </c>
      <c r="AM23" s="2">
        <v>0</v>
      </c>
      <c r="AN23" s="4">
        <f t="shared" ref="AN23:AN39" si="28">AK23/AJ23</f>
        <v>1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76">
        <f t="shared" si="11"/>
        <v>1</v>
      </c>
      <c r="AW23" s="4">
        <f t="shared" ref="AW23:AW39" si="29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f t="shared" si="13"/>
        <v>1</v>
      </c>
      <c r="BE23" s="4">
        <f t="shared" si="14"/>
        <v>0</v>
      </c>
      <c r="BG23" s="4">
        <f t="shared" si="27"/>
        <v>0</v>
      </c>
      <c r="BJ23" s="2" t="s">
        <v>27</v>
      </c>
      <c r="BK23" s="2">
        <v>46</v>
      </c>
      <c r="BL23" s="2">
        <v>46</v>
      </c>
      <c r="BM23" s="2">
        <v>0</v>
      </c>
      <c r="BN23" s="2">
        <v>0</v>
      </c>
      <c r="BO23" s="4">
        <v>1</v>
      </c>
      <c r="BP23" s="4">
        <f t="shared" si="5"/>
        <v>0</v>
      </c>
      <c r="BR23" s="2" t="s">
        <v>27</v>
      </c>
      <c r="BS23" s="2">
        <v>46</v>
      </c>
      <c r="BT23" s="2">
        <v>46</v>
      </c>
      <c r="BU23" s="2">
        <v>0</v>
      </c>
      <c r="BV23" s="2">
        <v>0</v>
      </c>
      <c r="BW23" s="4">
        <v>1</v>
      </c>
      <c r="BX23" s="4">
        <f t="shared" si="6"/>
        <v>0</v>
      </c>
      <c r="BZ23" s="2" t="s">
        <v>27</v>
      </c>
      <c r="CA23" s="2">
        <v>46</v>
      </c>
      <c r="CB23" s="2">
        <v>46</v>
      </c>
      <c r="CC23" s="2">
        <v>0</v>
      </c>
      <c r="CD23" s="2">
        <v>0</v>
      </c>
      <c r="CE23" s="4">
        <v>1</v>
      </c>
      <c r="CF23" s="4">
        <f t="shared" si="15"/>
        <v>0</v>
      </c>
      <c r="CH23" s="2" t="s">
        <v>28</v>
      </c>
      <c r="CI23" s="2">
        <v>10</v>
      </c>
      <c r="CJ23" s="2">
        <v>10</v>
      </c>
      <c r="CK23" s="2">
        <v>0</v>
      </c>
      <c r="CL23" s="2">
        <v>0</v>
      </c>
      <c r="CM23" s="4">
        <v>1</v>
      </c>
      <c r="CN23" s="4">
        <f t="shared" si="25"/>
        <v>0</v>
      </c>
      <c r="CP23" s="2" t="s">
        <v>28</v>
      </c>
      <c r="CQ23" s="2">
        <v>10</v>
      </c>
      <c r="CR23" s="2">
        <v>10</v>
      </c>
      <c r="CS23" s="2">
        <v>0</v>
      </c>
      <c r="CT23" s="2">
        <v>0</v>
      </c>
      <c r="CU23" s="4">
        <v>1</v>
      </c>
      <c r="CV23" s="4">
        <f t="shared" si="17"/>
        <v>0</v>
      </c>
      <c r="CX23" s="2" t="s">
        <v>28</v>
      </c>
      <c r="CY23" s="2">
        <v>10</v>
      </c>
      <c r="CZ23" s="2">
        <v>10</v>
      </c>
      <c r="DA23" s="2">
        <v>0</v>
      </c>
      <c r="DB23" s="2">
        <v>0</v>
      </c>
      <c r="DC23" s="4">
        <v>1</v>
      </c>
      <c r="DE23" s="2" t="s">
        <v>28</v>
      </c>
      <c r="DF23" s="2">
        <v>10</v>
      </c>
      <c r="DG23" s="2">
        <v>0</v>
      </c>
      <c r="DH23" s="2">
        <v>0</v>
      </c>
      <c r="DI23" s="2">
        <v>10</v>
      </c>
      <c r="DJ23" s="2">
        <v>0</v>
      </c>
      <c r="DL23" s="2" t="s">
        <v>28</v>
      </c>
      <c r="DM23" s="2">
        <v>10</v>
      </c>
      <c r="DN23" s="2">
        <v>0</v>
      </c>
      <c r="DO23" s="2">
        <v>0</v>
      </c>
      <c r="DP23" s="2">
        <v>10</v>
      </c>
      <c r="DQ23" s="4">
        <v>0</v>
      </c>
      <c r="DS23" s="2" t="s">
        <v>28</v>
      </c>
      <c r="DT23" s="2">
        <v>10</v>
      </c>
      <c r="DU23" s="2">
        <v>0</v>
      </c>
      <c r="DV23" s="2">
        <v>0</v>
      </c>
      <c r="DW23" s="2">
        <v>10</v>
      </c>
      <c r="DX23" s="4">
        <v>0</v>
      </c>
      <c r="DZ23" s="2" t="s">
        <v>28</v>
      </c>
      <c r="EA23" s="2">
        <v>10</v>
      </c>
      <c r="EB23" s="2">
        <v>0</v>
      </c>
      <c r="EC23" s="2">
        <v>0</v>
      </c>
      <c r="ED23" s="2">
        <v>10</v>
      </c>
      <c r="EE23" s="4">
        <v>0</v>
      </c>
      <c r="EG23" s="2" t="s">
        <v>28</v>
      </c>
      <c r="EH23" s="2">
        <v>10</v>
      </c>
      <c r="EI23" s="2">
        <v>0</v>
      </c>
      <c r="EJ23" s="2">
        <v>0</v>
      </c>
      <c r="EK23" s="2">
        <v>10</v>
      </c>
      <c r="EL23" s="4">
        <v>0</v>
      </c>
      <c r="EN23" s="2" t="s">
        <v>28</v>
      </c>
      <c r="EO23" s="2">
        <v>10</v>
      </c>
      <c r="EP23" s="2">
        <v>0</v>
      </c>
      <c r="EQ23" s="2">
        <v>0</v>
      </c>
      <c r="ER23" s="2">
        <v>10</v>
      </c>
      <c r="ES23" s="4">
        <v>0</v>
      </c>
      <c r="EU23" s="2" t="s">
        <v>28</v>
      </c>
      <c r="EV23" s="2">
        <v>10</v>
      </c>
      <c r="EW23" s="2">
        <v>0</v>
      </c>
      <c r="EX23" s="2">
        <v>0</v>
      </c>
      <c r="EY23" s="2">
        <v>10</v>
      </c>
      <c r="EZ23" s="4">
        <v>0</v>
      </c>
      <c r="FB23" s="2" t="s">
        <v>28</v>
      </c>
      <c r="FC23" s="2">
        <v>10</v>
      </c>
      <c r="FD23" s="2">
        <v>10</v>
      </c>
      <c r="FE23" s="2">
        <v>0</v>
      </c>
      <c r="FF23" s="2">
        <v>0</v>
      </c>
      <c r="FG23" s="4">
        <v>1</v>
      </c>
      <c r="FH23" s="4">
        <f t="shared" si="18"/>
        <v>0</v>
      </c>
      <c r="FJ23" s="2" t="s">
        <v>28</v>
      </c>
      <c r="FK23" s="2">
        <v>10</v>
      </c>
      <c r="FL23" s="2">
        <v>10</v>
      </c>
      <c r="FM23" s="2">
        <v>0</v>
      </c>
      <c r="FN23" s="2">
        <v>0</v>
      </c>
      <c r="FO23" s="4">
        <v>1</v>
      </c>
      <c r="FP23" s="4">
        <f t="shared" si="19"/>
        <v>0</v>
      </c>
      <c r="FR23" s="2" t="s">
        <v>28</v>
      </c>
      <c r="FS23" s="2">
        <v>10</v>
      </c>
      <c r="FT23" s="2">
        <v>10</v>
      </c>
      <c r="FU23" s="2">
        <v>0</v>
      </c>
      <c r="FV23" s="2">
        <v>0</v>
      </c>
      <c r="FW23" s="4">
        <v>1</v>
      </c>
      <c r="FX23" s="4">
        <f t="shared" si="20"/>
        <v>0</v>
      </c>
      <c r="FZ23" s="2" t="s">
        <v>28</v>
      </c>
      <c r="GA23" s="2">
        <v>10</v>
      </c>
      <c r="GB23" s="2">
        <v>10</v>
      </c>
      <c r="GC23" s="2">
        <v>0</v>
      </c>
      <c r="GD23" s="2">
        <v>0</v>
      </c>
      <c r="GE23" s="4">
        <v>1</v>
      </c>
      <c r="GF23" s="4">
        <f t="shared" si="21"/>
        <v>0</v>
      </c>
      <c r="GI23" s="2" t="s">
        <v>28</v>
      </c>
      <c r="GJ23" s="2">
        <v>10</v>
      </c>
      <c r="GK23" s="2">
        <v>10</v>
      </c>
      <c r="GL23" s="2">
        <v>0</v>
      </c>
      <c r="GM23" s="2">
        <v>0</v>
      </c>
      <c r="GN23" s="4">
        <f t="shared" si="22"/>
        <v>1</v>
      </c>
      <c r="GO23" s="4">
        <f t="shared" si="23"/>
        <v>0</v>
      </c>
    </row>
    <row r="24" spans="1:197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7"/>
        <v>1</v>
      </c>
      <c r="J24" s="2" t="s">
        <v>27</v>
      </c>
      <c r="K24" s="75">
        <v>46</v>
      </c>
      <c r="L24" s="75">
        <v>46</v>
      </c>
      <c r="M24" s="75">
        <v>0</v>
      </c>
      <c r="N24" s="75">
        <v>0</v>
      </c>
      <c r="O24" s="76">
        <f t="shared" si="8"/>
        <v>1</v>
      </c>
      <c r="P24" s="4">
        <f t="shared" si="0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f t="shared" si="9"/>
        <v>1</v>
      </c>
      <c r="X24" s="4">
        <f t="shared" si="1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f t="shared" si="10"/>
        <v>1</v>
      </c>
      <c r="AF24" s="4">
        <f t="shared" si="24"/>
        <v>0</v>
      </c>
      <c r="AI24" s="2" t="s">
        <v>28</v>
      </c>
      <c r="AJ24" s="2">
        <v>10</v>
      </c>
      <c r="AK24" s="2">
        <v>10</v>
      </c>
      <c r="AL24" s="2">
        <v>0</v>
      </c>
      <c r="AM24" s="2">
        <v>0</v>
      </c>
      <c r="AN24" s="4">
        <f t="shared" si="28"/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76">
        <f t="shared" si="11"/>
        <v>1</v>
      </c>
      <c r="AW24" s="4">
        <f t="shared" si="29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f t="shared" si="13"/>
        <v>1</v>
      </c>
      <c r="BE24" s="4">
        <f t="shared" si="14"/>
        <v>0</v>
      </c>
      <c r="BG24" s="4">
        <f t="shared" si="27"/>
        <v>0</v>
      </c>
      <c r="BJ24" s="2" t="s">
        <v>28</v>
      </c>
      <c r="BK24" s="2">
        <v>10</v>
      </c>
      <c r="BL24" s="2">
        <v>10</v>
      </c>
      <c r="BM24" s="2">
        <v>0</v>
      </c>
      <c r="BN24" s="2">
        <v>0</v>
      </c>
      <c r="BO24" s="4">
        <v>1</v>
      </c>
      <c r="BP24" s="4">
        <f t="shared" si="5"/>
        <v>0</v>
      </c>
      <c r="BR24" s="2" t="s">
        <v>28</v>
      </c>
      <c r="BS24" s="2">
        <v>10</v>
      </c>
      <c r="BT24" s="2">
        <v>10</v>
      </c>
      <c r="BU24" s="2">
        <v>0</v>
      </c>
      <c r="BV24" s="2">
        <v>0</v>
      </c>
      <c r="BW24" s="4">
        <v>1</v>
      </c>
      <c r="BX24" s="4">
        <f t="shared" si="6"/>
        <v>0</v>
      </c>
      <c r="BZ24" s="2" t="s">
        <v>28</v>
      </c>
      <c r="CA24" s="2">
        <v>10</v>
      </c>
      <c r="CB24" s="2">
        <v>10</v>
      </c>
      <c r="CC24" s="2">
        <v>0</v>
      </c>
      <c r="CD24" s="2">
        <v>0</v>
      </c>
      <c r="CE24" s="4">
        <v>1</v>
      </c>
      <c r="CF24" s="4">
        <f t="shared" si="15"/>
        <v>0</v>
      </c>
      <c r="CH24" s="2" t="s">
        <v>29</v>
      </c>
      <c r="CI24" s="2">
        <v>128</v>
      </c>
      <c r="CJ24" s="2">
        <v>128</v>
      </c>
      <c r="CK24" s="2">
        <v>0</v>
      </c>
      <c r="CL24" s="2">
        <v>0</v>
      </c>
      <c r="CM24" s="4">
        <v>1</v>
      </c>
      <c r="CN24" s="4">
        <f t="shared" si="25"/>
        <v>0</v>
      </c>
      <c r="CP24" s="2" t="s">
        <v>29</v>
      </c>
      <c r="CQ24" s="2">
        <v>128</v>
      </c>
      <c r="CR24" s="2">
        <v>128</v>
      </c>
      <c r="CS24" s="2">
        <v>0</v>
      </c>
      <c r="CT24" s="2">
        <v>0</v>
      </c>
      <c r="CU24" s="4">
        <v>1</v>
      </c>
      <c r="CV24" s="4">
        <f t="shared" si="17"/>
        <v>0</v>
      </c>
      <c r="CX24" s="2" t="s">
        <v>29</v>
      </c>
      <c r="CY24" s="2">
        <v>128</v>
      </c>
      <c r="CZ24" s="2">
        <v>78</v>
      </c>
      <c r="DA24" s="2">
        <v>0</v>
      </c>
      <c r="DB24" s="2">
        <v>50</v>
      </c>
      <c r="DC24" s="4">
        <v>0.61</v>
      </c>
      <c r="DE24" s="2" t="s">
        <v>29</v>
      </c>
      <c r="DF24" s="2">
        <v>128</v>
      </c>
      <c r="DG24" s="2">
        <v>0</v>
      </c>
      <c r="DH24" s="2">
        <v>0</v>
      </c>
      <c r="DI24" s="2">
        <v>128</v>
      </c>
      <c r="DJ24" s="2">
        <v>0</v>
      </c>
      <c r="DL24" s="2" t="s">
        <v>29</v>
      </c>
      <c r="DM24" s="2">
        <v>128</v>
      </c>
      <c r="DN24" s="2">
        <v>0</v>
      </c>
      <c r="DO24" s="2">
        <v>0</v>
      </c>
      <c r="DP24" s="2">
        <v>128</v>
      </c>
      <c r="DQ24" s="4">
        <v>0</v>
      </c>
      <c r="DS24" s="2" t="s">
        <v>29</v>
      </c>
      <c r="DT24" s="2">
        <v>214</v>
      </c>
      <c r="DU24" s="2">
        <v>0</v>
      </c>
      <c r="DV24" s="2">
        <v>0</v>
      </c>
      <c r="DW24" s="2">
        <v>214</v>
      </c>
      <c r="DX24" s="4">
        <v>0</v>
      </c>
      <c r="DZ24" s="2" t="s">
        <v>29</v>
      </c>
      <c r="EA24" s="2">
        <v>214</v>
      </c>
      <c r="EB24" s="2">
        <v>0</v>
      </c>
      <c r="EC24" s="2">
        <v>0</v>
      </c>
      <c r="ED24" s="2">
        <v>214</v>
      </c>
      <c r="EE24" s="4">
        <v>0</v>
      </c>
      <c r="EG24" s="2" t="s">
        <v>29</v>
      </c>
      <c r="EH24" s="2">
        <v>214</v>
      </c>
      <c r="EI24" s="2">
        <v>0</v>
      </c>
      <c r="EJ24" s="2">
        <v>0</v>
      </c>
      <c r="EK24" s="2">
        <v>214</v>
      </c>
      <c r="EL24" s="4">
        <v>0</v>
      </c>
      <c r="EN24" s="2" t="s">
        <v>29</v>
      </c>
      <c r="EO24" s="2">
        <v>214</v>
      </c>
      <c r="EP24" s="2">
        <v>0</v>
      </c>
      <c r="EQ24" s="2">
        <v>0</v>
      </c>
      <c r="ER24" s="2">
        <v>214</v>
      </c>
      <c r="ES24" s="4">
        <v>0</v>
      </c>
      <c r="EU24" s="2" t="s">
        <v>29</v>
      </c>
      <c r="EV24" s="2">
        <v>214</v>
      </c>
      <c r="EW24" s="2">
        <v>0</v>
      </c>
      <c r="EX24" s="2">
        <v>0</v>
      </c>
      <c r="EY24" s="2">
        <v>214</v>
      </c>
      <c r="EZ24" s="4">
        <v>0</v>
      </c>
      <c r="FB24" s="66" t="s">
        <v>29</v>
      </c>
      <c r="FC24" s="2">
        <v>128</v>
      </c>
      <c r="FD24" s="2">
        <v>128</v>
      </c>
      <c r="FE24" s="2">
        <v>0</v>
      </c>
      <c r="FF24" s="2">
        <v>0</v>
      </c>
      <c r="FG24" s="4">
        <v>1</v>
      </c>
      <c r="FH24" s="4">
        <f t="shared" si="18"/>
        <v>0</v>
      </c>
      <c r="FJ24" s="66" t="s">
        <v>29</v>
      </c>
      <c r="FK24" s="2">
        <v>128</v>
      </c>
      <c r="FL24" s="2">
        <v>128</v>
      </c>
      <c r="FM24" s="2">
        <v>0</v>
      </c>
      <c r="FN24" s="2">
        <v>0</v>
      </c>
      <c r="FO24" s="4">
        <v>1</v>
      </c>
      <c r="FP24" s="4">
        <f t="shared" si="19"/>
        <v>0</v>
      </c>
      <c r="FR24" s="66" t="s">
        <v>29</v>
      </c>
      <c r="FS24" s="2">
        <v>128</v>
      </c>
      <c r="FT24" s="2">
        <v>128</v>
      </c>
      <c r="FU24" s="2">
        <v>0</v>
      </c>
      <c r="FV24" s="2">
        <v>0</v>
      </c>
      <c r="FW24" s="4">
        <v>1</v>
      </c>
      <c r="FX24" s="4">
        <f t="shared" si="20"/>
        <v>0</v>
      </c>
      <c r="FZ24" s="65" t="s">
        <v>29</v>
      </c>
      <c r="GA24" s="2">
        <v>128</v>
      </c>
      <c r="GB24" s="2">
        <v>116</v>
      </c>
      <c r="GC24" s="7">
        <v>12</v>
      </c>
      <c r="GD24" s="2">
        <v>0</v>
      </c>
      <c r="GE24" s="4">
        <f>GB24/GA24</f>
        <v>0.90625</v>
      </c>
      <c r="GF24" s="4">
        <f t="shared" si="21"/>
        <v>-9.375E-2</v>
      </c>
      <c r="GG24" s="2" t="s">
        <v>119</v>
      </c>
      <c r="GI24" s="65" t="s">
        <v>29</v>
      </c>
      <c r="GJ24" s="2">
        <v>163</v>
      </c>
      <c r="GK24" s="2">
        <v>151</v>
      </c>
      <c r="GL24" s="7">
        <v>12</v>
      </c>
      <c r="GM24" s="2">
        <v>0</v>
      </c>
      <c r="GN24" s="4">
        <f t="shared" si="22"/>
        <v>0.92638036809815949</v>
      </c>
      <c r="GO24" s="4">
        <f t="shared" si="23"/>
        <v>2.013036809815949E-2</v>
      </c>
    </row>
    <row r="25" spans="1:197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7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8"/>
        <v>1</v>
      </c>
      <c r="P25" s="4">
        <f t="shared" si="0"/>
        <v>0</v>
      </c>
      <c r="Q25" s="2" t="s">
        <v>119</v>
      </c>
      <c r="R25" s="8" t="s">
        <v>28</v>
      </c>
      <c r="S25" s="75">
        <v>10</v>
      </c>
      <c r="T25" s="75">
        <v>10</v>
      </c>
      <c r="U25" s="75">
        <v>0</v>
      </c>
      <c r="V25" s="75">
        <v>0</v>
      </c>
      <c r="W25" s="76">
        <f t="shared" si="9"/>
        <v>1</v>
      </c>
      <c r="X25" s="4">
        <f t="shared" si="1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f t="shared" si="10"/>
        <v>1</v>
      </c>
      <c r="AF25" s="4">
        <f t="shared" si="24"/>
        <v>0</v>
      </c>
      <c r="AI25" s="2" t="s">
        <v>29</v>
      </c>
      <c r="AJ25" s="2">
        <v>128</v>
      </c>
      <c r="AK25" s="2">
        <v>128</v>
      </c>
      <c r="AL25" s="2">
        <v>0</v>
      </c>
      <c r="AM25" s="2">
        <v>0</v>
      </c>
      <c r="AN25" s="4">
        <f t="shared" si="28"/>
        <v>1</v>
      </c>
      <c r="AO25" s="4"/>
      <c r="AQ25" s="2" t="s">
        <v>29</v>
      </c>
      <c r="AR25" s="2">
        <v>128</v>
      </c>
      <c r="AS25" s="2">
        <v>128</v>
      </c>
      <c r="AT25" s="2">
        <v>0</v>
      </c>
      <c r="AU25" s="2">
        <v>0</v>
      </c>
      <c r="AV25" s="76">
        <f t="shared" si="11"/>
        <v>1</v>
      </c>
      <c r="AW25" s="4">
        <f t="shared" si="29"/>
        <v>0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f t="shared" si="13"/>
        <v>1</v>
      </c>
      <c r="BE25" s="4">
        <f t="shared" si="14"/>
        <v>0</v>
      </c>
      <c r="BG25" s="4">
        <f t="shared" si="27"/>
        <v>0</v>
      </c>
      <c r="BJ25" s="2" t="s">
        <v>29</v>
      </c>
      <c r="BK25" s="2">
        <v>128</v>
      </c>
      <c r="BL25" s="2">
        <v>128</v>
      </c>
      <c r="BM25" s="2">
        <v>0</v>
      </c>
      <c r="BN25" s="2">
        <v>0</v>
      </c>
      <c r="BO25" s="4">
        <v>1</v>
      </c>
      <c r="BP25" s="4">
        <f t="shared" si="5"/>
        <v>0</v>
      </c>
      <c r="BR25" s="2" t="s">
        <v>29</v>
      </c>
      <c r="BS25" s="2">
        <v>128</v>
      </c>
      <c r="BT25" s="2">
        <v>128</v>
      </c>
      <c r="BU25" s="2">
        <v>0</v>
      </c>
      <c r="BV25" s="2">
        <v>0</v>
      </c>
      <c r="BW25" s="4">
        <v>1</v>
      </c>
      <c r="BX25" s="4">
        <f t="shared" si="6"/>
        <v>0</v>
      </c>
      <c r="BZ25" s="2" t="s">
        <v>29</v>
      </c>
      <c r="CA25" s="2">
        <v>128</v>
      </c>
      <c r="CB25" s="2">
        <v>128</v>
      </c>
      <c r="CC25" s="2">
        <v>0</v>
      </c>
      <c r="CD25" s="2">
        <v>0</v>
      </c>
      <c r="CE25" s="4">
        <v>1</v>
      </c>
      <c r="CF25" s="4">
        <f t="shared" si="15"/>
        <v>0</v>
      </c>
      <c r="CH25" s="2" t="s">
        <v>30</v>
      </c>
      <c r="CI25" s="2">
        <v>25</v>
      </c>
      <c r="CJ25" s="2">
        <v>0</v>
      </c>
      <c r="CK25" s="2">
        <v>25</v>
      </c>
      <c r="CL25" s="2">
        <v>0</v>
      </c>
      <c r="CM25" s="4">
        <v>0</v>
      </c>
      <c r="CN25" s="4">
        <f t="shared" si="25"/>
        <v>0</v>
      </c>
      <c r="CP25" s="2" t="s">
        <v>30</v>
      </c>
      <c r="CQ25" s="2">
        <v>25</v>
      </c>
      <c r="CR25" s="2">
        <v>0</v>
      </c>
      <c r="CS25" s="2">
        <v>25</v>
      </c>
      <c r="CT25" s="2">
        <v>0</v>
      </c>
      <c r="CU25" s="4">
        <v>0</v>
      </c>
      <c r="CV25" s="4">
        <f t="shared" si="17"/>
        <v>0</v>
      </c>
      <c r="CX25" s="2" t="s">
        <v>30</v>
      </c>
      <c r="CY25" s="2">
        <v>25</v>
      </c>
      <c r="CZ25" s="2">
        <v>0</v>
      </c>
      <c r="DA25" s="2">
        <v>0</v>
      </c>
      <c r="DB25" s="2">
        <v>25</v>
      </c>
      <c r="DC25" s="4">
        <v>0</v>
      </c>
      <c r="DE25" s="2" t="s">
        <v>30</v>
      </c>
      <c r="DF25" s="2">
        <v>25</v>
      </c>
      <c r="DG25" s="2">
        <v>0</v>
      </c>
      <c r="DH25" s="2">
        <v>0</v>
      </c>
      <c r="DI25" s="2">
        <v>25</v>
      </c>
      <c r="DJ25" s="2">
        <v>0</v>
      </c>
      <c r="DL25" s="2" t="s">
        <v>30</v>
      </c>
      <c r="DM25" s="2">
        <v>25</v>
      </c>
      <c r="DN25" s="2">
        <v>0</v>
      </c>
      <c r="DO25" s="2">
        <v>0</v>
      </c>
      <c r="DP25" s="2">
        <v>25</v>
      </c>
      <c r="DQ25" s="4">
        <v>0</v>
      </c>
      <c r="DS25" s="2" t="s">
        <v>30</v>
      </c>
      <c r="DT25" s="2">
        <v>25</v>
      </c>
      <c r="DU25" s="2">
        <v>0</v>
      </c>
      <c r="DV25" s="2">
        <v>0</v>
      </c>
      <c r="DW25" s="2">
        <v>25</v>
      </c>
      <c r="DX25" s="4">
        <v>0</v>
      </c>
      <c r="DZ25" s="2" t="s">
        <v>30</v>
      </c>
      <c r="EA25" s="2">
        <v>25</v>
      </c>
      <c r="EB25" s="2">
        <v>0</v>
      </c>
      <c r="EC25" s="2">
        <v>0</v>
      </c>
      <c r="ED25" s="2">
        <v>25</v>
      </c>
      <c r="EE25" s="4">
        <v>0</v>
      </c>
      <c r="EG25" s="2" t="s">
        <v>30</v>
      </c>
      <c r="EH25" s="2">
        <v>25</v>
      </c>
      <c r="EI25" s="2">
        <v>0</v>
      </c>
      <c r="EJ25" s="2">
        <v>0</v>
      </c>
      <c r="EK25" s="2">
        <v>25</v>
      </c>
      <c r="EL25" s="4">
        <v>0</v>
      </c>
      <c r="EN25" s="2" t="s">
        <v>30</v>
      </c>
      <c r="EO25" s="2">
        <v>25</v>
      </c>
      <c r="EP25" s="2">
        <v>0</v>
      </c>
      <c r="EQ25" s="2">
        <v>0</v>
      </c>
      <c r="ER25" s="2">
        <v>25</v>
      </c>
      <c r="ES25" s="4">
        <v>0</v>
      </c>
      <c r="EU25" s="2" t="s">
        <v>30</v>
      </c>
      <c r="EV25" s="2">
        <v>25</v>
      </c>
      <c r="EW25" s="2">
        <v>0</v>
      </c>
      <c r="EX25" s="2">
        <v>0</v>
      </c>
      <c r="EY25" s="2">
        <v>25</v>
      </c>
      <c r="EZ25" s="4">
        <v>0</v>
      </c>
      <c r="FB25" s="2" t="s">
        <v>30</v>
      </c>
      <c r="FC25" s="2">
        <v>25</v>
      </c>
      <c r="FD25" s="2">
        <v>0</v>
      </c>
      <c r="FE25" s="2">
        <v>25</v>
      </c>
      <c r="FF25" s="2">
        <v>0</v>
      </c>
      <c r="FG25" s="4">
        <v>0</v>
      </c>
      <c r="FH25" s="4">
        <f t="shared" si="18"/>
        <v>0</v>
      </c>
      <c r="FJ25" s="2" t="s">
        <v>30</v>
      </c>
      <c r="FK25" s="2">
        <v>25</v>
      </c>
      <c r="FL25" s="2">
        <v>0</v>
      </c>
      <c r="FM25" s="2">
        <v>25</v>
      </c>
      <c r="FN25" s="2">
        <v>0</v>
      </c>
      <c r="FO25" s="4">
        <v>0</v>
      </c>
      <c r="FP25" s="4">
        <f t="shared" si="19"/>
        <v>0</v>
      </c>
      <c r="FR25" s="2" t="s">
        <v>30</v>
      </c>
      <c r="FS25" s="2">
        <v>36</v>
      </c>
      <c r="FT25" s="2">
        <v>0</v>
      </c>
      <c r="FU25" s="2">
        <v>36</v>
      </c>
      <c r="FV25" s="2">
        <v>0</v>
      </c>
      <c r="FW25" s="4">
        <v>0</v>
      </c>
      <c r="FX25" s="4">
        <f t="shared" si="20"/>
        <v>0</v>
      </c>
      <c r="FZ25" s="2" t="s">
        <v>30</v>
      </c>
      <c r="GA25" s="2">
        <v>36</v>
      </c>
      <c r="GB25" s="2">
        <v>0</v>
      </c>
      <c r="GC25" s="2">
        <v>36</v>
      </c>
      <c r="GD25" s="2">
        <v>0</v>
      </c>
      <c r="GE25" s="4">
        <v>0</v>
      </c>
      <c r="GF25" s="4">
        <f t="shared" si="21"/>
        <v>0</v>
      </c>
      <c r="GI25" s="2" t="s">
        <v>30</v>
      </c>
      <c r="GJ25" s="2">
        <v>36</v>
      </c>
      <c r="GK25" s="2">
        <v>0</v>
      </c>
      <c r="GL25" s="2">
        <v>36</v>
      </c>
      <c r="GM25" s="2">
        <v>0</v>
      </c>
      <c r="GN25" s="4">
        <f t="shared" si="22"/>
        <v>0</v>
      </c>
      <c r="GO25" s="4">
        <f t="shared" si="23"/>
        <v>0</v>
      </c>
    </row>
    <row r="26" spans="1:197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7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8"/>
        <v>1</v>
      </c>
      <c r="P26" s="4">
        <f t="shared" si="0"/>
        <v>0</v>
      </c>
      <c r="R26" s="2" t="s">
        <v>29</v>
      </c>
      <c r="S26" s="2">
        <v>128</v>
      </c>
      <c r="T26" s="2">
        <v>128</v>
      </c>
      <c r="U26" s="2">
        <v>0</v>
      </c>
      <c r="V26" s="2">
        <v>0</v>
      </c>
      <c r="W26" s="4">
        <f t="shared" si="9"/>
        <v>1</v>
      </c>
      <c r="X26" s="4">
        <f t="shared" si="1"/>
        <v>0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f t="shared" si="10"/>
        <v>1</v>
      </c>
      <c r="AF26" s="4">
        <f t="shared" si="24"/>
        <v>0</v>
      </c>
      <c r="AI26" s="2" t="s">
        <v>30</v>
      </c>
      <c r="AJ26" s="2">
        <v>25</v>
      </c>
      <c r="AK26" s="2">
        <v>0</v>
      </c>
      <c r="AL26" s="2">
        <v>25</v>
      </c>
      <c r="AM26" s="2">
        <v>0</v>
      </c>
      <c r="AN26" s="4">
        <f t="shared" si="28"/>
        <v>0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76">
        <f t="shared" si="11"/>
        <v>0</v>
      </c>
      <c r="AW26" s="4">
        <f t="shared" si="29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f t="shared" si="13"/>
        <v>0</v>
      </c>
      <c r="BE26" s="4">
        <f t="shared" si="14"/>
        <v>0</v>
      </c>
      <c r="BG26" s="4">
        <f t="shared" si="27"/>
        <v>0</v>
      </c>
      <c r="BJ26" s="2" t="s">
        <v>30</v>
      </c>
      <c r="BK26" s="2">
        <v>25</v>
      </c>
      <c r="BL26" s="2">
        <v>0</v>
      </c>
      <c r="BM26" s="2">
        <v>25</v>
      </c>
      <c r="BN26" s="2">
        <v>0</v>
      </c>
      <c r="BO26" s="4">
        <v>0</v>
      </c>
      <c r="BP26" s="4">
        <f t="shared" si="5"/>
        <v>0</v>
      </c>
      <c r="BR26" s="2" t="s">
        <v>30</v>
      </c>
      <c r="BS26" s="2">
        <v>25</v>
      </c>
      <c r="BT26" s="2">
        <v>0</v>
      </c>
      <c r="BU26" s="2">
        <v>25</v>
      </c>
      <c r="BV26" s="2">
        <v>0</v>
      </c>
      <c r="BW26" s="4">
        <v>0</v>
      </c>
      <c r="BX26" s="4">
        <f t="shared" si="6"/>
        <v>0</v>
      </c>
      <c r="BZ26" s="2" t="s">
        <v>30</v>
      </c>
      <c r="CA26" s="2">
        <v>25</v>
      </c>
      <c r="CB26" s="2">
        <v>0</v>
      </c>
      <c r="CC26" s="2">
        <v>25</v>
      </c>
      <c r="CD26" s="2">
        <v>0</v>
      </c>
      <c r="CE26" s="4">
        <v>0</v>
      </c>
      <c r="CF26" s="4">
        <f t="shared" si="15"/>
        <v>0</v>
      </c>
      <c r="CH26" s="2" t="s">
        <v>31</v>
      </c>
      <c r="CI26" s="2">
        <v>6</v>
      </c>
      <c r="CJ26" s="2">
        <v>6</v>
      </c>
      <c r="CK26" s="2">
        <v>0</v>
      </c>
      <c r="CL26" s="2">
        <v>0</v>
      </c>
      <c r="CM26" s="4">
        <v>1</v>
      </c>
      <c r="CN26" s="4">
        <f t="shared" si="25"/>
        <v>0</v>
      </c>
      <c r="CP26" s="2" t="s">
        <v>31</v>
      </c>
      <c r="CQ26" s="2">
        <v>6</v>
      </c>
      <c r="CR26" s="2">
        <v>6</v>
      </c>
      <c r="CS26" s="2">
        <v>0</v>
      </c>
      <c r="CT26" s="2">
        <v>0</v>
      </c>
      <c r="CU26" s="4">
        <v>1</v>
      </c>
      <c r="CV26" s="4">
        <f t="shared" si="17"/>
        <v>0</v>
      </c>
      <c r="CX26" s="2" t="s">
        <v>31</v>
      </c>
      <c r="CY26" s="2">
        <v>6</v>
      </c>
      <c r="CZ26" s="2">
        <v>0</v>
      </c>
      <c r="DA26" s="2">
        <v>0</v>
      </c>
      <c r="DB26" s="2">
        <v>6</v>
      </c>
      <c r="DC26" s="4">
        <v>0</v>
      </c>
      <c r="DE26" s="2" t="s">
        <v>31</v>
      </c>
      <c r="DF26" s="2">
        <v>6</v>
      </c>
      <c r="DG26" s="2">
        <v>0</v>
      </c>
      <c r="DH26" s="2">
        <v>0</v>
      </c>
      <c r="DI26" s="2">
        <v>6</v>
      </c>
      <c r="DJ26" s="2">
        <v>0</v>
      </c>
      <c r="DL26" s="2" t="s">
        <v>31</v>
      </c>
      <c r="DM26" s="2">
        <v>6</v>
      </c>
      <c r="DN26" s="2">
        <v>0</v>
      </c>
      <c r="DO26" s="2">
        <v>0</v>
      </c>
      <c r="DP26" s="2">
        <v>6</v>
      </c>
      <c r="DQ26" s="4">
        <v>0</v>
      </c>
      <c r="DS26" s="2" t="s">
        <v>31</v>
      </c>
      <c r="DT26" s="2">
        <v>6</v>
      </c>
      <c r="DU26" s="2">
        <v>0</v>
      </c>
      <c r="DV26" s="2">
        <v>0</v>
      </c>
      <c r="DW26" s="2">
        <v>6</v>
      </c>
      <c r="DX26" s="4">
        <v>0</v>
      </c>
      <c r="DZ26" s="2" t="s">
        <v>31</v>
      </c>
      <c r="EA26" s="2">
        <v>6</v>
      </c>
      <c r="EB26" s="2">
        <v>0</v>
      </c>
      <c r="EC26" s="2">
        <v>0</v>
      </c>
      <c r="ED26" s="2">
        <v>6</v>
      </c>
      <c r="EE26" s="4">
        <v>0</v>
      </c>
      <c r="EG26" s="2" t="s">
        <v>31</v>
      </c>
      <c r="EH26" s="2">
        <v>6</v>
      </c>
      <c r="EI26" s="2">
        <v>0</v>
      </c>
      <c r="EJ26" s="2">
        <v>0</v>
      </c>
      <c r="EK26" s="2">
        <v>6</v>
      </c>
      <c r="EL26" s="4">
        <v>0</v>
      </c>
      <c r="EN26" s="2" t="s">
        <v>31</v>
      </c>
      <c r="EO26" s="2">
        <v>6</v>
      </c>
      <c r="EP26" s="2">
        <v>0</v>
      </c>
      <c r="EQ26" s="2">
        <v>0</v>
      </c>
      <c r="ER26" s="2">
        <v>6</v>
      </c>
      <c r="ES26" s="4">
        <v>0</v>
      </c>
      <c r="EU26" s="2" t="s">
        <v>31</v>
      </c>
      <c r="EV26" s="2">
        <v>6</v>
      </c>
      <c r="EW26" s="2">
        <v>0</v>
      </c>
      <c r="EX26" s="2">
        <v>0</v>
      </c>
      <c r="EY26" s="2">
        <v>6</v>
      </c>
      <c r="EZ26" s="4">
        <v>0</v>
      </c>
      <c r="FB26" s="2" t="s">
        <v>31</v>
      </c>
      <c r="FC26" s="2">
        <v>6</v>
      </c>
      <c r="FD26" s="2">
        <v>6</v>
      </c>
      <c r="FE26" s="2">
        <v>0</v>
      </c>
      <c r="FF26" s="2">
        <v>0</v>
      </c>
      <c r="FG26" s="4">
        <v>1</v>
      </c>
      <c r="FH26" s="4">
        <f t="shared" si="18"/>
        <v>0</v>
      </c>
      <c r="FJ26" s="2" t="s">
        <v>31</v>
      </c>
      <c r="FK26" s="2">
        <v>6</v>
      </c>
      <c r="FL26" s="2">
        <v>6</v>
      </c>
      <c r="FM26" s="2">
        <v>0</v>
      </c>
      <c r="FN26" s="2">
        <v>0</v>
      </c>
      <c r="FO26" s="4">
        <v>1</v>
      </c>
      <c r="FP26" s="4">
        <f t="shared" si="19"/>
        <v>0</v>
      </c>
      <c r="FR26" s="2" t="s">
        <v>31</v>
      </c>
      <c r="FS26" s="2">
        <v>6</v>
      </c>
      <c r="FT26" s="2">
        <v>6</v>
      </c>
      <c r="FU26" s="2">
        <v>0</v>
      </c>
      <c r="FV26" s="2">
        <v>0</v>
      </c>
      <c r="FW26" s="4">
        <v>1</v>
      </c>
      <c r="FX26" s="4">
        <f t="shared" si="20"/>
        <v>0</v>
      </c>
      <c r="FZ26" s="2" t="s">
        <v>31</v>
      </c>
      <c r="GA26" s="2">
        <v>6</v>
      </c>
      <c r="GB26" s="2">
        <v>6</v>
      </c>
      <c r="GC26" s="2">
        <v>0</v>
      </c>
      <c r="GD26" s="2">
        <v>0</v>
      </c>
      <c r="GE26" s="4">
        <v>1</v>
      </c>
      <c r="GF26" s="4">
        <f t="shared" si="21"/>
        <v>0</v>
      </c>
      <c r="GI26" s="2" t="s">
        <v>31</v>
      </c>
      <c r="GJ26" s="2">
        <v>6</v>
      </c>
      <c r="GK26" s="2">
        <v>6</v>
      </c>
      <c r="GL26" s="2">
        <v>0</v>
      </c>
      <c r="GM26" s="2">
        <v>0</v>
      </c>
      <c r="GN26" s="4">
        <f t="shared" si="22"/>
        <v>1</v>
      </c>
      <c r="GO26" s="4">
        <f t="shared" si="23"/>
        <v>0</v>
      </c>
    </row>
    <row r="27" spans="1:197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7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8"/>
        <v>0</v>
      </c>
      <c r="P27" s="4">
        <f t="shared" si="0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f t="shared" si="9"/>
        <v>0</v>
      </c>
      <c r="X27" s="4">
        <f t="shared" si="1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f t="shared" si="10"/>
        <v>0</v>
      </c>
      <c r="AF27" s="4">
        <f t="shared" si="24"/>
        <v>0</v>
      </c>
      <c r="AI27" s="2" t="s">
        <v>31</v>
      </c>
      <c r="AJ27" s="2">
        <v>6</v>
      </c>
      <c r="AK27" s="2">
        <v>6</v>
      </c>
      <c r="AL27" s="2">
        <v>0</v>
      </c>
      <c r="AM27" s="2">
        <v>0</v>
      </c>
      <c r="AN27" s="4">
        <f t="shared" si="28"/>
        <v>1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76">
        <f t="shared" si="11"/>
        <v>1</v>
      </c>
      <c r="AW27" s="4">
        <f t="shared" si="29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f t="shared" si="13"/>
        <v>1</v>
      </c>
      <c r="BE27" s="4">
        <f t="shared" si="14"/>
        <v>0</v>
      </c>
      <c r="BG27" s="4">
        <f t="shared" si="27"/>
        <v>0</v>
      </c>
      <c r="BJ27" s="2" t="s">
        <v>31</v>
      </c>
      <c r="BK27" s="2">
        <v>6</v>
      </c>
      <c r="BL27" s="2">
        <v>6</v>
      </c>
      <c r="BM27" s="2">
        <v>0</v>
      </c>
      <c r="BN27" s="2">
        <v>0</v>
      </c>
      <c r="BO27" s="4">
        <v>1</v>
      </c>
      <c r="BP27" s="4">
        <f t="shared" si="5"/>
        <v>0</v>
      </c>
      <c r="BR27" s="2" t="s">
        <v>31</v>
      </c>
      <c r="BS27" s="2">
        <v>6</v>
      </c>
      <c r="BT27" s="2">
        <v>6</v>
      </c>
      <c r="BU27" s="2">
        <v>0</v>
      </c>
      <c r="BV27" s="2">
        <v>0</v>
      </c>
      <c r="BW27" s="4">
        <v>1</v>
      </c>
      <c r="BX27" s="4">
        <f t="shared" si="6"/>
        <v>0</v>
      </c>
      <c r="BZ27" s="2" t="s">
        <v>31</v>
      </c>
      <c r="CA27" s="2">
        <v>6</v>
      </c>
      <c r="CB27" s="2">
        <v>6</v>
      </c>
      <c r="CC27" s="2">
        <v>0</v>
      </c>
      <c r="CD27" s="2">
        <v>0</v>
      </c>
      <c r="CE27" s="4">
        <v>1</v>
      </c>
      <c r="CF27" s="4">
        <f t="shared" si="15"/>
        <v>0</v>
      </c>
      <c r="CH27" s="2" t="s">
        <v>32</v>
      </c>
      <c r="CI27" s="2">
        <v>628</v>
      </c>
      <c r="CJ27" s="2">
        <v>618</v>
      </c>
      <c r="CK27" s="2">
        <v>10</v>
      </c>
      <c r="CL27" s="2">
        <v>0</v>
      </c>
      <c r="CM27" s="4">
        <v>0.98</v>
      </c>
      <c r="CN27" s="4">
        <f t="shared" si="25"/>
        <v>0</v>
      </c>
      <c r="CP27" s="2" t="s">
        <v>32</v>
      </c>
      <c r="CQ27" s="2">
        <v>628</v>
      </c>
      <c r="CR27" s="2">
        <v>618</v>
      </c>
      <c r="CS27" s="2">
        <v>10</v>
      </c>
      <c r="CT27" s="2">
        <v>0</v>
      </c>
      <c r="CU27" s="4">
        <v>0.98</v>
      </c>
      <c r="CV27" s="4">
        <f t="shared" si="17"/>
        <v>0</v>
      </c>
      <c r="CX27" s="2" t="s">
        <v>32</v>
      </c>
      <c r="CY27" s="2">
        <v>628</v>
      </c>
      <c r="CZ27" s="2">
        <v>1</v>
      </c>
      <c r="DA27" s="2">
        <v>0</v>
      </c>
      <c r="DB27" s="2">
        <v>627</v>
      </c>
      <c r="DC27" s="4">
        <v>0</v>
      </c>
      <c r="DE27" s="2" t="s">
        <v>32</v>
      </c>
      <c r="DF27" s="2">
        <v>628</v>
      </c>
      <c r="DG27" s="2">
        <v>0</v>
      </c>
      <c r="DH27" s="2">
        <v>0</v>
      </c>
      <c r="DI27" s="2">
        <v>628</v>
      </c>
      <c r="DJ27" s="2">
        <v>0</v>
      </c>
      <c r="DL27" s="2" t="s">
        <v>32</v>
      </c>
      <c r="DM27" s="2">
        <v>628</v>
      </c>
      <c r="DN27" s="2">
        <v>0</v>
      </c>
      <c r="DO27" s="2">
        <v>0</v>
      </c>
      <c r="DP27" s="2">
        <v>628</v>
      </c>
      <c r="DQ27" s="4">
        <v>0</v>
      </c>
      <c r="DS27" s="2" t="s">
        <v>32</v>
      </c>
      <c r="DT27" s="2">
        <v>628</v>
      </c>
      <c r="DU27" s="2">
        <v>0</v>
      </c>
      <c r="DV27" s="2">
        <v>0</v>
      </c>
      <c r="DW27" s="2">
        <v>628</v>
      </c>
      <c r="DX27" s="4">
        <v>0</v>
      </c>
      <c r="DZ27" s="2" t="s">
        <v>32</v>
      </c>
      <c r="EA27" s="2">
        <v>628</v>
      </c>
      <c r="EB27" s="2">
        <v>0</v>
      </c>
      <c r="EC27" s="2">
        <v>0</v>
      </c>
      <c r="ED27" s="2">
        <v>628</v>
      </c>
      <c r="EE27" s="4">
        <v>0</v>
      </c>
      <c r="EG27" s="2" t="s">
        <v>32</v>
      </c>
      <c r="EH27" s="2">
        <v>628</v>
      </c>
      <c r="EI27" s="2">
        <v>0</v>
      </c>
      <c r="EJ27" s="2">
        <v>0</v>
      </c>
      <c r="EK27" s="2">
        <v>628</v>
      </c>
      <c r="EL27" s="4">
        <v>0</v>
      </c>
      <c r="EN27" s="2" t="s">
        <v>32</v>
      </c>
      <c r="EO27" s="2">
        <v>628</v>
      </c>
      <c r="EP27" s="2">
        <v>0</v>
      </c>
      <c r="EQ27" s="2">
        <v>0</v>
      </c>
      <c r="ER27" s="2">
        <v>628</v>
      </c>
      <c r="ES27" s="4">
        <v>0</v>
      </c>
      <c r="EU27" s="2" t="s">
        <v>32</v>
      </c>
      <c r="EV27" s="2">
        <v>628</v>
      </c>
      <c r="EW27" s="2">
        <v>0</v>
      </c>
      <c r="EX27" s="2">
        <v>0</v>
      </c>
      <c r="EY27" s="2">
        <v>628</v>
      </c>
      <c r="EZ27" s="4">
        <v>0</v>
      </c>
      <c r="FB27" s="2" t="s">
        <v>32</v>
      </c>
      <c r="FC27" s="2">
        <v>588</v>
      </c>
      <c r="FD27" s="2">
        <v>578</v>
      </c>
      <c r="FE27" s="2">
        <v>10</v>
      </c>
      <c r="FF27" s="2">
        <v>0</v>
      </c>
      <c r="FG27" s="4">
        <v>0.98</v>
      </c>
      <c r="FH27" s="4">
        <f t="shared" si="18"/>
        <v>0</v>
      </c>
      <c r="FJ27" s="2" t="s">
        <v>32</v>
      </c>
      <c r="FK27" s="2">
        <v>628</v>
      </c>
      <c r="FL27" s="2">
        <v>618</v>
      </c>
      <c r="FM27" s="7">
        <v>10</v>
      </c>
      <c r="FN27" s="2">
        <v>0</v>
      </c>
      <c r="FO27" s="4">
        <v>0.97</v>
      </c>
      <c r="FP27" s="4">
        <f t="shared" si="19"/>
        <v>-1.0000000000000009E-2</v>
      </c>
      <c r="FR27" s="2" t="s">
        <v>32</v>
      </c>
      <c r="FS27" s="2">
        <v>634</v>
      </c>
      <c r="FT27" s="2">
        <v>618</v>
      </c>
      <c r="FU27" s="2">
        <v>16</v>
      </c>
      <c r="FV27" s="2">
        <v>0</v>
      </c>
      <c r="FW27" s="4">
        <v>0.97</v>
      </c>
      <c r="FX27" s="4">
        <f t="shared" si="20"/>
        <v>0</v>
      </c>
      <c r="FZ27" s="65" t="s">
        <v>32</v>
      </c>
      <c r="GA27" s="2">
        <v>634</v>
      </c>
      <c r="GB27" s="2">
        <v>618</v>
      </c>
      <c r="GC27" s="2">
        <v>16</v>
      </c>
      <c r="GD27" s="2">
        <v>0</v>
      </c>
      <c r="GE27" s="4">
        <v>0.97</v>
      </c>
      <c r="GF27" s="4">
        <f t="shared" si="21"/>
        <v>0</v>
      </c>
      <c r="GI27" s="65" t="s">
        <v>32</v>
      </c>
      <c r="GJ27" s="2">
        <v>634</v>
      </c>
      <c r="GK27" s="2">
        <v>618</v>
      </c>
      <c r="GL27" s="2">
        <v>16</v>
      </c>
      <c r="GM27" s="2">
        <v>0</v>
      </c>
      <c r="GN27" s="4">
        <f t="shared" si="22"/>
        <v>0.97476340694006314</v>
      </c>
      <c r="GO27" s="4">
        <f t="shared" si="23"/>
        <v>4.763406940063164E-3</v>
      </c>
    </row>
    <row r="28" spans="1:197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7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8"/>
        <v>1</v>
      </c>
      <c r="P28" s="4">
        <f t="shared" si="0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f t="shared" si="9"/>
        <v>1</v>
      </c>
      <c r="X28" s="4">
        <f t="shared" si="1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f t="shared" si="10"/>
        <v>1</v>
      </c>
      <c r="AF28" s="4">
        <f t="shared" si="24"/>
        <v>0</v>
      </c>
      <c r="AI28" s="2" t="s">
        <v>32</v>
      </c>
      <c r="AJ28" s="2">
        <v>626</v>
      </c>
      <c r="AK28" s="2">
        <v>616</v>
      </c>
      <c r="AL28" s="2">
        <v>10</v>
      </c>
      <c r="AM28" s="2">
        <v>0</v>
      </c>
      <c r="AN28" s="4">
        <f t="shared" si="28"/>
        <v>0.98402555910543132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76">
        <f t="shared" si="11"/>
        <v>0.98407643312101911</v>
      </c>
      <c r="AW28" s="4">
        <f t="shared" si="29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f t="shared" si="13"/>
        <v>0.98407643312101911</v>
      </c>
      <c r="BE28" s="4">
        <f t="shared" si="14"/>
        <v>0</v>
      </c>
      <c r="BG28" s="4">
        <f t="shared" si="27"/>
        <v>5.0874015587787369E-5</v>
      </c>
      <c r="BJ28" s="2" t="s">
        <v>32</v>
      </c>
      <c r="BK28" s="2">
        <v>628</v>
      </c>
      <c r="BL28" s="2">
        <v>618</v>
      </c>
      <c r="BM28" s="2">
        <v>10</v>
      </c>
      <c r="BN28" s="2">
        <v>0</v>
      </c>
      <c r="BO28" s="4">
        <v>0.98</v>
      </c>
      <c r="BP28" s="4">
        <f t="shared" si="5"/>
        <v>-4.0764331210191296E-3</v>
      </c>
      <c r="BR28" s="2" t="s">
        <v>32</v>
      </c>
      <c r="BS28" s="2">
        <v>628</v>
      </c>
      <c r="BT28" s="2">
        <v>618</v>
      </c>
      <c r="BU28" s="2">
        <v>10</v>
      </c>
      <c r="BV28" s="2">
        <v>0</v>
      </c>
      <c r="BW28" s="4">
        <v>0.98</v>
      </c>
      <c r="BX28" s="4">
        <f t="shared" si="6"/>
        <v>0</v>
      </c>
      <c r="BZ28" s="2" t="s">
        <v>32</v>
      </c>
      <c r="CA28" s="2">
        <v>628</v>
      </c>
      <c r="CB28" s="2">
        <v>618</v>
      </c>
      <c r="CC28" s="2">
        <v>10</v>
      </c>
      <c r="CD28" s="2">
        <v>0</v>
      </c>
      <c r="CE28" s="4">
        <v>0.98</v>
      </c>
      <c r="CF28" s="4">
        <f t="shared" si="15"/>
        <v>0</v>
      </c>
      <c r="CH28" s="2" t="s">
        <v>33</v>
      </c>
      <c r="CI28" s="2">
        <v>52</v>
      </c>
      <c r="CJ28" s="2">
        <v>52</v>
      </c>
      <c r="CK28" s="2">
        <v>0</v>
      </c>
      <c r="CL28" s="2">
        <v>0</v>
      </c>
      <c r="CM28" s="4">
        <v>1</v>
      </c>
      <c r="CN28" s="4">
        <f t="shared" si="25"/>
        <v>0</v>
      </c>
      <c r="CP28" s="2" t="s">
        <v>33</v>
      </c>
      <c r="CQ28" s="2">
        <v>52</v>
      </c>
      <c r="CR28" s="2">
        <v>52</v>
      </c>
      <c r="CS28" s="2">
        <v>0</v>
      </c>
      <c r="CT28" s="2">
        <v>0</v>
      </c>
      <c r="CU28" s="4">
        <v>1</v>
      </c>
      <c r="CV28" s="4">
        <f t="shared" si="17"/>
        <v>0</v>
      </c>
      <c r="CX28" s="2" t="s">
        <v>33</v>
      </c>
      <c r="CY28" s="2">
        <v>52</v>
      </c>
      <c r="CZ28" s="2">
        <v>0</v>
      </c>
      <c r="DA28" s="2">
        <v>0</v>
      </c>
      <c r="DB28" s="2">
        <v>52</v>
      </c>
      <c r="DC28" s="4">
        <v>0</v>
      </c>
      <c r="DE28" s="2" t="s">
        <v>33</v>
      </c>
      <c r="DF28" s="2">
        <v>52</v>
      </c>
      <c r="DG28" s="2">
        <v>0</v>
      </c>
      <c r="DH28" s="2">
        <v>0</v>
      </c>
      <c r="DI28" s="2">
        <v>52</v>
      </c>
      <c r="DJ28" s="2">
        <v>0</v>
      </c>
      <c r="DL28" s="2" t="s">
        <v>33</v>
      </c>
      <c r="DM28" s="2">
        <v>52</v>
      </c>
      <c r="DN28" s="2">
        <v>0</v>
      </c>
      <c r="DO28" s="2">
        <v>0</v>
      </c>
      <c r="DP28" s="2">
        <v>52</v>
      </c>
      <c r="DQ28" s="4">
        <v>0</v>
      </c>
      <c r="DS28" s="2" t="s">
        <v>33</v>
      </c>
      <c r="DT28" s="2">
        <v>52</v>
      </c>
      <c r="DU28" s="2">
        <v>0</v>
      </c>
      <c r="DV28" s="2">
        <v>0</v>
      </c>
      <c r="DW28" s="2">
        <v>52</v>
      </c>
      <c r="DX28" s="4">
        <v>0</v>
      </c>
      <c r="DZ28" s="2" t="s">
        <v>33</v>
      </c>
      <c r="EA28" s="2">
        <v>52</v>
      </c>
      <c r="EB28" s="2">
        <v>0</v>
      </c>
      <c r="EC28" s="2">
        <v>0</v>
      </c>
      <c r="ED28" s="2">
        <v>52</v>
      </c>
      <c r="EE28" s="4">
        <v>0</v>
      </c>
      <c r="EG28" s="2" t="s">
        <v>33</v>
      </c>
      <c r="EH28" s="2">
        <v>52</v>
      </c>
      <c r="EI28" s="2">
        <v>0</v>
      </c>
      <c r="EJ28" s="2">
        <v>0</v>
      </c>
      <c r="EK28" s="2">
        <v>52</v>
      </c>
      <c r="EL28" s="4">
        <v>0</v>
      </c>
      <c r="EN28" s="2" t="s">
        <v>33</v>
      </c>
      <c r="EO28" s="2">
        <v>52</v>
      </c>
      <c r="EP28" s="2">
        <v>0</v>
      </c>
      <c r="EQ28" s="2">
        <v>0</v>
      </c>
      <c r="ER28" s="2">
        <v>52</v>
      </c>
      <c r="ES28" s="4">
        <v>0</v>
      </c>
      <c r="EU28" s="2" t="s">
        <v>33</v>
      </c>
      <c r="EV28" s="2">
        <v>52</v>
      </c>
      <c r="EW28" s="2">
        <v>0</v>
      </c>
      <c r="EX28" s="2">
        <v>0</v>
      </c>
      <c r="EY28" s="2">
        <v>52</v>
      </c>
      <c r="EZ28" s="4">
        <v>0</v>
      </c>
      <c r="FB28" s="2" t="s">
        <v>33</v>
      </c>
      <c r="FC28" s="2">
        <v>52</v>
      </c>
      <c r="FD28" s="2">
        <v>52</v>
      </c>
      <c r="FE28" s="2">
        <v>0</v>
      </c>
      <c r="FF28" s="2">
        <v>0</v>
      </c>
      <c r="FG28" s="4">
        <v>1</v>
      </c>
      <c r="FH28" s="4">
        <f t="shared" si="18"/>
        <v>0</v>
      </c>
      <c r="FJ28" s="2" t="s">
        <v>33</v>
      </c>
      <c r="FK28" s="2">
        <v>52</v>
      </c>
      <c r="FL28" s="2">
        <v>52</v>
      </c>
      <c r="FM28" s="2">
        <v>0</v>
      </c>
      <c r="FN28" s="2">
        <v>0</v>
      </c>
      <c r="FO28" s="4">
        <v>1</v>
      </c>
      <c r="FP28" s="4">
        <f t="shared" si="19"/>
        <v>0</v>
      </c>
      <c r="FR28" s="2" t="s">
        <v>33</v>
      </c>
      <c r="FS28" s="2">
        <v>109</v>
      </c>
      <c r="FT28" s="2">
        <v>109</v>
      </c>
      <c r="FU28" s="2">
        <v>0</v>
      </c>
      <c r="FV28" s="2">
        <v>0</v>
      </c>
      <c r="FW28" s="4">
        <v>1</v>
      </c>
      <c r="FX28" s="4">
        <f t="shared" si="20"/>
        <v>0</v>
      </c>
      <c r="FZ28" s="2" t="s">
        <v>33</v>
      </c>
      <c r="GA28" s="2">
        <v>109</v>
      </c>
      <c r="GB28" s="2">
        <v>109</v>
      </c>
      <c r="GC28" s="2">
        <v>0</v>
      </c>
      <c r="GD28" s="2">
        <v>0</v>
      </c>
      <c r="GE28" s="4">
        <v>1</v>
      </c>
      <c r="GF28" s="4">
        <f t="shared" si="21"/>
        <v>0</v>
      </c>
      <c r="GI28" s="2" t="s">
        <v>33</v>
      </c>
      <c r="GJ28" s="2">
        <v>109</v>
      </c>
      <c r="GK28" s="2">
        <v>109</v>
      </c>
      <c r="GL28" s="2">
        <v>0</v>
      </c>
      <c r="GM28" s="2">
        <v>0</v>
      </c>
      <c r="GN28" s="4">
        <f t="shared" si="22"/>
        <v>1</v>
      </c>
      <c r="GO28" s="4">
        <f t="shared" si="23"/>
        <v>0</v>
      </c>
    </row>
    <row r="29" spans="1:197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7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8"/>
        <v>0.98407643312101911</v>
      </c>
      <c r="P29" s="4">
        <f t="shared" si="0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f t="shared" si="9"/>
        <v>0.98407643312101911</v>
      </c>
      <c r="X29" s="4">
        <f t="shared" si="1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f t="shared" si="10"/>
        <v>0.98407643312101911</v>
      </c>
      <c r="AF29" s="4">
        <f t="shared" si="24"/>
        <v>0</v>
      </c>
      <c r="AI29" s="2" t="s">
        <v>33</v>
      </c>
      <c r="AJ29" s="2">
        <v>52</v>
      </c>
      <c r="AK29" s="2">
        <v>50</v>
      </c>
      <c r="AL29" s="2">
        <v>2</v>
      </c>
      <c r="AM29" s="2">
        <v>0</v>
      </c>
      <c r="AN29" s="4">
        <f t="shared" si="28"/>
        <v>0.96153846153846156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76">
        <f t="shared" si="11"/>
        <v>0.96153846153846156</v>
      </c>
      <c r="AW29" s="4">
        <f t="shared" si="29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f t="shared" si="13"/>
        <v>1</v>
      </c>
      <c r="BE29" s="4">
        <f t="shared" si="14"/>
        <v>3.8461538461538436E-2</v>
      </c>
      <c r="BG29" s="4">
        <f t="shared" si="27"/>
        <v>3.8461538461538436E-2</v>
      </c>
      <c r="BJ29" s="2" t="s">
        <v>33</v>
      </c>
      <c r="BK29" s="2">
        <v>52</v>
      </c>
      <c r="BL29" s="2">
        <v>52</v>
      </c>
      <c r="BM29" s="2">
        <v>0</v>
      </c>
      <c r="BN29" s="2">
        <v>0</v>
      </c>
      <c r="BO29" s="4">
        <v>1</v>
      </c>
      <c r="BP29" s="4">
        <f t="shared" si="5"/>
        <v>0</v>
      </c>
      <c r="BR29" s="2" t="s">
        <v>33</v>
      </c>
      <c r="BS29" s="2">
        <v>52</v>
      </c>
      <c r="BT29" s="2">
        <v>52</v>
      </c>
      <c r="BU29" s="2">
        <v>0</v>
      </c>
      <c r="BV29" s="2">
        <v>0</v>
      </c>
      <c r="BW29" s="4">
        <v>1</v>
      </c>
      <c r="BX29" s="4">
        <f t="shared" si="6"/>
        <v>0</v>
      </c>
      <c r="BZ29" s="2" t="s">
        <v>33</v>
      </c>
      <c r="CA29" s="2">
        <v>52</v>
      </c>
      <c r="CB29" s="2">
        <v>52</v>
      </c>
      <c r="CC29" s="2">
        <v>0</v>
      </c>
      <c r="CD29" s="2">
        <v>0</v>
      </c>
      <c r="CE29" s="4">
        <v>1</v>
      </c>
      <c r="CF29" s="4">
        <f t="shared" si="15"/>
        <v>0</v>
      </c>
      <c r="CH29" s="2" t="s">
        <v>34</v>
      </c>
      <c r="CI29" s="2">
        <v>54</v>
      </c>
      <c r="CJ29" s="2">
        <v>1</v>
      </c>
      <c r="CK29" s="2">
        <v>53</v>
      </c>
      <c r="CL29" s="2">
        <v>0</v>
      </c>
      <c r="CM29" s="4">
        <v>0.02</v>
      </c>
      <c r="CN29" s="4">
        <f t="shared" si="25"/>
        <v>0</v>
      </c>
      <c r="CP29" s="2" t="s">
        <v>34</v>
      </c>
      <c r="CQ29" s="2">
        <v>54</v>
      </c>
      <c r="CR29" s="2">
        <v>1</v>
      </c>
      <c r="CS29" s="2">
        <v>53</v>
      </c>
      <c r="CT29" s="2">
        <v>0</v>
      </c>
      <c r="CU29" s="4">
        <v>0.02</v>
      </c>
      <c r="CV29" s="4">
        <f t="shared" si="17"/>
        <v>0</v>
      </c>
      <c r="CX29" s="2" t="s">
        <v>34</v>
      </c>
      <c r="CY29" s="2">
        <v>54</v>
      </c>
      <c r="CZ29" s="2">
        <v>0</v>
      </c>
      <c r="DA29" s="2">
        <v>0</v>
      </c>
      <c r="DB29" s="2">
        <v>54</v>
      </c>
      <c r="DC29" s="4">
        <v>0</v>
      </c>
      <c r="DE29" s="2" t="s">
        <v>34</v>
      </c>
      <c r="DF29" s="2">
        <v>54</v>
      </c>
      <c r="DG29" s="2">
        <v>0</v>
      </c>
      <c r="DH29" s="2">
        <v>0</v>
      </c>
      <c r="DI29" s="2">
        <v>54</v>
      </c>
      <c r="DJ29" s="2">
        <v>0</v>
      </c>
      <c r="DL29" s="2" t="s">
        <v>34</v>
      </c>
      <c r="DM29" s="2">
        <v>54</v>
      </c>
      <c r="DN29" s="2">
        <v>0</v>
      </c>
      <c r="DO29" s="2">
        <v>0</v>
      </c>
      <c r="DP29" s="2">
        <v>54</v>
      </c>
      <c r="DQ29" s="4">
        <v>0</v>
      </c>
      <c r="DS29" s="2" t="s">
        <v>34</v>
      </c>
      <c r="DT29" s="2">
        <v>54</v>
      </c>
      <c r="DU29" s="2">
        <v>0</v>
      </c>
      <c r="DV29" s="2">
        <v>0</v>
      </c>
      <c r="DW29" s="2">
        <v>54</v>
      </c>
      <c r="DX29" s="4">
        <v>0</v>
      </c>
      <c r="DZ29" s="2" t="s">
        <v>34</v>
      </c>
      <c r="EA29" s="2">
        <v>54</v>
      </c>
      <c r="EB29" s="2">
        <v>0</v>
      </c>
      <c r="EC29" s="2">
        <v>0</v>
      </c>
      <c r="ED29" s="2">
        <v>54</v>
      </c>
      <c r="EE29" s="4">
        <v>0</v>
      </c>
      <c r="EG29" s="2" t="s">
        <v>34</v>
      </c>
      <c r="EH29" s="2">
        <v>54</v>
      </c>
      <c r="EI29" s="2">
        <v>0</v>
      </c>
      <c r="EJ29" s="2">
        <v>0</v>
      </c>
      <c r="EK29" s="2">
        <v>54</v>
      </c>
      <c r="EL29" s="4">
        <v>0</v>
      </c>
      <c r="EN29" s="2" t="s">
        <v>34</v>
      </c>
      <c r="EO29" s="2">
        <v>54</v>
      </c>
      <c r="EP29" s="2">
        <v>0</v>
      </c>
      <c r="EQ29" s="2">
        <v>0</v>
      </c>
      <c r="ER29" s="2">
        <v>54</v>
      </c>
      <c r="ES29" s="4">
        <v>0</v>
      </c>
      <c r="EU29" s="2" t="s">
        <v>34</v>
      </c>
      <c r="EV29" s="2">
        <v>54</v>
      </c>
      <c r="EW29" s="2">
        <v>0</v>
      </c>
      <c r="EX29" s="2">
        <v>0</v>
      </c>
      <c r="EY29" s="2">
        <v>54</v>
      </c>
      <c r="EZ29" s="4">
        <v>0</v>
      </c>
      <c r="FB29" s="2" t="s">
        <v>34</v>
      </c>
      <c r="FC29" s="2">
        <v>54</v>
      </c>
      <c r="FD29" s="2">
        <v>1</v>
      </c>
      <c r="FE29" s="2">
        <v>53</v>
      </c>
      <c r="FF29" s="2">
        <v>0</v>
      </c>
      <c r="FG29" s="4">
        <v>0.02</v>
      </c>
      <c r="FH29" s="4">
        <f t="shared" si="18"/>
        <v>0</v>
      </c>
      <c r="FJ29" s="2" t="s">
        <v>34</v>
      </c>
      <c r="FK29" s="2">
        <v>54</v>
      </c>
      <c r="FL29" s="2">
        <v>1</v>
      </c>
      <c r="FM29" s="2">
        <v>53</v>
      </c>
      <c r="FN29" s="2">
        <v>0</v>
      </c>
      <c r="FO29" s="4">
        <v>0.02</v>
      </c>
      <c r="FP29" s="4">
        <f t="shared" si="19"/>
        <v>0</v>
      </c>
      <c r="FR29" s="2" t="s">
        <v>34</v>
      </c>
      <c r="FS29" s="2">
        <v>54</v>
      </c>
      <c r="FT29" s="2">
        <v>1</v>
      </c>
      <c r="FU29" s="2">
        <v>53</v>
      </c>
      <c r="FV29" s="2">
        <v>0</v>
      </c>
      <c r="FW29" s="4">
        <v>0.02</v>
      </c>
      <c r="FX29" s="4">
        <f t="shared" si="20"/>
        <v>0</v>
      </c>
      <c r="FZ29" s="2" t="s">
        <v>34</v>
      </c>
      <c r="GA29" s="2">
        <v>54</v>
      </c>
      <c r="GB29" s="2">
        <v>1</v>
      </c>
      <c r="GC29" s="2">
        <v>53</v>
      </c>
      <c r="GD29" s="2">
        <v>0</v>
      </c>
      <c r="GE29" s="4">
        <v>0.02</v>
      </c>
      <c r="GF29" s="4">
        <f t="shared" si="21"/>
        <v>0</v>
      </c>
      <c r="GI29" s="2" t="s">
        <v>34</v>
      </c>
      <c r="GJ29" s="2">
        <v>203</v>
      </c>
      <c r="GK29" s="2">
        <v>8</v>
      </c>
      <c r="GL29" s="2">
        <v>191</v>
      </c>
      <c r="GM29" s="2">
        <v>4</v>
      </c>
      <c r="GN29" s="4">
        <f t="shared" si="22"/>
        <v>3.9408866995073892E-2</v>
      </c>
      <c r="GO29" s="4">
        <f t="shared" si="23"/>
        <v>1.9408866995073892E-2</v>
      </c>
    </row>
    <row r="30" spans="1:197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7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8"/>
        <v>0.96153846153846156</v>
      </c>
      <c r="P30" s="4">
        <f t="shared" si="0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f t="shared" si="9"/>
        <v>0.96153846153846156</v>
      </c>
      <c r="X30" s="4">
        <f t="shared" si="1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f t="shared" si="10"/>
        <v>0.96153846153846156</v>
      </c>
      <c r="AF30" s="4">
        <f t="shared" si="24"/>
        <v>0</v>
      </c>
      <c r="AI30" s="2" t="s">
        <v>34</v>
      </c>
      <c r="AJ30" s="2">
        <v>54</v>
      </c>
      <c r="AK30" s="2">
        <v>1</v>
      </c>
      <c r="AL30" s="2">
        <v>53</v>
      </c>
      <c r="AM30" s="2">
        <v>0</v>
      </c>
      <c r="AN30" s="4">
        <f t="shared" si="28"/>
        <v>1.8518518518518517E-2</v>
      </c>
      <c r="AO30" s="4"/>
      <c r="AQ30" s="2" t="s">
        <v>34</v>
      </c>
      <c r="AR30" s="2">
        <v>54</v>
      </c>
      <c r="AS30" s="2">
        <v>1</v>
      </c>
      <c r="AT30" s="2">
        <v>53</v>
      </c>
      <c r="AU30" s="2">
        <v>0</v>
      </c>
      <c r="AV30" s="76">
        <f t="shared" si="11"/>
        <v>1.8518518518518517E-2</v>
      </c>
      <c r="AW30" s="4">
        <f t="shared" si="29"/>
        <v>0</v>
      </c>
      <c r="AY30" s="2" t="s">
        <v>34</v>
      </c>
      <c r="AZ30" s="2">
        <v>54</v>
      </c>
      <c r="BA30" s="2">
        <v>1</v>
      </c>
      <c r="BB30" s="2">
        <v>53</v>
      </c>
      <c r="BC30" s="2">
        <v>0</v>
      </c>
      <c r="BD30" s="4">
        <f t="shared" si="13"/>
        <v>1.8518518518518517E-2</v>
      </c>
      <c r="BE30" s="4">
        <f t="shared" si="14"/>
        <v>0</v>
      </c>
      <c r="BG30" s="4">
        <f t="shared" si="27"/>
        <v>0</v>
      </c>
      <c r="BJ30" s="2" t="s">
        <v>34</v>
      </c>
      <c r="BK30" s="2">
        <v>54</v>
      </c>
      <c r="BL30" s="2">
        <v>1</v>
      </c>
      <c r="BM30" s="2">
        <v>53</v>
      </c>
      <c r="BN30" s="2">
        <v>0</v>
      </c>
      <c r="BO30" s="4">
        <v>0.02</v>
      </c>
      <c r="BP30" s="4">
        <f t="shared" si="5"/>
        <v>1.4814814814814829E-3</v>
      </c>
      <c r="BR30" s="2" t="s">
        <v>34</v>
      </c>
      <c r="BS30" s="2">
        <v>54</v>
      </c>
      <c r="BT30" s="2">
        <v>1</v>
      </c>
      <c r="BU30" s="2">
        <v>53</v>
      </c>
      <c r="BV30" s="2">
        <v>0</v>
      </c>
      <c r="BW30" s="4">
        <v>0.02</v>
      </c>
      <c r="BX30" s="4">
        <f t="shared" si="6"/>
        <v>0</v>
      </c>
      <c r="BZ30" s="2" t="s">
        <v>34</v>
      </c>
      <c r="CA30" s="2">
        <v>54</v>
      </c>
      <c r="CB30" s="2">
        <v>1</v>
      </c>
      <c r="CC30" s="2">
        <v>53</v>
      </c>
      <c r="CD30" s="2">
        <v>0</v>
      </c>
      <c r="CE30" s="4">
        <v>0.02</v>
      </c>
      <c r="CF30" s="4">
        <f t="shared" si="15"/>
        <v>0</v>
      </c>
      <c r="CH30" s="2" t="s">
        <v>35</v>
      </c>
      <c r="CI30" s="2">
        <v>30</v>
      </c>
      <c r="CJ30" s="2">
        <v>3</v>
      </c>
      <c r="CK30" s="2">
        <v>22</v>
      </c>
      <c r="CL30" s="2">
        <v>5</v>
      </c>
      <c r="CM30" s="4">
        <v>0.1</v>
      </c>
      <c r="CN30" s="4">
        <f t="shared" si="25"/>
        <v>0</v>
      </c>
      <c r="CP30" s="2" t="s">
        <v>35</v>
      </c>
      <c r="CQ30" s="2">
        <v>30</v>
      </c>
      <c r="CR30" s="2">
        <v>3</v>
      </c>
      <c r="CS30" s="2">
        <v>22</v>
      </c>
      <c r="CT30" s="2">
        <v>5</v>
      </c>
      <c r="CU30" s="4">
        <v>0.1</v>
      </c>
      <c r="CV30" s="4">
        <f t="shared" si="17"/>
        <v>0</v>
      </c>
      <c r="CX30" s="2" t="s">
        <v>35</v>
      </c>
      <c r="CY30" s="2">
        <v>30</v>
      </c>
      <c r="CZ30" s="2">
        <v>0</v>
      </c>
      <c r="DA30" s="2">
        <v>0</v>
      </c>
      <c r="DB30" s="2">
        <v>30</v>
      </c>
      <c r="DC30" s="4">
        <v>0</v>
      </c>
      <c r="DE30" s="2" t="s">
        <v>35</v>
      </c>
      <c r="DF30" s="2">
        <v>30</v>
      </c>
      <c r="DG30" s="2">
        <v>0</v>
      </c>
      <c r="DH30" s="2">
        <v>0</v>
      </c>
      <c r="DI30" s="2">
        <v>30</v>
      </c>
      <c r="DJ30" s="2">
        <v>0</v>
      </c>
      <c r="DL30" s="2" t="s">
        <v>35</v>
      </c>
      <c r="DM30" s="2">
        <v>30</v>
      </c>
      <c r="DN30" s="2">
        <v>0</v>
      </c>
      <c r="DO30" s="2">
        <v>0</v>
      </c>
      <c r="DP30" s="2">
        <v>30</v>
      </c>
      <c r="DQ30" s="4">
        <v>0</v>
      </c>
      <c r="DS30" s="2" t="s">
        <v>35</v>
      </c>
      <c r="DT30" s="2">
        <v>30</v>
      </c>
      <c r="DU30" s="2">
        <v>0</v>
      </c>
      <c r="DV30" s="2">
        <v>0</v>
      </c>
      <c r="DW30" s="2">
        <v>30</v>
      </c>
      <c r="DX30" s="4">
        <v>0</v>
      </c>
      <c r="DZ30" s="2" t="s">
        <v>35</v>
      </c>
      <c r="EA30" s="2">
        <v>30</v>
      </c>
      <c r="EB30" s="2">
        <v>0</v>
      </c>
      <c r="EC30" s="2">
        <v>0</v>
      </c>
      <c r="ED30" s="2">
        <v>30</v>
      </c>
      <c r="EE30" s="4">
        <v>0</v>
      </c>
      <c r="EG30" s="2" t="s">
        <v>35</v>
      </c>
      <c r="EH30" s="2">
        <v>30</v>
      </c>
      <c r="EI30" s="2">
        <v>0</v>
      </c>
      <c r="EJ30" s="2">
        <v>0</v>
      </c>
      <c r="EK30" s="2">
        <v>30</v>
      </c>
      <c r="EL30" s="4">
        <v>0</v>
      </c>
      <c r="EN30" s="2" t="s">
        <v>35</v>
      </c>
      <c r="EO30" s="2">
        <v>30</v>
      </c>
      <c r="EP30" s="2">
        <v>0</v>
      </c>
      <c r="EQ30" s="2">
        <v>0</v>
      </c>
      <c r="ER30" s="2">
        <v>30</v>
      </c>
      <c r="ES30" s="4">
        <v>0</v>
      </c>
      <c r="EU30" s="2" t="s">
        <v>35</v>
      </c>
      <c r="EV30" s="2">
        <v>30</v>
      </c>
      <c r="EW30" s="2">
        <v>0</v>
      </c>
      <c r="EX30" s="2">
        <v>0</v>
      </c>
      <c r="EY30" s="2">
        <v>30</v>
      </c>
      <c r="EZ30" s="4">
        <v>0</v>
      </c>
      <c r="FB30" s="2" t="s">
        <v>35</v>
      </c>
      <c r="FC30" s="2">
        <v>30</v>
      </c>
      <c r="FD30" s="2">
        <v>3</v>
      </c>
      <c r="FE30" s="2">
        <v>22</v>
      </c>
      <c r="FF30" s="2">
        <v>5</v>
      </c>
      <c r="FG30" s="4">
        <v>0.1</v>
      </c>
      <c r="FH30" s="4">
        <f t="shared" si="18"/>
        <v>0</v>
      </c>
      <c r="FJ30" s="2" t="s">
        <v>35</v>
      </c>
      <c r="FK30" s="2">
        <v>30</v>
      </c>
      <c r="FL30" s="2">
        <v>3</v>
      </c>
      <c r="FM30" s="2">
        <v>22</v>
      </c>
      <c r="FN30" s="2">
        <v>5</v>
      </c>
      <c r="FO30" s="4">
        <v>0.1</v>
      </c>
      <c r="FP30" s="4">
        <f t="shared" si="19"/>
        <v>0</v>
      </c>
      <c r="FR30" s="2" t="s">
        <v>35</v>
      </c>
      <c r="FS30" s="2">
        <v>48</v>
      </c>
      <c r="FT30" s="2">
        <v>21</v>
      </c>
      <c r="FU30" s="2">
        <v>22</v>
      </c>
      <c r="FV30" s="2">
        <v>5</v>
      </c>
      <c r="FW30" s="4">
        <v>0.44</v>
      </c>
      <c r="FX30" s="4">
        <f t="shared" si="20"/>
        <v>0.33999999999999997</v>
      </c>
      <c r="FZ30" s="2" t="s">
        <v>35</v>
      </c>
      <c r="GA30" s="2">
        <v>48</v>
      </c>
      <c r="GB30" s="2">
        <v>21</v>
      </c>
      <c r="GC30" s="2">
        <v>22</v>
      </c>
      <c r="GD30" s="2">
        <v>5</v>
      </c>
      <c r="GE30" s="4">
        <v>0.44</v>
      </c>
      <c r="GF30" s="4">
        <f t="shared" si="21"/>
        <v>0</v>
      </c>
      <c r="GI30" s="2" t="s">
        <v>35</v>
      </c>
      <c r="GJ30" s="2">
        <v>48</v>
      </c>
      <c r="GK30" s="2">
        <v>21</v>
      </c>
      <c r="GL30" s="2">
        <v>22</v>
      </c>
      <c r="GM30" s="2">
        <v>5</v>
      </c>
      <c r="GN30" s="4">
        <f t="shared" si="22"/>
        <v>0.4375</v>
      </c>
      <c r="GO30" s="4">
        <f t="shared" si="23"/>
        <v>-2.5000000000000022E-3</v>
      </c>
    </row>
    <row r="31" spans="1:197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53</v>
      </c>
      <c r="G31" s="75">
        <v>0</v>
      </c>
      <c r="H31" s="76">
        <f t="shared" si="7"/>
        <v>1.8518518518518517E-2</v>
      </c>
      <c r="J31" s="2" t="s">
        <v>34</v>
      </c>
      <c r="K31" s="2">
        <v>54</v>
      </c>
      <c r="L31" s="2">
        <v>1</v>
      </c>
      <c r="M31" s="2">
        <v>53</v>
      </c>
      <c r="N31" s="2">
        <v>0</v>
      </c>
      <c r="O31" s="4">
        <f t="shared" si="8"/>
        <v>1.8518518518518517E-2</v>
      </c>
      <c r="P31" s="4">
        <f t="shared" si="0"/>
        <v>0</v>
      </c>
      <c r="R31" s="2" t="s">
        <v>34</v>
      </c>
      <c r="S31" s="2">
        <v>54</v>
      </c>
      <c r="T31" s="2">
        <v>1</v>
      </c>
      <c r="U31" s="2">
        <v>53</v>
      </c>
      <c r="V31" s="2">
        <v>0</v>
      </c>
      <c r="W31" s="4">
        <f t="shared" si="9"/>
        <v>1.8518518518518517E-2</v>
      </c>
      <c r="X31" s="4">
        <f t="shared" si="1"/>
        <v>0</v>
      </c>
      <c r="Z31" s="2" t="s">
        <v>34</v>
      </c>
      <c r="AA31" s="2">
        <v>54</v>
      </c>
      <c r="AB31" s="2">
        <v>1</v>
      </c>
      <c r="AC31" s="2">
        <v>53</v>
      </c>
      <c r="AD31" s="2">
        <v>0</v>
      </c>
      <c r="AE31" s="4">
        <f t="shared" si="10"/>
        <v>1.8518518518518517E-2</v>
      </c>
      <c r="AF31" s="4">
        <f t="shared" si="24"/>
        <v>0</v>
      </c>
      <c r="AI31" s="2" t="s">
        <v>35</v>
      </c>
      <c r="AJ31" s="2">
        <v>30</v>
      </c>
      <c r="AK31" s="2">
        <v>0</v>
      </c>
      <c r="AL31" s="2">
        <v>25</v>
      </c>
      <c r="AM31" s="2">
        <v>5</v>
      </c>
      <c r="AN31" s="4">
        <f t="shared" si="28"/>
        <v>0</v>
      </c>
      <c r="AO31" s="4"/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76">
        <f t="shared" si="11"/>
        <v>0</v>
      </c>
      <c r="AW31" s="4">
        <f t="shared" si="29"/>
        <v>0</v>
      </c>
      <c r="AY31" s="2" t="s">
        <v>35</v>
      </c>
      <c r="AZ31" s="2">
        <v>30</v>
      </c>
      <c r="BA31" s="2">
        <v>3</v>
      </c>
      <c r="BB31" s="2">
        <v>22</v>
      </c>
      <c r="BC31" s="2">
        <v>5</v>
      </c>
      <c r="BD31" s="4">
        <f t="shared" si="13"/>
        <v>0.1</v>
      </c>
      <c r="BE31" s="4">
        <f t="shared" si="14"/>
        <v>0.1</v>
      </c>
      <c r="BG31" s="4">
        <f t="shared" si="27"/>
        <v>0.1</v>
      </c>
      <c r="BJ31" s="2" t="s">
        <v>35</v>
      </c>
      <c r="BK31" s="2">
        <v>30</v>
      </c>
      <c r="BL31" s="2">
        <v>3</v>
      </c>
      <c r="BM31" s="2">
        <v>22</v>
      </c>
      <c r="BN31" s="2">
        <v>5</v>
      </c>
      <c r="BO31" s="4">
        <v>0.1</v>
      </c>
      <c r="BP31" s="4">
        <f t="shared" si="5"/>
        <v>0</v>
      </c>
      <c r="BR31" s="2" t="s">
        <v>35</v>
      </c>
      <c r="BS31" s="2">
        <v>30</v>
      </c>
      <c r="BT31" s="2">
        <v>3</v>
      </c>
      <c r="BU31" s="2">
        <v>22</v>
      </c>
      <c r="BV31" s="2">
        <v>5</v>
      </c>
      <c r="BW31" s="4">
        <v>0.1</v>
      </c>
      <c r="BX31" s="4">
        <f t="shared" si="6"/>
        <v>0</v>
      </c>
      <c r="BZ31" s="2" t="s">
        <v>35</v>
      </c>
      <c r="CA31" s="2">
        <v>30</v>
      </c>
      <c r="CB31" s="2">
        <v>3</v>
      </c>
      <c r="CC31" s="2">
        <v>22</v>
      </c>
      <c r="CD31" s="2">
        <v>5</v>
      </c>
      <c r="CE31" s="4">
        <v>0.1</v>
      </c>
      <c r="CF31" s="4">
        <f t="shared" si="15"/>
        <v>0</v>
      </c>
      <c r="CH31" s="2" t="s">
        <v>36</v>
      </c>
      <c r="CI31" s="2">
        <v>14</v>
      </c>
      <c r="CJ31" s="2">
        <v>14</v>
      </c>
      <c r="CK31" s="2">
        <v>0</v>
      </c>
      <c r="CL31" s="2">
        <v>0</v>
      </c>
      <c r="CM31" s="4">
        <v>1</v>
      </c>
      <c r="CN31" s="4">
        <f t="shared" si="25"/>
        <v>0</v>
      </c>
      <c r="CP31" s="2" t="s">
        <v>36</v>
      </c>
      <c r="CQ31" s="2">
        <v>14</v>
      </c>
      <c r="CR31" s="2">
        <v>14</v>
      </c>
      <c r="CS31" s="2">
        <v>0</v>
      </c>
      <c r="CT31" s="2">
        <v>0</v>
      </c>
      <c r="CU31" s="4">
        <v>1</v>
      </c>
      <c r="CV31" s="4">
        <f t="shared" si="17"/>
        <v>0</v>
      </c>
      <c r="CX31" s="2" t="s">
        <v>36</v>
      </c>
      <c r="CY31" s="2">
        <v>14</v>
      </c>
      <c r="CZ31" s="2">
        <v>0</v>
      </c>
      <c r="DA31" s="2">
        <v>0</v>
      </c>
      <c r="DB31" s="2">
        <v>14</v>
      </c>
      <c r="DC31" s="4">
        <v>0</v>
      </c>
      <c r="DE31" s="2" t="s">
        <v>36</v>
      </c>
      <c r="DF31" s="2">
        <v>14</v>
      </c>
      <c r="DG31" s="2">
        <v>0</v>
      </c>
      <c r="DH31" s="2">
        <v>0</v>
      </c>
      <c r="DI31" s="2">
        <v>14</v>
      </c>
      <c r="DJ31" s="2">
        <v>0</v>
      </c>
      <c r="DL31" s="2" t="s">
        <v>36</v>
      </c>
      <c r="DM31" s="2">
        <v>14</v>
      </c>
      <c r="DN31" s="2">
        <v>0</v>
      </c>
      <c r="DO31" s="2">
        <v>0</v>
      </c>
      <c r="DP31" s="2">
        <v>14</v>
      </c>
      <c r="DQ31" s="4">
        <v>0</v>
      </c>
      <c r="DS31" s="2" t="s">
        <v>36</v>
      </c>
      <c r="DT31" s="2">
        <v>35</v>
      </c>
      <c r="DU31" s="2">
        <v>0</v>
      </c>
      <c r="DV31" s="2">
        <v>0</v>
      </c>
      <c r="DW31" s="2">
        <v>35</v>
      </c>
      <c r="DX31" s="4">
        <v>0</v>
      </c>
      <c r="DZ31" s="2" t="s">
        <v>36</v>
      </c>
      <c r="EA31" s="2">
        <v>35</v>
      </c>
      <c r="EB31" s="2">
        <v>0</v>
      </c>
      <c r="EC31" s="2">
        <v>0</v>
      </c>
      <c r="ED31" s="2">
        <v>35</v>
      </c>
      <c r="EE31" s="4">
        <v>0</v>
      </c>
      <c r="EG31" s="2" t="s">
        <v>36</v>
      </c>
      <c r="EH31" s="2">
        <v>35</v>
      </c>
      <c r="EI31" s="2">
        <v>0</v>
      </c>
      <c r="EJ31" s="2">
        <v>0</v>
      </c>
      <c r="EK31" s="2">
        <v>35</v>
      </c>
      <c r="EL31" s="4">
        <v>0</v>
      </c>
      <c r="EN31" s="2" t="s">
        <v>36</v>
      </c>
      <c r="EO31" s="2">
        <v>35</v>
      </c>
      <c r="EP31" s="2">
        <v>0</v>
      </c>
      <c r="EQ31" s="2">
        <v>0</v>
      </c>
      <c r="ER31" s="2">
        <v>35</v>
      </c>
      <c r="ES31" s="4">
        <v>0</v>
      </c>
      <c r="EU31" s="2" t="s">
        <v>36</v>
      </c>
      <c r="EV31" s="2">
        <v>35</v>
      </c>
      <c r="EW31" s="2">
        <v>0</v>
      </c>
      <c r="EX31" s="2">
        <v>0</v>
      </c>
      <c r="EY31" s="2">
        <v>35</v>
      </c>
      <c r="EZ31" s="4">
        <v>0</v>
      </c>
      <c r="FB31" s="66" t="s">
        <v>36</v>
      </c>
      <c r="FC31" s="2">
        <v>14</v>
      </c>
      <c r="FD31" s="2">
        <v>14</v>
      </c>
      <c r="FE31" s="2">
        <v>0</v>
      </c>
      <c r="FF31" s="2">
        <v>0</v>
      </c>
      <c r="FG31" s="4">
        <v>1</v>
      </c>
      <c r="FH31" s="4">
        <f t="shared" si="18"/>
        <v>0</v>
      </c>
      <c r="FJ31" s="66" t="s">
        <v>36</v>
      </c>
      <c r="FK31" s="2">
        <v>14</v>
      </c>
      <c r="FL31" s="2">
        <v>14</v>
      </c>
      <c r="FM31" s="2">
        <v>0</v>
      </c>
      <c r="FN31" s="2">
        <v>0</v>
      </c>
      <c r="FO31" s="4">
        <v>1</v>
      </c>
      <c r="FP31" s="4">
        <f t="shared" si="19"/>
        <v>0</v>
      </c>
      <c r="FR31" s="66" t="s">
        <v>36</v>
      </c>
      <c r="FS31" s="2">
        <v>14</v>
      </c>
      <c r="FT31" s="2">
        <v>14</v>
      </c>
      <c r="FU31" s="2">
        <v>0</v>
      </c>
      <c r="FV31" s="2">
        <v>0</v>
      </c>
      <c r="FW31" s="4">
        <v>1</v>
      </c>
      <c r="FX31" s="4">
        <f t="shared" si="20"/>
        <v>0</v>
      </c>
      <c r="FZ31" s="17" t="s">
        <v>36</v>
      </c>
      <c r="GA31" s="17">
        <v>25</v>
      </c>
      <c r="GB31" s="17">
        <v>23</v>
      </c>
      <c r="GC31" s="109">
        <v>2</v>
      </c>
      <c r="GD31" s="17">
        <v>0</v>
      </c>
      <c r="GE31" s="110">
        <f>GB31/GA31</f>
        <v>0.92</v>
      </c>
      <c r="GF31" s="110">
        <f t="shared" si="21"/>
        <v>-7.999999999999996E-2</v>
      </c>
      <c r="GG31" s="2" t="s">
        <v>119</v>
      </c>
      <c r="GI31" s="65" t="s">
        <v>36</v>
      </c>
      <c r="GJ31" s="2">
        <v>25</v>
      </c>
      <c r="GK31" s="2">
        <v>23</v>
      </c>
      <c r="GL31" s="2">
        <v>2</v>
      </c>
      <c r="GM31" s="2">
        <v>0</v>
      </c>
      <c r="GN31" s="4">
        <f t="shared" si="22"/>
        <v>0.92</v>
      </c>
      <c r="GO31" s="4">
        <f t="shared" si="23"/>
        <v>0</v>
      </c>
    </row>
    <row r="32" spans="1:197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25</v>
      </c>
      <c r="G32" s="75">
        <v>5</v>
      </c>
      <c r="H32" s="76">
        <f t="shared" si="7"/>
        <v>0</v>
      </c>
      <c r="J32" s="2" t="s">
        <v>35</v>
      </c>
      <c r="K32" s="2">
        <v>30</v>
      </c>
      <c r="L32" s="2">
        <v>0</v>
      </c>
      <c r="M32" s="2">
        <v>25</v>
      </c>
      <c r="N32" s="2">
        <v>5</v>
      </c>
      <c r="O32" s="4">
        <f t="shared" si="8"/>
        <v>0</v>
      </c>
      <c r="P32" s="4">
        <f t="shared" si="0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f t="shared" si="9"/>
        <v>0</v>
      </c>
      <c r="X32" s="4">
        <f t="shared" si="1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f t="shared" si="10"/>
        <v>0</v>
      </c>
      <c r="AF32" s="4">
        <f t="shared" si="24"/>
        <v>0</v>
      </c>
      <c r="AI32" s="2" t="s">
        <v>36</v>
      </c>
      <c r="AJ32" s="2">
        <v>14</v>
      </c>
      <c r="AK32" s="2">
        <v>14</v>
      </c>
      <c r="AL32" s="2">
        <v>0</v>
      </c>
      <c r="AM32" s="2">
        <v>0</v>
      </c>
      <c r="AN32" s="4">
        <f t="shared" si="28"/>
        <v>1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76">
        <f t="shared" si="11"/>
        <v>1</v>
      </c>
      <c r="AW32" s="4">
        <f t="shared" si="29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f t="shared" si="13"/>
        <v>1</v>
      </c>
      <c r="BE32" s="4">
        <f t="shared" si="14"/>
        <v>0</v>
      </c>
      <c r="BG32" s="4">
        <f t="shared" si="27"/>
        <v>0</v>
      </c>
      <c r="BJ32" s="2" t="s">
        <v>36</v>
      </c>
      <c r="BK32" s="2">
        <v>14</v>
      </c>
      <c r="BL32" s="2">
        <v>14</v>
      </c>
      <c r="BM32" s="2">
        <v>0</v>
      </c>
      <c r="BN32" s="2">
        <v>0</v>
      </c>
      <c r="BO32" s="4">
        <v>1</v>
      </c>
      <c r="BP32" s="4">
        <f t="shared" si="5"/>
        <v>0</v>
      </c>
      <c r="BR32" s="2" t="s">
        <v>36</v>
      </c>
      <c r="BS32" s="2">
        <v>14</v>
      </c>
      <c r="BT32" s="2">
        <v>14</v>
      </c>
      <c r="BU32" s="2">
        <v>0</v>
      </c>
      <c r="BV32" s="2">
        <v>0</v>
      </c>
      <c r="BW32" s="4">
        <v>1</v>
      </c>
      <c r="BX32" s="4">
        <f t="shared" si="6"/>
        <v>0</v>
      </c>
      <c r="BZ32" s="2" t="s">
        <v>36</v>
      </c>
      <c r="CA32" s="2">
        <v>14</v>
      </c>
      <c r="CB32" s="2">
        <v>14</v>
      </c>
      <c r="CC32" s="2">
        <v>0</v>
      </c>
      <c r="CD32" s="2">
        <v>0</v>
      </c>
      <c r="CE32" s="4">
        <v>1</v>
      </c>
      <c r="CF32" s="4">
        <f t="shared" si="15"/>
        <v>0</v>
      </c>
      <c r="CH32" s="2" t="s">
        <v>37</v>
      </c>
      <c r="CI32" s="2">
        <v>4</v>
      </c>
      <c r="CJ32" s="2">
        <v>4</v>
      </c>
      <c r="CK32" s="2">
        <v>0</v>
      </c>
      <c r="CL32" s="2">
        <v>0</v>
      </c>
      <c r="CM32" s="4">
        <v>1</v>
      </c>
      <c r="CN32" s="4">
        <f t="shared" si="25"/>
        <v>0</v>
      </c>
      <c r="CP32" s="2" t="s">
        <v>37</v>
      </c>
      <c r="CQ32" s="2">
        <v>4</v>
      </c>
      <c r="CR32" s="2">
        <v>4</v>
      </c>
      <c r="CS32" s="2">
        <v>0</v>
      </c>
      <c r="CT32" s="2">
        <v>0</v>
      </c>
      <c r="CU32" s="4">
        <v>1</v>
      </c>
      <c r="CV32" s="4">
        <f t="shared" si="17"/>
        <v>0</v>
      </c>
      <c r="CX32" s="2" t="s">
        <v>37</v>
      </c>
      <c r="CY32" s="2">
        <v>4</v>
      </c>
      <c r="CZ32" s="2">
        <v>0</v>
      </c>
      <c r="DA32" s="2">
        <v>0</v>
      </c>
      <c r="DB32" s="2">
        <v>4</v>
      </c>
      <c r="DC32" s="4">
        <v>0</v>
      </c>
      <c r="DE32" s="2" t="s">
        <v>37</v>
      </c>
      <c r="DF32" s="2">
        <v>4</v>
      </c>
      <c r="DG32" s="2">
        <v>0</v>
      </c>
      <c r="DH32" s="2">
        <v>0</v>
      </c>
      <c r="DI32" s="2">
        <v>4</v>
      </c>
      <c r="DJ32" s="2">
        <v>0</v>
      </c>
      <c r="DL32" s="2" t="s">
        <v>37</v>
      </c>
      <c r="DM32" s="2">
        <v>4</v>
      </c>
      <c r="DN32" s="2">
        <v>0</v>
      </c>
      <c r="DO32" s="2">
        <v>0</v>
      </c>
      <c r="DP32" s="2">
        <v>4</v>
      </c>
      <c r="DQ32" s="4">
        <v>0</v>
      </c>
      <c r="DS32" s="2" t="s">
        <v>37</v>
      </c>
      <c r="DT32" s="2">
        <v>27</v>
      </c>
      <c r="DU32" s="2">
        <v>0</v>
      </c>
      <c r="DV32" s="2">
        <v>0</v>
      </c>
      <c r="DW32" s="2">
        <v>27</v>
      </c>
      <c r="DX32" s="4">
        <v>0</v>
      </c>
      <c r="DZ32" s="2" t="s">
        <v>37</v>
      </c>
      <c r="EA32" s="2">
        <v>27</v>
      </c>
      <c r="EB32" s="2">
        <v>0</v>
      </c>
      <c r="EC32" s="2">
        <v>0</v>
      </c>
      <c r="ED32" s="2">
        <v>27</v>
      </c>
      <c r="EE32" s="4">
        <v>0</v>
      </c>
      <c r="EG32" s="2" t="s">
        <v>37</v>
      </c>
      <c r="EH32" s="2">
        <v>27</v>
      </c>
      <c r="EI32" s="2">
        <v>0</v>
      </c>
      <c r="EJ32" s="2">
        <v>0</v>
      </c>
      <c r="EK32" s="2">
        <v>27</v>
      </c>
      <c r="EL32" s="4">
        <v>0</v>
      </c>
      <c r="EN32" s="2" t="s">
        <v>37</v>
      </c>
      <c r="EO32" s="2">
        <v>27</v>
      </c>
      <c r="EP32" s="2">
        <v>0</v>
      </c>
      <c r="EQ32" s="2">
        <v>0</v>
      </c>
      <c r="ER32" s="2">
        <v>27</v>
      </c>
      <c r="ES32" s="4">
        <v>0</v>
      </c>
      <c r="EU32" s="2" t="s">
        <v>37</v>
      </c>
      <c r="EV32" s="2">
        <v>27</v>
      </c>
      <c r="EW32" s="2">
        <v>0</v>
      </c>
      <c r="EX32" s="2">
        <v>0</v>
      </c>
      <c r="EY32" s="2">
        <v>27</v>
      </c>
      <c r="EZ32" s="4">
        <v>0</v>
      </c>
      <c r="FB32" s="66" t="s">
        <v>37</v>
      </c>
      <c r="FC32" s="2">
        <v>4</v>
      </c>
      <c r="FD32" s="2">
        <v>4</v>
      </c>
      <c r="FE32" s="2">
        <v>0</v>
      </c>
      <c r="FF32" s="2">
        <v>0</v>
      </c>
      <c r="FG32" s="4">
        <v>1</v>
      </c>
      <c r="FH32" s="4">
        <f t="shared" si="18"/>
        <v>0</v>
      </c>
      <c r="FJ32" s="66" t="s">
        <v>37</v>
      </c>
      <c r="FK32" s="2">
        <v>4</v>
      </c>
      <c r="FL32" s="2">
        <v>4</v>
      </c>
      <c r="FM32" s="2">
        <v>0</v>
      </c>
      <c r="FN32" s="2">
        <v>0</v>
      </c>
      <c r="FO32" s="4">
        <v>1</v>
      </c>
      <c r="FP32" s="4">
        <f t="shared" si="19"/>
        <v>0</v>
      </c>
      <c r="FR32" s="66" t="s">
        <v>37</v>
      </c>
      <c r="FS32" s="2">
        <v>4</v>
      </c>
      <c r="FT32" s="2">
        <v>4</v>
      </c>
      <c r="FU32" s="2">
        <v>0</v>
      </c>
      <c r="FV32" s="2">
        <v>0</v>
      </c>
      <c r="FW32" s="4">
        <v>1</v>
      </c>
      <c r="FX32" s="4">
        <f t="shared" si="20"/>
        <v>0</v>
      </c>
      <c r="FZ32" s="65" t="s">
        <v>37</v>
      </c>
      <c r="GA32" s="2">
        <v>11</v>
      </c>
      <c r="GB32" s="2">
        <v>11</v>
      </c>
      <c r="GC32" s="2">
        <v>0</v>
      </c>
      <c r="GD32" s="2">
        <v>0</v>
      </c>
      <c r="GE32" s="4">
        <f>GB32/GA32</f>
        <v>1</v>
      </c>
      <c r="GF32" s="4">
        <f t="shared" si="21"/>
        <v>0</v>
      </c>
      <c r="GI32" s="65" t="s">
        <v>37</v>
      </c>
      <c r="GJ32" s="2">
        <v>11</v>
      </c>
      <c r="GK32" s="2">
        <v>11</v>
      </c>
      <c r="GL32" s="2">
        <v>0</v>
      </c>
      <c r="GM32" s="2">
        <v>0</v>
      </c>
      <c r="GN32" s="4">
        <f t="shared" si="22"/>
        <v>1</v>
      </c>
      <c r="GO32" s="4">
        <f t="shared" si="23"/>
        <v>0</v>
      </c>
    </row>
    <row r="33" spans="1:197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7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8"/>
        <v>1</v>
      </c>
      <c r="P33" s="4">
        <f t="shared" si="0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f t="shared" si="9"/>
        <v>1</v>
      </c>
      <c r="X33" s="4">
        <f t="shared" si="1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f t="shared" si="10"/>
        <v>1</v>
      </c>
      <c r="AF33" s="4">
        <f t="shared" si="24"/>
        <v>0</v>
      </c>
      <c r="AI33" s="2" t="s">
        <v>37</v>
      </c>
      <c r="AJ33" s="2">
        <v>4</v>
      </c>
      <c r="AK33" s="2">
        <v>4</v>
      </c>
      <c r="AL33" s="2">
        <v>0</v>
      </c>
      <c r="AM33" s="2">
        <v>0</v>
      </c>
      <c r="AN33" s="4">
        <f t="shared" si="28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76">
        <f t="shared" si="11"/>
        <v>1</v>
      </c>
      <c r="AW33" s="4">
        <f t="shared" si="29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f t="shared" si="13"/>
        <v>1</v>
      </c>
      <c r="BE33" s="4">
        <f t="shared" si="14"/>
        <v>0</v>
      </c>
      <c r="BG33" s="4">
        <f t="shared" si="27"/>
        <v>0</v>
      </c>
      <c r="BJ33" s="2" t="s">
        <v>37</v>
      </c>
      <c r="BK33" s="2">
        <v>4</v>
      </c>
      <c r="BL33" s="2">
        <v>4</v>
      </c>
      <c r="BM33" s="2">
        <v>0</v>
      </c>
      <c r="BN33" s="2">
        <v>0</v>
      </c>
      <c r="BO33" s="4">
        <v>1</v>
      </c>
      <c r="BP33" s="4">
        <f t="shared" si="5"/>
        <v>0</v>
      </c>
      <c r="BR33" s="2" t="s">
        <v>37</v>
      </c>
      <c r="BS33" s="2">
        <v>4</v>
      </c>
      <c r="BT33" s="2">
        <v>4</v>
      </c>
      <c r="BU33" s="2">
        <v>0</v>
      </c>
      <c r="BV33" s="2">
        <v>0</v>
      </c>
      <c r="BW33" s="4">
        <v>1</v>
      </c>
      <c r="BX33" s="4">
        <f t="shared" si="6"/>
        <v>0</v>
      </c>
      <c r="BZ33" s="2" t="s">
        <v>37</v>
      </c>
      <c r="CA33" s="2">
        <v>4</v>
      </c>
      <c r="CB33" s="2">
        <v>4</v>
      </c>
      <c r="CC33" s="2">
        <v>0</v>
      </c>
      <c r="CD33" s="2">
        <v>0</v>
      </c>
      <c r="CE33" s="4">
        <v>1</v>
      </c>
      <c r="CF33" s="4">
        <f t="shared" si="15"/>
        <v>0</v>
      </c>
      <c r="CH33" s="2" t="s">
        <v>38</v>
      </c>
      <c r="CI33" s="2">
        <v>36</v>
      </c>
      <c r="CJ33" s="2">
        <v>35</v>
      </c>
      <c r="CK33" s="2">
        <v>1</v>
      </c>
      <c r="CL33" s="2">
        <v>0</v>
      </c>
      <c r="CM33" s="4">
        <v>0.97</v>
      </c>
      <c r="CN33" s="4">
        <f t="shared" si="25"/>
        <v>0</v>
      </c>
      <c r="CP33" s="2" t="s">
        <v>38</v>
      </c>
      <c r="CQ33" s="2">
        <v>36</v>
      </c>
      <c r="CR33" s="2">
        <v>35</v>
      </c>
      <c r="CS33" s="2">
        <v>1</v>
      </c>
      <c r="CT33" s="2">
        <v>0</v>
      </c>
      <c r="CU33" s="4">
        <v>0.97</v>
      </c>
      <c r="CV33" s="4">
        <f t="shared" si="17"/>
        <v>0</v>
      </c>
      <c r="CX33" s="2" t="s">
        <v>38</v>
      </c>
      <c r="CY33" s="2">
        <v>36</v>
      </c>
      <c r="CZ33" s="2">
        <v>0</v>
      </c>
      <c r="DA33" s="2">
        <v>0</v>
      </c>
      <c r="DB33" s="2">
        <v>36</v>
      </c>
      <c r="DC33" s="4">
        <v>0</v>
      </c>
      <c r="DE33" s="2" t="s">
        <v>38</v>
      </c>
      <c r="DF33" s="2">
        <v>36</v>
      </c>
      <c r="DG33" s="2">
        <v>0</v>
      </c>
      <c r="DH33" s="2">
        <v>0</v>
      </c>
      <c r="DI33" s="2">
        <v>36</v>
      </c>
      <c r="DJ33" s="2">
        <v>0</v>
      </c>
      <c r="DL33" s="2" t="s">
        <v>38</v>
      </c>
      <c r="DM33" s="2">
        <v>36</v>
      </c>
      <c r="DN33" s="2">
        <v>0</v>
      </c>
      <c r="DO33" s="2">
        <v>0</v>
      </c>
      <c r="DP33" s="2">
        <v>36</v>
      </c>
      <c r="DQ33" s="4">
        <v>0</v>
      </c>
      <c r="DS33" s="2" t="s">
        <v>38</v>
      </c>
      <c r="DT33" s="2">
        <v>36</v>
      </c>
      <c r="DU33" s="2">
        <v>0</v>
      </c>
      <c r="DV33" s="2">
        <v>0</v>
      </c>
      <c r="DW33" s="2">
        <v>36</v>
      </c>
      <c r="DX33" s="4">
        <v>0</v>
      </c>
      <c r="DZ33" s="2" t="s">
        <v>38</v>
      </c>
      <c r="EA33" s="2">
        <v>36</v>
      </c>
      <c r="EB33" s="2">
        <v>0</v>
      </c>
      <c r="EC33" s="2">
        <v>0</v>
      </c>
      <c r="ED33" s="2">
        <v>36</v>
      </c>
      <c r="EE33" s="4">
        <v>0</v>
      </c>
      <c r="EG33" s="2" t="s">
        <v>38</v>
      </c>
      <c r="EH33" s="2">
        <v>36</v>
      </c>
      <c r="EI33" s="2">
        <v>0</v>
      </c>
      <c r="EJ33" s="2">
        <v>0</v>
      </c>
      <c r="EK33" s="2">
        <v>36</v>
      </c>
      <c r="EL33" s="4">
        <v>0</v>
      </c>
      <c r="EN33" s="2" t="s">
        <v>38</v>
      </c>
      <c r="EO33" s="2">
        <v>36</v>
      </c>
      <c r="EP33" s="2">
        <v>0</v>
      </c>
      <c r="EQ33" s="2">
        <v>0</v>
      </c>
      <c r="ER33" s="2">
        <v>36</v>
      </c>
      <c r="ES33" s="4">
        <v>0</v>
      </c>
      <c r="EU33" s="2" t="s">
        <v>38</v>
      </c>
      <c r="EV33" s="2">
        <v>36</v>
      </c>
      <c r="EW33" s="2">
        <v>0</v>
      </c>
      <c r="EX33" s="2">
        <v>0</v>
      </c>
      <c r="EY33" s="2">
        <v>36</v>
      </c>
      <c r="EZ33" s="4">
        <v>0</v>
      </c>
      <c r="FB33" s="2" t="s">
        <v>38</v>
      </c>
      <c r="FC33" s="2">
        <v>36</v>
      </c>
      <c r="FD33" s="2">
        <v>35</v>
      </c>
      <c r="FE33" s="2">
        <v>1</v>
      </c>
      <c r="FF33" s="2">
        <v>0</v>
      </c>
      <c r="FG33" s="4">
        <v>0.97</v>
      </c>
      <c r="FH33" s="4">
        <f t="shared" si="18"/>
        <v>0</v>
      </c>
      <c r="FJ33" s="2" t="s">
        <v>38</v>
      </c>
      <c r="FK33" s="2">
        <v>36</v>
      </c>
      <c r="FL33" s="2">
        <v>35</v>
      </c>
      <c r="FM33" s="2">
        <v>1</v>
      </c>
      <c r="FN33" s="2">
        <v>0</v>
      </c>
      <c r="FO33" s="4">
        <v>0.97</v>
      </c>
      <c r="FP33" s="4">
        <f t="shared" si="19"/>
        <v>0</v>
      </c>
      <c r="FR33" s="2" t="s">
        <v>38</v>
      </c>
      <c r="FS33" s="2">
        <v>147</v>
      </c>
      <c r="FT33" s="2">
        <v>146</v>
      </c>
      <c r="FU33" s="2">
        <v>1</v>
      </c>
      <c r="FV33" s="2">
        <v>0</v>
      </c>
      <c r="FW33" s="4">
        <v>0.99</v>
      </c>
      <c r="FX33" s="4">
        <f t="shared" si="20"/>
        <v>2.0000000000000018E-2</v>
      </c>
      <c r="FZ33" s="2" t="s">
        <v>38</v>
      </c>
      <c r="GA33" s="2">
        <v>147</v>
      </c>
      <c r="GB33" s="2">
        <v>146</v>
      </c>
      <c r="GC33" s="2">
        <v>1</v>
      </c>
      <c r="GD33" s="2">
        <v>0</v>
      </c>
      <c r="GE33" s="4">
        <v>0.99</v>
      </c>
      <c r="GF33" s="4">
        <f t="shared" si="21"/>
        <v>0</v>
      </c>
      <c r="GI33" s="2" t="s">
        <v>38</v>
      </c>
      <c r="GJ33" s="2">
        <v>147</v>
      </c>
      <c r="GK33" s="2">
        <v>146</v>
      </c>
      <c r="GL33" s="2">
        <v>1</v>
      </c>
      <c r="GM33" s="2">
        <v>0</v>
      </c>
      <c r="GN33" s="4">
        <f t="shared" si="22"/>
        <v>0.99319727891156462</v>
      </c>
      <c r="GO33" s="4">
        <f t="shared" si="23"/>
        <v>3.1972789115646272E-3</v>
      </c>
    </row>
    <row r="34" spans="1:197" ht="13.5" thickBot="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7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8"/>
        <v>1</v>
      </c>
      <c r="P34" s="4">
        <f t="shared" si="0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f t="shared" si="9"/>
        <v>1</v>
      </c>
      <c r="X34" s="4">
        <f t="shared" si="1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f t="shared" si="10"/>
        <v>1</v>
      </c>
      <c r="AF34" s="4">
        <f t="shared" si="24"/>
        <v>0</v>
      </c>
      <c r="AI34" s="2" t="s">
        <v>38</v>
      </c>
      <c r="AJ34" s="2">
        <v>36</v>
      </c>
      <c r="AK34" s="2">
        <v>35</v>
      </c>
      <c r="AL34" s="2">
        <v>1</v>
      </c>
      <c r="AM34" s="2">
        <v>0</v>
      </c>
      <c r="AN34" s="4">
        <f t="shared" si="28"/>
        <v>0.97222222222222221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76">
        <f t="shared" si="11"/>
        <v>0.97222222222222221</v>
      </c>
      <c r="AW34" s="4">
        <f t="shared" si="29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f t="shared" si="13"/>
        <v>0.97222222222222221</v>
      </c>
      <c r="BE34" s="4">
        <f t="shared" si="14"/>
        <v>0</v>
      </c>
      <c r="BG34" s="4">
        <f t="shared" si="27"/>
        <v>0</v>
      </c>
      <c r="BJ34" s="2" t="s">
        <v>38</v>
      </c>
      <c r="BK34" s="2">
        <v>36</v>
      </c>
      <c r="BL34" s="2">
        <v>35</v>
      </c>
      <c r="BM34" s="2">
        <v>1</v>
      </c>
      <c r="BN34" s="2">
        <v>0</v>
      </c>
      <c r="BO34" s="4">
        <v>0.97</v>
      </c>
      <c r="BP34" s="4">
        <f t="shared" si="5"/>
        <v>-2.2222222222222365E-3</v>
      </c>
      <c r="BR34" s="2" t="s">
        <v>38</v>
      </c>
      <c r="BS34" s="2">
        <v>36</v>
      </c>
      <c r="BT34" s="2">
        <v>35</v>
      </c>
      <c r="BU34" s="2">
        <v>1</v>
      </c>
      <c r="BV34" s="2">
        <v>0</v>
      </c>
      <c r="BW34" s="4">
        <v>0.97</v>
      </c>
      <c r="BX34" s="4">
        <f t="shared" si="6"/>
        <v>0</v>
      </c>
      <c r="BZ34" s="2" t="s">
        <v>38</v>
      </c>
      <c r="CA34" s="2">
        <v>36</v>
      </c>
      <c r="CB34" s="2">
        <v>35</v>
      </c>
      <c r="CC34" s="2">
        <v>1</v>
      </c>
      <c r="CD34" s="2">
        <v>0</v>
      </c>
      <c r="CE34" s="4">
        <v>0.97</v>
      </c>
      <c r="CF34" s="4">
        <f t="shared" si="15"/>
        <v>0</v>
      </c>
      <c r="CH34" s="2" t="s">
        <v>39</v>
      </c>
      <c r="CI34" s="2">
        <v>12</v>
      </c>
      <c r="CJ34" s="2">
        <v>12</v>
      </c>
      <c r="CK34" s="2">
        <v>0</v>
      </c>
      <c r="CL34" s="2">
        <v>0</v>
      </c>
      <c r="CM34" s="4">
        <v>1</v>
      </c>
      <c r="CN34" s="4">
        <f t="shared" si="25"/>
        <v>0</v>
      </c>
      <c r="CP34" s="2" t="s">
        <v>39</v>
      </c>
      <c r="CQ34" s="2">
        <v>12</v>
      </c>
      <c r="CR34" s="2">
        <v>12</v>
      </c>
      <c r="CS34" s="2">
        <v>0</v>
      </c>
      <c r="CT34" s="2">
        <v>0</v>
      </c>
      <c r="CU34" s="4">
        <v>1</v>
      </c>
      <c r="CV34" s="4">
        <f t="shared" si="17"/>
        <v>0</v>
      </c>
      <c r="CX34" s="2" t="s">
        <v>39</v>
      </c>
      <c r="CY34" s="2">
        <v>12</v>
      </c>
      <c r="CZ34" s="2">
        <v>0</v>
      </c>
      <c r="DA34" s="2">
        <v>0</v>
      </c>
      <c r="DB34" s="2">
        <v>12</v>
      </c>
      <c r="DC34" s="4">
        <v>0</v>
      </c>
      <c r="DE34" s="2" t="s">
        <v>39</v>
      </c>
      <c r="DF34" s="2">
        <v>12</v>
      </c>
      <c r="DG34" s="2">
        <v>0</v>
      </c>
      <c r="DH34" s="2">
        <v>0</v>
      </c>
      <c r="DI34" s="2">
        <v>12</v>
      </c>
      <c r="DJ34" s="2">
        <v>0</v>
      </c>
      <c r="DL34" s="2" t="s">
        <v>39</v>
      </c>
      <c r="DM34" s="2">
        <v>12</v>
      </c>
      <c r="DN34" s="2">
        <v>0</v>
      </c>
      <c r="DO34" s="2">
        <v>0</v>
      </c>
      <c r="DP34" s="2">
        <v>12</v>
      </c>
      <c r="DQ34" s="4">
        <v>0</v>
      </c>
      <c r="DS34" s="2" t="s">
        <v>39</v>
      </c>
      <c r="DT34" s="2">
        <v>12</v>
      </c>
      <c r="DU34" s="2">
        <v>0</v>
      </c>
      <c r="DV34" s="2">
        <v>0</v>
      </c>
      <c r="DW34" s="2">
        <v>12</v>
      </c>
      <c r="DX34" s="4">
        <v>0</v>
      </c>
      <c r="DZ34" s="2" t="s">
        <v>39</v>
      </c>
      <c r="EA34" s="2">
        <v>12</v>
      </c>
      <c r="EB34" s="2">
        <v>0</v>
      </c>
      <c r="EC34" s="2">
        <v>0</v>
      </c>
      <c r="ED34" s="2">
        <v>12</v>
      </c>
      <c r="EE34" s="4">
        <v>0</v>
      </c>
      <c r="EG34" s="2" t="s">
        <v>39</v>
      </c>
      <c r="EH34" s="2">
        <v>12</v>
      </c>
      <c r="EI34" s="2">
        <v>0</v>
      </c>
      <c r="EJ34" s="2">
        <v>0</v>
      </c>
      <c r="EK34" s="2">
        <v>12</v>
      </c>
      <c r="EL34" s="4">
        <v>0</v>
      </c>
      <c r="EN34" s="2" t="s">
        <v>39</v>
      </c>
      <c r="EO34" s="2">
        <v>12</v>
      </c>
      <c r="EP34" s="2">
        <v>0</v>
      </c>
      <c r="EQ34" s="2">
        <v>0</v>
      </c>
      <c r="ER34" s="2">
        <v>12</v>
      </c>
      <c r="ES34" s="4">
        <v>0</v>
      </c>
      <c r="EU34" s="2" t="s">
        <v>39</v>
      </c>
      <c r="EV34" s="2">
        <v>12</v>
      </c>
      <c r="EW34" s="2">
        <v>0</v>
      </c>
      <c r="EX34" s="2">
        <v>0</v>
      </c>
      <c r="EY34" s="2">
        <v>12</v>
      </c>
      <c r="EZ34" s="4">
        <v>0</v>
      </c>
      <c r="FB34" s="2" t="s">
        <v>39</v>
      </c>
      <c r="FC34" s="2">
        <v>12</v>
      </c>
      <c r="FD34" s="2">
        <v>12</v>
      </c>
      <c r="FE34" s="2">
        <v>0</v>
      </c>
      <c r="FF34" s="2">
        <v>0</v>
      </c>
      <c r="FG34" s="4">
        <v>1</v>
      </c>
      <c r="FH34" s="4">
        <f t="shared" si="18"/>
        <v>0</v>
      </c>
      <c r="FJ34" s="2" t="s">
        <v>39</v>
      </c>
      <c r="FK34" s="2">
        <v>12</v>
      </c>
      <c r="FL34" s="2">
        <v>12</v>
      </c>
      <c r="FM34" s="2">
        <v>0</v>
      </c>
      <c r="FN34" s="2">
        <v>0</v>
      </c>
      <c r="FO34" s="4">
        <v>1</v>
      </c>
      <c r="FP34" s="4">
        <f t="shared" si="19"/>
        <v>0</v>
      </c>
      <c r="FR34" s="2" t="s">
        <v>39</v>
      </c>
      <c r="FS34" s="2">
        <v>12</v>
      </c>
      <c r="FT34" s="2">
        <v>12</v>
      </c>
      <c r="FU34" s="2">
        <v>0</v>
      </c>
      <c r="FV34" s="2">
        <v>0</v>
      </c>
      <c r="FW34" s="4">
        <v>1</v>
      </c>
      <c r="FX34" s="4">
        <f t="shared" si="20"/>
        <v>0</v>
      </c>
      <c r="FZ34" s="2" t="s">
        <v>39</v>
      </c>
      <c r="GA34" s="2">
        <v>12</v>
      </c>
      <c r="GB34" s="2">
        <v>12</v>
      </c>
      <c r="GC34" s="2">
        <v>0</v>
      </c>
      <c r="GD34" s="2">
        <v>0</v>
      </c>
      <c r="GE34" s="4">
        <v>1</v>
      </c>
      <c r="GF34" s="4">
        <f t="shared" si="21"/>
        <v>0</v>
      </c>
      <c r="GI34" s="2" t="s">
        <v>39</v>
      </c>
      <c r="GJ34" s="2">
        <v>12</v>
      </c>
      <c r="GK34" s="2">
        <v>12</v>
      </c>
      <c r="GL34" s="2">
        <v>0</v>
      </c>
      <c r="GM34" s="2">
        <v>0</v>
      </c>
      <c r="GN34" s="4">
        <f t="shared" si="22"/>
        <v>1</v>
      </c>
      <c r="GO34" s="4">
        <f t="shared" si="23"/>
        <v>0</v>
      </c>
    </row>
    <row r="35" spans="1:197" ht="13.5" thickBot="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7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8"/>
        <v>0.97222222222222221</v>
      </c>
      <c r="P35" s="4">
        <f t="shared" ref="P35:P66" si="30">O35-H35</f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f t="shared" si="9"/>
        <v>0.97222222222222221</v>
      </c>
      <c r="X35" s="4">
        <f t="shared" ref="X35:X66" si="31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f t="shared" si="10"/>
        <v>0.97222222222222221</v>
      </c>
      <c r="AF35" s="4">
        <f t="shared" si="24"/>
        <v>0</v>
      </c>
      <c r="AI35" s="2" t="s">
        <v>39</v>
      </c>
      <c r="AJ35" s="2">
        <v>12</v>
      </c>
      <c r="AK35" s="2">
        <v>12</v>
      </c>
      <c r="AL35" s="2">
        <v>0</v>
      </c>
      <c r="AM35" s="2">
        <v>0</v>
      </c>
      <c r="AN35" s="4">
        <f t="shared" si="28"/>
        <v>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76">
        <f t="shared" si="11"/>
        <v>1</v>
      </c>
      <c r="AW35" s="4">
        <f t="shared" si="29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f t="shared" si="13"/>
        <v>1</v>
      </c>
      <c r="BE35" s="4">
        <f t="shared" si="14"/>
        <v>0</v>
      </c>
      <c r="BG35" s="4">
        <f t="shared" si="27"/>
        <v>0</v>
      </c>
      <c r="BJ35" s="2" t="s">
        <v>39</v>
      </c>
      <c r="BK35" s="2">
        <v>12</v>
      </c>
      <c r="BL35" s="2">
        <v>12</v>
      </c>
      <c r="BM35" s="2">
        <v>0</v>
      </c>
      <c r="BN35" s="2">
        <v>0</v>
      </c>
      <c r="BO35" s="4">
        <v>1</v>
      </c>
      <c r="BP35" s="4">
        <f t="shared" ref="BP35:BP66" si="32">BO35-BD35</f>
        <v>0</v>
      </c>
      <c r="BR35" s="2" t="s">
        <v>39</v>
      </c>
      <c r="BS35" s="2">
        <v>12</v>
      </c>
      <c r="BT35" s="2">
        <v>12</v>
      </c>
      <c r="BU35" s="2">
        <v>0</v>
      </c>
      <c r="BV35" s="2">
        <v>0</v>
      </c>
      <c r="BW35" s="4">
        <v>1</v>
      </c>
      <c r="BX35" s="4">
        <f t="shared" ref="BX35:BX66" si="33">BW35-BO35</f>
        <v>0</v>
      </c>
      <c r="BZ35" s="2" t="s">
        <v>39</v>
      </c>
      <c r="CA35" s="2">
        <v>12</v>
      </c>
      <c r="CB35" s="2">
        <v>12</v>
      </c>
      <c r="CC35" s="2">
        <v>0</v>
      </c>
      <c r="CD35" s="2">
        <v>0</v>
      </c>
      <c r="CE35" s="4">
        <v>1</v>
      </c>
      <c r="CF35" s="4">
        <f t="shared" si="15"/>
        <v>0</v>
      </c>
      <c r="CH35" s="8" t="s">
        <v>40</v>
      </c>
      <c r="CI35" s="29">
        <v>211</v>
      </c>
      <c r="CJ35" s="30">
        <v>97</v>
      </c>
      <c r="CK35" s="31">
        <v>102</v>
      </c>
      <c r="CL35" s="29">
        <v>12</v>
      </c>
      <c r="CM35" s="37">
        <v>0.46</v>
      </c>
      <c r="CN35" s="4">
        <f t="shared" si="25"/>
        <v>1.0000000000000009E-2</v>
      </c>
      <c r="CP35" s="2" t="s">
        <v>40</v>
      </c>
      <c r="CQ35" s="2">
        <v>211</v>
      </c>
      <c r="CR35" s="2">
        <v>99</v>
      </c>
      <c r="CS35" s="2">
        <v>105</v>
      </c>
      <c r="CT35" s="2">
        <v>7</v>
      </c>
      <c r="CU35" s="4">
        <v>0.47</v>
      </c>
      <c r="CV35" s="4">
        <f t="shared" si="17"/>
        <v>9.9999999999999534E-3</v>
      </c>
      <c r="CX35" s="2" t="s">
        <v>40</v>
      </c>
      <c r="CY35" s="2">
        <v>211</v>
      </c>
      <c r="CZ35" s="2">
        <v>0</v>
      </c>
      <c r="DA35" s="2">
        <v>0</v>
      </c>
      <c r="DB35" s="2">
        <v>211</v>
      </c>
      <c r="DC35" s="4">
        <v>0</v>
      </c>
      <c r="DE35" s="2" t="s">
        <v>40</v>
      </c>
      <c r="DF35" s="2">
        <v>211</v>
      </c>
      <c r="DG35" s="2">
        <v>0</v>
      </c>
      <c r="DH35" s="2">
        <v>0</v>
      </c>
      <c r="DI35" s="2">
        <v>211</v>
      </c>
      <c r="DJ35" s="2">
        <v>0</v>
      </c>
      <c r="DL35" s="2" t="s">
        <v>40</v>
      </c>
      <c r="DM35" s="2">
        <v>211</v>
      </c>
      <c r="DN35" s="2">
        <v>0</v>
      </c>
      <c r="DO35" s="2">
        <v>0</v>
      </c>
      <c r="DP35" s="2">
        <v>211</v>
      </c>
      <c r="DQ35" s="4">
        <v>0</v>
      </c>
      <c r="DS35" s="2" t="s">
        <v>40</v>
      </c>
      <c r="DT35" s="2">
        <v>211</v>
      </c>
      <c r="DU35" s="2">
        <v>0</v>
      </c>
      <c r="DV35" s="2">
        <v>0</v>
      </c>
      <c r="DW35" s="2">
        <v>211</v>
      </c>
      <c r="DX35" s="4">
        <v>0</v>
      </c>
      <c r="DZ35" s="2" t="s">
        <v>40</v>
      </c>
      <c r="EA35" s="2">
        <v>211</v>
      </c>
      <c r="EB35" s="2">
        <v>0</v>
      </c>
      <c r="EC35" s="2">
        <v>0</v>
      </c>
      <c r="ED35" s="2">
        <v>211</v>
      </c>
      <c r="EE35" s="4">
        <v>0</v>
      </c>
      <c r="EG35" s="2" t="s">
        <v>40</v>
      </c>
      <c r="EH35" s="2">
        <v>211</v>
      </c>
      <c r="EI35" s="2">
        <v>0</v>
      </c>
      <c r="EJ35" s="2">
        <v>0</v>
      </c>
      <c r="EK35" s="2">
        <v>211</v>
      </c>
      <c r="EL35" s="4">
        <v>0</v>
      </c>
      <c r="EN35" s="2" t="s">
        <v>40</v>
      </c>
      <c r="EO35" s="2">
        <v>211</v>
      </c>
      <c r="EP35" s="2">
        <v>0</v>
      </c>
      <c r="EQ35" s="2">
        <v>0</v>
      </c>
      <c r="ER35" s="2">
        <v>211</v>
      </c>
      <c r="ES35" s="4">
        <v>0</v>
      </c>
      <c r="EU35" s="2" t="s">
        <v>40</v>
      </c>
      <c r="EV35" s="2">
        <v>211</v>
      </c>
      <c r="EW35" s="2">
        <v>0</v>
      </c>
      <c r="EX35" s="2">
        <v>0</v>
      </c>
      <c r="EY35" s="2">
        <v>211</v>
      </c>
      <c r="EZ35" s="4">
        <v>0</v>
      </c>
      <c r="FB35" s="2" t="s">
        <v>40</v>
      </c>
      <c r="FC35" s="2">
        <v>211</v>
      </c>
      <c r="FD35" s="2">
        <v>96</v>
      </c>
      <c r="FE35" s="2">
        <v>102</v>
      </c>
      <c r="FF35" s="2">
        <v>13</v>
      </c>
      <c r="FG35" s="4">
        <v>0.45</v>
      </c>
      <c r="FH35" s="4">
        <f t="shared" si="18"/>
        <v>-1.9999999999999962E-2</v>
      </c>
      <c r="FJ35" s="2" t="s">
        <v>40</v>
      </c>
      <c r="FK35" s="2">
        <v>211</v>
      </c>
      <c r="FL35" s="2">
        <v>99</v>
      </c>
      <c r="FM35" s="2">
        <v>105</v>
      </c>
      <c r="FN35" s="2">
        <v>7</v>
      </c>
      <c r="FO35" s="4">
        <v>0.47</v>
      </c>
      <c r="FP35" s="4">
        <f t="shared" si="19"/>
        <v>1.9999999999999962E-2</v>
      </c>
      <c r="FR35" s="2" t="s">
        <v>40</v>
      </c>
      <c r="FS35" s="2">
        <v>211</v>
      </c>
      <c r="FT35" s="2">
        <v>99</v>
      </c>
      <c r="FU35" s="2">
        <v>105</v>
      </c>
      <c r="FV35" s="2">
        <v>7</v>
      </c>
      <c r="FW35" s="4">
        <v>0.47</v>
      </c>
      <c r="FX35" s="4">
        <f t="shared" si="20"/>
        <v>0</v>
      </c>
      <c r="FZ35" s="2" t="s">
        <v>40</v>
      </c>
      <c r="GA35" s="2">
        <v>211</v>
      </c>
      <c r="GB35" s="2">
        <v>99</v>
      </c>
      <c r="GC35" s="2">
        <v>105</v>
      </c>
      <c r="GD35" s="2">
        <v>7</v>
      </c>
      <c r="GE35" s="4">
        <v>0.47</v>
      </c>
      <c r="GF35" s="4">
        <f t="shared" si="21"/>
        <v>0</v>
      </c>
      <c r="GI35" s="2" t="s">
        <v>40</v>
      </c>
      <c r="GJ35" s="2">
        <v>211</v>
      </c>
      <c r="GK35" s="2">
        <v>99</v>
      </c>
      <c r="GL35" s="2">
        <v>105</v>
      </c>
      <c r="GM35" s="2">
        <v>7</v>
      </c>
      <c r="GN35" s="4">
        <f t="shared" si="22"/>
        <v>0.46919431279620855</v>
      </c>
      <c r="GO35" s="4">
        <f t="shared" si="23"/>
        <v>-8.0568720379142755E-4</v>
      </c>
    </row>
    <row r="36" spans="1:197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7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8"/>
        <v>1</v>
      </c>
      <c r="P36" s="4">
        <f t="shared" si="30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f t="shared" si="9"/>
        <v>1</v>
      </c>
      <c r="X36" s="4">
        <f t="shared" si="31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f t="shared" si="10"/>
        <v>1</v>
      </c>
      <c r="AF36" s="4">
        <f t="shared" si="24"/>
        <v>0</v>
      </c>
      <c r="AI36" s="2" t="s">
        <v>40</v>
      </c>
      <c r="AJ36" s="2">
        <v>211</v>
      </c>
      <c r="AK36" s="2">
        <v>99</v>
      </c>
      <c r="AL36" s="2">
        <v>105</v>
      </c>
      <c r="AM36" s="2">
        <v>7</v>
      </c>
      <c r="AN36" s="4">
        <f t="shared" si="28"/>
        <v>0.46919431279620855</v>
      </c>
      <c r="AO36" s="4"/>
      <c r="AQ36" s="2" t="s">
        <v>40</v>
      </c>
      <c r="AR36" s="2">
        <v>211</v>
      </c>
      <c r="AS36" s="2">
        <v>97</v>
      </c>
      <c r="AT36" s="2">
        <v>102</v>
      </c>
      <c r="AU36" s="2">
        <v>12</v>
      </c>
      <c r="AV36" s="76">
        <f t="shared" si="11"/>
        <v>0.45971563981042651</v>
      </c>
      <c r="AW36" s="4">
        <f t="shared" si="29"/>
        <v>4.7393364928909887E-3</v>
      </c>
      <c r="AY36" s="2" t="s">
        <v>40</v>
      </c>
      <c r="AZ36" s="2">
        <v>211</v>
      </c>
      <c r="BA36" s="2">
        <v>96</v>
      </c>
      <c r="BB36" s="2">
        <v>103</v>
      </c>
      <c r="BC36" s="2">
        <v>12</v>
      </c>
      <c r="BD36" s="4">
        <f t="shared" si="13"/>
        <v>0.45497630331753552</v>
      </c>
      <c r="BE36" s="4">
        <f t="shared" si="14"/>
        <v>-4.7393364928909887E-3</v>
      </c>
      <c r="BG36" s="4">
        <f t="shared" si="27"/>
        <v>-1.4218009478673022E-2</v>
      </c>
      <c r="BJ36" s="2" t="s">
        <v>40</v>
      </c>
      <c r="BK36" s="2">
        <v>211</v>
      </c>
      <c r="BL36" s="2">
        <v>96</v>
      </c>
      <c r="BM36" s="2">
        <v>103</v>
      </c>
      <c r="BN36" s="2">
        <v>12</v>
      </c>
      <c r="BO36" s="4">
        <v>0.45</v>
      </c>
      <c r="BP36" s="4">
        <f t="shared" si="32"/>
        <v>-4.9763033175355131E-3</v>
      </c>
      <c r="BR36" s="2" t="s">
        <v>40</v>
      </c>
      <c r="BS36" s="2">
        <v>211</v>
      </c>
      <c r="BT36" s="2">
        <v>97</v>
      </c>
      <c r="BU36" s="2">
        <v>102</v>
      </c>
      <c r="BV36" s="2">
        <v>12</v>
      </c>
      <c r="BW36" s="4">
        <v>0.46</v>
      </c>
      <c r="BX36" s="4">
        <f t="shared" si="33"/>
        <v>1.0000000000000009E-2</v>
      </c>
      <c r="BZ36" s="2" t="s">
        <v>40</v>
      </c>
      <c r="CA36" s="2">
        <v>211</v>
      </c>
      <c r="CB36" s="2">
        <v>96</v>
      </c>
      <c r="CC36" s="2">
        <v>103</v>
      </c>
      <c r="CD36" s="2">
        <v>12</v>
      </c>
      <c r="CE36" s="4">
        <v>0.45</v>
      </c>
      <c r="CF36" s="4">
        <f t="shared" si="15"/>
        <v>0</v>
      </c>
      <c r="CH36" s="2" t="s">
        <v>41</v>
      </c>
      <c r="CI36" s="2">
        <v>12</v>
      </c>
      <c r="CJ36" s="2">
        <v>7</v>
      </c>
      <c r="CK36" s="2">
        <v>5</v>
      </c>
      <c r="CL36" s="2">
        <v>0</v>
      </c>
      <c r="CM36" s="4">
        <v>0.57999999999999996</v>
      </c>
      <c r="CN36" s="4">
        <f t="shared" si="25"/>
        <v>0</v>
      </c>
      <c r="CP36" s="2" t="s">
        <v>41</v>
      </c>
      <c r="CQ36" s="2">
        <v>12</v>
      </c>
      <c r="CR36" s="2">
        <v>7</v>
      </c>
      <c r="CS36" s="2">
        <v>5</v>
      </c>
      <c r="CT36" s="2">
        <v>0</v>
      </c>
      <c r="CU36" s="4">
        <v>0.57999999999999996</v>
      </c>
      <c r="CV36" s="4">
        <f t="shared" si="17"/>
        <v>0</v>
      </c>
      <c r="CX36" s="2" t="s">
        <v>41</v>
      </c>
      <c r="CY36" s="2">
        <v>12</v>
      </c>
      <c r="CZ36" s="2">
        <v>0</v>
      </c>
      <c r="DA36" s="2">
        <v>0</v>
      </c>
      <c r="DB36" s="2">
        <v>12</v>
      </c>
      <c r="DC36" s="4">
        <v>0</v>
      </c>
      <c r="DE36" s="2" t="s">
        <v>41</v>
      </c>
      <c r="DF36" s="2">
        <v>12</v>
      </c>
      <c r="DG36" s="2">
        <v>0</v>
      </c>
      <c r="DH36" s="2">
        <v>0</v>
      </c>
      <c r="DI36" s="2">
        <v>12</v>
      </c>
      <c r="DJ36" s="2">
        <v>0</v>
      </c>
      <c r="DL36" s="2" t="s">
        <v>41</v>
      </c>
      <c r="DM36" s="2">
        <v>12</v>
      </c>
      <c r="DN36" s="2">
        <v>0</v>
      </c>
      <c r="DO36" s="2">
        <v>0</v>
      </c>
      <c r="DP36" s="2">
        <v>12</v>
      </c>
      <c r="DQ36" s="4">
        <v>0</v>
      </c>
      <c r="DS36" s="2" t="s">
        <v>41</v>
      </c>
      <c r="DT36" s="2">
        <v>12</v>
      </c>
      <c r="DU36" s="2">
        <v>0</v>
      </c>
      <c r="DV36" s="2">
        <v>0</v>
      </c>
      <c r="DW36" s="2">
        <v>12</v>
      </c>
      <c r="DX36" s="4">
        <v>0</v>
      </c>
      <c r="DZ36" s="2" t="s">
        <v>41</v>
      </c>
      <c r="EA36" s="2">
        <v>12</v>
      </c>
      <c r="EB36" s="2">
        <v>0</v>
      </c>
      <c r="EC36" s="2">
        <v>0</v>
      </c>
      <c r="ED36" s="2">
        <v>12</v>
      </c>
      <c r="EE36" s="4">
        <v>0</v>
      </c>
      <c r="EG36" s="2" t="s">
        <v>41</v>
      </c>
      <c r="EH36" s="2">
        <v>12</v>
      </c>
      <c r="EI36" s="2">
        <v>0</v>
      </c>
      <c r="EJ36" s="2">
        <v>0</v>
      </c>
      <c r="EK36" s="2">
        <v>12</v>
      </c>
      <c r="EL36" s="4">
        <v>0</v>
      </c>
      <c r="EN36" s="2" t="s">
        <v>41</v>
      </c>
      <c r="EO36" s="2">
        <v>12</v>
      </c>
      <c r="EP36" s="2">
        <v>0</v>
      </c>
      <c r="EQ36" s="2">
        <v>0</v>
      </c>
      <c r="ER36" s="2">
        <v>12</v>
      </c>
      <c r="ES36" s="4">
        <v>0</v>
      </c>
      <c r="EU36" s="2" t="s">
        <v>41</v>
      </c>
      <c r="EV36" s="2">
        <v>12</v>
      </c>
      <c r="EW36" s="2">
        <v>0</v>
      </c>
      <c r="EX36" s="2">
        <v>0</v>
      </c>
      <c r="EY36" s="2">
        <v>12</v>
      </c>
      <c r="EZ36" s="4">
        <v>0</v>
      </c>
      <c r="FB36" s="2" t="s">
        <v>41</v>
      </c>
      <c r="FC36" s="2">
        <v>12</v>
      </c>
      <c r="FD36" s="2">
        <v>7</v>
      </c>
      <c r="FE36" s="2">
        <v>5</v>
      </c>
      <c r="FF36" s="2">
        <v>0</v>
      </c>
      <c r="FG36" s="4">
        <v>0.57999999999999996</v>
      </c>
      <c r="FH36" s="4">
        <f t="shared" si="18"/>
        <v>0</v>
      </c>
      <c r="FJ36" s="2" t="s">
        <v>41</v>
      </c>
      <c r="FK36" s="2">
        <v>12</v>
      </c>
      <c r="FL36" s="2">
        <v>7</v>
      </c>
      <c r="FM36" s="2">
        <v>5</v>
      </c>
      <c r="FN36" s="2">
        <v>0</v>
      </c>
      <c r="FO36" s="4">
        <v>0.57999999999999996</v>
      </c>
      <c r="FP36" s="4">
        <f t="shared" si="19"/>
        <v>0</v>
      </c>
      <c r="FR36" s="2" t="s">
        <v>41</v>
      </c>
      <c r="FS36" s="2">
        <v>12</v>
      </c>
      <c r="FT36" s="2">
        <v>7</v>
      </c>
      <c r="FU36" s="2">
        <v>5</v>
      </c>
      <c r="FV36" s="2">
        <v>0</v>
      </c>
      <c r="FW36" s="4">
        <v>0.57999999999999996</v>
      </c>
      <c r="FX36" s="4">
        <f t="shared" si="20"/>
        <v>0</v>
      </c>
      <c r="FZ36" s="2" t="s">
        <v>41</v>
      </c>
      <c r="GA36" s="2">
        <v>12</v>
      </c>
      <c r="GB36" s="2">
        <v>7</v>
      </c>
      <c r="GC36" s="2">
        <v>5</v>
      </c>
      <c r="GD36" s="2">
        <v>0</v>
      </c>
      <c r="GE36" s="4">
        <v>0.57999999999999996</v>
      </c>
      <c r="GF36" s="4">
        <f t="shared" si="21"/>
        <v>0</v>
      </c>
      <c r="GI36" s="2" t="s">
        <v>41</v>
      </c>
      <c r="GJ36" s="2">
        <v>12</v>
      </c>
      <c r="GK36" s="2">
        <v>7</v>
      </c>
      <c r="GL36" s="2">
        <v>5</v>
      </c>
      <c r="GM36" s="2">
        <v>0</v>
      </c>
      <c r="GN36" s="4">
        <f t="shared" si="22"/>
        <v>0.58333333333333337</v>
      </c>
      <c r="GO36" s="4">
        <f t="shared" si="23"/>
        <v>3.3333333333334103E-3</v>
      </c>
    </row>
    <row r="37" spans="1:197">
      <c r="A37" s="76">
        <v>0.46</v>
      </c>
      <c r="B37" s="76"/>
      <c r="C37" s="75" t="s">
        <v>40</v>
      </c>
      <c r="D37" s="75">
        <v>211</v>
      </c>
      <c r="E37" s="75">
        <v>99</v>
      </c>
      <c r="F37" s="75">
        <v>105</v>
      </c>
      <c r="G37" s="75">
        <v>7</v>
      </c>
      <c r="H37" s="76">
        <f t="shared" si="7"/>
        <v>0.46919431279620855</v>
      </c>
      <c r="J37" s="2" t="s">
        <v>40</v>
      </c>
      <c r="K37" s="2">
        <v>211</v>
      </c>
      <c r="L37" s="2">
        <v>99</v>
      </c>
      <c r="M37" s="2">
        <v>105</v>
      </c>
      <c r="N37" s="2">
        <v>7</v>
      </c>
      <c r="O37" s="4">
        <f t="shared" si="8"/>
        <v>0.46919431279620855</v>
      </c>
      <c r="P37" s="4">
        <f t="shared" si="30"/>
        <v>0</v>
      </c>
      <c r="R37" s="2" t="s">
        <v>40</v>
      </c>
      <c r="S37" s="2">
        <v>211</v>
      </c>
      <c r="T37" s="2">
        <v>99</v>
      </c>
      <c r="U37" s="2">
        <v>105</v>
      </c>
      <c r="V37" s="2">
        <v>7</v>
      </c>
      <c r="W37" s="4">
        <f t="shared" si="9"/>
        <v>0.46919431279620855</v>
      </c>
      <c r="X37" s="4">
        <f t="shared" si="31"/>
        <v>0</v>
      </c>
      <c r="Z37" s="2" t="s">
        <v>40</v>
      </c>
      <c r="AA37" s="2">
        <v>211</v>
      </c>
      <c r="AB37" s="2">
        <v>96</v>
      </c>
      <c r="AC37" s="2">
        <v>103</v>
      </c>
      <c r="AD37" s="2">
        <v>12</v>
      </c>
      <c r="AE37" s="4">
        <f t="shared" si="10"/>
        <v>0.45497630331753552</v>
      </c>
      <c r="AF37" s="4">
        <f t="shared" si="24"/>
        <v>-1.4218009478673022E-2</v>
      </c>
      <c r="AI37" s="2" t="s">
        <v>41</v>
      </c>
      <c r="AJ37" s="2">
        <v>12</v>
      </c>
      <c r="AK37" s="2">
        <v>7</v>
      </c>
      <c r="AL37" s="2">
        <v>2</v>
      </c>
      <c r="AM37" s="2">
        <v>3</v>
      </c>
      <c r="AN37" s="4">
        <f t="shared" si="28"/>
        <v>0.58333333333333337</v>
      </c>
      <c r="AO37" s="4"/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76">
        <f t="shared" si="11"/>
        <v>0.58333333333333337</v>
      </c>
      <c r="AW37" s="4">
        <f t="shared" si="29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f t="shared" si="13"/>
        <v>0.58333333333333337</v>
      </c>
      <c r="BE37" s="4">
        <f t="shared" si="14"/>
        <v>0</v>
      </c>
      <c r="BG37" s="4">
        <f t="shared" si="27"/>
        <v>0</v>
      </c>
      <c r="BJ37" s="2" t="s">
        <v>41</v>
      </c>
      <c r="BK37" s="2">
        <v>12</v>
      </c>
      <c r="BL37" s="2">
        <v>7</v>
      </c>
      <c r="BM37" s="2">
        <v>2</v>
      </c>
      <c r="BN37" s="2">
        <v>3</v>
      </c>
      <c r="BO37" s="4">
        <v>0.57999999999999996</v>
      </c>
      <c r="BP37" s="4">
        <f t="shared" si="32"/>
        <v>-3.3333333333334103E-3</v>
      </c>
      <c r="BR37" s="2" t="s">
        <v>41</v>
      </c>
      <c r="BS37" s="2">
        <v>12</v>
      </c>
      <c r="BT37" s="2">
        <v>7</v>
      </c>
      <c r="BU37" s="2">
        <v>5</v>
      </c>
      <c r="BV37" s="2">
        <v>0</v>
      </c>
      <c r="BW37" s="4">
        <v>0.57999999999999996</v>
      </c>
      <c r="BX37" s="4">
        <f t="shared" si="33"/>
        <v>0</v>
      </c>
      <c r="BZ37" s="2" t="s">
        <v>41</v>
      </c>
      <c r="CA37" s="2">
        <v>12</v>
      </c>
      <c r="CB37" s="2">
        <v>7</v>
      </c>
      <c r="CC37" s="2">
        <v>5</v>
      </c>
      <c r="CD37" s="2">
        <v>0</v>
      </c>
      <c r="CE37" s="4">
        <v>0.57999999999999996</v>
      </c>
      <c r="CF37" s="4">
        <f t="shared" si="15"/>
        <v>0</v>
      </c>
      <c r="CH37" s="2" t="s">
        <v>42</v>
      </c>
      <c r="CI37" s="2">
        <v>132</v>
      </c>
      <c r="CJ37" s="2">
        <v>129</v>
      </c>
      <c r="CK37" s="2">
        <v>0</v>
      </c>
      <c r="CL37" s="2">
        <v>3</v>
      </c>
      <c r="CM37" s="4">
        <v>0.98</v>
      </c>
      <c r="CN37" s="4">
        <f t="shared" si="25"/>
        <v>0</v>
      </c>
      <c r="CP37" s="2" t="s">
        <v>42</v>
      </c>
      <c r="CQ37" s="2">
        <v>132</v>
      </c>
      <c r="CR37" s="2">
        <v>132</v>
      </c>
      <c r="CS37" s="2">
        <v>0</v>
      </c>
      <c r="CT37" s="2">
        <v>0</v>
      </c>
      <c r="CU37" s="4">
        <v>1</v>
      </c>
      <c r="CV37" s="4">
        <f t="shared" si="17"/>
        <v>2.0000000000000018E-2</v>
      </c>
      <c r="CX37" s="2" t="s">
        <v>42</v>
      </c>
      <c r="CY37" s="2">
        <v>132</v>
      </c>
      <c r="CZ37" s="2">
        <v>0</v>
      </c>
      <c r="DA37" s="2">
        <v>0</v>
      </c>
      <c r="DB37" s="2">
        <v>132</v>
      </c>
      <c r="DC37" s="4">
        <v>0</v>
      </c>
      <c r="DE37" s="2" t="s">
        <v>42</v>
      </c>
      <c r="DF37" s="2">
        <v>132</v>
      </c>
      <c r="DG37" s="2">
        <v>0</v>
      </c>
      <c r="DH37" s="2">
        <v>0</v>
      </c>
      <c r="DI37" s="2">
        <v>132</v>
      </c>
      <c r="DJ37" s="2">
        <v>0</v>
      </c>
      <c r="DL37" s="2" t="s">
        <v>42</v>
      </c>
      <c r="DM37" s="2">
        <v>132</v>
      </c>
      <c r="DN37" s="2">
        <v>0</v>
      </c>
      <c r="DO37" s="2">
        <v>0</v>
      </c>
      <c r="DP37" s="2">
        <v>132</v>
      </c>
      <c r="DQ37" s="4">
        <v>0</v>
      </c>
      <c r="DS37" s="2" t="s">
        <v>42</v>
      </c>
      <c r="DT37" s="2">
        <v>132</v>
      </c>
      <c r="DU37" s="2">
        <v>0</v>
      </c>
      <c r="DV37" s="2">
        <v>0</v>
      </c>
      <c r="DW37" s="2">
        <v>132</v>
      </c>
      <c r="DX37" s="4">
        <v>0</v>
      </c>
      <c r="DZ37" s="2" t="s">
        <v>42</v>
      </c>
      <c r="EA37" s="2">
        <v>132</v>
      </c>
      <c r="EB37" s="2">
        <v>0</v>
      </c>
      <c r="EC37" s="2">
        <v>0</v>
      </c>
      <c r="ED37" s="2">
        <v>132</v>
      </c>
      <c r="EE37" s="4">
        <v>0</v>
      </c>
      <c r="EG37" s="2" t="s">
        <v>42</v>
      </c>
      <c r="EH37" s="2">
        <v>132</v>
      </c>
      <c r="EI37" s="2">
        <v>0</v>
      </c>
      <c r="EJ37" s="2">
        <v>0</v>
      </c>
      <c r="EK37" s="2">
        <v>132</v>
      </c>
      <c r="EL37" s="4">
        <v>0</v>
      </c>
      <c r="EN37" s="2" t="s">
        <v>42</v>
      </c>
      <c r="EO37" s="2">
        <v>132</v>
      </c>
      <c r="EP37" s="2">
        <v>0</v>
      </c>
      <c r="EQ37" s="2">
        <v>0</v>
      </c>
      <c r="ER37" s="2">
        <v>132</v>
      </c>
      <c r="ES37" s="4">
        <v>0</v>
      </c>
      <c r="EU37" s="2" t="s">
        <v>42</v>
      </c>
      <c r="EV37" s="2">
        <v>132</v>
      </c>
      <c r="EW37" s="2">
        <v>0</v>
      </c>
      <c r="EX37" s="2">
        <v>0</v>
      </c>
      <c r="EY37" s="2">
        <v>132</v>
      </c>
      <c r="EZ37" s="4">
        <v>0</v>
      </c>
      <c r="FB37" s="2" t="s">
        <v>42</v>
      </c>
      <c r="FC37" s="2">
        <v>132</v>
      </c>
      <c r="FD37" s="2">
        <v>129</v>
      </c>
      <c r="FE37" s="2">
        <v>0</v>
      </c>
      <c r="FF37" s="2">
        <v>3</v>
      </c>
      <c r="FG37" s="4">
        <v>0.98</v>
      </c>
      <c r="FH37" s="4">
        <f t="shared" si="18"/>
        <v>-2.0000000000000018E-2</v>
      </c>
      <c r="FJ37" s="2" t="s">
        <v>42</v>
      </c>
      <c r="FK37" s="2">
        <v>132</v>
      </c>
      <c r="FL37" s="2">
        <v>132</v>
      </c>
      <c r="FM37" s="2">
        <v>0</v>
      </c>
      <c r="FN37" s="2">
        <v>0</v>
      </c>
      <c r="FO37" s="4">
        <v>1</v>
      </c>
      <c r="FP37" s="4">
        <f t="shared" si="19"/>
        <v>2.0000000000000018E-2</v>
      </c>
      <c r="FR37" s="2" t="s">
        <v>42</v>
      </c>
      <c r="FS37" s="2">
        <v>390</v>
      </c>
      <c r="FT37" s="2">
        <v>390</v>
      </c>
      <c r="FU37" s="2">
        <v>0</v>
      </c>
      <c r="FV37" s="2">
        <v>0</v>
      </c>
      <c r="FW37" s="4">
        <v>1</v>
      </c>
      <c r="FX37" s="4">
        <f t="shared" si="20"/>
        <v>0</v>
      </c>
      <c r="FZ37" s="2" t="s">
        <v>42</v>
      </c>
      <c r="GA37" s="2">
        <v>391</v>
      </c>
      <c r="GB37" s="2">
        <v>390</v>
      </c>
      <c r="GC37" s="2">
        <v>1</v>
      </c>
      <c r="GD37" s="2">
        <v>0</v>
      </c>
      <c r="GE37" s="4">
        <v>1</v>
      </c>
      <c r="GF37" s="4">
        <f t="shared" si="21"/>
        <v>0</v>
      </c>
      <c r="GI37" s="2" t="s">
        <v>42</v>
      </c>
      <c r="GJ37" s="2">
        <v>392</v>
      </c>
      <c r="GK37" s="2">
        <v>391</v>
      </c>
      <c r="GL37" s="2">
        <v>1</v>
      </c>
      <c r="GM37" s="2">
        <v>0</v>
      </c>
      <c r="GN37" s="4">
        <f t="shared" si="22"/>
        <v>0.99744897959183676</v>
      </c>
      <c r="GO37" s="4">
        <f t="shared" si="23"/>
        <v>-2.5510204081632404E-3</v>
      </c>
    </row>
    <row r="38" spans="1:197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7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8"/>
        <v>0.58333333333333337</v>
      </c>
      <c r="P38" s="4">
        <f t="shared" si="30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f t="shared" si="9"/>
        <v>0.58333333333333337</v>
      </c>
      <c r="X38" s="4">
        <f t="shared" si="31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f t="shared" si="10"/>
        <v>0.58333333333333337</v>
      </c>
      <c r="AF38" s="4">
        <f t="shared" si="24"/>
        <v>0</v>
      </c>
      <c r="AI38" s="2" t="s">
        <v>42</v>
      </c>
      <c r="AJ38" s="2">
        <v>132</v>
      </c>
      <c r="AK38" s="2">
        <v>132</v>
      </c>
      <c r="AL38" s="2">
        <v>0</v>
      </c>
      <c r="AM38" s="2">
        <v>0</v>
      </c>
      <c r="AN38" s="4">
        <f t="shared" si="28"/>
        <v>1</v>
      </c>
      <c r="AO38" s="4"/>
      <c r="AQ38" s="2" t="s">
        <v>42</v>
      </c>
      <c r="AR38" s="2">
        <v>132</v>
      </c>
      <c r="AS38" s="2">
        <v>129</v>
      </c>
      <c r="AT38" s="2">
        <v>0</v>
      </c>
      <c r="AU38" s="2">
        <v>3</v>
      </c>
      <c r="AV38" s="76">
        <f t="shared" si="11"/>
        <v>0.97727272727272729</v>
      </c>
      <c r="AW38" s="4">
        <f t="shared" si="29"/>
        <v>0</v>
      </c>
      <c r="AY38" s="2" t="s">
        <v>42</v>
      </c>
      <c r="AZ38" s="2">
        <v>132</v>
      </c>
      <c r="BA38" s="2">
        <v>129</v>
      </c>
      <c r="BB38" s="2">
        <v>0</v>
      </c>
      <c r="BC38" s="2">
        <v>3</v>
      </c>
      <c r="BD38" s="4">
        <f t="shared" si="13"/>
        <v>0.97727272727272729</v>
      </c>
      <c r="BE38" s="4">
        <f t="shared" si="14"/>
        <v>0</v>
      </c>
      <c r="BG38" s="4">
        <f t="shared" si="27"/>
        <v>-2.2727272727272707E-2</v>
      </c>
      <c r="BJ38" s="2" t="s">
        <v>42</v>
      </c>
      <c r="BK38" s="2">
        <v>132</v>
      </c>
      <c r="BL38" s="2">
        <v>129</v>
      </c>
      <c r="BM38" s="2">
        <v>0</v>
      </c>
      <c r="BN38" s="2">
        <v>3</v>
      </c>
      <c r="BO38" s="4">
        <v>0.98</v>
      </c>
      <c r="BP38" s="4">
        <f t="shared" si="32"/>
        <v>2.7272727272726893E-3</v>
      </c>
      <c r="BR38" s="2" t="s">
        <v>42</v>
      </c>
      <c r="BS38" s="2">
        <v>132</v>
      </c>
      <c r="BT38" s="2">
        <v>129</v>
      </c>
      <c r="BU38" s="2">
        <v>0</v>
      </c>
      <c r="BV38" s="2">
        <v>3</v>
      </c>
      <c r="BW38" s="4">
        <v>0.98</v>
      </c>
      <c r="BX38" s="4">
        <f t="shared" si="33"/>
        <v>0</v>
      </c>
      <c r="BZ38" s="2" t="s">
        <v>42</v>
      </c>
      <c r="CA38" s="2">
        <v>132</v>
      </c>
      <c r="CB38" s="2">
        <v>129</v>
      </c>
      <c r="CC38" s="2">
        <v>0</v>
      </c>
      <c r="CD38" s="2">
        <v>3</v>
      </c>
      <c r="CE38" s="4">
        <v>0.98</v>
      </c>
      <c r="CF38" s="4">
        <f t="shared" si="15"/>
        <v>0</v>
      </c>
      <c r="CH38" s="2" t="s">
        <v>43</v>
      </c>
      <c r="CI38" s="2">
        <v>6</v>
      </c>
      <c r="CJ38" s="2">
        <v>6</v>
      </c>
      <c r="CK38" s="2">
        <v>0</v>
      </c>
      <c r="CL38" s="2">
        <v>0</v>
      </c>
      <c r="CM38" s="4">
        <v>1</v>
      </c>
      <c r="CN38" s="4">
        <f t="shared" si="25"/>
        <v>0</v>
      </c>
      <c r="CP38" s="2" t="s">
        <v>43</v>
      </c>
      <c r="CQ38" s="2">
        <v>6</v>
      </c>
      <c r="CR38" s="2">
        <v>6</v>
      </c>
      <c r="CS38" s="2">
        <v>0</v>
      </c>
      <c r="CT38" s="2">
        <v>0</v>
      </c>
      <c r="CU38" s="4">
        <v>1</v>
      </c>
      <c r="CV38" s="4">
        <f t="shared" si="17"/>
        <v>0</v>
      </c>
      <c r="CX38" s="2" t="s">
        <v>43</v>
      </c>
      <c r="CY38" s="2">
        <v>6</v>
      </c>
      <c r="CZ38" s="2">
        <v>0</v>
      </c>
      <c r="DA38" s="2">
        <v>0</v>
      </c>
      <c r="DB38" s="2">
        <v>6</v>
      </c>
      <c r="DC38" s="4">
        <v>0</v>
      </c>
      <c r="DE38" s="2" t="s">
        <v>43</v>
      </c>
      <c r="DF38" s="2">
        <v>6</v>
      </c>
      <c r="DG38" s="2">
        <v>0</v>
      </c>
      <c r="DH38" s="2">
        <v>0</v>
      </c>
      <c r="DI38" s="2">
        <v>6</v>
      </c>
      <c r="DJ38" s="2">
        <v>0</v>
      </c>
      <c r="DL38" s="2" t="s">
        <v>43</v>
      </c>
      <c r="DM38" s="2">
        <v>6</v>
      </c>
      <c r="DN38" s="2">
        <v>0</v>
      </c>
      <c r="DO38" s="2">
        <v>0</v>
      </c>
      <c r="DP38" s="2">
        <v>6</v>
      </c>
      <c r="DQ38" s="4">
        <v>0</v>
      </c>
      <c r="DS38" s="2" t="s">
        <v>43</v>
      </c>
      <c r="DT38" s="2">
        <v>6</v>
      </c>
      <c r="DU38" s="2">
        <v>0</v>
      </c>
      <c r="DV38" s="2">
        <v>0</v>
      </c>
      <c r="DW38" s="2">
        <v>6</v>
      </c>
      <c r="DX38" s="4">
        <v>0</v>
      </c>
      <c r="DZ38" s="2" t="s">
        <v>43</v>
      </c>
      <c r="EA38" s="2">
        <v>6</v>
      </c>
      <c r="EB38" s="2">
        <v>0</v>
      </c>
      <c r="EC38" s="2">
        <v>0</v>
      </c>
      <c r="ED38" s="2">
        <v>6</v>
      </c>
      <c r="EE38" s="4">
        <v>0</v>
      </c>
      <c r="EG38" s="2" t="s">
        <v>43</v>
      </c>
      <c r="EH38" s="2">
        <v>6</v>
      </c>
      <c r="EI38" s="2">
        <v>0</v>
      </c>
      <c r="EJ38" s="2">
        <v>0</v>
      </c>
      <c r="EK38" s="2">
        <v>6</v>
      </c>
      <c r="EL38" s="4">
        <v>0</v>
      </c>
      <c r="EN38" s="2" t="s">
        <v>43</v>
      </c>
      <c r="EO38" s="2">
        <v>6</v>
      </c>
      <c r="EP38" s="2">
        <v>0</v>
      </c>
      <c r="EQ38" s="2">
        <v>0</v>
      </c>
      <c r="ER38" s="2">
        <v>6</v>
      </c>
      <c r="ES38" s="4">
        <v>0</v>
      </c>
      <c r="EU38" s="2" t="s">
        <v>43</v>
      </c>
      <c r="EV38" s="2">
        <v>6</v>
      </c>
      <c r="EW38" s="2">
        <v>0</v>
      </c>
      <c r="EX38" s="2">
        <v>0</v>
      </c>
      <c r="EY38" s="2">
        <v>6</v>
      </c>
      <c r="EZ38" s="4">
        <v>0</v>
      </c>
      <c r="FB38" s="2" t="s">
        <v>43</v>
      </c>
      <c r="FC38" s="2">
        <v>6</v>
      </c>
      <c r="FD38" s="2">
        <v>6</v>
      </c>
      <c r="FE38" s="2">
        <v>0</v>
      </c>
      <c r="FF38" s="2">
        <v>0</v>
      </c>
      <c r="FG38" s="4">
        <v>1</v>
      </c>
      <c r="FH38" s="4">
        <f t="shared" si="18"/>
        <v>0</v>
      </c>
      <c r="FJ38" s="2" t="s">
        <v>43</v>
      </c>
      <c r="FK38" s="2">
        <v>6</v>
      </c>
      <c r="FL38" s="2">
        <v>6</v>
      </c>
      <c r="FM38" s="2">
        <v>0</v>
      </c>
      <c r="FN38" s="2">
        <v>0</v>
      </c>
      <c r="FO38" s="4">
        <v>1</v>
      </c>
      <c r="FP38" s="4">
        <f t="shared" si="19"/>
        <v>0</v>
      </c>
      <c r="FR38" s="2" t="s">
        <v>43</v>
      </c>
      <c r="FS38" s="2">
        <v>49</v>
      </c>
      <c r="FT38" s="2">
        <v>49</v>
      </c>
      <c r="FU38" s="2">
        <v>0</v>
      </c>
      <c r="FV38" s="2">
        <v>0</v>
      </c>
      <c r="FW38" s="4">
        <v>1</v>
      </c>
      <c r="FX38" s="4">
        <f t="shared" si="20"/>
        <v>0</v>
      </c>
      <c r="FZ38" s="2" t="s">
        <v>43</v>
      </c>
      <c r="GA38" s="2">
        <v>49</v>
      </c>
      <c r="GB38" s="2">
        <v>49</v>
      </c>
      <c r="GC38" s="2">
        <v>0</v>
      </c>
      <c r="GD38" s="2">
        <v>0</v>
      </c>
      <c r="GE38" s="4">
        <v>1</v>
      </c>
      <c r="GF38" s="4">
        <f t="shared" si="21"/>
        <v>0</v>
      </c>
      <c r="GI38" s="2" t="s">
        <v>43</v>
      </c>
      <c r="GJ38" s="2">
        <v>49</v>
      </c>
      <c r="GK38" s="2">
        <v>49</v>
      </c>
      <c r="GL38" s="2">
        <v>0</v>
      </c>
      <c r="GM38" s="2">
        <v>0</v>
      </c>
      <c r="GN38" s="4">
        <f t="shared" si="22"/>
        <v>1</v>
      </c>
      <c r="GO38" s="4">
        <f t="shared" si="23"/>
        <v>0</v>
      </c>
    </row>
    <row r="39" spans="1:197">
      <c r="A39" s="76">
        <v>1</v>
      </c>
      <c r="B39" s="76"/>
      <c r="C39" s="75" t="s">
        <v>42</v>
      </c>
      <c r="D39" s="75">
        <v>132</v>
      </c>
      <c r="E39" s="75">
        <v>132</v>
      </c>
      <c r="F39" s="75">
        <v>0</v>
      </c>
      <c r="G39" s="75">
        <v>0</v>
      </c>
      <c r="H39" s="76">
        <f t="shared" si="7"/>
        <v>1</v>
      </c>
      <c r="J39" s="2" t="s">
        <v>42</v>
      </c>
      <c r="K39" s="2">
        <v>132</v>
      </c>
      <c r="L39" s="2">
        <v>132</v>
      </c>
      <c r="M39" s="2">
        <v>0</v>
      </c>
      <c r="N39" s="2">
        <v>0</v>
      </c>
      <c r="O39" s="4">
        <f t="shared" si="8"/>
        <v>1</v>
      </c>
      <c r="P39" s="4">
        <f t="shared" si="30"/>
        <v>0</v>
      </c>
      <c r="R39" s="2" t="s">
        <v>42</v>
      </c>
      <c r="S39" s="2">
        <v>132</v>
      </c>
      <c r="T39" s="2">
        <v>132</v>
      </c>
      <c r="U39" s="2">
        <v>0</v>
      </c>
      <c r="V39" s="2">
        <v>0</v>
      </c>
      <c r="W39" s="4">
        <f t="shared" si="9"/>
        <v>1</v>
      </c>
      <c r="X39" s="4">
        <f t="shared" si="31"/>
        <v>0</v>
      </c>
      <c r="Z39" s="2" t="s">
        <v>42</v>
      </c>
      <c r="AA39" s="2">
        <v>132</v>
      </c>
      <c r="AB39" s="2">
        <v>129</v>
      </c>
      <c r="AC39" s="2">
        <v>0</v>
      </c>
      <c r="AD39" s="2">
        <v>3</v>
      </c>
      <c r="AE39" s="4">
        <f t="shared" si="10"/>
        <v>0.97727272727272729</v>
      </c>
      <c r="AF39" s="4">
        <f t="shared" si="24"/>
        <v>-2.2727272727272707E-2</v>
      </c>
      <c r="AI39" s="2" t="s">
        <v>43</v>
      </c>
      <c r="AJ39" s="2">
        <v>6</v>
      </c>
      <c r="AK39" s="2">
        <v>6</v>
      </c>
      <c r="AL39" s="2">
        <v>0</v>
      </c>
      <c r="AM39" s="2">
        <v>0</v>
      </c>
      <c r="AN39" s="4">
        <f t="shared" si="28"/>
        <v>1</v>
      </c>
      <c r="AO39" s="4"/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76">
        <f t="shared" si="11"/>
        <v>1</v>
      </c>
      <c r="AW39" s="4">
        <f t="shared" si="29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f t="shared" si="13"/>
        <v>1</v>
      </c>
      <c r="BE39" s="4">
        <f t="shared" si="14"/>
        <v>0</v>
      </c>
      <c r="BG39" s="4">
        <f t="shared" si="27"/>
        <v>0</v>
      </c>
      <c r="BJ39" s="2" t="s">
        <v>43</v>
      </c>
      <c r="BK39" s="2">
        <v>6</v>
      </c>
      <c r="BL39" s="2">
        <v>6</v>
      </c>
      <c r="BM39" s="2">
        <v>0</v>
      </c>
      <c r="BN39" s="2">
        <v>0</v>
      </c>
      <c r="BO39" s="4">
        <v>1</v>
      </c>
      <c r="BP39" s="4">
        <f t="shared" si="32"/>
        <v>0</v>
      </c>
      <c r="BR39" s="2" t="s">
        <v>43</v>
      </c>
      <c r="BS39" s="2">
        <v>6</v>
      </c>
      <c r="BT39" s="2">
        <v>6</v>
      </c>
      <c r="BU39" s="2">
        <v>0</v>
      </c>
      <c r="BV39" s="2">
        <v>0</v>
      </c>
      <c r="BW39" s="4">
        <v>1</v>
      </c>
      <c r="BX39" s="4">
        <f t="shared" si="33"/>
        <v>0</v>
      </c>
      <c r="BZ39" s="2" t="s">
        <v>43</v>
      </c>
      <c r="CA39" s="2">
        <v>6</v>
      </c>
      <c r="CB39" s="2">
        <v>6</v>
      </c>
      <c r="CC39" s="2">
        <v>0</v>
      </c>
      <c r="CD39" s="2">
        <v>0</v>
      </c>
      <c r="CE39" s="4">
        <v>1</v>
      </c>
      <c r="CF39" s="4">
        <f t="shared" si="15"/>
        <v>0</v>
      </c>
      <c r="CH39" s="2" t="s">
        <v>45</v>
      </c>
      <c r="CI39" s="2">
        <v>52</v>
      </c>
      <c r="CJ39" s="2">
        <v>49</v>
      </c>
      <c r="CK39" s="2">
        <v>3</v>
      </c>
      <c r="CL39" s="2">
        <v>0</v>
      </c>
      <c r="CM39" s="4">
        <v>0.94</v>
      </c>
      <c r="CN39" s="4">
        <f t="shared" si="25"/>
        <v>0</v>
      </c>
      <c r="CP39" s="2" t="s">
        <v>45</v>
      </c>
      <c r="CQ39" s="2">
        <v>52</v>
      </c>
      <c r="CR39" s="2">
        <v>49</v>
      </c>
      <c r="CS39" s="2">
        <v>3</v>
      </c>
      <c r="CT39" s="2">
        <v>0</v>
      </c>
      <c r="CU39" s="4">
        <v>0.94</v>
      </c>
      <c r="CV39" s="4">
        <f t="shared" si="17"/>
        <v>0</v>
      </c>
      <c r="CX39" s="2" t="s">
        <v>45</v>
      </c>
      <c r="CY39" s="2">
        <v>52</v>
      </c>
      <c r="CZ39" s="2">
        <v>0</v>
      </c>
      <c r="DA39" s="2">
        <v>0</v>
      </c>
      <c r="DB39" s="2">
        <v>52</v>
      </c>
      <c r="DC39" s="4">
        <v>0</v>
      </c>
      <c r="DE39" s="2" t="s">
        <v>45</v>
      </c>
      <c r="DF39" s="2">
        <v>52</v>
      </c>
      <c r="DG39" s="2">
        <v>0</v>
      </c>
      <c r="DH39" s="2">
        <v>0</v>
      </c>
      <c r="DI39" s="2">
        <v>52</v>
      </c>
      <c r="DJ39" s="2">
        <v>0</v>
      </c>
      <c r="DL39" s="2" t="s">
        <v>45</v>
      </c>
      <c r="DM39" s="2">
        <v>52</v>
      </c>
      <c r="DN39" s="2">
        <v>0</v>
      </c>
      <c r="DO39" s="2">
        <v>0</v>
      </c>
      <c r="DP39" s="2">
        <v>52</v>
      </c>
      <c r="DQ39" s="4">
        <v>0</v>
      </c>
      <c r="DS39" s="2" t="s">
        <v>45</v>
      </c>
      <c r="DT39" s="2">
        <v>52</v>
      </c>
      <c r="DU39" s="2">
        <v>0</v>
      </c>
      <c r="DV39" s="2">
        <v>0</v>
      </c>
      <c r="DW39" s="2">
        <v>52</v>
      </c>
      <c r="DX39" s="4">
        <v>0</v>
      </c>
      <c r="DZ39" s="2" t="s">
        <v>45</v>
      </c>
      <c r="EA39" s="2">
        <v>52</v>
      </c>
      <c r="EB39" s="2">
        <v>0</v>
      </c>
      <c r="EC39" s="2">
        <v>0</v>
      </c>
      <c r="ED39" s="2">
        <v>52</v>
      </c>
      <c r="EE39" s="4">
        <v>0</v>
      </c>
      <c r="EG39" s="2" t="s">
        <v>45</v>
      </c>
      <c r="EH39" s="2">
        <v>52</v>
      </c>
      <c r="EI39" s="2">
        <v>0</v>
      </c>
      <c r="EJ39" s="2">
        <v>0</v>
      </c>
      <c r="EK39" s="2">
        <v>52</v>
      </c>
      <c r="EL39" s="4">
        <v>0</v>
      </c>
      <c r="EN39" s="2" t="s">
        <v>45</v>
      </c>
      <c r="EO39" s="2">
        <v>52</v>
      </c>
      <c r="EP39" s="2">
        <v>0</v>
      </c>
      <c r="EQ39" s="2">
        <v>0</v>
      </c>
      <c r="ER39" s="2">
        <v>52</v>
      </c>
      <c r="ES39" s="4">
        <v>0</v>
      </c>
      <c r="EU39" s="2" t="s">
        <v>45</v>
      </c>
      <c r="EV39" s="2">
        <v>52</v>
      </c>
      <c r="EW39" s="2">
        <v>0</v>
      </c>
      <c r="EX39" s="2">
        <v>0</v>
      </c>
      <c r="EY39" s="2">
        <v>52</v>
      </c>
      <c r="EZ39" s="4">
        <v>0</v>
      </c>
      <c r="FB39" s="2" t="s">
        <v>45</v>
      </c>
      <c r="FC39" s="2">
        <v>52</v>
      </c>
      <c r="FD39" s="2">
        <v>52</v>
      </c>
      <c r="FE39" s="2">
        <v>0</v>
      </c>
      <c r="FF39" s="2">
        <v>0</v>
      </c>
      <c r="FG39" s="4">
        <v>1</v>
      </c>
      <c r="FH39" s="4">
        <f t="shared" si="18"/>
        <v>6.0000000000000053E-2</v>
      </c>
      <c r="FJ39" s="2" t="s">
        <v>45</v>
      </c>
      <c r="FK39" s="2">
        <v>52</v>
      </c>
      <c r="FL39" s="2">
        <v>52</v>
      </c>
      <c r="FM39" s="2">
        <v>0</v>
      </c>
      <c r="FN39" s="2">
        <v>0</v>
      </c>
      <c r="FO39" s="4">
        <v>1</v>
      </c>
      <c r="FP39" s="4">
        <f t="shared" si="19"/>
        <v>0</v>
      </c>
      <c r="FR39" s="2" t="s">
        <v>45</v>
      </c>
      <c r="FS39" s="2">
        <v>52</v>
      </c>
      <c r="FT39" s="2">
        <v>52</v>
      </c>
      <c r="FU39" s="2">
        <v>0</v>
      </c>
      <c r="FV39" s="2">
        <v>0</v>
      </c>
      <c r="FW39" s="4">
        <v>1</v>
      </c>
      <c r="FX39" s="4">
        <f t="shared" si="20"/>
        <v>0</v>
      </c>
      <c r="FZ39" s="2" t="s">
        <v>45</v>
      </c>
      <c r="GA39" s="2">
        <v>52</v>
      </c>
      <c r="GB39" s="2">
        <v>52</v>
      </c>
      <c r="GC39" s="2">
        <v>0</v>
      </c>
      <c r="GD39" s="2">
        <v>0</v>
      </c>
      <c r="GE39" s="4">
        <v>1</v>
      </c>
      <c r="GF39" s="4">
        <f t="shared" si="21"/>
        <v>0</v>
      </c>
      <c r="GI39" s="2" t="s">
        <v>45</v>
      </c>
      <c r="GJ39" s="2">
        <v>52</v>
      </c>
      <c r="GK39" s="2">
        <v>52</v>
      </c>
      <c r="GL39" s="2">
        <v>0</v>
      </c>
      <c r="GM39" s="2">
        <v>0</v>
      </c>
      <c r="GN39" s="4">
        <f t="shared" si="22"/>
        <v>1</v>
      </c>
      <c r="GO39" s="4">
        <f t="shared" si="23"/>
        <v>0</v>
      </c>
    </row>
    <row r="40" spans="1:197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7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8"/>
        <v>1</v>
      </c>
      <c r="P40" s="4">
        <f t="shared" si="30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f t="shared" si="9"/>
        <v>1</v>
      </c>
      <c r="X40" s="4">
        <f t="shared" si="31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f t="shared" si="10"/>
        <v>1</v>
      </c>
      <c r="AF40" s="4">
        <f t="shared" si="24"/>
        <v>0</v>
      </c>
      <c r="AI40" s="2" t="s">
        <v>45</v>
      </c>
      <c r="AJ40" s="2">
        <v>52</v>
      </c>
      <c r="AK40" s="2">
        <v>49</v>
      </c>
      <c r="AL40" s="2">
        <v>3</v>
      </c>
      <c r="AM40" s="2">
        <v>0</v>
      </c>
      <c r="AN40" s="4">
        <f t="shared" ref="AN40:AN47" si="34">AK40/AJ40</f>
        <v>0.94230769230769229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76">
        <f t="shared" si="11"/>
        <v>0.94230769230769229</v>
      </c>
      <c r="AW40" s="4">
        <f t="shared" ref="AW40:AW47" si="35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f t="shared" si="13"/>
        <v>0.94230769230769229</v>
      </c>
      <c r="BE40" s="4">
        <f t="shared" si="14"/>
        <v>0</v>
      </c>
      <c r="BG40" s="4">
        <f t="shared" si="27"/>
        <v>0</v>
      </c>
      <c r="BJ40" s="2" t="s">
        <v>45</v>
      </c>
      <c r="BK40" s="2">
        <v>52</v>
      </c>
      <c r="BL40" s="2">
        <v>49</v>
      </c>
      <c r="BM40" s="2">
        <v>3</v>
      </c>
      <c r="BN40" s="2">
        <v>0</v>
      </c>
      <c r="BO40" s="4">
        <v>0.94</v>
      </c>
      <c r="BP40" s="4">
        <f t="shared" si="32"/>
        <v>-2.3076923076923439E-3</v>
      </c>
      <c r="BR40" s="2" t="s">
        <v>45</v>
      </c>
      <c r="BS40" s="2">
        <v>52</v>
      </c>
      <c r="BT40" s="2">
        <v>49</v>
      </c>
      <c r="BU40" s="2">
        <v>3</v>
      </c>
      <c r="BV40" s="2">
        <v>0</v>
      </c>
      <c r="BW40" s="4">
        <v>0.94</v>
      </c>
      <c r="BX40" s="4">
        <f t="shared" si="33"/>
        <v>0</v>
      </c>
      <c r="BZ40" s="2" t="s">
        <v>45</v>
      </c>
      <c r="CA40" s="2">
        <v>52</v>
      </c>
      <c r="CB40" s="2">
        <v>49</v>
      </c>
      <c r="CC40" s="2">
        <v>3</v>
      </c>
      <c r="CD40" s="2">
        <v>0</v>
      </c>
      <c r="CE40" s="4">
        <v>0.94</v>
      </c>
      <c r="CF40" s="4">
        <f t="shared" si="15"/>
        <v>0</v>
      </c>
      <c r="CH40" s="2" t="s">
        <v>46</v>
      </c>
      <c r="CI40" s="2">
        <v>141</v>
      </c>
      <c r="CJ40" s="2">
        <v>141</v>
      </c>
      <c r="CK40" s="2">
        <v>0</v>
      </c>
      <c r="CL40" s="2">
        <v>0</v>
      </c>
      <c r="CM40" s="4">
        <v>1</v>
      </c>
      <c r="CN40" s="4">
        <f t="shared" si="25"/>
        <v>0</v>
      </c>
      <c r="CP40" s="2" t="s">
        <v>46</v>
      </c>
      <c r="CQ40" s="2">
        <v>141</v>
      </c>
      <c r="CR40" s="2">
        <v>141</v>
      </c>
      <c r="CS40" s="2">
        <v>0</v>
      </c>
      <c r="CT40" s="2">
        <v>0</v>
      </c>
      <c r="CU40" s="4">
        <v>1</v>
      </c>
      <c r="CV40" s="4">
        <f t="shared" si="17"/>
        <v>0</v>
      </c>
      <c r="CX40" s="2" t="s">
        <v>46</v>
      </c>
      <c r="CY40" s="2">
        <v>141</v>
      </c>
      <c r="CZ40" s="2">
        <v>0</v>
      </c>
      <c r="DA40" s="2">
        <v>0</v>
      </c>
      <c r="DB40" s="2">
        <v>141</v>
      </c>
      <c r="DC40" s="4">
        <v>0</v>
      </c>
      <c r="DE40" s="2" t="s">
        <v>46</v>
      </c>
      <c r="DF40" s="2">
        <v>141</v>
      </c>
      <c r="DG40" s="2">
        <v>0</v>
      </c>
      <c r="DH40" s="2">
        <v>0</v>
      </c>
      <c r="DI40" s="2">
        <v>141</v>
      </c>
      <c r="DJ40" s="2">
        <v>0</v>
      </c>
      <c r="DL40" s="2" t="s">
        <v>46</v>
      </c>
      <c r="DM40" s="2">
        <v>141</v>
      </c>
      <c r="DN40" s="2">
        <v>0</v>
      </c>
      <c r="DO40" s="2">
        <v>0</v>
      </c>
      <c r="DP40" s="2">
        <v>141</v>
      </c>
      <c r="DQ40" s="4">
        <v>0</v>
      </c>
      <c r="DS40" s="2" t="s">
        <v>46</v>
      </c>
      <c r="DT40" s="2">
        <v>141</v>
      </c>
      <c r="DU40" s="2">
        <v>0</v>
      </c>
      <c r="DV40" s="2">
        <v>0</v>
      </c>
      <c r="DW40" s="2">
        <v>141</v>
      </c>
      <c r="DX40" s="4">
        <v>0</v>
      </c>
      <c r="DZ40" s="2" t="s">
        <v>46</v>
      </c>
      <c r="EA40" s="2">
        <v>141</v>
      </c>
      <c r="EB40" s="2">
        <v>0</v>
      </c>
      <c r="EC40" s="2">
        <v>0</v>
      </c>
      <c r="ED40" s="2">
        <v>141</v>
      </c>
      <c r="EE40" s="4">
        <v>0</v>
      </c>
      <c r="EG40" s="2" t="s">
        <v>46</v>
      </c>
      <c r="EH40" s="2">
        <v>141</v>
      </c>
      <c r="EI40" s="2">
        <v>0</v>
      </c>
      <c r="EJ40" s="2">
        <v>0</v>
      </c>
      <c r="EK40" s="2">
        <v>141</v>
      </c>
      <c r="EL40" s="4">
        <v>0</v>
      </c>
      <c r="EN40" s="2" t="s">
        <v>46</v>
      </c>
      <c r="EO40" s="2">
        <v>141</v>
      </c>
      <c r="EP40" s="2">
        <v>0</v>
      </c>
      <c r="EQ40" s="2">
        <v>0</v>
      </c>
      <c r="ER40" s="2">
        <v>141</v>
      </c>
      <c r="ES40" s="4">
        <v>0</v>
      </c>
      <c r="EU40" s="2" t="s">
        <v>46</v>
      </c>
      <c r="EV40" s="2">
        <v>141</v>
      </c>
      <c r="EW40" s="2">
        <v>0</v>
      </c>
      <c r="EX40" s="2">
        <v>0</v>
      </c>
      <c r="EY40" s="2">
        <v>141</v>
      </c>
      <c r="EZ40" s="4">
        <v>0</v>
      </c>
      <c r="FB40" s="66" t="s">
        <v>46</v>
      </c>
      <c r="FC40" s="2">
        <v>141</v>
      </c>
      <c r="FD40" s="2">
        <v>141</v>
      </c>
      <c r="FE40" s="2">
        <v>0</v>
      </c>
      <c r="FF40" s="2">
        <v>0</v>
      </c>
      <c r="FG40" s="4">
        <v>1</v>
      </c>
      <c r="FH40" s="4">
        <f t="shared" si="18"/>
        <v>0</v>
      </c>
      <c r="FJ40" s="66" t="s">
        <v>46</v>
      </c>
      <c r="FK40" s="2">
        <v>141</v>
      </c>
      <c r="FL40" s="2">
        <v>141</v>
      </c>
      <c r="FM40" s="2">
        <v>0</v>
      </c>
      <c r="FN40" s="2">
        <v>0</v>
      </c>
      <c r="FO40" s="4">
        <v>1</v>
      </c>
      <c r="FP40" s="4">
        <f t="shared" si="19"/>
        <v>0</v>
      </c>
      <c r="FR40" s="66" t="s">
        <v>46</v>
      </c>
      <c r="FS40" s="2">
        <v>141</v>
      </c>
      <c r="FT40" s="2">
        <v>141</v>
      </c>
      <c r="FU40" s="2">
        <v>0</v>
      </c>
      <c r="FV40" s="2">
        <v>0</v>
      </c>
      <c r="FW40" s="4">
        <v>1</v>
      </c>
      <c r="FX40" s="4">
        <f t="shared" si="20"/>
        <v>0</v>
      </c>
      <c r="FZ40" s="66" t="s">
        <v>46</v>
      </c>
      <c r="GA40" s="2">
        <v>141</v>
      </c>
      <c r="GB40" s="2">
        <v>141</v>
      </c>
      <c r="GC40" s="2">
        <v>0</v>
      </c>
      <c r="GD40" s="2">
        <v>0</v>
      </c>
      <c r="GE40" s="4">
        <v>1</v>
      </c>
      <c r="GF40" s="4">
        <f t="shared" si="21"/>
        <v>0</v>
      </c>
      <c r="GI40" s="66" t="s">
        <v>46</v>
      </c>
      <c r="GJ40" s="2">
        <v>141</v>
      </c>
      <c r="GK40" s="2">
        <v>141</v>
      </c>
      <c r="GL40" s="2">
        <v>0</v>
      </c>
      <c r="GM40" s="2">
        <v>0</v>
      </c>
      <c r="GN40" s="4">
        <f t="shared" si="22"/>
        <v>1</v>
      </c>
      <c r="GO40" s="4">
        <f t="shared" si="23"/>
        <v>0</v>
      </c>
    </row>
    <row r="41" spans="1:197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7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8"/>
        <v>0.5</v>
      </c>
      <c r="P41" s="4">
        <f t="shared" si="30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f t="shared" si="9"/>
        <v>0.5</v>
      </c>
      <c r="X41" s="4">
        <f t="shared" si="31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f t="shared" si="10"/>
        <v>0.5</v>
      </c>
      <c r="AF41" s="4">
        <f t="shared" si="24"/>
        <v>0</v>
      </c>
      <c r="AI41" s="2" t="s">
        <v>46</v>
      </c>
      <c r="AJ41" s="2">
        <v>141</v>
      </c>
      <c r="AK41" s="2">
        <v>141</v>
      </c>
      <c r="AL41" s="2">
        <v>0</v>
      </c>
      <c r="AM41" s="2">
        <v>0</v>
      </c>
      <c r="AN41" s="4">
        <f t="shared" si="34"/>
        <v>1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76">
        <f t="shared" si="11"/>
        <v>1</v>
      </c>
      <c r="AW41" s="4">
        <f t="shared" si="35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f t="shared" si="13"/>
        <v>1</v>
      </c>
      <c r="BE41" s="4">
        <f t="shared" si="14"/>
        <v>0</v>
      </c>
      <c r="BG41" s="4">
        <f t="shared" si="27"/>
        <v>0</v>
      </c>
      <c r="BJ41" s="2" t="s">
        <v>46</v>
      </c>
      <c r="BK41" s="2">
        <v>141</v>
      </c>
      <c r="BL41" s="2">
        <v>141</v>
      </c>
      <c r="BM41" s="2">
        <v>0</v>
      </c>
      <c r="BN41" s="2">
        <v>0</v>
      </c>
      <c r="BO41" s="4">
        <v>1</v>
      </c>
      <c r="BP41" s="4">
        <f t="shared" si="32"/>
        <v>0</v>
      </c>
      <c r="BR41" s="2" t="s">
        <v>46</v>
      </c>
      <c r="BS41" s="2">
        <v>141</v>
      </c>
      <c r="BT41" s="2">
        <v>141</v>
      </c>
      <c r="BU41" s="2">
        <v>0</v>
      </c>
      <c r="BV41" s="2">
        <v>0</v>
      </c>
      <c r="BW41" s="4">
        <v>1</v>
      </c>
      <c r="BX41" s="4">
        <f t="shared" si="33"/>
        <v>0</v>
      </c>
      <c r="BZ41" s="2" t="s">
        <v>46</v>
      </c>
      <c r="CA41" s="2">
        <v>141</v>
      </c>
      <c r="CB41" s="2">
        <v>141</v>
      </c>
      <c r="CC41" s="2">
        <v>0</v>
      </c>
      <c r="CD41" s="2">
        <v>0</v>
      </c>
      <c r="CE41" s="4">
        <v>1</v>
      </c>
      <c r="CF41" s="4">
        <f t="shared" si="15"/>
        <v>0</v>
      </c>
      <c r="CH41" s="2" t="s">
        <v>47</v>
      </c>
      <c r="CI41" s="2">
        <v>45</v>
      </c>
      <c r="CJ41" s="2">
        <v>45</v>
      </c>
      <c r="CK41" s="2">
        <v>0</v>
      </c>
      <c r="CL41" s="2">
        <v>0</v>
      </c>
      <c r="CM41" s="4">
        <v>1</v>
      </c>
      <c r="CN41" s="4">
        <f t="shared" si="25"/>
        <v>0</v>
      </c>
      <c r="CP41" s="2" t="s">
        <v>47</v>
      </c>
      <c r="CQ41" s="2">
        <v>45</v>
      </c>
      <c r="CR41" s="2">
        <v>45</v>
      </c>
      <c r="CS41" s="2">
        <v>0</v>
      </c>
      <c r="CT41" s="2">
        <v>0</v>
      </c>
      <c r="CU41" s="4">
        <v>1</v>
      </c>
      <c r="CV41" s="4">
        <f t="shared" si="17"/>
        <v>0</v>
      </c>
      <c r="CX41" s="2" t="s">
        <v>47</v>
      </c>
      <c r="CY41" s="2">
        <v>45</v>
      </c>
      <c r="CZ41" s="2">
        <v>0</v>
      </c>
      <c r="DA41" s="2">
        <v>0</v>
      </c>
      <c r="DB41" s="2">
        <v>45</v>
      </c>
      <c r="DC41" s="4">
        <v>0</v>
      </c>
      <c r="DE41" s="2" t="s">
        <v>47</v>
      </c>
      <c r="DF41" s="2">
        <v>45</v>
      </c>
      <c r="DG41" s="2">
        <v>0</v>
      </c>
      <c r="DH41" s="2">
        <v>0</v>
      </c>
      <c r="DI41" s="2">
        <v>45</v>
      </c>
      <c r="DJ41" s="2">
        <v>0</v>
      </c>
      <c r="DL41" s="2" t="s">
        <v>47</v>
      </c>
      <c r="DM41" s="2">
        <v>45</v>
      </c>
      <c r="DN41" s="2">
        <v>0</v>
      </c>
      <c r="DO41" s="2">
        <v>0</v>
      </c>
      <c r="DP41" s="2">
        <v>45</v>
      </c>
      <c r="DQ41" s="4">
        <v>0</v>
      </c>
      <c r="DS41" s="2" t="s">
        <v>47</v>
      </c>
      <c r="DT41" s="2">
        <v>45</v>
      </c>
      <c r="DU41" s="2">
        <v>0</v>
      </c>
      <c r="DV41" s="2">
        <v>0</v>
      </c>
      <c r="DW41" s="2">
        <v>45</v>
      </c>
      <c r="DX41" s="4">
        <v>0</v>
      </c>
      <c r="DZ41" s="2" t="s">
        <v>47</v>
      </c>
      <c r="EA41" s="2">
        <v>45</v>
      </c>
      <c r="EB41" s="2">
        <v>0</v>
      </c>
      <c r="EC41" s="2">
        <v>0</v>
      </c>
      <c r="ED41" s="2">
        <v>45</v>
      </c>
      <c r="EE41" s="4">
        <v>0</v>
      </c>
      <c r="EG41" s="2" t="s">
        <v>47</v>
      </c>
      <c r="EH41" s="2">
        <v>45</v>
      </c>
      <c r="EI41" s="2">
        <v>45</v>
      </c>
      <c r="EJ41" s="2">
        <v>0</v>
      </c>
      <c r="EK41" s="2">
        <v>0</v>
      </c>
      <c r="EL41" s="4">
        <v>1</v>
      </c>
      <c r="EN41" s="2" t="s">
        <v>47</v>
      </c>
      <c r="EO41" s="2">
        <v>45</v>
      </c>
      <c r="EP41" s="2">
        <v>0</v>
      </c>
      <c r="EQ41" s="2">
        <v>0</v>
      </c>
      <c r="ER41" s="2">
        <v>45</v>
      </c>
      <c r="ES41" s="4">
        <v>0</v>
      </c>
      <c r="EU41" s="2" t="s">
        <v>47</v>
      </c>
      <c r="EV41" s="2">
        <v>45</v>
      </c>
      <c r="EW41" s="2">
        <v>0</v>
      </c>
      <c r="EX41" s="2">
        <v>0</v>
      </c>
      <c r="EY41" s="2">
        <v>45</v>
      </c>
      <c r="EZ41" s="4">
        <v>0</v>
      </c>
      <c r="FB41" s="2" t="s">
        <v>47</v>
      </c>
      <c r="FC41" s="2">
        <v>45</v>
      </c>
      <c r="FD41" s="2">
        <v>45</v>
      </c>
      <c r="FE41" s="2">
        <v>0</v>
      </c>
      <c r="FF41" s="2">
        <v>0</v>
      </c>
      <c r="FG41" s="4">
        <v>1</v>
      </c>
      <c r="FH41" s="4">
        <f t="shared" si="18"/>
        <v>0</v>
      </c>
      <c r="FJ41" s="2" t="s">
        <v>47</v>
      </c>
      <c r="FK41" s="2">
        <v>45</v>
      </c>
      <c r="FL41" s="2">
        <v>45</v>
      </c>
      <c r="FM41" s="2">
        <v>0</v>
      </c>
      <c r="FN41" s="2">
        <v>0</v>
      </c>
      <c r="FO41" s="4">
        <v>1</v>
      </c>
      <c r="FP41" s="4">
        <f t="shared" si="19"/>
        <v>0</v>
      </c>
      <c r="FR41" s="2" t="s">
        <v>47</v>
      </c>
      <c r="FS41" s="2">
        <v>45</v>
      </c>
      <c r="FT41" s="2">
        <v>45</v>
      </c>
      <c r="FU41" s="2">
        <v>0</v>
      </c>
      <c r="FV41" s="2">
        <v>0</v>
      </c>
      <c r="FW41" s="4">
        <v>1</v>
      </c>
      <c r="FX41" s="4">
        <f t="shared" si="20"/>
        <v>0</v>
      </c>
      <c r="FZ41" s="2" t="s">
        <v>47</v>
      </c>
      <c r="GA41" s="2">
        <v>45</v>
      </c>
      <c r="GB41" s="2">
        <v>45</v>
      </c>
      <c r="GC41" s="2">
        <v>0</v>
      </c>
      <c r="GD41" s="2">
        <v>0</v>
      </c>
      <c r="GE41" s="4">
        <v>1</v>
      </c>
      <c r="GF41" s="4">
        <f t="shared" si="21"/>
        <v>0</v>
      </c>
      <c r="GI41" s="2" t="s">
        <v>47</v>
      </c>
      <c r="GJ41" s="2">
        <v>45</v>
      </c>
      <c r="GK41" s="2">
        <v>45</v>
      </c>
      <c r="GL41" s="2">
        <v>0</v>
      </c>
      <c r="GM41" s="2">
        <v>0</v>
      </c>
      <c r="GN41" s="4">
        <f t="shared" si="22"/>
        <v>1</v>
      </c>
      <c r="GO41" s="4">
        <f t="shared" si="23"/>
        <v>0</v>
      </c>
    </row>
    <row r="42" spans="1:197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7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8"/>
        <v>0.94230769230769229</v>
      </c>
      <c r="P42" s="4">
        <f t="shared" si="30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f t="shared" si="9"/>
        <v>0.94230769230769229</v>
      </c>
      <c r="X42" s="4">
        <f t="shared" si="31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f t="shared" si="10"/>
        <v>0.94230769230769229</v>
      </c>
      <c r="AF42" s="4">
        <f t="shared" si="24"/>
        <v>0</v>
      </c>
      <c r="AI42" s="2" t="s">
        <v>47</v>
      </c>
      <c r="AJ42" s="2">
        <v>45</v>
      </c>
      <c r="AK42" s="2">
        <v>45</v>
      </c>
      <c r="AL42" s="2">
        <v>0</v>
      </c>
      <c r="AM42" s="2">
        <v>0</v>
      </c>
      <c r="AN42" s="4">
        <f t="shared" si="34"/>
        <v>1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76">
        <f t="shared" si="11"/>
        <v>1</v>
      </c>
      <c r="AW42" s="4">
        <f t="shared" si="35"/>
        <v>0</v>
      </c>
      <c r="AY42" s="2" t="s">
        <v>47</v>
      </c>
      <c r="AZ42" s="2">
        <v>45</v>
      </c>
      <c r="BA42" s="2">
        <v>45</v>
      </c>
      <c r="BB42" s="2">
        <v>0</v>
      </c>
      <c r="BC42" s="2">
        <v>0</v>
      </c>
      <c r="BD42" s="4">
        <f t="shared" si="13"/>
        <v>1</v>
      </c>
      <c r="BE42" s="4">
        <f t="shared" si="14"/>
        <v>0</v>
      </c>
      <c r="BG42" s="4">
        <f t="shared" si="27"/>
        <v>0</v>
      </c>
      <c r="BJ42" s="2" t="s">
        <v>47</v>
      </c>
      <c r="BK42" s="2">
        <v>45</v>
      </c>
      <c r="BL42" s="2">
        <v>45</v>
      </c>
      <c r="BM42" s="2">
        <v>0</v>
      </c>
      <c r="BN42" s="2">
        <v>0</v>
      </c>
      <c r="BO42" s="4">
        <v>1</v>
      </c>
      <c r="BP42" s="4">
        <f t="shared" si="32"/>
        <v>0</v>
      </c>
      <c r="BR42" s="2" t="s">
        <v>47</v>
      </c>
      <c r="BS42" s="2">
        <v>45</v>
      </c>
      <c r="BT42" s="2">
        <v>45</v>
      </c>
      <c r="BU42" s="2">
        <v>0</v>
      </c>
      <c r="BV42" s="2">
        <v>0</v>
      </c>
      <c r="BW42" s="4">
        <v>1</v>
      </c>
      <c r="BX42" s="4">
        <f t="shared" si="33"/>
        <v>0</v>
      </c>
      <c r="BZ42" s="2" t="s">
        <v>47</v>
      </c>
      <c r="CA42" s="2">
        <v>45</v>
      </c>
      <c r="CB42" s="2">
        <v>45</v>
      </c>
      <c r="CC42" s="2">
        <v>0</v>
      </c>
      <c r="CD42" s="2">
        <v>0</v>
      </c>
      <c r="CE42" s="4">
        <v>1</v>
      </c>
      <c r="CF42" s="4">
        <f t="shared" si="15"/>
        <v>0</v>
      </c>
      <c r="CH42" s="2" t="s">
        <v>48</v>
      </c>
      <c r="CI42" s="2">
        <v>12</v>
      </c>
      <c r="CJ42" s="2">
        <v>0</v>
      </c>
      <c r="CK42" s="2">
        <v>12</v>
      </c>
      <c r="CL42" s="2">
        <v>0</v>
      </c>
      <c r="CM42" s="4">
        <v>0</v>
      </c>
      <c r="CN42" s="4">
        <f t="shared" si="25"/>
        <v>0</v>
      </c>
      <c r="CP42" s="2" t="s">
        <v>48</v>
      </c>
      <c r="CQ42" s="2">
        <v>12</v>
      </c>
      <c r="CR42" s="2">
        <v>0</v>
      </c>
      <c r="CS42" s="2">
        <v>12</v>
      </c>
      <c r="CT42" s="2">
        <v>0</v>
      </c>
      <c r="CU42" s="4">
        <v>0</v>
      </c>
      <c r="CV42" s="4">
        <f t="shared" si="17"/>
        <v>0</v>
      </c>
      <c r="CX42" s="2" t="s">
        <v>48</v>
      </c>
      <c r="CY42" s="2">
        <v>12</v>
      </c>
      <c r="CZ42" s="2">
        <v>0</v>
      </c>
      <c r="DA42" s="2">
        <v>0</v>
      </c>
      <c r="DB42" s="2">
        <v>12</v>
      </c>
      <c r="DC42" s="4">
        <v>0</v>
      </c>
      <c r="DE42" s="2" t="s">
        <v>48</v>
      </c>
      <c r="DF42" s="2">
        <v>12</v>
      </c>
      <c r="DG42" s="2">
        <v>0</v>
      </c>
      <c r="DH42" s="2">
        <v>0</v>
      </c>
      <c r="DI42" s="2">
        <v>12</v>
      </c>
      <c r="DJ42" s="2">
        <v>0</v>
      </c>
      <c r="DL42" s="2" t="s">
        <v>48</v>
      </c>
      <c r="DM42" s="2">
        <v>12</v>
      </c>
      <c r="DN42" s="2">
        <v>0</v>
      </c>
      <c r="DO42" s="2">
        <v>0</v>
      </c>
      <c r="DP42" s="2">
        <v>12</v>
      </c>
      <c r="DQ42" s="4">
        <v>0</v>
      </c>
      <c r="DS42" s="2" t="s">
        <v>48</v>
      </c>
      <c r="DT42" s="2">
        <v>12</v>
      </c>
      <c r="DU42" s="2">
        <v>0</v>
      </c>
      <c r="DV42" s="2">
        <v>0</v>
      </c>
      <c r="DW42" s="2">
        <v>12</v>
      </c>
      <c r="DX42" s="4">
        <v>0</v>
      </c>
      <c r="DZ42" s="2" t="s">
        <v>48</v>
      </c>
      <c r="EA42" s="2">
        <v>12</v>
      </c>
      <c r="EB42" s="2">
        <v>0</v>
      </c>
      <c r="EC42" s="2">
        <v>0</v>
      </c>
      <c r="ED42" s="2">
        <v>12</v>
      </c>
      <c r="EE42" s="4">
        <v>0</v>
      </c>
      <c r="EG42" s="2" t="s">
        <v>48</v>
      </c>
      <c r="EH42" s="2">
        <v>12</v>
      </c>
      <c r="EI42" s="2">
        <v>0</v>
      </c>
      <c r="EJ42" s="2">
        <v>0</v>
      </c>
      <c r="EK42" s="2">
        <v>12</v>
      </c>
      <c r="EL42" s="4">
        <v>0</v>
      </c>
      <c r="EN42" s="2" t="s">
        <v>48</v>
      </c>
      <c r="EO42" s="2">
        <v>12</v>
      </c>
      <c r="EP42" s="2">
        <v>0</v>
      </c>
      <c r="EQ42" s="2">
        <v>0</v>
      </c>
      <c r="ER42" s="2">
        <v>12</v>
      </c>
      <c r="ES42" s="4">
        <v>0</v>
      </c>
      <c r="EU42" s="2" t="s">
        <v>48</v>
      </c>
      <c r="EV42" s="2">
        <v>12</v>
      </c>
      <c r="EW42" s="2">
        <v>0</v>
      </c>
      <c r="EX42" s="2">
        <v>0</v>
      </c>
      <c r="EY42" s="2">
        <v>12</v>
      </c>
      <c r="EZ42" s="4">
        <v>0</v>
      </c>
      <c r="FB42" s="2" t="s">
        <v>48</v>
      </c>
      <c r="FC42" s="2">
        <v>12</v>
      </c>
      <c r="FD42" s="2">
        <v>0</v>
      </c>
      <c r="FE42" s="2">
        <v>12</v>
      </c>
      <c r="FF42" s="2">
        <v>0</v>
      </c>
      <c r="FG42" s="4">
        <v>0</v>
      </c>
      <c r="FH42" s="4">
        <f t="shared" si="18"/>
        <v>0</v>
      </c>
      <c r="FJ42" s="2" t="s">
        <v>48</v>
      </c>
      <c r="FK42" s="2">
        <v>4</v>
      </c>
      <c r="FL42" s="2">
        <v>0</v>
      </c>
      <c r="FM42" s="2">
        <v>4</v>
      </c>
      <c r="FN42" s="2">
        <v>0</v>
      </c>
      <c r="FO42" s="4">
        <v>0</v>
      </c>
      <c r="FP42" s="4">
        <f t="shared" si="19"/>
        <v>0</v>
      </c>
      <c r="FR42" s="2" t="s">
        <v>48</v>
      </c>
      <c r="FS42" s="2">
        <v>4</v>
      </c>
      <c r="FT42" s="2">
        <v>0</v>
      </c>
      <c r="FU42" s="2">
        <v>4</v>
      </c>
      <c r="FV42" s="2">
        <v>0</v>
      </c>
      <c r="FW42" s="4">
        <v>0</v>
      </c>
      <c r="FX42" s="4">
        <f t="shared" si="20"/>
        <v>0</v>
      </c>
      <c r="FZ42" s="2" t="s">
        <v>48</v>
      </c>
      <c r="GA42" s="2">
        <v>4</v>
      </c>
      <c r="GB42" s="2">
        <v>0</v>
      </c>
      <c r="GC42" s="2">
        <v>4</v>
      </c>
      <c r="GD42" s="2">
        <v>0</v>
      </c>
      <c r="GE42" s="4">
        <v>0</v>
      </c>
      <c r="GF42" s="4">
        <f t="shared" si="21"/>
        <v>0</v>
      </c>
      <c r="GI42" s="2" t="s">
        <v>48</v>
      </c>
      <c r="GJ42" s="2">
        <v>4</v>
      </c>
      <c r="GK42" s="2">
        <v>0</v>
      </c>
      <c r="GL42" s="2">
        <v>4</v>
      </c>
      <c r="GM42" s="2">
        <v>0</v>
      </c>
      <c r="GN42" s="4">
        <f t="shared" si="22"/>
        <v>0</v>
      </c>
      <c r="GO42" s="4">
        <f t="shared" si="23"/>
        <v>0</v>
      </c>
    </row>
    <row r="43" spans="1:197">
      <c r="A43" s="76">
        <v>1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7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8"/>
        <v>1</v>
      </c>
      <c r="P43" s="4">
        <f t="shared" si="30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f t="shared" si="9"/>
        <v>1</v>
      </c>
      <c r="X43" s="4">
        <f t="shared" si="31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f t="shared" si="10"/>
        <v>1</v>
      </c>
      <c r="AF43" s="4">
        <f t="shared" si="24"/>
        <v>0</v>
      </c>
      <c r="AI43" s="2" t="s">
        <v>48</v>
      </c>
      <c r="AJ43" s="2">
        <v>12</v>
      </c>
      <c r="AK43" s="2">
        <v>0</v>
      </c>
      <c r="AL43" s="2">
        <v>12</v>
      </c>
      <c r="AM43" s="2">
        <v>0</v>
      </c>
      <c r="AN43" s="4">
        <f t="shared" si="34"/>
        <v>0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76">
        <f t="shared" si="11"/>
        <v>0</v>
      </c>
      <c r="AW43" s="4">
        <f t="shared" si="35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f t="shared" si="13"/>
        <v>0</v>
      </c>
      <c r="BE43" s="4">
        <f t="shared" si="14"/>
        <v>0</v>
      </c>
      <c r="BG43" s="4">
        <f t="shared" si="27"/>
        <v>0</v>
      </c>
      <c r="BJ43" s="2" t="s">
        <v>48</v>
      </c>
      <c r="BK43" s="2">
        <v>12</v>
      </c>
      <c r="BL43" s="2">
        <v>0</v>
      </c>
      <c r="BM43" s="2">
        <v>12</v>
      </c>
      <c r="BN43" s="2">
        <v>0</v>
      </c>
      <c r="BO43" s="4">
        <v>0</v>
      </c>
      <c r="BP43" s="4">
        <f t="shared" si="32"/>
        <v>0</v>
      </c>
      <c r="BR43" s="2" t="s">
        <v>48</v>
      </c>
      <c r="BS43" s="2">
        <v>12</v>
      </c>
      <c r="BT43" s="2">
        <v>0</v>
      </c>
      <c r="BU43" s="2">
        <v>12</v>
      </c>
      <c r="BV43" s="2">
        <v>0</v>
      </c>
      <c r="BW43" s="4">
        <v>0</v>
      </c>
      <c r="BX43" s="4">
        <f t="shared" si="33"/>
        <v>0</v>
      </c>
      <c r="BZ43" s="2" t="s">
        <v>48</v>
      </c>
      <c r="CA43" s="2">
        <v>12</v>
      </c>
      <c r="CB43" s="2">
        <v>0</v>
      </c>
      <c r="CC43" s="2">
        <v>12</v>
      </c>
      <c r="CD43" s="2">
        <v>0</v>
      </c>
      <c r="CE43" s="4">
        <v>0</v>
      </c>
      <c r="CF43" s="4">
        <f t="shared" si="15"/>
        <v>0</v>
      </c>
      <c r="CH43" s="2" t="s">
        <v>49</v>
      </c>
      <c r="CI43" s="2">
        <v>15</v>
      </c>
      <c r="CJ43" s="2">
        <v>14</v>
      </c>
      <c r="CK43" s="2">
        <v>1</v>
      </c>
      <c r="CL43" s="2">
        <v>0</v>
      </c>
      <c r="CM43" s="4">
        <v>0.93</v>
      </c>
      <c r="CN43" s="4">
        <f t="shared" si="25"/>
        <v>0</v>
      </c>
      <c r="CP43" s="2" t="s">
        <v>49</v>
      </c>
      <c r="CQ43" s="2">
        <v>15</v>
      </c>
      <c r="CR43" s="2">
        <v>14</v>
      </c>
      <c r="CS43" s="2">
        <v>1</v>
      </c>
      <c r="CT43" s="2">
        <v>0</v>
      </c>
      <c r="CU43" s="4">
        <v>0.93</v>
      </c>
      <c r="CV43" s="4">
        <f t="shared" si="17"/>
        <v>0</v>
      </c>
      <c r="CX43" s="2" t="s">
        <v>49</v>
      </c>
      <c r="CY43" s="2">
        <v>15</v>
      </c>
      <c r="CZ43" s="2">
        <v>0</v>
      </c>
      <c r="DA43" s="2">
        <v>0</v>
      </c>
      <c r="DB43" s="2">
        <v>15</v>
      </c>
      <c r="DC43" s="4">
        <v>0</v>
      </c>
      <c r="DE43" s="2" t="s">
        <v>49</v>
      </c>
      <c r="DF43" s="2">
        <v>15</v>
      </c>
      <c r="DG43" s="2">
        <v>0</v>
      </c>
      <c r="DH43" s="2">
        <v>0</v>
      </c>
      <c r="DI43" s="2">
        <v>15</v>
      </c>
      <c r="DJ43" s="2">
        <v>0</v>
      </c>
      <c r="DL43" s="2" t="s">
        <v>49</v>
      </c>
      <c r="DM43" s="2">
        <v>15</v>
      </c>
      <c r="DN43" s="2">
        <v>0</v>
      </c>
      <c r="DO43" s="2">
        <v>0</v>
      </c>
      <c r="DP43" s="2">
        <v>15</v>
      </c>
      <c r="DQ43" s="4">
        <v>0</v>
      </c>
      <c r="DS43" s="2" t="s">
        <v>49</v>
      </c>
      <c r="DT43" s="2">
        <v>15</v>
      </c>
      <c r="DU43" s="2">
        <v>0</v>
      </c>
      <c r="DV43" s="2">
        <v>0</v>
      </c>
      <c r="DW43" s="2">
        <v>15</v>
      </c>
      <c r="DX43" s="4">
        <v>0</v>
      </c>
      <c r="DZ43" s="2" t="s">
        <v>49</v>
      </c>
      <c r="EA43" s="2">
        <v>15</v>
      </c>
      <c r="EB43" s="2">
        <v>0</v>
      </c>
      <c r="EC43" s="2">
        <v>0</v>
      </c>
      <c r="ED43" s="2">
        <v>15</v>
      </c>
      <c r="EE43" s="4">
        <v>0</v>
      </c>
      <c r="EG43" s="2" t="s">
        <v>49</v>
      </c>
      <c r="EH43" s="2">
        <v>15</v>
      </c>
      <c r="EI43" s="2">
        <v>14</v>
      </c>
      <c r="EJ43" s="2">
        <v>1</v>
      </c>
      <c r="EK43" s="2">
        <v>0</v>
      </c>
      <c r="EL43" s="4">
        <v>0.93</v>
      </c>
      <c r="EN43" s="2" t="s">
        <v>49</v>
      </c>
      <c r="EO43" s="2">
        <v>15</v>
      </c>
      <c r="EP43" s="2">
        <v>0</v>
      </c>
      <c r="EQ43" s="2">
        <v>0</v>
      </c>
      <c r="ER43" s="2">
        <v>15</v>
      </c>
      <c r="ES43" s="4">
        <v>0</v>
      </c>
      <c r="EU43" s="2" t="s">
        <v>49</v>
      </c>
      <c r="EV43" s="2">
        <v>15</v>
      </c>
      <c r="EW43" s="2">
        <v>0</v>
      </c>
      <c r="EX43" s="2">
        <v>0</v>
      </c>
      <c r="EY43" s="2">
        <v>15</v>
      </c>
      <c r="EZ43" s="4">
        <v>0</v>
      </c>
      <c r="FB43" s="2" t="s">
        <v>49</v>
      </c>
      <c r="FC43" s="2">
        <v>15</v>
      </c>
      <c r="FD43" s="2">
        <v>14</v>
      </c>
      <c r="FE43" s="2">
        <v>1</v>
      </c>
      <c r="FF43" s="2">
        <v>0</v>
      </c>
      <c r="FG43" s="4">
        <v>0.93</v>
      </c>
      <c r="FH43" s="4">
        <f t="shared" si="18"/>
        <v>0</v>
      </c>
      <c r="FJ43" s="2" t="s">
        <v>49</v>
      </c>
      <c r="FK43" s="2">
        <v>15</v>
      </c>
      <c r="FL43" s="2">
        <v>14</v>
      </c>
      <c r="FM43" s="2">
        <v>1</v>
      </c>
      <c r="FN43" s="2">
        <v>0</v>
      </c>
      <c r="FO43" s="4">
        <v>0.93</v>
      </c>
      <c r="FP43" s="4">
        <f t="shared" si="19"/>
        <v>0</v>
      </c>
      <c r="FR43" s="2" t="s">
        <v>49</v>
      </c>
      <c r="FS43" s="2">
        <v>15</v>
      </c>
      <c r="FT43" s="2">
        <v>14</v>
      </c>
      <c r="FU43" s="2">
        <v>1</v>
      </c>
      <c r="FV43" s="2">
        <v>0</v>
      </c>
      <c r="FW43" s="4">
        <v>0.93</v>
      </c>
      <c r="FX43" s="4">
        <f t="shared" si="20"/>
        <v>0</v>
      </c>
      <c r="FZ43" s="2" t="s">
        <v>49</v>
      </c>
      <c r="GA43" s="2">
        <v>15</v>
      </c>
      <c r="GB43" s="2">
        <v>14</v>
      </c>
      <c r="GC43" s="2">
        <v>1</v>
      </c>
      <c r="GD43" s="2">
        <v>0</v>
      </c>
      <c r="GE43" s="4">
        <v>0.93</v>
      </c>
      <c r="GF43" s="4">
        <f t="shared" si="21"/>
        <v>0</v>
      </c>
      <c r="GI43" s="2" t="s">
        <v>49</v>
      </c>
      <c r="GJ43" s="2">
        <v>15</v>
      </c>
      <c r="GK43" s="2">
        <v>14</v>
      </c>
      <c r="GL43" s="2">
        <v>1</v>
      </c>
      <c r="GM43" s="2">
        <v>0</v>
      </c>
      <c r="GN43" s="4">
        <f t="shared" si="22"/>
        <v>0.93333333333333335</v>
      </c>
      <c r="GO43" s="4">
        <f t="shared" si="23"/>
        <v>3.3333333333332993E-3</v>
      </c>
    </row>
    <row r="44" spans="1:197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7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8"/>
        <v>1</v>
      </c>
      <c r="P44" s="4">
        <f t="shared" si="30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f t="shared" si="9"/>
        <v>1</v>
      </c>
      <c r="X44" s="4">
        <f t="shared" si="31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f t="shared" si="10"/>
        <v>1</v>
      </c>
      <c r="AF44" s="4">
        <f t="shared" si="24"/>
        <v>0</v>
      </c>
      <c r="AI44" s="2" t="s">
        <v>49</v>
      </c>
      <c r="AJ44" s="2">
        <v>15</v>
      </c>
      <c r="AK44" s="2">
        <v>14</v>
      </c>
      <c r="AL44" s="2">
        <v>1</v>
      </c>
      <c r="AM44" s="2">
        <v>0</v>
      </c>
      <c r="AN44" s="4">
        <f t="shared" si="34"/>
        <v>0.93333333333333335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76">
        <f t="shared" si="11"/>
        <v>0.93333333333333335</v>
      </c>
      <c r="AW44" s="4">
        <f t="shared" si="35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f t="shared" si="13"/>
        <v>0.93333333333333335</v>
      </c>
      <c r="BE44" s="4">
        <f t="shared" si="14"/>
        <v>0</v>
      </c>
      <c r="BG44" s="4">
        <f t="shared" si="27"/>
        <v>0</v>
      </c>
      <c r="BJ44" s="2" t="s">
        <v>49</v>
      </c>
      <c r="BK44" s="2">
        <v>15</v>
      </c>
      <c r="BL44" s="2">
        <v>14</v>
      </c>
      <c r="BM44" s="2">
        <v>1</v>
      </c>
      <c r="BN44" s="2">
        <v>0</v>
      </c>
      <c r="BO44" s="4">
        <v>0.93</v>
      </c>
      <c r="BP44" s="4">
        <f t="shared" si="32"/>
        <v>-3.3333333333332993E-3</v>
      </c>
      <c r="BR44" s="2" t="s">
        <v>49</v>
      </c>
      <c r="BS44" s="2">
        <v>15</v>
      </c>
      <c r="BT44" s="2">
        <v>14</v>
      </c>
      <c r="BU44" s="2">
        <v>1</v>
      </c>
      <c r="BV44" s="2">
        <v>0</v>
      </c>
      <c r="BW44" s="4">
        <v>0.93</v>
      </c>
      <c r="BX44" s="4">
        <f t="shared" si="33"/>
        <v>0</v>
      </c>
      <c r="BZ44" s="2" t="s">
        <v>49</v>
      </c>
      <c r="CA44" s="2">
        <v>15</v>
      </c>
      <c r="CB44" s="2">
        <v>14</v>
      </c>
      <c r="CC44" s="2">
        <v>1</v>
      </c>
      <c r="CD44" s="2">
        <v>0</v>
      </c>
      <c r="CE44" s="4">
        <v>0.93</v>
      </c>
      <c r="CF44" s="4">
        <f t="shared" si="15"/>
        <v>0</v>
      </c>
      <c r="CH44" s="2" t="s">
        <v>50</v>
      </c>
      <c r="CI44" s="2">
        <v>18</v>
      </c>
      <c r="CJ44" s="2">
        <v>18</v>
      </c>
      <c r="CK44" s="2">
        <v>0</v>
      </c>
      <c r="CL44" s="2">
        <v>0</v>
      </c>
      <c r="CM44" s="4">
        <v>1</v>
      </c>
      <c r="CN44" s="4">
        <f t="shared" si="25"/>
        <v>0</v>
      </c>
      <c r="CP44" s="2" t="s">
        <v>50</v>
      </c>
      <c r="CQ44" s="2">
        <v>18</v>
      </c>
      <c r="CR44" s="2">
        <v>18</v>
      </c>
      <c r="CS44" s="2">
        <v>0</v>
      </c>
      <c r="CT44" s="2">
        <v>0</v>
      </c>
      <c r="CU44" s="4">
        <v>1</v>
      </c>
      <c r="CV44" s="4">
        <f t="shared" si="17"/>
        <v>0</v>
      </c>
      <c r="CX44" s="2" t="s">
        <v>50</v>
      </c>
      <c r="CY44" s="2">
        <v>18</v>
      </c>
      <c r="CZ44" s="2">
        <v>0</v>
      </c>
      <c r="DA44" s="2">
        <v>0</v>
      </c>
      <c r="DB44" s="2">
        <v>18</v>
      </c>
      <c r="DC44" s="4">
        <v>0</v>
      </c>
      <c r="DE44" s="2" t="s">
        <v>50</v>
      </c>
      <c r="DF44" s="2">
        <v>18</v>
      </c>
      <c r="DG44" s="2">
        <v>0</v>
      </c>
      <c r="DH44" s="2">
        <v>0</v>
      </c>
      <c r="DI44" s="2">
        <v>18</v>
      </c>
      <c r="DJ44" s="2">
        <v>0</v>
      </c>
      <c r="DL44" s="2" t="s">
        <v>50</v>
      </c>
      <c r="DM44" s="2">
        <v>18</v>
      </c>
      <c r="DN44" s="2">
        <v>0</v>
      </c>
      <c r="DO44" s="2">
        <v>0</v>
      </c>
      <c r="DP44" s="2">
        <v>18</v>
      </c>
      <c r="DQ44" s="4">
        <v>0</v>
      </c>
      <c r="DS44" s="2" t="s">
        <v>50</v>
      </c>
      <c r="DT44" s="2">
        <v>18</v>
      </c>
      <c r="DU44" s="2">
        <v>0</v>
      </c>
      <c r="DV44" s="2">
        <v>0</v>
      </c>
      <c r="DW44" s="2">
        <v>18</v>
      </c>
      <c r="DX44" s="4">
        <v>0</v>
      </c>
      <c r="DZ44" s="2" t="s">
        <v>50</v>
      </c>
      <c r="EA44" s="2">
        <v>18</v>
      </c>
      <c r="EB44" s="2">
        <v>0</v>
      </c>
      <c r="EC44" s="2">
        <v>0</v>
      </c>
      <c r="ED44" s="2">
        <v>18</v>
      </c>
      <c r="EE44" s="4">
        <v>0</v>
      </c>
      <c r="EG44" s="2" t="s">
        <v>50</v>
      </c>
      <c r="EH44" s="2">
        <v>18</v>
      </c>
      <c r="EI44" s="2">
        <v>0</v>
      </c>
      <c r="EJ44" s="2">
        <v>0</v>
      </c>
      <c r="EK44" s="2">
        <v>18</v>
      </c>
      <c r="EL44" s="4">
        <v>0</v>
      </c>
      <c r="EN44" s="2" t="s">
        <v>50</v>
      </c>
      <c r="EO44" s="2">
        <v>18</v>
      </c>
      <c r="EP44" s="2">
        <v>0</v>
      </c>
      <c r="EQ44" s="2">
        <v>0</v>
      </c>
      <c r="ER44" s="2">
        <v>18</v>
      </c>
      <c r="ES44" s="4">
        <v>0</v>
      </c>
      <c r="EU44" s="2" t="s">
        <v>50</v>
      </c>
      <c r="EV44" s="2">
        <v>18</v>
      </c>
      <c r="EW44" s="2">
        <v>0</v>
      </c>
      <c r="EX44" s="2">
        <v>0</v>
      </c>
      <c r="EY44" s="2">
        <v>18</v>
      </c>
      <c r="EZ44" s="4">
        <v>0</v>
      </c>
      <c r="FB44" s="2" t="s">
        <v>50</v>
      </c>
      <c r="FC44" s="2">
        <v>18</v>
      </c>
      <c r="FD44" s="2">
        <v>18</v>
      </c>
      <c r="FE44" s="2">
        <v>0</v>
      </c>
      <c r="FF44" s="2">
        <v>0</v>
      </c>
      <c r="FG44" s="4">
        <v>1</v>
      </c>
      <c r="FH44" s="4">
        <f t="shared" si="18"/>
        <v>0</v>
      </c>
      <c r="FJ44" s="2" t="s">
        <v>50</v>
      </c>
      <c r="FK44" s="2">
        <v>18</v>
      </c>
      <c r="FL44" s="2">
        <v>18</v>
      </c>
      <c r="FM44" s="2">
        <v>0</v>
      </c>
      <c r="FN44" s="2">
        <v>0</v>
      </c>
      <c r="FO44" s="4">
        <v>1</v>
      </c>
      <c r="FP44" s="4">
        <f t="shared" si="19"/>
        <v>0</v>
      </c>
      <c r="FR44" s="2" t="s">
        <v>50</v>
      </c>
      <c r="FS44" s="2">
        <v>18</v>
      </c>
      <c r="FT44" s="2">
        <v>18</v>
      </c>
      <c r="FU44" s="2">
        <v>0</v>
      </c>
      <c r="FV44" s="2">
        <v>0</v>
      </c>
      <c r="FW44" s="4">
        <v>1</v>
      </c>
      <c r="FX44" s="4">
        <f t="shared" si="20"/>
        <v>0</v>
      </c>
      <c r="FZ44" s="2" t="s">
        <v>50</v>
      </c>
      <c r="GA44" s="2">
        <v>18</v>
      </c>
      <c r="GB44" s="2">
        <v>18</v>
      </c>
      <c r="GC44" s="2">
        <v>0</v>
      </c>
      <c r="GD44" s="2">
        <v>0</v>
      </c>
      <c r="GE44" s="4">
        <v>1</v>
      </c>
      <c r="GF44" s="4">
        <f t="shared" si="21"/>
        <v>0</v>
      </c>
      <c r="GI44" s="2" t="s">
        <v>50</v>
      </c>
      <c r="GJ44" s="2">
        <v>18</v>
      </c>
      <c r="GK44" s="2">
        <v>18</v>
      </c>
      <c r="GL44" s="2">
        <v>0</v>
      </c>
      <c r="GM44" s="2">
        <v>0</v>
      </c>
      <c r="GN44" s="4">
        <f t="shared" si="22"/>
        <v>1</v>
      </c>
      <c r="GO44" s="4">
        <f t="shared" si="23"/>
        <v>0</v>
      </c>
    </row>
    <row r="45" spans="1:197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7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8"/>
        <v>0</v>
      </c>
      <c r="P45" s="4">
        <f t="shared" si="30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f t="shared" si="9"/>
        <v>0</v>
      </c>
      <c r="X45" s="4">
        <f t="shared" si="31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f t="shared" si="10"/>
        <v>0</v>
      </c>
      <c r="AF45" s="4">
        <f t="shared" si="24"/>
        <v>0</v>
      </c>
      <c r="AI45" s="2" t="s">
        <v>50</v>
      </c>
      <c r="AJ45" s="2">
        <v>18</v>
      </c>
      <c r="AK45" s="2">
        <v>18</v>
      </c>
      <c r="AL45" s="2">
        <v>0</v>
      </c>
      <c r="AM45" s="2">
        <v>0</v>
      </c>
      <c r="AN45" s="4">
        <f t="shared" si="34"/>
        <v>1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76">
        <f t="shared" si="11"/>
        <v>1</v>
      </c>
      <c r="AW45" s="4">
        <f t="shared" si="35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f t="shared" si="13"/>
        <v>1</v>
      </c>
      <c r="BE45" s="4">
        <f t="shared" si="14"/>
        <v>0</v>
      </c>
      <c r="BG45" s="4">
        <f t="shared" si="27"/>
        <v>0</v>
      </c>
      <c r="BJ45" s="2" t="s">
        <v>50</v>
      </c>
      <c r="BK45" s="2">
        <v>18</v>
      </c>
      <c r="BL45" s="2">
        <v>18</v>
      </c>
      <c r="BM45" s="2">
        <v>0</v>
      </c>
      <c r="BN45" s="2">
        <v>0</v>
      </c>
      <c r="BO45" s="4">
        <v>1</v>
      </c>
      <c r="BP45" s="4">
        <f t="shared" si="32"/>
        <v>0</v>
      </c>
      <c r="BR45" s="2" t="s">
        <v>50</v>
      </c>
      <c r="BS45" s="2">
        <v>18</v>
      </c>
      <c r="BT45" s="2">
        <v>18</v>
      </c>
      <c r="BU45" s="2">
        <v>0</v>
      </c>
      <c r="BV45" s="2">
        <v>0</v>
      </c>
      <c r="BW45" s="4">
        <v>1</v>
      </c>
      <c r="BX45" s="4">
        <f t="shared" si="33"/>
        <v>0</v>
      </c>
      <c r="BZ45" s="2" t="s">
        <v>50</v>
      </c>
      <c r="CA45" s="2">
        <v>18</v>
      </c>
      <c r="CB45" s="2">
        <v>18</v>
      </c>
      <c r="CC45" s="2">
        <v>0</v>
      </c>
      <c r="CD45" s="2">
        <v>0</v>
      </c>
      <c r="CE45" s="4">
        <v>1</v>
      </c>
      <c r="CF45" s="4">
        <f t="shared" si="15"/>
        <v>0</v>
      </c>
      <c r="CH45" s="2" t="s">
        <v>51</v>
      </c>
      <c r="CI45" s="2">
        <v>45</v>
      </c>
      <c r="CJ45" s="2">
        <v>39</v>
      </c>
      <c r="CK45" s="2">
        <v>6</v>
      </c>
      <c r="CL45" s="2">
        <v>0</v>
      </c>
      <c r="CM45" s="4">
        <v>0.87</v>
      </c>
      <c r="CN45" s="4">
        <f t="shared" si="25"/>
        <v>0</v>
      </c>
      <c r="CP45" s="2" t="s">
        <v>51</v>
      </c>
      <c r="CQ45" s="2">
        <v>45</v>
      </c>
      <c r="CR45" s="2">
        <v>39</v>
      </c>
      <c r="CS45" s="2">
        <v>6</v>
      </c>
      <c r="CT45" s="2">
        <v>0</v>
      </c>
      <c r="CU45" s="4">
        <v>0.87</v>
      </c>
      <c r="CV45" s="4">
        <f t="shared" si="17"/>
        <v>0</v>
      </c>
      <c r="CX45" s="2" t="s">
        <v>51</v>
      </c>
      <c r="CY45" s="2">
        <v>45</v>
      </c>
      <c r="CZ45" s="2">
        <v>0</v>
      </c>
      <c r="DA45" s="2">
        <v>0</v>
      </c>
      <c r="DB45" s="2">
        <v>45</v>
      </c>
      <c r="DC45" s="4">
        <v>0</v>
      </c>
      <c r="DE45" s="2" t="s">
        <v>51</v>
      </c>
      <c r="DF45" s="2">
        <v>45</v>
      </c>
      <c r="DG45" s="2">
        <v>0</v>
      </c>
      <c r="DH45" s="2">
        <v>0</v>
      </c>
      <c r="DI45" s="2">
        <v>45</v>
      </c>
      <c r="DJ45" s="2">
        <v>0</v>
      </c>
      <c r="DL45" s="2" t="s">
        <v>51</v>
      </c>
      <c r="DM45" s="2">
        <v>45</v>
      </c>
      <c r="DN45" s="2">
        <v>0</v>
      </c>
      <c r="DO45" s="2">
        <v>0</v>
      </c>
      <c r="DP45" s="2">
        <v>45</v>
      </c>
      <c r="DQ45" s="4">
        <v>0</v>
      </c>
      <c r="DS45" s="2" t="s">
        <v>51</v>
      </c>
      <c r="DT45" s="2">
        <v>45</v>
      </c>
      <c r="DU45" s="2">
        <v>0</v>
      </c>
      <c r="DV45" s="2">
        <v>0</v>
      </c>
      <c r="DW45" s="2">
        <v>45</v>
      </c>
      <c r="DX45" s="4">
        <v>0</v>
      </c>
      <c r="DZ45" s="2" t="s">
        <v>51</v>
      </c>
      <c r="EA45" s="2">
        <v>45</v>
      </c>
      <c r="EB45" s="2">
        <v>0</v>
      </c>
      <c r="EC45" s="2">
        <v>0</v>
      </c>
      <c r="ED45" s="2">
        <v>45</v>
      </c>
      <c r="EE45" s="4">
        <v>0</v>
      </c>
      <c r="EG45" s="2" t="s">
        <v>51</v>
      </c>
      <c r="EH45" s="2">
        <v>45</v>
      </c>
      <c r="EI45" s="2">
        <v>0</v>
      </c>
      <c r="EJ45" s="2">
        <v>0</v>
      </c>
      <c r="EK45" s="2">
        <v>45</v>
      </c>
      <c r="EL45" s="4">
        <v>0</v>
      </c>
      <c r="EN45" s="2" t="s">
        <v>51</v>
      </c>
      <c r="EO45" s="2">
        <v>45</v>
      </c>
      <c r="EP45" s="2">
        <v>0</v>
      </c>
      <c r="EQ45" s="2">
        <v>0</v>
      </c>
      <c r="ER45" s="2">
        <v>45</v>
      </c>
      <c r="ES45" s="4">
        <v>0</v>
      </c>
      <c r="EU45" s="2" t="s">
        <v>51</v>
      </c>
      <c r="EV45" s="2">
        <v>45</v>
      </c>
      <c r="EW45" s="2">
        <v>0</v>
      </c>
      <c r="EX45" s="2">
        <v>0</v>
      </c>
      <c r="EY45" s="2">
        <v>45</v>
      </c>
      <c r="EZ45" s="4">
        <v>0</v>
      </c>
      <c r="FB45" s="2" t="s">
        <v>51</v>
      </c>
      <c r="FC45" s="2">
        <v>45</v>
      </c>
      <c r="FD45" s="2">
        <v>39</v>
      </c>
      <c r="FE45" s="2">
        <v>6</v>
      </c>
      <c r="FF45" s="2">
        <v>0</v>
      </c>
      <c r="FG45" s="4">
        <v>0.87</v>
      </c>
      <c r="FH45" s="4">
        <f t="shared" si="18"/>
        <v>0</v>
      </c>
      <c r="FJ45" s="2" t="s">
        <v>51</v>
      </c>
      <c r="FK45" s="2">
        <v>45</v>
      </c>
      <c r="FL45" s="2">
        <v>39</v>
      </c>
      <c r="FM45" s="2">
        <v>6</v>
      </c>
      <c r="FN45" s="2">
        <v>0</v>
      </c>
      <c r="FO45" s="4">
        <v>0.87</v>
      </c>
      <c r="FP45" s="4">
        <f t="shared" si="19"/>
        <v>0</v>
      </c>
      <c r="FR45" s="2" t="s">
        <v>51</v>
      </c>
      <c r="FS45" s="2">
        <v>45</v>
      </c>
      <c r="FT45" s="2">
        <v>39</v>
      </c>
      <c r="FU45" s="2">
        <v>6</v>
      </c>
      <c r="FV45" s="2">
        <v>0</v>
      </c>
      <c r="FW45" s="4">
        <v>0.87</v>
      </c>
      <c r="FX45" s="4">
        <f t="shared" si="20"/>
        <v>0</v>
      </c>
      <c r="FZ45" s="2" t="s">
        <v>51</v>
      </c>
      <c r="GA45" s="2">
        <v>59</v>
      </c>
      <c r="GB45" s="2">
        <v>58</v>
      </c>
      <c r="GC45" s="2">
        <v>1</v>
      </c>
      <c r="GD45" s="2">
        <v>0</v>
      </c>
      <c r="GE45" s="4">
        <v>0.98</v>
      </c>
      <c r="GF45" s="4">
        <f t="shared" si="21"/>
        <v>0.10999999999999999</v>
      </c>
      <c r="GI45" s="2" t="s">
        <v>51</v>
      </c>
      <c r="GJ45" s="2">
        <v>59</v>
      </c>
      <c r="GK45" s="2">
        <v>58</v>
      </c>
      <c r="GL45" s="2">
        <v>1</v>
      </c>
      <c r="GM45" s="2">
        <v>0</v>
      </c>
      <c r="GN45" s="4">
        <f t="shared" si="22"/>
        <v>0.98305084745762716</v>
      </c>
      <c r="GO45" s="4">
        <f t="shared" si="23"/>
        <v>3.0508474576271816E-3</v>
      </c>
    </row>
    <row r="46" spans="1:197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7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8"/>
        <v>0.93333333333333335</v>
      </c>
      <c r="P46" s="4">
        <f t="shared" si="30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f t="shared" si="9"/>
        <v>0.93333333333333335</v>
      </c>
      <c r="X46" s="4">
        <f t="shared" si="31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f t="shared" si="10"/>
        <v>0.93333333333333335</v>
      </c>
      <c r="AF46" s="4">
        <f t="shared" ref="AF46:AF77" si="36">AE46-W46</f>
        <v>0</v>
      </c>
      <c r="AI46" s="2" t="s">
        <v>51</v>
      </c>
      <c r="AJ46" s="2">
        <v>45</v>
      </c>
      <c r="AK46" s="2">
        <v>39</v>
      </c>
      <c r="AL46" s="2">
        <v>6</v>
      </c>
      <c r="AM46" s="2">
        <v>0</v>
      </c>
      <c r="AN46" s="4">
        <f t="shared" si="34"/>
        <v>0.8666666666666667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76">
        <f t="shared" si="11"/>
        <v>0.8666666666666667</v>
      </c>
      <c r="AW46" s="4">
        <f t="shared" si="35"/>
        <v>0</v>
      </c>
      <c r="AY46" s="2" t="s">
        <v>51</v>
      </c>
      <c r="AZ46" s="2">
        <v>45</v>
      </c>
      <c r="BA46" s="2">
        <v>39</v>
      </c>
      <c r="BB46" s="2">
        <v>6</v>
      </c>
      <c r="BC46" s="2">
        <v>0</v>
      </c>
      <c r="BD46" s="4">
        <f t="shared" si="13"/>
        <v>0.8666666666666667</v>
      </c>
      <c r="BE46" s="4">
        <f t="shared" si="14"/>
        <v>0</v>
      </c>
      <c r="BG46" s="4">
        <f t="shared" si="27"/>
        <v>0</v>
      </c>
      <c r="BJ46" s="8" t="s">
        <v>51</v>
      </c>
      <c r="BK46" s="75">
        <v>45</v>
      </c>
      <c r="BL46" s="75">
        <v>39</v>
      </c>
      <c r="BM46" s="75">
        <v>6</v>
      </c>
      <c r="BN46" s="75">
        <v>0</v>
      </c>
      <c r="BO46" s="76">
        <v>0.87</v>
      </c>
      <c r="BP46" s="4">
        <f t="shared" si="32"/>
        <v>3.3333333333332993E-3</v>
      </c>
      <c r="BR46" s="2" t="s">
        <v>51</v>
      </c>
      <c r="BS46" s="2">
        <v>45</v>
      </c>
      <c r="BT46" s="2">
        <v>39</v>
      </c>
      <c r="BU46" s="2">
        <v>6</v>
      </c>
      <c r="BV46" s="2">
        <v>0</v>
      </c>
      <c r="BW46" s="4">
        <v>0.87</v>
      </c>
      <c r="BX46" s="4">
        <f t="shared" si="33"/>
        <v>0</v>
      </c>
      <c r="BZ46" s="2" t="s">
        <v>51</v>
      </c>
      <c r="CA46" s="2">
        <v>45</v>
      </c>
      <c r="CB46" s="2">
        <v>39</v>
      </c>
      <c r="CC46" s="2">
        <v>6</v>
      </c>
      <c r="CD46" s="2">
        <v>0</v>
      </c>
      <c r="CE46" s="4">
        <v>0.87</v>
      </c>
      <c r="CF46" s="4">
        <f t="shared" si="15"/>
        <v>0</v>
      </c>
      <c r="CH46" s="2" t="s">
        <v>52</v>
      </c>
      <c r="CI46" s="2">
        <v>14</v>
      </c>
      <c r="CJ46" s="2">
        <v>10</v>
      </c>
      <c r="CK46" s="2">
        <v>3</v>
      </c>
      <c r="CL46" s="2">
        <v>1</v>
      </c>
      <c r="CM46" s="4">
        <v>0.71</v>
      </c>
      <c r="CN46" s="4">
        <f t="shared" ref="CN46:CN67" si="37">CM46-CE47</f>
        <v>0.14000000000000001</v>
      </c>
      <c r="CP46" s="2" t="s">
        <v>52</v>
      </c>
      <c r="CQ46" s="2">
        <v>14</v>
      </c>
      <c r="CR46" s="2">
        <v>10</v>
      </c>
      <c r="CS46" s="2">
        <v>3</v>
      </c>
      <c r="CT46" s="2">
        <v>1</v>
      </c>
      <c r="CU46" s="4">
        <v>0.71</v>
      </c>
      <c r="CV46" s="4">
        <f t="shared" si="17"/>
        <v>0</v>
      </c>
      <c r="CX46" s="2" t="s">
        <v>52</v>
      </c>
      <c r="CY46" s="2">
        <v>14</v>
      </c>
      <c r="CZ46" s="2">
        <v>0</v>
      </c>
      <c r="DA46" s="2">
        <v>0</v>
      </c>
      <c r="DB46" s="2">
        <v>14</v>
      </c>
      <c r="DC46" s="4">
        <v>0</v>
      </c>
      <c r="DE46" s="2" t="s">
        <v>52</v>
      </c>
      <c r="DF46" s="2">
        <v>14</v>
      </c>
      <c r="DG46" s="2">
        <v>0</v>
      </c>
      <c r="DH46" s="2">
        <v>0</v>
      </c>
      <c r="DI46" s="2">
        <v>14</v>
      </c>
      <c r="DJ46" s="2">
        <v>0</v>
      </c>
      <c r="DL46" s="2" t="s">
        <v>52</v>
      </c>
      <c r="DM46" s="2">
        <v>14</v>
      </c>
      <c r="DN46" s="2">
        <v>0</v>
      </c>
      <c r="DO46" s="2">
        <v>0</v>
      </c>
      <c r="DP46" s="2">
        <v>14</v>
      </c>
      <c r="DQ46" s="4">
        <v>0</v>
      </c>
      <c r="DS46" s="2" t="s">
        <v>52</v>
      </c>
      <c r="DT46" s="2">
        <v>14</v>
      </c>
      <c r="DU46" s="2">
        <v>0</v>
      </c>
      <c r="DV46" s="2">
        <v>0</v>
      </c>
      <c r="DW46" s="2">
        <v>14</v>
      </c>
      <c r="DX46" s="4">
        <v>0</v>
      </c>
      <c r="DZ46" s="2" t="s">
        <v>52</v>
      </c>
      <c r="EA46" s="2">
        <v>14</v>
      </c>
      <c r="EB46" s="2">
        <v>0</v>
      </c>
      <c r="EC46" s="2">
        <v>0</v>
      </c>
      <c r="ED46" s="2">
        <v>14</v>
      </c>
      <c r="EE46" s="4">
        <v>0</v>
      </c>
      <c r="EG46" s="2" t="s">
        <v>52</v>
      </c>
      <c r="EH46" s="2">
        <v>14</v>
      </c>
      <c r="EI46" s="2">
        <v>0</v>
      </c>
      <c r="EJ46" s="2">
        <v>0</v>
      </c>
      <c r="EK46" s="2">
        <v>14</v>
      </c>
      <c r="EL46" s="4">
        <v>0</v>
      </c>
      <c r="EN46" s="2" t="s">
        <v>52</v>
      </c>
      <c r="EO46" s="2">
        <v>14</v>
      </c>
      <c r="EP46" s="2">
        <v>0</v>
      </c>
      <c r="EQ46" s="2">
        <v>0</v>
      </c>
      <c r="ER46" s="2">
        <v>14</v>
      </c>
      <c r="ES46" s="4">
        <v>0</v>
      </c>
      <c r="EU46" s="2" t="s">
        <v>52</v>
      </c>
      <c r="EV46" s="2">
        <v>14</v>
      </c>
      <c r="EW46" s="2">
        <v>0</v>
      </c>
      <c r="EX46" s="2">
        <v>0</v>
      </c>
      <c r="EY46" s="2">
        <v>14</v>
      </c>
      <c r="EZ46" s="4">
        <v>0</v>
      </c>
      <c r="FB46" s="2" t="s">
        <v>52</v>
      </c>
      <c r="FC46" s="2">
        <v>14</v>
      </c>
      <c r="FD46" s="2">
        <v>10</v>
      </c>
      <c r="FE46" s="2">
        <v>3</v>
      </c>
      <c r="FF46" s="2">
        <v>1</v>
      </c>
      <c r="FG46" s="4">
        <v>0.71</v>
      </c>
      <c r="FH46" s="4">
        <f t="shared" si="18"/>
        <v>0</v>
      </c>
      <c r="FJ46" s="2" t="s">
        <v>52</v>
      </c>
      <c r="FK46" s="2">
        <v>14</v>
      </c>
      <c r="FL46" s="2">
        <v>10</v>
      </c>
      <c r="FM46" s="2">
        <v>3</v>
      </c>
      <c r="FN46" s="2">
        <v>1</v>
      </c>
      <c r="FO46" s="4">
        <v>0.71</v>
      </c>
      <c r="FP46" s="4">
        <f t="shared" si="19"/>
        <v>0</v>
      </c>
      <c r="FR46" s="2" t="s">
        <v>52</v>
      </c>
      <c r="FS46" s="2">
        <v>14</v>
      </c>
      <c r="FT46" s="2">
        <v>10</v>
      </c>
      <c r="FU46" s="2">
        <v>3</v>
      </c>
      <c r="FV46" s="2">
        <v>1</v>
      </c>
      <c r="FW46" s="4">
        <v>0.71</v>
      </c>
      <c r="FX46" s="4">
        <f t="shared" si="20"/>
        <v>0</v>
      </c>
      <c r="FZ46" s="2" t="s">
        <v>52</v>
      </c>
      <c r="GA46" s="2">
        <v>14</v>
      </c>
      <c r="GB46" s="2">
        <v>12</v>
      </c>
      <c r="GC46" s="2">
        <v>0</v>
      </c>
      <c r="GD46" s="2">
        <v>2</v>
      </c>
      <c r="GE46" s="4">
        <v>0.86</v>
      </c>
      <c r="GF46" s="4">
        <f t="shared" si="21"/>
        <v>0.15000000000000002</v>
      </c>
      <c r="GI46" s="2" t="s">
        <v>52</v>
      </c>
      <c r="GJ46" s="2">
        <v>14</v>
      </c>
      <c r="GK46" s="2">
        <v>12</v>
      </c>
      <c r="GL46" s="2">
        <v>0</v>
      </c>
      <c r="GM46" s="2">
        <v>2</v>
      </c>
      <c r="GN46" s="4">
        <f t="shared" si="22"/>
        <v>0.8571428571428571</v>
      </c>
      <c r="GO46" s="4">
        <f t="shared" si="23"/>
        <v>-2.8571428571428914E-3</v>
      </c>
    </row>
    <row r="47" spans="1:197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7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8"/>
        <v>1</v>
      </c>
      <c r="P47" s="4">
        <f t="shared" si="30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f t="shared" si="9"/>
        <v>1</v>
      </c>
      <c r="X47" s="4">
        <f t="shared" si="31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f t="shared" si="10"/>
        <v>1</v>
      </c>
      <c r="AF47" s="4">
        <f t="shared" si="36"/>
        <v>0</v>
      </c>
      <c r="AI47" s="2" t="s">
        <v>52</v>
      </c>
      <c r="AJ47" s="2">
        <v>14</v>
      </c>
      <c r="AK47" s="2">
        <v>5</v>
      </c>
      <c r="AL47" s="2">
        <v>9</v>
      </c>
      <c r="AM47" s="2">
        <v>0</v>
      </c>
      <c r="AN47" s="4">
        <f t="shared" si="34"/>
        <v>0.35714285714285715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76">
        <f t="shared" si="11"/>
        <v>0.35714285714285715</v>
      </c>
      <c r="AW47" s="4">
        <f t="shared" si="35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f t="shared" si="13"/>
        <v>0.35714285714285715</v>
      </c>
      <c r="BE47" s="4">
        <f t="shared" si="14"/>
        <v>0</v>
      </c>
      <c r="BG47" s="4">
        <f t="shared" ref="BG47:BG68" si="38">BD47-AN47</f>
        <v>0</v>
      </c>
      <c r="BJ47" s="2" t="s">
        <v>52</v>
      </c>
      <c r="BK47" s="2">
        <v>14</v>
      </c>
      <c r="BL47" s="2">
        <v>5</v>
      </c>
      <c r="BM47" s="2">
        <v>9</v>
      </c>
      <c r="BN47" s="2">
        <v>0</v>
      </c>
      <c r="BO47" s="4">
        <v>0.36</v>
      </c>
      <c r="BP47" s="4">
        <f t="shared" si="32"/>
        <v>2.8571428571428359E-3</v>
      </c>
      <c r="BR47" s="2" t="s">
        <v>52</v>
      </c>
      <c r="BS47" s="2">
        <v>14</v>
      </c>
      <c r="BT47" s="2">
        <v>8</v>
      </c>
      <c r="BU47" s="2">
        <v>6</v>
      </c>
      <c r="BV47" s="2">
        <v>0</v>
      </c>
      <c r="BW47" s="4">
        <v>0.56999999999999995</v>
      </c>
      <c r="BX47" s="4">
        <f t="shared" si="33"/>
        <v>0.20999999999999996</v>
      </c>
      <c r="BZ47" s="2" t="s">
        <v>52</v>
      </c>
      <c r="CA47" s="2">
        <v>14</v>
      </c>
      <c r="CB47" s="2">
        <v>8</v>
      </c>
      <c r="CC47" s="2">
        <v>6</v>
      </c>
      <c r="CD47" s="2">
        <v>0</v>
      </c>
      <c r="CE47" s="4">
        <v>0.56999999999999995</v>
      </c>
      <c r="CF47" s="4">
        <f t="shared" si="15"/>
        <v>0.20999999999999996</v>
      </c>
      <c r="CH47" s="2" t="s">
        <v>54</v>
      </c>
      <c r="CI47" s="2">
        <v>36</v>
      </c>
      <c r="CJ47" s="2">
        <v>36</v>
      </c>
      <c r="CK47" s="2">
        <v>0</v>
      </c>
      <c r="CL47" s="2">
        <v>0</v>
      </c>
      <c r="CM47" s="4">
        <v>1</v>
      </c>
      <c r="CN47" s="4">
        <f t="shared" si="37"/>
        <v>0</v>
      </c>
      <c r="CP47" s="2" t="s">
        <v>54</v>
      </c>
      <c r="CQ47" s="2">
        <v>36</v>
      </c>
      <c r="CR47" s="2">
        <v>36</v>
      </c>
      <c r="CS47" s="2">
        <v>0</v>
      </c>
      <c r="CT47" s="2">
        <v>0</v>
      </c>
      <c r="CU47" s="4">
        <v>1</v>
      </c>
      <c r="CV47" s="4">
        <f t="shared" si="17"/>
        <v>0</v>
      </c>
      <c r="CX47" s="2" t="s">
        <v>54</v>
      </c>
      <c r="CY47" s="2">
        <v>36</v>
      </c>
      <c r="CZ47" s="2">
        <v>0</v>
      </c>
      <c r="DA47" s="2">
        <v>0</v>
      </c>
      <c r="DB47" s="2">
        <v>36</v>
      </c>
      <c r="DC47" s="4">
        <v>0</v>
      </c>
      <c r="DE47" s="2" t="s">
        <v>54</v>
      </c>
      <c r="DF47" s="2">
        <v>36</v>
      </c>
      <c r="DG47" s="2">
        <v>0</v>
      </c>
      <c r="DH47" s="2">
        <v>0</v>
      </c>
      <c r="DI47" s="2">
        <v>36</v>
      </c>
      <c r="DJ47" s="2">
        <v>0</v>
      </c>
      <c r="DL47" s="2" t="s">
        <v>54</v>
      </c>
      <c r="DM47" s="2">
        <v>36</v>
      </c>
      <c r="DN47" s="2">
        <v>0</v>
      </c>
      <c r="DO47" s="2">
        <v>0</v>
      </c>
      <c r="DP47" s="2">
        <v>36</v>
      </c>
      <c r="DQ47" s="4">
        <v>0</v>
      </c>
      <c r="DS47" s="2" t="s">
        <v>54</v>
      </c>
      <c r="DT47" s="2">
        <v>36</v>
      </c>
      <c r="DU47" s="2">
        <v>0</v>
      </c>
      <c r="DV47" s="2">
        <v>0</v>
      </c>
      <c r="DW47" s="2">
        <v>36</v>
      </c>
      <c r="DX47" s="4">
        <v>0</v>
      </c>
      <c r="DZ47" s="2" t="s">
        <v>54</v>
      </c>
      <c r="EA47" s="2">
        <v>36</v>
      </c>
      <c r="EB47" s="2">
        <v>0</v>
      </c>
      <c r="EC47" s="2">
        <v>0</v>
      </c>
      <c r="ED47" s="2">
        <v>36</v>
      </c>
      <c r="EE47" s="4">
        <v>0</v>
      </c>
      <c r="EG47" s="2" t="s">
        <v>54</v>
      </c>
      <c r="EH47" s="2">
        <v>36</v>
      </c>
      <c r="EI47" s="2">
        <v>0</v>
      </c>
      <c r="EJ47" s="2">
        <v>0</v>
      </c>
      <c r="EK47" s="2">
        <v>36</v>
      </c>
      <c r="EL47" s="4">
        <v>0</v>
      </c>
      <c r="EN47" s="2" t="s">
        <v>54</v>
      </c>
      <c r="EO47" s="2">
        <v>36</v>
      </c>
      <c r="EP47" s="2">
        <v>0</v>
      </c>
      <c r="EQ47" s="2">
        <v>0</v>
      </c>
      <c r="ER47" s="2">
        <v>36</v>
      </c>
      <c r="ES47" s="4">
        <v>0</v>
      </c>
      <c r="EU47" s="2" t="s">
        <v>54</v>
      </c>
      <c r="EV47" s="2">
        <v>36</v>
      </c>
      <c r="EW47" s="2">
        <v>0</v>
      </c>
      <c r="EX47" s="2">
        <v>0</v>
      </c>
      <c r="EY47" s="2">
        <v>36</v>
      </c>
      <c r="EZ47" s="4">
        <v>0</v>
      </c>
      <c r="FB47" s="2" t="s">
        <v>54</v>
      </c>
      <c r="FC47" s="2">
        <v>36</v>
      </c>
      <c r="FD47" s="2">
        <v>36</v>
      </c>
      <c r="FE47" s="2">
        <v>0</v>
      </c>
      <c r="FF47" s="2">
        <v>0</v>
      </c>
      <c r="FG47" s="4">
        <v>1</v>
      </c>
      <c r="FH47" s="4">
        <f t="shared" si="18"/>
        <v>0</v>
      </c>
      <c r="FJ47" s="2" t="s">
        <v>54</v>
      </c>
      <c r="FK47" s="2">
        <v>36</v>
      </c>
      <c r="FL47" s="2">
        <v>36</v>
      </c>
      <c r="FM47" s="2">
        <v>0</v>
      </c>
      <c r="FN47" s="2">
        <v>0</v>
      </c>
      <c r="FO47" s="4">
        <v>1</v>
      </c>
      <c r="FP47" s="4">
        <f t="shared" si="19"/>
        <v>0</v>
      </c>
      <c r="FR47" s="2" t="s">
        <v>54</v>
      </c>
      <c r="FS47" s="2">
        <v>36</v>
      </c>
      <c r="FT47" s="2">
        <v>36</v>
      </c>
      <c r="FU47" s="2">
        <v>0</v>
      </c>
      <c r="FV47" s="2">
        <v>0</v>
      </c>
      <c r="FW47" s="4">
        <v>1</v>
      </c>
      <c r="FX47" s="4">
        <f t="shared" si="20"/>
        <v>0</v>
      </c>
      <c r="FZ47" s="2" t="s">
        <v>54</v>
      </c>
      <c r="GA47" s="2">
        <v>72</v>
      </c>
      <c r="GB47" s="2">
        <v>72</v>
      </c>
      <c r="GC47" s="2">
        <v>0</v>
      </c>
      <c r="GD47" s="2">
        <v>0</v>
      </c>
      <c r="GE47" s="4">
        <v>1</v>
      </c>
      <c r="GF47" s="4">
        <f t="shared" si="21"/>
        <v>0</v>
      </c>
      <c r="GI47" s="2" t="s">
        <v>54</v>
      </c>
      <c r="GJ47" s="2">
        <v>72</v>
      </c>
      <c r="GK47" s="2">
        <v>72</v>
      </c>
      <c r="GL47" s="2">
        <v>0</v>
      </c>
      <c r="GM47" s="2">
        <v>0</v>
      </c>
      <c r="GN47" s="4">
        <f t="shared" si="22"/>
        <v>1</v>
      </c>
      <c r="GO47" s="4">
        <f t="shared" si="23"/>
        <v>0</v>
      </c>
    </row>
    <row r="48" spans="1:197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7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8"/>
        <v>0.8666666666666667</v>
      </c>
      <c r="P48" s="4">
        <f t="shared" si="30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f t="shared" si="9"/>
        <v>0.8666666666666667</v>
      </c>
      <c r="X48" s="4">
        <f t="shared" si="31"/>
        <v>0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f t="shared" si="10"/>
        <v>0.8666666666666667</v>
      </c>
      <c r="AF48" s="4">
        <f t="shared" si="36"/>
        <v>0</v>
      </c>
      <c r="AI48" s="2" t="s">
        <v>54</v>
      </c>
      <c r="AJ48" s="2">
        <v>36</v>
      </c>
      <c r="AK48" s="2">
        <v>36</v>
      </c>
      <c r="AL48" s="2">
        <v>0</v>
      </c>
      <c r="AM48" s="2">
        <v>0</v>
      </c>
      <c r="AN48" s="4">
        <f t="shared" ref="AN48:AN77" si="39">AK48/AJ48</f>
        <v>1</v>
      </c>
      <c r="AO48" s="4"/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76">
        <f t="shared" si="11"/>
        <v>1</v>
      </c>
      <c r="AW48" s="4">
        <f t="shared" ref="AW48:AW58" si="40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f t="shared" si="13"/>
        <v>1</v>
      </c>
      <c r="BE48" s="4">
        <f t="shared" si="14"/>
        <v>0</v>
      </c>
      <c r="BG48" s="4">
        <f t="shared" si="38"/>
        <v>0</v>
      </c>
      <c r="BJ48" s="2" t="s">
        <v>54</v>
      </c>
      <c r="BK48" s="2">
        <v>36</v>
      </c>
      <c r="BL48" s="2">
        <v>36</v>
      </c>
      <c r="BM48" s="2">
        <v>0</v>
      </c>
      <c r="BN48" s="2">
        <v>0</v>
      </c>
      <c r="BO48" s="4">
        <v>1</v>
      </c>
      <c r="BP48" s="4">
        <f t="shared" si="32"/>
        <v>0</v>
      </c>
      <c r="BR48" s="2" t="s">
        <v>54</v>
      </c>
      <c r="BS48" s="2">
        <v>36</v>
      </c>
      <c r="BT48" s="2">
        <v>36</v>
      </c>
      <c r="BU48" s="2">
        <v>0</v>
      </c>
      <c r="BV48" s="2">
        <v>0</v>
      </c>
      <c r="BW48" s="4">
        <v>1</v>
      </c>
      <c r="BX48" s="4">
        <f t="shared" si="33"/>
        <v>0</v>
      </c>
      <c r="BZ48" s="2" t="s">
        <v>54</v>
      </c>
      <c r="CA48" s="2">
        <v>36</v>
      </c>
      <c r="CB48" s="2">
        <v>36</v>
      </c>
      <c r="CC48" s="2">
        <v>0</v>
      </c>
      <c r="CD48" s="2">
        <v>0</v>
      </c>
      <c r="CE48" s="4">
        <v>1</v>
      </c>
      <c r="CF48" s="4">
        <f t="shared" si="15"/>
        <v>0</v>
      </c>
      <c r="CH48" s="2" t="s">
        <v>55</v>
      </c>
      <c r="CI48" s="2">
        <v>74</v>
      </c>
      <c r="CJ48" s="2">
        <v>24</v>
      </c>
      <c r="CK48" s="2">
        <v>50</v>
      </c>
      <c r="CL48" s="2">
        <v>0</v>
      </c>
      <c r="CM48" s="4">
        <v>0.32</v>
      </c>
      <c r="CN48" s="4">
        <f t="shared" si="37"/>
        <v>0</v>
      </c>
      <c r="CP48" s="2" t="s">
        <v>55</v>
      </c>
      <c r="CQ48" s="2">
        <v>74</v>
      </c>
      <c r="CR48" s="2">
        <v>24</v>
      </c>
      <c r="CS48" s="2">
        <v>50</v>
      </c>
      <c r="CT48" s="2">
        <v>0</v>
      </c>
      <c r="CU48" s="4">
        <v>0.32</v>
      </c>
      <c r="CV48" s="4">
        <f t="shared" si="17"/>
        <v>0</v>
      </c>
      <c r="CX48" s="2" t="s">
        <v>55</v>
      </c>
      <c r="CY48" s="2">
        <v>74</v>
      </c>
      <c r="CZ48" s="2">
        <v>0</v>
      </c>
      <c r="DA48" s="2">
        <v>0</v>
      </c>
      <c r="DB48" s="2">
        <v>74</v>
      </c>
      <c r="DC48" s="4">
        <v>0</v>
      </c>
      <c r="DE48" s="2" t="s">
        <v>55</v>
      </c>
      <c r="DF48" s="2">
        <v>74</v>
      </c>
      <c r="DG48" s="2">
        <v>0</v>
      </c>
      <c r="DH48" s="2">
        <v>0</v>
      </c>
      <c r="DI48" s="2">
        <v>74</v>
      </c>
      <c r="DJ48" s="2">
        <v>0</v>
      </c>
      <c r="DL48" s="2" t="s">
        <v>55</v>
      </c>
      <c r="DM48" s="2">
        <v>74</v>
      </c>
      <c r="DN48" s="2">
        <v>0</v>
      </c>
      <c r="DO48" s="2">
        <v>0</v>
      </c>
      <c r="DP48" s="2">
        <v>74</v>
      </c>
      <c r="DQ48" s="4">
        <v>0</v>
      </c>
      <c r="DS48" s="2" t="s">
        <v>55</v>
      </c>
      <c r="DT48" s="2">
        <v>74</v>
      </c>
      <c r="DU48" s="2">
        <v>0</v>
      </c>
      <c r="DV48" s="2">
        <v>0</v>
      </c>
      <c r="DW48" s="2">
        <v>74</v>
      </c>
      <c r="DX48" s="4">
        <v>0</v>
      </c>
      <c r="DZ48" s="2" t="s">
        <v>55</v>
      </c>
      <c r="EA48" s="2">
        <v>74</v>
      </c>
      <c r="EB48" s="2">
        <v>0</v>
      </c>
      <c r="EC48" s="2">
        <v>0</v>
      </c>
      <c r="ED48" s="2">
        <v>74</v>
      </c>
      <c r="EE48" s="4">
        <v>0</v>
      </c>
      <c r="EG48" s="2" t="s">
        <v>55</v>
      </c>
      <c r="EH48" s="2">
        <v>74</v>
      </c>
      <c r="EI48" s="2">
        <v>0</v>
      </c>
      <c r="EJ48" s="2">
        <v>0</v>
      </c>
      <c r="EK48" s="2">
        <v>74</v>
      </c>
      <c r="EL48" s="4">
        <v>0</v>
      </c>
      <c r="EN48" s="2" t="s">
        <v>55</v>
      </c>
      <c r="EO48" s="2">
        <v>74</v>
      </c>
      <c r="EP48" s="2">
        <v>0</v>
      </c>
      <c r="EQ48" s="2">
        <v>0</v>
      </c>
      <c r="ER48" s="2">
        <v>74</v>
      </c>
      <c r="ES48" s="4">
        <v>0</v>
      </c>
      <c r="EU48" s="2" t="s">
        <v>55</v>
      </c>
      <c r="EV48" s="2">
        <v>74</v>
      </c>
      <c r="EW48" s="2">
        <v>0</v>
      </c>
      <c r="EX48" s="2">
        <v>0</v>
      </c>
      <c r="EY48" s="2">
        <v>74</v>
      </c>
      <c r="EZ48" s="4">
        <v>0</v>
      </c>
      <c r="FB48" s="2" t="s">
        <v>55</v>
      </c>
      <c r="FC48" s="2">
        <v>74</v>
      </c>
      <c r="FD48" s="2">
        <v>24</v>
      </c>
      <c r="FE48" s="2">
        <v>50</v>
      </c>
      <c r="FF48" s="2">
        <v>0</v>
      </c>
      <c r="FG48" s="4">
        <v>0.32</v>
      </c>
      <c r="FH48" s="4">
        <f t="shared" si="18"/>
        <v>0</v>
      </c>
      <c r="FJ48" s="2" t="s">
        <v>55</v>
      </c>
      <c r="FK48" s="2">
        <v>74</v>
      </c>
      <c r="FL48" s="2">
        <v>24</v>
      </c>
      <c r="FM48" s="2">
        <v>50</v>
      </c>
      <c r="FN48" s="2">
        <v>0</v>
      </c>
      <c r="FO48" s="4">
        <v>0.32</v>
      </c>
      <c r="FP48" s="4">
        <f t="shared" si="19"/>
        <v>0</v>
      </c>
      <c r="FR48" s="2" t="s">
        <v>55</v>
      </c>
      <c r="FS48" s="2">
        <v>85</v>
      </c>
      <c r="FT48" s="2">
        <v>35</v>
      </c>
      <c r="FU48" s="2">
        <v>50</v>
      </c>
      <c r="FV48" s="2">
        <v>0</v>
      </c>
      <c r="FW48" s="4">
        <v>0.41</v>
      </c>
      <c r="FX48" s="4">
        <f t="shared" si="20"/>
        <v>8.9999999999999969E-2</v>
      </c>
      <c r="FZ48" s="2" t="s">
        <v>55</v>
      </c>
      <c r="GA48" s="2">
        <v>85</v>
      </c>
      <c r="GB48" s="2">
        <v>35</v>
      </c>
      <c r="GC48" s="2">
        <v>50</v>
      </c>
      <c r="GD48" s="2">
        <v>0</v>
      </c>
      <c r="GE48" s="4">
        <v>0.41</v>
      </c>
      <c r="GF48" s="4">
        <f t="shared" si="21"/>
        <v>0</v>
      </c>
      <c r="GI48" s="2" t="s">
        <v>55</v>
      </c>
      <c r="GJ48" s="2">
        <v>85</v>
      </c>
      <c r="GK48" s="2">
        <v>35</v>
      </c>
      <c r="GL48" s="2">
        <v>50</v>
      </c>
      <c r="GM48" s="2">
        <v>0</v>
      </c>
      <c r="GN48" s="4">
        <f t="shared" si="22"/>
        <v>0.41176470588235292</v>
      </c>
      <c r="GO48" s="4">
        <f t="shared" si="23"/>
        <v>1.764705882352946E-3</v>
      </c>
    </row>
    <row r="49" spans="1:198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7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8"/>
        <v>0.35714285714285715</v>
      </c>
      <c r="P49" s="4">
        <f t="shared" si="30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f t="shared" si="9"/>
        <v>0.35714285714285715</v>
      </c>
      <c r="X49" s="4">
        <f t="shared" si="31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f t="shared" si="10"/>
        <v>0.35714285714285715</v>
      </c>
      <c r="AF49" s="4">
        <f t="shared" si="36"/>
        <v>0</v>
      </c>
      <c r="AI49" s="2" t="s">
        <v>55</v>
      </c>
      <c r="AJ49" s="2">
        <v>74</v>
      </c>
      <c r="AK49" s="2">
        <v>24</v>
      </c>
      <c r="AL49" s="2">
        <v>50</v>
      </c>
      <c r="AM49" s="2">
        <v>0</v>
      </c>
      <c r="AN49" s="4">
        <f t="shared" si="39"/>
        <v>0.32432432432432434</v>
      </c>
      <c r="AO49" s="4"/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76">
        <f t="shared" si="11"/>
        <v>0.32432432432432434</v>
      </c>
      <c r="AW49" s="4">
        <f t="shared" si="40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f t="shared" si="13"/>
        <v>0.32432432432432434</v>
      </c>
      <c r="BE49" s="4">
        <f t="shared" si="14"/>
        <v>0</v>
      </c>
      <c r="BG49" s="4">
        <f t="shared" si="38"/>
        <v>0</v>
      </c>
      <c r="BJ49" s="2" t="s">
        <v>55</v>
      </c>
      <c r="BK49" s="2">
        <v>74</v>
      </c>
      <c r="BL49" s="2">
        <v>24</v>
      </c>
      <c r="BM49" s="2">
        <v>50</v>
      </c>
      <c r="BN49" s="2">
        <v>0</v>
      </c>
      <c r="BO49" s="4">
        <v>0.32</v>
      </c>
      <c r="BP49" s="4">
        <f t="shared" si="32"/>
        <v>-4.3243243243243357E-3</v>
      </c>
      <c r="BR49" s="2" t="s">
        <v>55</v>
      </c>
      <c r="BS49" s="2">
        <v>74</v>
      </c>
      <c r="BT49" s="2">
        <v>24</v>
      </c>
      <c r="BU49" s="2">
        <v>50</v>
      </c>
      <c r="BV49" s="2">
        <v>0</v>
      </c>
      <c r="BW49" s="4">
        <v>0.32</v>
      </c>
      <c r="BX49" s="4">
        <f t="shared" si="33"/>
        <v>0</v>
      </c>
      <c r="BZ49" s="2" t="s">
        <v>55</v>
      </c>
      <c r="CA49" s="2">
        <v>74</v>
      </c>
      <c r="CB49" s="2">
        <v>24</v>
      </c>
      <c r="CC49" s="2">
        <v>50</v>
      </c>
      <c r="CD49" s="2">
        <v>0</v>
      </c>
      <c r="CE49" s="4">
        <v>0.32</v>
      </c>
      <c r="CF49" s="4">
        <f t="shared" si="15"/>
        <v>0</v>
      </c>
      <c r="CH49" s="85" t="s">
        <v>56</v>
      </c>
      <c r="CI49" s="1">
        <v>110</v>
      </c>
      <c r="CJ49" s="1">
        <v>110</v>
      </c>
      <c r="CK49" s="1">
        <v>0</v>
      </c>
      <c r="CL49" s="1">
        <v>0</v>
      </c>
      <c r="CM49" s="3">
        <v>1</v>
      </c>
      <c r="CN49" s="4">
        <f t="shared" si="37"/>
        <v>0</v>
      </c>
      <c r="CP49" s="2" t="s">
        <v>56</v>
      </c>
      <c r="CQ49" s="2">
        <v>110</v>
      </c>
      <c r="CR49" s="2">
        <v>110</v>
      </c>
      <c r="CS49" s="2">
        <v>0</v>
      </c>
      <c r="CT49" s="2">
        <v>0</v>
      </c>
      <c r="CU49" s="4">
        <v>1</v>
      </c>
      <c r="CV49" s="4">
        <f t="shared" si="17"/>
        <v>0</v>
      </c>
      <c r="CX49" s="2" t="s">
        <v>56</v>
      </c>
      <c r="CY49" s="2">
        <v>110</v>
      </c>
      <c r="CZ49" s="2">
        <v>0</v>
      </c>
      <c r="DA49" s="2">
        <v>0</v>
      </c>
      <c r="DB49" s="2">
        <v>110</v>
      </c>
      <c r="DC49" s="4">
        <v>0</v>
      </c>
      <c r="DE49" s="2" t="s">
        <v>56</v>
      </c>
      <c r="DF49" s="2">
        <v>110</v>
      </c>
      <c r="DG49" s="2">
        <v>0</v>
      </c>
      <c r="DH49" s="2">
        <v>0</v>
      </c>
      <c r="DI49" s="2">
        <v>110</v>
      </c>
      <c r="DJ49" s="2">
        <v>0</v>
      </c>
      <c r="DL49" s="2" t="s">
        <v>56</v>
      </c>
      <c r="DM49" s="2">
        <v>110</v>
      </c>
      <c r="DN49" s="2">
        <v>0</v>
      </c>
      <c r="DO49" s="2">
        <v>0</v>
      </c>
      <c r="DP49" s="2">
        <v>110</v>
      </c>
      <c r="DQ49" s="4">
        <v>0</v>
      </c>
      <c r="DS49" s="2" t="s">
        <v>56</v>
      </c>
      <c r="DT49" s="2">
        <v>110</v>
      </c>
      <c r="DU49" s="2">
        <v>0</v>
      </c>
      <c r="DV49" s="2">
        <v>0</v>
      </c>
      <c r="DW49" s="2">
        <v>110</v>
      </c>
      <c r="DX49" s="4">
        <v>0</v>
      </c>
      <c r="DZ49" s="2" t="s">
        <v>56</v>
      </c>
      <c r="EA49" s="2">
        <v>110</v>
      </c>
      <c r="EB49" s="2">
        <v>0</v>
      </c>
      <c r="EC49" s="2">
        <v>0</v>
      </c>
      <c r="ED49" s="2">
        <v>110</v>
      </c>
      <c r="EE49" s="4">
        <v>0</v>
      </c>
      <c r="EG49" s="2" t="s">
        <v>56</v>
      </c>
      <c r="EH49" s="2">
        <v>110</v>
      </c>
      <c r="EI49" s="2">
        <v>0</v>
      </c>
      <c r="EJ49" s="2">
        <v>0</v>
      </c>
      <c r="EK49" s="2">
        <v>110</v>
      </c>
      <c r="EL49" s="4">
        <v>0</v>
      </c>
      <c r="EN49" s="2" t="s">
        <v>56</v>
      </c>
      <c r="EO49" s="2">
        <v>110</v>
      </c>
      <c r="EP49" s="2">
        <v>0</v>
      </c>
      <c r="EQ49" s="2">
        <v>0</v>
      </c>
      <c r="ER49" s="2">
        <v>110</v>
      </c>
      <c r="ES49" s="4">
        <v>0</v>
      </c>
      <c r="EU49" s="2" t="s">
        <v>56</v>
      </c>
      <c r="EV49" s="2">
        <v>110</v>
      </c>
      <c r="EW49" s="2">
        <v>0</v>
      </c>
      <c r="EX49" s="2">
        <v>0</v>
      </c>
      <c r="EY49" s="2">
        <v>110</v>
      </c>
      <c r="EZ49" s="4">
        <v>0</v>
      </c>
      <c r="FB49" s="2" t="s">
        <v>56</v>
      </c>
      <c r="FC49" s="2">
        <v>110</v>
      </c>
      <c r="FD49" s="2">
        <v>110</v>
      </c>
      <c r="FE49" s="2">
        <v>0</v>
      </c>
      <c r="FF49" s="2">
        <v>0</v>
      </c>
      <c r="FG49" s="4">
        <v>1</v>
      </c>
      <c r="FH49" s="4">
        <f t="shared" si="18"/>
        <v>0</v>
      </c>
      <c r="FJ49" s="2" t="s">
        <v>56</v>
      </c>
      <c r="FK49" s="2">
        <v>110</v>
      </c>
      <c r="FL49" s="2">
        <v>110</v>
      </c>
      <c r="FM49" s="2">
        <v>0</v>
      </c>
      <c r="FN49" s="2">
        <v>0</v>
      </c>
      <c r="FO49" s="4">
        <v>1</v>
      </c>
      <c r="FP49" s="4">
        <f t="shared" si="19"/>
        <v>0</v>
      </c>
      <c r="FR49" s="2" t="s">
        <v>56</v>
      </c>
      <c r="FS49" s="2">
        <v>152</v>
      </c>
      <c r="FT49" s="2">
        <v>152</v>
      </c>
      <c r="FU49" s="2">
        <v>0</v>
      </c>
      <c r="FV49" s="2">
        <v>0</v>
      </c>
      <c r="FW49" s="4">
        <v>1</v>
      </c>
      <c r="FX49" s="4">
        <f t="shared" si="20"/>
        <v>0</v>
      </c>
      <c r="FZ49" s="2" t="s">
        <v>56</v>
      </c>
      <c r="GA49" s="2">
        <v>152</v>
      </c>
      <c r="GB49" s="2">
        <v>152</v>
      </c>
      <c r="GC49" s="2">
        <v>0</v>
      </c>
      <c r="GD49" s="2">
        <v>0</v>
      </c>
      <c r="GE49" s="4">
        <v>1</v>
      </c>
      <c r="GF49" s="4">
        <f t="shared" si="21"/>
        <v>0</v>
      </c>
      <c r="GI49" s="2" t="s">
        <v>56</v>
      </c>
      <c r="GJ49" s="2">
        <v>152</v>
      </c>
      <c r="GK49" s="2">
        <v>152</v>
      </c>
      <c r="GL49" s="2">
        <v>0</v>
      </c>
      <c r="GM49" s="2">
        <v>0</v>
      </c>
      <c r="GN49" s="4">
        <f t="shared" si="22"/>
        <v>1</v>
      </c>
      <c r="GO49" s="4">
        <f t="shared" si="23"/>
        <v>0</v>
      </c>
    </row>
    <row r="50" spans="1:198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7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8"/>
        <v>0</v>
      </c>
      <c r="P50" s="4">
        <f t="shared" si="30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f t="shared" si="9"/>
        <v>0</v>
      </c>
      <c r="X50" s="4">
        <f t="shared" si="31"/>
        <v>0</v>
      </c>
      <c r="Z50" s="2" t="s">
        <v>53</v>
      </c>
      <c r="AA50" s="2">
        <v>3</v>
      </c>
      <c r="AB50" s="2">
        <v>0</v>
      </c>
      <c r="AC50" s="2">
        <v>0</v>
      </c>
      <c r="AD50" s="2">
        <v>3</v>
      </c>
      <c r="AE50" s="4">
        <f t="shared" si="10"/>
        <v>0</v>
      </c>
      <c r="AF50" s="4">
        <f t="shared" si="36"/>
        <v>0</v>
      </c>
      <c r="AI50" s="2" t="s">
        <v>56</v>
      </c>
      <c r="AJ50" s="2">
        <v>110</v>
      </c>
      <c r="AK50" s="2">
        <v>110</v>
      </c>
      <c r="AL50" s="2">
        <v>0</v>
      </c>
      <c r="AM50" s="2">
        <v>0</v>
      </c>
      <c r="AN50" s="4">
        <f t="shared" si="39"/>
        <v>1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76">
        <f t="shared" si="11"/>
        <v>1</v>
      </c>
      <c r="AW50" s="4">
        <f t="shared" si="40"/>
        <v>0</v>
      </c>
      <c r="AY50" s="2" t="s">
        <v>56</v>
      </c>
      <c r="AZ50" s="2">
        <v>110</v>
      </c>
      <c r="BA50" s="2">
        <v>110</v>
      </c>
      <c r="BB50" s="2">
        <v>0</v>
      </c>
      <c r="BC50" s="2">
        <v>0</v>
      </c>
      <c r="BD50" s="4">
        <f t="shared" si="13"/>
        <v>1</v>
      </c>
      <c r="BE50" s="4">
        <f t="shared" si="14"/>
        <v>0</v>
      </c>
      <c r="BG50" s="4">
        <f t="shared" si="38"/>
        <v>0</v>
      </c>
      <c r="BJ50" s="2" t="s">
        <v>56</v>
      </c>
      <c r="BK50" s="2">
        <v>110</v>
      </c>
      <c r="BL50" s="2">
        <v>110</v>
      </c>
      <c r="BM50" s="2">
        <v>0</v>
      </c>
      <c r="BN50" s="2">
        <v>0</v>
      </c>
      <c r="BO50" s="4">
        <v>1</v>
      </c>
      <c r="BP50" s="4">
        <f t="shared" si="32"/>
        <v>0</v>
      </c>
      <c r="BR50" s="2" t="s">
        <v>56</v>
      </c>
      <c r="BS50" s="2">
        <v>110</v>
      </c>
      <c r="BT50" s="2">
        <v>110</v>
      </c>
      <c r="BU50" s="2">
        <v>0</v>
      </c>
      <c r="BV50" s="2">
        <v>0</v>
      </c>
      <c r="BW50" s="4">
        <v>1</v>
      </c>
      <c r="BX50" s="4">
        <f t="shared" si="33"/>
        <v>0</v>
      </c>
      <c r="BZ50" s="2" t="s">
        <v>56</v>
      </c>
      <c r="CA50" s="2">
        <v>110</v>
      </c>
      <c r="CB50" s="2">
        <v>110</v>
      </c>
      <c r="CC50" s="2">
        <v>0</v>
      </c>
      <c r="CD50" s="2">
        <v>0</v>
      </c>
      <c r="CE50" s="4">
        <v>1</v>
      </c>
      <c r="CF50" s="4">
        <f t="shared" si="15"/>
        <v>0</v>
      </c>
      <c r="CH50" s="2" t="s">
        <v>57</v>
      </c>
      <c r="CI50" s="2">
        <v>56</v>
      </c>
      <c r="CJ50" s="2">
        <v>49</v>
      </c>
      <c r="CK50" s="2">
        <v>5</v>
      </c>
      <c r="CL50" s="2">
        <v>2</v>
      </c>
      <c r="CM50" s="4">
        <v>0.88</v>
      </c>
      <c r="CN50" s="4">
        <f t="shared" si="37"/>
        <v>0</v>
      </c>
      <c r="CP50" s="2" t="s">
        <v>57</v>
      </c>
      <c r="CQ50" s="2">
        <v>56</v>
      </c>
      <c r="CR50" s="2">
        <v>50</v>
      </c>
      <c r="CS50" s="2">
        <v>5</v>
      </c>
      <c r="CT50" s="2">
        <v>1</v>
      </c>
      <c r="CU50" s="4">
        <v>0.89</v>
      </c>
      <c r="CV50" s="4">
        <f t="shared" si="17"/>
        <v>1.0000000000000009E-2</v>
      </c>
      <c r="CX50" s="2" t="s">
        <v>57</v>
      </c>
      <c r="CY50" s="2">
        <v>56</v>
      </c>
      <c r="CZ50" s="2">
        <v>0</v>
      </c>
      <c r="DA50" s="2">
        <v>0</v>
      </c>
      <c r="DB50" s="2">
        <v>56</v>
      </c>
      <c r="DC50" s="4">
        <v>0</v>
      </c>
      <c r="DE50" s="2" t="s">
        <v>57</v>
      </c>
      <c r="DF50" s="2">
        <v>56</v>
      </c>
      <c r="DG50" s="2">
        <v>0</v>
      </c>
      <c r="DH50" s="2">
        <v>0</v>
      </c>
      <c r="DI50" s="2">
        <v>56</v>
      </c>
      <c r="DJ50" s="2">
        <v>0</v>
      </c>
      <c r="DL50" s="2" t="s">
        <v>57</v>
      </c>
      <c r="DM50" s="2">
        <v>56</v>
      </c>
      <c r="DN50" s="2">
        <v>0</v>
      </c>
      <c r="DO50" s="2">
        <v>0</v>
      </c>
      <c r="DP50" s="2">
        <v>56</v>
      </c>
      <c r="DQ50" s="4">
        <v>0</v>
      </c>
      <c r="DS50" s="2" t="s">
        <v>58</v>
      </c>
      <c r="DT50" s="2">
        <v>9</v>
      </c>
      <c r="DU50" s="2">
        <v>0</v>
      </c>
      <c r="DV50" s="2">
        <v>0</v>
      </c>
      <c r="DW50" s="2">
        <v>9</v>
      </c>
      <c r="DX50" s="4">
        <v>0</v>
      </c>
      <c r="DZ50" s="2" t="s">
        <v>57</v>
      </c>
      <c r="EA50" s="2">
        <v>56</v>
      </c>
      <c r="EB50" s="2">
        <v>0</v>
      </c>
      <c r="EC50" s="2">
        <v>0</v>
      </c>
      <c r="ED50" s="2">
        <v>56</v>
      </c>
      <c r="EE50" s="4">
        <v>0</v>
      </c>
      <c r="EG50" s="2" t="s">
        <v>57</v>
      </c>
      <c r="EH50" s="2">
        <v>56</v>
      </c>
      <c r="EI50" s="2">
        <v>0</v>
      </c>
      <c r="EJ50" s="2">
        <v>0</v>
      </c>
      <c r="EK50" s="2">
        <v>56</v>
      </c>
      <c r="EL50" s="4">
        <v>0</v>
      </c>
      <c r="EN50" s="2" t="s">
        <v>57</v>
      </c>
      <c r="EO50" s="2">
        <v>56</v>
      </c>
      <c r="EP50" s="2">
        <v>0</v>
      </c>
      <c r="EQ50" s="2">
        <v>0</v>
      </c>
      <c r="ER50" s="2">
        <v>56</v>
      </c>
      <c r="ES50" s="4">
        <v>0</v>
      </c>
      <c r="EU50" s="2" t="s">
        <v>57</v>
      </c>
      <c r="EV50" s="2">
        <v>56</v>
      </c>
      <c r="EW50" s="2">
        <v>0</v>
      </c>
      <c r="EX50" s="2">
        <v>0</v>
      </c>
      <c r="EY50" s="2">
        <v>56</v>
      </c>
      <c r="EZ50" s="4">
        <v>0</v>
      </c>
      <c r="FB50" s="2" t="s">
        <v>57</v>
      </c>
      <c r="FC50" s="2">
        <v>56</v>
      </c>
      <c r="FD50" s="2">
        <v>48</v>
      </c>
      <c r="FE50" s="2">
        <v>5</v>
      </c>
      <c r="FF50" s="2">
        <v>3</v>
      </c>
      <c r="FG50" s="4">
        <v>0.86</v>
      </c>
      <c r="FH50" s="4">
        <f t="shared" si="18"/>
        <v>-3.0000000000000027E-2</v>
      </c>
      <c r="FJ50" s="2" t="s">
        <v>57</v>
      </c>
      <c r="FK50" s="2">
        <v>56</v>
      </c>
      <c r="FL50" s="2">
        <v>50</v>
      </c>
      <c r="FM50" s="2">
        <v>5</v>
      </c>
      <c r="FN50" s="2">
        <v>1</v>
      </c>
      <c r="FO50" s="4">
        <v>0.89</v>
      </c>
      <c r="FP50" s="4">
        <f t="shared" si="19"/>
        <v>3.0000000000000027E-2</v>
      </c>
      <c r="FR50" s="2" t="s">
        <v>57</v>
      </c>
      <c r="FS50" s="2">
        <v>56</v>
      </c>
      <c r="FT50" s="2">
        <v>50</v>
      </c>
      <c r="FU50" s="2">
        <v>5</v>
      </c>
      <c r="FV50" s="2">
        <v>1</v>
      </c>
      <c r="FW50" s="4">
        <v>0.89</v>
      </c>
      <c r="FX50" s="4">
        <f t="shared" si="20"/>
        <v>0</v>
      </c>
      <c r="FZ50" s="2" t="s">
        <v>57</v>
      </c>
      <c r="GA50" s="2">
        <v>67</v>
      </c>
      <c r="GB50" s="2">
        <v>61</v>
      </c>
      <c r="GC50" s="2">
        <v>5</v>
      </c>
      <c r="GD50" s="2">
        <v>1</v>
      </c>
      <c r="GE50" s="4">
        <v>0.91</v>
      </c>
      <c r="GF50" s="4">
        <f t="shared" si="21"/>
        <v>2.0000000000000018E-2</v>
      </c>
      <c r="GI50" s="2" t="s">
        <v>57</v>
      </c>
      <c r="GJ50" s="2">
        <v>67</v>
      </c>
      <c r="GK50" s="2">
        <v>61</v>
      </c>
      <c r="GL50" s="2">
        <v>5</v>
      </c>
      <c r="GM50" s="2">
        <v>1</v>
      </c>
      <c r="GN50" s="4">
        <f t="shared" si="22"/>
        <v>0.91044776119402981</v>
      </c>
      <c r="GO50" s="4">
        <f t="shared" si="23"/>
        <v>4.477611940297832E-4</v>
      </c>
    </row>
    <row r="51" spans="1:198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7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4">
        <f t="shared" si="8"/>
        <v>1</v>
      </c>
      <c r="P51" s="4">
        <f t="shared" si="30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f t="shared" si="9"/>
        <v>1</v>
      </c>
      <c r="X51" s="4">
        <f t="shared" si="31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f t="shared" si="10"/>
        <v>1</v>
      </c>
      <c r="AF51" s="4">
        <f t="shared" si="36"/>
        <v>0</v>
      </c>
      <c r="AI51" s="2" t="s">
        <v>57</v>
      </c>
      <c r="AJ51" s="2">
        <v>56</v>
      </c>
      <c r="AK51" s="2">
        <v>50</v>
      </c>
      <c r="AL51" s="2">
        <v>5</v>
      </c>
      <c r="AM51" s="2">
        <v>1</v>
      </c>
      <c r="AN51" s="4">
        <f t="shared" si="39"/>
        <v>0.8928571428571429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76">
        <f t="shared" si="11"/>
        <v>0.875</v>
      </c>
      <c r="AW51" s="4">
        <f t="shared" si="40"/>
        <v>0</v>
      </c>
      <c r="AY51" s="2" t="s">
        <v>57</v>
      </c>
      <c r="AZ51" s="2">
        <v>56</v>
      </c>
      <c r="BA51" s="2">
        <v>49</v>
      </c>
      <c r="BB51" s="2">
        <v>5</v>
      </c>
      <c r="BC51" s="2">
        <v>2</v>
      </c>
      <c r="BD51" s="4">
        <f t="shared" si="13"/>
        <v>0.875</v>
      </c>
      <c r="BE51" s="4">
        <f t="shared" si="14"/>
        <v>0</v>
      </c>
      <c r="BG51" s="4">
        <f t="shared" si="38"/>
        <v>-1.7857142857142905E-2</v>
      </c>
      <c r="BJ51" s="2" t="s">
        <v>57</v>
      </c>
      <c r="BK51" s="2">
        <v>56</v>
      </c>
      <c r="BL51" s="2">
        <v>49</v>
      </c>
      <c r="BM51" s="2">
        <v>5</v>
      </c>
      <c r="BN51" s="2">
        <v>2</v>
      </c>
      <c r="BO51" s="4">
        <v>0.88</v>
      </c>
      <c r="BP51" s="4">
        <f t="shared" si="32"/>
        <v>5.0000000000000044E-3</v>
      </c>
      <c r="BR51" s="2" t="s">
        <v>57</v>
      </c>
      <c r="BS51" s="2">
        <v>56</v>
      </c>
      <c r="BT51" s="2">
        <v>49</v>
      </c>
      <c r="BU51" s="2">
        <v>5</v>
      </c>
      <c r="BV51" s="2">
        <v>2</v>
      </c>
      <c r="BW51" s="4">
        <v>0.88</v>
      </c>
      <c r="BX51" s="4">
        <f t="shared" si="33"/>
        <v>0</v>
      </c>
      <c r="BZ51" s="2" t="s">
        <v>57</v>
      </c>
      <c r="CA51" s="2">
        <v>56</v>
      </c>
      <c r="CB51" s="2">
        <v>49</v>
      </c>
      <c r="CC51" s="2">
        <v>5</v>
      </c>
      <c r="CD51" s="2">
        <v>2</v>
      </c>
      <c r="CE51" s="4">
        <v>0.88</v>
      </c>
      <c r="CF51" s="4">
        <f t="shared" si="15"/>
        <v>0</v>
      </c>
      <c r="CH51" s="2" t="s">
        <v>58</v>
      </c>
      <c r="CI51" s="2">
        <v>3</v>
      </c>
      <c r="CJ51" s="2">
        <v>3</v>
      </c>
      <c r="CK51" s="2">
        <v>0</v>
      </c>
      <c r="CL51" s="2">
        <v>0</v>
      </c>
      <c r="CM51" s="4">
        <v>1</v>
      </c>
      <c r="CN51" s="4">
        <f t="shared" si="37"/>
        <v>0</v>
      </c>
      <c r="CP51" s="2" t="s">
        <v>58</v>
      </c>
      <c r="CQ51" s="2">
        <v>3</v>
      </c>
      <c r="CR51" s="2">
        <v>3</v>
      </c>
      <c r="CS51" s="2">
        <v>0</v>
      </c>
      <c r="CT51" s="2">
        <v>0</v>
      </c>
      <c r="CU51" s="4">
        <v>1</v>
      </c>
      <c r="CV51" s="4">
        <f t="shared" si="17"/>
        <v>0</v>
      </c>
      <c r="CX51" s="2" t="s">
        <v>58</v>
      </c>
      <c r="CY51" s="2">
        <v>3</v>
      </c>
      <c r="CZ51" s="2">
        <v>0</v>
      </c>
      <c r="DA51" s="2">
        <v>0</v>
      </c>
      <c r="DB51" s="2">
        <v>3</v>
      </c>
      <c r="DC51" s="4">
        <v>0</v>
      </c>
      <c r="DE51" s="2" t="s">
        <v>58</v>
      </c>
      <c r="DF51" s="2">
        <v>3</v>
      </c>
      <c r="DG51" s="2">
        <v>0</v>
      </c>
      <c r="DH51" s="2">
        <v>0</v>
      </c>
      <c r="DI51" s="2">
        <v>3</v>
      </c>
      <c r="DJ51" s="2">
        <v>0</v>
      </c>
      <c r="DL51" s="2" t="s">
        <v>58</v>
      </c>
      <c r="DM51" s="2">
        <v>3</v>
      </c>
      <c r="DN51" s="2">
        <v>0</v>
      </c>
      <c r="DO51" s="2">
        <v>0</v>
      </c>
      <c r="DP51" s="2">
        <v>3</v>
      </c>
      <c r="DQ51" s="4">
        <v>0</v>
      </c>
      <c r="DS51" s="2" t="s">
        <v>59</v>
      </c>
      <c r="DT51" s="2">
        <v>23</v>
      </c>
      <c r="DU51" s="2">
        <v>0</v>
      </c>
      <c r="DV51" s="2">
        <v>0</v>
      </c>
      <c r="DW51" s="2">
        <v>23</v>
      </c>
      <c r="DX51" s="4">
        <v>0</v>
      </c>
      <c r="DZ51" s="2" t="s">
        <v>58</v>
      </c>
      <c r="EA51" s="2">
        <v>9</v>
      </c>
      <c r="EB51" s="2">
        <v>0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   </c>
      <c r="EI51" s="2">
        <v>0</v>
      </c>
      <c r="EJ51" s="2">
        <v>0</v>
      </c>
      <c r="EK51" s="2">
        <v>9</v>
      </c>
      <c r="EL51" s="4">
        <v>0</v>
      </c>
      <c r="EN51" s="2" t="s">
        <v>58</v>
      </c>
      <c r="EO51" s="2">
        <v>9</v>
      </c>
      <c r="EP51" s="2">
        <v>0</v>
      </c>
      <c r="EQ51" s="2">
        <v>0</v>
      </c>
      <c r="ER51" s="2">
        <v>9</v>
      </c>
      <c r="ES51" s="4">
        <v>0</v>
      </c>
      <c r="EU51" s="2" t="s">
        <v>58</v>
      </c>
      <c r="EV51" s="2">
        <v>9</v>
      </c>
      <c r="EW51" s="2">
        <v>0</v>
      </c>
      <c r="EX51" s="2">
        <v>0</v>
      </c>
      <c r="EY51" s="2">
        <v>9</v>
      </c>
      <c r="EZ51" s="4">
        <v>0</v>
      </c>
      <c r="FB51" s="66" t="s">
        <v>58</v>
      </c>
      <c r="FC51" s="2">
        <v>3</v>
      </c>
      <c r="FD51" s="2">
        <v>3</v>
      </c>
      <c r="FE51" s="2">
        <v>0</v>
      </c>
      <c r="FF51" s="2">
        <v>0</v>
      </c>
      <c r="FG51" s="4">
        <v>1</v>
      </c>
      <c r="FH51" s="4">
        <f t="shared" si="18"/>
        <v>0</v>
      </c>
      <c r="FJ51" s="66" t="s">
        <v>58</v>
      </c>
      <c r="FK51" s="2">
        <v>3</v>
      </c>
      <c r="FL51" s="2">
        <v>3</v>
      </c>
      <c r="FM51" s="2">
        <v>0</v>
      </c>
      <c r="FN51" s="2">
        <v>0</v>
      </c>
      <c r="FO51" s="4">
        <v>1</v>
      </c>
      <c r="FP51" s="4">
        <f t="shared" si="19"/>
        <v>0</v>
      </c>
      <c r="FR51" s="66" t="s">
        <v>58</v>
      </c>
      <c r="FS51" s="2">
        <v>3</v>
      </c>
      <c r="FT51" s="2">
        <v>3</v>
      </c>
      <c r="FU51" s="2">
        <v>0</v>
      </c>
      <c r="FV51" s="2">
        <v>0</v>
      </c>
      <c r="FW51" s="4">
        <v>1</v>
      </c>
      <c r="FX51" s="4">
        <f t="shared" si="20"/>
        <v>0</v>
      </c>
      <c r="FZ51" s="66" t="s">
        <v>58</v>
      </c>
      <c r="GA51" s="2">
        <v>3</v>
      </c>
      <c r="GB51" s="2">
        <v>3</v>
      </c>
      <c r="GC51" s="2">
        <v>0</v>
      </c>
      <c r="GD51" s="2">
        <v>0</v>
      </c>
      <c r="GE51" s="4">
        <v>1</v>
      </c>
      <c r="GF51" s="4">
        <f t="shared" si="21"/>
        <v>0</v>
      </c>
      <c r="GI51" s="66" t="s">
        <v>58</v>
      </c>
      <c r="GJ51" s="2">
        <v>3</v>
      </c>
      <c r="GK51" s="2">
        <v>3</v>
      </c>
      <c r="GL51" s="2">
        <v>0</v>
      </c>
      <c r="GM51" s="2">
        <v>0</v>
      </c>
      <c r="GN51" s="4">
        <f t="shared" si="22"/>
        <v>1</v>
      </c>
      <c r="GO51" s="4">
        <f t="shared" si="23"/>
        <v>0</v>
      </c>
    </row>
    <row r="52" spans="1:198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7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4">
        <f t="shared" si="8"/>
        <v>0.32432432432432434</v>
      </c>
      <c r="P52" s="4">
        <f t="shared" si="30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f t="shared" si="9"/>
        <v>0.32432432432432434</v>
      </c>
      <c r="X52" s="4">
        <f t="shared" si="31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f t="shared" si="10"/>
        <v>0.32432432432432434</v>
      </c>
      <c r="AF52" s="4">
        <f t="shared" si="36"/>
        <v>0</v>
      </c>
      <c r="AI52" s="2" t="s">
        <v>58</v>
      </c>
      <c r="AJ52" s="2">
        <v>3</v>
      </c>
      <c r="AK52" s="2">
        <v>3</v>
      </c>
      <c r="AL52" s="2">
        <v>0</v>
      </c>
      <c r="AM52" s="2">
        <v>0</v>
      </c>
      <c r="AN52" s="4">
        <f t="shared" si="39"/>
        <v>1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76">
        <f t="shared" si="11"/>
        <v>1</v>
      </c>
      <c r="AW52" s="4">
        <f t="shared" si="40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f t="shared" si="13"/>
        <v>1</v>
      </c>
      <c r="BE52" s="4">
        <f t="shared" si="14"/>
        <v>0</v>
      </c>
      <c r="BG52" s="4">
        <f t="shared" si="38"/>
        <v>0</v>
      </c>
      <c r="BJ52" s="2" t="s">
        <v>58</v>
      </c>
      <c r="BK52" s="2">
        <v>3</v>
      </c>
      <c r="BL52" s="2">
        <v>3</v>
      </c>
      <c r="BM52" s="2">
        <v>0</v>
      </c>
      <c r="BN52" s="2">
        <v>0</v>
      </c>
      <c r="BO52" s="4">
        <v>1</v>
      </c>
      <c r="BP52" s="4">
        <f t="shared" si="32"/>
        <v>0</v>
      </c>
      <c r="BR52" s="2" t="s">
        <v>58</v>
      </c>
      <c r="BS52" s="2">
        <v>3</v>
      </c>
      <c r="BT52" s="2">
        <v>3</v>
      </c>
      <c r="BU52" s="2">
        <v>0</v>
      </c>
      <c r="BV52" s="2">
        <v>0</v>
      </c>
      <c r="BW52" s="4">
        <v>1</v>
      </c>
      <c r="BX52" s="4">
        <f t="shared" si="33"/>
        <v>0</v>
      </c>
      <c r="BZ52" s="2" t="s">
        <v>58</v>
      </c>
      <c r="CA52" s="2">
        <v>3</v>
      </c>
      <c r="CB52" s="2">
        <v>3</v>
      </c>
      <c r="CC52" s="2">
        <v>0</v>
      </c>
      <c r="CD52" s="2">
        <v>0</v>
      </c>
      <c r="CE52" s="4">
        <v>1</v>
      </c>
      <c r="CF52" s="4">
        <f t="shared" si="15"/>
        <v>0</v>
      </c>
      <c r="CH52" s="2" t="s">
        <v>59</v>
      </c>
      <c r="CI52" s="2">
        <v>23</v>
      </c>
      <c r="CJ52" s="2">
        <v>22</v>
      </c>
      <c r="CK52" s="2">
        <v>1</v>
      </c>
      <c r="CL52" s="2">
        <v>0</v>
      </c>
      <c r="CM52" s="4">
        <v>0.96</v>
      </c>
      <c r="CN52" s="4">
        <f t="shared" si="37"/>
        <v>0</v>
      </c>
      <c r="CP52" s="2" t="s">
        <v>59</v>
      </c>
      <c r="CQ52" s="2">
        <v>23</v>
      </c>
      <c r="CR52" s="2">
        <v>22</v>
      </c>
      <c r="CS52" s="2">
        <v>1</v>
      </c>
      <c r="CT52" s="2">
        <v>0</v>
      </c>
      <c r="CU52" s="4">
        <v>0.96</v>
      </c>
      <c r="CV52" s="4">
        <f t="shared" si="17"/>
        <v>0</v>
      </c>
      <c r="CX52" s="2" t="s">
        <v>59</v>
      </c>
      <c r="CY52" s="2">
        <v>23</v>
      </c>
      <c r="CZ52" s="2">
        <v>0</v>
      </c>
      <c r="DA52" s="2">
        <v>0</v>
      </c>
      <c r="DB52" s="2">
        <v>23</v>
      </c>
      <c r="DC52" s="4">
        <v>0</v>
      </c>
      <c r="DE52" s="2" t="s">
        <v>59</v>
      </c>
      <c r="DF52" s="2">
        <v>23</v>
      </c>
      <c r="DG52" s="2">
        <v>0</v>
      </c>
      <c r="DH52" s="2">
        <v>0</v>
      </c>
      <c r="DI52" s="2">
        <v>23</v>
      </c>
      <c r="DJ52" s="2">
        <v>0</v>
      </c>
      <c r="DL52" s="2" t="s">
        <v>59</v>
      </c>
      <c r="DM52" s="2">
        <v>23</v>
      </c>
      <c r="DN52" s="2">
        <v>0</v>
      </c>
      <c r="DO52" s="2">
        <v>0</v>
      </c>
      <c r="DP52" s="2">
        <v>23</v>
      </c>
      <c r="DQ52" s="4">
        <v>0</v>
      </c>
      <c r="DS52" s="2" t="s">
        <v>60</v>
      </c>
      <c r="DT52" s="2">
        <v>12</v>
      </c>
      <c r="DU52" s="2">
        <v>0</v>
      </c>
      <c r="DV52" s="2">
        <v>0</v>
      </c>
      <c r="DW52" s="2">
        <v>12</v>
      </c>
      <c r="DX52" s="4">
        <v>0</v>
      </c>
      <c r="DZ52" s="2" t="s">
        <v>59</v>
      </c>
      <c r="EA52" s="2">
        <v>23</v>
      </c>
      <c r="EB52" s="2">
        <v>0</v>
      </c>
      <c r="EC52" s="2">
        <v>0</v>
      </c>
      <c r="ED52" s="2">
        <v>23</v>
      </c>
      <c r="EE52" s="4">
        <v>0</v>
      </c>
      <c r="EG52" s="2" t="s">
        <v>59</v>
      </c>
      <c r="EH52" s="2">
        <v>23</v>
      </c>
      <c r="EI52" s="2">
        <v>0</v>
      </c>
      <c r="EJ52" s="2">
        <v>0</v>
      </c>
      <c r="EK52" s="2">
        <v>23</v>
      </c>
      <c r="EL52" s="4">
        <v>0</v>
      </c>
      <c r="EN52" s="2" t="s">
        <v>59</v>
      </c>
      <c r="EO52" s="2">
        <v>23</v>
      </c>
      <c r="EP52" s="2">
        <v>0</v>
      </c>
      <c r="EQ52" s="2">
        <v>0</v>
      </c>
      <c r="ER52" s="2">
        <v>23</v>
      </c>
      <c r="ES52" s="4">
        <v>0</v>
      </c>
      <c r="EU52" s="2" t="s">
        <v>59</v>
      </c>
      <c r="EV52" s="2">
        <v>23</v>
      </c>
      <c r="EW52" s="2">
        <v>0</v>
      </c>
      <c r="EX52" s="2">
        <v>0</v>
      </c>
      <c r="EY52" s="2">
        <v>23</v>
      </c>
      <c r="EZ52" s="4">
        <v>0</v>
      </c>
      <c r="FB52" s="2" t="s">
        <v>59</v>
      </c>
      <c r="FC52" s="2">
        <v>23</v>
      </c>
      <c r="FD52" s="2">
        <v>22</v>
      </c>
      <c r="FE52" s="2">
        <v>1</v>
      </c>
      <c r="FF52" s="2">
        <v>0</v>
      </c>
      <c r="FG52" s="4">
        <v>0.96</v>
      </c>
      <c r="FH52" s="4">
        <f t="shared" si="18"/>
        <v>0</v>
      </c>
      <c r="FJ52" s="2" t="s">
        <v>59</v>
      </c>
      <c r="FK52" s="2">
        <v>23</v>
      </c>
      <c r="FL52" s="2">
        <v>22</v>
      </c>
      <c r="FM52" s="2">
        <v>1</v>
      </c>
      <c r="FN52" s="2">
        <v>0</v>
      </c>
      <c r="FO52" s="4">
        <v>0.96</v>
      </c>
      <c r="FP52" s="4">
        <f t="shared" si="19"/>
        <v>0</v>
      </c>
      <c r="FR52" s="2" t="s">
        <v>59</v>
      </c>
      <c r="FS52" s="2">
        <v>23</v>
      </c>
      <c r="FT52" s="2">
        <v>22</v>
      </c>
      <c r="FU52" s="2">
        <v>1</v>
      </c>
      <c r="FV52" s="2">
        <v>0</v>
      </c>
      <c r="FW52" s="4">
        <v>0.96</v>
      </c>
      <c r="FX52" s="4">
        <f t="shared" si="20"/>
        <v>0</v>
      </c>
      <c r="FZ52" s="65" t="s">
        <v>59</v>
      </c>
      <c r="GA52" s="2">
        <v>27</v>
      </c>
      <c r="GB52" s="2">
        <v>26</v>
      </c>
      <c r="GC52" s="2">
        <v>1</v>
      </c>
      <c r="GD52" s="2">
        <v>0</v>
      </c>
      <c r="GE52" s="4">
        <f>GB52/GA52</f>
        <v>0.96296296296296291</v>
      </c>
      <c r="GF52" s="4">
        <f t="shared" si="21"/>
        <v>2.962962962962945E-3</v>
      </c>
      <c r="GI52" s="65" t="s">
        <v>59</v>
      </c>
      <c r="GJ52" s="2">
        <v>27</v>
      </c>
      <c r="GK52" s="2">
        <v>26</v>
      </c>
      <c r="GL52" s="2">
        <v>1</v>
      </c>
      <c r="GM52" s="2">
        <v>0</v>
      </c>
      <c r="GN52" s="4">
        <f t="shared" si="22"/>
        <v>0.96296296296296291</v>
      </c>
      <c r="GO52" s="4">
        <f t="shared" si="23"/>
        <v>0</v>
      </c>
    </row>
    <row r="53" spans="1:198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7"/>
        <v>1</v>
      </c>
      <c r="J53" s="7" t="s">
        <v>56</v>
      </c>
      <c r="K53" s="75">
        <v>110</v>
      </c>
      <c r="L53" s="75">
        <v>110</v>
      </c>
      <c r="M53" s="75">
        <v>0</v>
      </c>
      <c r="N53" s="75">
        <v>0</v>
      </c>
      <c r="O53" s="76">
        <f t="shared" si="8"/>
        <v>1</v>
      </c>
      <c r="P53" s="4">
        <f t="shared" si="30"/>
        <v>0</v>
      </c>
      <c r="Q53" s="2" t="s">
        <v>119</v>
      </c>
      <c r="R53" s="7" t="s">
        <v>56</v>
      </c>
      <c r="S53" s="75">
        <v>110</v>
      </c>
      <c r="T53" s="75">
        <v>110</v>
      </c>
      <c r="U53" s="75">
        <v>0</v>
      </c>
      <c r="V53" s="75">
        <v>0</v>
      </c>
      <c r="W53" s="76">
        <f t="shared" si="9"/>
        <v>1</v>
      </c>
      <c r="X53" s="4">
        <f t="shared" si="31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f t="shared" si="10"/>
        <v>1</v>
      </c>
      <c r="AF53" s="4">
        <f t="shared" si="36"/>
        <v>0</v>
      </c>
      <c r="AI53" s="2" t="s">
        <v>59</v>
      </c>
      <c r="AJ53" s="2">
        <v>23</v>
      </c>
      <c r="AK53" s="2">
        <v>22</v>
      </c>
      <c r="AL53" s="2">
        <v>1</v>
      </c>
      <c r="AM53" s="2">
        <v>0</v>
      </c>
      <c r="AN53" s="4">
        <f t="shared" si="39"/>
        <v>0.95652173913043481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76">
        <f t="shared" si="11"/>
        <v>0.95652173913043481</v>
      </c>
      <c r="AW53" s="4">
        <f t="shared" si="40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f t="shared" si="13"/>
        <v>0.95652173913043481</v>
      </c>
      <c r="BE53" s="4">
        <f t="shared" si="14"/>
        <v>0</v>
      </c>
      <c r="BG53" s="4">
        <f t="shared" si="38"/>
        <v>0</v>
      </c>
      <c r="BJ53" s="2" t="s">
        <v>59</v>
      </c>
      <c r="BK53" s="2">
        <v>23</v>
      </c>
      <c r="BL53" s="2">
        <v>22</v>
      </c>
      <c r="BM53" s="2">
        <v>1</v>
      </c>
      <c r="BN53" s="2">
        <v>0</v>
      </c>
      <c r="BO53" s="4">
        <v>0.96</v>
      </c>
      <c r="BP53" s="4">
        <f t="shared" si="32"/>
        <v>3.4782608695651529E-3</v>
      </c>
      <c r="BR53" s="2" t="s">
        <v>59</v>
      </c>
      <c r="BS53" s="2">
        <v>23</v>
      </c>
      <c r="BT53" s="2">
        <v>22</v>
      </c>
      <c r="BU53" s="2">
        <v>1</v>
      </c>
      <c r="BV53" s="2">
        <v>0</v>
      </c>
      <c r="BW53" s="4">
        <v>0.96</v>
      </c>
      <c r="BX53" s="4">
        <f t="shared" si="33"/>
        <v>0</v>
      </c>
      <c r="BZ53" s="2" t="s">
        <v>59</v>
      </c>
      <c r="CA53" s="2">
        <v>23</v>
      </c>
      <c r="CB53" s="2">
        <v>22</v>
      </c>
      <c r="CC53" s="2">
        <v>1</v>
      </c>
      <c r="CD53" s="2">
        <v>0</v>
      </c>
      <c r="CE53" s="4">
        <v>0.96</v>
      </c>
      <c r="CF53" s="4">
        <f t="shared" si="15"/>
        <v>0</v>
      </c>
      <c r="CH53" s="2" t="s">
        <v>60</v>
      </c>
      <c r="CI53" s="2">
        <v>12</v>
      </c>
      <c r="CJ53" s="2">
        <v>12</v>
      </c>
      <c r="CK53" s="2">
        <v>0</v>
      </c>
      <c r="CL53" s="2">
        <v>0</v>
      </c>
      <c r="CM53" s="4">
        <v>1</v>
      </c>
      <c r="CN53" s="4">
        <f t="shared" si="37"/>
        <v>0</v>
      </c>
      <c r="CP53" s="2" t="s">
        <v>60</v>
      </c>
      <c r="CQ53" s="2">
        <v>12</v>
      </c>
      <c r="CR53" s="2">
        <v>12</v>
      </c>
      <c r="CS53" s="2">
        <v>0</v>
      </c>
      <c r="CT53" s="2">
        <v>0</v>
      </c>
      <c r="CU53" s="4">
        <v>1</v>
      </c>
      <c r="CV53" s="4">
        <f t="shared" si="17"/>
        <v>0</v>
      </c>
      <c r="CX53" s="2" t="s">
        <v>60</v>
      </c>
      <c r="CY53" s="2">
        <v>12</v>
      </c>
      <c r="CZ53" s="2">
        <v>0</v>
      </c>
      <c r="DA53" s="2">
        <v>0</v>
      </c>
      <c r="DB53" s="2">
        <v>12</v>
      </c>
      <c r="DC53" s="4">
        <v>0</v>
      </c>
      <c r="DE53" s="2" t="s">
        <v>60</v>
      </c>
      <c r="DF53" s="2">
        <v>12</v>
      </c>
      <c r="DG53" s="2">
        <v>0</v>
      </c>
      <c r="DH53" s="2">
        <v>0</v>
      </c>
      <c r="DI53" s="2">
        <v>12</v>
      </c>
      <c r="DJ53" s="2">
        <v>0</v>
      </c>
      <c r="DL53" s="2" t="s">
        <v>60</v>
      </c>
      <c r="DM53" s="2">
        <v>12</v>
      </c>
      <c r="DN53" s="2">
        <v>0</v>
      </c>
      <c r="DO53" s="2">
        <v>0</v>
      </c>
      <c r="DP53" s="2">
        <v>12</v>
      </c>
      <c r="DQ53" s="4">
        <v>0</v>
      </c>
      <c r="DS53" s="2" t="s">
        <v>61</v>
      </c>
      <c r="DT53" s="2">
        <v>8</v>
      </c>
      <c r="DU53" s="2">
        <v>0</v>
      </c>
      <c r="DV53" s="2">
        <v>0</v>
      </c>
      <c r="DW53" s="2">
        <v>8</v>
      </c>
      <c r="DX53" s="4">
        <v>0</v>
      </c>
      <c r="DZ53" s="2" t="s">
        <v>60</v>
      </c>
      <c r="EA53" s="2">
        <v>12</v>
      </c>
      <c r="EB53" s="2">
        <v>0</v>
      </c>
      <c r="EC53" s="2">
        <v>0</v>
      </c>
      <c r="ED53" s="2">
        <v>12</v>
      </c>
      <c r="EE53" s="4">
        <v>0</v>
      </c>
      <c r="EG53" s="2" t="s">
        <v>60</v>
      </c>
      <c r="EH53" s="2">
        <v>12</v>
      </c>
      <c r="EI53" s="2">
        <v>0</v>
      </c>
      <c r="EJ53" s="2">
        <v>0</v>
      </c>
      <c r="EK53" s="2">
        <v>12</v>
      </c>
      <c r="EL53" s="4">
        <v>0</v>
      </c>
      <c r="EN53" s="2" t="s">
        <v>60</v>
      </c>
      <c r="EO53" s="2">
        <v>12</v>
      </c>
      <c r="EP53" s="2">
        <v>0</v>
      </c>
      <c r="EQ53" s="2">
        <v>0</v>
      </c>
      <c r="ER53" s="2">
        <v>12</v>
      </c>
      <c r="ES53" s="4">
        <v>0</v>
      </c>
      <c r="EU53" s="2" t="s">
        <v>60</v>
      </c>
      <c r="EV53" s="2">
        <v>12</v>
      </c>
      <c r="EW53" s="2">
        <v>0</v>
      </c>
      <c r="EX53" s="2">
        <v>0</v>
      </c>
      <c r="EY53" s="2">
        <v>12</v>
      </c>
      <c r="EZ53" s="4">
        <v>0</v>
      </c>
      <c r="FB53" s="2" t="s">
        <v>60</v>
      </c>
      <c r="FC53" s="2">
        <v>12</v>
      </c>
      <c r="FD53" s="2">
        <v>12</v>
      </c>
      <c r="FE53" s="2">
        <v>0</v>
      </c>
      <c r="FF53" s="2">
        <v>0</v>
      </c>
      <c r="FG53" s="4">
        <v>1</v>
      </c>
      <c r="FH53" s="4">
        <f t="shared" si="18"/>
        <v>0</v>
      </c>
      <c r="FJ53" s="2" t="s">
        <v>60</v>
      </c>
      <c r="FK53" s="2">
        <v>12</v>
      </c>
      <c r="FL53" s="2">
        <v>12</v>
      </c>
      <c r="FM53" s="2">
        <v>0</v>
      </c>
      <c r="FN53" s="2">
        <v>0</v>
      </c>
      <c r="FO53" s="4">
        <v>1</v>
      </c>
      <c r="FP53" s="4">
        <f t="shared" si="19"/>
        <v>0</v>
      </c>
      <c r="FR53" s="2" t="s">
        <v>60</v>
      </c>
      <c r="FS53" s="2">
        <v>16</v>
      </c>
      <c r="FT53" s="2">
        <v>16</v>
      </c>
      <c r="FU53" s="2">
        <v>0</v>
      </c>
      <c r="FV53" s="2">
        <v>0</v>
      </c>
      <c r="FW53" s="4">
        <v>1</v>
      </c>
      <c r="FX53" s="4">
        <f t="shared" si="20"/>
        <v>0</v>
      </c>
      <c r="FZ53" s="2" t="s">
        <v>60</v>
      </c>
      <c r="GA53" s="2">
        <v>16</v>
      </c>
      <c r="GB53" s="2">
        <v>16</v>
      </c>
      <c r="GC53" s="2">
        <v>0</v>
      </c>
      <c r="GD53" s="2">
        <v>0</v>
      </c>
      <c r="GE53" s="4">
        <v>1</v>
      </c>
      <c r="GF53" s="4">
        <f t="shared" si="21"/>
        <v>0</v>
      </c>
      <c r="GI53" s="2" t="s">
        <v>60</v>
      </c>
      <c r="GJ53" s="2">
        <v>16</v>
      </c>
      <c r="GK53" s="2">
        <v>16</v>
      </c>
      <c r="GL53" s="2">
        <v>0</v>
      </c>
      <c r="GM53" s="2">
        <v>0</v>
      </c>
      <c r="GN53" s="4">
        <f t="shared" si="22"/>
        <v>1</v>
      </c>
      <c r="GO53" s="4">
        <f t="shared" si="23"/>
        <v>0</v>
      </c>
    </row>
    <row r="54" spans="1:198">
      <c r="A54" s="76">
        <v>0</v>
      </c>
      <c r="B54" s="76"/>
      <c r="C54" s="75" t="s">
        <v>57</v>
      </c>
      <c r="D54" s="75">
        <v>56</v>
      </c>
      <c r="E54" s="75">
        <v>0</v>
      </c>
      <c r="F54" s="75">
        <v>0</v>
      </c>
      <c r="G54" s="75">
        <v>56</v>
      </c>
      <c r="H54" s="76">
        <f t="shared" si="7"/>
        <v>0</v>
      </c>
      <c r="J54" s="2" t="s">
        <v>57</v>
      </c>
      <c r="K54" s="2">
        <v>56</v>
      </c>
      <c r="L54" s="2">
        <v>21</v>
      </c>
      <c r="M54" s="2">
        <v>7</v>
      </c>
      <c r="N54" s="2">
        <v>28</v>
      </c>
      <c r="O54" s="4">
        <f t="shared" si="8"/>
        <v>0.375</v>
      </c>
      <c r="P54" s="4">
        <f t="shared" si="30"/>
        <v>0.375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4">
        <f t="shared" si="9"/>
        <v>0.375</v>
      </c>
      <c r="X54" s="4">
        <f t="shared" si="31"/>
        <v>0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f t="shared" si="10"/>
        <v>0.875</v>
      </c>
      <c r="AF54" s="4">
        <f t="shared" si="36"/>
        <v>0.5</v>
      </c>
      <c r="AI54" s="2" t="s">
        <v>60</v>
      </c>
      <c r="AJ54" s="2">
        <v>12</v>
      </c>
      <c r="AK54" s="2">
        <v>12</v>
      </c>
      <c r="AL54" s="2">
        <v>0</v>
      </c>
      <c r="AM54" s="2">
        <v>0</v>
      </c>
      <c r="AN54" s="4">
        <f t="shared" si="39"/>
        <v>1</v>
      </c>
      <c r="AO54" s="4"/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76">
        <f t="shared" si="11"/>
        <v>1</v>
      </c>
      <c r="AW54" s="4">
        <f t="shared" si="40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f t="shared" si="13"/>
        <v>1</v>
      </c>
      <c r="BE54" s="4">
        <f t="shared" si="14"/>
        <v>0</v>
      </c>
      <c r="BG54" s="4">
        <f t="shared" si="38"/>
        <v>0</v>
      </c>
      <c r="BJ54" s="2" t="s">
        <v>60</v>
      </c>
      <c r="BK54" s="2">
        <v>12</v>
      </c>
      <c r="BL54" s="2">
        <v>12</v>
      </c>
      <c r="BM54" s="2">
        <v>0</v>
      </c>
      <c r="BN54" s="2">
        <v>0</v>
      </c>
      <c r="BO54" s="4">
        <v>1</v>
      </c>
      <c r="BP54" s="4">
        <f t="shared" si="32"/>
        <v>0</v>
      </c>
      <c r="BR54" s="2" t="s">
        <v>60</v>
      </c>
      <c r="BS54" s="2">
        <v>12</v>
      </c>
      <c r="BT54" s="2">
        <v>12</v>
      </c>
      <c r="BU54" s="2">
        <v>0</v>
      </c>
      <c r="BV54" s="2">
        <v>0</v>
      </c>
      <c r="BW54" s="4">
        <v>1</v>
      </c>
      <c r="BX54" s="4">
        <f t="shared" si="33"/>
        <v>0</v>
      </c>
      <c r="BZ54" s="2" t="s">
        <v>60</v>
      </c>
      <c r="CA54" s="2">
        <v>12</v>
      </c>
      <c r="CB54" s="2">
        <v>12</v>
      </c>
      <c r="CC54" s="2">
        <v>0</v>
      </c>
      <c r="CD54" s="2">
        <v>0</v>
      </c>
      <c r="CE54" s="4">
        <v>1</v>
      </c>
      <c r="CF54" s="4">
        <f t="shared" si="15"/>
        <v>0</v>
      </c>
      <c r="CH54" s="2" t="s">
        <v>61</v>
      </c>
      <c r="CI54" s="2">
        <v>8</v>
      </c>
      <c r="CJ54" s="2">
        <v>8</v>
      </c>
      <c r="CK54" s="2">
        <v>0</v>
      </c>
      <c r="CL54" s="2">
        <v>0</v>
      </c>
      <c r="CM54" s="4">
        <v>1</v>
      </c>
      <c r="CN54" s="4">
        <f t="shared" si="37"/>
        <v>0</v>
      </c>
      <c r="CP54" s="2" t="s">
        <v>61</v>
      </c>
      <c r="CQ54" s="2">
        <v>8</v>
      </c>
      <c r="CR54" s="2">
        <v>8</v>
      </c>
      <c r="CS54" s="2">
        <v>0</v>
      </c>
      <c r="CT54" s="2">
        <v>0</v>
      </c>
      <c r="CU54" s="4">
        <v>1</v>
      </c>
      <c r="CV54" s="4">
        <f t="shared" si="17"/>
        <v>0</v>
      </c>
      <c r="CX54" s="2" t="s">
        <v>61</v>
      </c>
      <c r="CY54" s="2">
        <v>8</v>
      </c>
      <c r="CZ54" s="2">
        <v>0</v>
      </c>
      <c r="DA54" s="2">
        <v>0</v>
      </c>
      <c r="DB54" s="2">
        <v>8</v>
      </c>
      <c r="DC54" s="4">
        <v>0</v>
      </c>
      <c r="DE54" s="2" t="s">
        <v>61</v>
      </c>
      <c r="DF54" s="2">
        <v>8</v>
      </c>
      <c r="DG54" s="2">
        <v>0</v>
      </c>
      <c r="DH54" s="2">
        <v>0</v>
      </c>
      <c r="DI54" s="2">
        <v>8</v>
      </c>
      <c r="DJ54" s="2">
        <v>0</v>
      </c>
      <c r="DL54" s="2" t="s">
        <v>61</v>
      </c>
      <c r="DM54" s="2">
        <v>8</v>
      </c>
      <c r="DN54" s="2">
        <v>0</v>
      </c>
      <c r="DO54" s="2">
        <v>0</v>
      </c>
      <c r="DP54" s="2">
        <v>8</v>
      </c>
      <c r="DQ54" s="4">
        <v>0</v>
      </c>
      <c r="DS54" s="2" t="s">
        <v>62</v>
      </c>
      <c r="DT54" s="2">
        <v>164</v>
      </c>
      <c r="DU54" s="2">
        <v>0</v>
      </c>
      <c r="DV54" s="2">
        <v>0</v>
      </c>
      <c r="DW54" s="2">
        <v>164</v>
      </c>
      <c r="DX54" s="4">
        <v>0</v>
      </c>
      <c r="DZ54" s="2" t="s">
        <v>61</v>
      </c>
      <c r="EA54" s="2">
        <v>8</v>
      </c>
      <c r="EB54" s="2">
        <v>0</v>
      </c>
      <c r="EC54" s="2">
        <v>0</v>
      </c>
      <c r="ED54" s="2">
        <v>8</v>
      </c>
      <c r="EE54" s="4">
        <v>0</v>
      </c>
      <c r="EG54" s="2" t="s">
        <v>61</v>
      </c>
      <c r="EH54" s="2">
        <v>8</v>
      </c>
      <c r="EI54" s="2">
        <v>0</v>
      </c>
      <c r="EJ54" s="2">
        <v>0</v>
      </c>
      <c r="EK54" s="2">
        <v>8</v>
      </c>
      <c r="EL54" s="4">
        <v>0</v>
      </c>
      <c r="EN54" s="2" t="s">
        <v>61</v>
      </c>
      <c r="EO54" s="2">
        <v>8</v>
      </c>
      <c r="EP54" s="2">
        <v>0</v>
      </c>
      <c r="EQ54" s="2">
        <v>0</v>
      </c>
      <c r="ER54" s="2">
        <v>8</v>
      </c>
      <c r="ES54" s="4">
        <v>0</v>
      </c>
      <c r="EU54" s="2" t="s">
        <v>61</v>
      </c>
      <c r="EV54" s="2">
        <v>8</v>
      </c>
      <c r="EW54" s="2">
        <v>0</v>
      </c>
      <c r="EX54" s="2">
        <v>0</v>
      </c>
      <c r="EY54" s="2">
        <v>8</v>
      </c>
      <c r="EZ54" s="4">
        <v>0</v>
      </c>
      <c r="FB54" s="2" t="s">
        <v>61</v>
      </c>
      <c r="FC54" s="2">
        <v>8</v>
      </c>
      <c r="FD54" s="2">
        <v>8</v>
      </c>
      <c r="FE54" s="2">
        <v>0</v>
      </c>
      <c r="FF54" s="2">
        <v>0</v>
      </c>
      <c r="FG54" s="4">
        <v>1</v>
      </c>
      <c r="FH54" s="4">
        <f t="shared" si="18"/>
        <v>0</v>
      </c>
      <c r="FJ54" s="2" t="s">
        <v>61</v>
      </c>
      <c r="FK54" s="2">
        <v>8</v>
      </c>
      <c r="FL54" s="2">
        <v>8</v>
      </c>
      <c r="FM54" s="2">
        <v>0</v>
      </c>
      <c r="FN54" s="2">
        <v>0</v>
      </c>
      <c r="FO54" s="4">
        <v>1</v>
      </c>
      <c r="FP54" s="4">
        <f t="shared" si="19"/>
        <v>0</v>
      </c>
      <c r="FR54" s="2" t="s">
        <v>61</v>
      </c>
      <c r="FS54" s="2">
        <v>8</v>
      </c>
      <c r="FT54" s="2">
        <v>8</v>
      </c>
      <c r="FU54" s="2">
        <v>0</v>
      </c>
      <c r="FV54" s="2">
        <v>0</v>
      </c>
      <c r="FW54" s="4">
        <v>1</v>
      </c>
      <c r="FX54" s="4">
        <f t="shared" si="20"/>
        <v>0</v>
      </c>
      <c r="FZ54" s="17" t="s">
        <v>61</v>
      </c>
      <c r="GA54" s="17">
        <v>25</v>
      </c>
      <c r="GB54" s="17">
        <v>17</v>
      </c>
      <c r="GC54" s="109">
        <v>8</v>
      </c>
      <c r="GD54" s="17">
        <v>0</v>
      </c>
      <c r="GE54" s="110">
        <v>0.68</v>
      </c>
      <c r="GF54" s="110">
        <f t="shared" si="21"/>
        <v>-0.31999999999999995</v>
      </c>
      <c r="GG54" s="2" t="s">
        <v>241</v>
      </c>
      <c r="GI54" s="2" t="s">
        <v>61</v>
      </c>
      <c r="GJ54" s="2">
        <v>25</v>
      </c>
      <c r="GK54" s="2">
        <v>17</v>
      </c>
      <c r="GL54" s="2">
        <v>8</v>
      </c>
      <c r="GM54" s="2">
        <v>0</v>
      </c>
      <c r="GN54" s="4">
        <f t="shared" si="22"/>
        <v>0.68</v>
      </c>
      <c r="GO54" s="4">
        <f t="shared" si="23"/>
        <v>0</v>
      </c>
    </row>
    <row r="55" spans="1:198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7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4">
        <f t="shared" si="8"/>
        <v>1</v>
      </c>
      <c r="P55" s="4">
        <f t="shared" si="30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f t="shared" si="9"/>
        <v>1</v>
      </c>
      <c r="X55" s="4">
        <f t="shared" si="31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f t="shared" si="10"/>
        <v>1</v>
      </c>
      <c r="AF55" s="4">
        <f t="shared" si="36"/>
        <v>0</v>
      </c>
      <c r="AI55" s="2" t="s">
        <v>61</v>
      </c>
      <c r="AJ55" s="2">
        <v>8</v>
      </c>
      <c r="AK55" s="2">
        <v>8</v>
      </c>
      <c r="AL55" s="2">
        <v>0</v>
      </c>
      <c r="AM55" s="2">
        <v>0</v>
      </c>
      <c r="AN55" s="4">
        <f t="shared" si="39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76">
        <f t="shared" si="11"/>
        <v>1</v>
      </c>
      <c r="AW55" s="4">
        <f t="shared" si="40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f t="shared" si="13"/>
        <v>1</v>
      </c>
      <c r="BE55" s="4">
        <f t="shared" si="14"/>
        <v>0</v>
      </c>
      <c r="BG55" s="4">
        <f t="shared" si="38"/>
        <v>0</v>
      </c>
      <c r="BJ55" s="2" t="s">
        <v>61</v>
      </c>
      <c r="BK55" s="2">
        <v>8</v>
      </c>
      <c r="BL55" s="2">
        <v>8</v>
      </c>
      <c r="BM55" s="2">
        <v>0</v>
      </c>
      <c r="BN55" s="2">
        <v>0</v>
      </c>
      <c r="BO55" s="4">
        <v>1</v>
      </c>
      <c r="BP55" s="4">
        <f t="shared" si="32"/>
        <v>0</v>
      </c>
      <c r="BR55" s="2" t="s">
        <v>61</v>
      </c>
      <c r="BS55" s="2">
        <v>8</v>
      </c>
      <c r="BT55" s="2">
        <v>8</v>
      </c>
      <c r="BU55" s="2">
        <v>0</v>
      </c>
      <c r="BV55" s="2">
        <v>0</v>
      </c>
      <c r="BW55" s="4">
        <v>1</v>
      </c>
      <c r="BX55" s="4">
        <f t="shared" si="33"/>
        <v>0</v>
      </c>
      <c r="BZ55" s="2" t="s">
        <v>61</v>
      </c>
      <c r="CA55" s="2">
        <v>8</v>
      </c>
      <c r="CB55" s="2">
        <v>8</v>
      </c>
      <c r="CC55" s="2">
        <v>0</v>
      </c>
      <c r="CD55" s="2">
        <v>0</v>
      </c>
      <c r="CE55" s="4">
        <v>1</v>
      </c>
      <c r="CF55" s="4">
        <f t="shared" si="15"/>
        <v>0</v>
      </c>
      <c r="CH55" s="2" t="s">
        <v>62</v>
      </c>
      <c r="CI55" s="2">
        <v>164</v>
      </c>
      <c r="CJ55" s="2">
        <v>160</v>
      </c>
      <c r="CK55" s="2">
        <v>4</v>
      </c>
      <c r="CL55" s="2">
        <v>0</v>
      </c>
      <c r="CM55" s="4">
        <v>0.98</v>
      </c>
      <c r="CN55" s="4">
        <f t="shared" si="37"/>
        <v>0</v>
      </c>
      <c r="CP55" s="2" t="s">
        <v>62</v>
      </c>
      <c r="CQ55" s="2">
        <v>164</v>
      </c>
      <c r="CR55" s="2">
        <v>160</v>
      </c>
      <c r="CS55" s="2">
        <v>4</v>
      </c>
      <c r="CT55" s="2">
        <v>0</v>
      </c>
      <c r="CU55" s="4">
        <v>0.98</v>
      </c>
      <c r="CV55" s="4">
        <f t="shared" si="17"/>
        <v>0</v>
      </c>
      <c r="CX55" s="2" t="s">
        <v>62</v>
      </c>
      <c r="CY55" s="2">
        <v>164</v>
      </c>
      <c r="CZ55" s="2">
        <v>0</v>
      </c>
      <c r="DA55" s="2">
        <v>0</v>
      </c>
      <c r="DB55" s="2">
        <v>164</v>
      </c>
      <c r="DC55" s="4">
        <v>0</v>
      </c>
      <c r="DE55" s="2" t="s">
        <v>62</v>
      </c>
      <c r="DF55" s="2">
        <v>164</v>
      </c>
      <c r="DG55" s="2">
        <v>0</v>
      </c>
      <c r="DH55" s="2">
        <v>0</v>
      </c>
      <c r="DI55" s="2">
        <v>164</v>
      </c>
      <c r="DJ55" s="2">
        <v>0</v>
      </c>
      <c r="DL55" s="2" t="s">
        <v>62</v>
      </c>
      <c r="DM55" s="2">
        <v>164</v>
      </c>
      <c r="DN55" s="2">
        <v>0</v>
      </c>
      <c r="DO55" s="2">
        <v>0</v>
      </c>
      <c r="DP55" s="2">
        <v>164</v>
      </c>
      <c r="DQ55" s="4">
        <v>0</v>
      </c>
      <c r="DS55" s="2" t="s">
        <v>63</v>
      </c>
      <c r="DT55" s="2">
        <v>40</v>
      </c>
      <c r="DU55" s="2">
        <v>0</v>
      </c>
      <c r="DV55" s="2">
        <v>0</v>
      </c>
      <c r="DW55" s="2">
        <v>40</v>
      </c>
      <c r="DX55" s="4">
        <v>0</v>
      </c>
      <c r="DZ55" s="2" t="s">
        <v>62</v>
      </c>
      <c r="EA55" s="2">
        <v>164</v>
      </c>
      <c r="EB55" s="2">
        <v>0</v>
      </c>
      <c r="EC55" s="2">
        <v>0</v>
      </c>
      <c r="ED55" s="2">
        <v>164</v>
      </c>
      <c r="EE55" s="4">
        <v>0</v>
      </c>
      <c r="EG55" s="2" t="s">
        <v>62</v>
      </c>
      <c r="EH55" s="2">
        <v>164</v>
      </c>
      <c r="EI55" s="2">
        <v>0</v>
      </c>
      <c r="EJ55" s="2">
        <v>0</v>
      </c>
      <c r="EK55" s="2">
        <v>164</v>
      </c>
      <c r="EL55" s="4">
        <v>0</v>
      </c>
      <c r="EN55" s="2" t="s">
        <v>62</v>
      </c>
      <c r="EO55" s="2">
        <v>164</v>
      </c>
      <c r="EP55" s="2">
        <v>0</v>
      </c>
      <c r="EQ55" s="2">
        <v>0</v>
      </c>
      <c r="ER55" s="2">
        <v>164</v>
      </c>
      <c r="ES55" s="4">
        <v>0</v>
      </c>
      <c r="EU55" s="2" t="s">
        <v>62</v>
      </c>
      <c r="EV55" s="2">
        <v>164</v>
      </c>
      <c r="EW55" s="2">
        <v>0</v>
      </c>
      <c r="EX55" s="2">
        <v>0</v>
      </c>
      <c r="EY55" s="2">
        <v>164</v>
      </c>
      <c r="EZ55" s="4">
        <v>0</v>
      </c>
      <c r="FB55" s="2" t="s">
        <v>62</v>
      </c>
      <c r="FC55" s="2">
        <v>164</v>
      </c>
      <c r="FD55" s="2">
        <v>160</v>
      </c>
      <c r="FE55" s="2">
        <v>4</v>
      </c>
      <c r="FF55" s="2">
        <v>0</v>
      </c>
      <c r="FG55" s="4">
        <v>0.98</v>
      </c>
      <c r="FH55" s="4">
        <f t="shared" si="18"/>
        <v>0</v>
      </c>
      <c r="FJ55" s="2" t="s">
        <v>62</v>
      </c>
      <c r="FK55" s="2">
        <v>164</v>
      </c>
      <c r="FL55" s="2">
        <v>160</v>
      </c>
      <c r="FM55" s="2">
        <v>4</v>
      </c>
      <c r="FN55" s="2">
        <v>0</v>
      </c>
      <c r="FO55" s="4">
        <v>0.98</v>
      </c>
      <c r="FP55" s="4">
        <f t="shared" si="19"/>
        <v>0</v>
      </c>
      <c r="FR55" s="2" t="s">
        <v>62</v>
      </c>
      <c r="FS55" s="2">
        <v>447</v>
      </c>
      <c r="FT55" s="2">
        <v>443</v>
      </c>
      <c r="FU55" s="2">
        <v>4</v>
      </c>
      <c r="FV55" s="2">
        <v>0</v>
      </c>
      <c r="FW55" s="4">
        <v>0.99</v>
      </c>
      <c r="FX55" s="4">
        <f t="shared" si="20"/>
        <v>1.0000000000000009E-2</v>
      </c>
      <c r="FZ55" s="2" t="s">
        <v>62</v>
      </c>
      <c r="GA55" s="2">
        <v>447</v>
      </c>
      <c r="GB55" s="2">
        <v>443</v>
      </c>
      <c r="GC55" s="2">
        <v>4</v>
      </c>
      <c r="GD55" s="2">
        <v>0</v>
      </c>
      <c r="GE55" s="4">
        <v>0.99</v>
      </c>
      <c r="GF55" s="4">
        <f t="shared" si="21"/>
        <v>0</v>
      </c>
      <c r="GI55" s="2" t="s">
        <v>62</v>
      </c>
      <c r="GJ55" s="2">
        <v>447</v>
      </c>
      <c r="GK55" s="2">
        <v>443</v>
      </c>
      <c r="GL55" s="2">
        <v>4</v>
      </c>
      <c r="GM55" s="2">
        <v>0</v>
      </c>
      <c r="GN55" s="4">
        <f t="shared" si="22"/>
        <v>0.99105145413870244</v>
      </c>
      <c r="GO55" s="4">
        <f t="shared" si="23"/>
        <v>1.0514541387024456E-3</v>
      </c>
    </row>
    <row r="56" spans="1:198">
      <c r="A56" s="76">
        <v>0.95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7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4">
        <f t="shared" si="8"/>
        <v>0.95652173913043481</v>
      </c>
      <c r="P56" s="4">
        <f t="shared" si="30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f t="shared" si="9"/>
        <v>0.95652173913043481</v>
      </c>
      <c r="X56" s="4">
        <f t="shared" si="31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f t="shared" si="10"/>
        <v>0.95652173913043481</v>
      </c>
      <c r="AF56" s="4">
        <f t="shared" si="36"/>
        <v>0</v>
      </c>
      <c r="AI56" s="2" t="s">
        <v>62</v>
      </c>
      <c r="AJ56" s="2">
        <v>164</v>
      </c>
      <c r="AK56" s="2">
        <v>160</v>
      </c>
      <c r="AL56" s="2">
        <v>4</v>
      </c>
      <c r="AM56" s="2">
        <v>0</v>
      </c>
      <c r="AN56" s="4">
        <f t="shared" si="39"/>
        <v>0.97560975609756095</v>
      </c>
      <c r="AO56" s="4"/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76">
        <f t="shared" si="11"/>
        <v>0.97560975609756095</v>
      </c>
      <c r="AW56" s="4">
        <f t="shared" si="40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f t="shared" si="13"/>
        <v>0.97560975609756095</v>
      </c>
      <c r="BE56" s="4">
        <f t="shared" si="14"/>
        <v>0</v>
      </c>
      <c r="BG56" s="4">
        <f t="shared" si="38"/>
        <v>0</v>
      </c>
      <c r="BJ56" s="2" t="s">
        <v>62</v>
      </c>
      <c r="BK56" s="2">
        <v>164</v>
      </c>
      <c r="BL56" s="2">
        <v>160</v>
      </c>
      <c r="BM56" s="2">
        <v>4</v>
      </c>
      <c r="BN56" s="2">
        <v>0</v>
      </c>
      <c r="BO56" s="4">
        <v>0.98</v>
      </c>
      <c r="BP56" s="4">
        <f t="shared" si="32"/>
        <v>4.3902439024390283E-3</v>
      </c>
      <c r="BR56" s="2" t="s">
        <v>62</v>
      </c>
      <c r="BS56" s="2">
        <v>164</v>
      </c>
      <c r="BT56" s="2">
        <v>160</v>
      </c>
      <c r="BU56" s="2">
        <v>4</v>
      </c>
      <c r="BV56" s="2">
        <v>0</v>
      </c>
      <c r="BW56" s="4">
        <v>0.98</v>
      </c>
      <c r="BX56" s="4">
        <f t="shared" si="33"/>
        <v>0</v>
      </c>
      <c r="BZ56" s="2" t="s">
        <v>62</v>
      </c>
      <c r="CA56" s="2">
        <v>164</v>
      </c>
      <c r="CB56" s="2">
        <v>160</v>
      </c>
      <c r="CC56" s="2">
        <v>4</v>
      </c>
      <c r="CD56" s="2">
        <v>0</v>
      </c>
      <c r="CE56" s="4">
        <v>0.98</v>
      </c>
      <c r="CF56" s="4">
        <f t="shared" si="15"/>
        <v>0</v>
      </c>
      <c r="CH56" s="2" t="s">
        <v>63</v>
      </c>
      <c r="CI56" s="2">
        <v>40</v>
      </c>
      <c r="CJ56" s="2">
        <v>40</v>
      </c>
      <c r="CK56" s="2">
        <v>0</v>
      </c>
      <c r="CL56" s="2">
        <v>0</v>
      </c>
      <c r="CM56" s="4">
        <v>1</v>
      </c>
      <c r="CN56" s="4">
        <f t="shared" si="37"/>
        <v>0</v>
      </c>
      <c r="CP56" s="2" t="s">
        <v>63</v>
      </c>
      <c r="CQ56" s="2">
        <v>40</v>
      </c>
      <c r="CR56" s="2">
        <v>40</v>
      </c>
      <c r="CS56" s="2">
        <v>0</v>
      </c>
      <c r="CT56" s="2">
        <v>0</v>
      </c>
      <c r="CU56" s="4">
        <v>1</v>
      </c>
      <c r="CV56" s="4">
        <f t="shared" si="17"/>
        <v>0</v>
      </c>
      <c r="CX56" s="2" t="s">
        <v>63</v>
      </c>
      <c r="CY56" s="2">
        <v>40</v>
      </c>
      <c r="CZ56" s="2">
        <v>0</v>
      </c>
      <c r="DA56" s="2">
        <v>0</v>
      </c>
      <c r="DB56" s="2">
        <v>40</v>
      </c>
      <c r="DC56" s="4">
        <v>0</v>
      </c>
      <c r="DE56" s="2" t="s">
        <v>63</v>
      </c>
      <c r="DF56" s="2">
        <v>40</v>
      </c>
      <c r="DG56" s="2">
        <v>0</v>
      </c>
      <c r="DH56" s="2">
        <v>0</v>
      </c>
      <c r="DI56" s="2">
        <v>40</v>
      </c>
      <c r="DJ56" s="2">
        <v>0</v>
      </c>
      <c r="DL56" s="2" t="s">
        <v>63</v>
      </c>
      <c r="DM56" s="2">
        <v>40</v>
      </c>
      <c r="DN56" s="2">
        <v>0</v>
      </c>
      <c r="DO56" s="2">
        <v>0</v>
      </c>
      <c r="DP56" s="2">
        <v>40</v>
      </c>
      <c r="DQ56" s="4">
        <v>0</v>
      </c>
      <c r="DS56" s="2" t="s">
        <v>64</v>
      </c>
      <c r="DT56" s="2">
        <v>2</v>
      </c>
      <c r="DU56" s="2">
        <v>0</v>
      </c>
      <c r="DV56" s="2">
        <v>0</v>
      </c>
      <c r="DW56" s="2">
        <v>2</v>
      </c>
      <c r="DX56" s="4">
        <v>0</v>
      </c>
      <c r="DZ56" s="2" t="s">
        <v>63</v>
      </c>
      <c r="EA56" s="2">
        <v>40</v>
      </c>
      <c r="EB56" s="2">
        <v>0</v>
      </c>
      <c r="EC56" s="2">
        <v>0</v>
      </c>
      <c r="ED56" s="2">
        <v>40</v>
      </c>
      <c r="EE56" s="4">
        <v>0</v>
      </c>
      <c r="EG56" s="2" t="s">
        <v>63</v>
      </c>
      <c r="EH56" s="2">
        <v>40</v>
      </c>
      <c r="EI56" s="2">
        <v>0</v>
      </c>
      <c r="EJ56" s="2">
        <v>0</v>
      </c>
      <c r="EK56" s="2">
        <v>40</v>
      </c>
      <c r="EL56" s="4">
        <v>0</v>
      </c>
      <c r="EN56" s="2" t="s">
        <v>63</v>
      </c>
      <c r="EO56" s="2">
        <v>40</v>
      </c>
      <c r="EP56" s="2">
        <v>0</v>
      </c>
      <c r="EQ56" s="2">
        <v>0</v>
      </c>
      <c r="ER56" s="2">
        <v>40</v>
      </c>
      <c r="ES56" s="4">
        <v>0</v>
      </c>
      <c r="EU56" s="2" t="s">
        <v>63</v>
      </c>
      <c r="EV56" s="2">
        <v>40</v>
      </c>
      <c r="EW56" s="2">
        <v>0</v>
      </c>
      <c r="EX56" s="2">
        <v>0</v>
      </c>
      <c r="EY56" s="2">
        <v>40</v>
      </c>
      <c r="EZ56" s="4">
        <v>0</v>
      </c>
      <c r="FB56" s="2" t="s">
        <v>63</v>
      </c>
      <c r="FC56" s="2">
        <v>40</v>
      </c>
      <c r="FD56" s="2">
        <v>40</v>
      </c>
      <c r="FE56" s="2">
        <v>0</v>
      </c>
      <c r="FF56" s="2">
        <v>0</v>
      </c>
      <c r="FG56" s="4">
        <v>1</v>
      </c>
      <c r="FH56" s="4">
        <f t="shared" si="18"/>
        <v>0</v>
      </c>
      <c r="FJ56" s="2" t="s">
        <v>63</v>
      </c>
      <c r="FK56" s="2">
        <v>40</v>
      </c>
      <c r="FL56" s="2">
        <v>40</v>
      </c>
      <c r="FM56" s="2">
        <v>0</v>
      </c>
      <c r="FN56" s="2">
        <v>0</v>
      </c>
      <c r="FO56" s="4">
        <v>1</v>
      </c>
      <c r="FP56" s="4">
        <f t="shared" si="19"/>
        <v>0</v>
      </c>
      <c r="FR56" s="2" t="s">
        <v>63</v>
      </c>
      <c r="FS56" s="2">
        <v>40</v>
      </c>
      <c r="FT56" s="2">
        <v>40</v>
      </c>
      <c r="FU56" s="2">
        <v>0</v>
      </c>
      <c r="FV56" s="2">
        <v>0</v>
      </c>
      <c r="FW56" s="4">
        <v>1</v>
      </c>
      <c r="FX56" s="4">
        <f t="shared" si="20"/>
        <v>0</v>
      </c>
      <c r="FZ56" s="2" t="s">
        <v>63</v>
      </c>
      <c r="GA56" s="2">
        <v>43</v>
      </c>
      <c r="GB56" s="2">
        <v>43</v>
      </c>
      <c r="GC56" s="2">
        <v>0</v>
      </c>
      <c r="GD56" s="2">
        <v>0</v>
      </c>
      <c r="GE56" s="4">
        <v>1</v>
      </c>
      <c r="GF56" s="4">
        <f t="shared" si="21"/>
        <v>0</v>
      </c>
      <c r="GI56" s="2" t="s">
        <v>63</v>
      </c>
      <c r="GJ56" s="2">
        <v>43</v>
      </c>
      <c r="GK56" s="2">
        <v>43</v>
      </c>
      <c r="GL56" s="2">
        <v>0</v>
      </c>
      <c r="GM56" s="2">
        <v>0</v>
      </c>
      <c r="GN56" s="4">
        <f t="shared" si="22"/>
        <v>1</v>
      </c>
      <c r="GO56" s="4">
        <f t="shared" si="23"/>
        <v>0</v>
      </c>
    </row>
    <row r="57" spans="1:198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7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4">
        <f t="shared" si="8"/>
        <v>1</v>
      </c>
      <c r="P57" s="4">
        <f t="shared" si="30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f t="shared" si="9"/>
        <v>1</v>
      </c>
      <c r="X57" s="4">
        <f t="shared" si="31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f t="shared" si="10"/>
        <v>1</v>
      </c>
      <c r="AF57" s="4">
        <f t="shared" si="36"/>
        <v>0</v>
      </c>
      <c r="AI57" s="2" t="s">
        <v>63</v>
      </c>
      <c r="AJ57" s="2">
        <v>40</v>
      </c>
      <c r="AK57" s="2">
        <v>40</v>
      </c>
      <c r="AL57" s="2">
        <v>0</v>
      </c>
      <c r="AM57" s="2">
        <v>0</v>
      </c>
      <c r="AN57" s="4">
        <f t="shared" si="39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76">
        <f t="shared" si="11"/>
        <v>1</v>
      </c>
      <c r="AW57" s="4">
        <f t="shared" si="40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f t="shared" si="13"/>
        <v>1</v>
      </c>
      <c r="BE57" s="4">
        <f t="shared" si="14"/>
        <v>0</v>
      </c>
      <c r="BG57" s="4">
        <f t="shared" si="38"/>
        <v>0</v>
      </c>
      <c r="BJ57" s="2" t="s">
        <v>63</v>
      </c>
      <c r="BK57" s="2">
        <v>40</v>
      </c>
      <c r="BL57" s="2">
        <v>40</v>
      </c>
      <c r="BM57" s="2">
        <v>0</v>
      </c>
      <c r="BN57" s="2">
        <v>0</v>
      </c>
      <c r="BO57" s="4">
        <v>1</v>
      </c>
      <c r="BP57" s="4">
        <f t="shared" si="32"/>
        <v>0</v>
      </c>
      <c r="BR57" s="2" t="s">
        <v>63</v>
      </c>
      <c r="BS57" s="2">
        <v>40</v>
      </c>
      <c r="BT57" s="2">
        <v>40</v>
      </c>
      <c r="BU57" s="2">
        <v>0</v>
      </c>
      <c r="BV57" s="2">
        <v>0</v>
      </c>
      <c r="BW57" s="4">
        <v>1</v>
      </c>
      <c r="BX57" s="4">
        <f t="shared" si="33"/>
        <v>0</v>
      </c>
      <c r="BZ57" s="2" t="s">
        <v>63</v>
      </c>
      <c r="CA57" s="2">
        <v>40</v>
      </c>
      <c r="CB57" s="2">
        <v>40</v>
      </c>
      <c r="CC57" s="2">
        <v>0</v>
      </c>
      <c r="CD57" s="2">
        <v>0</v>
      </c>
      <c r="CE57" s="4">
        <v>1</v>
      </c>
      <c r="CF57" s="4">
        <f t="shared" si="15"/>
        <v>0</v>
      </c>
      <c r="CH57" s="2" t="s">
        <v>64</v>
      </c>
      <c r="CI57" s="2">
        <v>2</v>
      </c>
      <c r="CJ57" s="2">
        <v>2</v>
      </c>
      <c r="CK57" s="2">
        <v>0</v>
      </c>
      <c r="CL57" s="2">
        <v>0</v>
      </c>
      <c r="CM57" s="4">
        <v>1</v>
      </c>
      <c r="CN57" s="4">
        <f t="shared" si="37"/>
        <v>0</v>
      </c>
      <c r="CP57" s="2" t="s">
        <v>64</v>
      </c>
      <c r="CQ57" s="2">
        <v>2</v>
      </c>
      <c r="CR57" s="2">
        <v>2</v>
      </c>
      <c r="CS57" s="2">
        <v>0</v>
      </c>
      <c r="CT57" s="2">
        <v>0</v>
      </c>
      <c r="CU57" s="4">
        <v>1</v>
      </c>
      <c r="CV57" s="4">
        <f t="shared" si="17"/>
        <v>0</v>
      </c>
      <c r="CX57" s="2" t="s">
        <v>64</v>
      </c>
      <c r="CY57" s="2">
        <v>2</v>
      </c>
      <c r="CZ57" s="2">
        <v>0</v>
      </c>
      <c r="DA57" s="2">
        <v>0</v>
      </c>
      <c r="DB57" s="2">
        <v>2</v>
      </c>
      <c r="DC57" s="4">
        <v>0</v>
      </c>
      <c r="DE57" s="2" t="s">
        <v>64</v>
      </c>
      <c r="DF57" s="2">
        <v>2</v>
      </c>
      <c r="DG57" s="2">
        <v>0</v>
      </c>
      <c r="DH57" s="2">
        <v>0</v>
      </c>
      <c r="DI57" s="2">
        <v>2</v>
      </c>
      <c r="DJ57" s="2">
        <v>0</v>
      </c>
      <c r="DL57" s="2" t="s">
        <v>64</v>
      </c>
      <c r="DM57" s="2">
        <v>2</v>
      </c>
      <c r="DN57" s="2">
        <v>0</v>
      </c>
      <c r="DO57" s="2">
        <v>0</v>
      </c>
      <c r="DP57" s="2">
        <v>2</v>
      </c>
      <c r="DQ57" s="4">
        <v>0</v>
      </c>
      <c r="DS57" s="2" t="s">
        <v>66</v>
      </c>
      <c r="DT57" s="2">
        <v>228</v>
      </c>
      <c r="DU57" s="2">
        <v>0</v>
      </c>
      <c r="DV57" s="2">
        <v>0</v>
      </c>
      <c r="DW57" s="2">
        <v>228</v>
      </c>
      <c r="DX57" s="4">
        <v>0</v>
      </c>
      <c r="DZ57" s="2" t="s">
        <v>64</v>
      </c>
      <c r="EA57" s="2">
        <v>2</v>
      </c>
      <c r="EB57" s="2">
        <v>0</v>
      </c>
      <c r="EC57" s="2">
        <v>0</v>
      </c>
      <c r="ED57" s="2">
        <v>2</v>
      </c>
      <c r="EE57" s="4">
        <v>0</v>
      </c>
      <c r="EG57" s="2" t="s">
        <v>64</v>
      </c>
      <c r="EH57" s="2">
        <v>2</v>
      </c>
      <c r="EI57" s="2">
        <v>0</v>
      </c>
      <c r="EJ57" s="2">
        <v>0</v>
      </c>
      <c r="EK57" s="2">
        <v>2</v>
      </c>
      <c r="EL57" s="4">
        <v>0</v>
      </c>
      <c r="EN57" s="2" t="s">
        <v>64</v>
      </c>
      <c r="EO57" s="2">
        <v>2</v>
      </c>
      <c r="EP57" s="2">
        <v>0</v>
      </c>
      <c r="EQ57" s="2">
        <v>0</v>
      </c>
      <c r="ER57" s="2">
        <v>2</v>
      </c>
      <c r="ES57" s="4">
        <v>0</v>
      </c>
      <c r="EU57" s="2" t="s">
        <v>64</v>
      </c>
      <c r="EV57" s="2">
        <v>2</v>
      </c>
      <c r="EW57" s="2">
        <v>0</v>
      </c>
      <c r="EX57" s="2">
        <v>0</v>
      </c>
      <c r="EY57" s="2">
        <v>2</v>
      </c>
      <c r="EZ57" s="4">
        <v>0</v>
      </c>
      <c r="FB57" s="2" t="s">
        <v>64</v>
      </c>
      <c r="FC57" s="2">
        <v>2</v>
      </c>
      <c r="FD57" s="2">
        <v>2</v>
      </c>
      <c r="FE57" s="2">
        <v>0</v>
      </c>
      <c r="FF57" s="2">
        <v>0</v>
      </c>
      <c r="FG57" s="4">
        <v>1</v>
      </c>
      <c r="FH57" s="4">
        <f t="shared" si="18"/>
        <v>0</v>
      </c>
      <c r="FJ57" s="2" t="s">
        <v>64</v>
      </c>
      <c r="FK57" s="2">
        <v>2</v>
      </c>
      <c r="FL57" s="2">
        <v>2</v>
      </c>
      <c r="FM57" s="2">
        <v>0</v>
      </c>
      <c r="FN57" s="2">
        <v>0</v>
      </c>
      <c r="FO57" s="4">
        <v>1</v>
      </c>
      <c r="FP57" s="4">
        <f t="shared" si="19"/>
        <v>0</v>
      </c>
      <c r="FR57" s="2" t="s">
        <v>64</v>
      </c>
      <c r="FS57" s="2">
        <v>10</v>
      </c>
      <c r="FT57" s="2">
        <v>10</v>
      </c>
      <c r="FU57" s="2">
        <v>0</v>
      </c>
      <c r="FV57" s="2">
        <v>0</v>
      </c>
      <c r="FW57" s="4">
        <v>1</v>
      </c>
      <c r="FX57" s="4">
        <f t="shared" si="20"/>
        <v>0</v>
      </c>
      <c r="FZ57" s="2" t="s">
        <v>64</v>
      </c>
      <c r="GA57" s="2">
        <v>10</v>
      </c>
      <c r="GB57" s="2">
        <v>10</v>
      </c>
      <c r="GC57" s="2">
        <v>0</v>
      </c>
      <c r="GD57" s="2">
        <v>0</v>
      </c>
      <c r="GE57" s="4">
        <v>1</v>
      </c>
      <c r="GF57" s="4">
        <f t="shared" si="21"/>
        <v>0</v>
      </c>
      <c r="GI57" s="2" t="s">
        <v>64</v>
      </c>
      <c r="GJ57" s="2">
        <v>10</v>
      </c>
      <c r="GK57" s="2">
        <v>10</v>
      </c>
      <c r="GL57" s="2">
        <v>0</v>
      </c>
      <c r="GM57" s="2">
        <v>0</v>
      </c>
      <c r="GN57" s="4">
        <f t="shared" si="22"/>
        <v>1</v>
      </c>
      <c r="GO57" s="4">
        <f t="shared" si="23"/>
        <v>0</v>
      </c>
    </row>
    <row r="58" spans="1:198" ht="13.5" thickBot="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7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4">
        <f t="shared" si="8"/>
        <v>1</v>
      </c>
      <c r="P58" s="4">
        <f t="shared" si="30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f t="shared" si="9"/>
        <v>1</v>
      </c>
      <c r="X58" s="4">
        <f t="shared" si="31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f t="shared" si="10"/>
        <v>1</v>
      </c>
      <c r="AF58" s="4">
        <f t="shared" si="36"/>
        <v>0</v>
      </c>
      <c r="AI58" s="2" t="s">
        <v>64</v>
      </c>
      <c r="AJ58" s="2">
        <v>2</v>
      </c>
      <c r="AK58" s="2">
        <v>2</v>
      </c>
      <c r="AL58" s="2">
        <v>0</v>
      </c>
      <c r="AM58" s="2">
        <v>0</v>
      </c>
      <c r="AN58" s="4">
        <f t="shared" si="39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76">
        <f t="shared" si="11"/>
        <v>1</v>
      </c>
      <c r="AW58" s="4">
        <f t="shared" si="40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f t="shared" si="13"/>
        <v>1</v>
      </c>
      <c r="BE58" s="4">
        <f t="shared" si="14"/>
        <v>0</v>
      </c>
      <c r="BG58" s="4">
        <f t="shared" si="38"/>
        <v>0</v>
      </c>
      <c r="BJ58" s="2" t="s">
        <v>64</v>
      </c>
      <c r="BK58" s="2">
        <v>2</v>
      </c>
      <c r="BL58" s="2">
        <v>2</v>
      </c>
      <c r="BM58" s="2">
        <v>0</v>
      </c>
      <c r="BN58" s="2">
        <v>0</v>
      </c>
      <c r="BO58" s="4">
        <v>1</v>
      </c>
      <c r="BP58" s="4">
        <f t="shared" si="32"/>
        <v>0</v>
      </c>
      <c r="BR58" s="2" t="s">
        <v>64</v>
      </c>
      <c r="BS58" s="2">
        <v>2</v>
      </c>
      <c r="BT58" s="2">
        <v>2</v>
      </c>
      <c r="BU58" s="2">
        <v>0</v>
      </c>
      <c r="BV58" s="2">
        <v>0</v>
      </c>
      <c r="BW58" s="4">
        <v>1</v>
      </c>
      <c r="BX58" s="4">
        <f t="shared" si="33"/>
        <v>0</v>
      </c>
      <c r="BZ58" s="2" t="s">
        <v>64</v>
      </c>
      <c r="CA58" s="2">
        <v>2</v>
      </c>
      <c r="CB58" s="2">
        <v>2</v>
      </c>
      <c r="CC58" s="2">
        <v>0</v>
      </c>
      <c r="CD58" s="2">
        <v>0</v>
      </c>
      <c r="CE58" s="4">
        <v>1</v>
      </c>
      <c r="CF58" s="4">
        <f t="shared" si="15"/>
        <v>0</v>
      </c>
      <c r="CH58" s="2" t="s">
        <v>66</v>
      </c>
      <c r="CI58" s="2">
        <v>228</v>
      </c>
      <c r="CJ58" s="2">
        <v>219</v>
      </c>
      <c r="CK58" s="2">
        <v>9</v>
      </c>
      <c r="CL58" s="2">
        <v>0</v>
      </c>
      <c r="CM58" s="4">
        <v>0.96</v>
      </c>
      <c r="CN58" s="4">
        <f t="shared" si="37"/>
        <v>0</v>
      </c>
      <c r="CP58" s="2" t="s">
        <v>66</v>
      </c>
      <c r="CQ58" s="2">
        <v>228</v>
      </c>
      <c r="CR58" s="2">
        <v>219</v>
      </c>
      <c r="CS58" s="2">
        <v>9</v>
      </c>
      <c r="CT58" s="2">
        <v>0</v>
      </c>
      <c r="CU58" s="4">
        <v>0.96</v>
      </c>
      <c r="CV58" s="4">
        <f t="shared" si="17"/>
        <v>0</v>
      </c>
      <c r="CX58" s="2" t="s">
        <v>66</v>
      </c>
      <c r="CY58" s="2">
        <v>228</v>
      </c>
      <c r="CZ58" s="2">
        <v>0</v>
      </c>
      <c r="DA58" s="2">
        <v>0</v>
      </c>
      <c r="DB58" s="2">
        <v>228</v>
      </c>
      <c r="DC58" s="4">
        <v>0</v>
      </c>
      <c r="DE58" s="2" t="s">
        <v>66</v>
      </c>
      <c r="DF58" s="2">
        <v>228</v>
      </c>
      <c r="DG58" s="2">
        <v>0</v>
      </c>
      <c r="DH58" s="2">
        <v>0</v>
      </c>
      <c r="DI58" s="2">
        <v>228</v>
      </c>
      <c r="DJ58" s="2">
        <v>0</v>
      </c>
      <c r="DL58" s="2" t="s">
        <v>66</v>
      </c>
      <c r="DM58" s="2">
        <v>228</v>
      </c>
      <c r="DN58" s="2">
        <v>0</v>
      </c>
      <c r="DO58" s="2">
        <v>0</v>
      </c>
      <c r="DP58" s="2">
        <v>228</v>
      </c>
      <c r="DQ58" s="4">
        <v>0</v>
      </c>
      <c r="DS58" s="2" t="s">
        <v>67</v>
      </c>
      <c r="DT58" s="2">
        <v>50</v>
      </c>
      <c r="DU58" s="2">
        <v>0</v>
      </c>
      <c r="DV58" s="2">
        <v>0</v>
      </c>
      <c r="DW58" s="2">
        <v>50</v>
      </c>
      <c r="DX58" s="4">
        <v>0</v>
      </c>
      <c r="DZ58" s="2" t="s">
        <v>66</v>
      </c>
      <c r="EA58" s="2">
        <v>228</v>
      </c>
      <c r="EB58" s="2">
        <v>0</v>
      </c>
      <c r="EC58" s="2">
        <v>0</v>
      </c>
      <c r="ED58" s="2">
        <v>228</v>
      </c>
      <c r="EE58" s="4">
        <v>0</v>
      </c>
      <c r="EG58" s="2" t="s">
        <v>66</v>
      </c>
      <c r="EH58" s="2">
        <v>228</v>
      </c>
      <c r="EI58" s="2">
        <v>0</v>
      </c>
      <c r="EJ58" s="2">
        <v>0</v>
      </c>
      <c r="EK58" s="2">
        <v>228</v>
      </c>
      <c r="EL58" s="4">
        <v>0</v>
      </c>
      <c r="EN58" s="2" t="s">
        <v>66</v>
      </c>
      <c r="EO58" s="2">
        <v>228</v>
      </c>
      <c r="EP58" s="2">
        <v>0</v>
      </c>
      <c r="EQ58" s="2">
        <v>0</v>
      </c>
      <c r="ER58" s="2">
        <v>228</v>
      </c>
      <c r="ES58" s="4">
        <v>0</v>
      </c>
      <c r="EU58" s="2" t="s">
        <v>66</v>
      </c>
      <c r="EV58" s="2">
        <v>228</v>
      </c>
      <c r="EW58" s="2">
        <v>0</v>
      </c>
      <c r="EX58" s="2">
        <v>0</v>
      </c>
      <c r="EY58" s="2">
        <v>228</v>
      </c>
      <c r="EZ58" s="4">
        <v>0</v>
      </c>
      <c r="FB58" s="2" t="s">
        <v>66</v>
      </c>
      <c r="FC58" s="2">
        <v>228</v>
      </c>
      <c r="FD58" s="2">
        <v>218</v>
      </c>
      <c r="FE58" s="2">
        <v>10</v>
      </c>
      <c r="FF58" s="2">
        <v>0</v>
      </c>
      <c r="FG58" s="4">
        <v>0.96</v>
      </c>
      <c r="FH58" s="4">
        <f t="shared" si="18"/>
        <v>0</v>
      </c>
      <c r="FJ58" s="2" t="s">
        <v>66</v>
      </c>
      <c r="FK58" s="2">
        <v>228</v>
      </c>
      <c r="FL58" s="2">
        <v>227</v>
      </c>
      <c r="FM58" s="2">
        <v>1</v>
      </c>
      <c r="FN58" s="2">
        <v>0</v>
      </c>
      <c r="FO58" s="4">
        <v>1</v>
      </c>
      <c r="FP58" s="4">
        <f t="shared" si="19"/>
        <v>4.0000000000000036E-2</v>
      </c>
      <c r="FR58" s="2" t="s">
        <v>66</v>
      </c>
      <c r="FS58" s="2">
        <v>341</v>
      </c>
      <c r="FT58" s="2">
        <v>339</v>
      </c>
      <c r="FU58" s="7">
        <v>2</v>
      </c>
      <c r="FV58" s="2">
        <v>0</v>
      </c>
      <c r="FW58" s="4">
        <v>0.99</v>
      </c>
      <c r="FX58" s="4">
        <f t="shared" si="20"/>
        <v>-1.0000000000000009E-2</v>
      </c>
      <c r="FZ58" s="2" t="s">
        <v>66</v>
      </c>
      <c r="GA58" s="2">
        <v>341</v>
      </c>
      <c r="GB58" s="2">
        <v>339</v>
      </c>
      <c r="GC58" s="2">
        <v>2</v>
      </c>
      <c r="GD58" s="2">
        <v>0</v>
      </c>
      <c r="GE58" s="4">
        <v>0.99</v>
      </c>
      <c r="GF58" s="4">
        <f t="shared" si="21"/>
        <v>0</v>
      </c>
      <c r="GI58" s="17" t="s">
        <v>66</v>
      </c>
      <c r="GJ58" s="2">
        <v>389</v>
      </c>
      <c r="GK58" s="2">
        <v>340</v>
      </c>
      <c r="GL58" s="7">
        <v>48</v>
      </c>
      <c r="GM58" s="2">
        <v>1</v>
      </c>
      <c r="GN58" s="4">
        <f t="shared" si="22"/>
        <v>0.87403598971722363</v>
      </c>
      <c r="GO58" s="4">
        <f t="shared" si="23"/>
        <v>-0.11596401028277636</v>
      </c>
      <c r="GP58" s="2" t="s">
        <v>119</v>
      </c>
    </row>
    <row r="59" spans="1:198" s="18" customFormat="1" ht="13.5" thickBot="1">
      <c r="A59" s="59">
        <v>0.97</v>
      </c>
      <c r="B59" s="59"/>
      <c r="C59" s="58" t="s">
        <v>62</v>
      </c>
      <c r="D59" s="58">
        <v>164</v>
      </c>
      <c r="E59" s="58">
        <v>160</v>
      </c>
      <c r="F59" s="58">
        <v>4</v>
      </c>
      <c r="G59" s="58">
        <v>0</v>
      </c>
      <c r="H59" s="59">
        <f t="shared" si="7"/>
        <v>0.97560975609756095</v>
      </c>
      <c r="J59" s="18" t="s">
        <v>62</v>
      </c>
      <c r="K59" s="18">
        <v>164</v>
      </c>
      <c r="L59" s="18">
        <v>160</v>
      </c>
      <c r="M59" s="18">
        <v>4</v>
      </c>
      <c r="N59" s="18">
        <v>0</v>
      </c>
      <c r="O59" s="19">
        <f t="shared" si="8"/>
        <v>0.97560975609756095</v>
      </c>
      <c r="P59" s="19">
        <f t="shared" si="30"/>
        <v>0</v>
      </c>
      <c r="R59" s="18" t="s">
        <v>62</v>
      </c>
      <c r="S59" s="18">
        <v>164</v>
      </c>
      <c r="T59" s="18">
        <v>160</v>
      </c>
      <c r="U59" s="18">
        <v>4</v>
      </c>
      <c r="V59" s="18">
        <v>0</v>
      </c>
      <c r="W59" s="19">
        <f t="shared" si="9"/>
        <v>0.97560975609756095</v>
      </c>
      <c r="X59" s="19">
        <f t="shared" si="31"/>
        <v>0</v>
      </c>
      <c r="Z59" s="18" t="s">
        <v>62</v>
      </c>
      <c r="AA59" s="18">
        <v>164</v>
      </c>
      <c r="AB59" s="18">
        <v>160</v>
      </c>
      <c r="AC59" s="18">
        <v>4</v>
      </c>
      <c r="AD59" s="18">
        <v>0</v>
      </c>
      <c r="AE59" s="19">
        <f t="shared" si="10"/>
        <v>0.97560975609756095</v>
      </c>
      <c r="AF59" s="19">
        <f t="shared" si="36"/>
        <v>0</v>
      </c>
      <c r="AI59" s="18" t="s">
        <v>66</v>
      </c>
      <c r="AJ59" s="18">
        <v>228</v>
      </c>
      <c r="AK59" s="18">
        <v>219</v>
      </c>
      <c r="AL59" s="18">
        <v>9</v>
      </c>
      <c r="AM59" s="18">
        <v>0</v>
      </c>
      <c r="AN59" s="19">
        <f t="shared" si="39"/>
        <v>0.96052631578947367</v>
      </c>
      <c r="AO59" s="19"/>
      <c r="AQ59" s="18" t="s">
        <v>66</v>
      </c>
      <c r="AR59" s="18">
        <v>228</v>
      </c>
      <c r="AS59" s="18">
        <v>219</v>
      </c>
      <c r="AT59" s="18">
        <v>9</v>
      </c>
      <c r="AU59" s="18">
        <v>0</v>
      </c>
      <c r="AV59" s="59">
        <f t="shared" si="11"/>
        <v>0.96052631578947367</v>
      </c>
      <c r="AW59" s="19">
        <f t="shared" ref="AW59:AW84" si="41">AV59-AE63</f>
        <v>0</v>
      </c>
      <c r="AY59" s="102" t="s">
        <v>66</v>
      </c>
      <c r="AZ59" s="44">
        <v>228</v>
      </c>
      <c r="BA59" s="45">
        <v>219</v>
      </c>
      <c r="BB59" s="46">
        <v>9</v>
      </c>
      <c r="BC59" s="44">
        <v>0</v>
      </c>
      <c r="BD59" s="19">
        <f t="shared" si="13"/>
        <v>0.96052631578947367</v>
      </c>
      <c r="BE59" s="19">
        <f t="shared" si="14"/>
        <v>0</v>
      </c>
      <c r="BG59" s="19">
        <f t="shared" si="38"/>
        <v>0</v>
      </c>
      <c r="BJ59" s="18" t="s">
        <v>66</v>
      </c>
      <c r="BK59" s="18">
        <v>228</v>
      </c>
      <c r="BL59" s="18">
        <v>219</v>
      </c>
      <c r="BM59" s="18">
        <v>9</v>
      </c>
      <c r="BN59" s="18">
        <v>0</v>
      </c>
      <c r="BO59" s="19">
        <v>0.96</v>
      </c>
      <c r="BP59" s="19">
        <f t="shared" si="32"/>
        <v>-5.2631578947370805E-4</v>
      </c>
      <c r="BR59" s="18" t="s">
        <v>66</v>
      </c>
      <c r="BS59" s="18">
        <v>228</v>
      </c>
      <c r="BT59" s="18">
        <v>219</v>
      </c>
      <c r="BU59" s="18">
        <v>9</v>
      </c>
      <c r="BV59" s="18">
        <v>0</v>
      </c>
      <c r="BW59" s="19">
        <v>0.96</v>
      </c>
      <c r="BX59" s="19">
        <f t="shared" si="33"/>
        <v>0</v>
      </c>
      <c r="BZ59" s="18" t="s">
        <v>66</v>
      </c>
      <c r="CA59" s="18">
        <v>228</v>
      </c>
      <c r="CB59" s="18">
        <v>219</v>
      </c>
      <c r="CC59" s="18">
        <v>9</v>
      </c>
      <c r="CD59" s="18">
        <v>0</v>
      </c>
      <c r="CE59" s="19">
        <v>0.96</v>
      </c>
      <c r="CF59" s="19">
        <f t="shared" si="15"/>
        <v>0</v>
      </c>
      <c r="CH59" s="18" t="s">
        <v>67</v>
      </c>
      <c r="CI59" s="18">
        <v>50</v>
      </c>
      <c r="CJ59" s="18">
        <v>44</v>
      </c>
      <c r="CK59" s="18">
        <v>6</v>
      </c>
      <c r="CL59" s="18">
        <v>0</v>
      </c>
      <c r="CM59" s="19">
        <v>0.88</v>
      </c>
      <c r="CN59" s="19">
        <f t="shared" si="37"/>
        <v>0</v>
      </c>
      <c r="CP59" s="18" t="s">
        <v>67</v>
      </c>
      <c r="CQ59" s="18">
        <v>50</v>
      </c>
      <c r="CR59" s="18">
        <v>44</v>
      </c>
      <c r="CS59" s="18">
        <v>6</v>
      </c>
      <c r="CT59" s="18">
        <v>0</v>
      </c>
      <c r="CU59" s="19">
        <v>0.88</v>
      </c>
      <c r="CV59" s="19">
        <f t="shared" si="17"/>
        <v>0</v>
      </c>
      <c r="CX59" s="18" t="s">
        <v>67</v>
      </c>
      <c r="CY59" s="18">
        <v>50</v>
      </c>
      <c r="CZ59" s="18">
        <v>0</v>
      </c>
      <c r="DA59" s="18">
        <v>0</v>
      </c>
      <c r="DB59" s="18">
        <v>50</v>
      </c>
      <c r="DC59" s="19">
        <v>0</v>
      </c>
      <c r="DE59" s="18" t="s">
        <v>67</v>
      </c>
      <c r="DF59" s="18">
        <v>50</v>
      </c>
      <c r="DG59" s="18">
        <v>0</v>
      </c>
      <c r="DH59" s="18">
        <v>0</v>
      </c>
      <c r="DI59" s="18">
        <v>50</v>
      </c>
      <c r="DJ59" s="18">
        <v>0</v>
      </c>
      <c r="DL59" s="18" t="s">
        <v>67</v>
      </c>
      <c r="DM59" s="18">
        <v>50</v>
      </c>
      <c r="DN59" s="18">
        <v>0</v>
      </c>
      <c r="DO59" s="18">
        <v>0</v>
      </c>
      <c r="DP59" s="18">
        <v>50</v>
      </c>
      <c r="DQ59" s="19">
        <v>0</v>
      </c>
      <c r="DS59" s="18" t="s">
        <v>68</v>
      </c>
      <c r="DT59" s="18">
        <v>899</v>
      </c>
      <c r="DU59" s="18">
        <v>0</v>
      </c>
      <c r="DV59" s="18">
        <v>0</v>
      </c>
      <c r="DW59" s="18">
        <v>899</v>
      </c>
      <c r="DX59" s="19">
        <v>0</v>
      </c>
      <c r="DZ59" s="18" t="s">
        <v>67</v>
      </c>
      <c r="EA59" s="18">
        <v>50</v>
      </c>
      <c r="EB59" s="18">
        <v>0</v>
      </c>
      <c r="EC59" s="18">
        <v>0</v>
      </c>
      <c r="ED59" s="18">
        <v>50</v>
      </c>
      <c r="EE59" s="19">
        <v>0</v>
      </c>
      <c r="EG59" s="18" t="s">
        <v>67</v>
      </c>
      <c r="EH59" s="18">
        <v>50</v>
      </c>
      <c r="EI59" s="18">
        <v>0</v>
      </c>
      <c r="EJ59" s="18">
        <v>0</v>
      </c>
      <c r="EK59" s="18">
        <v>50</v>
      </c>
      <c r="EL59" s="19">
        <v>0</v>
      </c>
      <c r="EN59" s="18" t="s">
        <v>67</v>
      </c>
      <c r="EO59" s="18">
        <v>50</v>
      </c>
      <c r="EP59" s="18">
        <v>0</v>
      </c>
      <c r="EQ59" s="18">
        <v>0</v>
      </c>
      <c r="ER59" s="18">
        <v>50</v>
      </c>
      <c r="ES59" s="19">
        <v>0</v>
      </c>
      <c r="EU59" s="18" t="s">
        <v>67</v>
      </c>
      <c r="EV59" s="18">
        <v>50</v>
      </c>
      <c r="EW59" s="18">
        <v>0</v>
      </c>
      <c r="EX59" s="18">
        <v>0</v>
      </c>
      <c r="EY59" s="18">
        <v>50</v>
      </c>
      <c r="EZ59" s="19">
        <v>0</v>
      </c>
      <c r="FB59" s="2" t="s">
        <v>67</v>
      </c>
      <c r="FC59" s="2">
        <v>50</v>
      </c>
      <c r="FD59" s="2">
        <v>44</v>
      </c>
      <c r="FE59" s="2">
        <v>6</v>
      </c>
      <c r="FF59" s="2">
        <v>0</v>
      </c>
      <c r="FG59" s="4">
        <v>0.88</v>
      </c>
      <c r="FH59" s="4">
        <f t="shared" si="18"/>
        <v>0</v>
      </c>
      <c r="FJ59" s="2" t="s">
        <v>67</v>
      </c>
      <c r="FK59" s="2">
        <v>50</v>
      </c>
      <c r="FL59" s="2">
        <v>44</v>
      </c>
      <c r="FM59" s="2">
        <v>6</v>
      </c>
      <c r="FN59" s="2">
        <v>0</v>
      </c>
      <c r="FO59" s="4">
        <v>0.88</v>
      </c>
      <c r="FP59" s="4">
        <f t="shared" si="19"/>
        <v>0</v>
      </c>
      <c r="FR59" s="2" t="s">
        <v>67</v>
      </c>
      <c r="FS59" s="2">
        <v>135</v>
      </c>
      <c r="FT59" s="2">
        <v>129</v>
      </c>
      <c r="FU59" s="2">
        <v>6</v>
      </c>
      <c r="FV59" s="2">
        <v>0</v>
      </c>
      <c r="FW59" s="4">
        <v>0.96</v>
      </c>
      <c r="FX59" s="4">
        <f t="shared" si="20"/>
        <v>7.999999999999996E-2</v>
      </c>
      <c r="FZ59" s="2" t="s">
        <v>67</v>
      </c>
      <c r="GA59" s="2">
        <v>135</v>
      </c>
      <c r="GB59" s="2">
        <v>129</v>
      </c>
      <c r="GC59" s="2">
        <v>0</v>
      </c>
      <c r="GD59" s="2">
        <v>6</v>
      </c>
      <c r="GE59" s="4">
        <v>0.96</v>
      </c>
      <c r="GF59" s="4">
        <f t="shared" si="21"/>
        <v>0</v>
      </c>
      <c r="GI59" s="2" t="s">
        <v>67</v>
      </c>
      <c r="GJ59" s="2">
        <v>135</v>
      </c>
      <c r="GK59" s="2">
        <v>129</v>
      </c>
      <c r="GL59" s="2">
        <v>0</v>
      </c>
      <c r="GM59" s="2">
        <v>6</v>
      </c>
      <c r="GN59" s="4">
        <f t="shared" si="22"/>
        <v>0.9555555555555556</v>
      </c>
      <c r="GO59" s="4">
        <f t="shared" si="23"/>
        <v>-4.444444444444362E-3</v>
      </c>
    </row>
    <row r="60" spans="1:198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7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4">
        <f t="shared" si="8"/>
        <v>1</v>
      </c>
      <c r="P60" s="4">
        <f t="shared" si="30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f t="shared" si="9"/>
        <v>1</v>
      </c>
      <c r="X60" s="4">
        <f t="shared" si="31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f t="shared" si="10"/>
        <v>1</v>
      </c>
      <c r="AF60" s="4">
        <f t="shared" si="36"/>
        <v>0</v>
      </c>
      <c r="AI60" s="2" t="s">
        <v>67</v>
      </c>
      <c r="AJ60" s="2">
        <v>50</v>
      </c>
      <c r="AK60" s="2">
        <v>44</v>
      </c>
      <c r="AL60" s="2">
        <v>6</v>
      </c>
      <c r="AM60" s="2">
        <v>0</v>
      </c>
      <c r="AN60" s="4">
        <f t="shared" si="39"/>
        <v>0.88</v>
      </c>
      <c r="AO60" s="4"/>
      <c r="AQ60" s="2" t="s">
        <v>67</v>
      </c>
      <c r="AR60" s="2">
        <v>50</v>
      </c>
      <c r="AS60" s="2">
        <v>44</v>
      </c>
      <c r="AT60" s="2">
        <v>6</v>
      </c>
      <c r="AU60" s="2">
        <v>0</v>
      </c>
      <c r="AV60" s="76">
        <f t="shared" si="11"/>
        <v>0.88</v>
      </c>
      <c r="AW60" s="4">
        <f t="shared" si="41"/>
        <v>0</v>
      </c>
      <c r="AY60" s="2" t="s">
        <v>67</v>
      </c>
      <c r="AZ60" s="2">
        <v>50</v>
      </c>
      <c r="BA60" s="2">
        <v>44</v>
      </c>
      <c r="BB60" s="2">
        <v>6</v>
      </c>
      <c r="BC60" s="2">
        <v>0</v>
      </c>
      <c r="BD60" s="4">
        <f t="shared" si="13"/>
        <v>0.88</v>
      </c>
      <c r="BE60" s="4">
        <f t="shared" si="14"/>
        <v>0</v>
      </c>
      <c r="BG60" s="4">
        <f t="shared" si="38"/>
        <v>0</v>
      </c>
      <c r="BJ60" s="7" t="s">
        <v>67</v>
      </c>
      <c r="BK60" s="75">
        <v>50</v>
      </c>
      <c r="BL60" s="75">
        <v>44</v>
      </c>
      <c r="BM60" s="75">
        <v>6</v>
      </c>
      <c r="BN60" s="75">
        <v>0</v>
      </c>
      <c r="BO60" s="76">
        <v>0.88</v>
      </c>
      <c r="BP60" s="4">
        <f t="shared" si="32"/>
        <v>0</v>
      </c>
      <c r="BR60" s="2" t="s">
        <v>67</v>
      </c>
      <c r="BS60" s="2">
        <v>50</v>
      </c>
      <c r="BT60" s="2">
        <v>44</v>
      </c>
      <c r="BU60" s="2">
        <v>6</v>
      </c>
      <c r="BV60" s="2">
        <v>0</v>
      </c>
      <c r="BW60" s="4">
        <v>0.88</v>
      </c>
      <c r="BX60" s="4">
        <f t="shared" si="33"/>
        <v>0</v>
      </c>
      <c r="BZ60" s="2" t="s">
        <v>67</v>
      </c>
      <c r="CA60" s="2">
        <v>50</v>
      </c>
      <c r="CB60" s="2">
        <v>44</v>
      </c>
      <c r="CC60" s="2">
        <v>6</v>
      </c>
      <c r="CD60" s="2">
        <v>0</v>
      </c>
      <c r="CE60" s="4">
        <v>0.88</v>
      </c>
      <c r="CF60" s="4">
        <f t="shared" si="15"/>
        <v>0</v>
      </c>
      <c r="CH60" s="2" t="s">
        <v>68</v>
      </c>
      <c r="CI60" s="2">
        <v>899</v>
      </c>
      <c r="CJ60" s="2">
        <v>899</v>
      </c>
      <c r="CK60" s="2">
        <v>0</v>
      </c>
      <c r="CL60" s="2">
        <v>0</v>
      </c>
      <c r="CM60" s="4">
        <v>1</v>
      </c>
      <c r="CN60" s="4">
        <f t="shared" si="37"/>
        <v>0</v>
      </c>
      <c r="CP60" s="2" t="s">
        <v>68</v>
      </c>
      <c r="CQ60" s="2">
        <v>899</v>
      </c>
      <c r="CR60" s="2">
        <v>899</v>
      </c>
      <c r="CS60" s="2">
        <v>0</v>
      </c>
      <c r="CT60" s="2">
        <v>0</v>
      </c>
      <c r="CU60" s="4">
        <v>1</v>
      </c>
      <c r="CV60" s="4">
        <f t="shared" si="17"/>
        <v>0</v>
      </c>
      <c r="CX60" s="2" t="s">
        <v>68</v>
      </c>
      <c r="CY60" s="2">
        <v>899</v>
      </c>
      <c r="CZ60" s="2">
        <v>0</v>
      </c>
      <c r="DA60" s="2">
        <v>0</v>
      </c>
      <c r="DB60" s="2">
        <v>899</v>
      </c>
      <c r="DC60" s="4">
        <v>0</v>
      </c>
      <c r="DE60" s="2" t="s">
        <v>68</v>
      </c>
      <c r="DF60" s="2">
        <v>899</v>
      </c>
      <c r="DG60" s="2">
        <v>0</v>
      </c>
      <c r="DH60" s="2">
        <v>0</v>
      </c>
      <c r="DI60" s="2">
        <v>899</v>
      </c>
      <c r="DJ60" s="2">
        <v>0</v>
      </c>
      <c r="DL60" s="2" t="s">
        <v>68</v>
      </c>
      <c r="DM60" s="2">
        <v>899</v>
      </c>
      <c r="DN60" s="2">
        <v>0</v>
      </c>
      <c r="DO60" s="2">
        <v>0</v>
      </c>
      <c r="DP60" s="2">
        <v>899</v>
      </c>
      <c r="DQ60" s="4">
        <v>0</v>
      </c>
      <c r="DS60" s="2" t="s">
        <v>69</v>
      </c>
      <c r="DT60" s="2">
        <v>176</v>
      </c>
      <c r="DU60" s="2">
        <v>0</v>
      </c>
      <c r="DV60" s="2">
        <v>0</v>
      </c>
      <c r="DW60" s="2">
        <v>176</v>
      </c>
      <c r="DX60" s="4">
        <v>0</v>
      </c>
      <c r="DZ60" s="2" t="s">
        <v>68</v>
      </c>
      <c r="EA60" s="2">
        <v>899</v>
      </c>
      <c r="EB60" s="2">
        <v>0</v>
      </c>
      <c r="EC60" s="2">
        <v>0</v>
      </c>
      <c r="ED60" s="2">
        <v>899</v>
      </c>
      <c r="EE60" s="4">
        <v>0</v>
      </c>
      <c r="EG60" s="2" t="s">
        <v>68</v>
      </c>
      <c r="EH60" s="2">
        <v>899</v>
      </c>
      <c r="EI60" s="2">
        <v>0</v>
      </c>
      <c r="EJ60" s="2">
        <v>0</v>
      </c>
      <c r="EK60" s="2">
        <v>899</v>
      </c>
      <c r="EL60" s="4">
        <v>0</v>
      </c>
      <c r="EN60" s="2" t="s">
        <v>68</v>
      </c>
      <c r="EO60" s="2">
        <v>899</v>
      </c>
      <c r="EP60" s="2">
        <v>0</v>
      </c>
      <c r="EQ60" s="2">
        <v>0</v>
      </c>
      <c r="ER60" s="2">
        <v>899</v>
      </c>
      <c r="ES60" s="4">
        <v>0</v>
      </c>
      <c r="EU60" s="2" t="s">
        <v>68</v>
      </c>
      <c r="EV60" s="2">
        <v>899</v>
      </c>
      <c r="EW60" s="2">
        <v>0</v>
      </c>
      <c r="EX60" s="2">
        <v>0</v>
      </c>
      <c r="EY60" s="2">
        <v>899</v>
      </c>
      <c r="EZ60" s="4">
        <v>0</v>
      </c>
      <c r="FB60" s="2" t="s">
        <v>68</v>
      </c>
      <c r="FC60" s="2">
        <v>899</v>
      </c>
      <c r="FD60" s="2">
        <v>899</v>
      </c>
      <c r="FE60" s="2">
        <v>0</v>
      </c>
      <c r="FF60" s="2">
        <v>0</v>
      </c>
      <c r="FG60" s="4">
        <v>1</v>
      </c>
      <c r="FH60" s="4">
        <f t="shared" si="18"/>
        <v>0</v>
      </c>
      <c r="FJ60" s="2" t="s">
        <v>68</v>
      </c>
      <c r="FK60" s="2">
        <v>899</v>
      </c>
      <c r="FL60" s="2">
        <v>899</v>
      </c>
      <c r="FM60" s="2">
        <v>0</v>
      </c>
      <c r="FN60" s="2">
        <v>0</v>
      </c>
      <c r="FO60" s="4">
        <v>1</v>
      </c>
      <c r="FP60" s="4">
        <f t="shared" si="19"/>
        <v>0</v>
      </c>
      <c r="FR60" s="2" t="s">
        <v>68</v>
      </c>
      <c r="FS60" s="2">
        <v>899</v>
      </c>
      <c r="FT60" s="2">
        <v>899</v>
      </c>
      <c r="FU60" s="2">
        <v>0</v>
      </c>
      <c r="FV60" s="2">
        <v>0</v>
      </c>
      <c r="FW60" s="4">
        <v>1</v>
      </c>
      <c r="FX60" s="4">
        <f t="shared" si="20"/>
        <v>0</v>
      </c>
      <c r="FZ60" s="17" t="s">
        <v>68</v>
      </c>
      <c r="GA60" s="17">
        <v>1595</v>
      </c>
      <c r="GB60" s="17">
        <v>1587</v>
      </c>
      <c r="GC60" s="109">
        <v>8</v>
      </c>
      <c r="GD60" s="17">
        <v>0</v>
      </c>
      <c r="GE60" s="110">
        <v>0.99</v>
      </c>
      <c r="GF60" s="110">
        <f t="shared" si="21"/>
        <v>-1.0000000000000009E-2</v>
      </c>
      <c r="GG60" s="2" t="s">
        <v>241</v>
      </c>
      <c r="GI60" s="2" t="s">
        <v>68</v>
      </c>
      <c r="GJ60" s="2">
        <v>1595</v>
      </c>
      <c r="GK60" s="2">
        <v>1587</v>
      </c>
      <c r="GL60" s="2">
        <v>8</v>
      </c>
      <c r="GM60" s="2">
        <v>0</v>
      </c>
      <c r="GN60" s="4">
        <f t="shared" si="22"/>
        <v>0.99498432601880882</v>
      </c>
      <c r="GO60" s="4">
        <f t="shared" si="23"/>
        <v>4.9843260188088268E-3</v>
      </c>
    </row>
    <row r="61" spans="1:198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7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4">
        <f t="shared" si="8"/>
        <v>1</v>
      </c>
      <c r="P61" s="4">
        <f t="shared" si="30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f t="shared" si="9"/>
        <v>1</v>
      </c>
      <c r="X61" s="4">
        <f t="shared" si="31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f t="shared" si="10"/>
        <v>1</v>
      </c>
      <c r="AF61" s="4">
        <f t="shared" si="36"/>
        <v>0</v>
      </c>
      <c r="AI61" s="2" t="s">
        <v>68</v>
      </c>
      <c r="AJ61" s="2">
        <v>899</v>
      </c>
      <c r="AK61" s="2">
        <v>899</v>
      </c>
      <c r="AL61" s="2">
        <v>0</v>
      </c>
      <c r="AM61" s="2">
        <v>0</v>
      </c>
      <c r="AN61" s="4">
        <f t="shared" si="39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76">
        <f t="shared" si="11"/>
        <v>1</v>
      </c>
      <c r="AW61" s="4">
        <f t="shared" si="4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f t="shared" si="13"/>
        <v>1</v>
      </c>
      <c r="BE61" s="4">
        <f t="shared" si="14"/>
        <v>0</v>
      </c>
      <c r="BG61" s="4">
        <f t="shared" si="38"/>
        <v>0</v>
      </c>
      <c r="BJ61" s="2" t="s">
        <v>68</v>
      </c>
      <c r="BK61" s="2">
        <v>899</v>
      </c>
      <c r="BL61" s="2">
        <v>899</v>
      </c>
      <c r="BM61" s="2">
        <v>0</v>
      </c>
      <c r="BN61" s="2">
        <v>0</v>
      </c>
      <c r="BO61" s="4">
        <v>1</v>
      </c>
      <c r="BP61" s="4">
        <f t="shared" si="32"/>
        <v>0</v>
      </c>
      <c r="BR61" s="2" t="s">
        <v>68</v>
      </c>
      <c r="BS61" s="2">
        <v>899</v>
      </c>
      <c r="BT61" s="2">
        <v>899</v>
      </c>
      <c r="BU61" s="2">
        <v>0</v>
      </c>
      <c r="BV61" s="2">
        <v>0</v>
      </c>
      <c r="BW61" s="4">
        <v>1</v>
      </c>
      <c r="BX61" s="4">
        <f t="shared" si="33"/>
        <v>0</v>
      </c>
      <c r="BZ61" s="2" t="s">
        <v>68</v>
      </c>
      <c r="CA61" s="2">
        <v>899</v>
      </c>
      <c r="CB61" s="2">
        <v>899</v>
      </c>
      <c r="CC61" s="2">
        <v>0</v>
      </c>
      <c r="CD61" s="2">
        <v>0</v>
      </c>
      <c r="CE61" s="4">
        <v>1</v>
      </c>
      <c r="CF61" s="4">
        <f t="shared" si="15"/>
        <v>0</v>
      </c>
      <c r="CH61" s="2" t="s">
        <v>69</v>
      </c>
      <c r="CI61" s="2">
        <v>176</v>
      </c>
      <c r="CJ61" s="2">
        <v>171</v>
      </c>
      <c r="CK61" s="2">
        <v>2</v>
      </c>
      <c r="CL61" s="2">
        <v>3</v>
      </c>
      <c r="CM61" s="4">
        <v>0.97</v>
      </c>
      <c r="CN61" s="4">
        <f t="shared" si="37"/>
        <v>-1.0000000000000009E-2</v>
      </c>
      <c r="CP61" s="2" t="s">
        <v>69</v>
      </c>
      <c r="CQ61" s="2">
        <v>176</v>
      </c>
      <c r="CR61" s="2">
        <v>173</v>
      </c>
      <c r="CS61" s="2">
        <v>2</v>
      </c>
      <c r="CT61" s="2">
        <v>1</v>
      </c>
      <c r="CU61" s="4">
        <v>0.98</v>
      </c>
      <c r="CV61" s="4">
        <f t="shared" si="17"/>
        <v>1.0000000000000009E-2</v>
      </c>
      <c r="CX61" s="2" t="s">
        <v>69</v>
      </c>
      <c r="CY61" s="2">
        <v>176</v>
      </c>
      <c r="CZ61" s="2">
        <v>0</v>
      </c>
      <c r="DA61" s="2">
        <v>0</v>
      </c>
      <c r="DB61" s="2">
        <v>176</v>
      </c>
      <c r="DC61" s="4">
        <v>0</v>
      </c>
      <c r="DE61" s="2" t="s">
        <v>69</v>
      </c>
      <c r="DF61" s="2">
        <v>176</v>
      </c>
      <c r="DG61" s="2">
        <v>0</v>
      </c>
      <c r="DH61" s="2">
        <v>0</v>
      </c>
      <c r="DI61" s="2">
        <v>176</v>
      </c>
      <c r="DJ61" s="2">
        <v>0</v>
      </c>
      <c r="DL61" s="2" t="s">
        <v>69</v>
      </c>
      <c r="DM61" s="2">
        <v>176</v>
      </c>
      <c r="DN61" s="2">
        <v>0</v>
      </c>
      <c r="DO61" s="2">
        <v>0</v>
      </c>
      <c r="DP61" s="2">
        <v>176</v>
      </c>
      <c r="DQ61" s="4">
        <v>0</v>
      </c>
      <c r="DS61" s="2" t="s">
        <v>70</v>
      </c>
      <c r="DT61" s="2">
        <v>231</v>
      </c>
      <c r="DU61" s="2">
        <v>0</v>
      </c>
      <c r="DV61" s="2">
        <v>0</v>
      </c>
      <c r="DW61" s="2">
        <v>231</v>
      </c>
      <c r="DX61" s="4">
        <v>0</v>
      </c>
      <c r="DZ61" s="2" t="s">
        <v>69</v>
      </c>
      <c r="EA61" s="2">
        <v>176</v>
      </c>
      <c r="EB61" s="2">
        <v>0</v>
      </c>
      <c r="EC61" s="2">
        <v>0</v>
      </c>
      <c r="ED61" s="2">
        <v>176</v>
      </c>
      <c r="EE61" s="4">
        <v>0</v>
      </c>
      <c r="EG61" s="2" t="s">
        <v>69</v>
      </c>
      <c r="EH61" s="2">
        <v>176</v>
      </c>
      <c r="EI61" s="2">
        <v>0</v>
      </c>
      <c r="EJ61" s="2">
        <v>0</v>
      </c>
      <c r="EK61" s="2">
        <v>176</v>
      </c>
      <c r="EL61" s="4">
        <v>0</v>
      </c>
      <c r="EN61" s="2" t="s">
        <v>69</v>
      </c>
      <c r="EO61" s="2">
        <v>176</v>
      </c>
      <c r="EP61" s="2">
        <v>0</v>
      </c>
      <c r="EQ61" s="2">
        <v>0</v>
      </c>
      <c r="ER61" s="2">
        <v>176</v>
      </c>
      <c r="ES61" s="4">
        <v>0</v>
      </c>
      <c r="EU61" s="2" t="s">
        <v>69</v>
      </c>
      <c r="EV61" s="2">
        <v>176</v>
      </c>
      <c r="EW61" s="2">
        <v>0</v>
      </c>
      <c r="EX61" s="2">
        <v>0</v>
      </c>
      <c r="EY61" s="2">
        <v>176</v>
      </c>
      <c r="EZ61" s="4">
        <v>0</v>
      </c>
      <c r="FB61" s="2" t="s">
        <v>69</v>
      </c>
      <c r="FC61" s="2">
        <v>176</v>
      </c>
      <c r="FD61" s="2">
        <v>169</v>
      </c>
      <c r="FE61" s="2">
        <v>2</v>
      </c>
      <c r="FF61" s="2">
        <v>5</v>
      </c>
      <c r="FG61" s="4">
        <v>0.96</v>
      </c>
      <c r="FH61" s="4">
        <f t="shared" si="18"/>
        <v>-2.0000000000000018E-2</v>
      </c>
      <c r="FJ61" s="2" t="s">
        <v>69</v>
      </c>
      <c r="FK61" s="2">
        <v>176</v>
      </c>
      <c r="FL61" s="2">
        <v>174</v>
      </c>
      <c r="FM61" s="2">
        <v>2</v>
      </c>
      <c r="FN61" s="2">
        <v>0</v>
      </c>
      <c r="FO61" s="4">
        <v>0.99</v>
      </c>
      <c r="FP61" s="4">
        <f t="shared" si="19"/>
        <v>3.0000000000000027E-2</v>
      </c>
      <c r="FR61" s="2" t="s">
        <v>69</v>
      </c>
      <c r="FS61" s="2">
        <v>176</v>
      </c>
      <c r="FT61" s="2">
        <v>173</v>
      </c>
      <c r="FU61" s="2">
        <v>2</v>
      </c>
      <c r="FV61" s="7">
        <v>1</v>
      </c>
      <c r="FW61" s="4">
        <v>0.98</v>
      </c>
      <c r="FX61" s="4">
        <f t="shared" si="20"/>
        <v>-1.0000000000000009E-2</v>
      </c>
      <c r="FZ61" s="2" t="s">
        <v>69</v>
      </c>
      <c r="GA61" s="2">
        <v>176</v>
      </c>
      <c r="GB61" s="2">
        <v>174</v>
      </c>
      <c r="GC61" s="2">
        <v>2</v>
      </c>
      <c r="GD61" s="2">
        <v>0</v>
      </c>
      <c r="GE61" s="4">
        <v>0.99</v>
      </c>
      <c r="GF61" s="4">
        <f t="shared" si="21"/>
        <v>1.0000000000000009E-2</v>
      </c>
      <c r="GI61" s="2" t="s">
        <v>69</v>
      </c>
      <c r="GJ61" s="2">
        <v>176</v>
      </c>
      <c r="GK61" s="2">
        <v>174</v>
      </c>
      <c r="GL61" s="2">
        <v>2</v>
      </c>
      <c r="GM61" s="2">
        <v>0</v>
      </c>
      <c r="GN61" s="4">
        <f t="shared" si="22"/>
        <v>0.98863636363636365</v>
      </c>
      <c r="GO61" s="4">
        <f t="shared" si="23"/>
        <v>-1.3636363636363447E-3</v>
      </c>
    </row>
    <row r="62" spans="1:198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7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4">
        <f t="shared" si="8"/>
        <v>0.82511210762331844</v>
      </c>
      <c r="P62" s="4">
        <f t="shared" si="30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f t="shared" si="9"/>
        <v>0.82511210762331844</v>
      </c>
      <c r="X62" s="4">
        <f t="shared" si="31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f t="shared" si="10"/>
        <v>0.82511210762331844</v>
      </c>
      <c r="AF62" s="4">
        <f t="shared" si="36"/>
        <v>0</v>
      </c>
      <c r="AI62" s="2" t="s">
        <v>69</v>
      </c>
      <c r="AJ62" s="2">
        <v>176</v>
      </c>
      <c r="AK62" s="2">
        <v>173</v>
      </c>
      <c r="AL62" s="2">
        <v>2</v>
      </c>
      <c r="AM62" s="2">
        <v>1</v>
      </c>
      <c r="AN62" s="4">
        <f t="shared" si="39"/>
        <v>0.98295454545454541</v>
      </c>
      <c r="AO62" s="4"/>
      <c r="AQ62" s="2" t="s">
        <v>69</v>
      </c>
      <c r="AR62" s="2">
        <v>176</v>
      </c>
      <c r="AS62" s="2">
        <v>170</v>
      </c>
      <c r="AT62" s="2">
        <v>2</v>
      </c>
      <c r="AU62" s="2">
        <v>4</v>
      </c>
      <c r="AV62" s="76">
        <f t="shared" si="11"/>
        <v>0.96590909090909094</v>
      </c>
      <c r="AW62" s="4">
        <f t="shared" si="41"/>
        <v>5.6818181818182323E-3</v>
      </c>
      <c r="AY62" s="2" t="s">
        <v>69</v>
      </c>
      <c r="AZ62" s="2">
        <v>176</v>
      </c>
      <c r="BA62" s="2">
        <v>172</v>
      </c>
      <c r="BB62" s="2">
        <v>2</v>
      </c>
      <c r="BC62" s="2">
        <v>2</v>
      </c>
      <c r="BD62" s="4">
        <f t="shared" si="13"/>
        <v>0.97727272727272729</v>
      </c>
      <c r="BE62" s="4">
        <f t="shared" si="14"/>
        <v>1.1363636363636354E-2</v>
      </c>
      <c r="BG62" s="4">
        <f t="shared" si="38"/>
        <v>-5.6818181818181213E-3</v>
      </c>
      <c r="BJ62" s="2" t="s">
        <v>69</v>
      </c>
      <c r="BK62" s="2">
        <v>176</v>
      </c>
      <c r="BL62" s="2">
        <v>172</v>
      </c>
      <c r="BM62" s="2">
        <v>2</v>
      </c>
      <c r="BN62" s="2">
        <v>2</v>
      </c>
      <c r="BO62" s="4">
        <v>0.98</v>
      </c>
      <c r="BP62" s="4">
        <f t="shared" si="32"/>
        <v>2.7272727272726893E-3</v>
      </c>
      <c r="BR62" s="2" t="s">
        <v>69</v>
      </c>
      <c r="BS62" s="2">
        <v>176</v>
      </c>
      <c r="BT62" s="2">
        <v>172</v>
      </c>
      <c r="BU62" s="2">
        <v>2</v>
      </c>
      <c r="BV62" s="2">
        <v>2</v>
      </c>
      <c r="BW62" s="4">
        <v>0.98</v>
      </c>
      <c r="BX62" s="4">
        <f t="shared" si="33"/>
        <v>0</v>
      </c>
      <c r="BZ62" s="2" t="s">
        <v>69</v>
      </c>
      <c r="CA62" s="2">
        <v>176</v>
      </c>
      <c r="CB62" s="2">
        <v>173</v>
      </c>
      <c r="CC62" s="2">
        <v>2</v>
      </c>
      <c r="CD62" s="2">
        <v>1</v>
      </c>
      <c r="CE62" s="4">
        <v>0.98</v>
      </c>
      <c r="CF62" s="4">
        <f t="shared" si="15"/>
        <v>0</v>
      </c>
      <c r="CH62" s="2" t="s">
        <v>70</v>
      </c>
      <c r="CI62" s="2">
        <v>231</v>
      </c>
      <c r="CJ62" s="2">
        <v>223</v>
      </c>
      <c r="CK62" s="2">
        <v>6</v>
      </c>
      <c r="CL62" s="2">
        <v>2</v>
      </c>
      <c r="CM62" s="4">
        <v>0.97</v>
      </c>
      <c r="CN62" s="4">
        <f t="shared" si="37"/>
        <v>0</v>
      </c>
      <c r="CP62" s="2" t="s">
        <v>70</v>
      </c>
      <c r="CQ62" s="2">
        <v>231</v>
      </c>
      <c r="CR62" s="2">
        <v>224</v>
      </c>
      <c r="CS62" s="2">
        <v>6</v>
      </c>
      <c r="CT62" s="2">
        <v>1</v>
      </c>
      <c r="CU62" s="4">
        <v>0.97</v>
      </c>
      <c r="CV62" s="4">
        <f t="shared" si="17"/>
        <v>0</v>
      </c>
      <c r="CX62" s="2" t="s">
        <v>70</v>
      </c>
      <c r="CY62" s="2">
        <v>231</v>
      </c>
      <c r="CZ62" s="2">
        <v>0</v>
      </c>
      <c r="DA62" s="2">
        <v>0</v>
      </c>
      <c r="DB62" s="2">
        <v>231</v>
      </c>
      <c r="DC62" s="4">
        <v>0</v>
      </c>
      <c r="DE62" s="2" t="s">
        <v>70</v>
      </c>
      <c r="DF62" s="2">
        <v>231</v>
      </c>
      <c r="DG62" s="2">
        <v>0</v>
      </c>
      <c r="DH62" s="2">
        <v>0</v>
      </c>
      <c r="DI62" s="2">
        <v>231</v>
      </c>
      <c r="DJ62" s="2">
        <v>0</v>
      </c>
      <c r="DL62" s="2" t="s">
        <v>70</v>
      </c>
      <c r="DM62" s="2">
        <v>231</v>
      </c>
      <c r="DN62" s="2">
        <v>0</v>
      </c>
      <c r="DO62" s="2">
        <v>0</v>
      </c>
      <c r="DP62" s="2">
        <v>231</v>
      </c>
      <c r="DQ62" s="4">
        <v>0</v>
      </c>
      <c r="DS62" s="2" t="s">
        <v>71</v>
      </c>
      <c r="DT62" s="2">
        <v>192</v>
      </c>
      <c r="DU62" s="2">
        <v>0</v>
      </c>
      <c r="DV62" s="2">
        <v>0</v>
      </c>
      <c r="DW62" s="2">
        <v>192</v>
      </c>
      <c r="DX62" s="4">
        <v>0</v>
      </c>
      <c r="DZ62" s="2" t="s">
        <v>70</v>
      </c>
      <c r="EA62" s="2">
        <v>231</v>
      </c>
      <c r="EB62" s="2">
        <v>0</v>
      </c>
      <c r="EC62" s="2">
        <v>0</v>
      </c>
      <c r="ED62" s="2">
        <v>231</v>
      </c>
      <c r="EE62" s="4">
        <v>0</v>
      </c>
      <c r="EG62" s="2" t="s">
        <v>70</v>
      </c>
      <c r="EH62" s="2">
        <v>231</v>
      </c>
      <c r="EI62" s="2">
        <v>0</v>
      </c>
      <c r="EJ62" s="2">
        <v>0</v>
      </c>
      <c r="EK62" s="2">
        <v>231</v>
      </c>
      <c r="EL62" s="4">
        <v>0</v>
      </c>
      <c r="EN62" s="2" t="s">
        <v>70</v>
      </c>
      <c r="EO62" s="2">
        <v>231</v>
      </c>
      <c r="EP62" s="2">
        <v>0</v>
      </c>
      <c r="EQ62" s="2">
        <v>0</v>
      </c>
      <c r="ER62" s="2">
        <v>231</v>
      </c>
      <c r="ES62" s="4">
        <v>0</v>
      </c>
      <c r="EU62" s="2" t="s">
        <v>70</v>
      </c>
      <c r="EV62" s="2">
        <v>231</v>
      </c>
      <c r="EW62" s="2">
        <v>0</v>
      </c>
      <c r="EX62" s="2">
        <v>0</v>
      </c>
      <c r="EY62" s="2">
        <v>231</v>
      </c>
      <c r="EZ62" s="4">
        <v>0</v>
      </c>
      <c r="FB62" s="2" t="s">
        <v>70</v>
      </c>
      <c r="FC62" s="2">
        <v>231</v>
      </c>
      <c r="FD62" s="2">
        <v>222</v>
      </c>
      <c r="FE62" s="2">
        <v>6</v>
      </c>
      <c r="FF62" s="2">
        <v>3</v>
      </c>
      <c r="FG62" s="4">
        <v>0.96</v>
      </c>
      <c r="FH62" s="4">
        <f t="shared" si="18"/>
        <v>-1.0000000000000009E-2</v>
      </c>
      <c r="FJ62" s="2" t="s">
        <v>70</v>
      </c>
      <c r="FK62" s="2">
        <v>231</v>
      </c>
      <c r="FL62" s="2">
        <v>224</v>
      </c>
      <c r="FM62" s="2">
        <v>6</v>
      </c>
      <c r="FN62" s="2">
        <v>1</v>
      </c>
      <c r="FO62" s="4">
        <v>0.97</v>
      </c>
      <c r="FP62" s="4">
        <f t="shared" si="19"/>
        <v>1.0000000000000009E-2</v>
      </c>
      <c r="FR62" s="2" t="s">
        <v>70</v>
      </c>
      <c r="FS62" s="2">
        <v>231</v>
      </c>
      <c r="FT62" s="2">
        <v>224</v>
      </c>
      <c r="FU62" s="2">
        <v>6</v>
      </c>
      <c r="FV62" s="2">
        <v>1</v>
      </c>
      <c r="FW62" s="4">
        <v>0.97</v>
      </c>
      <c r="FX62" s="4">
        <f t="shared" si="20"/>
        <v>0</v>
      </c>
      <c r="FZ62" s="2" t="s">
        <v>70</v>
      </c>
      <c r="GA62" s="2">
        <v>231</v>
      </c>
      <c r="GB62" s="2">
        <v>224</v>
      </c>
      <c r="GC62" s="2">
        <v>6</v>
      </c>
      <c r="GD62" s="2">
        <v>1</v>
      </c>
      <c r="GE62" s="4">
        <v>0.97</v>
      </c>
      <c r="GF62" s="4">
        <f t="shared" si="21"/>
        <v>0</v>
      </c>
      <c r="GI62" s="2" t="s">
        <v>70</v>
      </c>
      <c r="GJ62" s="2">
        <v>231</v>
      </c>
      <c r="GK62" s="2">
        <v>224</v>
      </c>
      <c r="GL62" s="2">
        <v>6</v>
      </c>
      <c r="GM62" s="2">
        <v>1</v>
      </c>
      <c r="GN62" s="4">
        <f t="shared" si="22"/>
        <v>0.96969696969696972</v>
      </c>
      <c r="GO62" s="4">
        <f t="shared" si="23"/>
        <v>-3.0303030303024947E-4</v>
      </c>
    </row>
    <row r="63" spans="1:198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7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4">
        <f t="shared" si="8"/>
        <v>0.96052631578947367</v>
      </c>
      <c r="P63" s="4">
        <f t="shared" si="30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f t="shared" si="9"/>
        <v>0.96052631578947367</v>
      </c>
      <c r="X63" s="4">
        <f t="shared" si="31"/>
        <v>0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f t="shared" si="10"/>
        <v>0.96052631578947367</v>
      </c>
      <c r="AF63" s="4">
        <f t="shared" si="36"/>
        <v>0</v>
      </c>
      <c r="AI63" s="2" t="s">
        <v>70</v>
      </c>
      <c r="AJ63" s="2">
        <v>270</v>
      </c>
      <c r="AK63" s="2">
        <v>223</v>
      </c>
      <c r="AL63" s="2">
        <v>8</v>
      </c>
      <c r="AM63" s="2">
        <v>39</v>
      </c>
      <c r="AN63" s="4">
        <f t="shared" si="39"/>
        <v>0.82592592592592595</v>
      </c>
      <c r="AO63" s="4"/>
      <c r="AQ63" s="2" t="s">
        <v>70</v>
      </c>
      <c r="AR63" s="2">
        <v>270</v>
      </c>
      <c r="AS63" s="2">
        <v>221</v>
      </c>
      <c r="AT63" s="2">
        <v>8</v>
      </c>
      <c r="AU63" s="2">
        <v>41</v>
      </c>
      <c r="AV63" s="76">
        <f t="shared" si="11"/>
        <v>0.81851851851851853</v>
      </c>
      <c r="AW63" s="4">
        <f t="shared" si="41"/>
        <v>0</v>
      </c>
      <c r="AY63" s="2" t="s">
        <v>70</v>
      </c>
      <c r="AZ63" s="2">
        <v>231</v>
      </c>
      <c r="BA63" s="2">
        <v>223</v>
      </c>
      <c r="BB63" s="2">
        <v>6</v>
      </c>
      <c r="BC63" s="2">
        <v>2</v>
      </c>
      <c r="BD63" s="4">
        <f t="shared" si="13"/>
        <v>0.96536796536796532</v>
      </c>
      <c r="BE63" s="4">
        <f t="shared" si="14"/>
        <v>0.14684944684944679</v>
      </c>
      <c r="BG63" s="4">
        <f t="shared" si="38"/>
        <v>0.13944203944203937</v>
      </c>
      <c r="BJ63" s="2" t="s">
        <v>70</v>
      </c>
      <c r="BK63" s="2">
        <v>231</v>
      </c>
      <c r="BL63" s="2">
        <v>223</v>
      </c>
      <c r="BM63" s="2">
        <v>6</v>
      </c>
      <c r="BN63" s="2">
        <v>2</v>
      </c>
      <c r="BO63" s="4">
        <v>0.97</v>
      </c>
      <c r="BP63" s="4">
        <f t="shared" si="32"/>
        <v>4.6320346320346539E-3</v>
      </c>
      <c r="BR63" s="2" t="s">
        <v>70</v>
      </c>
      <c r="BS63" s="2">
        <v>231</v>
      </c>
      <c r="BT63" s="2">
        <v>223</v>
      </c>
      <c r="BU63" s="2">
        <v>6</v>
      </c>
      <c r="BV63" s="2">
        <v>2</v>
      </c>
      <c r="BW63" s="4">
        <v>0.97</v>
      </c>
      <c r="BX63" s="4">
        <f t="shared" si="33"/>
        <v>0</v>
      </c>
      <c r="BZ63" s="2" t="s">
        <v>70</v>
      </c>
      <c r="CA63" s="2">
        <v>231</v>
      </c>
      <c r="CB63" s="2">
        <v>223</v>
      </c>
      <c r="CC63" s="2">
        <v>6</v>
      </c>
      <c r="CD63" s="2">
        <v>2</v>
      </c>
      <c r="CE63" s="4">
        <v>0.97</v>
      </c>
      <c r="CF63" s="4">
        <f t="shared" si="15"/>
        <v>0</v>
      </c>
      <c r="CH63" s="2" t="s">
        <v>71</v>
      </c>
      <c r="CI63" s="2">
        <v>192</v>
      </c>
      <c r="CJ63" s="2">
        <v>183</v>
      </c>
      <c r="CK63" s="2">
        <v>7</v>
      </c>
      <c r="CL63" s="2">
        <v>2</v>
      </c>
      <c r="CM63" s="4">
        <v>0.95</v>
      </c>
      <c r="CN63" s="4">
        <f t="shared" si="37"/>
        <v>0</v>
      </c>
      <c r="CP63" s="2" t="s">
        <v>71</v>
      </c>
      <c r="CQ63" s="2">
        <v>192</v>
      </c>
      <c r="CR63" s="2">
        <v>185</v>
      </c>
      <c r="CS63" s="2">
        <v>7</v>
      </c>
      <c r="CT63" s="2">
        <v>0</v>
      </c>
      <c r="CU63" s="4">
        <v>0.96</v>
      </c>
      <c r="CV63" s="4">
        <f t="shared" si="17"/>
        <v>1.0000000000000009E-2</v>
      </c>
      <c r="CX63" s="2" t="s">
        <v>71</v>
      </c>
      <c r="CY63" s="2">
        <v>192</v>
      </c>
      <c r="CZ63" s="2">
        <v>0</v>
      </c>
      <c r="DA63" s="2">
        <v>0</v>
      </c>
      <c r="DB63" s="2">
        <v>192</v>
      </c>
      <c r="DC63" s="4">
        <v>0</v>
      </c>
      <c r="DE63" s="2" t="s">
        <v>71</v>
      </c>
      <c r="DF63" s="2">
        <v>192</v>
      </c>
      <c r="DG63" s="2">
        <v>0</v>
      </c>
      <c r="DH63" s="2">
        <v>0</v>
      </c>
      <c r="DI63" s="2">
        <v>192</v>
      </c>
      <c r="DJ63" s="2">
        <v>0</v>
      </c>
      <c r="DL63" s="2" t="s">
        <v>71</v>
      </c>
      <c r="DM63" s="2">
        <v>192</v>
      </c>
      <c r="DN63" s="2">
        <v>0</v>
      </c>
      <c r="DO63" s="2">
        <v>0</v>
      </c>
      <c r="DP63" s="2">
        <v>192</v>
      </c>
      <c r="DQ63" s="4">
        <v>0</v>
      </c>
      <c r="DS63" s="2" t="s">
        <v>72</v>
      </c>
      <c r="DT63" s="2">
        <v>85</v>
      </c>
      <c r="DU63" s="2">
        <v>21</v>
      </c>
      <c r="DV63" s="2">
        <v>0</v>
      </c>
      <c r="DW63" s="2">
        <v>64</v>
      </c>
      <c r="DX63" s="4">
        <v>0.25</v>
      </c>
      <c r="DZ63" s="2" t="s">
        <v>71</v>
      </c>
      <c r="EA63" s="2">
        <v>192</v>
      </c>
      <c r="EB63" s="2">
        <v>0</v>
      </c>
      <c r="EC63" s="2">
        <v>0</v>
      </c>
      <c r="ED63" s="2">
        <v>192</v>
      </c>
      <c r="EE63" s="4">
        <v>0</v>
      </c>
      <c r="EG63" s="2" t="s">
        <v>71</v>
      </c>
      <c r="EH63" s="2">
        <v>192</v>
      </c>
      <c r="EI63" s="2">
        <v>0</v>
      </c>
      <c r="EJ63" s="2">
        <v>0</v>
      </c>
      <c r="EK63" s="2">
        <v>192</v>
      </c>
      <c r="EL63" s="4">
        <v>0</v>
      </c>
      <c r="EN63" s="2" t="s">
        <v>71</v>
      </c>
      <c r="EO63" s="2">
        <v>192</v>
      </c>
      <c r="EP63" s="2">
        <v>0</v>
      </c>
      <c r="EQ63" s="2">
        <v>0</v>
      </c>
      <c r="ER63" s="2">
        <v>192</v>
      </c>
      <c r="ES63" s="4">
        <v>0</v>
      </c>
      <c r="EU63" s="2" t="s">
        <v>71</v>
      </c>
      <c r="EV63" s="2">
        <v>192</v>
      </c>
      <c r="EW63" s="2">
        <v>0</v>
      </c>
      <c r="EX63" s="2">
        <v>0</v>
      </c>
      <c r="EY63" s="2">
        <v>192</v>
      </c>
      <c r="EZ63" s="4">
        <v>0</v>
      </c>
      <c r="FB63" s="66" t="s">
        <v>71</v>
      </c>
      <c r="FC63" s="2">
        <v>192</v>
      </c>
      <c r="FD63" s="2">
        <v>183</v>
      </c>
      <c r="FE63" s="2">
        <v>7</v>
      </c>
      <c r="FF63" s="2">
        <v>2</v>
      </c>
      <c r="FG63" s="4">
        <f>FD63/FC63</f>
        <v>0.953125</v>
      </c>
      <c r="FH63" s="4">
        <f t="shared" si="18"/>
        <v>-6.8749999999999645E-3</v>
      </c>
      <c r="FJ63" s="65" t="s">
        <v>71</v>
      </c>
      <c r="FK63" s="2">
        <v>192</v>
      </c>
      <c r="FL63" s="2">
        <v>185</v>
      </c>
      <c r="FM63" s="2">
        <v>7</v>
      </c>
      <c r="FN63" s="2">
        <v>0</v>
      </c>
      <c r="FO63" s="4">
        <v>0.95</v>
      </c>
      <c r="FP63" s="4">
        <f t="shared" si="19"/>
        <v>-3.1250000000000444E-3</v>
      </c>
      <c r="FR63" s="65" t="s">
        <v>71</v>
      </c>
      <c r="FS63" s="2">
        <v>192</v>
      </c>
      <c r="FT63" s="2">
        <v>185</v>
      </c>
      <c r="FU63" s="2">
        <v>7</v>
      </c>
      <c r="FV63" s="2">
        <v>0</v>
      </c>
      <c r="FW63" s="4">
        <v>0.95</v>
      </c>
      <c r="FX63" s="4">
        <f t="shared" si="20"/>
        <v>0</v>
      </c>
      <c r="FZ63" s="65" t="s">
        <v>71</v>
      </c>
      <c r="GA63" s="2">
        <v>192</v>
      </c>
      <c r="GB63" s="2">
        <v>185</v>
      </c>
      <c r="GC63" s="2">
        <v>7</v>
      </c>
      <c r="GD63" s="2">
        <v>0</v>
      </c>
      <c r="GE63" s="4">
        <v>0.95</v>
      </c>
      <c r="GF63" s="4">
        <f t="shared" si="21"/>
        <v>0</v>
      </c>
      <c r="GI63" s="65" t="s">
        <v>71</v>
      </c>
      <c r="GJ63" s="2">
        <v>194</v>
      </c>
      <c r="GK63" s="2">
        <v>185</v>
      </c>
      <c r="GL63" s="2">
        <v>7</v>
      </c>
      <c r="GM63" s="2">
        <v>0</v>
      </c>
      <c r="GN63" s="4">
        <f t="shared" si="22"/>
        <v>0.95360824742268047</v>
      </c>
      <c r="GO63" s="4">
        <f t="shared" si="23"/>
        <v>3.6082474226805106E-3</v>
      </c>
    </row>
    <row r="64" spans="1:198">
      <c r="A64" s="76">
        <v>0.88</v>
      </c>
      <c r="B64" s="76"/>
      <c r="C64" s="75" t="s">
        <v>67</v>
      </c>
      <c r="D64" s="75">
        <v>50</v>
      </c>
      <c r="E64" s="75">
        <v>44</v>
      </c>
      <c r="F64" s="75">
        <v>6</v>
      </c>
      <c r="G64" s="75">
        <v>0</v>
      </c>
      <c r="H64" s="76">
        <f t="shared" si="7"/>
        <v>0.88</v>
      </c>
      <c r="J64" s="2" t="s">
        <v>67</v>
      </c>
      <c r="K64" s="2">
        <v>50</v>
      </c>
      <c r="L64" s="2">
        <v>44</v>
      </c>
      <c r="M64" s="2">
        <v>6</v>
      </c>
      <c r="N64" s="2">
        <v>0</v>
      </c>
      <c r="O64" s="4">
        <f t="shared" si="8"/>
        <v>0.88</v>
      </c>
      <c r="P64" s="4">
        <f t="shared" si="30"/>
        <v>0</v>
      </c>
      <c r="R64" s="2" t="s">
        <v>67</v>
      </c>
      <c r="S64" s="2">
        <v>50</v>
      </c>
      <c r="T64" s="2">
        <v>44</v>
      </c>
      <c r="U64" s="2">
        <v>6</v>
      </c>
      <c r="V64" s="2">
        <v>0</v>
      </c>
      <c r="W64" s="4">
        <f t="shared" si="9"/>
        <v>0.88</v>
      </c>
      <c r="X64" s="4">
        <f t="shared" si="31"/>
        <v>0</v>
      </c>
      <c r="Z64" s="2" t="s">
        <v>67</v>
      </c>
      <c r="AA64" s="2">
        <v>50</v>
      </c>
      <c r="AB64" s="2">
        <v>44</v>
      </c>
      <c r="AC64" s="2">
        <v>6</v>
      </c>
      <c r="AD64" s="2">
        <v>0</v>
      </c>
      <c r="AE64" s="4">
        <f t="shared" si="10"/>
        <v>0.88</v>
      </c>
      <c r="AF64" s="4">
        <f t="shared" si="36"/>
        <v>0</v>
      </c>
      <c r="AI64" s="2" t="s">
        <v>71</v>
      </c>
      <c r="AJ64" s="2">
        <v>192</v>
      </c>
      <c r="AK64" s="2">
        <v>185</v>
      </c>
      <c r="AL64" s="2">
        <v>7</v>
      </c>
      <c r="AM64" s="2">
        <v>0</v>
      </c>
      <c r="AN64" s="4">
        <f t="shared" si="39"/>
        <v>0.96354166666666663</v>
      </c>
      <c r="AO64" s="4"/>
      <c r="AQ64" s="2" t="s">
        <v>71</v>
      </c>
      <c r="AR64" s="2">
        <v>192</v>
      </c>
      <c r="AS64" s="2">
        <v>183</v>
      </c>
      <c r="AT64" s="2">
        <v>7</v>
      </c>
      <c r="AU64" s="2">
        <v>2</v>
      </c>
      <c r="AV64" s="76">
        <f t="shared" si="11"/>
        <v>0.953125</v>
      </c>
      <c r="AW64" s="4">
        <f t="shared" si="41"/>
        <v>0</v>
      </c>
      <c r="AY64" s="2" t="s">
        <v>71</v>
      </c>
      <c r="AZ64" s="2">
        <v>192</v>
      </c>
      <c r="BA64" s="2">
        <v>183</v>
      </c>
      <c r="BB64" s="2">
        <v>7</v>
      </c>
      <c r="BC64" s="2">
        <v>2</v>
      </c>
      <c r="BD64" s="4">
        <f t="shared" si="13"/>
        <v>0.953125</v>
      </c>
      <c r="BE64" s="4">
        <f t="shared" si="14"/>
        <v>0</v>
      </c>
      <c r="BG64" s="4">
        <f t="shared" si="38"/>
        <v>-1.041666666666663E-2</v>
      </c>
      <c r="BJ64" s="2" t="s">
        <v>71</v>
      </c>
      <c r="BK64" s="2">
        <v>192</v>
      </c>
      <c r="BL64" s="2">
        <v>183</v>
      </c>
      <c r="BM64" s="2">
        <v>7</v>
      </c>
      <c r="BN64" s="2">
        <v>2</v>
      </c>
      <c r="BO64" s="4">
        <v>0.95</v>
      </c>
      <c r="BP64" s="4">
        <f t="shared" si="32"/>
        <v>-3.1250000000000444E-3</v>
      </c>
      <c r="BR64" s="2" t="s">
        <v>71</v>
      </c>
      <c r="BS64" s="2">
        <v>192</v>
      </c>
      <c r="BT64" s="2">
        <v>183</v>
      </c>
      <c r="BU64" s="2">
        <v>7</v>
      </c>
      <c r="BV64" s="2">
        <v>2</v>
      </c>
      <c r="BW64" s="4">
        <v>0.95</v>
      </c>
      <c r="BX64" s="4">
        <f t="shared" si="33"/>
        <v>0</v>
      </c>
      <c r="BZ64" s="2" t="s">
        <v>71</v>
      </c>
      <c r="CA64" s="2">
        <v>192</v>
      </c>
      <c r="CB64" s="2">
        <v>183</v>
      </c>
      <c r="CC64" s="2">
        <v>7</v>
      </c>
      <c r="CD64" s="2">
        <v>2</v>
      </c>
      <c r="CE64" s="4">
        <v>0.95</v>
      </c>
      <c r="CF64" s="4">
        <f t="shared" si="15"/>
        <v>0</v>
      </c>
      <c r="CH64" s="2" t="s">
        <v>72</v>
      </c>
      <c r="CI64" s="2">
        <v>85</v>
      </c>
      <c r="CJ64" s="2">
        <v>84</v>
      </c>
      <c r="CK64" s="2">
        <v>0</v>
      </c>
      <c r="CL64" s="2">
        <v>1</v>
      </c>
      <c r="CM64" s="4">
        <v>0.99</v>
      </c>
      <c r="CN64" s="4">
        <f t="shared" si="37"/>
        <v>0</v>
      </c>
      <c r="CP64" s="2" t="s">
        <v>72</v>
      </c>
      <c r="CQ64" s="2">
        <v>85</v>
      </c>
      <c r="CR64" s="2">
        <v>85</v>
      </c>
      <c r="CS64" s="2">
        <v>0</v>
      </c>
      <c r="CT64" s="2">
        <v>0</v>
      </c>
      <c r="CU64" s="4">
        <v>1</v>
      </c>
      <c r="CV64" s="4">
        <f t="shared" si="17"/>
        <v>1.0000000000000009E-2</v>
      </c>
      <c r="CX64" s="2" t="s">
        <v>72</v>
      </c>
      <c r="CY64" s="2">
        <v>85</v>
      </c>
      <c r="CZ64" s="2">
        <v>0</v>
      </c>
      <c r="DA64" s="2">
        <v>0</v>
      </c>
      <c r="DB64" s="2">
        <v>85</v>
      </c>
      <c r="DC64" s="4">
        <v>0</v>
      </c>
      <c r="DE64" s="2" t="s">
        <v>72</v>
      </c>
      <c r="DF64" s="2">
        <v>85</v>
      </c>
      <c r="DG64" s="2">
        <v>0</v>
      </c>
      <c r="DH64" s="2">
        <v>0</v>
      </c>
      <c r="DI64" s="2">
        <v>85</v>
      </c>
      <c r="DJ64" s="2">
        <v>0</v>
      </c>
      <c r="DL64" s="2" t="s">
        <v>72</v>
      </c>
      <c r="DM64" s="2">
        <v>85</v>
      </c>
      <c r="DN64" s="2">
        <v>0</v>
      </c>
      <c r="DO64" s="2">
        <v>0</v>
      </c>
      <c r="DP64" s="2">
        <v>85</v>
      </c>
      <c r="DQ64" s="4">
        <v>0</v>
      </c>
      <c r="DS64" s="2" t="s">
        <v>73</v>
      </c>
      <c r="DT64" s="2">
        <v>234</v>
      </c>
      <c r="DU64" s="2">
        <v>35</v>
      </c>
      <c r="DV64" s="2">
        <v>0</v>
      </c>
      <c r="DW64" s="2">
        <v>199</v>
      </c>
      <c r="DX64" s="4">
        <v>0.15</v>
      </c>
      <c r="DZ64" s="2" t="s">
        <v>72</v>
      </c>
      <c r="EA64" s="2">
        <v>85</v>
      </c>
      <c r="EB64" s="2">
        <v>0</v>
      </c>
      <c r="EC64" s="2">
        <v>0</v>
      </c>
      <c r="ED64" s="2">
        <v>85</v>
      </c>
      <c r="EE64" s="4">
        <v>0</v>
      </c>
      <c r="EG64" s="2" t="s">
        <v>72</v>
      </c>
      <c r="EH64" s="2">
        <v>85</v>
      </c>
      <c r="EI64" s="2">
        <v>0</v>
      </c>
      <c r="EJ64" s="2">
        <v>0</v>
      </c>
      <c r="EK64" s="2">
        <v>85</v>
      </c>
      <c r="EL64" s="4">
        <v>0</v>
      </c>
      <c r="EN64" s="2" t="s">
        <v>72</v>
      </c>
      <c r="EO64" s="2">
        <v>85</v>
      </c>
      <c r="EP64" s="2">
        <v>0</v>
      </c>
      <c r="EQ64" s="2">
        <v>0</v>
      </c>
      <c r="ER64" s="2">
        <v>85</v>
      </c>
      <c r="ES64" s="4">
        <v>0</v>
      </c>
      <c r="EU64" s="2" t="s">
        <v>72</v>
      </c>
      <c r="EV64" s="2">
        <v>85</v>
      </c>
      <c r="EW64" s="2">
        <v>0</v>
      </c>
      <c r="EX64" s="2">
        <v>0</v>
      </c>
      <c r="EY64" s="2">
        <v>85</v>
      </c>
      <c r="EZ64" s="4">
        <v>0</v>
      </c>
      <c r="FB64" s="2" t="s">
        <v>72</v>
      </c>
      <c r="FC64" s="2">
        <v>85</v>
      </c>
      <c r="FD64" s="2">
        <v>83</v>
      </c>
      <c r="FE64" s="2">
        <v>0</v>
      </c>
      <c r="FF64" s="2">
        <v>2</v>
      </c>
      <c r="FG64" s="4">
        <v>0.98</v>
      </c>
      <c r="FH64" s="4">
        <f t="shared" si="18"/>
        <v>-2.0000000000000018E-2</v>
      </c>
      <c r="FJ64" s="2" t="s">
        <v>72</v>
      </c>
      <c r="FK64" s="2">
        <v>85</v>
      </c>
      <c r="FL64" s="2">
        <v>85</v>
      </c>
      <c r="FM64" s="2">
        <v>0</v>
      </c>
      <c r="FN64" s="2">
        <v>0</v>
      </c>
      <c r="FO64" s="4">
        <v>1</v>
      </c>
      <c r="FP64" s="4">
        <f t="shared" si="19"/>
        <v>2.0000000000000018E-2</v>
      </c>
      <c r="FR64" s="2" t="s">
        <v>72</v>
      </c>
      <c r="FS64" s="2">
        <v>85</v>
      </c>
      <c r="FT64" s="2">
        <v>85</v>
      </c>
      <c r="FU64" s="2">
        <v>0</v>
      </c>
      <c r="FV64" s="2">
        <v>0</v>
      </c>
      <c r="FW64" s="4">
        <v>1</v>
      </c>
      <c r="FX64" s="4">
        <f t="shared" si="20"/>
        <v>0</v>
      </c>
      <c r="FZ64" s="2" t="s">
        <v>72</v>
      </c>
      <c r="GA64" s="2">
        <v>85</v>
      </c>
      <c r="GB64" s="2">
        <v>85</v>
      </c>
      <c r="GC64" s="2">
        <v>0</v>
      </c>
      <c r="GD64" s="2">
        <v>0</v>
      </c>
      <c r="GE64" s="4">
        <v>1</v>
      </c>
      <c r="GF64" s="4">
        <f t="shared" si="21"/>
        <v>0</v>
      </c>
      <c r="GI64" s="2" t="s">
        <v>72</v>
      </c>
      <c r="GJ64" s="2">
        <v>85</v>
      </c>
      <c r="GK64" s="2">
        <v>85</v>
      </c>
      <c r="GL64" s="2">
        <v>0</v>
      </c>
      <c r="GM64" s="2">
        <v>0</v>
      </c>
      <c r="GN64" s="4">
        <f t="shared" si="22"/>
        <v>1</v>
      </c>
      <c r="GO64" s="4">
        <f t="shared" si="23"/>
        <v>0</v>
      </c>
    </row>
    <row r="65" spans="1:198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7"/>
        <v>1</v>
      </c>
      <c r="J65" s="2" t="s">
        <v>68</v>
      </c>
      <c r="K65" s="2">
        <v>899</v>
      </c>
      <c r="L65" s="2">
        <v>899</v>
      </c>
      <c r="M65" s="2">
        <v>0</v>
      </c>
      <c r="N65" s="2">
        <v>0</v>
      </c>
      <c r="O65" s="4">
        <f t="shared" si="8"/>
        <v>1</v>
      </c>
      <c r="P65" s="4">
        <f t="shared" si="30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f t="shared" si="9"/>
        <v>1</v>
      </c>
      <c r="X65" s="4">
        <f t="shared" si="31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f t="shared" si="10"/>
        <v>1</v>
      </c>
      <c r="AF65" s="4">
        <f t="shared" si="36"/>
        <v>0</v>
      </c>
      <c r="AI65" s="2" t="s">
        <v>72</v>
      </c>
      <c r="AJ65" s="2">
        <v>85</v>
      </c>
      <c r="AK65" s="2">
        <v>84</v>
      </c>
      <c r="AL65" s="2">
        <v>0</v>
      </c>
      <c r="AM65" s="2">
        <v>1</v>
      </c>
      <c r="AN65" s="4">
        <f t="shared" si="39"/>
        <v>0.9882352941176471</v>
      </c>
      <c r="AO65" s="4"/>
      <c r="AQ65" s="2" t="s">
        <v>72</v>
      </c>
      <c r="AR65" s="2">
        <v>85</v>
      </c>
      <c r="AS65" s="2">
        <v>84</v>
      </c>
      <c r="AT65" s="2">
        <v>0</v>
      </c>
      <c r="AU65" s="2">
        <v>1</v>
      </c>
      <c r="AV65" s="76">
        <f t="shared" si="11"/>
        <v>0.9882352941176471</v>
      </c>
      <c r="AW65" s="4">
        <f t="shared" si="41"/>
        <v>0</v>
      </c>
      <c r="AY65" s="2" t="s">
        <v>72</v>
      </c>
      <c r="AZ65" s="2">
        <v>85</v>
      </c>
      <c r="BA65" s="2">
        <v>84</v>
      </c>
      <c r="BB65" s="2">
        <v>0</v>
      </c>
      <c r="BC65" s="2">
        <v>1</v>
      </c>
      <c r="BD65" s="4">
        <f t="shared" si="13"/>
        <v>0.9882352941176471</v>
      </c>
      <c r="BE65" s="4">
        <f t="shared" si="14"/>
        <v>0</v>
      </c>
      <c r="BG65" s="4">
        <f t="shared" si="38"/>
        <v>0</v>
      </c>
      <c r="BJ65" s="2" t="s">
        <v>72</v>
      </c>
      <c r="BK65" s="2">
        <v>85</v>
      </c>
      <c r="BL65" s="2">
        <v>84</v>
      </c>
      <c r="BM65" s="2">
        <v>0</v>
      </c>
      <c r="BN65" s="2">
        <v>1</v>
      </c>
      <c r="BO65" s="4">
        <v>0.99</v>
      </c>
      <c r="BP65" s="4">
        <f t="shared" si="32"/>
        <v>1.7647058823528905E-3</v>
      </c>
      <c r="BR65" s="2" t="s">
        <v>72</v>
      </c>
      <c r="BS65" s="2">
        <v>85</v>
      </c>
      <c r="BT65" s="2">
        <v>84</v>
      </c>
      <c r="BU65" s="2">
        <v>0</v>
      </c>
      <c r="BV65" s="2">
        <v>1</v>
      </c>
      <c r="BW65" s="4">
        <v>0.99</v>
      </c>
      <c r="BX65" s="4">
        <f t="shared" si="33"/>
        <v>0</v>
      </c>
      <c r="BZ65" s="2" t="s">
        <v>72</v>
      </c>
      <c r="CA65" s="2">
        <v>85</v>
      </c>
      <c r="CB65" s="2">
        <v>84</v>
      </c>
      <c r="CC65" s="2">
        <v>0</v>
      </c>
      <c r="CD65" s="2">
        <v>1</v>
      </c>
      <c r="CE65" s="4">
        <v>0.99</v>
      </c>
      <c r="CF65" s="4">
        <f t="shared" si="15"/>
        <v>0</v>
      </c>
      <c r="CH65" s="2" t="s">
        <v>73</v>
      </c>
      <c r="CI65" s="2">
        <v>234</v>
      </c>
      <c r="CJ65" s="2">
        <v>215</v>
      </c>
      <c r="CK65" s="2">
        <v>10</v>
      </c>
      <c r="CL65" s="2">
        <v>9</v>
      </c>
      <c r="CM65" s="4">
        <v>0.92</v>
      </c>
      <c r="CN65" s="4">
        <f t="shared" si="37"/>
        <v>0</v>
      </c>
      <c r="CP65" s="2" t="s">
        <v>73</v>
      </c>
      <c r="CQ65" s="2">
        <v>234</v>
      </c>
      <c r="CR65" s="2">
        <v>219</v>
      </c>
      <c r="CS65" s="2">
        <v>10</v>
      </c>
      <c r="CT65" s="2">
        <v>5</v>
      </c>
      <c r="CU65" s="4">
        <v>0.94</v>
      </c>
      <c r="CV65" s="4">
        <f t="shared" si="17"/>
        <v>1.9999999999999907E-2</v>
      </c>
      <c r="CX65" s="2" t="s">
        <v>73</v>
      </c>
      <c r="CY65" s="2">
        <v>234</v>
      </c>
      <c r="CZ65" s="2">
        <v>0</v>
      </c>
      <c r="DA65" s="2">
        <v>0</v>
      </c>
      <c r="DB65" s="2">
        <v>234</v>
      </c>
      <c r="DC65" s="4">
        <v>0</v>
      </c>
      <c r="DE65" s="2" t="s">
        <v>73</v>
      </c>
      <c r="DF65" s="2">
        <v>234</v>
      </c>
      <c r="DG65" s="2">
        <v>0</v>
      </c>
      <c r="DH65" s="2">
        <v>0</v>
      </c>
      <c r="DI65" s="2">
        <v>234</v>
      </c>
      <c r="DJ65" s="2">
        <v>0</v>
      </c>
      <c r="DL65" s="2" t="s">
        <v>73</v>
      </c>
      <c r="DM65" s="2">
        <v>234</v>
      </c>
      <c r="DN65" s="2">
        <v>0</v>
      </c>
      <c r="DO65" s="2">
        <v>0</v>
      </c>
      <c r="DP65" s="2">
        <v>234</v>
      </c>
      <c r="DQ65" s="4">
        <v>0</v>
      </c>
      <c r="DS65" s="2" t="s">
        <v>74</v>
      </c>
      <c r="DT65" s="2">
        <v>7</v>
      </c>
      <c r="DU65" s="2">
        <v>0</v>
      </c>
      <c r="DV65" s="2">
        <v>0</v>
      </c>
      <c r="DW65" s="2">
        <v>7</v>
      </c>
      <c r="DX65" s="4">
        <v>0</v>
      </c>
      <c r="DZ65" s="2" t="s">
        <v>73</v>
      </c>
      <c r="EA65" s="2">
        <v>234</v>
      </c>
      <c r="EB65" s="2">
        <v>0</v>
      </c>
      <c r="EC65" s="2">
        <v>0</v>
      </c>
      <c r="ED65" s="2">
        <v>234</v>
      </c>
      <c r="EE65" s="4">
        <v>0</v>
      </c>
      <c r="EG65" s="2" t="s">
        <v>73</v>
      </c>
      <c r="EH65" s="2">
        <v>234</v>
      </c>
      <c r="EI65" s="2">
        <v>0</v>
      </c>
      <c r="EJ65" s="2">
        <v>0</v>
      </c>
      <c r="EK65" s="2">
        <v>234</v>
      </c>
      <c r="EL65" s="4">
        <v>0</v>
      </c>
      <c r="EN65" s="2" t="s">
        <v>73</v>
      </c>
      <c r="EO65" s="2">
        <v>234</v>
      </c>
      <c r="EP65" s="2">
        <v>0</v>
      </c>
      <c r="EQ65" s="2">
        <v>0</v>
      </c>
      <c r="ER65" s="2">
        <v>234</v>
      </c>
      <c r="ES65" s="4">
        <v>0</v>
      </c>
      <c r="EU65" s="2" t="s">
        <v>73</v>
      </c>
      <c r="EV65" s="2">
        <v>234</v>
      </c>
      <c r="EW65" s="2">
        <v>0</v>
      </c>
      <c r="EX65" s="2">
        <v>0</v>
      </c>
      <c r="EY65" s="2">
        <v>234</v>
      </c>
      <c r="EZ65" s="4">
        <v>0</v>
      </c>
      <c r="FB65" s="2" t="s">
        <v>73</v>
      </c>
      <c r="FC65" s="2">
        <v>234</v>
      </c>
      <c r="FD65" s="2">
        <v>210</v>
      </c>
      <c r="FE65" s="2">
        <v>10</v>
      </c>
      <c r="FF65" s="2">
        <v>14</v>
      </c>
      <c r="FG65" s="4">
        <v>0.9</v>
      </c>
      <c r="FH65" s="4">
        <f t="shared" si="18"/>
        <v>-3.9999999999999925E-2</v>
      </c>
      <c r="FJ65" s="2" t="s">
        <v>73</v>
      </c>
      <c r="FK65" s="2">
        <v>234</v>
      </c>
      <c r="FL65" s="2">
        <v>210</v>
      </c>
      <c r="FM65" s="2">
        <v>10</v>
      </c>
      <c r="FN65" s="2">
        <v>14</v>
      </c>
      <c r="FO65" s="4">
        <v>0.9</v>
      </c>
      <c r="FP65" s="4">
        <f t="shared" si="19"/>
        <v>0</v>
      </c>
      <c r="FR65" s="2" t="s">
        <v>73</v>
      </c>
      <c r="FS65" s="2">
        <v>281</v>
      </c>
      <c r="FT65" s="2">
        <v>257</v>
      </c>
      <c r="FU65" s="2">
        <v>10</v>
      </c>
      <c r="FV65" s="2">
        <v>14</v>
      </c>
      <c r="FW65" s="4">
        <v>0.91</v>
      </c>
      <c r="FX65" s="4">
        <f t="shared" si="20"/>
        <v>1.0000000000000009E-2</v>
      </c>
      <c r="FZ65" s="2" t="s">
        <v>73</v>
      </c>
      <c r="GA65" s="2">
        <v>291</v>
      </c>
      <c r="GB65" s="2">
        <v>253</v>
      </c>
      <c r="GC65" s="7">
        <v>27</v>
      </c>
      <c r="GD65" s="7">
        <v>6</v>
      </c>
      <c r="GE65" s="4">
        <v>0.87</v>
      </c>
      <c r="GF65" s="4">
        <f t="shared" si="21"/>
        <v>-4.0000000000000036E-2</v>
      </c>
      <c r="GG65" s="2" t="s">
        <v>119</v>
      </c>
      <c r="GI65" s="2" t="s">
        <v>73</v>
      </c>
      <c r="GJ65" s="2">
        <v>291</v>
      </c>
      <c r="GK65" s="2">
        <v>253</v>
      </c>
      <c r="GL65" s="2">
        <v>27</v>
      </c>
      <c r="GM65" s="2">
        <v>11</v>
      </c>
      <c r="GN65" s="4">
        <f t="shared" si="22"/>
        <v>0.86941580756013748</v>
      </c>
      <c r="GO65" s="4">
        <f t="shared" si="23"/>
        <v>-5.8419243986251868E-4</v>
      </c>
    </row>
    <row r="66" spans="1:198">
      <c r="A66" s="76">
        <v>0.98</v>
      </c>
      <c r="B66" s="76"/>
      <c r="C66" s="75" t="s">
        <v>69</v>
      </c>
      <c r="D66" s="75">
        <v>176</v>
      </c>
      <c r="E66" s="75">
        <v>173</v>
      </c>
      <c r="F66" s="75">
        <v>2</v>
      </c>
      <c r="G66" s="75">
        <v>1</v>
      </c>
      <c r="H66" s="76">
        <f t="shared" si="7"/>
        <v>0.98295454545454541</v>
      </c>
      <c r="J66" s="2" t="s">
        <v>69</v>
      </c>
      <c r="K66" s="2">
        <v>176</v>
      </c>
      <c r="L66" s="2">
        <v>173</v>
      </c>
      <c r="M66" s="2">
        <v>2</v>
      </c>
      <c r="N66" s="2">
        <v>1</v>
      </c>
      <c r="O66" s="4">
        <f t="shared" si="8"/>
        <v>0.98295454545454541</v>
      </c>
      <c r="P66" s="4">
        <f t="shared" si="30"/>
        <v>0</v>
      </c>
      <c r="R66" s="2" t="s">
        <v>69</v>
      </c>
      <c r="S66" s="2">
        <v>176</v>
      </c>
      <c r="T66" s="2">
        <v>173</v>
      </c>
      <c r="U66" s="2">
        <v>2</v>
      </c>
      <c r="V66" s="2">
        <v>1</v>
      </c>
      <c r="W66" s="4">
        <f t="shared" si="9"/>
        <v>0.98295454545454541</v>
      </c>
      <c r="X66" s="4">
        <f t="shared" si="31"/>
        <v>0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f t="shared" si="10"/>
        <v>0.96022727272727271</v>
      </c>
      <c r="AF66" s="4">
        <f t="shared" si="36"/>
        <v>-2.2727272727272707E-2</v>
      </c>
      <c r="AI66" s="2" t="s">
        <v>73</v>
      </c>
      <c r="AJ66" s="2">
        <v>234</v>
      </c>
      <c r="AK66" s="2">
        <v>211</v>
      </c>
      <c r="AL66" s="2">
        <v>21</v>
      </c>
      <c r="AM66" s="2">
        <v>2</v>
      </c>
      <c r="AN66" s="4">
        <f t="shared" si="39"/>
        <v>0.90170940170940173</v>
      </c>
      <c r="AO66" s="4"/>
      <c r="AQ66" s="2" t="s">
        <v>73</v>
      </c>
      <c r="AR66" s="2">
        <v>234</v>
      </c>
      <c r="AS66" s="2">
        <v>218</v>
      </c>
      <c r="AT66" s="2">
        <v>11</v>
      </c>
      <c r="AU66" s="2">
        <v>5</v>
      </c>
      <c r="AV66" s="76">
        <f t="shared" si="11"/>
        <v>0.93162393162393164</v>
      </c>
      <c r="AW66" s="4">
        <f t="shared" si="41"/>
        <v>0</v>
      </c>
      <c r="AY66" s="2" t="s">
        <v>73</v>
      </c>
      <c r="AZ66" s="2">
        <v>234</v>
      </c>
      <c r="BA66" s="2">
        <v>217</v>
      </c>
      <c r="BB66" s="2">
        <v>10</v>
      </c>
      <c r="BC66" s="2">
        <v>7</v>
      </c>
      <c r="BD66" s="4">
        <f t="shared" si="13"/>
        <v>0.92735042735042739</v>
      </c>
      <c r="BE66" s="4">
        <f t="shared" si="14"/>
        <v>-4.2735042735042583E-3</v>
      </c>
      <c r="BG66" s="4">
        <f t="shared" si="38"/>
        <v>2.5641025641025661E-2</v>
      </c>
      <c r="BJ66" s="2" t="s">
        <v>73</v>
      </c>
      <c r="BK66" s="2">
        <v>234</v>
      </c>
      <c r="BL66" s="2">
        <v>219</v>
      </c>
      <c r="BM66" s="2">
        <v>10</v>
      </c>
      <c r="BN66" s="2">
        <v>5</v>
      </c>
      <c r="BO66" s="4">
        <v>0.94</v>
      </c>
      <c r="BP66" s="4">
        <f t="shared" si="32"/>
        <v>1.264957264957256E-2</v>
      </c>
      <c r="BR66" s="2" t="s">
        <v>73</v>
      </c>
      <c r="BS66" s="2">
        <v>234</v>
      </c>
      <c r="BT66" s="2">
        <v>217</v>
      </c>
      <c r="BU66" s="2">
        <v>10</v>
      </c>
      <c r="BV66" s="2">
        <v>7</v>
      </c>
      <c r="BW66" s="4">
        <v>0.93</v>
      </c>
      <c r="BX66" s="4">
        <f t="shared" si="33"/>
        <v>-9.9999999999998979E-3</v>
      </c>
      <c r="BZ66" s="2" t="s">
        <v>73</v>
      </c>
      <c r="CA66" s="2">
        <v>234</v>
      </c>
      <c r="CB66" s="2">
        <v>216</v>
      </c>
      <c r="CC66" s="2">
        <v>9</v>
      </c>
      <c r="CD66" s="2">
        <v>9</v>
      </c>
      <c r="CE66" s="4">
        <v>0.92</v>
      </c>
      <c r="CF66" s="4">
        <f t="shared" si="15"/>
        <v>-1.9999999999999907E-2</v>
      </c>
      <c r="CH66" s="2" t="s">
        <v>74</v>
      </c>
      <c r="CI66" s="2">
        <v>7</v>
      </c>
      <c r="CJ66" s="2">
        <v>7</v>
      </c>
      <c r="CK66" s="2">
        <v>0</v>
      </c>
      <c r="CL66" s="2">
        <v>0</v>
      </c>
      <c r="CM66" s="4">
        <v>1</v>
      </c>
      <c r="CN66" s="4">
        <f t="shared" si="37"/>
        <v>0</v>
      </c>
      <c r="CP66" s="2" t="s">
        <v>74</v>
      </c>
      <c r="CQ66" s="2">
        <v>7</v>
      </c>
      <c r="CR66" s="2">
        <v>7</v>
      </c>
      <c r="CS66" s="2">
        <v>0</v>
      </c>
      <c r="CT66" s="2">
        <v>0</v>
      </c>
      <c r="CU66" s="4">
        <v>1</v>
      </c>
      <c r="CV66" s="4">
        <f t="shared" si="17"/>
        <v>0</v>
      </c>
      <c r="CX66" s="2" t="s">
        <v>74</v>
      </c>
      <c r="CY66" s="2">
        <v>7</v>
      </c>
      <c r="CZ66" s="2">
        <v>0</v>
      </c>
      <c r="DA66" s="2">
        <v>0</v>
      </c>
      <c r="DB66" s="2">
        <v>7</v>
      </c>
      <c r="DC66" s="4">
        <v>0</v>
      </c>
      <c r="DE66" s="2" t="s">
        <v>74</v>
      </c>
      <c r="DF66" s="2">
        <v>7</v>
      </c>
      <c r="DG66" s="2">
        <v>0</v>
      </c>
      <c r="DH66" s="2">
        <v>0</v>
      </c>
      <c r="DI66" s="2">
        <v>7</v>
      </c>
      <c r="DJ66" s="2">
        <v>0</v>
      </c>
      <c r="DL66" s="2" t="s">
        <v>74</v>
      </c>
      <c r="DM66" s="2">
        <v>7</v>
      </c>
      <c r="DN66" s="2">
        <v>0</v>
      </c>
      <c r="DO66" s="2">
        <v>0</v>
      </c>
      <c r="DP66" s="2">
        <v>7</v>
      </c>
      <c r="DQ66" s="4">
        <v>0</v>
      </c>
      <c r="DS66" s="2" t="s">
        <v>75</v>
      </c>
      <c r="DT66" s="2">
        <v>68</v>
      </c>
      <c r="DU66" s="2">
        <v>0</v>
      </c>
      <c r="DV66" s="2">
        <v>0</v>
      </c>
      <c r="DW66" s="2">
        <v>68</v>
      </c>
      <c r="DX66" s="4">
        <v>0</v>
      </c>
      <c r="DZ66" s="2" t="s">
        <v>74</v>
      </c>
      <c r="EA66" s="2">
        <v>7</v>
      </c>
      <c r="EB66" s="2">
        <v>0</v>
      </c>
      <c r="EC66" s="2">
        <v>0</v>
      </c>
      <c r="ED66" s="2">
        <v>7</v>
      </c>
      <c r="EE66" s="4">
        <v>0</v>
      </c>
      <c r="EG66" s="2" t="s">
        <v>74</v>
      </c>
      <c r="EH66" s="2">
        <v>7</v>
      </c>
      <c r="EI66" s="2">
        <v>0</v>
      </c>
      <c r="EJ66" s="2">
        <v>0</v>
      </c>
      <c r="EK66" s="2">
        <v>7</v>
      </c>
      <c r="EL66" s="4">
        <v>0</v>
      </c>
      <c r="EN66" s="2" t="s">
        <v>74</v>
      </c>
      <c r="EO66" s="2">
        <v>7</v>
      </c>
      <c r="EP66" s="2">
        <v>0</v>
      </c>
      <c r="EQ66" s="2">
        <v>0</v>
      </c>
      <c r="ER66" s="2">
        <v>7</v>
      </c>
      <c r="ES66" s="4">
        <v>0</v>
      </c>
      <c r="EU66" s="2" t="s">
        <v>74</v>
      </c>
      <c r="EV66" s="2">
        <v>7</v>
      </c>
      <c r="EW66" s="2">
        <v>0</v>
      </c>
      <c r="EX66" s="2">
        <v>0</v>
      </c>
      <c r="EY66" s="2">
        <v>7</v>
      </c>
      <c r="EZ66" s="4">
        <v>0</v>
      </c>
      <c r="FB66" s="2" t="s">
        <v>74</v>
      </c>
      <c r="FC66" s="2">
        <v>7</v>
      </c>
      <c r="FD66" s="2">
        <v>7</v>
      </c>
      <c r="FE66" s="2">
        <v>0</v>
      </c>
      <c r="FF66" s="2">
        <v>0</v>
      </c>
      <c r="FG66" s="4">
        <v>1</v>
      </c>
      <c r="FH66" s="4">
        <f t="shared" si="18"/>
        <v>0</v>
      </c>
      <c r="FJ66" s="2" t="s">
        <v>74</v>
      </c>
      <c r="FK66" s="2">
        <v>7</v>
      </c>
      <c r="FL66" s="2">
        <v>7</v>
      </c>
      <c r="FM66" s="2">
        <v>0</v>
      </c>
      <c r="FN66" s="2">
        <v>0</v>
      </c>
      <c r="FO66" s="4">
        <v>1</v>
      </c>
      <c r="FP66" s="4">
        <f t="shared" si="19"/>
        <v>0</v>
      </c>
      <c r="FR66" s="2" t="s">
        <v>74</v>
      </c>
      <c r="FS66" s="2">
        <v>7</v>
      </c>
      <c r="FT66" s="2">
        <v>7</v>
      </c>
      <c r="FU66" s="2">
        <v>0</v>
      </c>
      <c r="FV66" s="2">
        <v>0</v>
      </c>
      <c r="FW66" s="4">
        <v>1</v>
      </c>
      <c r="FX66" s="4">
        <f t="shared" si="20"/>
        <v>0</v>
      </c>
      <c r="FZ66" s="2" t="s">
        <v>74</v>
      </c>
      <c r="GA66" s="2">
        <v>7</v>
      </c>
      <c r="GB66" s="2">
        <v>7</v>
      </c>
      <c r="GC66" s="2">
        <v>0</v>
      </c>
      <c r="GD66" s="2">
        <v>0</v>
      </c>
      <c r="GE66" s="4">
        <v>1</v>
      </c>
      <c r="GF66" s="4">
        <f t="shared" si="21"/>
        <v>0</v>
      </c>
      <c r="GI66" s="2" t="s">
        <v>264</v>
      </c>
      <c r="GJ66" s="2">
        <v>7</v>
      </c>
      <c r="GK66" s="2">
        <v>7</v>
      </c>
      <c r="GL66" s="2">
        <v>0</v>
      </c>
      <c r="GM66" s="2">
        <v>0</v>
      </c>
      <c r="GN66" s="4">
        <f t="shared" si="22"/>
        <v>1</v>
      </c>
      <c r="GO66" s="4">
        <f t="shared" si="23"/>
        <v>0</v>
      </c>
    </row>
    <row r="67" spans="1:198">
      <c r="A67" s="76">
        <v>0.82</v>
      </c>
      <c r="B67" s="76"/>
      <c r="C67" s="75" t="s">
        <v>70</v>
      </c>
      <c r="D67" s="75">
        <v>270</v>
      </c>
      <c r="E67" s="75">
        <v>223</v>
      </c>
      <c r="F67" s="75">
        <v>8</v>
      </c>
      <c r="G67" s="75">
        <v>39</v>
      </c>
      <c r="H67" s="76">
        <f t="shared" si="7"/>
        <v>0.82592592592592595</v>
      </c>
      <c r="J67" s="2" t="s">
        <v>70</v>
      </c>
      <c r="K67" s="2">
        <v>270</v>
      </c>
      <c r="L67" s="2">
        <v>223</v>
      </c>
      <c r="M67" s="2">
        <v>8</v>
      </c>
      <c r="N67" s="2">
        <v>39</v>
      </c>
      <c r="O67" s="4">
        <f t="shared" si="8"/>
        <v>0.82592592592592595</v>
      </c>
      <c r="P67" s="4">
        <f t="shared" ref="P67:P81" si="42">O67-H67</f>
        <v>0</v>
      </c>
      <c r="R67" s="2" t="s">
        <v>70</v>
      </c>
      <c r="S67" s="2">
        <v>270</v>
      </c>
      <c r="T67" s="2">
        <v>223</v>
      </c>
      <c r="U67" s="2">
        <v>8</v>
      </c>
      <c r="V67" s="2">
        <v>39</v>
      </c>
      <c r="W67" s="4">
        <f t="shared" si="9"/>
        <v>0.82592592592592595</v>
      </c>
      <c r="X67" s="4">
        <f t="shared" ref="X67:X89" si="43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f t="shared" si="10"/>
        <v>0.81851851851851853</v>
      </c>
      <c r="AF67" s="4">
        <f t="shared" si="36"/>
        <v>-7.4074074074074181E-3</v>
      </c>
      <c r="AI67" s="2" t="s">
        <v>74</v>
      </c>
      <c r="AJ67" s="2">
        <v>7</v>
      </c>
      <c r="AK67" s="2">
        <v>7</v>
      </c>
      <c r="AL67" s="2">
        <v>0</v>
      </c>
      <c r="AM67" s="2">
        <v>0</v>
      </c>
      <c r="AN67" s="4">
        <f t="shared" si="39"/>
        <v>1</v>
      </c>
      <c r="AO67" s="4"/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76">
        <f t="shared" si="11"/>
        <v>1</v>
      </c>
      <c r="AW67" s="4">
        <f t="shared" si="4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f t="shared" si="13"/>
        <v>1</v>
      </c>
      <c r="BE67" s="4">
        <f t="shared" si="14"/>
        <v>0</v>
      </c>
      <c r="BG67" s="4">
        <f t="shared" si="38"/>
        <v>0</v>
      </c>
      <c r="BJ67" s="2" t="s">
        <v>74</v>
      </c>
      <c r="BK67" s="2">
        <v>7</v>
      </c>
      <c r="BL67" s="2">
        <v>7</v>
      </c>
      <c r="BM67" s="2">
        <v>0</v>
      </c>
      <c r="BN67" s="2">
        <v>0</v>
      </c>
      <c r="BO67" s="4">
        <v>1</v>
      </c>
      <c r="BP67" s="4">
        <f t="shared" ref="BP67:BP84" si="44">BO67-BD67</f>
        <v>0</v>
      </c>
      <c r="BR67" s="2" t="s">
        <v>74</v>
      </c>
      <c r="BS67" s="2">
        <v>7</v>
      </c>
      <c r="BT67" s="2">
        <v>7</v>
      </c>
      <c r="BU67" s="2">
        <v>0</v>
      </c>
      <c r="BV67" s="2">
        <v>0</v>
      </c>
      <c r="BW67" s="4">
        <v>1</v>
      </c>
      <c r="BX67" s="4">
        <f t="shared" ref="BX67:BX84" si="45">BW67-BO67</f>
        <v>0</v>
      </c>
      <c r="BZ67" s="2" t="s">
        <v>74</v>
      </c>
      <c r="CA67" s="2">
        <v>7</v>
      </c>
      <c r="CB67" s="2">
        <v>7</v>
      </c>
      <c r="CC67" s="2">
        <v>0</v>
      </c>
      <c r="CD67" s="2">
        <v>0</v>
      </c>
      <c r="CE67" s="4">
        <v>1</v>
      </c>
      <c r="CF67" s="4">
        <f t="shared" si="15"/>
        <v>0</v>
      </c>
      <c r="CH67" s="7" t="s">
        <v>75</v>
      </c>
      <c r="CI67" s="2">
        <v>68</v>
      </c>
      <c r="CJ67" s="2">
        <v>43</v>
      </c>
      <c r="CK67" s="2">
        <v>25</v>
      </c>
      <c r="CL67" s="2">
        <v>0</v>
      </c>
      <c r="CM67" s="4">
        <v>0.63</v>
      </c>
      <c r="CN67" s="4">
        <f t="shared" si="37"/>
        <v>-3.0000000000000027E-2</v>
      </c>
      <c r="CP67" s="2" t="s">
        <v>75</v>
      </c>
      <c r="CQ67" s="2">
        <v>68</v>
      </c>
      <c r="CR67" s="2">
        <v>45</v>
      </c>
      <c r="CS67" s="2">
        <v>23</v>
      </c>
      <c r="CT67" s="2">
        <v>0</v>
      </c>
      <c r="CU67" s="4">
        <v>0.66</v>
      </c>
      <c r="CV67" s="4">
        <f t="shared" si="17"/>
        <v>3.0000000000000027E-2</v>
      </c>
      <c r="CX67" s="2" t="s">
        <v>75</v>
      </c>
      <c r="CY67" s="2">
        <v>68</v>
      </c>
      <c r="CZ67" s="2">
        <v>0</v>
      </c>
      <c r="DA67" s="2">
        <v>0</v>
      </c>
      <c r="DB67" s="2">
        <v>68</v>
      </c>
      <c r="DC67" s="4">
        <v>0</v>
      </c>
      <c r="DE67" s="2" t="s">
        <v>75</v>
      </c>
      <c r="DF67" s="2">
        <v>68</v>
      </c>
      <c r="DG67" s="2">
        <v>0</v>
      </c>
      <c r="DH67" s="2">
        <v>0</v>
      </c>
      <c r="DI67" s="2">
        <v>68</v>
      </c>
      <c r="DJ67" s="2">
        <v>0</v>
      </c>
      <c r="DL67" s="2" t="s">
        <v>75</v>
      </c>
      <c r="DM67" s="2">
        <v>68</v>
      </c>
      <c r="DN67" s="2">
        <v>0</v>
      </c>
      <c r="DO67" s="2">
        <v>0</v>
      </c>
      <c r="DP67" s="2">
        <v>68</v>
      </c>
      <c r="DQ67" s="4">
        <v>0</v>
      </c>
      <c r="DS67" s="2" t="s">
        <v>77</v>
      </c>
      <c r="DT67" s="2">
        <v>7</v>
      </c>
      <c r="DU67" s="2">
        <v>0</v>
      </c>
      <c r="DV67" s="2">
        <v>0</v>
      </c>
      <c r="DW67" s="2">
        <v>7</v>
      </c>
      <c r="DX67" s="4">
        <v>0</v>
      </c>
      <c r="DZ67" s="2" t="s">
        <v>75</v>
      </c>
      <c r="EA67" s="2">
        <v>68</v>
      </c>
      <c r="EB67" s="2">
        <v>0</v>
      </c>
      <c r="EC67" s="2">
        <v>0</v>
      </c>
      <c r="ED67" s="2">
        <v>68</v>
      </c>
      <c r="EE67" s="4">
        <v>0</v>
      </c>
      <c r="EG67" s="2" t="s">
        <v>75</v>
      </c>
      <c r="EH67" s="2">
        <v>68</v>
      </c>
      <c r="EI67" s="2">
        <v>0</v>
      </c>
      <c r="EJ67" s="2">
        <v>0</v>
      </c>
      <c r="EK67" s="2">
        <v>68</v>
      </c>
      <c r="EL67" s="4">
        <v>0</v>
      </c>
      <c r="EN67" s="2" t="s">
        <v>75</v>
      </c>
      <c r="EO67" s="2">
        <v>68</v>
      </c>
      <c r="EP67" s="2">
        <v>0</v>
      </c>
      <c r="EQ67" s="2">
        <v>0</v>
      </c>
      <c r="ER67" s="2">
        <v>68</v>
      </c>
      <c r="ES67" s="4">
        <v>0</v>
      </c>
      <c r="EU67" s="2" t="s">
        <v>75</v>
      </c>
      <c r="EV67" s="2">
        <v>68</v>
      </c>
      <c r="EW67" s="2">
        <v>0</v>
      </c>
      <c r="EX67" s="2">
        <v>0</v>
      </c>
      <c r="EY67" s="2">
        <v>68</v>
      </c>
      <c r="EZ67" s="4">
        <v>0</v>
      </c>
      <c r="FB67" s="2" t="s">
        <v>75</v>
      </c>
      <c r="FC67" s="2">
        <v>68</v>
      </c>
      <c r="FD67" s="2">
        <v>45</v>
      </c>
      <c r="FE67" s="2">
        <v>22</v>
      </c>
      <c r="FF67" s="2">
        <v>1</v>
      </c>
      <c r="FG67" s="4">
        <v>0.66</v>
      </c>
      <c r="FH67" s="4">
        <f t="shared" si="18"/>
        <v>0</v>
      </c>
      <c r="FJ67" s="2" t="s">
        <v>75</v>
      </c>
      <c r="FK67" s="2">
        <v>68</v>
      </c>
      <c r="FL67" s="2">
        <v>45</v>
      </c>
      <c r="FM67" s="2">
        <v>23</v>
      </c>
      <c r="FN67" s="2">
        <v>0</v>
      </c>
      <c r="FO67" s="4">
        <v>0.66</v>
      </c>
      <c r="FP67" s="4">
        <f t="shared" si="19"/>
        <v>0</v>
      </c>
      <c r="FR67" s="2" t="s">
        <v>75</v>
      </c>
      <c r="FS67" s="2">
        <v>68</v>
      </c>
      <c r="FT67" s="2">
        <v>45</v>
      </c>
      <c r="FU67" s="2">
        <v>23</v>
      </c>
      <c r="FV67" s="2">
        <v>0</v>
      </c>
      <c r="FW67" s="4">
        <v>0.66</v>
      </c>
      <c r="FX67" s="4">
        <f t="shared" si="20"/>
        <v>0</v>
      </c>
      <c r="FZ67" s="2" t="s">
        <v>75</v>
      </c>
      <c r="GA67" s="2">
        <v>68</v>
      </c>
      <c r="GB67" s="2">
        <v>45</v>
      </c>
      <c r="GC67" s="2">
        <v>23</v>
      </c>
      <c r="GD67" s="2">
        <v>0</v>
      </c>
      <c r="GE67" s="4">
        <v>0.66</v>
      </c>
      <c r="GF67" s="4">
        <f t="shared" si="21"/>
        <v>0</v>
      </c>
      <c r="GI67" s="2" t="s">
        <v>265</v>
      </c>
      <c r="GJ67" s="2">
        <v>68</v>
      </c>
      <c r="GK67" s="2">
        <v>45</v>
      </c>
      <c r="GL67" s="2">
        <v>23</v>
      </c>
      <c r="GM67" s="2">
        <v>0</v>
      </c>
      <c r="GN67" s="4">
        <f t="shared" si="22"/>
        <v>0.66176470588235292</v>
      </c>
      <c r="GO67" s="4">
        <f t="shared" si="23"/>
        <v>1.7647058823528905E-3</v>
      </c>
    </row>
    <row r="68" spans="1:198">
      <c r="A68" s="76">
        <v>0.96</v>
      </c>
      <c r="B68" s="76"/>
      <c r="C68" s="75" t="s">
        <v>71</v>
      </c>
      <c r="D68" s="75">
        <v>192</v>
      </c>
      <c r="E68" s="75">
        <v>185</v>
      </c>
      <c r="F68" s="75">
        <v>7</v>
      </c>
      <c r="G68" s="75">
        <v>0</v>
      </c>
      <c r="H68" s="76">
        <f t="shared" ref="H68:H82" si="46">E68/D68</f>
        <v>0.96354166666666663</v>
      </c>
      <c r="J68" s="2" t="s">
        <v>71</v>
      </c>
      <c r="K68" s="2">
        <v>192</v>
      </c>
      <c r="L68" s="2">
        <v>185</v>
      </c>
      <c r="M68" s="2">
        <v>7</v>
      </c>
      <c r="N68" s="2">
        <v>0</v>
      </c>
      <c r="O68" s="4">
        <f t="shared" ref="O68:O90" si="47">L68/K68</f>
        <v>0.96354166666666663</v>
      </c>
      <c r="P68" s="4">
        <f t="shared" si="42"/>
        <v>0</v>
      </c>
      <c r="R68" s="2" t="s">
        <v>71</v>
      </c>
      <c r="S68" s="2">
        <v>192</v>
      </c>
      <c r="T68" s="2">
        <v>185</v>
      </c>
      <c r="U68" s="2">
        <v>7</v>
      </c>
      <c r="V68" s="2">
        <v>0</v>
      </c>
      <c r="W68" s="4">
        <f t="shared" ref="W68:W90" si="48">T68/S68</f>
        <v>0.96354166666666663</v>
      </c>
      <c r="X68" s="4">
        <f t="shared" si="43"/>
        <v>0</v>
      </c>
      <c r="Z68" s="2" t="s">
        <v>71</v>
      </c>
      <c r="AA68" s="2">
        <v>192</v>
      </c>
      <c r="AB68" s="2">
        <v>183</v>
      </c>
      <c r="AC68" s="2">
        <v>7</v>
      </c>
      <c r="AD68" s="2">
        <v>2</v>
      </c>
      <c r="AE68" s="4">
        <f t="shared" ref="AE68:AE90" si="49">AB68/AA68</f>
        <v>0.953125</v>
      </c>
      <c r="AF68" s="4">
        <f t="shared" si="36"/>
        <v>-1.041666666666663E-2</v>
      </c>
      <c r="AI68" s="2" t="s">
        <v>75</v>
      </c>
      <c r="AJ68" s="2">
        <v>68</v>
      </c>
      <c r="AK68" s="2">
        <v>44</v>
      </c>
      <c r="AL68" s="2">
        <v>24</v>
      </c>
      <c r="AM68" s="2">
        <v>0</v>
      </c>
      <c r="AN68" s="4">
        <f t="shared" si="39"/>
        <v>0.6470588235294118</v>
      </c>
      <c r="AO68" s="4"/>
      <c r="AQ68" s="2" t="s">
        <v>75</v>
      </c>
      <c r="AR68" s="2">
        <v>68</v>
      </c>
      <c r="AS68" s="2">
        <v>42</v>
      </c>
      <c r="AT68" s="2">
        <v>26</v>
      </c>
      <c r="AU68" s="2">
        <v>0</v>
      </c>
      <c r="AV68" s="76">
        <f t="shared" ref="AV68:AV85" si="50">AS68/AR68</f>
        <v>0.61764705882352944</v>
      </c>
      <c r="AW68" s="4">
        <f t="shared" si="41"/>
        <v>-2.9411764705882359E-2</v>
      </c>
      <c r="AY68" s="2" t="s">
        <v>75</v>
      </c>
      <c r="AZ68" s="1">
        <v>68</v>
      </c>
      <c r="BA68" s="1">
        <v>45</v>
      </c>
      <c r="BB68" s="1">
        <v>23</v>
      </c>
      <c r="BC68" s="1">
        <v>0</v>
      </c>
      <c r="BD68" s="3">
        <f t="shared" ref="BD68:BD85" si="51">BA68/AZ68</f>
        <v>0.66176470588235292</v>
      </c>
      <c r="BE68" s="4">
        <f t="shared" ref="BE68:BE84" si="52">BD68-AV68</f>
        <v>4.4117647058823484E-2</v>
      </c>
      <c r="BG68" s="4">
        <f t="shared" si="38"/>
        <v>1.4705882352941124E-2</v>
      </c>
      <c r="BJ68" s="8" t="s">
        <v>75</v>
      </c>
      <c r="BK68" s="75">
        <v>68</v>
      </c>
      <c r="BL68" s="75">
        <v>43</v>
      </c>
      <c r="BM68" s="75">
        <v>25</v>
      </c>
      <c r="BN68" s="75">
        <v>68</v>
      </c>
      <c r="BO68" s="76">
        <v>0.63</v>
      </c>
      <c r="BP68" s="4">
        <f t="shared" si="44"/>
        <v>-3.1764705882352917E-2</v>
      </c>
      <c r="BR68" s="2" t="s">
        <v>75</v>
      </c>
      <c r="BS68" s="2">
        <v>68</v>
      </c>
      <c r="BT68" s="2">
        <v>45</v>
      </c>
      <c r="BU68" s="2">
        <v>23</v>
      </c>
      <c r="BV68" s="2">
        <v>0</v>
      </c>
      <c r="BW68" s="4">
        <v>0.66</v>
      </c>
      <c r="BX68" s="4">
        <f t="shared" si="45"/>
        <v>3.0000000000000027E-2</v>
      </c>
      <c r="BZ68" s="2" t="s">
        <v>75</v>
      </c>
      <c r="CA68" s="2">
        <v>68</v>
      </c>
      <c r="CB68" s="2">
        <v>45</v>
      </c>
      <c r="CC68" s="2">
        <v>23</v>
      </c>
      <c r="CD68" s="2">
        <v>0</v>
      </c>
      <c r="CE68" s="4">
        <v>0.66</v>
      </c>
      <c r="CF68" s="4">
        <f t="shared" ref="CF68:CF84" si="53">CE68-BO68</f>
        <v>3.0000000000000027E-2</v>
      </c>
      <c r="CH68" s="2" t="s">
        <v>77</v>
      </c>
      <c r="CI68" s="2">
        <v>7</v>
      </c>
      <c r="CJ68" s="2">
        <v>6</v>
      </c>
      <c r="CK68" s="2">
        <v>1</v>
      </c>
      <c r="CL68" s="2">
        <v>0</v>
      </c>
      <c r="CM68" s="4">
        <v>0.86</v>
      </c>
      <c r="CN68" s="4">
        <f t="shared" ref="CN68:CN84" si="54">CM68-CE70</f>
        <v>0</v>
      </c>
      <c r="CP68" s="2" t="s">
        <v>77</v>
      </c>
      <c r="CQ68" s="2">
        <v>7</v>
      </c>
      <c r="CR68" s="2">
        <v>6</v>
      </c>
      <c r="CS68" s="2">
        <v>1</v>
      </c>
      <c r="CT68" s="2">
        <v>0</v>
      </c>
      <c r="CU68" s="4">
        <v>0.86</v>
      </c>
      <c r="CV68" s="4">
        <f t="shared" ref="CV68:CV85" si="55">CU68-CM68</f>
        <v>0</v>
      </c>
      <c r="CX68" s="2" t="s">
        <v>77</v>
      </c>
      <c r="CY68" s="2">
        <v>7</v>
      </c>
      <c r="CZ68" s="2">
        <v>0</v>
      </c>
      <c r="DA68" s="2">
        <v>0</v>
      </c>
      <c r="DB68" s="2">
        <v>7</v>
      </c>
      <c r="DC68" s="4">
        <v>0</v>
      </c>
      <c r="DE68" s="2" t="s">
        <v>77</v>
      </c>
      <c r="DF68" s="2">
        <v>7</v>
      </c>
      <c r="DG68" s="2">
        <v>0</v>
      </c>
      <c r="DH68" s="2">
        <v>0</v>
      </c>
      <c r="DI68" s="2">
        <v>7</v>
      </c>
      <c r="DJ68" s="2">
        <v>0</v>
      </c>
      <c r="DL68" s="2" t="s">
        <v>77</v>
      </c>
      <c r="DM68" s="2">
        <v>7</v>
      </c>
      <c r="DN68" s="2">
        <v>0</v>
      </c>
      <c r="DO68" s="2">
        <v>0</v>
      </c>
      <c r="DP68" s="2">
        <v>7</v>
      </c>
      <c r="DQ68" s="4">
        <v>0</v>
      </c>
      <c r="DS68" s="2" t="s">
        <v>78</v>
      </c>
      <c r="DT68" s="2">
        <v>32</v>
      </c>
      <c r="DU68" s="2">
        <v>0</v>
      </c>
      <c r="DV68" s="2">
        <v>0</v>
      </c>
      <c r="DW68" s="2">
        <v>32</v>
      </c>
      <c r="DX68" s="4">
        <v>0</v>
      </c>
      <c r="DZ68" s="2" t="s">
        <v>77</v>
      </c>
      <c r="EA68" s="2">
        <v>7</v>
      </c>
      <c r="EB68" s="2">
        <v>0</v>
      </c>
      <c r="EC68" s="2">
        <v>0</v>
      </c>
      <c r="ED68" s="2">
        <v>7</v>
      </c>
      <c r="EE68" s="4">
        <v>0</v>
      </c>
      <c r="EG68" s="2" t="s">
        <v>77</v>
      </c>
      <c r="EH68" s="2">
        <v>7</v>
      </c>
      <c r="EI68" s="2">
        <v>0</v>
      </c>
      <c r="EJ68" s="2">
        <v>0</v>
      </c>
      <c r="EK68" s="2">
        <v>7</v>
      </c>
      <c r="EL68" s="4">
        <v>0</v>
      </c>
      <c r="EN68" s="2" t="s">
        <v>77</v>
      </c>
      <c r="EO68" s="2">
        <v>7</v>
      </c>
      <c r="EP68" s="2">
        <v>0</v>
      </c>
      <c r="EQ68" s="2">
        <v>0</v>
      </c>
      <c r="ER68" s="2">
        <v>7</v>
      </c>
      <c r="ES68" s="4">
        <v>0</v>
      </c>
      <c r="EU68" s="2" t="s">
        <v>77</v>
      </c>
      <c r="EV68" s="2">
        <v>7</v>
      </c>
      <c r="EW68" s="2">
        <v>0</v>
      </c>
      <c r="EX68" s="2">
        <v>0</v>
      </c>
      <c r="EY68" s="2">
        <v>7</v>
      </c>
      <c r="EZ68" s="4">
        <v>0</v>
      </c>
      <c r="FB68" s="2" t="s">
        <v>77</v>
      </c>
      <c r="FC68" s="2">
        <v>7</v>
      </c>
      <c r="FD68" s="2">
        <v>6</v>
      </c>
      <c r="FE68" s="2">
        <v>1</v>
      </c>
      <c r="FF68" s="2">
        <v>0</v>
      </c>
      <c r="FG68" s="4">
        <v>0.86</v>
      </c>
      <c r="FH68" s="4">
        <f>FG68-CU68</f>
        <v>0</v>
      </c>
      <c r="FJ68" s="2" t="s">
        <v>77</v>
      </c>
      <c r="FK68" s="2">
        <v>7</v>
      </c>
      <c r="FL68" s="2">
        <v>6</v>
      </c>
      <c r="FM68" s="2">
        <v>1</v>
      </c>
      <c r="FN68" s="2">
        <v>0</v>
      </c>
      <c r="FO68" s="4">
        <v>0.86</v>
      </c>
      <c r="FP68" s="4">
        <f t="shared" ref="FP68:FP80" si="56">FO68-FG68</f>
        <v>0</v>
      </c>
      <c r="FR68" s="2" t="s">
        <v>77</v>
      </c>
      <c r="FS68" s="2">
        <v>7</v>
      </c>
      <c r="FT68" s="2">
        <v>6</v>
      </c>
      <c r="FU68" s="2">
        <v>1</v>
      </c>
      <c r="FV68" s="2">
        <v>0</v>
      </c>
      <c r="FW68" s="4">
        <v>0.86</v>
      </c>
      <c r="FX68" s="4">
        <f t="shared" ref="FX68:FX102" si="57">FW68-FO68</f>
        <v>0</v>
      </c>
      <c r="FZ68" s="2" t="s">
        <v>77</v>
      </c>
      <c r="GA68" s="2">
        <v>7</v>
      </c>
      <c r="GB68" s="2">
        <v>6</v>
      </c>
      <c r="GC68" s="2">
        <v>1</v>
      </c>
      <c r="GD68" s="2">
        <v>0</v>
      </c>
      <c r="GE68" s="4">
        <v>0.86</v>
      </c>
      <c r="GF68" s="4">
        <f t="shared" ref="GF68:GF129" si="58">GE68-FW68</f>
        <v>0</v>
      </c>
      <c r="GI68" s="2" t="s">
        <v>77</v>
      </c>
      <c r="GJ68" s="2">
        <v>7</v>
      </c>
      <c r="GK68" s="2">
        <v>6</v>
      </c>
      <c r="GL68" s="2">
        <v>1</v>
      </c>
      <c r="GM68" s="2">
        <v>0</v>
      </c>
      <c r="GN68" s="4">
        <f t="shared" ref="GN68:GN76" si="59">GK68/GJ68</f>
        <v>0.8571428571428571</v>
      </c>
      <c r="GO68" s="4">
        <f t="shared" ref="GO68:GO129" si="60">GN68-GE68</f>
        <v>-2.8571428571428914E-3</v>
      </c>
    </row>
    <row r="69" spans="1:198">
      <c r="A69" s="76">
        <v>0.98</v>
      </c>
      <c r="B69" s="76"/>
      <c r="C69" s="75" t="s">
        <v>72</v>
      </c>
      <c r="D69" s="75">
        <v>85</v>
      </c>
      <c r="E69" s="75">
        <v>84</v>
      </c>
      <c r="F69" s="75">
        <v>0</v>
      </c>
      <c r="G69" s="75">
        <v>1</v>
      </c>
      <c r="H69" s="76">
        <f t="shared" si="46"/>
        <v>0.9882352941176471</v>
      </c>
      <c r="J69" s="2" t="s">
        <v>72</v>
      </c>
      <c r="K69" s="2">
        <v>85</v>
      </c>
      <c r="L69" s="2">
        <v>84</v>
      </c>
      <c r="M69" s="2">
        <v>0</v>
      </c>
      <c r="N69" s="2">
        <v>1</v>
      </c>
      <c r="O69" s="4">
        <f t="shared" si="47"/>
        <v>0.9882352941176471</v>
      </c>
      <c r="P69" s="4">
        <f t="shared" si="42"/>
        <v>0</v>
      </c>
      <c r="R69" s="2" t="s">
        <v>72</v>
      </c>
      <c r="S69" s="2">
        <v>85</v>
      </c>
      <c r="T69" s="2">
        <v>84</v>
      </c>
      <c r="U69" s="2">
        <v>0</v>
      </c>
      <c r="V69" s="2">
        <v>1</v>
      </c>
      <c r="W69" s="4">
        <f t="shared" si="48"/>
        <v>0.9882352941176471</v>
      </c>
      <c r="X69" s="4">
        <f t="shared" si="43"/>
        <v>0</v>
      </c>
      <c r="Z69" s="2" t="s">
        <v>72</v>
      </c>
      <c r="AA69" s="2">
        <v>85</v>
      </c>
      <c r="AB69" s="2">
        <v>84</v>
      </c>
      <c r="AC69" s="2">
        <v>0</v>
      </c>
      <c r="AD69" s="2">
        <v>1</v>
      </c>
      <c r="AE69" s="4">
        <f t="shared" si="49"/>
        <v>0.9882352941176471</v>
      </c>
      <c r="AF69" s="4">
        <f t="shared" si="36"/>
        <v>0</v>
      </c>
      <c r="AI69" s="2" t="s">
        <v>76</v>
      </c>
      <c r="AJ69" s="2">
        <v>69</v>
      </c>
      <c r="AK69" s="2">
        <v>40</v>
      </c>
      <c r="AL69" s="2">
        <v>17</v>
      </c>
      <c r="AM69" s="2">
        <v>12</v>
      </c>
      <c r="AN69" s="4">
        <f t="shared" si="39"/>
        <v>0.57971014492753625</v>
      </c>
      <c r="AO69" s="4"/>
      <c r="AQ69" s="8" t="s">
        <v>76</v>
      </c>
      <c r="AR69" s="1">
        <v>69</v>
      </c>
      <c r="AS69" s="1">
        <v>41</v>
      </c>
      <c r="AT69" s="1">
        <v>16</v>
      </c>
      <c r="AU69" s="78">
        <v>12</v>
      </c>
      <c r="AV69" s="3">
        <f t="shared" si="50"/>
        <v>0.59420289855072461</v>
      </c>
      <c r="AW69" s="4">
        <f t="shared" si="41"/>
        <v>0</v>
      </c>
      <c r="BE69" s="4"/>
      <c r="BG69" s="4"/>
      <c r="BP69" s="4">
        <f t="shared" si="44"/>
        <v>0</v>
      </c>
      <c r="BX69" s="4">
        <f t="shared" si="45"/>
        <v>0</v>
      </c>
      <c r="CF69" s="4">
        <f t="shared" si="53"/>
        <v>0</v>
      </c>
      <c r="CH69" s="2" t="s">
        <v>78</v>
      </c>
      <c r="CI69" s="2">
        <v>32</v>
      </c>
      <c r="CJ69" s="2">
        <v>31</v>
      </c>
      <c r="CK69" s="2">
        <v>1</v>
      </c>
      <c r="CL69" s="2">
        <v>0</v>
      </c>
      <c r="CM69" s="4">
        <v>0.97</v>
      </c>
      <c r="CN69" s="4">
        <f t="shared" si="54"/>
        <v>0</v>
      </c>
      <c r="CP69" s="2" t="s">
        <v>78</v>
      </c>
      <c r="CQ69" s="2">
        <v>32</v>
      </c>
      <c r="CR69" s="2">
        <v>31</v>
      </c>
      <c r="CS69" s="2">
        <v>1</v>
      </c>
      <c r="CT69" s="2">
        <v>0</v>
      </c>
      <c r="CU69" s="4">
        <v>0.97</v>
      </c>
      <c r="CV69" s="4">
        <f t="shared" si="55"/>
        <v>0</v>
      </c>
      <c r="CX69" s="2" t="s">
        <v>78</v>
      </c>
      <c r="CY69" s="2">
        <v>32</v>
      </c>
      <c r="CZ69" s="2">
        <v>0</v>
      </c>
      <c r="DA69" s="2">
        <v>0</v>
      </c>
      <c r="DB69" s="2">
        <v>32</v>
      </c>
      <c r="DC69" s="4">
        <v>0</v>
      </c>
      <c r="DE69" s="2" t="s">
        <v>78</v>
      </c>
      <c r="DF69" s="2">
        <v>32</v>
      </c>
      <c r="DG69" s="2">
        <v>31</v>
      </c>
      <c r="DH69" s="2">
        <v>1</v>
      </c>
      <c r="DI69" s="2">
        <v>0</v>
      </c>
      <c r="DJ69" s="2">
        <v>0.97</v>
      </c>
      <c r="DL69" s="2" t="s">
        <v>78</v>
      </c>
      <c r="DM69" s="2">
        <v>32</v>
      </c>
      <c r="DN69" s="2">
        <v>0</v>
      </c>
      <c r="DO69" s="2">
        <v>0</v>
      </c>
      <c r="DP69" s="2">
        <v>32</v>
      </c>
      <c r="DQ69" s="4">
        <v>0</v>
      </c>
      <c r="DS69" s="2" t="s">
        <v>79</v>
      </c>
      <c r="DT69" s="2">
        <v>160</v>
      </c>
      <c r="DU69" s="2">
        <v>0</v>
      </c>
      <c r="DV69" s="2">
        <v>0</v>
      </c>
      <c r="DW69" s="2">
        <v>160</v>
      </c>
      <c r="DX69" s="4">
        <v>0</v>
      </c>
      <c r="DZ69" s="2" t="s">
        <v>78</v>
      </c>
      <c r="EA69" s="2">
        <v>32</v>
      </c>
      <c r="EB69" s="2">
        <v>0</v>
      </c>
      <c r="EC69" s="2">
        <v>0</v>
      </c>
      <c r="ED69" s="2">
        <v>32</v>
      </c>
      <c r="EE69" s="4">
        <v>0</v>
      </c>
      <c r="EG69" s="2" t="s">
        <v>78</v>
      </c>
      <c r="EH69" s="2">
        <v>32</v>
      </c>
      <c r="EI69" s="2">
        <v>0</v>
      </c>
      <c r="EJ69" s="2">
        <v>0</v>
      </c>
      <c r="EK69" s="2">
        <v>32</v>
      </c>
      <c r="EL69" s="4">
        <v>0</v>
      </c>
      <c r="EN69" s="2" t="s">
        <v>78</v>
      </c>
      <c r="EO69" s="2">
        <v>32</v>
      </c>
      <c r="EP69" s="2">
        <v>0</v>
      </c>
      <c r="EQ69" s="2">
        <v>0</v>
      </c>
      <c r="ER69" s="2">
        <v>32</v>
      </c>
      <c r="ES69" s="4">
        <v>0</v>
      </c>
      <c r="EU69" s="2" t="s">
        <v>78</v>
      </c>
      <c r="EV69" s="2">
        <v>32</v>
      </c>
      <c r="EW69" s="2">
        <v>0</v>
      </c>
      <c r="EX69" s="2">
        <v>0</v>
      </c>
      <c r="EY69" s="2">
        <v>32</v>
      </c>
      <c r="EZ69" s="4">
        <v>0</v>
      </c>
      <c r="FB69" s="2" t="s">
        <v>78</v>
      </c>
      <c r="FC69" s="2">
        <v>32</v>
      </c>
      <c r="FD69" s="2">
        <v>31</v>
      </c>
      <c r="FE69" s="2">
        <v>1</v>
      </c>
      <c r="FF69" s="2">
        <v>0</v>
      </c>
      <c r="FG69" s="4">
        <v>0.97</v>
      </c>
      <c r="FH69" s="4">
        <f>FG69-CU69</f>
        <v>0</v>
      </c>
      <c r="FJ69" s="2" t="s">
        <v>78</v>
      </c>
      <c r="FK69" s="2">
        <v>32</v>
      </c>
      <c r="FL69" s="2">
        <v>31</v>
      </c>
      <c r="FM69" s="2">
        <v>1</v>
      </c>
      <c r="FN69" s="2">
        <v>0</v>
      </c>
      <c r="FO69" s="4">
        <v>0.97</v>
      </c>
      <c r="FP69" s="4">
        <f t="shared" si="56"/>
        <v>0</v>
      </c>
      <c r="FR69" s="2" t="s">
        <v>78</v>
      </c>
      <c r="FS69" s="2">
        <v>32</v>
      </c>
      <c r="FT69" s="2">
        <v>31</v>
      </c>
      <c r="FU69" s="2">
        <v>1</v>
      </c>
      <c r="FV69" s="2">
        <v>0</v>
      </c>
      <c r="FW69" s="4">
        <v>0.97</v>
      </c>
      <c r="FX69" s="4">
        <f t="shared" si="57"/>
        <v>0</v>
      </c>
      <c r="FZ69" s="2" t="s">
        <v>78</v>
      </c>
      <c r="GA69" s="2">
        <v>32</v>
      </c>
      <c r="GB69" s="2">
        <v>31</v>
      </c>
      <c r="GC69" s="2">
        <v>1</v>
      </c>
      <c r="GD69" s="2">
        <v>0</v>
      </c>
      <c r="GE69" s="4">
        <v>0.97</v>
      </c>
      <c r="GF69" s="4">
        <f t="shared" si="58"/>
        <v>0</v>
      </c>
      <c r="GI69" s="2" t="s">
        <v>78</v>
      </c>
      <c r="GJ69" s="2">
        <v>32</v>
      </c>
      <c r="GK69" s="2">
        <v>31</v>
      </c>
      <c r="GL69" s="2">
        <v>1</v>
      </c>
      <c r="GM69" s="2">
        <v>0</v>
      </c>
      <c r="GN69" s="4">
        <f t="shared" si="59"/>
        <v>0.96875</v>
      </c>
      <c r="GO69" s="4">
        <f t="shared" si="60"/>
        <v>-1.2499999999999734E-3</v>
      </c>
    </row>
    <row r="70" spans="1:198">
      <c r="A70" s="76">
        <v>0.93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46"/>
        <v>0.93162393162393164</v>
      </c>
      <c r="J70" s="7" t="s">
        <v>73</v>
      </c>
      <c r="K70" s="75">
        <v>234</v>
      </c>
      <c r="L70" s="75">
        <v>218</v>
      </c>
      <c r="M70" s="75">
        <v>11</v>
      </c>
      <c r="N70" s="75">
        <v>5</v>
      </c>
      <c r="O70" s="76">
        <f t="shared" si="47"/>
        <v>0.93162393162393164</v>
      </c>
      <c r="P70" s="4">
        <f t="shared" si="42"/>
        <v>0</v>
      </c>
      <c r="Q70" s="2" t="s">
        <v>119</v>
      </c>
      <c r="R70" s="7" t="s">
        <v>73</v>
      </c>
      <c r="S70" s="75">
        <v>234</v>
      </c>
      <c r="T70" s="75">
        <v>218</v>
      </c>
      <c r="U70" s="75">
        <v>11</v>
      </c>
      <c r="V70" s="75">
        <v>5</v>
      </c>
      <c r="W70" s="4">
        <f t="shared" si="48"/>
        <v>0.93162393162393164</v>
      </c>
      <c r="X70" s="4">
        <f t="shared" si="43"/>
        <v>0</v>
      </c>
      <c r="Z70" s="2" t="s">
        <v>73</v>
      </c>
      <c r="AA70" s="2">
        <v>234</v>
      </c>
      <c r="AB70" s="2">
        <v>218</v>
      </c>
      <c r="AC70" s="2">
        <v>11</v>
      </c>
      <c r="AD70" s="2">
        <v>5</v>
      </c>
      <c r="AE70" s="4">
        <f t="shared" si="49"/>
        <v>0.93162393162393164</v>
      </c>
      <c r="AF70" s="4">
        <f t="shared" si="36"/>
        <v>0</v>
      </c>
      <c r="AI70" s="2" t="s">
        <v>77</v>
      </c>
      <c r="AJ70" s="2">
        <v>7</v>
      </c>
      <c r="AK70" s="2">
        <v>6</v>
      </c>
      <c r="AL70" s="2">
        <v>1</v>
      </c>
      <c r="AM70" s="2">
        <v>0</v>
      </c>
      <c r="AN70" s="4">
        <f t="shared" si="39"/>
        <v>0.8571428571428571</v>
      </c>
      <c r="AO70" s="4"/>
      <c r="AQ70" s="2" t="s">
        <v>77</v>
      </c>
      <c r="AR70" s="2">
        <v>7</v>
      </c>
      <c r="AS70" s="2">
        <v>6</v>
      </c>
      <c r="AT70" s="2">
        <v>1</v>
      </c>
      <c r="AU70" s="2">
        <v>0</v>
      </c>
      <c r="AV70" s="76">
        <f t="shared" si="50"/>
        <v>0.8571428571428571</v>
      </c>
      <c r="AW70" s="4">
        <f t="shared" si="41"/>
        <v>0</v>
      </c>
      <c r="AY70" s="2" t="s">
        <v>77</v>
      </c>
      <c r="AZ70" s="2">
        <v>7</v>
      </c>
      <c r="BA70" s="2">
        <v>6</v>
      </c>
      <c r="BB70" s="2">
        <v>1</v>
      </c>
      <c r="BC70" s="2">
        <v>0</v>
      </c>
      <c r="BD70" s="4">
        <f t="shared" si="51"/>
        <v>0.8571428571428571</v>
      </c>
      <c r="BE70" s="4">
        <f t="shared" si="52"/>
        <v>0</v>
      </c>
      <c r="BG70" s="4">
        <f t="shared" ref="BG70:BG77" si="61">BD70-AN70</f>
        <v>0</v>
      </c>
      <c r="BJ70" s="2" t="s">
        <v>77</v>
      </c>
      <c r="BK70" s="2">
        <v>7</v>
      </c>
      <c r="BL70" s="2">
        <v>6</v>
      </c>
      <c r="BM70" s="2">
        <v>1</v>
      </c>
      <c r="BN70" s="2">
        <v>0</v>
      </c>
      <c r="BO70" s="4">
        <v>0.86</v>
      </c>
      <c r="BP70" s="4">
        <f t="shared" si="44"/>
        <v>2.8571428571428914E-3</v>
      </c>
      <c r="BR70" s="2" t="s">
        <v>77</v>
      </c>
      <c r="BS70" s="2">
        <v>7</v>
      </c>
      <c r="BT70" s="2">
        <v>6</v>
      </c>
      <c r="BU70" s="2">
        <v>1</v>
      </c>
      <c r="BV70" s="2">
        <v>0</v>
      </c>
      <c r="BW70" s="4">
        <v>0.86</v>
      </c>
      <c r="BX70" s="4">
        <f t="shared" si="45"/>
        <v>0</v>
      </c>
      <c r="BZ70" s="2" t="s">
        <v>77</v>
      </c>
      <c r="CA70" s="2">
        <v>7</v>
      </c>
      <c r="CB70" s="2">
        <v>6</v>
      </c>
      <c r="CC70" s="2">
        <v>1</v>
      </c>
      <c r="CD70" s="2">
        <v>0</v>
      </c>
      <c r="CE70" s="4">
        <v>0.86</v>
      </c>
      <c r="CF70" s="4">
        <f t="shared" si="53"/>
        <v>0</v>
      </c>
      <c r="CH70" s="2" t="s">
        <v>79</v>
      </c>
      <c r="CI70" s="2">
        <v>160</v>
      </c>
      <c r="CJ70" s="2">
        <v>14</v>
      </c>
      <c r="CK70" s="2">
        <v>146</v>
      </c>
      <c r="CL70" s="2">
        <v>0</v>
      </c>
      <c r="CM70" s="4">
        <v>0.09</v>
      </c>
      <c r="CN70" s="4">
        <f t="shared" si="54"/>
        <v>0</v>
      </c>
      <c r="CP70" s="2" t="s">
        <v>79</v>
      </c>
      <c r="CQ70" s="2">
        <v>160</v>
      </c>
      <c r="CR70" s="2">
        <v>14</v>
      </c>
      <c r="CS70" s="2">
        <v>146</v>
      </c>
      <c r="CT70" s="2">
        <v>0</v>
      </c>
      <c r="CU70" s="4">
        <v>0.09</v>
      </c>
      <c r="CV70" s="4">
        <f t="shared" si="55"/>
        <v>0</v>
      </c>
      <c r="CX70" s="2" t="s">
        <v>79</v>
      </c>
      <c r="CY70" s="2">
        <v>160</v>
      </c>
      <c r="CZ70" s="2">
        <v>0</v>
      </c>
      <c r="DA70" s="2">
        <v>0</v>
      </c>
      <c r="DB70" s="2">
        <v>160</v>
      </c>
      <c r="DC70" s="4">
        <v>0</v>
      </c>
      <c r="DL70" s="2" t="s">
        <v>79</v>
      </c>
      <c r="DM70" s="2">
        <v>160</v>
      </c>
      <c r="DN70" s="2">
        <v>0</v>
      </c>
      <c r="DO70" s="2">
        <v>0</v>
      </c>
      <c r="DP70" s="2">
        <v>160</v>
      </c>
      <c r="DQ70" s="4">
        <v>0</v>
      </c>
      <c r="DS70" s="2" t="s">
        <v>106</v>
      </c>
      <c r="DT70" s="2">
        <v>52</v>
      </c>
      <c r="DU70" s="2">
        <v>0</v>
      </c>
      <c r="DV70" s="2">
        <v>0</v>
      </c>
      <c r="DW70" s="2">
        <v>52</v>
      </c>
      <c r="DX70" s="4">
        <v>0</v>
      </c>
      <c r="DZ70" s="2" t="s">
        <v>79</v>
      </c>
      <c r="EA70" s="2">
        <v>160</v>
      </c>
      <c r="EB70" s="2">
        <v>0</v>
      </c>
      <c r="EC70" s="2">
        <v>0</v>
      </c>
      <c r="ED70" s="2">
        <v>160</v>
      </c>
      <c r="EE70" s="4">
        <v>0</v>
      </c>
      <c r="EG70" s="2" t="s">
        <v>79</v>
      </c>
      <c r="EH70" s="2">
        <v>160</v>
      </c>
      <c r="EI70" s="2">
        <v>0</v>
      </c>
      <c r="EJ70" s="2">
        <v>0</v>
      </c>
      <c r="EK70" s="2">
        <v>160</v>
      </c>
      <c r="EL70" s="4">
        <v>0</v>
      </c>
      <c r="EN70" s="2" t="s">
        <v>79</v>
      </c>
      <c r="EO70" s="2">
        <v>160</v>
      </c>
      <c r="EP70" s="2">
        <v>14</v>
      </c>
      <c r="EQ70" s="2">
        <v>146</v>
      </c>
      <c r="ER70" s="2">
        <v>0</v>
      </c>
      <c r="ES70" s="4">
        <v>0.09</v>
      </c>
      <c r="EU70" s="2" t="s">
        <v>79</v>
      </c>
      <c r="EV70" s="2">
        <v>160</v>
      </c>
      <c r="EW70" s="2">
        <v>0</v>
      </c>
      <c r="EX70" s="2">
        <v>0</v>
      </c>
      <c r="EY70" s="2">
        <v>160</v>
      </c>
      <c r="EZ70" s="4">
        <v>0</v>
      </c>
      <c r="FB70" s="2" t="s">
        <v>79</v>
      </c>
      <c r="FC70" s="2">
        <v>160</v>
      </c>
      <c r="FD70" s="2">
        <v>14</v>
      </c>
      <c r="FE70" s="2">
        <v>146</v>
      </c>
      <c r="FF70" s="2">
        <v>0</v>
      </c>
      <c r="FG70" s="4">
        <v>0.09</v>
      </c>
      <c r="FH70" s="4">
        <f>FG70-CU70</f>
        <v>0</v>
      </c>
      <c r="FJ70" s="2" t="s">
        <v>79</v>
      </c>
      <c r="FK70" s="2">
        <v>160</v>
      </c>
      <c r="FL70" s="2">
        <v>14</v>
      </c>
      <c r="FM70" s="2">
        <v>146</v>
      </c>
      <c r="FN70" s="2">
        <v>0</v>
      </c>
      <c r="FO70" s="4">
        <v>0.09</v>
      </c>
      <c r="FP70" s="4">
        <f t="shared" si="56"/>
        <v>0</v>
      </c>
      <c r="FR70" s="2" t="s">
        <v>79</v>
      </c>
      <c r="FS70" s="2">
        <v>160</v>
      </c>
      <c r="FT70" s="2">
        <v>14</v>
      </c>
      <c r="FU70" s="2">
        <v>146</v>
      </c>
      <c r="FV70" s="2">
        <v>0</v>
      </c>
      <c r="FW70" s="4">
        <v>0.09</v>
      </c>
      <c r="FX70" s="4">
        <f t="shared" si="57"/>
        <v>0</v>
      </c>
      <c r="FZ70" s="2" t="s">
        <v>79</v>
      </c>
      <c r="GA70" s="2">
        <v>160</v>
      </c>
      <c r="GB70" s="2">
        <v>14</v>
      </c>
      <c r="GC70" s="2">
        <v>146</v>
      </c>
      <c r="GD70" s="2">
        <v>0</v>
      </c>
      <c r="GE70" s="4">
        <v>0.09</v>
      </c>
      <c r="GF70" s="4">
        <f t="shared" si="58"/>
        <v>0</v>
      </c>
      <c r="GI70" s="2" t="s">
        <v>266</v>
      </c>
      <c r="GJ70" s="2">
        <v>160</v>
      </c>
      <c r="GK70" s="2">
        <v>14</v>
      </c>
      <c r="GL70" s="2">
        <v>146</v>
      </c>
      <c r="GM70" s="2">
        <v>0</v>
      </c>
      <c r="GN70" s="4">
        <f t="shared" si="59"/>
        <v>8.7499999999999994E-2</v>
      </c>
      <c r="GO70" s="4">
        <f t="shared" si="60"/>
        <v>-2.5000000000000022E-3</v>
      </c>
    </row>
    <row r="71" spans="1:198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46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4">
        <f t="shared" si="47"/>
        <v>1</v>
      </c>
      <c r="P71" s="4">
        <f t="shared" si="42"/>
        <v>0</v>
      </c>
      <c r="R71" s="2" t="s">
        <v>74</v>
      </c>
      <c r="S71" s="75">
        <v>7</v>
      </c>
      <c r="T71" s="75">
        <v>7</v>
      </c>
      <c r="U71" s="75">
        <v>0</v>
      </c>
      <c r="V71" s="75">
        <v>0</v>
      </c>
      <c r="W71" s="4">
        <f t="shared" si="48"/>
        <v>1</v>
      </c>
      <c r="X71" s="4">
        <f t="shared" si="43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f t="shared" si="49"/>
        <v>1</v>
      </c>
      <c r="AF71" s="4">
        <f t="shared" si="36"/>
        <v>0</v>
      </c>
      <c r="AI71" s="2" t="s">
        <v>78</v>
      </c>
      <c r="AJ71" s="2">
        <v>32</v>
      </c>
      <c r="AK71" s="2">
        <v>31</v>
      </c>
      <c r="AL71" s="2">
        <v>1</v>
      </c>
      <c r="AM71" s="2">
        <v>0</v>
      </c>
      <c r="AN71" s="4">
        <f t="shared" si="39"/>
        <v>0.96875</v>
      </c>
      <c r="AO71" s="4"/>
      <c r="AQ71" s="2" t="s">
        <v>78</v>
      </c>
      <c r="AR71" s="2">
        <v>32</v>
      </c>
      <c r="AS71" s="2">
        <v>31</v>
      </c>
      <c r="AT71" s="2">
        <v>1</v>
      </c>
      <c r="AU71" s="2">
        <v>0</v>
      </c>
      <c r="AV71" s="76">
        <f t="shared" si="50"/>
        <v>0.96875</v>
      </c>
      <c r="AW71" s="4">
        <f t="shared" si="41"/>
        <v>0</v>
      </c>
      <c r="AY71" s="2" t="s">
        <v>78</v>
      </c>
      <c r="AZ71" s="2">
        <v>32</v>
      </c>
      <c r="BA71" s="2">
        <v>31</v>
      </c>
      <c r="BB71" s="2">
        <v>1</v>
      </c>
      <c r="BC71" s="2">
        <v>0</v>
      </c>
      <c r="BD71" s="4">
        <f t="shared" si="51"/>
        <v>0.96875</v>
      </c>
      <c r="BE71" s="4">
        <f t="shared" si="52"/>
        <v>0</v>
      </c>
      <c r="BG71" s="4">
        <f t="shared" si="61"/>
        <v>0</v>
      </c>
      <c r="BJ71" s="2" t="s">
        <v>78</v>
      </c>
      <c r="BK71" s="2">
        <v>32</v>
      </c>
      <c r="BL71" s="2">
        <v>31</v>
      </c>
      <c r="BM71" s="2">
        <v>1</v>
      </c>
      <c r="BN71" s="2">
        <v>0</v>
      </c>
      <c r="BO71" s="4">
        <v>0.97</v>
      </c>
      <c r="BP71" s="4">
        <f t="shared" si="44"/>
        <v>1.2499999999999734E-3</v>
      </c>
      <c r="BR71" s="2" t="s">
        <v>78</v>
      </c>
      <c r="BS71" s="2">
        <v>32</v>
      </c>
      <c r="BT71" s="2">
        <v>31</v>
      </c>
      <c r="BU71" s="2">
        <v>1</v>
      </c>
      <c r="BV71" s="2">
        <v>0</v>
      </c>
      <c r="BW71" s="4">
        <v>0.97</v>
      </c>
      <c r="BX71" s="4">
        <f t="shared" si="45"/>
        <v>0</v>
      </c>
      <c r="BZ71" s="2" t="s">
        <v>78</v>
      </c>
      <c r="CA71" s="2">
        <v>32</v>
      </c>
      <c r="CB71" s="2">
        <v>31</v>
      </c>
      <c r="CC71" s="2">
        <v>1</v>
      </c>
      <c r="CD71" s="2">
        <v>0</v>
      </c>
      <c r="CE71" s="4">
        <v>0.97</v>
      </c>
      <c r="CF71" s="4">
        <f t="shared" si="53"/>
        <v>0</v>
      </c>
      <c r="CH71" s="2" t="s">
        <v>80</v>
      </c>
      <c r="CI71" s="2">
        <v>20</v>
      </c>
      <c r="CJ71" s="2">
        <v>20</v>
      </c>
      <c r="CK71" s="2">
        <v>0</v>
      </c>
      <c r="CL71" s="2">
        <v>0</v>
      </c>
      <c r="CM71" s="4">
        <v>1</v>
      </c>
      <c r="CN71" s="4">
        <f t="shared" si="54"/>
        <v>0</v>
      </c>
      <c r="CP71" s="2" t="s">
        <v>80</v>
      </c>
      <c r="CQ71" s="2">
        <v>20</v>
      </c>
      <c r="CR71" s="2">
        <v>20</v>
      </c>
      <c r="CS71" s="2">
        <v>0</v>
      </c>
      <c r="CT71" s="2">
        <v>0</v>
      </c>
      <c r="CU71" s="4">
        <v>1</v>
      </c>
      <c r="CV71" s="4">
        <f t="shared" si="55"/>
        <v>0</v>
      </c>
      <c r="CX71" s="2" t="s">
        <v>80</v>
      </c>
      <c r="CY71" s="2">
        <v>20</v>
      </c>
      <c r="CZ71" s="2">
        <v>0</v>
      </c>
      <c r="DA71" s="2">
        <v>0</v>
      </c>
      <c r="DB71" s="2">
        <v>20</v>
      </c>
      <c r="DC71" s="4">
        <v>0</v>
      </c>
      <c r="DL71" s="2" t="s">
        <v>106</v>
      </c>
      <c r="DM71" s="2">
        <v>52</v>
      </c>
      <c r="DN71" s="2">
        <v>0</v>
      </c>
      <c r="DO71" s="2">
        <v>0</v>
      </c>
      <c r="DP71" s="2">
        <v>52</v>
      </c>
      <c r="DQ71" s="4">
        <v>0</v>
      </c>
      <c r="DS71" s="2" t="s">
        <v>80</v>
      </c>
      <c r="DT71" s="2">
        <v>20</v>
      </c>
      <c r="DU71" s="2">
        <v>0</v>
      </c>
      <c r="DV71" s="2">
        <v>0</v>
      </c>
      <c r="DW71" s="2">
        <v>20</v>
      </c>
      <c r="DX71" s="4">
        <v>0</v>
      </c>
      <c r="DZ71" s="2" t="s">
        <v>106</v>
      </c>
      <c r="EA71" s="2">
        <v>52</v>
      </c>
      <c r="EB71" s="2">
        <v>0</v>
      </c>
      <c r="EC71" s="2">
        <v>0</v>
      </c>
      <c r="ED71" s="2">
        <v>52</v>
      </c>
      <c r="EE71" s="4">
        <v>0</v>
      </c>
      <c r="EG71" s="2" t="s">
        <v>106</v>
      </c>
      <c r="EH71" s="2">
        <v>52</v>
      </c>
      <c r="EI71" s="2">
        <v>0</v>
      </c>
      <c r="EJ71" s="2">
        <v>0</v>
      </c>
      <c r="EK71" s="2">
        <v>52</v>
      </c>
      <c r="EL71" s="4">
        <v>0</v>
      </c>
      <c r="EN71" s="2" t="s">
        <v>106</v>
      </c>
      <c r="EO71" s="2">
        <v>52</v>
      </c>
      <c r="EP71" s="2">
        <v>0</v>
      </c>
      <c r="EQ71" s="2">
        <v>0</v>
      </c>
      <c r="ER71" s="2">
        <v>52</v>
      </c>
      <c r="ES71" s="4">
        <v>0</v>
      </c>
      <c r="EU71" s="2" t="s">
        <v>106</v>
      </c>
      <c r="EV71" s="2">
        <v>52</v>
      </c>
      <c r="EW71" s="2">
        <v>0</v>
      </c>
      <c r="EX71" s="2">
        <v>0</v>
      </c>
      <c r="EY71" s="2">
        <v>52</v>
      </c>
      <c r="EZ71" s="4">
        <v>0</v>
      </c>
      <c r="FB71" s="2" t="s">
        <v>106</v>
      </c>
      <c r="FC71" s="2">
        <v>52</v>
      </c>
      <c r="FD71" s="2">
        <v>52</v>
      </c>
      <c r="FE71" s="2">
        <v>0</v>
      </c>
      <c r="FF71" s="2">
        <v>0</v>
      </c>
      <c r="FG71" s="4">
        <v>1</v>
      </c>
      <c r="FJ71" s="2" t="s">
        <v>106</v>
      </c>
      <c r="FK71" s="2">
        <v>52</v>
      </c>
      <c r="FL71" s="2">
        <v>52</v>
      </c>
      <c r="FM71" s="2">
        <v>0</v>
      </c>
      <c r="FN71" s="2">
        <v>0</v>
      </c>
      <c r="FO71" s="4">
        <v>1</v>
      </c>
      <c r="FP71" s="4">
        <f t="shared" si="56"/>
        <v>0</v>
      </c>
      <c r="FR71" s="2" t="s">
        <v>106</v>
      </c>
      <c r="FS71" s="2">
        <v>52</v>
      </c>
      <c r="FT71" s="2">
        <v>52</v>
      </c>
      <c r="FU71" s="2">
        <v>0</v>
      </c>
      <c r="FV71" s="2">
        <v>0</v>
      </c>
      <c r="FW71" s="4">
        <v>1</v>
      </c>
      <c r="FX71" s="4">
        <f t="shared" si="57"/>
        <v>0</v>
      </c>
      <c r="FZ71" s="2" t="s">
        <v>106</v>
      </c>
      <c r="GA71" s="2">
        <v>52</v>
      </c>
      <c r="GB71" s="2">
        <v>52</v>
      </c>
      <c r="GC71" s="2">
        <v>0</v>
      </c>
      <c r="GD71" s="2">
        <v>0</v>
      </c>
      <c r="GE71" s="4">
        <v>1</v>
      </c>
      <c r="GF71" s="4">
        <f t="shared" si="58"/>
        <v>0</v>
      </c>
      <c r="GI71" s="2" t="s">
        <v>106</v>
      </c>
      <c r="GJ71" s="2">
        <v>52</v>
      </c>
      <c r="GK71" s="2">
        <v>52</v>
      </c>
      <c r="GL71" s="2">
        <v>0</v>
      </c>
      <c r="GM71" s="2">
        <v>0</v>
      </c>
      <c r="GN71" s="4">
        <f t="shared" si="59"/>
        <v>1</v>
      </c>
      <c r="GO71" s="4">
        <f t="shared" si="60"/>
        <v>0</v>
      </c>
    </row>
    <row r="72" spans="1:198">
      <c r="A72" s="76">
        <v>0.64</v>
      </c>
      <c r="B72" s="76"/>
      <c r="C72" s="75" t="s">
        <v>75</v>
      </c>
      <c r="D72" s="75">
        <v>68</v>
      </c>
      <c r="E72" s="75">
        <v>42</v>
      </c>
      <c r="F72" s="79">
        <v>26</v>
      </c>
      <c r="G72" s="75">
        <v>0</v>
      </c>
      <c r="H72" s="76">
        <f t="shared" si="46"/>
        <v>0.61764705882352944</v>
      </c>
      <c r="J72" s="2" t="s">
        <v>75</v>
      </c>
      <c r="K72" s="2">
        <v>68</v>
      </c>
      <c r="L72" s="2">
        <v>42</v>
      </c>
      <c r="M72" s="2">
        <v>26</v>
      </c>
      <c r="N72" s="2">
        <v>0</v>
      </c>
      <c r="O72" s="4">
        <f t="shared" si="47"/>
        <v>0.61764705882352944</v>
      </c>
      <c r="P72" s="4">
        <f t="shared" si="42"/>
        <v>0</v>
      </c>
      <c r="R72" s="2" t="s">
        <v>75</v>
      </c>
      <c r="S72" s="75">
        <v>68</v>
      </c>
      <c r="T72" s="75">
        <v>44</v>
      </c>
      <c r="U72" s="75">
        <v>24</v>
      </c>
      <c r="V72" s="75">
        <v>0</v>
      </c>
      <c r="W72" s="4">
        <f t="shared" si="48"/>
        <v>0.6470588235294118</v>
      </c>
      <c r="X72" s="4">
        <f t="shared" si="43"/>
        <v>2.9411764705882359E-2</v>
      </c>
      <c r="Z72" s="2" t="s">
        <v>75</v>
      </c>
      <c r="AA72" s="2">
        <v>68</v>
      </c>
      <c r="AB72" s="2">
        <v>44</v>
      </c>
      <c r="AC72" s="2">
        <v>24</v>
      </c>
      <c r="AD72" s="2">
        <v>0</v>
      </c>
      <c r="AE72" s="4">
        <f t="shared" si="49"/>
        <v>0.6470588235294118</v>
      </c>
      <c r="AF72" s="4">
        <f t="shared" si="36"/>
        <v>0</v>
      </c>
      <c r="AI72" s="2" t="s">
        <v>79</v>
      </c>
      <c r="AJ72" s="2">
        <v>160</v>
      </c>
      <c r="AK72" s="2">
        <v>14</v>
      </c>
      <c r="AL72" s="2">
        <v>146</v>
      </c>
      <c r="AM72" s="2">
        <v>0</v>
      </c>
      <c r="AN72" s="4">
        <f t="shared" si="39"/>
        <v>8.7499999999999994E-2</v>
      </c>
      <c r="AO72" s="4"/>
      <c r="AQ72" s="2" t="s">
        <v>79</v>
      </c>
      <c r="AR72" s="2">
        <v>160</v>
      </c>
      <c r="AS72" s="2">
        <v>0</v>
      </c>
      <c r="AT72" s="2">
        <v>0</v>
      </c>
      <c r="AU72" s="2">
        <v>160</v>
      </c>
      <c r="AV72" s="76">
        <f t="shared" si="50"/>
        <v>0</v>
      </c>
      <c r="AW72" s="4">
        <f t="shared" si="41"/>
        <v>-8.7499999999999994E-2</v>
      </c>
      <c r="AY72" s="2" t="s">
        <v>79</v>
      </c>
      <c r="AZ72" s="2">
        <v>160</v>
      </c>
      <c r="BA72" s="2">
        <v>14</v>
      </c>
      <c r="BB72" s="2">
        <v>146</v>
      </c>
      <c r="BC72" s="2">
        <v>0</v>
      </c>
      <c r="BD72" s="4">
        <f t="shared" si="51"/>
        <v>8.7499999999999994E-2</v>
      </c>
      <c r="BE72" s="4">
        <f t="shared" si="52"/>
        <v>8.7499999999999994E-2</v>
      </c>
      <c r="BG72" s="4">
        <f t="shared" si="61"/>
        <v>0</v>
      </c>
      <c r="BJ72" s="2" t="s">
        <v>79</v>
      </c>
      <c r="BK72" s="2">
        <v>160</v>
      </c>
      <c r="BL72" s="2">
        <v>14</v>
      </c>
      <c r="BM72" s="2">
        <v>146</v>
      </c>
      <c r="BN72" s="2">
        <v>0</v>
      </c>
      <c r="BO72" s="4">
        <v>0.09</v>
      </c>
      <c r="BP72" s="4">
        <f t="shared" si="44"/>
        <v>2.5000000000000022E-3</v>
      </c>
      <c r="BR72" s="2" t="s">
        <v>79</v>
      </c>
      <c r="BS72" s="2">
        <v>160</v>
      </c>
      <c r="BT72" s="2">
        <v>14</v>
      </c>
      <c r="BU72" s="2">
        <v>146</v>
      </c>
      <c r="BV72" s="2">
        <v>0</v>
      </c>
      <c r="BW72" s="4">
        <v>0.09</v>
      </c>
      <c r="BX72" s="4">
        <f t="shared" si="45"/>
        <v>0</v>
      </c>
      <c r="BZ72" s="2" t="s">
        <v>79</v>
      </c>
      <c r="CA72" s="2">
        <v>160</v>
      </c>
      <c r="CB72" s="2">
        <v>14</v>
      </c>
      <c r="CC72" s="2">
        <v>146</v>
      </c>
      <c r="CD72" s="2">
        <v>0</v>
      </c>
      <c r="CE72" s="4">
        <v>0.09</v>
      </c>
      <c r="CF72" s="4">
        <f t="shared" si="53"/>
        <v>0</v>
      </c>
      <c r="CH72" s="2" t="s">
        <v>81</v>
      </c>
      <c r="CI72" s="2">
        <v>99</v>
      </c>
      <c r="CJ72" s="2">
        <v>67</v>
      </c>
      <c r="CK72" s="2">
        <v>19</v>
      </c>
      <c r="CL72" s="2">
        <v>13</v>
      </c>
      <c r="CM72" s="4">
        <v>0.68</v>
      </c>
      <c r="CN72" s="4">
        <f t="shared" si="54"/>
        <v>-3.9999999999999925E-2</v>
      </c>
      <c r="CP72" s="2" t="s">
        <v>81</v>
      </c>
      <c r="CQ72" s="2">
        <v>99</v>
      </c>
      <c r="CR72" s="2">
        <v>71</v>
      </c>
      <c r="CS72" s="2">
        <v>19</v>
      </c>
      <c r="CT72" s="2">
        <v>9</v>
      </c>
      <c r="CU72" s="4">
        <v>0.72</v>
      </c>
      <c r="CV72" s="4">
        <f t="shared" si="55"/>
        <v>3.9999999999999925E-2</v>
      </c>
      <c r="CX72" s="2" t="s">
        <v>81</v>
      </c>
      <c r="CY72" s="2">
        <v>99</v>
      </c>
      <c r="CZ72" s="2">
        <v>0</v>
      </c>
      <c r="DA72" s="2">
        <v>0</v>
      </c>
      <c r="DB72" s="2">
        <v>99</v>
      </c>
      <c r="DC72" s="4">
        <v>0</v>
      </c>
      <c r="DL72" s="2" t="s">
        <v>80</v>
      </c>
      <c r="DM72" s="2">
        <v>20</v>
      </c>
      <c r="DN72" s="2">
        <v>0</v>
      </c>
      <c r="DO72" s="2">
        <v>0</v>
      </c>
      <c r="DP72" s="2">
        <v>20</v>
      </c>
      <c r="DQ72" s="4">
        <v>0</v>
      </c>
      <c r="DS72" s="2" t="s">
        <v>108</v>
      </c>
      <c r="DT72" s="2">
        <v>4</v>
      </c>
      <c r="DU72" s="2">
        <v>0</v>
      </c>
      <c r="DV72" s="2">
        <v>0</v>
      </c>
      <c r="DW72" s="2">
        <v>4</v>
      </c>
      <c r="DX72" s="4">
        <v>0</v>
      </c>
      <c r="DZ72" s="2" t="s">
        <v>80</v>
      </c>
      <c r="EA72" s="2">
        <v>20</v>
      </c>
      <c r="EB72" s="2">
        <v>0</v>
      </c>
      <c r="EC72" s="2">
        <v>0</v>
      </c>
      <c r="ED72" s="2">
        <v>20</v>
      </c>
      <c r="EE72" s="4">
        <v>0</v>
      </c>
      <c r="EG72" s="2" t="s">
        <v>80</v>
      </c>
      <c r="EH72" s="2">
        <v>20</v>
      </c>
      <c r="EI72" s="2">
        <v>0</v>
      </c>
      <c r="EJ72" s="2">
        <v>0</v>
      </c>
      <c r="EK72" s="2">
        <v>20</v>
      </c>
      <c r="EL72" s="4">
        <v>0</v>
      </c>
      <c r="EN72" s="2" t="s">
        <v>80</v>
      </c>
      <c r="EO72" s="2">
        <v>20</v>
      </c>
      <c r="EP72" s="2">
        <v>0</v>
      </c>
      <c r="EQ72" s="2">
        <v>0</v>
      </c>
      <c r="ER72" s="2">
        <v>20</v>
      </c>
      <c r="ES72" s="4">
        <v>0</v>
      </c>
      <c r="EU72" s="2" t="s">
        <v>80</v>
      </c>
      <c r="EV72" s="2">
        <v>20</v>
      </c>
      <c r="EW72" s="2">
        <v>0</v>
      </c>
      <c r="EX72" s="2">
        <v>0</v>
      </c>
      <c r="EY72" s="2">
        <v>20</v>
      </c>
      <c r="EZ72" s="4">
        <v>0</v>
      </c>
      <c r="FB72" s="2" t="s">
        <v>80</v>
      </c>
      <c r="FC72" s="2">
        <v>20</v>
      </c>
      <c r="FD72" s="2">
        <v>20</v>
      </c>
      <c r="FE72" s="2">
        <v>0</v>
      </c>
      <c r="FF72" s="2">
        <v>0</v>
      </c>
      <c r="FG72" s="4">
        <v>1</v>
      </c>
      <c r="FH72" s="4">
        <f>CU71</f>
        <v>1</v>
      </c>
      <c r="FJ72" s="2" t="s">
        <v>80</v>
      </c>
      <c r="FK72" s="2">
        <v>20</v>
      </c>
      <c r="FL72" s="2">
        <v>20</v>
      </c>
      <c r="FM72" s="2">
        <v>0</v>
      </c>
      <c r="FN72" s="2">
        <v>0</v>
      </c>
      <c r="FO72" s="4">
        <v>1</v>
      </c>
      <c r="FP72" s="4">
        <f t="shared" si="56"/>
        <v>0</v>
      </c>
      <c r="FR72" s="2" t="s">
        <v>80</v>
      </c>
      <c r="FS72" s="2">
        <v>20</v>
      </c>
      <c r="FT72" s="2">
        <v>20</v>
      </c>
      <c r="FU72" s="2">
        <v>0</v>
      </c>
      <c r="FV72" s="2">
        <v>0</v>
      </c>
      <c r="FW72" s="4">
        <v>1</v>
      </c>
      <c r="FX72" s="4">
        <f t="shared" si="57"/>
        <v>0</v>
      </c>
      <c r="FZ72" s="2" t="s">
        <v>80</v>
      </c>
      <c r="GA72" s="2">
        <v>20</v>
      </c>
      <c r="GB72" s="2">
        <v>20</v>
      </c>
      <c r="GC72" s="2">
        <v>0</v>
      </c>
      <c r="GD72" s="2">
        <v>0</v>
      </c>
      <c r="GE72" s="4">
        <v>1</v>
      </c>
      <c r="GF72" s="4">
        <f t="shared" si="58"/>
        <v>0</v>
      </c>
      <c r="GI72" s="2" t="s">
        <v>80</v>
      </c>
      <c r="GJ72" s="2">
        <v>20</v>
      </c>
      <c r="GK72" s="2">
        <v>20</v>
      </c>
      <c r="GL72" s="2">
        <v>0</v>
      </c>
      <c r="GM72" s="2">
        <v>0</v>
      </c>
      <c r="GN72" s="4">
        <f t="shared" si="59"/>
        <v>1</v>
      </c>
      <c r="GO72" s="4">
        <f t="shared" si="60"/>
        <v>0</v>
      </c>
    </row>
    <row r="73" spans="1:198">
      <c r="A73" s="76">
        <v>0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46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4">
        <f t="shared" si="47"/>
        <v>7.2463768115942032E-2</v>
      </c>
      <c r="P73" s="4">
        <f t="shared" si="42"/>
        <v>0</v>
      </c>
      <c r="R73" s="2" t="s">
        <v>76</v>
      </c>
      <c r="S73" s="75">
        <v>69</v>
      </c>
      <c r="T73" s="75">
        <v>5</v>
      </c>
      <c r="U73" s="75">
        <v>0</v>
      </c>
      <c r="V73" s="75">
        <v>64</v>
      </c>
      <c r="W73" s="4">
        <f t="shared" si="48"/>
        <v>7.2463768115942032E-2</v>
      </c>
      <c r="X73" s="4">
        <f t="shared" si="43"/>
        <v>0</v>
      </c>
      <c r="Z73" s="8" t="s">
        <v>76</v>
      </c>
      <c r="AA73" s="2">
        <v>69</v>
      </c>
      <c r="AB73" s="2">
        <v>41</v>
      </c>
      <c r="AC73" s="2">
        <v>16</v>
      </c>
      <c r="AD73" s="2">
        <v>12</v>
      </c>
      <c r="AE73" s="4">
        <f t="shared" si="49"/>
        <v>0.59420289855072461</v>
      </c>
      <c r="AF73" s="4">
        <f t="shared" si="36"/>
        <v>0.52173913043478259</v>
      </c>
      <c r="AI73" s="2" t="s">
        <v>80</v>
      </c>
      <c r="AJ73" s="2">
        <v>20</v>
      </c>
      <c r="AK73" s="2">
        <v>20</v>
      </c>
      <c r="AL73" s="2">
        <v>0</v>
      </c>
      <c r="AM73" s="2">
        <v>0</v>
      </c>
      <c r="AN73" s="4">
        <f t="shared" si="39"/>
        <v>1</v>
      </c>
      <c r="AO73" s="4"/>
      <c r="AQ73" s="2" t="s">
        <v>80</v>
      </c>
      <c r="AR73" s="2">
        <v>20</v>
      </c>
      <c r="AS73" s="2">
        <v>20</v>
      </c>
      <c r="AT73" s="2">
        <v>0</v>
      </c>
      <c r="AU73" s="2">
        <v>0</v>
      </c>
      <c r="AV73" s="76">
        <f t="shared" si="50"/>
        <v>1</v>
      </c>
      <c r="AW73" s="4">
        <f t="shared" si="41"/>
        <v>0</v>
      </c>
      <c r="AY73" s="2" t="s">
        <v>80</v>
      </c>
      <c r="AZ73" s="2">
        <v>20</v>
      </c>
      <c r="BA73" s="2">
        <v>20</v>
      </c>
      <c r="BB73" s="2">
        <v>0</v>
      </c>
      <c r="BC73" s="2">
        <v>0</v>
      </c>
      <c r="BD73" s="4">
        <f t="shared" si="51"/>
        <v>1</v>
      </c>
      <c r="BE73" s="4">
        <f t="shared" si="52"/>
        <v>0</v>
      </c>
      <c r="BG73" s="4">
        <f t="shared" si="61"/>
        <v>0</v>
      </c>
      <c r="BJ73" s="2" t="s">
        <v>80</v>
      </c>
      <c r="BK73" s="2">
        <v>20</v>
      </c>
      <c r="BL73" s="2">
        <v>20</v>
      </c>
      <c r="BM73" s="2">
        <v>0</v>
      </c>
      <c r="BN73" s="2">
        <v>0</v>
      </c>
      <c r="BO73" s="4">
        <v>1</v>
      </c>
      <c r="BP73" s="4">
        <f t="shared" si="44"/>
        <v>0</v>
      </c>
      <c r="BR73" s="2" t="s">
        <v>80</v>
      </c>
      <c r="BS73" s="2">
        <v>20</v>
      </c>
      <c r="BT73" s="2">
        <v>20</v>
      </c>
      <c r="BU73" s="2">
        <v>0</v>
      </c>
      <c r="BV73" s="2">
        <v>0</v>
      </c>
      <c r="BW73" s="4">
        <v>1</v>
      </c>
      <c r="BX73" s="4">
        <f t="shared" si="45"/>
        <v>0</v>
      </c>
      <c r="BZ73" s="2" t="s">
        <v>80</v>
      </c>
      <c r="CA73" s="2">
        <v>20</v>
      </c>
      <c r="CB73" s="2">
        <v>20</v>
      </c>
      <c r="CC73" s="2">
        <v>0</v>
      </c>
      <c r="CD73" s="2">
        <v>0</v>
      </c>
      <c r="CE73" s="4">
        <v>1</v>
      </c>
      <c r="CF73" s="4">
        <f t="shared" si="53"/>
        <v>0</v>
      </c>
      <c r="CH73" s="2" t="s">
        <v>82</v>
      </c>
      <c r="CI73" s="2">
        <v>71</v>
      </c>
      <c r="CJ73" s="2">
        <v>34</v>
      </c>
      <c r="CK73" s="2">
        <v>9</v>
      </c>
      <c r="CL73" s="2">
        <v>28</v>
      </c>
      <c r="CM73" s="4">
        <v>0.48</v>
      </c>
      <c r="CN73" s="4">
        <f t="shared" si="54"/>
        <v>0</v>
      </c>
      <c r="CP73" s="2" t="s">
        <v>82</v>
      </c>
      <c r="CQ73" s="2">
        <v>71</v>
      </c>
      <c r="CR73" s="2">
        <v>34</v>
      </c>
      <c r="CS73" s="2">
        <v>9</v>
      </c>
      <c r="CT73" s="2">
        <v>28</v>
      </c>
      <c r="CU73" s="4">
        <v>0.48</v>
      </c>
      <c r="CV73" s="4">
        <f t="shared" si="55"/>
        <v>0</v>
      </c>
      <c r="CX73" s="2" t="s">
        <v>82</v>
      </c>
      <c r="CY73" s="2">
        <v>71</v>
      </c>
      <c r="CZ73" s="2">
        <v>0</v>
      </c>
      <c r="DA73" s="2">
        <v>0</v>
      </c>
      <c r="DB73" s="2">
        <v>71</v>
      </c>
      <c r="DC73" s="4">
        <v>0</v>
      </c>
      <c r="DL73" s="2" t="s">
        <v>108</v>
      </c>
      <c r="DM73" s="2">
        <v>4</v>
      </c>
      <c r="DN73" s="2">
        <v>0</v>
      </c>
      <c r="DO73" s="2">
        <v>0</v>
      </c>
      <c r="DP73" s="2">
        <v>4</v>
      </c>
      <c r="DQ73" s="4">
        <v>0</v>
      </c>
      <c r="DS73" s="2" t="s">
        <v>81</v>
      </c>
      <c r="DT73" s="2">
        <v>94</v>
      </c>
      <c r="DU73" s="2">
        <v>0</v>
      </c>
      <c r="DV73" s="2">
        <v>0</v>
      </c>
      <c r="DW73" s="2">
        <v>94</v>
      </c>
      <c r="DX73" s="4">
        <v>0</v>
      </c>
      <c r="DZ73" s="2" t="s">
        <v>108</v>
      </c>
      <c r="EA73" s="2">
        <v>4</v>
      </c>
      <c r="EB73" s="2">
        <v>0</v>
      </c>
      <c r="EC73" s="2">
        <v>0</v>
      </c>
      <c r="ED73" s="2">
        <v>4</v>
      </c>
      <c r="EE73" s="4">
        <v>0</v>
      </c>
      <c r="EG73" s="2" t="s">
        <v>108</v>
      </c>
      <c r="EH73" s="2">
        <v>4</v>
      </c>
      <c r="EI73" s="2">
        <v>0</v>
      </c>
      <c r="EJ73" s="2">
        <v>0</v>
      </c>
      <c r="EK73" s="2">
        <v>4</v>
      </c>
      <c r="EL73" s="4">
        <v>0</v>
      </c>
      <c r="EN73" s="2" t="s">
        <v>108</v>
      </c>
      <c r="EO73" s="2">
        <v>4</v>
      </c>
      <c r="EP73" s="2">
        <v>0</v>
      </c>
      <c r="EQ73" s="2">
        <v>0</v>
      </c>
      <c r="ER73" s="2">
        <v>4</v>
      </c>
      <c r="ES73" s="4">
        <v>0</v>
      </c>
      <c r="EU73" s="2" t="s">
        <v>108</v>
      </c>
      <c r="EV73" s="2">
        <v>4</v>
      </c>
      <c r="EW73" s="2">
        <v>0</v>
      </c>
      <c r="EX73" s="2">
        <v>0</v>
      </c>
      <c r="EY73" s="2">
        <v>4</v>
      </c>
      <c r="EZ73" s="4">
        <v>0</v>
      </c>
      <c r="FB73" s="2" t="s">
        <v>108</v>
      </c>
      <c r="FC73" s="2">
        <v>4</v>
      </c>
      <c r="FD73" s="2">
        <v>4</v>
      </c>
      <c r="FE73" s="2">
        <v>0</v>
      </c>
      <c r="FF73" s="2">
        <v>0</v>
      </c>
      <c r="FG73" s="4">
        <v>1</v>
      </c>
      <c r="FH73" s="4">
        <f>FG73-CU86</f>
        <v>0</v>
      </c>
      <c r="FJ73" s="2" t="s">
        <v>108</v>
      </c>
      <c r="FK73" s="2">
        <v>4</v>
      </c>
      <c r="FL73" s="2">
        <v>4</v>
      </c>
      <c r="FM73" s="2">
        <v>0</v>
      </c>
      <c r="FN73" s="2">
        <v>0</v>
      </c>
      <c r="FO73" s="4">
        <v>1</v>
      </c>
      <c r="FP73" s="4">
        <f t="shared" si="56"/>
        <v>0</v>
      </c>
      <c r="FR73" s="2" t="s">
        <v>108</v>
      </c>
      <c r="FS73" s="2">
        <v>4</v>
      </c>
      <c r="FT73" s="2">
        <v>4</v>
      </c>
      <c r="FU73" s="2">
        <v>0</v>
      </c>
      <c r="FV73" s="2">
        <v>0</v>
      </c>
      <c r="FW73" s="4">
        <v>1</v>
      </c>
      <c r="FX73" s="4">
        <f t="shared" si="57"/>
        <v>0</v>
      </c>
      <c r="FZ73" s="2" t="s">
        <v>108</v>
      </c>
      <c r="GA73" s="2">
        <v>4</v>
      </c>
      <c r="GB73" s="2">
        <v>4</v>
      </c>
      <c r="GC73" s="2">
        <v>0</v>
      </c>
      <c r="GD73" s="2">
        <v>0</v>
      </c>
      <c r="GE73" s="4">
        <v>1</v>
      </c>
      <c r="GF73" s="4">
        <f t="shared" si="58"/>
        <v>0</v>
      </c>
      <c r="GI73" s="2" t="s">
        <v>108</v>
      </c>
      <c r="GJ73" s="2">
        <v>4</v>
      </c>
      <c r="GK73" s="2">
        <v>4</v>
      </c>
      <c r="GL73" s="2">
        <v>0</v>
      </c>
      <c r="GM73" s="2">
        <v>0</v>
      </c>
      <c r="GN73" s="4">
        <f t="shared" si="59"/>
        <v>1</v>
      </c>
      <c r="GO73" s="4">
        <f t="shared" si="60"/>
        <v>0</v>
      </c>
    </row>
    <row r="74" spans="1:198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46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4">
        <f t="shared" si="47"/>
        <v>0.8571428571428571</v>
      </c>
      <c r="P74" s="4">
        <f t="shared" si="42"/>
        <v>0</v>
      </c>
      <c r="R74" s="2" t="s">
        <v>77</v>
      </c>
      <c r="S74" s="75">
        <v>7</v>
      </c>
      <c r="T74" s="75">
        <v>6</v>
      </c>
      <c r="U74" s="75">
        <v>1</v>
      </c>
      <c r="V74" s="75">
        <v>0</v>
      </c>
      <c r="W74" s="4">
        <f t="shared" si="48"/>
        <v>0.8571428571428571</v>
      </c>
      <c r="X74" s="4">
        <f t="shared" si="43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f t="shared" si="49"/>
        <v>0.8571428571428571</v>
      </c>
      <c r="AF74" s="4">
        <f t="shared" si="36"/>
        <v>0</v>
      </c>
      <c r="AI74" s="2" t="s">
        <v>81</v>
      </c>
      <c r="AJ74" s="2">
        <v>99</v>
      </c>
      <c r="AK74" s="2">
        <v>71</v>
      </c>
      <c r="AL74" s="2">
        <v>19</v>
      </c>
      <c r="AM74" s="2">
        <v>9</v>
      </c>
      <c r="AN74" s="4">
        <f t="shared" si="39"/>
        <v>0.71717171717171713</v>
      </c>
      <c r="AO74" s="4"/>
      <c r="AQ74" s="2" t="s">
        <v>81</v>
      </c>
      <c r="AR74" s="2">
        <v>99</v>
      </c>
      <c r="AS74" s="2">
        <v>71</v>
      </c>
      <c r="AT74" s="2">
        <v>19</v>
      </c>
      <c r="AU74" s="2">
        <v>9</v>
      </c>
      <c r="AV74" s="76">
        <f t="shared" si="50"/>
        <v>0.71717171717171713</v>
      </c>
      <c r="AW74" s="4">
        <f t="shared" si="41"/>
        <v>0</v>
      </c>
      <c r="AY74" s="2" t="s">
        <v>81</v>
      </c>
      <c r="AZ74" s="2">
        <v>99</v>
      </c>
      <c r="BA74" s="2">
        <v>71</v>
      </c>
      <c r="BB74" s="2">
        <v>19</v>
      </c>
      <c r="BC74" s="2">
        <v>9</v>
      </c>
      <c r="BD74" s="4">
        <f t="shared" si="51"/>
        <v>0.71717171717171713</v>
      </c>
      <c r="BE74" s="4">
        <f t="shared" si="52"/>
        <v>0</v>
      </c>
      <c r="BG74" s="4">
        <f t="shared" si="61"/>
        <v>0</v>
      </c>
      <c r="BJ74" s="2" t="s">
        <v>81</v>
      </c>
      <c r="BK74" s="2">
        <v>99</v>
      </c>
      <c r="BL74" s="2">
        <v>71</v>
      </c>
      <c r="BM74" s="2">
        <v>19</v>
      </c>
      <c r="BN74" s="2">
        <v>9</v>
      </c>
      <c r="BO74" s="4">
        <v>0.72</v>
      </c>
      <c r="BP74" s="4">
        <f t="shared" si="44"/>
        <v>2.8282828282828465E-3</v>
      </c>
      <c r="BR74" s="2" t="s">
        <v>81</v>
      </c>
      <c r="BS74" s="2">
        <v>99</v>
      </c>
      <c r="BT74" s="2">
        <v>71</v>
      </c>
      <c r="BU74" s="2">
        <v>19</v>
      </c>
      <c r="BV74" s="2">
        <v>9</v>
      </c>
      <c r="BW74" s="4">
        <v>0.72</v>
      </c>
      <c r="BX74" s="4">
        <f t="shared" si="45"/>
        <v>0</v>
      </c>
      <c r="BZ74" s="2" t="s">
        <v>81</v>
      </c>
      <c r="CA74" s="2">
        <v>99</v>
      </c>
      <c r="CB74" s="2">
        <v>71</v>
      </c>
      <c r="CC74" s="2">
        <v>19</v>
      </c>
      <c r="CD74" s="2">
        <v>9</v>
      </c>
      <c r="CE74" s="4">
        <v>0.72</v>
      </c>
      <c r="CF74" s="4">
        <f t="shared" si="53"/>
        <v>0</v>
      </c>
      <c r="CH74" s="2" t="s">
        <v>83</v>
      </c>
      <c r="CI74" s="2">
        <v>22</v>
      </c>
      <c r="CJ74" s="2">
        <v>21</v>
      </c>
      <c r="CK74" s="2">
        <v>1</v>
      </c>
      <c r="CL74" s="2">
        <v>0</v>
      </c>
      <c r="CM74" s="4">
        <v>0.95</v>
      </c>
      <c r="CN74" s="4">
        <f t="shared" si="54"/>
        <v>0</v>
      </c>
      <c r="CP74" s="2" t="s">
        <v>83</v>
      </c>
      <c r="CQ74" s="2">
        <v>22</v>
      </c>
      <c r="CR74" s="2">
        <v>21</v>
      </c>
      <c r="CS74" s="2">
        <v>1</v>
      </c>
      <c r="CT74" s="2">
        <v>0</v>
      </c>
      <c r="CU74" s="4">
        <v>0.95</v>
      </c>
      <c r="CV74" s="4">
        <f t="shared" si="55"/>
        <v>0</v>
      </c>
      <c r="CX74" s="2" t="s">
        <v>83</v>
      </c>
      <c r="CY74" s="2">
        <v>22</v>
      </c>
      <c r="CZ74" s="2">
        <v>0</v>
      </c>
      <c r="DA74" s="2">
        <v>0</v>
      </c>
      <c r="DB74" s="2">
        <v>22</v>
      </c>
      <c r="DC74" s="4">
        <v>0</v>
      </c>
      <c r="DL74" s="2" t="s">
        <v>81</v>
      </c>
      <c r="DM74" s="2">
        <v>99</v>
      </c>
      <c r="DN74" s="2">
        <v>0</v>
      </c>
      <c r="DO74" s="2">
        <v>0</v>
      </c>
      <c r="DP74" s="2">
        <v>99</v>
      </c>
      <c r="DQ74" s="4">
        <v>0</v>
      </c>
      <c r="DS74" s="2" t="s">
        <v>82</v>
      </c>
      <c r="DT74" s="2">
        <v>71</v>
      </c>
      <c r="DU74" s="2">
        <v>0</v>
      </c>
      <c r="DV74" s="2">
        <v>0</v>
      </c>
      <c r="DW74" s="2">
        <v>71</v>
      </c>
      <c r="DX74" s="4">
        <v>0</v>
      </c>
      <c r="DZ74" s="2" t="s">
        <v>81</v>
      </c>
      <c r="EA74" s="2">
        <v>94</v>
      </c>
      <c r="EB74" s="2">
        <v>0</v>
      </c>
      <c r="EC74" s="2">
        <v>0</v>
      </c>
      <c r="ED74" s="2">
        <v>94</v>
      </c>
      <c r="EE74" s="4">
        <v>0</v>
      </c>
      <c r="EG74" s="2" t="s">
        <v>81</v>
      </c>
      <c r="EH74" s="2">
        <v>94</v>
      </c>
      <c r="EI74" s="2">
        <v>0</v>
      </c>
      <c r="EJ74" s="2">
        <v>0</v>
      </c>
      <c r="EK74" s="2">
        <v>94</v>
      </c>
      <c r="EL74" s="4">
        <v>0</v>
      </c>
      <c r="EN74" s="2" t="s">
        <v>81</v>
      </c>
      <c r="EO74" s="2">
        <v>94</v>
      </c>
      <c r="EP74" s="2">
        <v>5</v>
      </c>
      <c r="EQ74" s="2">
        <v>3</v>
      </c>
      <c r="ER74" s="2">
        <v>86</v>
      </c>
      <c r="ES74" s="4">
        <v>0.05</v>
      </c>
      <c r="EU74" s="2" t="s">
        <v>81</v>
      </c>
      <c r="EV74" s="2">
        <v>94</v>
      </c>
      <c r="EW74" s="2">
        <v>0</v>
      </c>
      <c r="EX74" s="2">
        <v>0</v>
      </c>
      <c r="EY74" s="2">
        <v>94</v>
      </c>
      <c r="EZ74" s="4">
        <v>0</v>
      </c>
      <c r="FB74" s="2" t="s">
        <v>81</v>
      </c>
      <c r="FC74" s="2">
        <v>94</v>
      </c>
      <c r="FD74" s="2">
        <v>76</v>
      </c>
      <c r="FE74" s="2">
        <v>12</v>
      </c>
      <c r="FF74" s="2">
        <v>6</v>
      </c>
      <c r="FG74" s="4">
        <v>0.81</v>
      </c>
      <c r="FH74" s="4">
        <f>CU72</f>
        <v>0.72</v>
      </c>
      <c r="FJ74" s="2" t="s">
        <v>81</v>
      </c>
      <c r="FK74" s="2">
        <v>92</v>
      </c>
      <c r="FL74" s="2">
        <v>76</v>
      </c>
      <c r="FM74" s="2">
        <v>10</v>
      </c>
      <c r="FN74" s="2">
        <v>6</v>
      </c>
      <c r="FO74" s="4">
        <v>0.83</v>
      </c>
      <c r="FP74" s="4">
        <f t="shared" si="56"/>
        <v>1.9999999999999907E-2</v>
      </c>
      <c r="FR74" s="2" t="s">
        <v>81</v>
      </c>
      <c r="FS74" s="2">
        <v>92</v>
      </c>
      <c r="FT74" s="2">
        <v>76</v>
      </c>
      <c r="FU74" s="2">
        <v>10</v>
      </c>
      <c r="FV74" s="2">
        <v>6</v>
      </c>
      <c r="FW74" s="4">
        <v>0.83</v>
      </c>
      <c r="FX74" s="4">
        <f t="shared" si="57"/>
        <v>0</v>
      </c>
      <c r="FZ74" s="2" t="s">
        <v>81</v>
      </c>
      <c r="GA74" s="2">
        <v>92</v>
      </c>
      <c r="GB74" s="2">
        <v>76</v>
      </c>
      <c r="GC74" s="2">
        <v>10</v>
      </c>
      <c r="GD74" s="2">
        <v>6</v>
      </c>
      <c r="GE74" s="4">
        <v>0.83</v>
      </c>
      <c r="GF74" s="4">
        <f t="shared" si="58"/>
        <v>0</v>
      </c>
      <c r="GI74" s="2" t="s">
        <v>267</v>
      </c>
      <c r="GJ74" s="2">
        <v>92</v>
      </c>
      <c r="GK74" s="2">
        <v>76</v>
      </c>
      <c r="GL74" s="2">
        <v>10</v>
      </c>
      <c r="GM74" s="2">
        <v>6</v>
      </c>
      <c r="GN74" s="4">
        <f t="shared" si="59"/>
        <v>0.82608695652173914</v>
      </c>
      <c r="GO74" s="4">
        <f t="shared" si="60"/>
        <v>-3.9130434782608248E-3</v>
      </c>
    </row>
    <row r="75" spans="1:198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46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4">
        <f t="shared" si="47"/>
        <v>0.96875</v>
      </c>
      <c r="P75" s="4">
        <f t="shared" si="42"/>
        <v>0</v>
      </c>
      <c r="R75" s="2" t="s">
        <v>78</v>
      </c>
      <c r="S75" s="75">
        <v>32</v>
      </c>
      <c r="T75" s="75">
        <v>31</v>
      </c>
      <c r="U75" s="75">
        <v>1</v>
      </c>
      <c r="V75" s="75">
        <v>0</v>
      </c>
      <c r="W75" s="4">
        <f t="shared" si="48"/>
        <v>0.96875</v>
      </c>
      <c r="X75" s="4">
        <f t="shared" si="43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f t="shared" si="49"/>
        <v>0.96875</v>
      </c>
      <c r="AF75" s="4">
        <f t="shared" si="36"/>
        <v>0</v>
      </c>
      <c r="AI75" s="2" t="s">
        <v>82</v>
      </c>
      <c r="AJ75" s="2">
        <v>71</v>
      </c>
      <c r="AK75" s="2">
        <v>34</v>
      </c>
      <c r="AL75" s="2">
        <v>9</v>
      </c>
      <c r="AM75" s="2">
        <v>28</v>
      </c>
      <c r="AN75" s="4">
        <f t="shared" si="39"/>
        <v>0.47887323943661969</v>
      </c>
      <c r="AO75" s="4"/>
      <c r="AQ75" s="2" t="s">
        <v>82</v>
      </c>
      <c r="AR75" s="2">
        <v>71</v>
      </c>
      <c r="AS75" s="2">
        <v>34</v>
      </c>
      <c r="AT75" s="2">
        <v>9</v>
      </c>
      <c r="AU75" s="2">
        <v>28</v>
      </c>
      <c r="AV75" s="76">
        <f t="shared" si="50"/>
        <v>0.47887323943661969</v>
      </c>
      <c r="AW75" s="4">
        <f t="shared" si="41"/>
        <v>0</v>
      </c>
      <c r="AY75" s="2" t="s">
        <v>82</v>
      </c>
      <c r="AZ75" s="2">
        <v>71</v>
      </c>
      <c r="BA75" s="2">
        <v>34</v>
      </c>
      <c r="BB75" s="2">
        <v>9</v>
      </c>
      <c r="BC75" s="2">
        <v>28</v>
      </c>
      <c r="BD75" s="4">
        <f t="shared" si="51"/>
        <v>0.47887323943661969</v>
      </c>
      <c r="BE75" s="4">
        <f t="shared" si="52"/>
        <v>0</v>
      </c>
      <c r="BG75" s="4">
        <f t="shared" si="61"/>
        <v>0</v>
      </c>
      <c r="BJ75" s="2" t="s">
        <v>82</v>
      </c>
      <c r="BK75" s="2">
        <v>71</v>
      </c>
      <c r="BL75" s="2">
        <v>34</v>
      </c>
      <c r="BM75" s="2">
        <v>9</v>
      </c>
      <c r="BN75" s="2">
        <v>28</v>
      </c>
      <c r="BO75" s="4">
        <v>0.48</v>
      </c>
      <c r="BP75" s="4">
        <f t="shared" si="44"/>
        <v>1.1267605633802913E-3</v>
      </c>
      <c r="BR75" s="2" t="s">
        <v>82</v>
      </c>
      <c r="BS75" s="2">
        <v>71</v>
      </c>
      <c r="BT75" s="2">
        <v>34</v>
      </c>
      <c r="BU75" s="2">
        <v>9</v>
      </c>
      <c r="BV75" s="2">
        <v>28</v>
      </c>
      <c r="BW75" s="4">
        <v>0.48</v>
      </c>
      <c r="BX75" s="4">
        <f t="shared" si="45"/>
        <v>0</v>
      </c>
      <c r="BZ75" s="2" t="s">
        <v>82</v>
      </c>
      <c r="CA75" s="2">
        <v>71</v>
      </c>
      <c r="CB75" s="2">
        <v>34</v>
      </c>
      <c r="CC75" s="2">
        <v>9</v>
      </c>
      <c r="CD75" s="2">
        <v>28</v>
      </c>
      <c r="CE75" s="4">
        <v>0.48</v>
      </c>
      <c r="CF75" s="4">
        <f t="shared" si="53"/>
        <v>0</v>
      </c>
      <c r="CH75" s="2" t="s">
        <v>84</v>
      </c>
      <c r="CI75" s="2">
        <v>143</v>
      </c>
      <c r="CJ75" s="2">
        <v>112</v>
      </c>
      <c r="CK75" s="2">
        <v>15</v>
      </c>
      <c r="CL75" s="2">
        <v>16</v>
      </c>
      <c r="CM75" s="4">
        <v>0.78</v>
      </c>
      <c r="CN75" s="4">
        <f t="shared" si="54"/>
        <v>0</v>
      </c>
      <c r="CP75" s="2" t="s">
        <v>84</v>
      </c>
      <c r="CQ75" s="2">
        <v>143</v>
      </c>
      <c r="CR75" s="2">
        <v>113</v>
      </c>
      <c r="CS75" s="2">
        <v>15</v>
      </c>
      <c r="CT75" s="2">
        <v>15</v>
      </c>
      <c r="CU75" s="4">
        <v>0.79</v>
      </c>
      <c r="CV75" s="4">
        <f t="shared" si="55"/>
        <v>1.0000000000000009E-2</v>
      </c>
      <c r="CX75" s="2" t="s">
        <v>84</v>
      </c>
      <c r="CY75" s="2">
        <v>143</v>
      </c>
      <c r="CZ75" s="2">
        <v>0</v>
      </c>
      <c r="DA75" s="2">
        <v>0</v>
      </c>
      <c r="DB75" s="2">
        <v>143</v>
      </c>
      <c r="DC75" s="4">
        <v>0</v>
      </c>
      <c r="DL75" s="2" t="s">
        <v>82</v>
      </c>
      <c r="DM75" s="2">
        <v>71</v>
      </c>
      <c r="DN75" s="2">
        <v>0</v>
      </c>
      <c r="DO75" s="2">
        <v>0</v>
      </c>
      <c r="DP75" s="2">
        <v>71</v>
      </c>
      <c r="DQ75" s="4">
        <v>0</v>
      </c>
      <c r="DS75" s="2" t="s">
        <v>86</v>
      </c>
      <c r="DT75" s="2">
        <v>62</v>
      </c>
      <c r="DU75" s="2">
        <v>0</v>
      </c>
      <c r="DV75" s="2">
        <v>0</v>
      </c>
      <c r="DW75" s="2">
        <v>62</v>
      </c>
      <c r="DX75" s="4">
        <v>0</v>
      </c>
      <c r="DZ75" s="2" t="s">
        <v>82</v>
      </c>
      <c r="EA75" s="2">
        <v>71</v>
      </c>
      <c r="EB75" s="2">
        <v>0</v>
      </c>
      <c r="EC75" s="2">
        <v>0</v>
      </c>
      <c r="ED75" s="2">
        <v>71</v>
      </c>
      <c r="EE75" s="4">
        <v>0</v>
      </c>
      <c r="EG75" s="2" t="s">
        <v>82</v>
      </c>
      <c r="EH75" s="2">
        <v>71</v>
      </c>
      <c r="EI75" s="2">
        <v>0</v>
      </c>
      <c r="EJ75" s="2">
        <v>0</v>
      </c>
      <c r="EK75" s="2">
        <v>71</v>
      </c>
      <c r="EL75" s="4">
        <v>0</v>
      </c>
      <c r="EN75" s="2" t="s">
        <v>82</v>
      </c>
      <c r="EO75" s="2">
        <v>71</v>
      </c>
      <c r="EP75" s="2">
        <v>0</v>
      </c>
      <c r="EQ75" s="2">
        <v>0</v>
      </c>
      <c r="ER75" s="2">
        <v>71</v>
      </c>
      <c r="ES75" s="4">
        <v>0</v>
      </c>
      <c r="EU75" s="2" t="s">
        <v>82</v>
      </c>
      <c r="EV75" s="2">
        <v>71</v>
      </c>
      <c r="EW75" s="2">
        <v>0</v>
      </c>
      <c r="EX75" s="2">
        <v>0</v>
      </c>
      <c r="EY75" s="2">
        <v>71</v>
      </c>
      <c r="EZ75" s="4">
        <v>0</v>
      </c>
      <c r="FB75" s="2" t="s">
        <v>82</v>
      </c>
      <c r="FC75" s="2">
        <v>71</v>
      </c>
      <c r="FD75" s="2">
        <v>33</v>
      </c>
      <c r="FE75" s="2">
        <v>10</v>
      </c>
      <c r="FF75" s="2">
        <v>28</v>
      </c>
      <c r="FG75" s="4">
        <v>0.46</v>
      </c>
      <c r="FH75" s="4">
        <f>FG75-CU73</f>
        <v>-1.9999999999999962E-2</v>
      </c>
      <c r="FJ75" s="2" t="s">
        <v>82</v>
      </c>
      <c r="FK75" s="2">
        <v>71</v>
      </c>
      <c r="FL75" s="2">
        <v>34</v>
      </c>
      <c r="FM75" s="2">
        <v>9</v>
      </c>
      <c r="FN75" s="2">
        <v>28</v>
      </c>
      <c r="FO75" s="4">
        <v>0.48</v>
      </c>
      <c r="FP75" s="4">
        <f t="shared" si="56"/>
        <v>1.9999999999999962E-2</v>
      </c>
      <c r="FR75" s="2" t="s">
        <v>82</v>
      </c>
      <c r="FS75" s="2">
        <v>71</v>
      </c>
      <c r="FT75" s="2">
        <v>34</v>
      </c>
      <c r="FU75" s="2">
        <v>9</v>
      </c>
      <c r="FV75" s="2">
        <v>28</v>
      </c>
      <c r="FW75" s="4">
        <v>0.48</v>
      </c>
      <c r="FX75" s="4">
        <f t="shared" si="57"/>
        <v>0</v>
      </c>
      <c r="FZ75" s="27" t="s">
        <v>82</v>
      </c>
      <c r="GA75" s="27">
        <v>71</v>
      </c>
      <c r="GB75" s="27">
        <v>34</v>
      </c>
      <c r="GC75" s="27">
        <v>9</v>
      </c>
      <c r="GD75" s="27">
        <v>28</v>
      </c>
      <c r="GE75" s="83">
        <v>0.48</v>
      </c>
      <c r="GF75" s="4">
        <f t="shared" si="58"/>
        <v>0</v>
      </c>
      <c r="GI75" s="2" t="s">
        <v>82</v>
      </c>
      <c r="GJ75" s="2">
        <v>71</v>
      </c>
      <c r="GK75" s="2">
        <v>34</v>
      </c>
      <c r="GL75" s="2">
        <v>9</v>
      </c>
      <c r="GM75" s="2">
        <v>28</v>
      </c>
      <c r="GN75" s="4">
        <f t="shared" si="59"/>
        <v>0.47887323943661969</v>
      </c>
      <c r="GO75" s="4">
        <f t="shared" si="60"/>
        <v>-1.1267605633802913E-3</v>
      </c>
    </row>
    <row r="76" spans="1:198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46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4">
        <f t="shared" si="47"/>
        <v>8.7499999999999994E-2</v>
      </c>
      <c r="P76" s="4">
        <f t="shared" si="42"/>
        <v>0</v>
      </c>
      <c r="R76" s="2" t="s">
        <v>79</v>
      </c>
      <c r="S76" s="75">
        <v>160</v>
      </c>
      <c r="T76" s="75">
        <v>14</v>
      </c>
      <c r="U76" s="75">
        <v>146</v>
      </c>
      <c r="V76" s="75">
        <v>0</v>
      </c>
      <c r="W76" s="4">
        <f t="shared" si="48"/>
        <v>8.7499999999999994E-2</v>
      </c>
      <c r="X76" s="4">
        <f t="shared" si="43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f t="shared" si="49"/>
        <v>8.7499999999999994E-2</v>
      </c>
      <c r="AF76" s="4">
        <f t="shared" si="36"/>
        <v>0</v>
      </c>
      <c r="AI76" s="2" t="s">
        <v>83</v>
      </c>
      <c r="AJ76" s="2">
        <v>22</v>
      </c>
      <c r="AK76" s="2">
        <v>21</v>
      </c>
      <c r="AL76" s="2">
        <v>1</v>
      </c>
      <c r="AM76" s="2">
        <v>0</v>
      </c>
      <c r="AN76" s="4">
        <f t="shared" si="39"/>
        <v>0.95454545454545459</v>
      </c>
      <c r="AO76" s="4"/>
      <c r="AQ76" s="2" t="s">
        <v>83</v>
      </c>
      <c r="AR76" s="2">
        <v>22</v>
      </c>
      <c r="AS76" s="2">
        <v>21</v>
      </c>
      <c r="AT76" s="2">
        <v>1</v>
      </c>
      <c r="AU76" s="2">
        <v>0</v>
      </c>
      <c r="AV76" s="76">
        <f t="shared" si="50"/>
        <v>0.95454545454545459</v>
      </c>
      <c r="AW76" s="4">
        <f t="shared" si="41"/>
        <v>0</v>
      </c>
      <c r="AY76" s="2" t="s">
        <v>83</v>
      </c>
      <c r="AZ76" s="2">
        <v>22</v>
      </c>
      <c r="BA76" s="2">
        <v>21</v>
      </c>
      <c r="BB76" s="2">
        <v>1</v>
      </c>
      <c r="BC76" s="2">
        <v>0</v>
      </c>
      <c r="BD76" s="4">
        <f t="shared" si="51"/>
        <v>0.95454545454545459</v>
      </c>
      <c r="BE76" s="4">
        <f t="shared" si="52"/>
        <v>0</v>
      </c>
      <c r="BG76" s="4">
        <f t="shared" si="61"/>
        <v>0</v>
      </c>
      <c r="BJ76" s="2" t="s">
        <v>83</v>
      </c>
      <c r="BK76" s="2">
        <v>22</v>
      </c>
      <c r="BL76" s="2">
        <v>21</v>
      </c>
      <c r="BM76" s="2">
        <v>1</v>
      </c>
      <c r="BN76" s="2">
        <v>0</v>
      </c>
      <c r="BO76" s="4">
        <v>0.95</v>
      </c>
      <c r="BP76" s="4">
        <f t="shared" si="44"/>
        <v>-4.5454545454546302E-3</v>
      </c>
      <c r="BR76" s="2" t="s">
        <v>83</v>
      </c>
      <c r="BS76" s="2">
        <v>22</v>
      </c>
      <c r="BT76" s="2">
        <v>21</v>
      </c>
      <c r="BU76" s="2">
        <v>1</v>
      </c>
      <c r="BV76" s="2">
        <v>0</v>
      </c>
      <c r="BW76" s="4">
        <v>0.95</v>
      </c>
      <c r="BX76" s="4">
        <f t="shared" si="45"/>
        <v>0</v>
      </c>
      <c r="BZ76" s="2" t="s">
        <v>83</v>
      </c>
      <c r="CA76" s="2">
        <v>22</v>
      </c>
      <c r="CB76" s="2">
        <v>21</v>
      </c>
      <c r="CC76" s="2">
        <v>1</v>
      </c>
      <c r="CD76" s="2">
        <v>0</v>
      </c>
      <c r="CE76" s="4">
        <v>0.95</v>
      </c>
      <c r="CF76" s="4">
        <f t="shared" si="53"/>
        <v>0</v>
      </c>
      <c r="CH76" s="2" t="s">
        <v>90</v>
      </c>
      <c r="CI76" s="2">
        <v>1</v>
      </c>
      <c r="CJ76" s="2">
        <v>0</v>
      </c>
      <c r="CK76" s="2">
        <v>0</v>
      </c>
      <c r="CL76" s="2">
        <v>1</v>
      </c>
      <c r="CM76" s="4">
        <v>0</v>
      </c>
      <c r="CN76" s="4">
        <f t="shared" si="54"/>
        <v>0</v>
      </c>
      <c r="CP76" s="7" t="s">
        <v>90</v>
      </c>
      <c r="CQ76" s="2">
        <v>1</v>
      </c>
      <c r="CR76" s="2">
        <v>0</v>
      </c>
      <c r="CS76" s="2">
        <v>0</v>
      </c>
      <c r="CT76" s="2">
        <v>1</v>
      </c>
      <c r="CU76" s="4">
        <v>0</v>
      </c>
      <c r="CV76" s="4">
        <f t="shared" si="55"/>
        <v>0</v>
      </c>
      <c r="CX76" s="2" t="s">
        <v>90</v>
      </c>
      <c r="CY76" s="2">
        <v>1</v>
      </c>
      <c r="CZ76" s="2">
        <v>0</v>
      </c>
      <c r="DA76" s="2">
        <v>0</v>
      </c>
      <c r="DB76" s="2">
        <v>1</v>
      </c>
      <c r="DC76" s="4">
        <v>0</v>
      </c>
      <c r="DL76" s="2" t="s">
        <v>86</v>
      </c>
      <c r="DM76" s="2">
        <v>62</v>
      </c>
      <c r="DN76" s="2">
        <v>0</v>
      </c>
      <c r="DO76" s="2">
        <v>0</v>
      </c>
      <c r="DP76" s="2">
        <v>62</v>
      </c>
      <c r="DQ76" s="4">
        <v>0</v>
      </c>
      <c r="DS76" s="2" t="s">
        <v>109</v>
      </c>
      <c r="DT76" s="2">
        <v>3</v>
      </c>
      <c r="DU76" s="2">
        <v>0</v>
      </c>
      <c r="DV76" s="2">
        <v>0</v>
      </c>
      <c r="DW76" s="2">
        <v>3</v>
      </c>
      <c r="DX76" s="4">
        <v>0</v>
      </c>
      <c r="DZ76" s="2" t="s">
        <v>86</v>
      </c>
      <c r="EA76" s="2">
        <v>62</v>
      </c>
      <c r="EB76" s="2">
        <v>0</v>
      </c>
      <c r="EC76" s="2">
        <v>0</v>
      </c>
      <c r="ED76" s="2">
        <v>62</v>
      </c>
      <c r="EE76" s="4">
        <v>0</v>
      </c>
      <c r="EG76" s="2" t="s">
        <v>86</v>
      </c>
      <c r="EH76" s="2">
        <v>62</v>
      </c>
      <c r="EI76" s="2">
        <v>0</v>
      </c>
      <c r="EJ76" s="2">
        <v>0</v>
      </c>
      <c r="EK76" s="2">
        <v>62</v>
      </c>
      <c r="EL76" s="4">
        <v>0</v>
      </c>
      <c r="EN76" s="2" t="s">
        <v>86</v>
      </c>
      <c r="EO76" s="2">
        <v>62</v>
      </c>
      <c r="EP76" s="2">
        <v>0</v>
      </c>
      <c r="EQ76" s="2">
        <v>0</v>
      </c>
      <c r="ER76" s="2">
        <v>62</v>
      </c>
      <c r="ES76" s="4">
        <v>0</v>
      </c>
      <c r="EU76" s="2" t="s">
        <v>86</v>
      </c>
      <c r="EV76" s="2">
        <v>62</v>
      </c>
      <c r="EW76" s="2">
        <v>0</v>
      </c>
      <c r="EX76" s="2">
        <v>0</v>
      </c>
      <c r="EY76" s="2">
        <v>62</v>
      </c>
      <c r="EZ76" s="4">
        <v>0</v>
      </c>
      <c r="FB76" s="2" t="s">
        <v>86</v>
      </c>
      <c r="FC76" s="2">
        <v>555</v>
      </c>
      <c r="FD76" s="2">
        <v>549</v>
      </c>
      <c r="FE76" s="2">
        <v>2</v>
      </c>
      <c r="FF76" s="2">
        <v>4</v>
      </c>
      <c r="FG76" s="4">
        <v>0.99</v>
      </c>
      <c r="FJ76" s="2" t="s">
        <v>86</v>
      </c>
      <c r="FK76" s="2">
        <v>555</v>
      </c>
      <c r="FL76" s="2">
        <v>553</v>
      </c>
      <c r="FM76" s="2">
        <v>2</v>
      </c>
      <c r="FN76" s="2">
        <v>0</v>
      </c>
      <c r="FO76" s="4">
        <v>1</v>
      </c>
      <c r="FP76" s="4">
        <f t="shared" si="56"/>
        <v>1.0000000000000009E-2</v>
      </c>
      <c r="FR76" s="2" t="s">
        <v>86</v>
      </c>
      <c r="FS76" s="2">
        <v>555</v>
      </c>
      <c r="FT76" s="2">
        <v>553</v>
      </c>
      <c r="FU76" s="2">
        <v>2</v>
      </c>
      <c r="FV76" s="2">
        <v>0</v>
      </c>
      <c r="FW76" s="4">
        <v>1</v>
      </c>
      <c r="FX76" s="4">
        <f t="shared" si="57"/>
        <v>0</v>
      </c>
      <c r="FZ76" s="2" t="s">
        <v>86</v>
      </c>
      <c r="GA76" s="2">
        <v>555</v>
      </c>
      <c r="GB76" s="2">
        <v>553</v>
      </c>
      <c r="GC76" s="2">
        <v>2</v>
      </c>
      <c r="GD76" s="2">
        <v>0</v>
      </c>
      <c r="GE76" s="4">
        <v>1</v>
      </c>
      <c r="GF76" s="4">
        <f t="shared" si="58"/>
        <v>0</v>
      </c>
      <c r="GI76" s="17" t="s">
        <v>86</v>
      </c>
      <c r="GJ76" s="2">
        <v>160</v>
      </c>
      <c r="GK76" s="2">
        <v>0</v>
      </c>
      <c r="GL76" s="2">
        <v>0</v>
      </c>
      <c r="GM76" s="7">
        <v>160</v>
      </c>
      <c r="GN76" s="4">
        <f t="shared" si="59"/>
        <v>0</v>
      </c>
      <c r="GO76" s="4">
        <f t="shared" si="60"/>
        <v>-1</v>
      </c>
      <c r="GP76" s="2" t="s">
        <v>119</v>
      </c>
    </row>
    <row r="77" spans="1:198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46"/>
        <v>1</v>
      </c>
      <c r="J77" s="2" t="s">
        <v>80</v>
      </c>
      <c r="K77" s="2">
        <v>20</v>
      </c>
      <c r="L77" s="2">
        <v>20</v>
      </c>
      <c r="M77" s="2">
        <v>0</v>
      </c>
      <c r="N77" s="2">
        <v>0</v>
      </c>
      <c r="O77" s="4">
        <f t="shared" si="47"/>
        <v>1</v>
      </c>
      <c r="P77" s="4">
        <f t="shared" si="42"/>
        <v>0</v>
      </c>
      <c r="R77" s="2" t="s">
        <v>80</v>
      </c>
      <c r="S77" s="75">
        <v>20</v>
      </c>
      <c r="T77" s="75">
        <v>20</v>
      </c>
      <c r="U77" s="75">
        <v>0</v>
      </c>
      <c r="V77" s="75">
        <v>0</v>
      </c>
      <c r="W77" s="4">
        <f t="shared" si="48"/>
        <v>1</v>
      </c>
      <c r="X77" s="4">
        <f t="shared" si="43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f t="shared" si="49"/>
        <v>1</v>
      </c>
      <c r="AF77" s="4">
        <f t="shared" si="36"/>
        <v>0</v>
      </c>
      <c r="AI77" s="2" t="s">
        <v>84</v>
      </c>
      <c r="AJ77" s="2">
        <v>143</v>
      </c>
      <c r="AK77" s="2">
        <v>18</v>
      </c>
      <c r="AL77" s="2">
        <v>95</v>
      </c>
      <c r="AM77" s="2">
        <v>30</v>
      </c>
      <c r="AN77" s="4">
        <f t="shared" si="39"/>
        <v>0.12587412587412589</v>
      </c>
      <c r="AO77" s="4"/>
      <c r="AQ77" s="2" t="s">
        <v>84</v>
      </c>
      <c r="AR77" s="2">
        <v>143</v>
      </c>
      <c r="AS77" s="2">
        <v>18</v>
      </c>
      <c r="AT77" s="2">
        <v>95</v>
      </c>
      <c r="AU77" s="2">
        <v>30</v>
      </c>
      <c r="AV77" s="76">
        <f t="shared" si="50"/>
        <v>0.12587412587412589</v>
      </c>
      <c r="AW77" s="4">
        <f t="shared" si="41"/>
        <v>0</v>
      </c>
      <c r="AY77" s="2" t="s">
        <v>84</v>
      </c>
      <c r="AZ77" s="2">
        <v>143</v>
      </c>
      <c r="BA77" s="2">
        <v>18</v>
      </c>
      <c r="BB77" s="2">
        <v>95</v>
      </c>
      <c r="BC77" s="2">
        <v>30</v>
      </c>
      <c r="BD77" s="4">
        <f t="shared" si="51"/>
        <v>0.12587412587412589</v>
      </c>
      <c r="BE77" s="4">
        <f t="shared" si="52"/>
        <v>0</v>
      </c>
      <c r="BG77" s="4">
        <f t="shared" si="61"/>
        <v>0</v>
      </c>
      <c r="BJ77" s="2" t="s">
        <v>84</v>
      </c>
      <c r="BK77" s="2">
        <v>143</v>
      </c>
      <c r="BL77" s="2">
        <v>18</v>
      </c>
      <c r="BM77" s="2">
        <v>95</v>
      </c>
      <c r="BN77" s="2">
        <v>30</v>
      </c>
      <c r="BO77" s="4">
        <v>0.13</v>
      </c>
      <c r="BP77" s="4">
        <f t="shared" si="44"/>
        <v>4.1258741258741183E-3</v>
      </c>
      <c r="BR77" s="2" t="s">
        <v>84</v>
      </c>
      <c r="BS77" s="2">
        <v>143</v>
      </c>
      <c r="BT77" s="2">
        <v>112</v>
      </c>
      <c r="BU77" s="2">
        <v>15</v>
      </c>
      <c r="BV77" s="2">
        <v>16</v>
      </c>
      <c r="BW77" s="4">
        <v>0.78</v>
      </c>
      <c r="BX77" s="4">
        <f t="shared" si="45"/>
        <v>0.65</v>
      </c>
      <c r="BZ77" s="2" t="s">
        <v>84</v>
      </c>
      <c r="CA77" s="2">
        <v>143</v>
      </c>
      <c r="CB77" s="2">
        <v>112</v>
      </c>
      <c r="CC77" s="2">
        <v>15</v>
      </c>
      <c r="CD77" s="2">
        <v>16</v>
      </c>
      <c r="CE77" s="4">
        <v>0.78</v>
      </c>
      <c r="CF77" s="4">
        <f t="shared" si="53"/>
        <v>0.65</v>
      </c>
      <c r="CH77" s="2" t="s">
        <v>91</v>
      </c>
      <c r="CI77" s="2">
        <v>7</v>
      </c>
      <c r="CJ77" s="2">
        <v>7</v>
      </c>
      <c r="CK77" s="2">
        <v>0</v>
      </c>
      <c r="CL77" s="2">
        <v>0</v>
      </c>
      <c r="CM77" s="4">
        <v>1</v>
      </c>
      <c r="CN77" s="4">
        <f t="shared" si="54"/>
        <v>0</v>
      </c>
      <c r="CP77" s="2" t="s">
        <v>91</v>
      </c>
      <c r="CQ77" s="2">
        <v>7</v>
      </c>
      <c r="CR77" s="2">
        <v>6</v>
      </c>
      <c r="CS77" s="2">
        <v>1</v>
      </c>
      <c r="CT77" s="2">
        <v>0</v>
      </c>
      <c r="CU77" s="4">
        <v>0.86</v>
      </c>
      <c r="CV77" s="4">
        <f t="shared" si="55"/>
        <v>-0.14000000000000001</v>
      </c>
      <c r="CX77" s="2" t="s">
        <v>91</v>
      </c>
      <c r="CY77" s="2">
        <v>7</v>
      </c>
      <c r="CZ77" s="2">
        <v>7</v>
      </c>
      <c r="DA77" s="2">
        <v>0</v>
      </c>
      <c r="DB77" s="2">
        <v>0</v>
      </c>
      <c r="DC77" s="4">
        <v>1</v>
      </c>
      <c r="DL77" s="2" t="s">
        <v>109</v>
      </c>
      <c r="DM77" s="2">
        <v>3</v>
      </c>
      <c r="DN77" s="2">
        <v>0</v>
      </c>
      <c r="DO77" s="2">
        <v>0</v>
      </c>
      <c r="DP77" s="2">
        <v>3</v>
      </c>
      <c r="DQ77" s="4">
        <v>0</v>
      </c>
      <c r="DS77" s="2" t="s">
        <v>110</v>
      </c>
      <c r="DT77" s="2">
        <v>28</v>
      </c>
      <c r="DU77" s="2">
        <v>0</v>
      </c>
      <c r="DV77" s="2">
        <v>0</v>
      </c>
      <c r="DW77" s="2">
        <v>28</v>
      </c>
      <c r="DX77" s="4">
        <v>0</v>
      </c>
      <c r="DZ77" s="2" t="s">
        <v>109</v>
      </c>
      <c r="EA77" s="2">
        <v>3</v>
      </c>
      <c r="EB77" s="2">
        <v>0</v>
      </c>
      <c r="EC77" s="2">
        <v>0</v>
      </c>
      <c r="ED77" s="2">
        <v>3</v>
      </c>
      <c r="EE77" s="4">
        <v>0</v>
      </c>
      <c r="EG77" s="2" t="s">
        <v>109</v>
      </c>
      <c r="EH77" s="2">
        <v>3</v>
      </c>
      <c r="EI77" s="2">
        <v>0</v>
      </c>
      <c r="EJ77" s="2">
        <v>0</v>
      </c>
      <c r="EK77" s="2">
        <v>3</v>
      </c>
      <c r="EL77" s="4">
        <v>0</v>
      </c>
      <c r="EN77" s="2" t="s">
        <v>109</v>
      </c>
      <c r="EO77" s="2">
        <v>3</v>
      </c>
      <c r="EP77" s="2">
        <v>0</v>
      </c>
      <c r="EQ77" s="2">
        <v>0</v>
      </c>
      <c r="ER77" s="2">
        <v>3</v>
      </c>
      <c r="ES77" s="4">
        <v>0</v>
      </c>
      <c r="EU77" s="2" t="s">
        <v>109</v>
      </c>
      <c r="EV77" s="2">
        <v>3</v>
      </c>
      <c r="EW77" s="2">
        <v>0</v>
      </c>
      <c r="EX77" s="2">
        <v>0</v>
      </c>
      <c r="EY77" s="2">
        <v>3</v>
      </c>
      <c r="EZ77" s="4">
        <v>0</v>
      </c>
      <c r="FB77" s="2" t="s">
        <v>109</v>
      </c>
      <c r="FC77" s="2">
        <v>3</v>
      </c>
      <c r="FD77" s="2">
        <v>3</v>
      </c>
      <c r="FE77" s="2">
        <v>0</v>
      </c>
      <c r="FF77" s="2">
        <v>0</v>
      </c>
      <c r="FG77" s="4">
        <v>1</v>
      </c>
      <c r="FP77" s="4"/>
      <c r="FX77" s="4"/>
      <c r="GF77" s="4"/>
      <c r="GO77" s="4"/>
    </row>
    <row r="78" spans="1:198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46"/>
        <v>0.71717171717171713</v>
      </c>
      <c r="J78" s="2" t="s">
        <v>81</v>
      </c>
      <c r="K78" s="2">
        <v>99</v>
      </c>
      <c r="L78" s="2">
        <v>71</v>
      </c>
      <c r="M78" s="2">
        <v>19</v>
      </c>
      <c r="N78" s="2">
        <v>9</v>
      </c>
      <c r="O78" s="4">
        <f t="shared" si="47"/>
        <v>0.71717171717171713</v>
      </c>
      <c r="P78" s="4">
        <f t="shared" si="42"/>
        <v>0</v>
      </c>
      <c r="R78" s="2" t="s">
        <v>81</v>
      </c>
      <c r="S78" s="75">
        <v>99</v>
      </c>
      <c r="T78" s="75">
        <v>71</v>
      </c>
      <c r="U78" s="75">
        <v>19</v>
      </c>
      <c r="V78" s="75">
        <v>9</v>
      </c>
      <c r="W78" s="4">
        <f t="shared" si="48"/>
        <v>0.71717171717171713</v>
      </c>
      <c r="X78" s="4">
        <f t="shared" si="43"/>
        <v>0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f t="shared" si="49"/>
        <v>0.71717171717171713</v>
      </c>
      <c r="AF78" s="4">
        <f t="shared" ref="AF78:AF89" si="62">AE78-W78</f>
        <v>0</v>
      </c>
      <c r="AQ78" s="75" t="s">
        <v>90</v>
      </c>
      <c r="AR78" s="1">
        <v>1</v>
      </c>
      <c r="AS78" s="1">
        <v>0</v>
      </c>
      <c r="AT78" s="1">
        <v>0</v>
      </c>
      <c r="AU78" s="1">
        <v>1</v>
      </c>
      <c r="AV78" s="3">
        <f t="shared" si="50"/>
        <v>0</v>
      </c>
      <c r="AW78" s="4">
        <f t="shared" si="41"/>
        <v>0</v>
      </c>
      <c r="AY78" s="2" t="s">
        <v>90</v>
      </c>
      <c r="AZ78" s="2">
        <v>1</v>
      </c>
      <c r="BA78" s="2">
        <v>1</v>
      </c>
      <c r="BB78" s="2">
        <v>0</v>
      </c>
      <c r="BC78" s="2">
        <v>0</v>
      </c>
      <c r="BD78" s="4">
        <f t="shared" si="51"/>
        <v>1</v>
      </c>
      <c r="BE78" s="4">
        <f t="shared" si="52"/>
        <v>1</v>
      </c>
      <c r="BG78" s="4"/>
      <c r="BJ78" s="2" t="s">
        <v>90</v>
      </c>
      <c r="BK78" s="2">
        <v>1</v>
      </c>
      <c r="BL78" s="2">
        <v>1</v>
      </c>
      <c r="BM78" s="2">
        <v>0</v>
      </c>
      <c r="BN78" s="2">
        <v>0</v>
      </c>
      <c r="BO78" s="4">
        <v>1</v>
      </c>
      <c r="BP78" s="4">
        <f t="shared" si="44"/>
        <v>0</v>
      </c>
      <c r="BR78" s="8" t="s">
        <v>90</v>
      </c>
      <c r="BS78" s="2">
        <v>1</v>
      </c>
      <c r="BT78" s="2">
        <v>0</v>
      </c>
      <c r="BU78" s="2">
        <v>0</v>
      </c>
      <c r="BV78" s="2">
        <v>1</v>
      </c>
      <c r="BW78" s="4">
        <v>0</v>
      </c>
      <c r="BX78" s="4">
        <f t="shared" si="45"/>
        <v>-1</v>
      </c>
      <c r="BZ78" s="6" t="s">
        <v>90</v>
      </c>
      <c r="CA78" s="2">
        <v>1</v>
      </c>
      <c r="CB78" s="2">
        <v>0</v>
      </c>
      <c r="CC78" s="2">
        <v>0</v>
      </c>
      <c r="CD78" s="2">
        <v>1</v>
      </c>
      <c r="CE78" s="4">
        <v>0</v>
      </c>
      <c r="CF78" s="4">
        <f t="shared" si="53"/>
        <v>-1</v>
      </c>
      <c r="CH78" s="2" t="s">
        <v>92</v>
      </c>
      <c r="CI78" s="2">
        <v>20</v>
      </c>
      <c r="CJ78" s="2">
        <v>20</v>
      </c>
      <c r="CK78" s="2">
        <v>0</v>
      </c>
      <c r="CL78" s="2">
        <v>0</v>
      </c>
      <c r="CM78" s="4">
        <v>1</v>
      </c>
      <c r="CN78" s="4">
        <f t="shared" si="54"/>
        <v>0</v>
      </c>
      <c r="CP78" s="2" t="s">
        <v>92</v>
      </c>
      <c r="CQ78" s="2">
        <v>20</v>
      </c>
      <c r="CR78" s="2">
        <v>6</v>
      </c>
      <c r="CS78" s="2">
        <v>14</v>
      </c>
      <c r="CT78" s="2">
        <v>0</v>
      </c>
      <c r="CU78" s="4">
        <v>0.3</v>
      </c>
      <c r="CV78" s="4">
        <f t="shared" si="55"/>
        <v>-0.7</v>
      </c>
      <c r="CX78" s="2" t="s">
        <v>92</v>
      </c>
      <c r="CY78" s="2">
        <v>20</v>
      </c>
      <c r="CZ78" s="2">
        <v>20</v>
      </c>
      <c r="DA78" s="2">
        <v>0</v>
      </c>
      <c r="DB78" s="2">
        <v>0</v>
      </c>
      <c r="DC78" s="4">
        <v>1</v>
      </c>
      <c r="DL78" s="2" t="s">
        <v>110</v>
      </c>
      <c r="DM78" s="2">
        <v>28</v>
      </c>
      <c r="DN78" s="2">
        <v>0</v>
      </c>
      <c r="DO78" s="2">
        <v>0</v>
      </c>
      <c r="DP78" s="2">
        <v>28</v>
      </c>
      <c r="DQ78" s="4">
        <v>0</v>
      </c>
      <c r="DS78" s="2" t="s">
        <v>83</v>
      </c>
      <c r="DT78" s="2">
        <v>22</v>
      </c>
      <c r="DU78" s="2">
        <v>0</v>
      </c>
      <c r="DV78" s="2">
        <v>0</v>
      </c>
      <c r="DW78" s="2">
        <v>22</v>
      </c>
      <c r="DX78" s="4">
        <v>0</v>
      </c>
      <c r="DZ78" s="2" t="s">
        <v>110</v>
      </c>
      <c r="EA78" s="2">
        <v>28</v>
      </c>
      <c r="EB78" s="2">
        <v>0</v>
      </c>
      <c r="EC78" s="2">
        <v>0</v>
      </c>
      <c r="ED78" s="2">
        <v>28</v>
      </c>
      <c r="EE78" s="4">
        <v>0</v>
      </c>
      <c r="EG78" s="2" t="s">
        <v>110</v>
      </c>
      <c r="EH78" s="2">
        <v>28</v>
      </c>
      <c r="EI78" s="2">
        <v>0</v>
      </c>
      <c r="EJ78" s="2">
        <v>0</v>
      </c>
      <c r="EK78" s="2">
        <v>28</v>
      </c>
      <c r="EL78" s="4">
        <v>0</v>
      </c>
      <c r="EN78" s="2" t="s">
        <v>110</v>
      </c>
      <c r="EO78" s="2">
        <v>28</v>
      </c>
      <c r="EP78" s="2">
        <v>0</v>
      </c>
      <c r="EQ78" s="2">
        <v>0</v>
      </c>
      <c r="ER78" s="2">
        <v>28</v>
      </c>
      <c r="ES78" s="4">
        <v>0</v>
      </c>
      <c r="EU78" s="2" t="s">
        <v>110</v>
      </c>
      <c r="EV78" s="2">
        <v>28</v>
      </c>
      <c r="EW78" s="2">
        <v>0</v>
      </c>
      <c r="EX78" s="2">
        <v>0</v>
      </c>
      <c r="EY78" s="2">
        <v>28</v>
      </c>
      <c r="EZ78" s="4">
        <v>0</v>
      </c>
      <c r="FB78" s="2" t="s">
        <v>110</v>
      </c>
      <c r="FC78" s="2">
        <v>28</v>
      </c>
      <c r="FD78" s="2">
        <v>5</v>
      </c>
      <c r="FE78" s="2">
        <v>5</v>
      </c>
      <c r="FF78" s="2">
        <v>18</v>
      </c>
      <c r="FG78" s="4">
        <v>0.18</v>
      </c>
      <c r="FJ78" s="2" t="s">
        <v>110</v>
      </c>
      <c r="FK78" s="2">
        <v>28</v>
      </c>
      <c r="FL78" s="2">
        <v>14</v>
      </c>
      <c r="FM78" s="2">
        <v>11</v>
      </c>
      <c r="FN78" s="2">
        <v>3</v>
      </c>
      <c r="FO78" s="4">
        <v>0.5</v>
      </c>
      <c r="FP78" s="4">
        <f t="shared" si="56"/>
        <v>0.32</v>
      </c>
      <c r="FR78" s="2" t="s">
        <v>110</v>
      </c>
      <c r="FS78" s="2">
        <v>27</v>
      </c>
      <c r="FT78" s="2">
        <v>14</v>
      </c>
      <c r="FU78" s="2">
        <v>10</v>
      </c>
      <c r="FV78" s="2">
        <v>3</v>
      </c>
      <c r="FW78" s="4">
        <v>0.52</v>
      </c>
      <c r="FX78" s="4">
        <f t="shared" si="57"/>
        <v>2.0000000000000018E-2</v>
      </c>
      <c r="FZ78" s="2" t="s">
        <v>110</v>
      </c>
      <c r="GA78" s="2">
        <v>27</v>
      </c>
      <c r="GB78" s="2">
        <v>14</v>
      </c>
      <c r="GC78" s="2">
        <v>10</v>
      </c>
      <c r="GD78" s="2">
        <v>3</v>
      </c>
      <c r="GE78" s="4">
        <v>0.52</v>
      </c>
      <c r="GF78" s="4">
        <f t="shared" si="58"/>
        <v>0</v>
      </c>
      <c r="GO78" s="4"/>
    </row>
    <row r="79" spans="1:198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46"/>
        <v>0.47887323943661969</v>
      </c>
      <c r="J79" s="7" t="s">
        <v>82</v>
      </c>
      <c r="K79" s="75">
        <v>71</v>
      </c>
      <c r="L79" s="75">
        <v>34</v>
      </c>
      <c r="M79" s="75">
        <v>9</v>
      </c>
      <c r="N79" s="75">
        <v>28</v>
      </c>
      <c r="O79" s="76">
        <f t="shared" si="47"/>
        <v>0.47887323943661969</v>
      </c>
      <c r="P79" s="4">
        <f t="shared" si="42"/>
        <v>0</v>
      </c>
      <c r="Q79" s="2" t="s">
        <v>119</v>
      </c>
      <c r="R79" s="7" t="s">
        <v>82</v>
      </c>
      <c r="S79" s="75">
        <v>71</v>
      </c>
      <c r="T79" s="75">
        <v>34</v>
      </c>
      <c r="U79" s="75">
        <v>9</v>
      </c>
      <c r="V79" s="75">
        <v>28</v>
      </c>
      <c r="W79" s="4">
        <f t="shared" si="48"/>
        <v>0.47887323943661969</v>
      </c>
      <c r="X79" s="4">
        <f t="shared" si="43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f t="shared" si="49"/>
        <v>0.47887323943661969</v>
      </c>
      <c r="AF79" s="4">
        <f t="shared" si="62"/>
        <v>0</v>
      </c>
      <c r="AQ79" s="75" t="s">
        <v>91</v>
      </c>
      <c r="AR79" s="1">
        <v>6</v>
      </c>
      <c r="AS79" s="1">
        <v>0</v>
      </c>
      <c r="AT79" s="1">
        <v>0</v>
      </c>
      <c r="AU79" s="1">
        <v>6</v>
      </c>
      <c r="AV79" s="3">
        <f t="shared" si="50"/>
        <v>0</v>
      </c>
      <c r="AW79" s="4">
        <f t="shared" si="41"/>
        <v>0</v>
      </c>
      <c r="AY79" s="2" t="s">
        <v>91</v>
      </c>
      <c r="AZ79" s="2">
        <v>6</v>
      </c>
      <c r="BA79" s="2">
        <v>6</v>
      </c>
      <c r="BB79" s="2">
        <v>0</v>
      </c>
      <c r="BC79" s="2">
        <v>0</v>
      </c>
      <c r="BD79" s="4">
        <f t="shared" si="51"/>
        <v>1</v>
      </c>
      <c r="BE79" s="4">
        <f t="shared" si="52"/>
        <v>1</v>
      </c>
      <c r="BG79" s="4"/>
      <c r="BJ79" s="2" t="s">
        <v>91</v>
      </c>
      <c r="BK79" s="2">
        <v>6</v>
      </c>
      <c r="BL79" s="2">
        <v>6</v>
      </c>
      <c r="BM79" s="2">
        <v>0</v>
      </c>
      <c r="BN79" s="2">
        <v>0</v>
      </c>
      <c r="BO79" s="4">
        <v>1</v>
      </c>
      <c r="BP79" s="4">
        <f t="shared" si="44"/>
        <v>0</v>
      </c>
      <c r="BR79" s="2" t="s">
        <v>91</v>
      </c>
      <c r="BS79" s="2">
        <v>7</v>
      </c>
      <c r="BT79" s="2">
        <v>7</v>
      </c>
      <c r="BU79" s="2">
        <v>0</v>
      </c>
      <c r="BV79" s="2">
        <v>0</v>
      </c>
      <c r="BW79" s="4">
        <v>1</v>
      </c>
      <c r="BX79" s="4">
        <f t="shared" si="45"/>
        <v>0</v>
      </c>
      <c r="BZ79" s="2" t="s">
        <v>91</v>
      </c>
      <c r="CA79" s="2">
        <v>7</v>
      </c>
      <c r="CB79" s="2">
        <v>7</v>
      </c>
      <c r="CC79" s="2">
        <v>0</v>
      </c>
      <c r="CD79" s="2">
        <v>0</v>
      </c>
      <c r="CE79" s="4">
        <v>1</v>
      </c>
      <c r="CF79" s="4">
        <f t="shared" si="53"/>
        <v>0</v>
      </c>
      <c r="CH79" s="2" t="s">
        <v>93</v>
      </c>
      <c r="CI79" s="2">
        <v>11</v>
      </c>
      <c r="CJ79" s="2">
        <v>11</v>
      </c>
      <c r="CK79" s="2">
        <v>0</v>
      </c>
      <c r="CL79" s="2">
        <v>0</v>
      </c>
      <c r="CM79" s="4">
        <v>1</v>
      </c>
      <c r="CN79" s="4">
        <f t="shared" si="54"/>
        <v>0</v>
      </c>
      <c r="CP79" s="2" t="s">
        <v>93</v>
      </c>
      <c r="CQ79" s="2">
        <v>11</v>
      </c>
      <c r="CR79" s="2">
        <v>11</v>
      </c>
      <c r="CS79" s="2">
        <v>0</v>
      </c>
      <c r="CT79" s="2">
        <v>0</v>
      </c>
      <c r="CU79" s="4">
        <v>1</v>
      </c>
      <c r="CV79" s="4">
        <f t="shared" si="55"/>
        <v>0</v>
      </c>
      <c r="CX79" s="2" t="s">
        <v>93</v>
      </c>
      <c r="CY79" s="2">
        <v>11</v>
      </c>
      <c r="CZ79" s="2">
        <v>1</v>
      </c>
      <c r="DA79" s="2">
        <v>0</v>
      </c>
      <c r="DB79" s="2">
        <v>10</v>
      </c>
      <c r="DC79" s="4">
        <v>0.09</v>
      </c>
      <c r="DL79" s="2" t="s">
        <v>83</v>
      </c>
      <c r="DM79" s="2">
        <v>22</v>
      </c>
      <c r="DN79" s="2">
        <v>0</v>
      </c>
      <c r="DO79" s="2">
        <v>0</v>
      </c>
      <c r="DP79" s="2">
        <v>22</v>
      </c>
      <c r="DQ79" s="4">
        <v>0</v>
      </c>
      <c r="DS79" s="2" t="s">
        <v>84</v>
      </c>
      <c r="DT79" s="2">
        <v>143</v>
      </c>
      <c r="DU79" s="2">
        <v>0</v>
      </c>
      <c r="DV79" s="2">
        <v>0</v>
      </c>
      <c r="DW79" s="2">
        <v>143</v>
      </c>
      <c r="DX79" s="4">
        <v>0</v>
      </c>
      <c r="DZ79" s="2" t="s">
        <v>83</v>
      </c>
      <c r="EA79" s="2">
        <v>22</v>
      </c>
      <c r="EB79" s="2">
        <v>0</v>
      </c>
      <c r="EC79" s="2">
        <v>0</v>
      </c>
      <c r="ED79" s="2">
        <v>22</v>
      </c>
      <c r="EE79" s="4">
        <v>0</v>
      </c>
      <c r="EG79" s="2" t="s">
        <v>83</v>
      </c>
      <c r="EH79" s="2">
        <v>22</v>
      </c>
      <c r="EI79" s="2">
        <v>0</v>
      </c>
      <c r="EJ79" s="2">
        <v>0</v>
      </c>
      <c r="EK79" s="2">
        <v>22</v>
      </c>
      <c r="EL79" s="4">
        <v>0</v>
      </c>
      <c r="EN79" s="2" t="s">
        <v>83</v>
      </c>
      <c r="EO79" s="2">
        <v>22</v>
      </c>
      <c r="EP79" s="2">
        <v>0</v>
      </c>
      <c r="EQ79" s="2">
        <v>0</v>
      </c>
      <c r="ER79" s="2">
        <v>22</v>
      </c>
      <c r="ES79" s="4">
        <v>0</v>
      </c>
      <c r="EU79" s="2" t="s">
        <v>83</v>
      </c>
      <c r="EV79" s="2">
        <v>22</v>
      </c>
      <c r="EW79" s="2">
        <v>0</v>
      </c>
      <c r="EX79" s="2">
        <v>0</v>
      </c>
      <c r="EY79" s="2">
        <v>22</v>
      </c>
      <c r="EZ79" s="4">
        <v>0</v>
      </c>
      <c r="FB79" s="2" t="s">
        <v>83</v>
      </c>
      <c r="FC79" s="2">
        <v>22</v>
      </c>
      <c r="FD79" s="2">
        <v>21</v>
      </c>
      <c r="FE79" s="2">
        <v>1</v>
      </c>
      <c r="FF79" s="2">
        <v>0</v>
      </c>
      <c r="FG79" s="4">
        <v>0.95</v>
      </c>
      <c r="FH79" s="4">
        <f>FG79-CU74</f>
        <v>0</v>
      </c>
      <c r="FJ79" s="2" t="s">
        <v>83</v>
      </c>
      <c r="FK79" s="2">
        <v>22</v>
      </c>
      <c r="FL79" s="2">
        <v>21</v>
      </c>
      <c r="FM79" s="2">
        <v>1</v>
      </c>
      <c r="FN79" s="2">
        <v>0</v>
      </c>
      <c r="FO79" s="4">
        <v>0.95</v>
      </c>
      <c r="FP79" s="4">
        <f t="shared" si="56"/>
        <v>0</v>
      </c>
      <c r="FR79" s="2" t="s">
        <v>83</v>
      </c>
      <c r="FS79" s="2">
        <v>22</v>
      </c>
      <c r="FT79" s="2">
        <v>21</v>
      </c>
      <c r="FU79" s="2">
        <v>1</v>
      </c>
      <c r="FV79" s="2">
        <v>0</v>
      </c>
      <c r="FW79" s="4">
        <v>0.95</v>
      </c>
      <c r="FX79" s="4">
        <f t="shared" si="57"/>
        <v>0</v>
      </c>
      <c r="FZ79" s="2" t="s">
        <v>83</v>
      </c>
      <c r="GA79" s="2">
        <v>22</v>
      </c>
      <c r="GB79" s="2">
        <v>21</v>
      </c>
      <c r="GC79" s="2">
        <v>1</v>
      </c>
      <c r="GD79" s="2">
        <v>0</v>
      </c>
      <c r="GE79" s="4">
        <v>0.95</v>
      </c>
      <c r="GF79" s="4">
        <f t="shared" si="58"/>
        <v>0</v>
      </c>
      <c r="GI79" s="2" t="s">
        <v>83</v>
      </c>
      <c r="GJ79" s="2">
        <v>22</v>
      </c>
      <c r="GK79" s="2">
        <v>21</v>
      </c>
      <c r="GL79" s="2">
        <v>1</v>
      </c>
      <c r="GM79" s="2">
        <v>0</v>
      </c>
      <c r="GN79" s="4">
        <v>0.95</v>
      </c>
      <c r="GO79" s="4">
        <f t="shared" si="60"/>
        <v>0</v>
      </c>
    </row>
    <row r="80" spans="1:198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46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4">
        <f t="shared" si="47"/>
        <v>0.95454545454545459</v>
      </c>
      <c r="P80" s="4">
        <f t="shared" si="42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f t="shared" si="48"/>
        <v>0.95454545454545459</v>
      </c>
      <c r="X80" s="4">
        <f t="shared" si="43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f t="shared" si="49"/>
        <v>0.95454545454545459</v>
      </c>
      <c r="AF80" s="4">
        <f t="shared" si="62"/>
        <v>0</v>
      </c>
      <c r="AQ80" s="75" t="s">
        <v>92</v>
      </c>
      <c r="AR80" s="1">
        <v>20</v>
      </c>
      <c r="AS80" s="1">
        <v>0</v>
      </c>
      <c r="AT80" s="1">
        <v>0</v>
      </c>
      <c r="AU80" s="1">
        <v>20</v>
      </c>
      <c r="AV80" s="3">
        <f t="shared" si="50"/>
        <v>0</v>
      </c>
      <c r="AW80" s="4">
        <f t="shared" si="41"/>
        <v>0</v>
      </c>
      <c r="AY80" s="2" t="s">
        <v>92</v>
      </c>
      <c r="AZ80" s="2">
        <v>20</v>
      </c>
      <c r="BA80" s="2">
        <v>20</v>
      </c>
      <c r="BB80" s="2">
        <v>0</v>
      </c>
      <c r="BC80" s="2">
        <v>0</v>
      </c>
      <c r="BD80" s="4">
        <f t="shared" si="51"/>
        <v>1</v>
      </c>
      <c r="BE80" s="4">
        <f t="shared" si="52"/>
        <v>1</v>
      </c>
      <c r="BG80" s="4"/>
      <c r="BJ80" s="2" t="s">
        <v>92</v>
      </c>
      <c r="BK80" s="2">
        <v>20</v>
      </c>
      <c r="BL80" s="2">
        <v>20</v>
      </c>
      <c r="BM80" s="2">
        <v>0</v>
      </c>
      <c r="BN80" s="2">
        <v>0</v>
      </c>
      <c r="BO80" s="4">
        <v>1</v>
      </c>
      <c r="BP80" s="4">
        <f t="shared" si="44"/>
        <v>0</v>
      </c>
      <c r="BR80" s="2" t="s">
        <v>92</v>
      </c>
      <c r="BS80" s="2">
        <v>20</v>
      </c>
      <c r="BT80" s="2">
        <v>20</v>
      </c>
      <c r="BU80" s="2">
        <v>0</v>
      </c>
      <c r="BV80" s="2">
        <v>0</v>
      </c>
      <c r="BW80" s="4">
        <v>1</v>
      </c>
      <c r="BX80" s="4">
        <f t="shared" si="45"/>
        <v>0</v>
      </c>
      <c r="BZ80" s="2" t="s">
        <v>92</v>
      </c>
      <c r="CA80" s="2">
        <v>20</v>
      </c>
      <c r="CB80" s="2">
        <v>20</v>
      </c>
      <c r="CC80" s="2">
        <v>0</v>
      </c>
      <c r="CD80" s="2">
        <v>0</v>
      </c>
      <c r="CE80" s="4">
        <v>1</v>
      </c>
      <c r="CF80" s="4">
        <f t="shared" si="53"/>
        <v>0</v>
      </c>
      <c r="CH80" s="2" t="s">
        <v>94</v>
      </c>
      <c r="CI80" s="2">
        <v>1</v>
      </c>
      <c r="CJ80" s="2">
        <v>1</v>
      </c>
      <c r="CK80" s="2">
        <v>0</v>
      </c>
      <c r="CL80" s="2">
        <v>0</v>
      </c>
      <c r="CM80" s="4">
        <v>1</v>
      </c>
      <c r="CN80" s="4">
        <f t="shared" si="54"/>
        <v>0</v>
      </c>
      <c r="CP80" s="2" t="s">
        <v>94</v>
      </c>
      <c r="CQ80" s="2">
        <v>1</v>
      </c>
      <c r="CR80" s="2">
        <v>1</v>
      </c>
      <c r="CS80" s="2">
        <v>0</v>
      </c>
      <c r="CT80" s="2">
        <v>0</v>
      </c>
      <c r="CU80" s="4">
        <v>1</v>
      </c>
      <c r="CV80" s="4">
        <f t="shared" si="55"/>
        <v>0</v>
      </c>
      <c r="CX80" s="2" t="s">
        <v>94</v>
      </c>
      <c r="CY80" s="2">
        <v>1</v>
      </c>
      <c r="CZ80" s="2">
        <v>0</v>
      </c>
      <c r="DA80" s="2">
        <v>0</v>
      </c>
      <c r="DB80" s="2">
        <v>1</v>
      </c>
      <c r="DC80" s="4">
        <v>0</v>
      </c>
      <c r="DL80" s="2" t="s">
        <v>84</v>
      </c>
      <c r="DM80" s="2">
        <v>143</v>
      </c>
      <c r="DN80" s="2">
        <v>0</v>
      </c>
      <c r="DO80" s="2">
        <v>0</v>
      </c>
      <c r="DP80" s="2">
        <v>143</v>
      </c>
      <c r="DQ80" s="4">
        <v>0</v>
      </c>
      <c r="DS80" s="2" t="s">
        <v>90</v>
      </c>
      <c r="DT80" s="2">
        <v>1</v>
      </c>
      <c r="DU80" s="2">
        <v>0</v>
      </c>
      <c r="DV80" s="2">
        <v>0</v>
      </c>
      <c r="DW80" s="2">
        <v>1</v>
      </c>
      <c r="DX80" s="4">
        <v>0</v>
      </c>
      <c r="DZ80" s="2" t="s">
        <v>84</v>
      </c>
      <c r="EA80" s="2">
        <v>143</v>
      </c>
      <c r="EB80" s="2">
        <v>0</v>
      </c>
      <c r="EC80" s="2">
        <v>0</v>
      </c>
      <c r="ED80" s="2">
        <v>143</v>
      </c>
      <c r="EE80" s="4">
        <v>0</v>
      </c>
      <c r="EG80" s="2" t="s">
        <v>84</v>
      </c>
      <c r="EH80" s="2">
        <v>143</v>
      </c>
      <c r="EI80" s="2">
        <v>0</v>
      </c>
      <c r="EJ80" s="2">
        <v>0</v>
      </c>
      <c r="EK80" s="2">
        <v>143</v>
      </c>
      <c r="EL80" s="4">
        <v>0</v>
      </c>
      <c r="EN80" s="2" t="s">
        <v>84</v>
      </c>
      <c r="EO80" s="2">
        <v>143</v>
      </c>
      <c r="EP80" s="2">
        <v>0</v>
      </c>
      <c r="EQ80" s="2">
        <v>0</v>
      </c>
      <c r="ER80" s="2">
        <v>143</v>
      </c>
      <c r="ES80" s="4">
        <v>0</v>
      </c>
      <c r="EU80" s="2" t="s">
        <v>84</v>
      </c>
      <c r="EV80" s="2">
        <v>143</v>
      </c>
      <c r="EW80" s="2">
        <v>0</v>
      </c>
      <c r="EX80" s="2">
        <v>0</v>
      </c>
      <c r="EY80" s="2">
        <v>143</v>
      </c>
      <c r="EZ80" s="4">
        <v>0</v>
      </c>
      <c r="FB80" s="2" t="s">
        <v>84</v>
      </c>
      <c r="FC80" s="2">
        <v>143</v>
      </c>
      <c r="FD80" s="2">
        <v>114</v>
      </c>
      <c r="FE80" s="2">
        <v>14</v>
      </c>
      <c r="FF80" s="2">
        <v>15</v>
      </c>
      <c r="FG80" s="4">
        <v>0.8</v>
      </c>
      <c r="FH80" s="4">
        <f>FG80-CU75</f>
        <v>1.0000000000000009E-2</v>
      </c>
      <c r="FJ80" s="2" t="s">
        <v>84</v>
      </c>
      <c r="FK80" s="2">
        <v>135</v>
      </c>
      <c r="FL80" s="2">
        <v>113</v>
      </c>
      <c r="FM80" s="2">
        <v>9</v>
      </c>
      <c r="FN80" s="2">
        <v>13</v>
      </c>
      <c r="FO80" s="4">
        <v>0.84</v>
      </c>
      <c r="FP80" s="4">
        <f t="shared" si="56"/>
        <v>3.9999999999999925E-2</v>
      </c>
      <c r="FR80" s="2" t="s">
        <v>84</v>
      </c>
      <c r="FS80" s="2">
        <v>135</v>
      </c>
      <c r="FT80" s="2">
        <v>113</v>
      </c>
      <c r="FU80" s="2">
        <v>9</v>
      </c>
      <c r="FV80" s="2">
        <v>13</v>
      </c>
      <c r="FW80" s="4">
        <v>0.84</v>
      </c>
      <c r="FX80" s="4">
        <f t="shared" si="57"/>
        <v>0</v>
      </c>
      <c r="FZ80" s="2" t="s">
        <v>84</v>
      </c>
      <c r="GA80" s="2">
        <v>135</v>
      </c>
      <c r="GB80" s="2">
        <v>113</v>
      </c>
      <c r="GC80" s="2">
        <v>9</v>
      </c>
      <c r="GD80" s="2">
        <v>13</v>
      </c>
      <c r="GE80" s="4">
        <v>0.84</v>
      </c>
      <c r="GF80" s="4">
        <f t="shared" si="58"/>
        <v>0</v>
      </c>
      <c r="GI80" s="2" t="s">
        <v>84</v>
      </c>
      <c r="GJ80" s="2">
        <v>134</v>
      </c>
      <c r="GK80" s="2">
        <v>114</v>
      </c>
      <c r="GL80" s="2">
        <v>10</v>
      </c>
      <c r="GM80" s="2">
        <v>10</v>
      </c>
      <c r="GN80" s="4">
        <v>0.85</v>
      </c>
      <c r="GO80" s="4">
        <f t="shared" si="60"/>
        <v>1.0000000000000009E-2</v>
      </c>
    </row>
    <row r="81" spans="1:198">
      <c r="A81" s="76">
        <v>0.12</v>
      </c>
      <c r="B81" s="76"/>
      <c r="C81" s="75" t="s">
        <v>84</v>
      </c>
      <c r="D81" s="75">
        <v>143</v>
      </c>
      <c r="E81" s="75">
        <v>18</v>
      </c>
      <c r="F81" s="75">
        <v>95</v>
      </c>
      <c r="G81" s="75">
        <v>30</v>
      </c>
      <c r="H81" s="76">
        <f t="shared" si="46"/>
        <v>0.12587412587412589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4">
        <f t="shared" si="47"/>
        <v>0.12587412587412589</v>
      </c>
      <c r="P81" s="4">
        <f t="shared" si="42"/>
        <v>0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f t="shared" si="48"/>
        <v>0.12587412587412589</v>
      </c>
      <c r="X81" s="4">
        <f t="shared" si="43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f t="shared" si="49"/>
        <v>0.12587412587412589</v>
      </c>
      <c r="AF81" s="4">
        <f t="shared" si="62"/>
        <v>0</v>
      </c>
      <c r="AQ81" s="75" t="s">
        <v>93</v>
      </c>
      <c r="AR81" s="1">
        <v>11</v>
      </c>
      <c r="AS81" s="1">
        <v>0</v>
      </c>
      <c r="AT81" s="1">
        <v>0</v>
      </c>
      <c r="AU81" s="1">
        <v>11</v>
      </c>
      <c r="AV81" s="3">
        <f t="shared" si="50"/>
        <v>0</v>
      </c>
      <c r="AW81" s="4">
        <f t="shared" si="41"/>
        <v>0</v>
      </c>
      <c r="AY81" s="2" t="s">
        <v>93</v>
      </c>
      <c r="AZ81" s="2">
        <v>11</v>
      </c>
      <c r="BA81" s="2">
        <v>11</v>
      </c>
      <c r="BB81" s="2">
        <v>0</v>
      </c>
      <c r="BC81" s="2">
        <v>0</v>
      </c>
      <c r="BD81" s="4">
        <f t="shared" si="51"/>
        <v>1</v>
      </c>
      <c r="BE81" s="4">
        <f t="shared" si="52"/>
        <v>1</v>
      </c>
      <c r="BG81" s="4"/>
      <c r="BJ81" s="8" t="s">
        <v>93</v>
      </c>
      <c r="BK81" s="2">
        <v>11</v>
      </c>
      <c r="BL81" s="2">
        <v>11</v>
      </c>
      <c r="BM81" s="2">
        <v>0</v>
      </c>
      <c r="BN81" s="2">
        <v>0</v>
      </c>
      <c r="BO81" s="4">
        <v>1</v>
      </c>
      <c r="BP81" s="4">
        <f t="shared" si="44"/>
        <v>0</v>
      </c>
      <c r="BR81" s="2" t="s">
        <v>93</v>
      </c>
      <c r="BS81" s="2">
        <v>11</v>
      </c>
      <c r="BT81" s="2">
        <v>11</v>
      </c>
      <c r="BU81" s="2">
        <v>0</v>
      </c>
      <c r="BV81" s="2">
        <v>0</v>
      </c>
      <c r="BW81" s="4">
        <v>1</v>
      </c>
      <c r="BX81" s="4">
        <f t="shared" si="45"/>
        <v>0</v>
      </c>
      <c r="BZ81" s="2" t="s">
        <v>93</v>
      </c>
      <c r="CA81" s="2">
        <v>11</v>
      </c>
      <c r="CB81" s="2">
        <v>11</v>
      </c>
      <c r="CC81" s="2">
        <v>0</v>
      </c>
      <c r="CD81" s="2">
        <v>0</v>
      </c>
      <c r="CE81" s="4">
        <v>1</v>
      </c>
      <c r="CF81" s="4">
        <f t="shared" si="53"/>
        <v>0</v>
      </c>
      <c r="CH81" s="2" t="s">
        <v>95</v>
      </c>
      <c r="CI81" s="2">
        <v>1</v>
      </c>
      <c r="CJ81" s="2">
        <v>1</v>
      </c>
      <c r="CK81" s="2">
        <v>0</v>
      </c>
      <c r="CL81" s="2">
        <v>0</v>
      </c>
      <c r="CM81" s="4">
        <v>1</v>
      </c>
      <c r="CN81" s="4">
        <f t="shared" si="54"/>
        <v>0</v>
      </c>
      <c r="CP81" s="2" t="s">
        <v>95</v>
      </c>
      <c r="CQ81" s="2">
        <v>1</v>
      </c>
      <c r="CR81" s="2">
        <v>0</v>
      </c>
      <c r="CS81" s="2">
        <v>1</v>
      </c>
      <c r="CT81" s="2">
        <v>0</v>
      </c>
      <c r="CU81" s="4">
        <v>0</v>
      </c>
      <c r="CV81" s="4">
        <f t="shared" si="55"/>
        <v>-1</v>
      </c>
      <c r="CX81" s="2" t="s">
        <v>95</v>
      </c>
      <c r="CY81" s="2">
        <v>1</v>
      </c>
      <c r="CZ81" s="2">
        <v>1</v>
      </c>
      <c r="DA81" s="2">
        <v>0</v>
      </c>
      <c r="DB81" s="2">
        <v>0</v>
      </c>
      <c r="DC81" s="4">
        <v>1</v>
      </c>
      <c r="DL81" s="2" t="s">
        <v>90</v>
      </c>
      <c r="DM81" s="2">
        <v>1</v>
      </c>
      <c r="DN81" s="2">
        <v>0</v>
      </c>
      <c r="DO81" s="2">
        <v>0</v>
      </c>
      <c r="DP81" s="2">
        <v>1</v>
      </c>
      <c r="DQ81" s="4">
        <v>0</v>
      </c>
      <c r="DS81" s="2" t="s">
        <v>91</v>
      </c>
      <c r="DT81" s="2">
        <v>7</v>
      </c>
      <c r="DU81" s="2">
        <v>7</v>
      </c>
      <c r="DV81" s="2">
        <v>0</v>
      </c>
      <c r="DW81" s="2">
        <v>0</v>
      </c>
      <c r="DX81" s="4">
        <v>1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G81" s="2" t="s">
        <v>90</v>
      </c>
      <c r="EH81" s="2">
        <v>1</v>
      </c>
      <c r="EI81" s="2">
        <v>0</v>
      </c>
      <c r="EJ81" s="2">
        <v>0</v>
      </c>
      <c r="EK81" s="2">
        <v>1</v>
      </c>
      <c r="EL81" s="4">
        <v>0</v>
      </c>
      <c r="EN81" s="2" t="s">
        <v>90</v>
      </c>
      <c r="EO81" s="2">
        <v>1</v>
      </c>
      <c r="EP81" s="2">
        <v>0</v>
      </c>
      <c r="EQ81" s="2">
        <v>0</v>
      </c>
      <c r="ER81" s="2">
        <v>1</v>
      </c>
      <c r="ES81" s="4">
        <v>0</v>
      </c>
      <c r="EU81" s="2" t="s">
        <v>90</v>
      </c>
      <c r="EV81" s="2">
        <v>1</v>
      </c>
      <c r="EW81" s="2">
        <v>0</v>
      </c>
      <c r="EX81" s="2">
        <v>0</v>
      </c>
      <c r="EY81" s="2">
        <v>1</v>
      </c>
      <c r="EZ81" s="4">
        <v>0</v>
      </c>
      <c r="FB81" s="2" t="s">
        <v>90</v>
      </c>
      <c r="FC81" s="2">
        <v>1</v>
      </c>
      <c r="FD81" s="2">
        <v>0</v>
      </c>
      <c r="FE81" s="2">
        <v>0</v>
      </c>
      <c r="FF81" s="2">
        <v>1</v>
      </c>
      <c r="FG81" s="4">
        <v>0</v>
      </c>
      <c r="FH81" s="4">
        <f>FG81-CU76</f>
        <v>0</v>
      </c>
      <c r="GF81" s="4"/>
      <c r="GO81" s="4"/>
    </row>
    <row r="82" spans="1:198">
      <c r="A82" s="76"/>
      <c r="B82" s="76"/>
      <c r="C82" s="75"/>
      <c r="D82" s="75">
        <f>SUM(D3:D81)</f>
        <v>8048</v>
      </c>
      <c r="E82" s="75">
        <f>SUM(E3:E81)</f>
        <v>6712</v>
      </c>
      <c r="F82" s="75"/>
      <c r="G82" s="75"/>
      <c r="H82" s="76">
        <f t="shared" si="46"/>
        <v>0.83399602385685889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47"/>
        <v>1</v>
      </c>
      <c r="P82" s="26" t="s">
        <v>100</v>
      </c>
      <c r="Q82" s="2" t="s">
        <v>119</v>
      </c>
      <c r="R82" s="8" t="s">
        <v>90</v>
      </c>
      <c r="S82" s="2">
        <v>1</v>
      </c>
      <c r="T82" s="2">
        <v>1</v>
      </c>
      <c r="U82" s="2">
        <v>0</v>
      </c>
      <c r="V82" s="2">
        <v>0</v>
      </c>
      <c r="W82" s="4">
        <f t="shared" si="48"/>
        <v>1</v>
      </c>
      <c r="X82" s="4">
        <f t="shared" si="43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f t="shared" si="49"/>
        <v>0</v>
      </c>
      <c r="AF82" s="4">
        <f t="shared" si="62"/>
        <v>-1</v>
      </c>
      <c r="AQ82" s="75" t="s">
        <v>94</v>
      </c>
      <c r="AR82" s="1">
        <v>1</v>
      </c>
      <c r="AS82" s="1">
        <v>0</v>
      </c>
      <c r="AT82" s="1">
        <v>0</v>
      </c>
      <c r="AU82" s="1">
        <v>1</v>
      </c>
      <c r="AV82" s="3">
        <f t="shared" si="50"/>
        <v>0</v>
      </c>
      <c r="AW82" s="4">
        <f t="shared" si="41"/>
        <v>0</v>
      </c>
      <c r="AY82" s="2" t="s">
        <v>94</v>
      </c>
      <c r="AZ82" s="2">
        <v>1</v>
      </c>
      <c r="BA82" s="2">
        <v>1</v>
      </c>
      <c r="BB82" s="2">
        <v>0</v>
      </c>
      <c r="BC82" s="2">
        <v>0</v>
      </c>
      <c r="BD82" s="4">
        <f t="shared" si="51"/>
        <v>1</v>
      </c>
      <c r="BE82" s="4">
        <f t="shared" si="52"/>
        <v>1</v>
      </c>
      <c r="BG82" s="4"/>
      <c r="BJ82" s="2" t="s">
        <v>94</v>
      </c>
      <c r="BK82" s="2">
        <v>1</v>
      </c>
      <c r="BL82" s="2">
        <v>1</v>
      </c>
      <c r="BM82" s="2">
        <v>0</v>
      </c>
      <c r="BN82" s="2">
        <v>0</v>
      </c>
      <c r="BO82" s="4">
        <v>1</v>
      </c>
      <c r="BP82" s="4">
        <f t="shared" si="44"/>
        <v>0</v>
      </c>
      <c r="BR82" s="2" t="s">
        <v>94</v>
      </c>
      <c r="BS82" s="2">
        <v>1</v>
      </c>
      <c r="BT82" s="2">
        <v>1</v>
      </c>
      <c r="BU82" s="2">
        <v>0</v>
      </c>
      <c r="BV82" s="2">
        <v>0</v>
      </c>
      <c r="BW82" s="4">
        <v>1</v>
      </c>
      <c r="BX82" s="4">
        <f t="shared" si="45"/>
        <v>0</v>
      </c>
      <c r="BZ82" s="2" t="s">
        <v>94</v>
      </c>
      <c r="CA82" s="2">
        <v>1</v>
      </c>
      <c r="CB82" s="2">
        <v>1</v>
      </c>
      <c r="CC82" s="2">
        <v>0</v>
      </c>
      <c r="CD82" s="2">
        <v>0</v>
      </c>
      <c r="CE82" s="4">
        <v>1</v>
      </c>
      <c r="CF82" s="4">
        <f t="shared" si="53"/>
        <v>0</v>
      </c>
      <c r="CH82" s="2" t="s">
        <v>96</v>
      </c>
      <c r="CI82" s="2">
        <v>10</v>
      </c>
      <c r="CJ82" s="2">
        <v>8</v>
      </c>
      <c r="CK82" s="2">
        <v>0</v>
      </c>
      <c r="CL82" s="2">
        <v>2</v>
      </c>
      <c r="CM82" s="4">
        <v>0.8</v>
      </c>
      <c r="CN82" s="4">
        <f t="shared" si="54"/>
        <v>-0.19999999999999996</v>
      </c>
      <c r="CP82" s="2" t="s">
        <v>96</v>
      </c>
      <c r="CQ82" s="2">
        <v>10</v>
      </c>
      <c r="CR82" s="2">
        <v>10</v>
      </c>
      <c r="CS82" s="2">
        <v>0</v>
      </c>
      <c r="CT82" s="2">
        <v>0</v>
      </c>
      <c r="CU82" s="4">
        <v>1</v>
      </c>
      <c r="CV82" s="4">
        <f t="shared" si="55"/>
        <v>0.19999999999999996</v>
      </c>
      <c r="CX82" s="2" t="s">
        <v>96</v>
      </c>
      <c r="CY82" s="2">
        <v>10</v>
      </c>
      <c r="CZ82" s="2">
        <v>0</v>
      </c>
      <c r="DA82" s="2">
        <v>0</v>
      </c>
      <c r="DB82" s="2">
        <v>10</v>
      </c>
      <c r="DC82" s="4">
        <v>0</v>
      </c>
      <c r="DL82" s="2" t="s">
        <v>91</v>
      </c>
      <c r="DM82" s="2">
        <v>7</v>
      </c>
      <c r="DN82" s="2">
        <v>7</v>
      </c>
      <c r="DO82" s="2">
        <v>0</v>
      </c>
      <c r="DP82" s="2">
        <v>0</v>
      </c>
      <c r="DQ82" s="4">
        <v>1</v>
      </c>
      <c r="DS82" s="2" t="s">
        <v>92</v>
      </c>
      <c r="DT82" s="2">
        <v>20</v>
      </c>
      <c r="DU82" s="2">
        <v>20</v>
      </c>
      <c r="DV82" s="2">
        <v>0</v>
      </c>
      <c r="DW82" s="2">
        <v>0</v>
      </c>
      <c r="DX82" s="4">
        <v>1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G82" s="2" t="s">
        <v>91</v>
      </c>
      <c r="EH82" s="2">
        <v>7</v>
      </c>
      <c r="EI82" s="2">
        <v>7</v>
      </c>
      <c r="EJ82" s="2">
        <v>0</v>
      </c>
      <c r="EK82" s="2">
        <v>0</v>
      </c>
      <c r="EL82" s="4">
        <v>1</v>
      </c>
      <c r="EN82" s="2" t="s">
        <v>91</v>
      </c>
      <c r="EO82" s="2">
        <v>7</v>
      </c>
      <c r="EP82" s="2">
        <v>7</v>
      </c>
      <c r="EQ82" s="2">
        <v>0</v>
      </c>
      <c r="ER82" s="2">
        <v>0</v>
      </c>
      <c r="ES82" s="4">
        <v>1</v>
      </c>
      <c r="EU82" s="2" t="s">
        <v>91</v>
      </c>
      <c r="EV82" s="2">
        <v>7</v>
      </c>
      <c r="EW82" s="2">
        <v>7</v>
      </c>
      <c r="EX82" s="2">
        <v>0</v>
      </c>
      <c r="EY82" s="2">
        <v>0</v>
      </c>
      <c r="EZ82" s="4">
        <v>1</v>
      </c>
      <c r="FB82" s="2" t="s">
        <v>91</v>
      </c>
      <c r="FC82" s="2">
        <v>7</v>
      </c>
      <c r="FD82" s="2">
        <v>7</v>
      </c>
      <c r="FE82" s="2">
        <v>0</v>
      </c>
      <c r="FF82" s="2">
        <v>0</v>
      </c>
      <c r="FG82" s="4">
        <v>1</v>
      </c>
      <c r="FH82" s="4">
        <f t="shared" ref="FH82:FH87" si="63">FG82-CU77</f>
        <v>0.14000000000000001</v>
      </c>
      <c r="GF82" s="4"/>
      <c r="GO82" s="4"/>
    </row>
    <row r="83" spans="1:198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47"/>
        <v>1</v>
      </c>
      <c r="P83" s="26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f t="shared" si="48"/>
        <v>1</v>
      </c>
      <c r="X83" s="4">
        <f t="shared" si="43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f t="shared" si="49"/>
        <v>0</v>
      </c>
      <c r="AF83" s="4">
        <f t="shared" si="62"/>
        <v>-1</v>
      </c>
      <c r="AQ83" s="75" t="s">
        <v>95</v>
      </c>
      <c r="AR83" s="1">
        <v>1</v>
      </c>
      <c r="AS83" s="1">
        <v>0</v>
      </c>
      <c r="AT83" s="1">
        <v>0</v>
      </c>
      <c r="AU83" s="1">
        <v>1</v>
      </c>
      <c r="AV83" s="3">
        <f t="shared" si="50"/>
        <v>0</v>
      </c>
      <c r="AW83" s="4">
        <f t="shared" si="41"/>
        <v>0</v>
      </c>
      <c r="AY83" s="2" t="s">
        <v>95</v>
      </c>
      <c r="AZ83" s="2">
        <v>1</v>
      </c>
      <c r="BA83" s="2">
        <v>1</v>
      </c>
      <c r="BB83" s="2">
        <v>0</v>
      </c>
      <c r="BC83" s="2">
        <v>0</v>
      </c>
      <c r="BD83" s="4">
        <f t="shared" si="51"/>
        <v>1</v>
      </c>
      <c r="BE83" s="4">
        <f t="shared" si="52"/>
        <v>1</v>
      </c>
      <c r="BG83" s="4"/>
      <c r="BJ83" s="2" t="s">
        <v>95</v>
      </c>
      <c r="BK83" s="2">
        <v>1</v>
      </c>
      <c r="BL83" s="2">
        <v>1</v>
      </c>
      <c r="BM83" s="2">
        <v>0</v>
      </c>
      <c r="BN83" s="2">
        <v>0</v>
      </c>
      <c r="BO83" s="4">
        <v>1</v>
      </c>
      <c r="BP83" s="4">
        <f t="shared" si="44"/>
        <v>0</v>
      </c>
      <c r="BR83" s="2" t="s">
        <v>95</v>
      </c>
      <c r="BS83" s="2">
        <v>1</v>
      </c>
      <c r="BT83" s="2">
        <v>1</v>
      </c>
      <c r="BU83" s="2">
        <v>0</v>
      </c>
      <c r="BV83" s="2">
        <v>0</v>
      </c>
      <c r="BW83" s="4">
        <v>1</v>
      </c>
      <c r="BX83" s="4">
        <f t="shared" si="45"/>
        <v>0</v>
      </c>
      <c r="BZ83" s="2" t="s">
        <v>95</v>
      </c>
      <c r="CA83" s="2">
        <v>1</v>
      </c>
      <c r="CB83" s="2">
        <v>1</v>
      </c>
      <c r="CC83" s="2">
        <v>0</v>
      </c>
      <c r="CD83" s="2">
        <v>0</v>
      </c>
      <c r="CE83" s="4">
        <v>1</v>
      </c>
      <c r="CF83" s="4">
        <f t="shared" si="53"/>
        <v>0</v>
      </c>
      <c r="CH83" s="2" t="s">
        <v>129</v>
      </c>
      <c r="CI83" s="2">
        <v>2</v>
      </c>
      <c r="CJ83" s="2">
        <v>2</v>
      </c>
      <c r="CK83" s="2">
        <v>0</v>
      </c>
      <c r="CL83" s="2">
        <v>0</v>
      </c>
      <c r="CM83" s="4">
        <v>1</v>
      </c>
      <c r="CN83" s="4">
        <f t="shared" si="54"/>
        <v>0.1340015826958586</v>
      </c>
      <c r="CP83" s="2" t="s">
        <v>129</v>
      </c>
      <c r="CQ83" s="2">
        <v>2</v>
      </c>
      <c r="CR83" s="2">
        <v>0</v>
      </c>
      <c r="CS83" s="2">
        <v>2</v>
      </c>
      <c r="CT83" s="2">
        <v>0</v>
      </c>
      <c r="CU83" s="4">
        <v>0</v>
      </c>
      <c r="CV83" s="4">
        <f t="shared" si="55"/>
        <v>-1</v>
      </c>
      <c r="CX83" s="2" t="s">
        <v>129</v>
      </c>
      <c r="CY83" s="2">
        <v>2</v>
      </c>
      <c r="CZ83" s="2">
        <v>2</v>
      </c>
      <c r="DA83" s="2">
        <v>0</v>
      </c>
      <c r="DB83" s="2">
        <v>0</v>
      </c>
      <c r="DC83" s="4">
        <v>1</v>
      </c>
      <c r="DL83" s="2" t="s">
        <v>92</v>
      </c>
      <c r="DM83" s="2">
        <v>20</v>
      </c>
      <c r="DN83" s="2">
        <v>20</v>
      </c>
      <c r="DO83" s="2">
        <v>0</v>
      </c>
      <c r="DP83" s="2">
        <v>0</v>
      </c>
      <c r="DQ83" s="4">
        <v>1</v>
      </c>
      <c r="DS83" s="2" t="s">
        <v>93</v>
      </c>
      <c r="DT83" s="2">
        <v>11</v>
      </c>
      <c r="DU83" s="2">
        <v>0</v>
      </c>
      <c r="DV83" s="2">
        <v>0</v>
      </c>
      <c r="DW83" s="2">
        <v>11</v>
      </c>
      <c r="DX83" s="4"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G83" s="2" t="s">
        <v>92</v>
      </c>
      <c r="EH83" s="2">
        <v>20</v>
      </c>
      <c r="EI83" s="2">
        <v>20</v>
      </c>
      <c r="EJ83" s="2">
        <v>0</v>
      </c>
      <c r="EK83" s="2">
        <v>0</v>
      </c>
      <c r="EL83" s="4">
        <v>1</v>
      </c>
      <c r="EN83" s="2" t="s">
        <v>92</v>
      </c>
      <c r="EO83" s="2">
        <v>20</v>
      </c>
      <c r="EP83" s="2">
        <v>20</v>
      </c>
      <c r="EQ83" s="2">
        <v>0</v>
      </c>
      <c r="ER83" s="2">
        <v>0</v>
      </c>
      <c r="ES83" s="4">
        <v>1</v>
      </c>
      <c r="EU83" s="2" t="s">
        <v>92</v>
      </c>
      <c r="EV83" s="2">
        <v>20</v>
      </c>
      <c r="EW83" s="2">
        <v>20</v>
      </c>
      <c r="EX83" s="2">
        <v>0</v>
      </c>
      <c r="EY83" s="2">
        <v>0</v>
      </c>
      <c r="EZ83" s="4">
        <v>1</v>
      </c>
      <c r="FB83" s="2" t="s">
        <v>92</v>
      </c>
      <c r="FC83" s="2">
        <v>20</v>
      </c>
      <c r="FD83" s="2">
        <v>20</v>
      </c>
      <c r="FE83" s="2">
        <v>0</v>
      </c>
      <c r="FF83" s="2">
        <v>0</v>
      </c>
      <c r="FG83" s="4">
        <v>1</v>
      </c>
      <c r="FH83" s="4">
        <f t="shared" si="63"/>
        <v>0.7</v>
      </c>
      <c r="GF83" s="4"/>
      <c r="GO83" s="4"/>
    </row>
    <row r="84" spans="1:198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47"/>
        <v>1</v>
      </c>
      <c r="P84" s="26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f t="shared" si="48"/>
        <v>1</v>
      </c>
      <c r="X84" s="4">
        <f t="shared" si="43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f t="shared" si="49"/>
        <v>0</v>
      </c>
      <c r="AF84" s="4">
        <f t="shared" si="62"/>
        <v>-1</v>
      </c>
      <c r="AQ84" s="75" t="s">
        <v>96</v>
      </c>
      <c r="AR84" s="1">
        <v>10</v>
      </c>
      <c r="AS84" s="1">
        <v>0</v>
      </c>
      <c r="AT84" s="1">
        <v>0</v>
      </c>
      <c r="AU84" s="1">
        <v>10</v>
      </c>
      <c r="AV84" s="3">
        <f t="shared" si="50"/>
        <v>0</v>
      </c>
      <c r="AW84" s="4">
        <f t="shared" si="41"/>
        <v>0</v>
      </c>
      <c r="AY84" s="2" t="s">
        <v>96</v>
      </c>
      <c r="AZ84" s="2">
        <v>10</v>
      </c>
      <c r="BA84" s="2">
        <v>10</v>
      </c>
      <c r="BB84" s="2">
        <v>0</v>
      </c>
      <c r="BC84" s="2">
        <v>0</v>
      </c>
      <c r="BD84" s="4">
        <f t="shared" si="51"/>
        <v>1</v>
      </c>
      <c r="BE84" s="4">
        <f t="shared" si="52"/>
        <v>1</v>
      </c>
      <c r="BG84" s="4"/>
      <c r="BJ84" s="2" t="s">
        <v>96</v>
      </c>
      <c r="BK84" s="2">
        <v>10</v>
      </c>
      <c r="BL84" s="2">
        <v>10</v>
      </c>
      <c r="BM84" s="2">
        <v>0</v>
      </c>
      <c r="BN84" s="2">
        <v>0</v>
      </c>
      <c r="BO84" s="4">
        <v>1</v>
      </c>
      <c r="BP84" s="4">
        <f t="shared" si="44"/>
        <v>0</v>
      </c>
      <c r="BR84" s="2" t="s">
        <v>96</v>
      </c>
      <c r="BS84" s="2">
        <v>10</v>
      </c>
      <c r="BT84" s="2">
        <v>10</v>
      </c>
      <c r="BU84" s="2">
        <v>0</v>
      </c>
      <c r="BV84" s="2">
        <v>0</v>
      </c>
      <c r="BW84" s="4">
        <v>1</v>
      </c>
      <c r="BX84" s="4">
        <f t="shared" si="45"/>
        <v>0</v>
      </c>
      <c r="BZ84" s="2" t="s">
        <v>96</v>
      </c>
      <c r="CA84" s="2">
        <v>10</v>
      </c>
      <c r="CB84" s="2">
        <v>10</v>
      </c>
      <c r="CC84" s="2">
        <v>0</v>
      </c>
      <c r="CD84" s="2">
        <v>0</v>
      </c>
      <c r="CE84" s="4">
        <v>1</v>
      </c>
      <c r="CF84" s="4">
        <f t="shared" si="53"/>
        <v>0</v>
      </c>
      <c r="CH84" s="2" t="s">
        <v>130</v>
      </c>
      <c r="CI84" s="2">
        <v>15</v>
      </c>
      <c r="CJ84" s="2">
        <v>15</v>
      </c>
      <c r="CK84" s="2">
        <v>0</v>
      </c>
      <c r="CL84" s="2">
        <v>0</v>
      </c>
      <c r="CM84" s="4">
        <v>1</v>
      </c>
      <c r="CN84" s="4">
        <f t="shared" si="54"/>
        <v>1</v>
      </c>
      <c r="CP84" s="2" t="s">
        <v>130</v>
      </c>
      <c r="CQ84" s="2">
        <v>15</v>
      </c>
      <c r="CR84" s="2">
        <v>0</v>
      </c>
      <c r="CS84" s="2">
        <v>15</v>
      </c>
      <c r="CT84" s="2">
        <v>0</v>
      </c>
      <c r="CU84" s="4">
        <v>0</v>
      </c>
      <c r="CV84" s="4">
        <f t="shared" si="55"/>
        <v>-1</v>
      </c>
      <c r="CX84" s="2" t="s">
        <v>130</v>
      </c>
      <c r="CY84" s="2">
        <v>15</v>
      </c>
      <c r="CZ84" s="2">
        <v>15</v>
      </c>
      <c r="DA84" s="2">
        <v>0</v>
      </c>
      <c r="DB84" s="2">
        <v>0</v>
      </c>
      <c r="DC84" s="4">
        <v>1</v>
      </c>
      <c r="DL84" s="2" t="s">
        <v>93</v>
      </c>
      <c r="DM84" s="2">
        <v>11</v>
      </c>
      <c r="DN84" s="2">
        <v>1</v>
      </c>
      <c r="DO84" s="2">
        <v>0</v>
      </c>
      <c r="DP84" s="2">
        <v>10</v>
      </c>
      <c r="DQ84" s="4">
        <v>0.09</v>
      </c>
      <c r="DS84" s="2" t="s">
        <v>94</v>
      </c>
      <c r="DT84" s="2">
        <v>1</v>
      </c>
      <c r="DU84" s="2">
        <v>0</v>
      </c>
      <c r="DV84" s="2">
        <v>0</v>
      </c>
      <c r="DW84" s="2">
        <v>1</v>
      </c>
      <c r="DX84" s="4">
        <v>0</v>
      </c>
      <c r="DZ84" s="2" t="s">
        <v>93</v>
      </c>
      <c r="EA84" s="2">
        <v>11</v>
      </c>
      <c r="EB84" s="2">
        <v>0</v>
      </c>
      <c r="EC84" s="2">
        <v>0</v>
      </c>
      <c r="ED84" s="2">
        <v>11</v>
      </c>
      <c r="EE84" s="4">
        <v>0</v>
      </c>
      <c r="EG84" s="2" t="s">
        <v>93</v>
      </c>
      <c r="EH84" s="2">
        <v>11</v>
      </c>
      <c r="EI84" s="2">
        <v>3</v>
      </c>
      <c r="EJ84" s="2">
        <v>0</v>
      </c>
      <c r="EK84" s="2">
        <v>8</v>
      </c>
      <c r="EL84" s="4">
        <v>0.27</v>
      </c>
      <c r="EN84" s="2" t="s">
        <v>93</v>
      </c>
      <c r="EO84" s="2">
        <v>11</v>
      </c>
      <c r="EP84" s="2">
        <v>0</v>
      </c>
      <c r="EQ84" s="2">
        <v>0</v>
      </c>
      <c r="ER84" s="2">
        <v>11</v>
      </c>
      <c r="ES84" s="4">
        <v>0</v>
      </c>
      <c r="EU84" s="2" t="s">
        <v>93</v>
      </c>
      <c r="EV84" s="2">
        <v>11</v>
      </c>
      <c r="EW84" s="2">
        <v>0</v>
      </c>
      <c r="EX84" s="2">
        <v>0</v>
      </c>
      <c r="EY84" s="2">
        <v>11</v>
      </c>
      <c r="EZ84" s="4">
        <v>0</v>
      </c>
      <c r="FB84" s="2" t="s">
        <v>93</v>
      </c>
      <c r="FC84" s="2">
        <v>11</v>
      </c>
      <c r="FD84" s="2">
        <v>11</v>
      </c>
      <c r="FE84" s="2">
        <v>0</v>
      </c>
      <c r="FF84" s="2">
        <v>0</v>
      </c>
      <c r="FG84" s="4">
        <v>1</v>
      </c>
      <c r="FH84" s="4">
        <f t="shared" si="63"/>
        <v>0</v>
      </c>
      <c r="GF84" s="4"/>
      <c r="GO84" s="4"/>
    </row>
    <row r="85" spans="1:198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47"/>
        <v>0.72727272727272729</v>
      </c>
      <c r="P85" s="26" t="s">
        <v>100</v>
      </c>
      <c r="R85" s="8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 t="shared" si="48"/>
        <v>0.72727272727272729</v>
      </c>
      <c r="X85" s="4">
        <f t="shared" si="43"/>
        <v>0</v>
      </c>
      <c r="Z85" s="8" t="s">
        <v>93</v>
      </c>
      <c r="AA85" s="2">
        <v>11</v>
      </c>
      <c r="AB85" s="2">
        <v>0</v>
      </c>
      <c r="AC85" s="2">
        <v>0</v>
      </c>
      <c r="AD85" s="2">
        <v>11</v>
      </c>
      <c r="AE85" s="4">
        <f t="shared" si="49"/>
        <v>0</v>
      </c>
      <c r="AF85" s="4">
        <f t="shared" si="62"/>
        <v>-0.72727272727272729</v>
      </c>
      <c r="AO85" s="4"/>
      <c r="AR85" s="2">
        <f>SUM(AR3:AR84)</f>
        <v>7689</v>
      </c>
      <c r="AS85" s="2">
        <f>SUM(AS3:AS84)</f>
        <v>5755</v>
      </c>
      <c r="AV85" s="76">
        <f t="shared" si="50"/>
        <v>0.74847184289244373</v>
      </c>
      <c r="AZ85" s="2">
        <f>SUM(AZ3:AZ84)</f>
        <v>7581</v>
      </c>
      <c r="BA85" s="2">
        <f>SUM(BA3:BA84)</f>
        <v>6552</v>
      </c>
      <c r="BD85" s="4">
        <f t="shared" si="51"/>
        <v>0.8642659279778393</v>
      </c>
      <c r="BK85" s="2">
        <f>SUM(BK3:BK84)</f>
        <v>7581</v>
      </c>
      <c r="BL85" s="2">
        <f>SUM(BL3:BL84)</f>
        <v>6552</v>
      </c>
      <c r="BO85" s="4">
        <f>BL85/BK85</f>
        <v>0.8642659279778393</v>
      </c>
      <c r="BS85" s="2">
        <f>SUM(BS3:BS84)</f>
        <v>7582</v>
      </c>
      <c r="BT85" s="2">
        <f>SUM(BT3:BT84)</f>
        <v>6557</v>
      </c>
      <c r="BW85" s="4">
        <f>BT85/BS85</f>
        <v>0.86481139541018204</v>
      </c>
      <c r="CA85" s="2">
        <f>SUM(CA3:CA84)</f>
        <v>7582</v>
      </c>
      <c r="CB85" s="2">
        <f>SUM(CB3:CB84)</f>
        <v>6566</v>
      </c>
      <c r="CE85" s="4">
        <f>CB85/CA85</f>
        <v>0.8659984173041414</v>
      </c>
      <c r="CH85" s="2" t="s">
        <v>89</v>
      </c>
      <c r="CI85" s="2">
        <v>4</v>
      </c>
      <c r="CJ85" s="2">
        <v>4</v>
      </c>
      <c r="CK85" s="2">
        <v>0</v>
      </c>
      <c r="CL85" s="2">
        <v>0</v>
      </c>
      <c r="CM85" s="4">
        <v>1</v>
      </c>
      <c r="CN85" s="4">
        <f>CM85-CE14</f>
        <v>0</v>
      </c>
      <c r="CP85" s="2" t="s">
        <v>89</v>
      </c>
      <c r="CQ85" s="2">
        <v>4</v>
      </c>
      <c r="CR85" s="2">
        <v>1</v>
      </c>
      <c r="CS85" s="2">
        <v>3</v>
      </c>
      <c r="CT85" s="2">
        <v>0</v>
      </c>
      <c r="CU85" s="4">
        <v>0.25</v>
      </c>
      <c r="CV85" s="4">
        <f t="shared" si="55"/>
        <v>-0.75</v>
      </c>
      <c r="CX85" s="2" t="s">
        <v>89</v>
      </c>
      <c r="CY85" s="2">
        <v>4</v>
      </c>
      <c r="CZ85" s="2">
        <v>4</v>
      </c>
      <c r="DA85" s="2">
        <v>0</v>
      </c>
      <c r="DB85" s="2">
        <v>0</v>
      </c>
      <c r="DC85" s="4">
        <v>1</v>
      </c>
      <c r="DL85" s="2" t="s">
        <v>94</v>
      </c>
      <c r="DM85" s="2">
        <v>1</v>
      </c>
      <c r="DN85" s="2">
        <v>0</v>
      </c>
      <c r="DO85" s="2">
        <v>0</v>
      </c>
      <c r="DP85" s="2">
        <v>1</v>
      </c>
      <c r="DQ85" s="4">
        <v>0</v>
      </c>
      <c r="DS85" s="2" t="s">
        <v>95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Z85" s="2" t="s">
        <v>94</v>
      </c>
      <c r="EA85" s="2">
        <v>1</v>
      </c>
      <c r="EB85" s="2">
        <v>0</v>
      </c>
      <c r="EC85" s="2">
        <v>0</v>
      </c>
      <c r="ED85" s="2">
        <v>1</v>
      </c>
      <c r="EE85" s="4">
        <v>0</v>
      </c>
      <c r="EG85" s="2" t="s">
        <v>94</v>
      </c>
      <c r="EH85" s="2">
        <v>1</v>
      </c>
      <c r="EI85" s="2">
        <v>0</v>
      </c>
      <c r="EJ85" s="2">
        <v>0</v>
      </c>
      <c r="EK85" s="2">
        <v>1</v>
      </c>
      <c r="EL85" s="4">
        <v>0</v>
      </c>
      <c r="EN85" s="2" t="s">
        <v>94</v>
      </c>
      <c r="EO85" s="2">
        <v>1</v>
      </c>
      <c r="EP85" s="2">
        <v>0</v>
      </c>
      <c r="EQ85" s="2">
        <v>0</v>
      </c>
      <c r="ER85" s="2">
        <v>1</v>
      </c>
      <c r="ES85" s="4">
        <v>0</v>
      </c>
      <c r="EU85" s="2" t="s">
        <v>94</v>
      </c>
      <c r="EV85" s="2">
        <v>1</v>
      </c>
      <c r="EW85" s="2">
        <v>0</v>
      </c>
      <c r="EX85" s="2">
        <v>0</v>
      </c>
      <c r="EY85" s="2">
        <v>1</v>
      </c>
      <c r="EZ85" s="4">
        <v>0</v>
      </c>
      <c r="FB85" s="17" t="s">
        <v>94</v>
      </c>
      <c r="FC85" s="2">
        <v>1</v>
      </c>
      <c r="FD85" s="2">
        <v>1</v>
      </c>
      <c r="FE85" s="2">
        <v>0</v>
      </c>
      <c r="FF85" s="2">
        <v>0</v>
      </c>
      <c r="FG85" s="4">
        <v>1</v>
      </c>
      <c r="FH85" s="4">
        <f t="shared" si="63"/>
        <v>0</v>
      </c>
      <c r="GF85" s="4"/>
      <c r="GO85" s="4"/>
    </row>
    <row r="86" spans="1:198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47"/>
        <v>1</v>
      </c>
      <c r="P86" s="26" t="s">
        <v>100</v>
      </c>
      <c r="R86" s="8" t="s">
        <v>94</v>
      </c>
      <c r="S86" s="2">
        <v>1</v>
      </c>
      <c r="T86" s="2">
        <v>1</v>
      </c>
      <c r="U86" s="2">
        <v>0</v>
      </c>
      <c r="V86" s="2">
        <v>0</v>
      </c>
      <c r="W86" s="4">
        <f t="shared" si="48"/>
        <v>1</v>
      </c>
      <c r="X86" s="4">
        <f t="shared" si="43"/>
        <v>0</v>
      </c>
      <c r="Z86" s="8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f t="shared" si="49"/>
        <v>0</v>
      </c>
      <c r="AF86" s="4">
        <f t="shared" si="62"/>
        <v>-1</v>
      </c>
      <c r="AO86" s="4"/>
      <c r="CI86" s="2">
        <f>SUM(CI3:CI85)</f>
        <v>7599</v>
      </c>
      <c r="CJ86" s="2">
        <f>SUM(CJ3:CJ85)</f>
        <v>6581</v>
      </c>
      <c r="CM86" s="4">
        <f>CJ86/CI86</f>
        <v>0.86603500460586924</v>
      </c>
      <c r="CP86" s="2" t="s">
        <v>108</v>
      </c>
      <c r="CQ86" s="2">
        <v>4</v>
      </c>
      <c r="CR86" s="2">
        <v>4</v>
      </c>
      <c r="CS86" s="2">
        <v>0</v>
      </c>
      <c r="CT86" s="2">
        <v>0</v>
      </c>
      <c r="CU86" s="4">
        <v>1</v>
      </c>
      <c r="CX86" s="2" t="s">
        <v>108</v>
      </c>
      <c r="CY86" s="2">
        <v>4</v>
      </c>
      <c r="CZ86" s="2">
        <v>4</v>
      </c>
      <c r="DA86" s="2">
        <v>0</v>
      </c>
      <c r="DB86" s="2">
        <v>0</v>
      </c>
      <c r="DC86" s="4">
        <v>1</v>
      </c>
      <c r="DL86" s="2" t="s">
        <v>95</v>
      </c>
      <c r="DM86" s="2">
        <v>1</v>
      </c>
      <c r="DN86" s="2">
        <v>1</v>
      </c>
      <c r="DO86" s="2">
        <v>0</v>
      </c>
      <c r="DP86" s="2">
        <v>0</v>
      </c>
      <c r="DQ86" s="4">
        <v>1</v>
      </c>
      <c r="DS86" s="2" t="s">
        <v>96</v>
      </c>
      <c r="DT86" s="2">
        <v>10</v>
      </c>
      <c r="DU86" s="2">
        <v>0</v>
      </c>
      <c r="DV86" s="2">
        <v>0</v>
      </c>
      <c r="DW86" s="2">
        <v>10</v>
      </c>
      <c r="DX86" s="4"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G86" s="2" t="s">
        <v>95</v>
      </c>
      <c r="EH86" s="2">
        <v>1</v>
      </c>
      <c r="EI86" s="2">
        <v>1</v>
      </c>
      <c r="EJ86" s="2">
        <v>0</v>
      </c>
      <c r="EK86" s="2">
        <v>0</v>
      </c>
      <c r="EL86" s="4">
        <v>1</v>
      </c>
      <c r="EN86" s="2" t="s">
        <v>95</v>
      </c>
      <c r="EO86" s="2">
        <v>1</v>
      </c>
      <c r="EP86" s="2">
        <v>1</v>
      </c>
      <c r="EQ86" s="2">
        <v>0</v>
      </c>
      <c r="ER86" s="2">
        <v>0</v>
      </c>
      <c r="ES86" s="4">
        <v>1</v>
      </c>
      <c r="EU86" s="2" t="s">
        <v>95</v>
      </c>
      <c r="EV86" s="2">
        <v>1</v>
      </c>
      <c r="EW86" s="2">
        <v>1</v>
      </c>
      <c r="EX86" s="2">
        <v>0</v>
      </c>
      <c r="EY86" s="2">
        <v>0</v>
      </c>
      <c r="EZ86" s="4">
        <v>1</v>
      </c>
      <c r="FB86" s="2" t="s">
        <v>95</v>
      </c>
      <c r="FC86" s="2">
        <v>1</v>
      </c>
      <c r="FD86" s="2">
        <v>1</v>
      </c>
      <c r="FE86" s="2">
        <v>0</v>
      </c>
      <c r="FF86" s="2">
        <v>0</v>
      </c>
      <c r="FG86" s="4">
        <v>1</v>
      </c>
      <c r="FH86" s="4">
        <f t="shared" si="63"/>
        <v>1</v>
      </c>
      <c r="GF86" s="4"/>
      <c r="GO86" s="4"/>
    </row>
    <row r="87" spans="1:198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47"/>
        <v>1</v>
      </c>
      <c r="P87" s="26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f t="shared" si="48"/>
        <v>1</v>
      </c>
      <c r="X87" s="4">
        <f t="shared" si="43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f t="shared" si="49"/>
        <v>0</v>
      </c>
      <c r="AF87" s="4">
        <f t="shared" si="62"/>
        <v>-1</v>
      </c>
      <c r="CQ87" s="2">
        <f>SUM(CQ3:CQ86)</f>
        <v>7603</v>
      </c>
      <c r="CR87" s="2">
        <f>SUM(CR3:CR86)</f>
        <v>6592</v>
      </c>
      <c r="CU87" s="4">
        <f>CR87/CQ87</f>
        <v>0.86702617387873204</v>
      </c>
      <c r="CY87" s="2">
        <f>SUM(CY3:CY86)</f>
        <v>7603</v>
      </c>
      <c r="CZ87" s="2">
        <f>SUM(CZ3:CZ86)</f>
        <v>1680</v>
      </c>
      <c r="DC87" s="4">
        <f>CZ87/CY87</f>
        <v>0.22096540839142445</v>
      </c>
      <c r="DL87" s="2" t="s">
        <v>96</v>
      </c>
      <c r="DM87" s="2">
        <v>10</v>
      </c>
      <c r="DN87" s="2">
        <v>0</v>
      </c>
      <c r="DO87" s="2">
        <v>0</v>
      </c>
      <c r="DP87" s="2">
        <v>10</v>
      </c>
      <c r="DQ87" s="4">
        <v>0</v>
      </c>
      <c r="DS87" s="2" t="s">
        <v>129</v>
      </c>
      <c r="DT87" s="2">
        <v>2</v>
      </c>
      <c r="DU87" s="2">
        <v>2</v>
      </c>
      <c r="DV87" s="2">
        <v>0</v>
      </c>
      <c r="DW87" s="2">
        <v>0</v>
      </c>
      <c r="DX87" s="4">
        <v>1</v>
      </c>
      <c r="DZ87" s="2" t="s">
        <v>96</v>
      </c>
      <c r="EA87" s="2">
        <v>10</v>
      </c>
      <c r="EB87" s="2">
        <v>2</v>
      </c>
      <c r="EC87" s="2">
        <v>0</v>
      </c>
      <c r="ED87" s="2">
        <v>8</v>
      </c>
      <c r="EE87" s="4">
        <v>0.2</v>
      </c>
      <c r="EG87" s="2" t="s">
        <v>96</v>
      </c>
      <c r="EH87" s="2">
        <v>10</v>
      </c>
      <c r="EI87" s="2">
        <v>0</v>
      </c>
      <c r="EJ87" s="2">
        <v>0</v>
      </c>
      <c r="EK87" s="2">
        <v>10</v>
      </c>
      <c r="EL87" s="4">
        <v>0</v>
      </c>
      <c r="EN87" s="2" t="s">
        <v>96</v>
      </c>
      <c r="EO87" s="2">
        <v>10</v>
      </c>
      <c r="EP87" s="2">
        <v>1</v>
      </c>
      <c r="EQ87" s="2">
        <v>0</v>
      </c>
      <c r="ER87" s="2">
        <v>9</v>
      </c>
      <c r="ES87" s="4">
        <v>0.1</v>
      </c>
      <c r="EU87" s="2" t="s">
        <v>96</v>
      </c>
      <c r="EV87" s="2">
        <v>10</v>
      </c>
      <c r="EW87" s="2">
        <v>0</v>
      </c>
      <c r="EX87" s="2">
        <v>0</v>
      </c>
      <c r="EY87" s="2">
        <v>10</v>
      </c>
      <c r="EZ87" s="4">
        <v>0</v>
      </c>
      <c r="FB87" s="17" t="s">
        <v>96</v>
      </c>
      <c r="FC87" s="2">
        <v>10</v>
      </c>
      <c r="FD87" s="2">
        <v>10</v>
      </c>
      <c r="FE87" s="2">
        <v>0</v>
      </c>
      <c r="FF87" s="2">
        <v>0</v>
      </c>
      <c r="FG87" s="4">
        <v>1</v>
      </c>
      <c r="FH87" s="4">
        <f t="shared" si="63"/>
        <v>0</v>
      </c>
      <c r="GF87" s="4"/>
      <c r="GO87" s="4"/>
    </row>
    <row r="88" spans="1:198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47"/>
        <v>1</v>
      </c>
      <c r="P88" s="26" t="s">
        <v>100</v>
      </c>
      <c r="R88" s="8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f t="shared" si="48"/>
        <v>1</v>
      </c>
      <c r="X88" s="4">
        <f t="shared" si="43"/>
        <v>0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f t="shared" si="49"/>
        <v>0</v>
      </c>
      <c r="AF88" s="4">
        <f t="shared" si="62"/>
        <v>-1</v>
      </c>
      <c r="DL88" s="2" t="s">
        <v>129</v>
      </c>
      <c r="DM88" s="2">
        <v>2</v>
      </c>
      <c r="DN88" s="2">
        <v>2</v>
      </c>
      <c r="DO88" s="2">
        <v>0</v>
      </c>
      <c r="DP88" s="2">
        <v>0</v>
      </c>
      <c r="DQ88" s="4">
        <v>1</v>
      </c>
      <c r="DS88" s="2" t="s">
        <v>130</v>
      </c>
      <c r="DT88" s="2">
        <v>15</v>
      </c>
      <c r="DU88" s="2">
        <v>15</v>
      </c>
      <c r="DV88" s="2">
        <v>0</v>
      </c>
      <c r="DW88" s="2">
        <v>0</v>
      </c>
      <c r="DX88" s="4">
        <v>1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G88" s="2" t="s">
        <v>129</v>
      </c>
      <c r="EH88" s="2">
        <v>2</v>
      </c>
      <c r="EI88" s="2">
        <v>2</v>
      </c>
      <c r="EJ88" s="2">
        <v>0</v>
      </c>
      <c r="EK88" s="2">
        <v>0</v>
      </c>
      <c r="EL88" s="4">
        <v>1</v>
      </c>
      <c r="EN88" s="2" t="s">
        <v>129</v>
      </c>
      <c r="EO88" s="2">
        <v>2</v>
      </c>
      <c r="EP88" s="2">
        <v>2</v>
      </c>
      <c r="EQ88" s="2">
        <v>0</v>
      </c>
      <c r="ER88" s="2">
        <v>0</v>
      </c>
      <c r="ES88" s="4">
        <v>1</v>
      </c>
      <c r="EU88" s="2" t="s">
        <v>129</v>
      </c>
      <c r="EV88" s="2">
        <v>2</v>
      </c>
      <c r="EW88" s="2">
        <v>2</v>
      </c>
      <c r="EX88" s="2">
        <v>0</v>
      </c>
      <c r="EY88" s="2">
        <v>0</v>
      </c>
      <c r="EZ88" s="4">
        <v>1</v>
      </c>
      <c r="FB88" s="2" t="s">
        <v>129</v>
      </c>
      <c r="FC88" s="2">
        <v>2</v>
      </c>
      <c r="FD88" s="2">
        <v>2</v>
      </c>
      <c r="FE88" s="2">
        <v>0</v>
      </c>
      <c r="FF88" s="2">
        <v>0</v>
      </c>
      <c r="FG88" s="4">
        <v>1</v>
      </c>
      <c r="FH88" s="4">
        <f>FG88-CU83</f>
        <v>1</v>
      </c>
      <c r="GF88" s="4"/>
      <c r="GO88" s="4"/>
    </row>
    <row r="89" spans="1:198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47"/>
        <v>1</v>
      </c>
      <c r="P89" s="26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f t="shared" si="48"/>
        <v>1</v>
      </c>
      <c r="X89" s="4">
        <f t="shared" si="43"/>
        <v>0</v>
      </c>
      <c r="Z89" s="81" t="s">
        <v>89</v>
      </c>
      <c r="AA89" s="75">
        <v>4</v>
      </c>
      <c r="AB89" s="75">
        <v>0</v>
      </c>
      <c r="AC89" s="75">
        <v>4</v>
      </c>
      <c r="AD89" s="75">
        <v>0</v>
      </c>
      <c r="AE89" s="76">
        <f t="shared" si="49"/>
        <v>0</v>
      </c>
      <c r="AF89" s="4">
        <f t="shared" si="62"/>
        <v>-1</v>
      </c>
      <c r="DL89" s="2" t="s">
        <v>130</v>
      </c>
      <c r="DM89" s="2">
        <v>15</v>
      </c>
      <c r="DN89" s="2">
        <v>15</v>
      </c>
      <c r="DO89" s="2">
        <v>0</v>
      </c>
      <c r="DP89" s="2">
        <v>0</v>
      </c>
      <c r="DQ89" s="4">
        <v>1</v>
      </c>
      <c r="DS89" s="2" t="s">
        <v>89</v>
      </c>
      <c r="DT89" s="2">
        <v>4</v>
      </c>
      <c r="DU89" s="2">
        <v>4</v>
      </c>
      <c r="DV89" s="2">
        <v>0</v>
      </c>
      <c r="DW89" s="2">
        <v>0</v>
      </c>
      <c r="DX89" s="4">
        <v>1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G89" s="2" t="s">
        <v>130</v>
      </c>
      <c r="EH89" s="2">
        <v>15</v>
      </c>
      <c r="EI89" s="2">
        <v>15</v>
      </c>
      <c r="EJ89" s="2">
        <v>0</v>
      </c>
      <c r="EK89" s="2">
        <v>0</v>
      </c>
      <c r="EL89" s="4">
        <v>1</v>
      </c>
      <c r="EN89" s="2" t="s">
        <v>130</v>
      </c>
      <c r="EO89" s="2">
        <v>15</v>
      </c>
      <c r="EP89" s="2">
        <v>15</v>
      </c>
      <c r="EQ89" s="2">
        <v>0</v>
      </c>
      <c r="ER89" s="2">
        <v>0</v>
      </c>
      <c r="ES89" s="4">
        <v>1</v>
      </c>
      <c r="EU89" s="2" t="s">
        <v>130</v>
      </c>
      <c r="EV89" s="2">
        <v>15</v>
      </c>
      <c r="EW89" s="2">
        <v>15</v>
      </c>
      <c r="EX89" s="2">
        <v>0</v>
      </c>
      <c r="EY89" s="2">
        <v>0</v>
      </c>
      <c r="EZ89" s="4">
        <v>1</v>
      </c>
      <c r="FB89" s="2" t="s">
        <v>130</v>
      </c>
      <c r="FC89" s="2">
        <v>15</v>
      </c>
      <c r="FD89" s="2">
        <v>14</v>
      </c>
      <c r="FE89" s="2">
        <v>0</v>
      </c>
      <c r="FF89" s="2">
        <v>1</v>
      </c>
      <c r="FG89" s="4">
        <v>0.93</v>
      </c>
      <c r="FH89" s="4">
        <f>FG89-CU84</f>
        <v>0.93</v>
      </c>
      <c r="GF89" s="4"/>
      <c r="GO89" s="4"/>
    </row>
    <row r="90" spans="1:198">
      <c r="K90" s="2">
        <f>SUM(K3:K89)</f>
        <v>8108</v>
      </c>
      <c r="L90" s="2">
        <f>SUM(L3:L89)</f>
        <v>6811</v>
      </c>
      <c r="O90" s="4">
        <f t="shared" si="47"/>
        <v>0.8400345337937839</v>
      </c>
      <c r="S90" s="2">
        <f>SUM(S3:S89)</f>
        <v>8108</v>
      </c>
      <c r="T90" s="2">
        <f>SUM(T3:T89)</f>
        <v>6813</v>
      </c>
      <c r="W90" s="4">
        <f t="shared" si="48"/>
        <v>0.84028120374938331</v>
      </c>
      <c r="AA90" s="2">
        <f>SUM(AA3:AA89)</f>
        <v>8108</v>
      </c>
      <c r="AB90" s="2">
        <f>SUM(AB3:AB89)</f>
        <v>6088</v>
      </c>
      <c r="AE90" s="4">
        <f t="shared" si="49"/>
        <v>0.75086334484459794</v>
      </c>
      <c r="DL90" s="2" t="s">
        <v>89</v>
      </c>
      <c r="DM90" s="2">
        <v>4</v>
      </c>
      <c r="DN90" s="2">
        <v>4</v>
      </c>
      <c r="DO90" s="2">
        <v>0</v>
      </c>
      <c r="DP90" s="2">
        <v>0</v>
      </c>
      <c r="DQ90" s="4">
        <v>1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G90" s="2" t="s">
        <v>139</v>
      </c>
      <c r="EH90" s="2">
        <v>3</v>
      </c>
      <c r="EI90" s="2">
        <v>1</v>
      </c>
      <c r="EJ90" s="2">
        <v>2</v>
      </c>
      <c r="EK90" s="2">
        <v>0</v>
      </c>
      <c r="EL90" s="4">
        <v>0.33</v>
      </c>
      <c r="EN90" s="2" t="s">
        <v>139</v>
      </c>
      <c r="EO90" s="2">
        <v>3</v>
      </c>
      <c r="EP90" s="2">
        <v>1</v>
      </c>
      <c r="EQ90" s="2">
        <v>2</v>
      </c>
      <c r="ER90" s="2">
        <v>0</v>
      </c>
      <c r="ES90" s="4">
        <v>0.33</v>
      </c>
      <c r="EU90" s="2" t="s">
        <v>139</v>
      </c>
      <c r="EV90" s="2">
        <v>3</v>
      </c>
      <c r="EW90" s="2">
        <v>1</v>
      </c>
      <c r="EX90" s="2">
        <v>2</v>
      </c>
      <c r="EY90" s="2">
        <v>0</v>
      </c>
      <c r="EZ90" s="4">
        <v>0.33</v>
      </c>
      <c r="FB90" s="2" t="s">
        <v>139</v>
      </c>
      <c r="FC90" s="2">
        <v>3</v>
      </c>
      <c r="FD90" s="2">
        <v>1</v>
      </c>
      <c r="FE90" s="2">
        <v>2</v>
      </c>
      <c r="FF90" s="2">
        <v>0</v>
      </c>
      <c r="FG90" s="4">
        <v>0.33</v>
      </c>
      <c r="GF90" s="4"/>
      <c r="GO90" s="4"/>
    </row>
    <row r="91" spans="1:198">
      <c r="DM91" s="2">
        <f>SUM(DM3:DM90)</f>
        <v>7748</v>
      </c>
      <c r="DN91" s="2">
        <f>SUM(DN3:DN90)</f>
        <v>66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G91" s="2" t="s">
        <v>89</v>
      </c>
      <c r="EH91" s="2">
        <v>4</v>
      </c>
      <c r="EI91" s="2">
        <v>4</v>
      </c>
      <c r="EJ91" s="2">
        <v>0</v>
      </c>
      <c r="EK91" s="2">
        <v>0</v>
      </c>
      <c r="EL91" s="4">
        <v>1</v>
      </c>
      <c r="EN91" s="2" t="s">
        <v>89</v>
      </c>
      <c r="EO91" s="2">
        <v>4</v>
      </c>
      <c r="EP91" s="2">
        <v>4</v>
      </c>
      <c r="EQ91" s="2">
        <v>0</v>
      </c>
      <c r="ER91" s="2">
        <v>0</v>
      </c>
      <c r="ES91" s="4">
        <v>1</v>
      </c>
      <c r="EU91" s="2" t="s">
        <v>89</v>
      </c>
      <c r="EV91" s="2">
        <v>4</v>
      </c>
      <c r="EW91" s="2">
        <v>4</v>
      </c>
      <c r="EX91" s="2">
        <v>0</v>
      </c>
      <c r="EY91" s="2">
        <v>0</v>
      </c>
      <c r="EZ91" s="4">
        <v>1</v>
      </c>
      <c r="FB91" s="2" t="s">
        <v>89</v>
      </c>
      <c r="FC91" s="2">
        <v>4</v>
      </c>
      <c r="FD91" s="2">
        <v>4</v>
      </c>
      <c r="FE91" s="2">
        <v>0</v>
      </c>
      <c r="FF91" s="2">
        <v>0</v>
      </c>
      <c r="FG91" s="4">
        <v>1</v>
      </c>
      <c r="FH91" s="4">
        <f>FG91-CU85</f>
        <v>0.75</v>
      </c>
      <c r="GF91" s="4"/>
      <c r="GO91" s="4"/>
    </row>
    <row r="92" spans="1:198">
      <c r="EA92" s="2">
        <f>SUM(EA3:EA91)</f>
        <v>7951</v>
      </c>
      <c r="EB92" s="2">
        <f>SUM(EB3:EB91)</f>
        <v>152</v>
      </c>
      <c r="EE92" s="4">
        <f>EB92/EA92</f>
        <v>1.9117092189661677E-2</v>
      </c>
      <c r="EH92" s="2">
        <f>SUM(EH3:EH91)</f>
        <v>7951</v>
      </c>
      <c r="EI92" s="2">
        <f>SUM(EI3:EI91)</f>
        <v>178</v>
      </c>
      <c r="EL92" s="4">
        <f>EI92/EH92</f>
        <v>2.2387121116840648E-2</v>
      </c>
      <c r="EO92" s="2">
        <f>SUM(EO3:EO91)</f>
        <v>7951</v>
      </c>
      <c r="EP92" s="2">
        <f>SUM(EP3:EP91)</f>
        <v>88</v>
      </c>
      <c r="ES92" s="4">
        <f>EP92/EO92</f>
        <v>1.1067790215067288E-2</v>
      </c>
      <c r="EV92" s="2">
        <f>SUM(EV3:EV91)</f>
        <v>7951</v>
      </c>
      <c r="EW92" s="2">
        <f>SUM(EW3:EW91)</f>
        <v>50</v>
      </c>
      <c r="EZ92" s="4">
        <f>EW92/EV92</f>
        <v>6.2885171676518676E-3</v>
      </c>
      <c r="FC92" s="2">
        <f>SUM(FC3:FC91)</f>
        <v>8198</v>
      </c>
      <c r="FD92" s="2">
        <f>SUM(FD3:FD91)</f>
        <v>7204</v>
      </c>
      <c r="FE92" s="2">
        <f>SUM(FE3:FE91)</f>
        <v>741</v>
      </c>
      <c r="FF92" s="2">
        <f>SUM(FF3:FF91)</f>
        <v>253</v>
      </c>
      <c r="FG92" s="4">
        <f>FD92/FC92</f>
        <v>0.87875091485728229</v>
      </c>
      <c r="FJ92" s="2" t="s">
        <v>112</v>
      </c>
      <c r="FK92" s="2">
        <v>57</v>
      </c>
      <c r="FL92" s="2">
        <v>57</v>
      </c>
      <c r="FM92" s="2">
        <v>0</v>
      </c>
      <c r="FN92" s="2">
        <v>0</v>
      </c>
      <c r="FO92" s="4">
        <v>1</v>
      </c>
      <c r="FP92" s="4"/>
      <c r="FR92" s="2" t="s">
        <v>112</v>
      </c>
      <c r="FS92" s="2">
        <v>57</v>
      </c>
      <c r="FT92" s="2">
        <v>57</v>
      </c>
      <c r="FU92" s="2">
        <v>0</v>
      </c>
      <c r="FV92" s="2">
        <v>0</v>
      </c>
      <c r="FW92" s="4">
        <v>1</v>
      </c>
      <c r="FX92" s="4">
        <f t="shared" si="57"/>
        <v>0</v>
      </c>
      <c r="FZ92" s="2" t="s">
        <v>112</v>
      </c>
      <c r="GA92" s="2">
        <v>57</v>
      </c>
      <c r="GB92" s="2">
        <v>57</v>
      </c>
      <c r="GC92" s="2">
        <v>0</v>
      </c>
      <c r="GD92" s="2">
        <v>0</v>
      </c>
      <c r="GE92" s="4">
        <v>1</v>
      </c>
      <c r="GF92" s="4">
        <f t="shared" si="58"/>
        <v>0</v>
      </c>
      <c r="GI92" s="2" t="s">
        <v>112</v>
      </c>
      <c r="GJ92" s="2">
        <v>57</v>
      </c>
      <c r="GK92" s="2">
        <v>57</v>
      </c>
      <c r="GL92" s="2">
        <v>0</v>
      </c>
      <c r="GM92" s="2">
        <v>0</v>
      </c>
      <c r="GN92" s="4">
        <v>1</v>
      </c>
      <c r="GO92" s="4">
        <f t="shared" si="60"/>
        <v>0</v>
      </c>
    </row>
    <row r="93" spans="1:198">
      <c r="FJ93" s="2" t="s">
        <v>22</v>
      </c>
      <c r="FK93" s="2">
        <v>179</v>
      </c>
      <c r="FL93" s="2">
        <v>137</v>
      </c>
      <c r="FM93" s="2">
        <v>24</v>
      </c>
      <c r="FN93" s="2">
        <v>18</v>
      </c>
      <c r="FO93" s="4">
        <v>0.77</v>
      </c>
      <c r="FP93" s="4"/>
      <c r="FR93" s="2" t="s">
        <v>22</v>
      </c>
      <c r="FS93" s="2">
        <v>290</v>
      </c>
      <c r="FT93" s="2">
        <v>248</v>
      </c>
      <c r="FU93" s="2">
        <v>24</v>
      </c>
      <c r="FV93" s="2">
        <v>18</v>
      </c>
      <c r="FW93" s="4">
        <v>0.86</v>
      </c>
      <c r="FX93" s="4">
        <f t="shared" si="57"/>
        <v>8.9999999999999969E-2</v>
      </c>
      <c r="FZ93" s="27" t="s">
        <v>22</v>
      </c>
      <c r="GA93" s="27">
        <v>290</v>
      </c>
      <c r="GB93" s="27">
        <v>248</v>
      </c>
      <c r="GC93" s="27">
        <v>24</v>
      </c>
      <c r="GD93" s="27">
        <v>18</v>
      </c>
      <c r="GE93" s="83">
        <v>0.86</v>
      </c>
      <c r="GF93" s="4">
        <f t="shared" si="58"/>
        <v>0</v>
      </c>
      <c r="GI93" s="109" t="s">
        <v>22</v>
      </c>
      <c r="GJ93" s="7">
        <v>348</v>
      </c>
      <c r="GK93" s="7">
        <v>251</v>
      </c>
      <c r="GL93" s="7">
        <v>48</v>
      </c>
      <c r="GM93" s="7">
        <v>49</v>
      </c>
      <c r="GN93" s="4">
        <v>0.72</v>
      </c>
      <c r="GO93" s="4">
        <f t="shared" si="60"/>
        <v>-0.14000000000000001</v>
      </c>
      <c r="GP93" s="2" t="s">
        <v>119</v>
      </c>
    </row>
    <row r="94" spans="1:198">
      <c r="FJ94" s="2" t="s">
        <v>65</v>
      </c>
      <c r="FK94" s="2">
        <v>231</v>
      </c>
      <c r="FL94" s="2">
        <v>188</v>
      </c>
      <c r="FM94" s="2">
        <v>25</v>
      </c>
      <c r="FN94" s="2">
        <v>18</v>
      </c>
      <c r="FO94" s="4">
        <v>0.81</v>
      </c>
      <c r="FP94" s="4"/>
      <c r="FR94" s="2" t="s">
        <v>65</v>
      </c>
      <c r="FS94" s="2">
        <v>328</v>
      </c>
      <c r="FT94" s="2">
        <v>284</v>
      </c>
      <c r="FU94" s="2">
        <v>25</v>
      </c>
      <c r="FV94" s="2">
        <v>19</v>
      </c>
      <c r="FW94" s="4">
        <v>0.87</v>
      </c>
      <c r="FX94" s="4">
        <f t="shared" si="57"/>
        <v>5.9999999999999942E-2</v>
      </c>
      <c r="FZ94" s="2" t="s">
        <v>65</v>
      </c>
      <c r="GA94" s="2">
        <v>328</v>
      </c>
      <c r="GB94" s="2">
        <v>285</v>
      </c>
      <c r="GC94" s="2">
        <v>25</v>
      </c>
      <c r="GD94" s="2">
        <v>18</v>
      </c>
      <c r="GE94" s="4">
        <v>0.87</v>
      </c>
      <c r="GF94" s="4">
        <f t="shared" si="58"/>
        <v>0</v>
      </c>
      <c r="GI94" s="109" t="s">
        <v>65</v>
      </c>
      <c r="GJ94" s="7">
        <v>382</v>
      </c>
      <c r="GK94" s="7">
        <v>287</v>
      </c>
      <c r="GL94" s="7">
        <v>49</v>
      </c>
      <c r="GM94" s="7">
        <v>46</v>
      </c>
      <c r="GN94" s="4">
        <v>0.75</v>
      </c>
      <c r="GO94" s="4">
        <f t="shared" si="60"/>
        <v>-0.12</v>
      </c>
      <c r="GP94" s="2" t="s">
        <v>119</v>
      </c>
    </row>
    <row r="95" spans="1:198">
      <c r="FJ95" s="2" t="s">
        <v>116</v>
      </c>
      <c r="FK95" s="2">
        <v>107</v>
      </c>
      <c r="FL95" s="2">
        <v>95</v>
      </c>
      <c r="FM95" s="2">
        <v>9</v>
      </c>
      <c r="FN95" s="2">
        <v>3</v>
      </c>
      <c r="FO95" s="4">
        <v>0.89</v>
      </c>
      <c r="FP95" s="4"/>
      <c r="FR95" s="2" t="s">
        <v>116</v>
      </c>
      <c r="FS95" s="2">
        <v>107</v>
      </c>
      <c r="FT95" s="2">
        <v>98</v>
      </c>
      <c r="FU95" s="2">
        <v>9</v>
      </c>
      <c r="FV95" s="2">
        <v>0</v>
      </c>
      <c r="FW95" s="4">
        <v>0.92</v>
      </c>
      <c r="FX95" s="4">
        <f t="shared" si="57"/>
        <v>3.0000000000000027E-2</v>
      </c>
      <c r="FZ95" s="2" t="s">
        <v>116</v>
      </c>
      <c r="GA95" s="2">
        <v>107</v>
      </c>
      <c r="GB95" s="2">
        <v>99</v>
      </c>
      <c r="GC95" s="2">
        <v>6</v>
      </c>
      <c r="GD95" s="2">
        <v>2</v>
      </c>
      <c r="GE95" s="4">
        <v>0.93</v>
      </c>
      <c r="GF95" s="4">
        <f t="shared" si="58"/>
        <v>1.0000000000000009E-2</v>
      </c>
      <c r="GI95" s="2" t="s">
        <v>116</v>
      </c>
      <c r="GJ95" s="2">
        <v>107</v>
      </c>
      <c r="GK95" s="2">
        <v>99</v>
      </c>
      <c r="GL95" s="2">
        <v>6</v>
      </c>
      <c r="GM95" s="2">
        <v>2</v>
      </c>
      <c r="GN95" s="4">
        <v>0.93</v>
      </c>
      <c r="GO95" s="4">
        <f t="shared" si="60"/>
        <v>0</v>
      </c>
    </row>
    <row r="96" spans="1:198">
      <c r="CV96" s="4"/>
      <c r="FJ96" s="2" t="s">
        <v>117</v>
      </c>
      <c r="FK96" s="2">
        <v>75</v>
      </c>
      <c r="FL96" s="2">
        <v>63</v>
      </c>
      <c r="FM96" s="2">
        <v>12</v>
      </c>
      <c r="FN96" s="2">
        <v>0</v>
      </c>
      <c r="FO96" s="4">
        <v>0.84</v>
      </c>
      <c r="FP96" s="4"/>
      <c r="FR96" s="2" t="s">
        <v>117</v>
      </c>
      <c r="FS96" s="2">
        <v>75</v>
      </c>
      <c r="FT96" s="2">
        <v>63</v>
      </c>
      <c r="FU96" s="2">
        <v>12</v>
      </c>
      <c r="FV96" s="2">
        <v>0</v>
      </c>
      <c r="FW96" s="4">
        <v>0.84</v>
      </c>
      <c r="FX96" s="4">
        <f t="shared" si="57"/>
        <v>0</v>
      </c>
      <c r="FZ96" s="2" t="s">
        <v>117</v>
      </c>
      <c r="GA96" s="2">
        <v>75</v>
      </c>
      <c r="GB96" s="2">
        <v>67</v>
      </c>
      <c r="GC96" s="2">
        <v>8</v>
      </c>
      <c r="GD96" s="2">
        <v>0</v>
      </c>
      <c r="GE96" s="4">
        <v>0.89</v>
      </c>
      <c r="GF96" s="4">
        <f t="shared" si="58"/>
        <v>5.0000000000000044E-2</v>
      </c>
      <c r="GI96" s="2" t="s">
        <v>117</v>
      </c>
      <c r="GJ96" s="2">
        <v>75</v>
      </c>
      <c r="GK96" s="2">
        <v>67</v>
      </c>
      <c r="GL96" s="2">
        <v>8</v>
      </c>
      <c r="GM96" s="2">
        <v>0</v>
      </c>
      <c r="GN96" s="4">
        <v>0.89</v>
      </c>
      <c r="GO96" s="4">
        <f t="shared" si="60"/>
        <v>0</v>
      </c>
    </row>
    <row r="97" spans="10:198">
      <c r="FJ97" s="2" t="s">
        <v>118</v>
      </c>
      <c r="FK97" s="2">
        <v>18</v>
      </c>
      <c r="FL97" s="2">
        <v>1</v>
      </c>
      <c r="FM97" s="2">
        <v>9</v>
      </c>
      <c r="FN97" s="2">
        <v>8</v>
      </c>
      <c r="FO97" s="4">
        <v>0.06</v>
      </c>
      <c r="FP97" s="4"/>
      <c r="FR97" s="2" t="s">
        <v>118</v>
      </c>
      <c r="FS97" s="2">
        <v>18</v>
      </c>
      <c r="FT97" s="2">
        <v>1</v>
      </c>
      <c r="FU97" s="2">
        <v>10</v>
      </c>
      <c r="FV97" s="2">
        <v>7</v>
      </c>
      <c r="FW97" s="4">
        <v>0.06</v>
      </c>
      <c r="FX97" s="4">
        <f t="shared" si="57"/>
        <v>0</v>
      </c>
      <c r="FZ97" s="2" t="s">
        <v>118</v>
      </c>
      <c r="GA97" s="2">
        <v>18</v>
      </c>
      <c r="GB97" s="2">
        <v>1</v>
      </c>
      <c r="GC97" s="7">
        <v>8</v>
      </c>
      <c r="GD97" s="7">
        <v>9</v>
      </c>
      <c r="GE97" s="4">
        <v>0.06</v>
      </c>
      <c r="GF97" s="4">
        <f t="shared" si="58"/>
        <v>0</v>
      </c>
      <c r="GI97" s="2" t="s">
        <v>118</v>
      </c>
      <c r="GJ97" s="2">
        <v>18</v>
      </c>
      <c r="GK97" s="2">
        <v>1</v>
      </c>
      <c r="GL97" s="2">
        <v>8</v>
      </c>
      <c r="GM97" s="2">
        <v>9</v>
      </c>
      <c r="GN97" s="4">
        <v>0.06</v>
      </c>
      <c r="GO97" s="4">
        <f t="shared" si="60"/>
        <v>0</v>
      </c>
    </row>
    <row r="98" spans="10:198">
      <c r="AI98" s="17" t="s">
        <v>158</v>
      </c>
      <c r="AQ98" s="17" t="s">
        <v>159</v>
      </c>
      <c r="FJ98" s="2" t="s">
        <v>104</v>
      </c>
      <c r="FK98" s="2">
        <v>73</v>
      </c>
      <c r="FL98" s="2">
        <v>72</v>
      </c>
      <c r="FM98" s="2">
        <v>1</v>
      </c>
      <c r="FN98" s="2">
        <v>0</v>
      </c>
      <c r="FO98" s="4">
        <v>0.99</v>
      </c>
      <c r="FP98" s="4"/>
      <c r="FR98" s="2" t="s">
        <v>104</v>
      </c>
      <c r="FS98" s="2">
        <v>73</v>
      </c>
      <c r="FT98" s="2">
        <v>73</v>
      </c>
      <c r="FU98" s="2">
        <v>0</v>
      </c>
      <c r="FV98" s="2">
        <v>0</v>
      </c>
      <c r="FW98" s="4">
        <v>1</v>
      </c>
      <c r="FX98" s="4">
        <f t="shared" si="57"/>
        <v>1.0000000000000009E-2</v>
      </c>
      <c r="FZ98" s="2" t="s">
        <v>104</v>
      </c>
      <c r="GA98" s="2">
        <v>73</v>
      </c>
      <c r="GB98" s="2">
        <v>73</v>
      </c>
      <c r="GC98" s="2">
        <v>0</v>
      </c>
      <c r="GD98" s="2">
        <v>0</v>
      </c>
      <c r="GE98" s="4">
        <v>1</v>
      </c>
      <c r="GF98" s="4">
        <f t="shared" si="58"/>
        <v>0</v>
      </c>
      <c r="GI98" s="2" t="s">
        <v>261</v>
      </c>
      <c r="GJ98" s="2">
        <v>73</v>
      </c>
      <c r="GK98" s="2">
        <v>73</v>
      </c>
      <c r="GL98" s="2">
        <v>0</v>
      </c>
      <c r="GM98" s="2">
        <v>0</v>
      </c>
      <c r="GN98" s="4">
        <v>1</v>
      </c>
      <c r="GO98" s="4">
        <f t="shared" si="60"/>
        <v>0</v>
      </c>
    </row>
    <row r="99" spans="10:198">
      <c r="AI99" s="27" t="s">
        <v>22</v>
      </c>
      <c r="AJ99" s="27">
        <v>172</v>
      </c>
      <c r="AK99" s="27">
        <v>171</v>
      </c>
      <c r="AL99" s="27">
        <v>1</v>
      </c>
      <c r="AM99" s="27">
        <v>0</v>
      </c>
      <c r="AN99" s="83">
        <f>AK99/AJ99</f>
        <v>0.9941860465116279</v>
      </c>
      <c r="AO99" s="27"/>
      <c r="AP99" s="27"/>
      <c r="AQ99" s="27" t="s">
        <v>22</v>
      </c>
      <c r="AR99" s="27">
        <v>172</v>
      </c>
      <c r="AS99" s="27">
        <v>133</v>
      </c>
      <c r="AT99" s="27">
        <v>21</v>
      </c>
      <c r="AU99" s="27">
        <v>18</v>
      </c>
      <c r="AV99" s="83">
        <v>0.77</v>
      </c>
      <c r="AW99" s="83"/>
      <c r="FJ99" s="2" t="s">
        <v>105</v>
      </c>
      <c r="FK99" s="2">
        <v>72</v>
      </c>
      <c r="FL99" s="2">
        <v>52</v>
      </c>
      <c r="FM99" s="2">
        <v>7</v>
      </c>
      <c r="FN99" s="2">
        <v>13</v>
      </c>
      <c r="FO99" s="4">
        <v>0.72</v>
      </c>
      <c r="FP99" s="4"/>
      <c r="FR99" s="2" t="s">
        <v>105</v>
      </c>
      <c r="FS99" s="2">
        <v>72</v>
      </c>
      <c r="FT99" s="2">
        <v>52</v>
      </c>
      <c r="FU99" s="2">
        <v>7</v>
      </c>
      <c r="FV99" s="2">
        <v>13</v>
      </c>
      <c r="FW99" s="4">
        <v>0.72</v>
      </c>
      <c r="FX99" s="4">
        <f t="shared" si="57"/>
        <v>0</v>
      </c>
      <c r="FZ99" s="2" t="s">
        <v>105</v>
      </c>
      <c r="GA99" s="2">
        <v>72</v>
      </c>
      <c r="GB99" s="2">
        <v>52</v>
      </c>
      <c r="GC99" s="2">
        <v>7</v>
      </c>
      <c r="GD99" s="2">
        <v>13</v>
      </c>
      <c r="GE99" s="4">
        <v>0.72</v>
      </c>
      <c r="GF99" s="4">
        <f t="shared" si="58"/>
        <v>0</v>
      </c>
      <c r="GI99" s="109" t="s">
        <v>262</v>
      </c>
      <c r="GJ99" s="7">
        <v>73</v>
      </c>
      <c r="GK99" s="7">
        <v>39</v>
      </c>
      <c r="GL99" s="7">
        <v>0</v>
      </c>
      <c r="GM99" s="7">
        <v>34</v>
      </c>
      <c r="GN99" s="4">
        <v>0.53</v>
      </c>
      <c r="GO99" s="4">
        <f t="shared" si="60"/>
        <v>-0.18999999999999995</v>
      </c>
      <c r="GP99" s="2" t="s">
        <v>119</v>
      </c>
    </row>
    <row r="100" spans="10:198">
      <c r="AI100" s="27" t="s">
        <v>65</v>
      </c>
      <c r="AJ100" s="27">
        <v>223</v>
      </c>
      <c r="AK100" s="27">
        <v>222</v>
      </c>
      <c r="AL100" s="27">
        <v>1</v>
      </c>
      <c r="AM100" s="27">
        <v>0</v>
      </c>
      <c r="AN100" s="83">
        <f>AK100/AJ100</f>
        <v>0.99551569506726456</v>
      </c>
      <c r="AO100" s="27"/>
      <c r="AP100" s="27"/>
      <c r="AQ100" s="27" t="s">
        <v>65</v>
      </c>
      <c r="AR100" s="27">
        <v>223</v>
      </c>
      <c r="AS100" s="27">
        <v>184</v>
      </c>
      <c r="AT100" s="27">
        <v>21</v>
      </c>
      <c r="AU100" s="27">
        <v>18</v>
      </c>
      <c r="AV100" s="83">
        <v>0.82</v>
      </c>
      <c r="AW100" s="83"/>
      <c r="BP100" s="4"/>
      <c r="CX100" s="2" t="s">
        <v>162</v>
      </c>
      <c r="FJ100" s="2" t="s">
        <v>189</v>
      </c>
      <c r="FK100" s="2">
        <v>51</v>
      </c>
      <c r="FL100" s="2">
        <v>30</v>
      </c>
      <c r="FM100" s="2">
        <v>8</v>
      </c>
      <c r="FN100" s="2">
        <v>13</v>
      </c>
      <c r="FO100" s="4">
        <v>0.59</v>
      </c>
      <c r="FP100" s="4"/>
      <c r="FR100" s="2" t="s">
        <v>189</v>
      </c>
      <c r="FS100" s="2">
        <v>51</v>
      </c>
      <c r="FT100" s="2">
        <v>33</v>
      </c>
      <c r="FU100" s="2">
        <v>9</v>
      </c>
      <c r="FV100" s="2">
        <v>9</v>
      </c>
      <c r="FW100" s="4">
        <v>0.65</v>
      </c>
      <c r="FX100" s="4">
        <f t="shared" si="57"/>
        <v>6.0000000000000053E-2</v>
      </c>
      <c r="FZ100" s="2" t="s">
        <v>189</v>
      </c>
      <c r="GA100" s="2">
        <v>51</v>
      </c>
      <c r="GB100" s="2">
        <v>33</v>
      </c>
      <c r="GC100" s="2">
        <v>9</v>
      </c>
      <c r="GD100" s="2">
        <v>9</v>
      </c>
      <c r="GE100" s="4">
        <v>0.65</v>
      </c>
      <c r="GF100" s="4">
        <f t="shared" si="58"/>
        <v>0</v>
      </c>
      <c r="GI100" s="2" t="s">
        <v>263</v>
      </c>
      <c r="GJ100" s="2">
        <v>51</v>
      </c>
      <c r="GK100" s="2">
        <v>32</v>
      </c>
      <c r="GL100" s="2">
        <v>8</v>
      </c>
      <c r="GM100" s="2">
        <v>11</v>
      </c>
      <c r="GN100" s="4">
        <v>0.63</v>
      </c>
      <c r="GO100" s="4">
        <f t="shared" si="60"/>
        <v>-2.0000000000000018E-2</v>
      </c>
      <c r="GP100" s="2" t="s">
        <v>119</v>
      </c>
    </row>
    <row r="101" spans="10:198">
      <c r="J101" s="7" t="s">
        <v>13</v>
      </c>
      <c r="K101" s="2">
        <v>48</v>
      </c>
      <c r="L101" s="2">
        <v>38</v>
      </c>
      <c r="M101" s="2">
        <v>8</v>
      </c>
      <c r="N101" s="2">
        <v>2</v>
      </c>
      <c r="O101" s="4">
        <v>0.79</v>
      </c>
      <c r="R101" s="8" t="s">
        <v>24</v>
      </c>
      <c r="S101" s="11">
        <v>3</v>
      </c>
      <c r="T101" s="11">
        <v>0</v>
      </c>
      <c r="U101" s="11">
        <v>0</v>
      </c>
      <c r="V101" s="11">
        <v>3</v>
      </c>
      <c r="W101" s="80">
        <v>0</v>
      </c>
      <c r="X101" s="80">
        <v>-1</v>
      </c>
      <c r="Z101" s="8" t="s">
        <v>76</v>
      </c>
      <c r="AA101" s="2">
        <v>69</v>
      </c>
      <c r="AB101" s="2">
        <v>0</v>
      </c>
      <c r="AC101" s="2">
        <v>0</v>
      </c>
      <c r="AD101" s="2">
        <v>69</v>
      </c>
      <c r="AE101" s="4">
        <v>0</v>
      </c>
      <c r="AF101" s="4">
        <f>AE101-W102</f>
        <v>0</v>
      </c>
      <c r="AY101" s="84" t="s">
        <v>17</v>
      </c>
      <c r="AZ101" s="25" t="s">
        <v>100</v>
      </c>
      <c r="BA101" s="25" t="s">
        <v>100</v>
      </c>
      <c r="BB101" s="25" t="s">
        <v>100</v>
      </c>
      <c r="BC101" s="25" t="s">
        <v>100</v>
      </c>
      <c r="BD101" s="25" t="s">
        <v>100</v>
      </c>
      <c r="BJ101" s="43" t="s">
        <v>75</v>
      </c>
      <c r="BK101" s="18">
        <v>68</v>
      </c>
      <c r="BL101" s="18">
        <v>0</v>
      </c>
      <c r="BM101" s="18">
        <v>0</v>
      </c>
      <c r="BN101" s="18">
        <v>68</v>
      </c>
      <c r="BO101" s="19">
        <v>0</v>
      </c>
      <c r="BP101" s="19"/>
      <c r="CH101" s="8" t="s">
        <v>9</v>
      </c>
      <c r="CI101" s="2">
        <v>272</v>
      </c>
      <c r="CJ101" s="2">
        <v>0</v>
      </c>
      <c r="CK101" s="2">
        <v>0</v>
      </c>
      <c r="CL101" s="2">
        <v>272</v>
      </c>
      <c r="CM101" s="4">
        <v>0</v>
      </c>
      <c r="CN101" s="4">
        <f>CM101-CE93</f>
        <v>0</v>
      </c>
      <c r="CP101" s="8" t="s">
        <v>23</v>
      </c>
      <c r="CQ101" s="2">
        <v>541</v>
      </c>
      <c r="CR101" s="2">
        <v>300</v>
      </c>
      <c r="CS101" s="2">
        <v>0</v>
      </c>
      <c r="CT101" s="2">
        <v>241</v>
      </c>
      <c r="CU101" s="4">
        <v>0.55000000000000004</v>
      </c>
      <c r="CV101" s="4">
        <f>CU101-CM101</f>
        <v>0.55000000000000004</v>
      </c>
      <c r="CX101" s="2" t="s">
        <v>86</v>
      </c>
      <c r="CY101" s="2">
        <v>62</v>
      </c>
      <c r="CZ101" s="2">
        <v>0</v>
      </c>
      <c r="DA101" s="2">
        <v>0</v>
      </c>
      <c r="DB101" s="2">
        <v>62</v>
      </c>
      <c r="DC101" s="4">
        <v>0</v>
      </c>
      <c r="FJ101" s="2" t="s">
        <v>111</v>
      </c>
      <c r="FK101" s="2">
        <v>29</v>
      </c>
      <c r="FL101" s="2">
        <v>15</v>
      </c>
      <c r="FM101" s="2">
        <v>14</v>
      </c>
      <c r="FN101" s="2">
        <v>0</v>
      </c>
      <c r="FO101" s="4">
        <v>0.52</v>
      </c>
      <c r="FP101" s="4"/>
      <c r="FX101" s="4"/>
      <c r="FZ101" s="2" t="s">
        <v>232</v>
      </c>
      <c r="GA101" s="2">
        <v>29</v>
      </c>
      <c r="GB101" s="2">
        <v>15</v>
      </c>
      <c r="GC101" s="2">
        <v>14</v>
      </c>
      <c r="GD101" s="2">
        <v>0</v>
      </c>
      <c r="GE101" s="4">
        <v>0.52</v>
      </c>
      <c r="GF101" s="4">
        <f t="shared" si="58"/>
        <v>0.52</v>
      </c>
      <c r="GI101" s="2" t="s">
        <v>232</v>
      </c>
      <c r="GJ101" s="2">
        <v>29</v>
      </c>
      <c r="GK101" s="2">
        <v>15</v>
      </c>
      <c r="GL101" s="2">
        <v>14</v>
      </c>
      <c r="GM101" s="2">
        <v>0</v>
      </c>
      <c r="GN101" s="4">
        <v>0.52</v>
      </c>
      <c r="GO101" s="4">
        <f t="shared" si="60"/>
        <v>0</v>
      </c>
    </row>
    <row r="102" spans="10:198">
      <c r="J102" s="8" t="s">
        <v>28</v>
      </c>
      <c r="K102" s="2">
        <v>10</v>
      </c>
      <c r="L102" s="2">
        <v>0</v>
      </c>
      <c r="M102" s="2">
        <v>10</v>
      </c>
      <c r="N102" s="2">
        <v>0</v>
      </c>
      <c r="O102" s="4">
        <v>0</v>
      </c>
      <c r="R102" s="8" t="s">
        <v>28</v>
      </c>
      <c r="S102" s="11">
        <v>10</v>
      </c>
      <c r="T102" s="11">
        <v>0</v>
      </c>
      <c r="U102" s="11">
        <v>10</v>
      </c>
      <c r="V102" s="11">
        <v>0</v>
      </c>
      <c r="W102" s="80">
        <v>0</v>
      </c>
      <c r="X102" s="80">
        <v>-1</v>
      </c>
      <c r="Z102" s="8" t="s">
        <v>94</v>
      </c>
      <c r="AA102" s="25" t="s">
        <v>100</v>
      </c>
      <c r="AB102" s="25" t="s">
        <v>100</v>
      </c>
      <c r="AC102" s="25" t="s">
        <v>100</v>
      </c>
      <c r="AD102" s="25" t="s">
        <v>100</v>
      </c>
      <c r="AE102" s="25" t="s">
        <v>100</v>
      </c>
      <c r="AF102" s="25" t="s">
        <v>100</v>
      </c>
      <c r="AQ102" s="17" t="s">
        <v>160</v>
      </c>
      <c r="AY102" s="84" t="s">
        <v>66</v>
      </c>
      <c r="AZ102" s="25" t="s">
        <v>100</v>
      </c>
      <c r="BA102" s="25" t="s">
        <v>100</v>
      </c>
      <c r="BB102" s="25" t="s">
        <v>100</v>
      </c>
      <c r="BC102" s="25" t="s">
        <v>100</v>
      </c>
      <c r="BD102" s="25" t="s">
        <v>100</v>
      </c>
      <c r="BJ102" s="43" t="s">
        <v>51</v>
      </c>
      <c r="BK102" s="18">
        <v>45</v>
      </c>
      <c r="BL102" s="18">
        <v>0</v>
      </c>
      <c r="BM102" s="18">
        <v>0</v>
      </c>
      <c r="BN102" s="18">
        <v>45</v>
      </c>
      <c r="BO102" s="19">
        <v>0</v>
      </c>
      <c r="BP102" s="19"/>
      <c r="CH102" s="8" t="s">
        <v>13</v>
      </c>
      <c r="CI102" s="2">
        <v>48</v>
      </c>
      <c r="CJ102" s="2">
        <v>0</v>
      </c>
      <c r="CK102" s="2">
        <v>0</v>
      </c>
      <c r="CL102" s="2">
        <v>48</v>
      </c>
      <c r="CM102" s="4">
        <v>0</v>
      </c>
      <c r="CN102" s="4">
        <f>CM102-CE94</f>
        <v>0</v>
      </c>
      <c r="CP102" s="8" t="s">
        <v>24</v>
      </c>
      <c r="CQ102" s="2">
        <v>3</v>
      </c>
      <c r="CR102" s="2">
        <v>0</v>
      </c>
      <c r="CS102" s="2">
        <v>0</v>
      </c>
      <c r="CT102" s="2">
        <v>3</v>
      </c>
      <c r="CU102" s="4">
        <v>0</v>
      </c>
      <c r="CV102" s="4">
        <f>CU102-CM102</f>
        <v>0</v>
      </c>
      <c r="CX102" s="2" t="s">
        <v>109</v>
      </c>
      <c r="CY102" s="2">
        <v>3</v>
      </c>
      <c r="CZ102" s="2">
        <v>3</v>
      </c>
      <c r="DA102" s="2">
        <v>0</v>
      </c>
      <c r="DB102" s="2">
        <v>0</v>
      </c>
      <c r="DC102" s="4">
        <v>1</v>
      </c>
      <c r="FJ102" s="2" t="s">
        <v>114</v>
      </c>
      <c r="FK102" s="2">
        <v>47</v>
      </c>
      <c r="FL102" s="2">
        <v>33</v>
      </c>
      <c r="FM102" s="2">
        <v>0</v>
      </c>
      <c r="FN102" s="2">
        <v>14</v>
      </c>
      <c r="FO102" s="4">
        <v>0.7</v>
      </c>
      <c r="FP102" s="4"/>
      <c r="FR102" s="2" t="s">
        <v>114</v>
      </c>
      <c r="FS102" s="2">
        <v>47</v>
      </c>
      <c r="FT102" s="2">
        <v>33</v>
      </c>
      <c r="FU102" s="2">
        <v>0</v>
      </c>
      <c r="FV102" s="2">
        <v>14</v>
      </c>
      <c r="FW102" s="4">
        <v>0.7</v>
      </c>
      <c r="FX102" s="4">
        <f t="shared" si="57"/>
        <v>0</v>
      </c>
      <c r="FZ102" s="2" t="s">
        <v>114</v>
      </c>
      <c r="GA102" s="2">
        <v>47</v>
      </c>
      <c r="GB102" s="2">
        <v>32</v>
      </c>
      <c r="GC102" s="2">
        <v>0</v>
      </c>
      <c r="GD102" s="7">
        <v>15</v>
      </c>
      <c r="GE102" s="4">
        <v>0.68</v>
      </c>
      <c r="GF102" s="4">
        <f t="shared" si="58"/>
        <v>-1.9999999999999907E-2</v>
      </c>
      <c r="GG102" s="2" t="s">
        <v>119</v>
      </c>
      <c r="GI102" s="2" t="s">
        <v>114</v>
      </c>
      <c r="GJ102" s="2">
        <v>47</v>
      </c>
      <c r="GK102" s="2">
        <v>33</v>
      </c>
      <c r="GL102" s="2">
        <v>0</v>
      </c>
      <c r="GM102" s="2">
        <v>14</v>
      </c>
      <c r="GN102" s="4">
        <v>0.7</v>
      </c>
      <c r="GO102" s="4">
        <f t="shared" si="60"/>
        <v>1.9999999999999907E-2</v>
      </c>
    </row>
    <row r="103" spans="10:198">
      <c r="J103" s="7" t="s">
        <v>56</v>
      </c>
      <c r="K103" s="2">
        <v>110</v>
      </c>
      <c r="L103" s="2">
        <v>102</v>
      </c>
      <c r="M103" s="2">
        <v>0</v>
      </c>
      <c r="N103" s="2">
        <v>8</v>
      </c>
      <c r="O103" s="4">
        <v>0.92</v>
      </c>
      <c r="R103" s="7" t="s">
        <v>56</v>
      </c>
      <c r="S103" s="11">
        <v>110</v>
      </c>
      <c r="T103" s="11">
        <v>102</v>
      </c>
      <c r="U103" s="11">
        <v>0</v>
      </c>
      <c r="V103" s="11">
        <v>8</v>
      </c>
      <c r="W103" s="80">
        <v>0.92</v>
      </c>
      <c r="X103" s="80">
        <v>-7.999999999999996E-2</v>
      </c>
      <c r="AQ103" s="2" t="s">
        <v>6</v>
      </c>
      <c r="AR103" s="2">
        <v>74</v>
      </c>
      <c r="AS103" s="2">
        <v>53</v>
      </c>
      <c r="AT103" s="2">
        <v>20</v>
      </c>
      <c r="AU103" s="2">
        <v>1</v>
      </c>
      <c r="AV103" s="4">
        <v>0.71</v>
      </c>
      <c r="BJ103" s="47" t="s">
        <v>67</v>
      </c>
      <c r="BK103" s="18">
        <v>50</v>
      </c>
      <c r="BL103" s="18">
        <v>19</v>
      </c>
      <c r="BM103" s="18">
        <v>5</v>
      </c>
      <c r="BN103" s="18">
        <v>26</v>
      </c>
      <c r="BO103" s="19">
        <v>0.38</v>
      </c>
      <c r="BP103" s="19"/>
      <c r="CH103" s="8" t="s">
        <v>40</v>
      </c>
      <c r="CI103" s="2">
        <v>211</v>
      </c>
      <c r="CJ103" s="2">
        <v>0</v>
      </c>
      <c r="CK103" s="2">
        <v>0</v>
      </c>
      <c r="CL103" s="2">
        <v>211</v>
      </c>
      <c r="CM103" s="4">
        <v>0</v>
      </c>
      <c r="CN103" s="4">
        <f>CM103-CE95</f>
        <v>0</v>
      </c>
      <c r="CP103" s="8" t="s">
        <v>25</v>
      </c>
      <c r="CQ103" s="2">
        <v>832</v>
      </c>
      <c r="CR103" s="2">
        <v>0</v>
      </c>
      <c r="CS103" s="2">
        <v>0</v>
      </c>
      <c r="CT103" s="2">
        <v>832</v>
      </c>
      <c r="CU103" s="4">
        <v>0</v>
      </c>
      <c r="CV103" s="4">
        <f>CU103-CM103</f>
        <v>0</v>
      </c>
      <c r="CX103" s="2" t="s">
        <v>110</v>
      </c>
      <c r="CY103" s="2">
        <v>28</v>
      </c>
      <c r="CZ103" s="2">
        <v>0</v>
      </c>
      <c r="DA103" s="2">
        <v>0</v>
      </c>
      <c r="DB103" s="2">
        <v>28</v>
      </c>
      <c r="DC103" s="4">
        <v>0</v>
      </c>
      <c r="FK103" s="2">
        <f>SUM(FK3:FK102)</f>
        <v>8810</v>
      </c>
      <c r="FL103" s="2">
        <f>SUM(FL3:FL102)</f>
        <v>7747</v>
      </c>
      <c r="FO103" s="4">
        <f>FL103/FK103</f>
        <v>0.87934165720771851</v>
      </c>
      <c r="FS103" s="2">
        <f>SUM(FS3:FS102)</f>
        <v>10317</v>
      </c>
      <c r="FT103" s="2">
        <f>SUM(FT3:FT102)</f>
        <v>9252</v>
      </c>
      <c r="FW103" s="4">
        <f>FT103/FS103</f>
        <v>0.89677231753416686</v>
      </c>
      <c r="GF103" s="4"/>
      <c r="GO103" s="4"/>
    </row>
    <row r="104" spans="10:198">
      <c r="J104" s="7" t="s">
        <v>73</v>
      </c>
      <c r="K104" s="2">
        <v>234</v>
      </c>
      <c r="L104" s="2">
        <v>171</v>
      </c>
      <c r="M104" s="2">
        <v>58</v>
      </c>
      <c r="N104" s="2">
        <v>5</v>
      </c>
      <c r="O104" s="4">
        <v>0.73</v>
      </c>
      <c r="R104" s="7" t="s">
        <v>73</v>
      </c>
      <c r="S104" s="11">
        <v>234</v>
      </c>
      <c r="T104" s="11">
        <v>171</v>
      </c>
      <c r="U104" s="11">
        <v>58</v>
      </c>
      <c r="V104" s="11">
        <v>5</v>
      </c>
      <c r="W104" s="80">
        <v>0.73</v>
      </c>
      <c r="X104" s="80">
        <v>-0.20000000000000007</v>
      </c>
      <c r="AQ104" s="2" t="s">
        <v>7</v>
      </c>
      <c r="AR104" s="2">
        <v>36</v>
      </c>
      <c r="AS104" s="2">
        <v>36</v>
      </c>
      <c r="AT104" s="2">
        <v>0</v>
      </c>
      <c r="AU104" s="2">
        <v>0</v>
      </c>
      <c r="AV104" s="4">
        <v>1</v>
      </c>
      <c r="BJ104" s="43" t="s">
        <v>93</v>
      </c>
      <c r="BK104" s="18">
        <v>11</v>
      </c>
      <c r="BL104" s="18">
        <v>1</v>
      </c>
      <c r="BM104" s="18">
        <v>0</v>
      </c>
      <c r="BN104" s="18">
        <v>10</v>
      </c>
      <c r="BO104" s="19">
        <v>0.09</v>
      </c>
      <c r="BP104" s="19"/>
      <c r="CH104" s="85" t="s">
        <v>56</v>
      </c>
      <c r="CI104" s="2">
        <v>110</v>
      </c>
      <c r="CJ104" s="2">
        <v>25</v>
      </c>
      <c r="CK104" s="2">
        <v>0</v>
      </c>
      <c r="CL104" s="2">
        <v>85</v>
      </c>
      <c r="CM104" s="4">
        <v>0.23</v>
      </c>
      <c r="CN104" s="4">
        <f>CM104-CE96</f>
        <v>0.23</v>
      </c>
      <c r="CX104" s="2" t="s">
        <v>106</v>
      </c>
      <c r="CY104" s="2">
        <v>52</v>
      </c>
      <c r="CZ104" s="2">
        <v>0</v>
      </c>
      <c r="DA104" s="2">
        <v>0</v>
      </c>
      <c r="DB104" s="2">
        <v>52</v>
      </c>
      <c r="DC104" s="4">
        <v>0</v>
      </c>
      <c r="GF104" s="4"/>
      <c r="GO104" s="4"/>
    </row>
    <row r="105" spans="10:198">
      <c r="J105" s="7" t="s">
        <v>82</v>
      </c>
      <c r="K105" s="2">
        <v>71</v>
      </c>
      <c r="L105" s="2">
        <v>22</v>
      </c>
      <c r="M105" s="2">
        <v>12</v>
      </c>
      <c r="N105" s="2">
        <v>37</v>
      </c>
      <c r="O105" s="4">
        <v>0.3</v>
      </c>
      <c r="R105" s="7" t="s">
        <v>82</v>
      </c>
      <c r="S105" s="11">
        <v>71</v>
      </c>
      <c r="T105" s="11">
        <v>22</v>
      </c>
      <c r="U105" s="11">
        <v>12</v>
      </c>
      <c r="V105" s="11">
        <v>37</v>
      </c>
      <c r="W105" s="80">
        <v>0.3</v>
      </c>
      <c r="X105" s="80">
        <v>-0.16999999999999998</v>
      </c>
      <c r="AQ105" s="2" t="s">
        <v>8</v>
      </c>
      <c r="AR105" s="2">
        <v>135</v>
      </c>
      <c r="AS105" s="2">
        <v>49</v>
      </c>
      <c r="AT105" s="2">
        <v>67</v>
      </c>
      <c r="AU105" s="2">
        <v>19</v>
      </c>
      <c r="AV105" s="4">
        <v>0.36</v>
      </c>
      <c r="GF105" s="4"/>
      <c r="GO105" s="4"/>
    </row>
    <row r="106" spans="10:198">
      <c r="J106" s="8" t="s">
        <v>90</v>
      </c>
      <c r="K106" s="2">
        <v>1</v>
      </c>
      <c r="L106" s="2">
        <v>0</v>
      </c>
      <c r="M106" s="2">
        <v>0</v>
      </c>
      <c r="N106" s="2">
        <v>1</v>
      </c>
      <c r="O106" s="4">
        <v>0</v>
      </c>
      <c r="R106" s="8" t="s">
        <v>90</v>
      </c>
      <c r="S106" s="11">
        <v>1</v>
      </c>
      <c r="T106" s="11">
        <v>0</v>
      </c>
      <c r="U106" s="11">
        <v>0</v>
      </c>
      <c r="V106" s="11">
        <v>1</v>
      </c>
      <c r="W106" s="80">
        <v>0</v>
      </c>
      <c r="X106" s="80">
        <v>-1</v>
      </c>
      <c r="AF106" s="4"/>
      <c r="AQ106" s="2" t="s">
        <v>9</v>
      </c>
      <c r="AR106" s="2">
        <v>272</v>
      </c>
      <c r="AS106" s="2">
        <v>258</v>
      </c>
      <c r="AT106" s="2">
        <v>4</v>
      </c>
      <c r="AU106" s="2">
        <v>10</v>
      </c>
      <c r="AV106" s="4">
        <v>0.94</v>
      </c>
      <c r="AW106" s="4"/>
      <c r="GF106" s="4"/>
      <c r="GO106" s="4"/>
    </row>
    <row r="107" spans="10:198">
      <c r="J107" s="8" t="s">
        <v>93</v>
      </c>
      <c r="K107" s="2">
        <v>11</v>
      </c>
      <c r="L107" s="2">
        <v>0</v>
      </c>
      <c r="M107" s="2">
        <v>0</v>
      </c>
      <c r="N107" s="2">
        <v>11</v>
      </c>
      <c r="O107" s="4">
        <v>0</v>
      </c>
      <c r="R107" s="8" t="s">
        <v>93</v>
      </c>
      <c r="S107" s="11">
        <v>11</v>
      </c>
      <c r="T107" s="11">
        <v>0</v>
      </c>
      <c r="U107" s="11">
        <v>0</v>
      </c>
      <c r="V107" s="11">
        <v>11</v>
      </c>
      <c r="W107" s="80">
        <v>0</v>
      </c>
      <c r="X107" s="80">
        <v>-0.72727272727272729</v>
      </c>
      <c r="AQ107" s="2" t="s">
        <v>10</v>
      </c>
      <c r="AR107" s="2">
        <v>38</v>
      </c>
      <c r="AS107" s="2">
        <v>18</v>
      </c>
      <c r="AT107" s="2">
        <v>5</v>
      </c>
      <c r="AU107" s="2">
        <v>15</v>
      </c>
      <c r="AV107" s="4">
        <v>0.47</v>
      </c>
      <c r="AW107" s="4"/>
      <c r="GF107" s="4"/>
      <c r="GO107" s="4"/>
    </row>
    <row r="108" spans="10:198">
      <c r="J108" s="8" t="s">
        <v>94</v>
      </c>
      <c r="K108" s="2">
        <v>1</v>
      </c>
      <c r="L108" s="2">
        <v>0</v>
      </c>
      <c r="M108" s="2">
        <v>0</v>
      </c>
      <c r="N108" s="2">
        <v>1</v>
      </c>
      <c r="O108" s="4">
        <v>0</v>
      </c>
      <c r="R108" s="8" t="s">
        <v>94</v>
      </c>
      <c r="S108" s="11">
        <v>1</v>
      </c>
      <c r="T108" s="11">
        <v>0</v>
      </c>
      <c r="U108" s="11">
        <v>0</v>
      </c>
      <c r="V108" s="11">
        <v>1</v>
      </c>
      <c r="W108" s="80">
        <v>0</v>
      </c>
      <c r="X108" s="80">
        <v>-1</v>
      </c>
      <c r="AQ108" s="2" t="s">
        <v>11</v>
      </c>
      <c r="AR108" s="2">
        <v>25</v>
      </c>
      <c r="AS108" s="2">
        <v>16</v>
      </c>
      <c r="AT108" s="2">
        <v>9</v>
      </c>
      <c r="AU108" s="2">
        <v>0</v>
      </c>
      <c r="AV108" s="4">
        <v>0.64</v>
      </c>
      <c r="AW108" s="4"/>
      <c r="FR108" s="2" t="s">
        <v>8</v>
      </c>
      <c r="FS108" s="2">
        <v>135</v>
      </c>
      <c r="FT108" s="2">
        <v>100</v>
      </c>
      <c r="FU108" s="7">
        <v>27</v>
      </c>
      <c r="FV108" s="2">
        <v>8</v>
      </c>
      <c r="FW108" s="4">
        <v>0.74</v>
      </c>
      <c r="FX108" s="4">
        <f>FW108-FO108</f>
        <v>0.74</v>
      </c>
      <c r="GF108" s="4"/>
      <c r="GO108" s="4"/>
    </row>
    <row r="109" spans="10:198">
      <c r="J109" s="8" t="s">
        <v>96</v>
      </c>
      <c r="K109" s="2">
        <v>10</v>
      </c>
      <c r="L109" s="2">
        <v>0</v>
      </c>
      <c r="M109" s="2">
        <v>0</v>
      </c>
      <c r="N109" s="2">
        <v>10</v>
      </c>
      <c r="O109" s="4">
        <v>0</v>
      </c>
      <c r="R109" s="8" t="s">
        <v>96</v>
      </c>
      <c r="S109" s="11">
        <v>10</v>
      </c>
      <c r="T109" s="11">
        <v>0</v>
      </c>
      <c r="U109" s="11">
        <v>0</v>
      </c>
      <c r="V109" s="11">
        <v>10</v>
      </c>
      <c r="W109" s="80">
        <v>0</v>
      </c>
      <c r="X109" s="80">
        <v>-1</v>
      </c>
      <c r="AQ109" s="2" t="s">
        <v>12</v>
      </c>
      <c r="AR109" s="2">
        <v>81</v>
      </c>
      <c r="AS109" s="2">
        <v>81</v>
      </c>
      <c r="AT109" s="2">
        <v>0</v>
      </c>
      <c r="AU109" s="2">
        <v>0</v>
      </c>
      <c r="AV109" s="4">
        <v>1</v>
      </c>
      <c r="AW109" s="4"/>
      <c r="GF109" s="4"/>
      <c r="GO109" s="4"/>
    </row>
    <row r="110" spans="10:198">
      <c r="AQ110" s="2" t="s">
        <v>13</v>
      </c>
      <c r="AR110" s="2">
        <v>48</v>
      </c>
      <c r="AS110" s="2">
        <v>38</v>
      </c>
      <c r="AT110" s="2">
        <v>8</v>
      </c>
      <c r="AU110" s="2">
        <v>2</v>
      </c>
      <c r="AV110" s="4">
        <v>0.79</v>
      </c>
      <c r="AW110" s="4"/>
      <c r="GF110" s="4"/>
      <c r="GO110" s="4"/>
    </row>
    <row r="111" spans="10:198">
      <c r="AQ111" s="2" t="s">
        <v>14</v>
      </c>
      <c r="AR111" s="2">
        <v>208</v>
      </c>
      <c r="AS111" s="2">
        <v>161</v>
      </c>
      <c r="AT111" s="2">
        <v>44</v>
      </c>
      <c r="AU111" s="2">
        <v>3</v>
      </c>
      <c r="AV111" s="4">
        <v>0.77</v>
      </c>
      <c r="AW111" s="4"/>
      <c r="GF111" s="4"/>
      <c r="GO111" s="4"/>
    </row>
    <row r="112" spans="10:198">
      <c r="AQ112" s="2" t="s">
        <v>15</v>
      </c>
      <c r="AR112" s="2">
        <v>30</v>
      </c>
      <c r="AS112" s="2">
        <v>18</v>
      </c>
      <c r="AT112" s="2">
        <v>0</v>
      </c>
      <c r="AU112" s="2">
        <v>12</v>
      </c>
      <c r="AV112" s="4">
        <v>0.6</v>
      </c>
      <c r="AW112" s="4"/>
      <c r="GF112" s="4"/>
      <c r="GO112" s="4"/>
    </row>
    <row r="113" spans="26:197">
      <c r="Z113" s="79"/>
      <c r="AA113" s="75"/>
      <c r="AB113" s="75"/>
      <c r="AC113" s="75"/>
      <c r="AD113" s="75"/>
      <c r="AE113" s="76"/>
      <c r="AF113" s="76"/>
      <c r="AQ113" s="2" t="s">
        <v>16</v>
      </c>
      <c r="AR113" s="2">
        <v>79</v>
      </c>
      <c r="AS113" s="2">
        <v>30</v>
      </c>
      <c r="AT113" s="2">
        <v>49</v>
      </c>
      <c r="AU113" s="2">
        <v>0</v>
      </c>
      <c r="AV113" s="4">
        <v>0.37</v>
      </c>
      <c r="AW113" s="4"/>
      <c r="GF113" s="4"/>
      <c r="GO113" s="4"/>
    </row>
    <row r="114" spans="26:197">
      <c r="Z114" s="75"/>
      <c r="AA114" s="75"/>
      <c r="AB114" s="75"/>
      <c r="AC114" s="75"/>
      <c r="AD114" s="75"/>
      <c r="AE114" s="76"/>
      <c r="AF114" s="76"/>
      <c r="AQ114" s="2" t="s">
        <v>91</v>
      </c>
      <c r="AR114" s="2">
        <v>6</v>
      </c>
      <c r="AS114" s="2">
        <v>6</v>
      </c>
      <c r="AT114" s="2">
        <v>0</v>
      </c>
      <c r="AU114" s="2">
        <v>0</v>
      </c>
      <c r="AV114" s="4">
        <v>1</v>
      </c>
      <c r="AW114" s="4"/>
      <c r="GF114" s="4"/>
      <c r="GO114" s="4"/>
    </row>
    <row r="115" spans="26:197">
      <c r="Z115" s="75"/>
      <c r="AA115" s="75"/>
      <c r="AB115" s="75"/>
      <c r="AC115" s="75"/>
      <c r="AD115" s="75"/>
      <c r="AE115" s="76"/>
      <c r="AF115" s="76"/>
      <c r="AQ115" s="2" t="s">
        <v>92</v>
      </c>
      <c r="AR115" s="2">
        <v>20</v>
      </c>
      <c r="AS115" s="2">
        <v>20</v>
      </c>
      <c r="AT115" s="2">
        <v>0</v>
      </c>
      <c r="AU115" s="2">
        <v>0</v>
      </c>
      <c r="AV115" s="4">
        <v>1</v>
      </c>
      <c r="AW115" s="4"/>
      <c r="FJ115" s="2" t="s">
        <v>90</v>
      </c>
      <c r="FK115" s="2">
        <v>1</v>
      </c>
      <c r="FL115" s="2">
        <v>0</v>
      </c>
      <c r="FM115" s="2">
        <v>0</v>
      </c>
      <c r="FN115" s="2">
        <v>1</v>
      </c>
      <c r="FO115" s="4">
        <v>0</v>
      </c>
      <c r="FP115" s="4">
        <f t="shared" ref="FP115:FP125" si="64">FO115-FG81</f>
        <v>0</v>
      </c>
      <c r="FR115" s="2" t="s">
        <v>90</v>
      </c>
      <c r="FS115" s="2">
        <v>1</v>
      </c>
      <c r="FT115" s="2">
        <v>0</v>
      </c>
      <c r="FU115" s="2">
        <v>0</v>
      </c>
      <c r="FV115" s="2">
        <v>1</v>
      </c>
      <c r="FW115" s="4">
        <v>0</v>
      </c>
      <c r="FX115" s="4">
        <f t="shared" ref="FX115:FX125" si="65">FW115-FO115</f>
        <v>0</v>
      </c>
      <c r="FZ115" s="2" t="s">
        <v>90</v>
      </c>
      <c r="GA115" s="2">
        <v>1</v>
      </c>
      <c r="GB115" s="2">
        <v>1</v>
      </c>
      <c r="GC115" s="2">
        <v>0</v>
      </c>
      <c r="GD115" s="2">
        <v>0</v>
      </c>
      <c r="GE115" s="4">
        <v>1</v>
      </c>
      <c r="GF115" s="4">
        <f t="shared" si="58"/>
        <v>1</v>
      </c>
      <c r="GI115" s="2" t="s">
        <v>90</v>
      </c>
      <c r="GJ115" s="2">
        <v>1</v>
      </c>
      <c r="GK115" s="2">
        <v>1</v>
      </c>
      <c r="GL115" s="2">
        <v>0</v>
      </c>
      <c r="GM115" s="2">
        <v>0</v>
      </c>
      <c r="GN115" s="4">
        <v>1</v>
      </c>
      <c r="GO115" s="4">
        <f t="shared" si="60"/>
        <v>0</v>
      </c>
    </row>
    <row r="116" spans="26:197">
      <c r="Z116" s="79"/>
      <c r="AA116" s="75"/>
      <c r="AB116" s="75"/>
      <c r="AC116" s="75"/>
      <c r="AD116" s="75"/>
      <c r="AE116" s="76"/>
      <c r="AF116" s="76"/>
      <c r="AQ116" s="2" t="s">
        <v>95</v>
      </c>
      <c r="AR116" s="2">
        <v>1</v>
      </c>
      <c r="AS116" s="2">
        <v>1</v>
      </c>
      <c r="AT116" s="2">
        <v>0</v>
      </c>
      <c r="AU116" s="2">
        <v>0</v>
      </c>
      <c r="AV116" s="4">
        <v>1</v>
      </c>
      <c r="AW116" s="4"/>
      <c r="FJ116" s="2" t="s">
        <v>91</v>
      </c>
      <c r="FK116" s="2">
        <v>7</v>
      </c>
      <c r="FL116" s="2">
        <v>7</v>
      </c>
      <c r="FM116" s="2">
        <v>0</v>
      </c>
      <c r="FN116" s="2">
        <v>0</v>
      </c>
      <c r="FO116" s="4">
        <v>1</v>
      </c>
      <c r="FP116" s="4">
        <f t="shared" si="64"/>
        <v>0</v>
      </c>
      <c r="FR116" s="2" t="s">
        <v>91</v>
      </c>
      <c r="FS116" s="2">
        <v>7</v>
      </c>
      <c r="FT116" s="2">
        <v>7</v>
      </c>
      <c r="FU116" s="2">
        <v>0</v>
      </c>
      <c r="FV116" s="2">
        <v>0</v>
      </c>
      <c r="FW116" s="4">
        <v>1</v>
      </c>
      <c r="FX116" s="4">
        <f t="shared" si="65"/>
        <v>0</v>
      </c>
      <c r="FZ116" s="2" t="s">
        <v>91</v>
      </c>
      <c r="GA116" s="2">
        <v>7</v>
      </c>
      <c r="GB116" s="2">
        <v>7</v>
      </c>
      <c r="GC116" s="2">
        <v>0</v>
      </c>
      <c r="GD116" s="2">
        <v>0</v>
      </c>
      <c r="GE116" s="4">
        <v>1</v>
      </c>
      <c r="GF116" s="4">
        <f t="shared" si="58"/>
        <v>0</v>
      </c>
      <c r="GI116" s="2" t="s">
        <v>91</v>
      </c>
      <c r="GJ116" s="2">
        <v>7</v>
      </c>
      <c r="GK116" s="2">
        <v>7</v>
      </c>
      <c r="GL116" s="2">
        <v>0</v>
      </c>
      <c r="GM116" s="2">
        <v>0</v>
      </c>
      <c r="GN116" s="4">
        <v>1</v>
      </c>
      <c r="GO116" s="4">
        <f t="shared" si="60"/>
        <v>0</v>
      </c>
    </row>
    <row r="117" spans="26:197">
      <c r="Z117" s="79"/>
      <c r="AA117" s="75"/>
      <c r="AB117" s="75"/>
      <c r="AC117" s="75"/>
      <c r="AD117" s="75"/>
      <c r="AE117" s="76"/>
      <c r="AF117" s="76"/>
      <c r="AQ117" s="2" t="s">
        <v>89</v>
      </c>
      <c r="AR117" s="2">
        <v>4</v>
      </c>
      <c r="AS117" s="2">
        <v>4</v>
      </c>
      <c r="AT117" s="2">
        <v>0</v>
      </c>
      <c r="AU117" s="2">
        <v>0</v>
      </c>
      <c r="AV117" s="4">
        <v>1</v>
      </c>
      <c r="FJ117" s="2" t="s">
        <v>92</v>
      </c>
      <c r="FK117" s="2">
        <v>18</v>
      </c>
      <c r="FL117" s="2">
        <v>12</v>
      </c>
      <c r="FM117" s="7">
        <v>5</v>
      </c>
      <c r="FN117" s="7">
        <v>1</v>
      </c>
      <c r="FO117" s="4">
        <v>0.67</v>
      </c>
      <c r="FP117" s="4">
        <f t="shared" si="64"/>
        <v>-0.32999999999999996</v>
      </c>
      <c r="FR117" s="2" t="s">
        <v>92</v>
      </c>
      <c r="FS117" s="2">
        <v>18</v>
      </c>
      <c r="FT117" s="2">
        <v>12</v>
      </c>
      <c r="FU117" s="2">
        <v>5</v>
      </c>
      <c r="FV117" s="2">
        <v>1</v>
      </c>
      <c r="FW117" s="4">
        <v>0.67</v>
      </c>
      <c r="FX117" s="4">
        <f t="shared" si="65"/>
        <v>0</v>
      </c>
      <c r="FZ117" s="2" t="s">
        <v>92</v>
      </c>
      <c r="GA117" s="2">
        <v>19</v>
      </c>
      <c r="GB117" s="2">
        <v>16</v>
      </c>
      <c r="GC117" s="2">
        <v>2</v>
      </c>
      <c r="GD117" s="2">
        <v>1</v>
      </c>
      <c r="GE117" s="4">
        <v>0.84</v>
      </c>
      <c r="GF117" s="4">
        <f t="shared" si="58"/>
        <v>0.16999999999999993</v>
      </c>
      <c r="GI117" s="2" t="s">
        <v>92</v>
      </c>
      <c r="GJ117" s="2">
        <v>19</v>
      </c>
      <c r="GK117" s="2">
        <v>17</v>
      </c>
      <c r="GL117" s="2">
        <v>1</v>
      </c>
      <c r="GM117" s="2">
        <v>1</v>
      </c>
      <c r="GN117" s="4">
        <v>0.89</v>
      </c>
      <c r="GO117" s="4">
        <f t="shared" si="60"/>
        <v>5.0000000000000044E-2</v>
      </c>
    </row>
    <row r="118" spans="26:197">
      <c r="Z118" s="75"/>
      <c r="AA118" s="75"/>
      <c r="AB118" s="75"/>
      <c r="AC118" s="75"/>
      <c r="AD118" s="75"/>
      <c r="AE118" s="76"/>
      <c r="AF118" s="76"/>
      <c r="FJ118" s="2" t="s">
        <v>93</v>
      </c>
      <c r="FK118" s="2">
        <v>11</v>
      </c>
      <c r="FL118" s="2">
        <v>11</v>
      </c>
      <c r="FM118" s="2">
        <v>0</v>
      </c>
      <c r="FN118" s="2">
        <v>0</v>
      </c>
      <c r="FO118" s="4">
        <v>1</v>
      </c>
      <c r="FP118" s="4">
        <f t="shared" si="64"/>
        <v>0</v>
      </c>
      <c r="FR118" s="2" t="s">
        <v>93</v>
      </c>
      <c r="FS118" s="2">
        <v>11</v>
      </c>
      <c r="FT118" s="2">
        <v>11</v>
      </c>
      <c r="FU118" s="2">
        <v>0</v>
      </c>
      <c r="FV118" s="2">
        <v>0</v>
      </c>
      <c r="FW118" s="4">
        <v>1</v>
      </c>
      <c r="FX118" s="4">
        <f t="shared" si="65"/>
        <v>0</v>
      </c>
      <c r="FZ118" s="2" t="s">
        <v>93</v>
      </c>
      <c r="GA118" s="2">
        <v>11</v>
      </c>
      <c r="GB118" s="2">
        <v>11</v>
      </c>
      <c r="GC118" s="2">
        <v>0</v>
      </c>
      <c r="GD118" s="2">
        <v>0</v>
      </c>
      <c r="GE118" s="4">
        <v>1</v>
      </c>
      <c r="GF118" s="4">
        <f t="shared" si="58"/>
        <v>0</v>
      </c>
      <c r="GI118" s="2" t="s">
        <v>93</v>
      </c>
      <c r="GJ118" s="2">
        <v>11</v>
      </c>
      <c r="GK118" s="2">
        <v>11</v>
      </c>
      <c r="GL118" s="2">
        <v>0</v>
      </c>
      <c r="GM118" s="2">
        <v>0</v>
      </c>
      <c r="GN118" s="4">
        <v>1</v>
      </c>
      <c r="GO118" s="4">
        <f t="shared" si="60"/>
        <v>0</v>
      </c>
    </row>
    <row r="119" spans="26:197">
      <c r="Z119" s="75"/>
      <c r="AA119" s="75"/>
      <c r="AB119" s="75"/>
      <c r="AC119" s="75"/>
      <c r="AD119" s="75"/>
      <c r="AE119" s="76"/>
      <c r="AF119" s="76"/>
      <c r="FJ119" s="2" t="s">
        <v>94</v>
      </c>
      <c r="FK119" s="2">
        <v>1</v>
      </c>
      <c r="FL119" s="2">
        <v>1</v>
      </c>
      <c r="FM119" s="2">
        <v>0</v>
      </c>
      <c r="FN119" s="2">
        <v>0</v>
      </c>
      <c r="FO119" s="4">
        <v>1</v>
      </c>
      <c r="FP119" s="4">
        <f t="shared" si="64"/>
        <v>0</v>
      </c>
      <c r="FR119" s="2" t="s">
        <v>94</v>
      </c>
      <c r="FS119" s="2">
        <v>1</v>
      </c>
      <c r="FT119" s="2">
        <v>1</v>
      </c>
      <c r="FU119" s="2">
        <v>0</v>
      </c>
      <c r="FV119" s="2">
        <v>0</v>
      </c>
      <c r="FW119" s="4">
        <v>1</v>
      </c>
      <c r="FX119" s="4">
        <f t="shared" si="65"/>
        <v>0</v>
      </c>
      <c r="FZ119" s="2" t="s">
        <v>94</v>
      </c>
      <c r="GA119" s="2">
        <v>1</v>
      </c>
      <c r="GB119" s="2">
        <v>1</v>
      </c>
      <c r="GC119" s="2">
        <v>0</v>
      </c>
      <c r="GD119" s="2">
        <v>0</v>
      </c>
      <c r="GE119" s="4">
        <v>1</v>
      </c>
      <c r="GF119" s="4">
        <f t="shared" si="58"/>
        <v>0</v>
      </c>
      <c r="GI119" s="2" t="s">
        <v>94</v>
      </c>
      <c r="GJ119" s="2">
        <v>1</v>
      </c>
      <c r="GK119" s="2">
        <v>1</v>
      </c>
      <c r="GL119" s="2">
        <v>0</v>
      </c>
      <c r="GM119" s="2">
        <v>0</v>
      </c>
      <c r="GN119" s="4">
        <v>1</v>
      </c>
      <c r="GO119" s="4">
        <f t="shared" si="60"/>
        <v>0</v>
      </c>
    </row>
    <row r="120" spans="26:197">
      <c r="Z120" s="75"/>
      <c r="AA120" s="75"/>
      <c r="AB120" s="75"/>
      <c r="AC120" s="75"/>
      <c r="AD120" s="75"/>
      <c r="AE120" s="76"/>
      <c r="AF120" s="76"/>
      <c r="FJ120" s="2" t="s">
        <v>95</v>
      </c>
      <c r="FK120" s="2">
        <v>1</v>
      </c>
      <c r="FL120" s="2">
        <v>0</v>
      </c>
      <c r="FM120" s="7">
        <v>1</v>
      </c>
      <c r="FN120" s="2">
        <v>0</v>
      </c>
      <c r="FO120" s="4">
        <v>0</v>
      </c>
      <c r="FP120" s="4">
        <f t="shared" si="64"/>
        <v>-1</v>
      </c>
      <c r="FR120" s="2" t="s">
        <v>95</v>
      </c>
      <c r="FS120" s="2">
        <v>1</v>
      </c>
      <c r="FT120" s="2">
        <v>0</v>
      </c>
      <c r="FU120" s="2">
        <v>1</v>
      </c>
      <c r="FV120" s="2">
        <v>0</v>
      </c>
      <c r="FW120" s="4">
        <v>0</v>
      </c>
      <c r="FX120" s="4">
        <f t="shared" si="65"/>
        <v>0</v>
      </c>
      <c r="FZ120" s="2" t="s">
        <v>95</v>
      </c>
      <c r="GA120" s="2">
        <v>1</v>
      </c>
      <c r="GB120" s="2">
        <v>1</v>
      </c>
      <c r="GC120" s="2">
        <v>0</v>
      </c>
      <c r="GD120" s="2">
        <v>0</v>
      </c>
      <c r="GE120" s="4">
        <v>1</v>
      </c>
      <c r="GF120" s="4">
        <f t="shared" si="58"/>
        <v>1</v>
      </c>
      <c r="GI120" s="2" t="s">
        <v>95</v>
      </c>
      <c r="GJ120" s="2">
        <v>1</v>
      </c>
      <c r="GK120" s="2">
        <v>1</v>
      </c>
      <c r="GL120" s="2">
        <v>0</v>
      </c>
      <c r="GM120" s="2">
        <v>0</v>
      </c>
      <c r="GN120" s="4">
        <v>1</v>
      </c>
      <c r="GO120" s="4">
        <f t="shared" si="60"/>
        <v>0</v>
      </c>
    </row>
    <row r="121" spans="26:197">
      <c r="FJ121" s="2" t="s">
        <v>96</v>
      </c>
      <c r="FK121" s="2">
        <v>10</v>
      </c>
      <c r="FL121" s="2">
        <v>10</v>
      </c>
      <c r="FM121" s="2">
        <v>0</v>
      </c>
      <c r="FN121" s="2">
        <v>0</v>
      </c>
      <c r="FO121" s="4">
        <v>1</v>
      </c>
      <c r="FP121" s="4">
        <f t="shared" si="64"/>
        <v>0</v>
      </c>
      <c r="FR121" s="2" t="s">
        <v>96</v>
      </c>
      <c r="FS121" s="2">
        <v>10</v>
      </c>
      <c r="FT121" s="2">
        <v>10</v>
      </c>
      <c r="FU121" s="2">
        <v>0</v>
      </c>
      <c r="FV121" s="2">
        <v>0</v>
      </c>
      <c r="FW121" s="4">
        <v>1</v>
      </c>
      <c r="FX121" s="4">
        <f t="shared" si="65"/>
        <v>0</v>
      </c>
      <c r="FZ121" s="2" t="s">
        <v>96</v>
      </c>
      <c r="GA121" s="2">
        <v>10</v>
      </c>
      <c r="GB121" s="2">
        <v>10</v>
      </c>
      <c r="GC121" s="2">
        <v>0</v>
      </c>
      <c r="GD121" s="2">
        <v>0</v>
      </c>
      <c r="GE121" s="4">
        <v>1</v>
      </c>
      <c r="GF121" s="4">
        <f t="shared" si="58"/>
        <v>0</v>
      </c>
      <c r="GI121" s="2" t="s">
        <v>96</v>
      </c>
      <c r="GJ121" s="2">
        <v>10</v>
      </c>
      <c r="GK121" s="2">
        <v>10</v>
      </c>
      <c r="GL121" s="2">
        <v>0</v>
      </c>
      <c r="GM121" s="2">
        <v>0</v>
      </c>
      <c r="GN121" s="4">
        <v>1</v>
      </c>
      <c r="GO121" s="4">
        <f t="shared" si="60"/>
        <v>0</v>
      </c>
    </row>
    <row r="122" spans="26:197">
      <c r="FJ122" s="2" t="s">
        <v>129</v>
      </c>
      <c r="FK122" s="2">
        <v>2</v>
      </c>
      <c r="FL122" s="2">
        <v>1</v>
      </c>
      <c r="FM122" s="2">
        <v>0</v>
      </c>
      <c r="FN122" s="7">
        <v>1</v>
      </c>
      <c r="FO122" s="4">
        <v>0.5</v>
      </c>
      <c r="FP122" s="4">
        <f t="shared" si="64"/>
        <v>-0.5</v>
      </c>
      <c r="FR122" s="2" t="s">
        <v>129</v>
      </c>
      <c r="FS122" s="2">
        <v>2</v>
      </c>
      <c r="FT122" s="2">
        <v>1</v>
      </c>
      <c r="FU122" s="2">
        <v>0</v>
      </c>
      <c r="FV122" s="2">
        <v>1</v>
      </c>
      <c r="FW122" s="4">
        <v>0.5</v>
      </c>
      <c r="FX122" s="4">
        <f t="shared" si="65"/>
        <v>0</v>
      </c>
      <c r="FZ122" s="2" t="s">
        <v>129</v>
      </c>
      <c r="GA122" s="2">
        <v>2</v>
      </c>
      <c r="GB122" s="2">
        <v>1</v>
      </c>
      <c r="GC122" s="2">
        <v>0</v>
      </c>
      <c r="GD122" s="2">
        <v>1</v>
      </c>
      <c r="GE122" s="4">
        <v>0.5</v>
      </c>
      <c r="GF122" s="4">
        <f t="shared" si="58"/>
        <v>0</v>
      </c>
      <c r="GI122" s="2" t="s">
        <v>129</v>
      </c>
      <c r="GJ122" s="2">
        <v>2</v>
      </c>
      <c r="GK122" s="2">
        <v>1</v>
      </c>
      <c r="GL122" s="2">
        <v>0</v>
      </c>
      <c r="GM122" s="2">
        <v>1</v>
      </c>
      <c r="GN122" s="4">
        <v>0.5</v>
      </c>
      <c r="GO122" s="4">
        <f t="shared" si="60"/>
        <v>0</v>
      </c>
    </row>
    <row r="123" spans="26:197">
      <c r="FJ123" s="2" t="s">
        <v>130</v>
      </c>
      <c r="FK123" s="2">
        <v>15</v>
      </c>
      <c r="FL123" s="2">
        <v>3</v>
      </c>
      <c r="FM123" s="2">
        <v>0</v>
      </c>
      <c r="FN123" s="7">
        <v>12</v>
      </c>
      <c r="FO123" s="4">
        <v>0.2</v>
      </c>
      <c r="FP123" s="4">
        <f t="shared" si="64"/>
        <v>-0.73</v>
      </c>
      <c r="FR123" s="2" t="s">
        <v>130</v>
      </c>
      <c r="FS123" s="2">
        <v>15</v>
      </c>
      <c r="FT123" s="2">
        <v>3</v>
      </c>
      <c r="FU123" s="2">
        <v>0</v>
      </c>
      <c r="FV123" s="2">
        <v>12</v>
      </c>
      <c r="FW123" s="4">
        <v>0.2</v>
      </c>
      <c r="FX123" s="4">
        <f t="shared" si="65"/>
        <v>0</v>
      </c>
      <c r="FZ123" s="2" t="s">
        <v>130</v>
      </c>
      <c r="GA123" s="2">
        <v>15</v>
      </c>
      <c r="GB123" s="2">
        <v>6</v>
      </c>
      <c r="GC123" s="2">
        <v>1</v>
      </c>
      <c r="GD123" s="2">
        <v>8</v>
      </c>
      <c r="GE123" s="4">
        <v>0.4</v>
      </c>
      <c r="GF123" s="4">
        <f t="shared" si="58"/>
        <v>0.2</v>
      </c>
      <c r="GI123" s="2" t="s">
        <v>130</v>
      </c>
      <c r="GJ123" s="2">
        <v>15</v>
      </c>
      <c r="GK123" s="2">
        <v>6</v>
      </c>
      <c r="GL123" s="2">
        <v>1</v>
      </c>
      <c r="GM123" s="2">
        <v>8</v>
      </c>
      <c r="GN123" s="4">
        <v>0.4</v>
      </c>
      <c r="GO123" s="4">
        <f t="shared" si="60"/>
        <v>0</v>
      </c>
    </row>
    <row r="124" spans="26:197">
      <c r="FJ124" s="2" t="s">
        <v>139</v>
      </c>
      <c r="FK124" s="2">
        <v>3</v>
      </c>
      <c r="FL124" s="2">
        <v>1</v>
      </c>
      <c r="FM124" s="2">
        <v>2</v>
      </c>
      <c r="FN124" s="2">
        <v>0</v>
      </c>
      <c r="FO124" s="4">
        <v>0.33</v>
      </c>
      <c r="FP124" s="4">
        <f t="shared" si="64"/>
        <v>0</v>
      </c>
      <c r="FR124" s="2" t="s">
        <v>139</v>
      </c>
      <c r="FS124" s="2">
        <v>3</v>
      </c>
      <c r="FT124" s="2">
        <v>1</v>
      </c>
      <c r="FU124" s="2">
        <v>2</v>
      </c>
      <c r="FV124" s="2">
        <v>0</v>
      </c>
      <c r="FW124" s="4">
        <v>0.33</v>
      </c>
      <c r="FX124" s="4">
        <f t="shared" si="65"/>
        <v>0</v>
      </c>
      <c r="FZ124" s="2" t="s">
        <v>139</v>
      </c>
      <c r="GA124" s="2">
        <v>3</v>
      </c>
      <c r="GB124" s="2">
        <v>1</v>
      </c>
      <c r="GC124" s="2">
        <v>2</v>
      </c>
      <c r="GD124" s="2">
        <v>0</v>
      </c>
      <c r="GE124" s="4">
        <v>0.33</v>
      </c>
      <c r="GF124" s="4">
        <f t="shared" si="58"/>
        <v>0</v>
      </c>
      <c r="GG124" s="2" t="s">
        <v>251</v>
      </c>
      <c r="GI124" s="2" t="s">
        <v>139</v>
      </c>
      <c r="GJ124" s="2">
        <v>3</v>
      </c>
      <c r="GK124" s="2">
        <v>1</v>
      </c>
      <c r="GL124" s="2">
        <v>2</v>
      </c>
      <c r="GM124" s="2">
        <v>0</v>
      </c>
      <c r="GN124" s="4">
        <v>0.33</v>
      </c>
      <c r="GO124" s="4">
        <f t="shared" si="60"/>
        <v>0</v>
      </c>
    </row>
    <row r="125" spans="26:197">
      <c r="FJ125" s="2" t="s">
        <v>89</v>
      </c>
      <c r="FK125" s="2">
        <v>4</v>
      </c>
      <c r="FL125" s="2">
        <v>4</v>
      </c>
      <c r="FM125" s="2">
        <v>0</v>
      </c>
      <c r="FN125" s="2">
        <v>0</v>
      </c>
      <c r="FO125" s="4">
        <v>1</v>
      </c>
      <c r="FP125" s="4">
        <f t="shared" si="64"/>
        <v>0</v>
      </c>
      <c r="FR125" s="2" t="s">
        <v>89</v>
      </c>
      <c r="FS125" s="2">
        <v>4</v>
      </c>
      <c r="FT125" s="2">
        <v>4</v>
      </c>
      <c r="FU125" s="2">
        <v>0</v>
      </c>
      <c r="FV125" s="2">
        <v>0</v>
      </c>
      <c r="FW125" s="4">
        <v>1</v>
      </c>
      <c r="FX125" s="4">
        <f t="shared" si="65"/>
        <v>0</v>
      </c>
      <c r="FZ125" s="2" t="s">
        <v>89</v>
      </c>
      <c r="GA125" s="2">
        <v>4</v>
      </c>
      <c r="GB125" s="2">
        <v>4</v>
      </c>
      <c r="GC125" s="2">
        <v>0</v>
      </c>
      <c r="GD125" s="2">
        <v>0</v>
      </c>
      <c r="GE125" s="4">
        <v>1</v>
      </c>
      <c r="GF125" s="4">
        <f t="shared" si="58"/>
        <v>0</v>
      </c>
      <c r="GI125" s="2" t="s">
        <v>89</v>
      </c>
      <c r="GJ125" s="2">
        <v>4</v>
      </c>
      <c r="GK125" s="2">
        <v>4</v>
      </c>
      <c r="GL125" s="2">
        <v>0</v>
      </c>
      <c r="GM125" s="2">
        <v>0</v>
      </c>
      <c r="GN125" s="4">
        <v>1</v>
      </c>
      <c r="GO125" s="4">
        <f t="shared" si="60"/>
        <v>0</v>
      </c>
    </row>
    <row r="126" spans="26:197">
      <c r="FK126" s="2">
        <f>SUM(FK115:FK125)</f>
        <v>73</v>
      </c>
      <c r="FL126" s="2">
        <f>SUM(FL115:FL125)</f>
        <v>50</v>
      </c>
      <c r="FM126" s="2">
        <f>SUM(FM3:FM125)</f>
        <v>807</v>
      </c>
      <c r="FN126" s="2">
        <f>SUM(FN3:FN125)</f>
        <v>279</v>
      </c>
      <c r="FO126" s="4">
        <f>FL126/FK126</f>
        <v>0.68493150684931503</v>
      </c>
      <c r="FS126" s="2">
        <f>SUM(FS115:FS125)</f>
        <v>73</v>
      </c>
      <c r="FT126" s="2">
        <f>SUM(FT115:FT125)</f>
        <v>50</v>
      </c>
      <c r="FU126" s="2">
        <f>SUM(FU3:FU125)</f>
        <v>843</v>
      </c>
      <c r="FV126" s="2">
        <f>SUM(FV3:FV125)</f>
        <v>280</v>
      </c>
      <c r="FW126" s="4">
        <f>FT126/FS126</f>
        <v>0.68493150684931503</v>
      </c>
      <c r="GF126" s="4"/>
      <c r="GO126" s="4"/>
    </row>
    <row r="127" spans="26:197">
      <c r="GF127" s="4"/>
      <c r="GO127" s="4"/>
    </row>
    <row r="128" spans="26:197">
      <c r="FZ128" s="2" t="s">
        <v>113</v>
      </c>
      <c r="GA128" s="2">
        <v>290</v>
      </c>
      <c r="GB128" s="2">
        <v>0</v>
      </c>
      <c r="GC128" s="2">
        <v>0</v>
      </c>
      <c r="GD128" s="7">
        <v>290</v>
      </c>
      <c r="GE128" s="4">
        <v>0</v>
      </c>
      <c r="GF128" s="4">
        <f t="shared" si="58"/>
        <v>0</v>
      </c>
      <c r="GG128" s="2" t="s">
        <v>119</v>
      </c>
      <c r="GI128" s="2" t="s">
        <v>113</v>
      </c>
      <c r="GJ128" s="2">
        <v>290</v>
      </c>
      <c r="GK128" s="2">
        <v>0</v>
      </c>
      <c r="GL128" s="2">
        <v>0</v>
      </c>
      <c r="GM128" s="2">
        <v>290</v>
      </c>
      <c r="GN128" s="4">
        <v>0</v>
      </c>
      <c r="GO128" s="4">
        <f t="shared" si="60"/>
        <v>0</v>
      </c>
    </row>
    <row r="129" spans="182:197">
      <c r="FZ129" s="2" t="s">
        <v>233</v>
      </c>
      <c r="GA129" s="2">
        <v>6</v>
      </c>
      <c r="GB129" s="2">
        <v>6</v>
      </c>
      <c r="GC129" s="2">
        <v>0</v>
      </c>
      <c r="GD129" s="2">
        <v>0</v>
      </c>
      <c r="GE129" s="4">
        <v>1</v>
      </c>
      <c r="GF129" s="4">
        <f t="shared" si="58"/>
        <v>1</v>
      </c>
      <c r="GI129" s="2" t="s">
        <v>233</v>
      </c>
      <c r="GJ129" s="2">
        <v>6</v>
      </c>
      <c r="GK129" s="2">
        <v>6</v>
      </c>
      <c r="GL129" s="2">
        <v>0</v>
      </c>
      <c r="GM129" s="2">
        <v>0</v>
      </c>
      <c r="GN129" s="4">
        <v>1</v>
      </c>
      <c r="GO129" s="4">
        <f t="shared" si="60"/>
        <v>0</v>
      </c>
    </row>
    <row r="130" spans="182:197">
      <c r="GC130" s="2">
        <f>SUM(GC3:GC129)</f>
        <v>863</v>
      </c>
      <c r="GD130" s="2">
        <f>SUM(GD3:GD129)</f>
        <v>486</v>
      </c>
      <c r="GL130" s="2">
        <f>SUM(GL3:GL129)</f>
        <v>1074</v>
      </c>
      <c r="GM130" s="2">
        <f>SUM(GM3:GM129)</f>
        <v>730</v>
      </c>
    </row>
    <row r="140" spans="182:197">
      <c r="FZ140" s="2" t="s">
        <v>36</v>
      </c>
      <c r="GA140" s="2">
        <v>65</v>
      </c>
      <c r="GB140" s="2">
        <v>23</v>
      </c>
      <c r="GC140" s="2">
        <v>2</v>
      </c>
      <c r="GD140" s="2">
        <v>40</v>
      </c>
      <c r="GE140" s="4">
        <v>0.35</v>
      </c>
      <c r="GF140" s="2" t="s">
        <v>239</v>
      </c>
      <c r="GG140" s="2" t="s">
        <v>240</v>
      </c>
      <c r="GI140" s="2" t="s">
        <v>22</v>
      </c>
      <c r="GJ140" s="2">
        <v>348</v>
      </c>
      <c r="GK140" s="2">
        <v>250</v>
      </c>
      <c r="GL140" s="2">
        <v>48</v>
      </c>
      <c r="GM140" s="2">
        <v>50</v>
      </c>
      <c r="GN140" s="4">
        <v>0.72</v>
      </c>
    </row>
    <row r="141" spans="182:197">
      <c r="FZ141" s="2" t="s">
        <v>73</v>
      </c>
      <c r="GA141" s="2">
        <v>291</v>
      </c>
      <c r="GB141" s="2">
        <v>253</v>
      </c>
      <c r="GC141" s="7">
        <v>27</v>
      </c>
      <c r="GD141" s="7">
        <v>11</v>
      </c>
      <c r="GE141" s="4">
        <v>0.87</v>
      </c>
    </row>
    <row r="142" spans="182:197">
      <c r="GC142" s="2">
        <f>SUM(GC140:GC141)</f>
        <v>29</v>
      </c>
      <c r="GD142" s="2">
        <f>SUM(GD140:GD141)</f>
        <v>51</v>
      </c>
    </row>
  </sheetData>
  <phoneticPr fontId="11" type="noConversion"/>
  <conditionalFormatting sqref="FR1:FR80 FR92:FR1048576">
    <cfRule type="duplicateValues" dxfId="382" priority="9"/>
  </conditionalFormatting>
  <conditionalFormatting sqref="FZ15">
    <cfRule type="duplicateValues" dxfId="381" priority="8"/>
  </conditionalFormatting>
  <conditionalFormatting sqref="FZ19">
    <cfRule type="duplicateValues" dxfId="380" priority="7"/>
  </conditionalFormatting>
  <conditionalFormatting sqref="FZ40">
    <cfRule type="duplicateValues" dxfId="379" priority="6"/>
  </conditionalFormatting>
  <conditionalFormatting sqref="FZ51">
    <cfRule type="duplicateValues" dxfId="378" priority="5"/>
  </conditionalFormatting>
  <conditionalFormatting sqref="GI15">
    <cfRule type="duplicateValues" dxfId="377" priority="4"/>
  </conditionalFormatting>
  <conditionalFormatting sqref="GI19">
    <cfRule type="duplicateValues" dxfId="376" priority="3"/>
  </conditionalFormatting>
  <conditionalFormatting sqref="GI40">
    <cfRule type="duplicateValues" dxfId="375" priority="2"/>
  </conditionalFormatting>
  <conditionalFormatting sqref="GI51">
    <cfRule type="duplicateValues" dxfId="374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V116"/>
  <sheetViews>
    <sheetView topLeftCell="EB1" zoomScale="80" zoomScaleNormal="80" workbookViewId="0">
      <pane ySplit="2" topLeftCell="A3" activePane="bottomLeft" state="frozen"/>
      <selection activeCell="CW21" sqref="CW21"/>
      <selection pane="bottomLeft" activeCell="EY27" sqref="EY27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20" hidden="1" customWidth="1"/>
    <col min="17" max="17" width="9.140625" style="2" hidden="1" customWidth="1"/>
    <col min="18" max="18" width="9.28515625" style="2" hidden="1" customWidth="1"/>
    <col min="19" max="22" width="9.140625" style="2" hidden="1" customWidth="1"/>
    <col min="23" max="24" width="9.140625" style="20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3" width="9.140625" style="2" hidden="1" customWidth="1"/>
    <col min="34" max="34" width="30.7109375" style="2" hidden="1" customWidth="1"/>
    <col min="35" max="38" width="9.140625" style="2" hidden="1" customWidth="1"/>
    <col min="39" max="39" width="9.140625" style="4" hidden="1" customWidth="1"/>
    <col min="40" max="41" width="9.140625" style="2" hidden="1" customWidth="1"/>
    <col min="42" max="42" width="9.28515625" style="2" hidden="1" customWidth="1"/>
    <col min="43" max="46" width="9.140625" style="2" hidden="1" customWidth="1"/>
    <col min="47" max="47" width="9.140625" style="4" hidden="1" customWidth="1"/>
    <col min="48" max="49" width="9.140625" style="2" hidden="1" customWidth="1"/>
    <col min="50" max="54" width="0" style="2" hidden="1" customWidth="1"/>
    <col min="55" max="55" width="0" style="4" hidden="1" customWidth="1"/>
    <col min="56" max="62" width="0" style="2" hidden="1" customWidth="1"/>
    <col min="63" max="63" width="0" style="4" hidden="1" customWidth="1"/>
    <col min="64" max="65" width="0" style="2" hidden="1" customWidth="1"/>
    <col min="66" max="66" width="30.7109375" style="2" hidden="1" customWidth="1"/>
    <col min="67" max="70" width="0" style="2" hidden="1" customWidth="1"/>
    <col min="71" max="71" width="0" style="4" hidden="1" customWidth="1"/>
    <col min="72" max="73" width="0" style="2" hidden="1" customWidth="1"/>
    <col min="74" max="74" width="30.7109375" style="2" hidden="1" customWidth="1"/>
    <col min="75" max="78" width="0" style="2" hidden="1" customWidth="1"/>
    <col min="79" max="79" width="0" style="4" hidden="1" customWidth="1"/>
    <col min="80" max="81" width="0" style="2" hidden="1" customWidth="1"/>
    <col min="82" max="82" width="30.7109375" style="2" hidden="1" customWidth="1"/>
    <col min="83" max="86" width="0" style="2" hidden="1" customWidth="1"/>
    <col min="87" max="87" width="0" style="4" hidden="1" customWidth="1"/>
    <col min="88" max="89" width="0" style="2" hidden="1" customWidth="1"/>
    <col min="90" max="90" width="30.7109375" style="2" hidden="1" customWidth="1"/>
    <col min="91" max="94" width="0" style="2" hidden="1" customWidth="1"/>
    <col min="95" max="95" width="0" style="4" hidden="1" customWidth="1"/>
    <col min="96" max="102" width="0" style="2" hidden="1" customWidth="1"/>
    <col min="103" max="103" width="0" style="4" hidden="1" customWidth="1"/>
    <col min="104" max="110" width="0" style="2" hidden="1" customWidth="1"/>
    <col min="111" max="111" width="0" style="4" hidden="1" customWidth="1"/>
    <col min="112" max="118" width="0" style="2" hidden="1" customWidth="1"/>
    <col min="119" max="119" width="0" style="4" hidden="1" customWidth="1"/>
    <col min="120" max="121" width="0" style="2" hidden="1" customWidth="1"/>
    <col min="122" max="126" width="9.140625" style="2"/>
    <col min="127" max="127" width="9.140625" style="4"/>
    <col min="128" max="134" width="9.140625" style="2"/>
    <col min="135" max="135" width="9.140625" style="4"/>
    <col min="136" max="137" width="9.140625" style="2"/>
    <col min="138" max="138" width="30.7109375" style="2" customWidth="1"/>
    <col min="139" max="142" width="9.140625" style="2"/>
    <col min="143" max="143" width="9.140625" style="4"/>
    <col min="144" max="150" width="9.140625" style="2"/>
    <col min="151" max="151" width="9.140625" style="4"/>
    <col min="152" max="16384" width="9.140625" style="2"/>
  </cols>
  <sheetData>
    <row r="1" spans="1:152" s="24" customFormat="1" ht="24.95" customHeight="1">
      <c r="A1" s="24" t="s">
        <v>88</v>
      </c>
      <c r="C1" s="24" t="s">
        <v>87</v>
      </c>
      <c r="J1" s="69" t="s">
        <v>97</v>
      </c>
      <c r="P1" s="73"/>
      <c r="R1" s="69" t="s">
        <v>99</v>
      </c>
      <c r="X1" s="73"/>
      <c r="Z1" s="69" t="s">
        <v>103</v>
      </c>
      <c r="AH1" s="69" t="s">
        <v>120</v>
      </c>
      <c r="AP1" s="69" t="s">
        <v>123</v>
      </c>
      <c r="AU1" s="69"/>
      <c r="AX1" s="69" t="s">
        <v>125</v>
      </c>
      <c r="BF1" s="69" t="s">
        <v>127</v>
      </c>
      <c r="BN1" s="69" t="s">
        <v>131</v>
      </c>
      <c r="BV1" s="69" t="s">
        <v>132</v>
      </c>
      <c r="CD1" s="69" t="s">
        <v>135</v>
      </c>
      <c r="CL1" s="69" t="s">
        <v>136</v>
      </c>
      <c r="CT1" s="69" t="s">
        <v>137</v>
      </c>
      <c r="DG1" s="69" t="s">
        <v>138</v>
      </c>
      <c r="DJ1" s="69" t="s">
        <v>143</v>
      </c>
      <c r="DR1" s="69" t="s">
        <v>146</v>
      </c>
      <c r="DZ1" s="69" t="s">
        <v>152</v>
      </c>
      <c r="EH1" s="69" t="s">
        <v>154</v>
      </c>
      <c r="EP1" s="69" t="s">
        <v>155</v>
      </c>
    </row>
    <row r="2" spans="1:152">
      <c r="A2" s="2" t="s">
        <v>5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0" t="s">
        <v>5</v>
      </c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20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H2" s="2" t="s">
        <v>0</v>
      </c>
      <c r="AI2" s="2" t="s">
        <v>1</v>
      </c>
      <c r="AJ2" s="2" t="s">
        <v>2</v>
      </c>
      <c r="AK2" s="2" t="s">
        <v>3</v>
      </c>
      <c r="AL2" s="2" t="s">
        <v>4</v>
      </c>
      <c r="AM2" s="4" t="s">
        <v>5</v>
      </c>
      <c r="AP2" s="2" t="s">
        <v>0</v>
      </c>
      <c r="AQ2" s="2" t="s">
        <v>1</v>
      </c>
      <c r="AR2" s="2" t="s">
        <v>2</v>
      </c>
      <c r="AS2" s="2" t="s">
        <v>3</v>
      </c>
      <c r="AT2" s="2" t="s">
        <v>4</v>
      </c>
      <c r="AU2" s="4" t="s">
        <v>5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4" t="s">
        <v>5</v>
      </c>
      <c r="BF2" s="2" t="s">
        <v>0</v>
      </c>
      <c r="BG2" s="2" t="s">
        <v>1</v>
      </c>
      <c r="BH2" s="2" t="s">
        <v>2</v>
      </c>
      <c r="BI2" s="2" t="s">
        <v>3</v>
      </c>
      <c r="BJ2" s="2" t="s">
        <v>4</v>
      </c>
      <c r="BK2" s="4" t="s">
        <v>5</v>
      </c>
      <c r="BN2" s="2" t="s">
        <v>0</v>
      </c>
      <c r="BO2" s="2" t="s">
        <v>1</v>
      </c>
      <c r="BP2" s="2" t="s">
        <v>2</v>
      </c>
      <c r="BQ2" s="2" t="s">
        <v>3</v>
      </c>
      <c r="BR2" s="2" t="s">
        <v>4</v>
      </c>
      <c r="BS2" s="4" t="s">
        <v>5</v>
      </c>
      <c r="BV2" s="2" t="s">
        <v>0</v>
      </c>
      <c r="BW2" s="2" t="s">
        <v>1</v>
      </c>
      <c r="BX2" s="2" t="s">
        <v>2</v>
      </c>
      <c r="BY2" s="2" t="s">
        <v>3</v>
      </c>
      <c r="BZ2" s="2" t="s">
        <v>4</v>
      </c>
      <c r="CA2" s="4" t="s">
        <v>5</v>
      </c>
      <c r="CD2" s="2" t="s">
        <v>0</v>
      </c>
      <c r="CE2" s="2" t="s">
        <v>1</v>
      </c>
      <c r="CF2" s="2" t="s">
        <v>2</v>
      </c>
      <c r="CG2" s="2" t="s">
        <v>3</v>
      </c>
      <c r="CH2" s="2" t="s">
        <v>4</v>
      </c>
      <c r="CI2" s="4" t="s">
        <v>5</v>
      </c>
      <c r="CL2" s="2" t="s">
        <v>0</v>
      </c>
      <c r="CM2" s="2" t="s">
        <v>1</v>
      </c>
      <c r="CN2" s="2" t="s">
        <v>2</v>
      </c>
      <c r="CO2" s="2" t="s">
        <v>3</v>
      </c>
      <c r="CP2" s="2" t="s">
        <v>4</v>
      </c>
      <c r="CQ2" s="4" t="s">
        <v>5</v>
      </c>
      <c r="CT2" s="2" t="s">
        <v>0</v>
      </c>
      <c r="CU2" s="2" t="s">
        <v>1</v>
      </c>
      <c r="CV2" s="2" t="s">
        <v>2</v>
      </c>
      <c r="CW2" s="2" t="s">
        <v>3</v>
      </c>
      <c r="CX2" s="2" t="s">
        <v>4</v>
      </c>
      <c r="CY2" s="4" t="s">
        <v>5</v>
      </c>
      <c r="DB2" s="2" t="s">
        <v>0</v>
      </c>
      <c r="DC2" s="2" t="s">
        <v>1</v>
      </c>
      <c r="DD2" s="2" t="s">
        <v>2</v>
      </c>
      <c r="DE2" s="2" t="s">
        <v>3</v>
      </c>
      <c r="DF2" s="2" t="s">
        <v>4</v>
      </c>
      <c r="DG2" s="4" t="s">
        <v>5</v>
      </c>
      <c r="DJ2" s="2" t="s">
        <v>0</v>
      </c>
      <c r="DK2" s="2" t="s">
        <v>1</v>
      </c>
      <c r="DL2" s="2" t="s">
        <v>2</v>
      </c>
      <c r="DM2" s="2" t="s">
        <v>3</v>
      </c>
      <c r="DN2" s="2" t="s">
        <v>4</v>
      </c>
      <c r="DO2" s="4" t="s">
        <v>5</v>
      </c>
      <c r="DR2" s="2" t="s">
        <v>0</v>
      </c>
      <c r="DS2" s="2" t="s">
        <v>1</v>
      </c>
      <c r="DT2" s="2" t="s">
        <v>2</v>
      </c>
      <c r="DU2" s="2" t="s">
        <v>3</v>
      </c>
      <c r="DV2" s="2" t="s">
        <v>4</v>
      </c>
      <c r="DW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H2" s="2" t="s">
        <v>0</v>
      </c>
      <c r="EI2" s="2" t="s">
        <v>1</v>
      </c>
      <c r="EJ2" s="2" t="s">
        <v>2</v>
      </c>
      <c r="EK2" s="2" t="s">
        <v>3</v>
      </c>
      <c r="EL2" s="2" t="s">
        <v>4</v>
      </c>
      <c r="EM2" s="4" t="s">
        <v>5</v>
      </c>
      <c r="EP2" s="2" t="s">
        <v>0</v>
      </c>
      <c r="EQ2" s="2" t="s">
        <v>1</v>
      </c>
      <c r="ER2" s="2" t="s">
        <v>2</v>
      </c>
      <c r="ES2" s="2" t="s">
        <v>3</v>
      </c>
      <c r="ET2" s="2" t="s">
        <v>4</v>
      </c>
      <c r="EU2" s="4" t="s">
        <v>5</v>
      </c>
    </row>
    <row r="3" spans="1:152">
      <c r="A3" s="4">
        <v>0.71</v>
      </c>
      <c r="B3" s="4"/>
      <c r="C3" s="2" t="s">
        <v>6</v>
      </c>
      <c r="D3" s="2">
        <v>74</v>
      </c>
      <c r="E3" s="2">
        <v>53</v>
      </c>
      <c r="F3" s="2">
        <v>20</v>
      </c>
      <c r="G3" s="2">
        <v>1</v>
      </c>
      <c r="H3" s="4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20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19</v>
      </c>
      <c r="V3" s="2">
        <v>2</v>
      </c>
      <c r="W3" s="20">
        <f>T3/S3</f>
        <v>0.71621621621621623</v>
      </c>
      <c r="X3" s="20">
        <f t="shared" ref="X3:X34" si="0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-0.71621621621621623</v>
      </c>
      <c r="AH3" s="2" t="s">
        <v>6</v>
      </c>
      <c r="AI3" s="1">
        <v>74</v>
      </c>
      <c r="AJ3" s="1">
        <v>0</v>
      </c>
      <c r="AK3" s="1">
        <v>0</v>
      </c>
      <c r="AL3" s="1">
        <v>74</v>
      </c>
      <c r="AM3" s="3">
        <v>0</v>
      </c>
      <c r="AN3" s="4">
        <f>AM3-AE3</f>
        <v>0</v>
      </c>
      <c r="AP3" s="8" t="s">
        <v>6</v>
      </c>
      <c r="AQ3" s="2">
        <v>74</v>
      </c>
      <c r="AR3" s="2">
        <v>0</v>
      </c>
      <c r="AS3" s="2">
        <v>0</v>
      </c>
      <c r="AT3" s="2">
        <v>74</v>
      </c>
      <c r="AU3" s="4">
        <v>0</v>
      </c>
      <c r="AV3" s="4">
        <f>AU3-AM3</f>
        <v>0</v>
      </c>
      <c r="AX3" s="8" t="s">
        <v>6</v>
      </c>
      <c r="AY3" s="2">
        <v>74</v>
      </c>
      <c r="AZ3" s="2">
        <v>0</v>
      </c>
      <c r="BA3" s="2">
        <v>0</v>
      </c>
      <c r="BB3" s="2">
        <v>74</v>
      </c>
      <c r="BC3" s="4">
        <v>0</v>
      </c>
      <c r="BD3" s="20">
        <f>BC3-AU3</f>
        <v>0</v>
      </c>
      <c r="BF3" s="38" t="s">
        <v>6</v>
      </c>
      <c r="BG3" s="2">
        <v>74</v>
      </c>
      <c r="BH3" s="2">
        <v>0</v>
      </c>
      <c r="BI3" s="2">
        <v>0</v>
      </c>
      <c r="BJ3" s="2">
        <v>74</v>
      </c>
      <c r="BK3" s="4">
        <v>0</v>
      </c>
      <c r="BL3" s="4">
        <f>BK3-BC3</f>
        <v>0</v>
      </c>
      <c r="BN3" s="7" t="s">
        <v>6</v>
      </c>
      <c r="BO3" s="2">
        <v>74</v>
      </c>
      <c r="BP3" s="2">
        <v>0</v>
      </c>
      <c r="BQ3" s="2">
        <v>0</v>
      </c>
      <c r="BR3" s="2">
        <v>74</v>
      </c>
      <c r="BS3" s="4">
        <v>0</v>
      </c>
      <c r="BT3" s="4">
        <f>BS3-BK3</f>
        <v>0</v>
      </c>
      <c r="BV3" s="2" t="s">
        <v>6</v>
      </c>
      <c r="BW3" s="2">
        <v>74</v>
      </c>
      <c r="BX3" s="2">
        <v>0</v>
      </c>
      <c r="BY3" s="2">
        <v>0</v>
      </c>
      <c r="BZ3" s="2">
        <v>74</v>
      </c>
      <c r="CA3" s="4">
        <v>0</v>
      </c>
      <c r="CB3" s="4">
        <f>CA3-BS3</f>
        <v>0</v>
      </c>
      <c r="CD3" s="38" t="s">
        <v>6</v>
      </c>
      <c r="CE3" s="2">
        <v>74</v>
      </c>
      <c r="CF3" s="2">
        <v>0</v>
      </c>
      <c r="CG3" s="2">
        <v>0</v>
      </c>
      <c r="CH3" s="2">
        <v>74</v>
      </c>
      <c r="CI3" s="4">
        <v>0</v>
      </c>
      <c r="CJ3" s="4">
        <f>CI3-CA3</f>
        <v>0</v>
      </c>
      <c r="CL3" s="38" t="s">
        <v>6</v>
      </c>
      <c r="CM3" s="2">
        <v>74</v>
      </c>
      <c r="CN3" s="2">
        <v>0</v>
      </c>
      <c r="CO3" s="2">
        <v>0</v>
      </c>
      <c r="CP3" s="2">
        <v>74</v>
      </c>
      <c r="CQ3" s="4">
        <v>0</v>
      </c>
      <c r="CR3" s="4">
        <f>CQ3-CI3</f>
        <v>0</v>
      </c>
      <c r="CT3" s="2" t="s">
        <v>6</v>
      </c>
      <c r="CU3" s="2">
        <v>74</v>
      </c>
      <c r="CV3" s="2">
        <v>0</v>
      </c>
      <c r="CW3" s="2">
        <v>0</v>
      </c>
      <c r="CX3" s="2">
        <v>74</v>
      </c>
      <c r="CY3" s="4">
        <v>0</v>
      </c>
      <c r="CZ3" s="4">
        <f>CY3-CQ3</f>
        <v>0</v>
      </c>
      <c r="DB3" s="2" t="s">
        <v>6</v>
      </c>
      <c r="DC3" s="2">
        <v>74</v>
      </c>
      <c r="DD3" s="2">
        <v>0</v>
      </c>
      <c r="DE3" s="2">
        <v>0</v>
      </c>
      <c r="DF3" s="2">
        <v>74</v>
      </c>
      <c r="DG3" s="4">
        <v>0</v>
      </c>
      <c r="DH3" s="4">
        <f>DG3-CY3</f>
        <v>0</v>
      </c>
      <c r="DJ3" s="2" t="s">
        <v>6</v>
      </c>
      <c r="DK3" s="2">
        <v>74</v>
      </c>
      <c r="DL3" s="2">
        <v>0</v>
      </c>
      <c r="DM3" s="2">
        <v>0</v>
      </c>
      <c r="DN3" s="2">
        <v>74</v>
      </c>
      <c r="DO3" s="4">
        <v>0</v>
      </c>
      <c r="DP3" s="4">
        <f>DO3-DG3</f>
        <v>0</v>
      </c>
      <c r="DR3" s="2" t="s">
        <v>6</v>
      </c>
      <c r="DS3" s="2">
        <v>74</v>
      </c>
      <c r="DT3" s="2">
        <v>0</v>
      </c>
      <c r="DU3" s="2">
        <v>0</v>
      </c>
      <c r="DV3" s="2">
        <v>74</v>
      </c>
      <c r="DW3" s="4">
        <v>0</v>
      </c>
      <c r="DX3" s="4">
        <f>DW3-DO3</f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F3" s="4">
        <f>EE3-DW3</f>
        <v>0</v>
      </c>
      <c r="EH3" s="2" t="s">
        <v>6</v>
      </c>
      <c r="EI3" s="2">
        <v>74</v>
      </c>
      <c r="EJ3" s="2">
        <v>0</v>
      </c>
      <c r="EK3" s="2">
        <v>0</v>
      </c>
      <c r="EL3" s="2">
        <v>74</v>
      </c>
      <c r="EM3" s="4">
        <v>0</v>
      </c>
      <c r="EN3" s="4">
        <f>EM3-EE3</f>
        <v>0</v>
      </c>
      <c r="EP3" s="2" t="s">
        <v>6</v>
      </c>
      <c r="EQ3" s="2">
        <v>74</v>
      </c>
      <c r="ER3" s="2">
        <v>0</v>
      </c>
      <c r="ES3" s="2">
        <v>0</v>
      </c>
      <c r="ET3" s="2">
        <v>74</v>
      </c>
      <c r="EU3" s="4">
        <v>0</v>
      </c>
      <c r="EV3" s="4">
        <f>EU3-EM3</f>
        <v>0</v>
      </c>
    </row>
    <row r="4" spans="1:152">
      <c r="A4" s="4">
        <v>0.97</v>
      </c>
      <c r="B4" s="4"/>
      <c r="C4" s="7" t="s">
        <v>7</v>
      </c>
      <c r="D4" s="86">
        <v>36</v>
      </c>
      <c r="E4" s="86">
        <v>36</v>
      </c>
      <c r="F4" s="86">
        <v>0</v>
      </c>
      <c r="G4" s="86">
        <v>0</v>
      </c>
      <c r="H4" s="4">
        <f t="shared" ref="H4:H67" si="2">E4/D4</f>
        <v>1</v>
      </c>
      <c r="I4" s="2" t="s">
        <v>119</v>
      </c>
      <c r="J4" s="2" t="s">
        <v>7</v>
      </c>
      <c r="K4" s="2">
        <v>36</v>
      </c>
      <c r="L4" s="2">
        <v>35</v>
      </c>
      <c r="M4" s="2">
        <v>0</v>
      </c>
      <c r="N4" s="2">
        <v>1</v>
      </c>
      <c r="O4" s="20">
        <f t="shared" ref="O4:O67" si="3">L4/K4</f>
        <v>0.97222222222222221</v>
      </c>
      <c r="P4" s="10">
        <f t="shared" ref="P4:P67" si="4">O4-H4</f>
        <v>-2.777777777777779E-2</v>
      </c>
      <c r="R4" s="2" t="s">
        <v>7</v>
      </c>
      <c r="S4" s="2">
        <v>36</v>
      </c>
      <c r="T4" s="2">
        <v>35</v>
      </c>
      <c r="U4" s="2">
        <v>0</v>
      </c>
      <c r="V4" s="2">
        <v>1</v>
      </c>
      <c r="W4" s="20">
        <f t="shared" ref="W4:W67" si="5">T4/S4</f>
        <v>0.97222222222222221</v>
      </c>
      <c r="X4" s="20">
        <f t="shared" si="0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-0.97222222222222221</v>
      </c>
      <c r="AH4" s="2" t="s">
        <v>7</v>
      </c>
      <c r="AI4" s="1">
        <v>36</v>
      </c>
      <c r="AJ4" s="1">
        <v>0</v>
      </c>
      <c r="AK4" s="1">
        <v>0</v>
      </c>
      <c r="AL4" s="1">
        <v>36</v>
      </c>
      <c r="AM4" s="3">
        <v>0</v>
      </c>
      <c r="AN4" s="4">
        <f t="shared" ref="AN4:AN13" si="6">AM4-AE4</f>
        <v>0</v>
      </c>
      <c r="AP4" s="2" t="s">
        <v>7</v>
      </c>
      <c r="AQ4" s="2">
        <v>36</v>
      </c>
      <c r="AR4" s="2">
        <v>35</v>
      </c>
      <c r="AS4" s="2">
        <v>0</v>
      </c>
      <c r="AT4" s="2">
        <v>1</v>
      </c>
      <c r="AU4" s="4">
        <v>0.97</v>
      </c>
      <c r="AV4" s="4">
        <f t="shared" ref="AV4:AV67" si="7">AU4-AM4</f>
        <v>0.97</v>
      </c>
      <c r="AX4" s="2" t="s">
        <v>7</v>
      </c>
      <c r="AY4" s="2">
        <v>36</v>
      </c>
      <c r="AZ4" s="2">
        <v>35</v>
      </c>
      <c r="BA4" s="2">
        <v>0</v>
      </c>
      <c r="BB4" s="2">
        <v>1</v>
      </c>
      <c r="BC4" s="4">
        <v>0.97</v>
      </c>
      <c r="BD4" s="20">
        <f t="shared" ref="BD4:BD67" si="8">BC4-AU4</f>
        <v>0</v>
      </c>
      <c r="BF4" s="7" t="s">
        <v>7</v>
      </c>
      <c r="BG4" s="2">
        <v>36</v>
      </c>
      <c r="BH4" s="2">
        <v>33</v>
      </c>
      <c r="BI4" s="2">
        <v>2</v>
      </c>
      <c r="BJ4" s="2">
        <v>1</v>
      </c>
      <c r="BK4" s="4">
        <v>0.92</v>
      </c>
      <c r="BL4" s="4">
        <f t="shared" ref="BL4:BL67" si="9">BK4-BC4</f>
        <v>-4.9999999999999933E-2</v>
      </c>
      <c r="BN4" s="7" t="s">
        <v>7</v>
      </c>
      <c r="BO4" s="2">
        <v>36</v>
      </c>
      <c r="BP4" s="2">
        <v>33</v>
      </c>
      <c r="BQ4" s="2">
        <v>2</v>
      </c>
      <c r="BR4" s="2">
        <v>1</v>
      </c>
      <c r="BS4" s="4">
        <v>0.92</v>
      </c>
      <c r="BT4" s="4">
        <f t="shared" ref="BT4:BT13" si="10">BS4-BK4</f>
        <v>0</v>
      </c>
      <c r="BV4" s="2" t="s">
        <v>7</v>
      </c>
      <c r="BW4" s="2">
        <v>36</v>
      </c>
      <c r="BX4" s="2">
        <v>33</v>
      </c>
      <c r="BY4" s="2">
        <v>2</v>
      </c>
      <c r="BZ4" s="2">
        <v>1</v>
      </c>
      <c r="CA4" s="4">
        <v>0.92</v>
      </c>
      <c r="CB4" s="4">
        <f t="shared" ref="CB4:CB67" si="11">CA4-BS4</f>
        <v>0</v>
      </c>
      <c r="CD4" s="38" t="s">
        <v>7</v>
      </c>
      <c r="CE4" s="2">
        <v>36</v>
      </c>
      <c r="CF4" s="2">
        <v>33</v>
      </c>
      <c r="CG4" s="2">
        <v>2</v>
      </c>
      <c r="CH4" s="2">
        <v>1</v>
      </c>
      <c r="CI4" s="4">
        <v>0.92</v>
      </c>
      <c r="CJ4" s="4">
        <f t="shared" ref="CJ4:CJ67" si="12">CI4-CA4</f>
        <v>0</v>
      </c>
      <c r="CL4" s="38" t="s">
        <v>7</v>
      </c>
      <c r="CM4" s="2">
        <v>36</v>
      </c>
      <c r="CN4" s="2">
        <v>33</v>
      </c>
      <c r="CO4" s="2">
        <v>2</v>
      </c>
      <c r="CP4" s="2">
        <v>1</v>
      </c>
      <c r="CQ4" s="4">
        <v>0.92</v>
      </c>
      <c r="CR4" s="4">
        <f t="shared" ref="CR4:CR67" si="13">CQ4-CI4</f>
        <v>0</v>
      </c>
      <c r="CT4" s="2" t="s">
        <v>7</v>
      </c>
      <c r="CU4" s="2">
        <v>36</v>
      </c>
      <c r="CV4" s="2">
        <v>33</v>
      </c>
      <c r="CW4" s="2">
        <v>2</v>
      </c>
      <c r="CX4" s="2">
        <v>1</v>
      </c>
      <c r="CY4" s="4">
        <v>0.92</v>
      </c>
      <c r="CZ4" s="4">
        <f t="shared" ref="CZ4:CZ67" si="14">CY4-CQ4</f>
        <v>0</v>
      </c>
      <c r="DB4" s="2" t="s">
        <v>7</v>
      </c>
      <c r="DC4" s="2">
        <v>36</v>
      </c>
      <c r="DD4" s="2">
        <v>33</v>
      </c>
      <c r="DE4" s="2">
        <v>2</v>
      </c>
      <c r="DF4" s="2">
        <v>1</v>
      </c>
      <c r="DG4" s="4">
        <v>0.92</v>
      </c>
      <c r="DH4" s="4">
        <f t="shared" ref="DH4:DH67" si="15">DG4-CY4</f>
        <v>0</v>
      </c>
      <c r="DJ4" s="2" t="s">
        <v>7</v>
      </c>
      <c r="DK4" s="2">
        <v>36</v>
      </c>
      <c r="DL4" s="2">
        <v>33</v>
      </c>
      <c r="DM4" s="2">
        <v>2</v>
      </c>
      <c r="DN4" s="2">
        <v>1</v>
      </c>
      <c r="DO4" s="4">
        <v>0.92</v>
      </c>
      <c r="DP4" s="4">
        <f t="shared" ref="DP4:DP67" si="16">DO4-DG4</f>
        <v>0</v>
      </c>
      <c r="DR4" s="2" t="s">
        <v>7</v>
      </c>
      <c r="DS4" s="2">
        <v>36</v>
      </c>
      <c r="DT4" s="2">
        <v>33</v>
      </c>
      <c r="DU4" s="2">
        <v>2</v>
      </c>
      <c r="DV4" s="2">
        <v>1</v>
      </c>
      <c r="DW4" s="4">
        <v>0.92</v>
      </c>
      <c r="DX4" s="4">
        <f t="shared" ref="DX4:DX67" si="17">DW4-DO4</f>
        <v>0</v>
      </c>
      <c r="DZ4" s="7" t="s">
        <v>7</v>
      </c>
      <c r="EA4" s="2">
        <v>36</v>
      </c>
      <c r="EB4" s="2">
        <v>33</v>
      </c>
      <c r="EC4" s="2">
        <v>2</v>
      </c>
      <c r="ED4" s="2">
        <v>1</v>
      </c>
      <c r="EE4" s="4">
        <v>0.92</v>
      </c>
      <c r="EF4" s="4">
        <f t="shared" ref="EF4:EF67" si="18">EE4-DW4</f>
        <v>0</v>
      </c>
      <c r="EH4" s="7" t="s">
        <v>7</v>
      </c>
      <c r="EI4" s="75">
        <v>36</v>
      </c>
      <c r="EJ4" s="75">
        <v>33</v>
      </c>
      <c r="EK4" s="75">
        <v>2</v>
      </c>
      <c r="EL4" s="75">
        <v>1</v>
      </c>
      <c r="EM4" s="76">
        <v>0.92</v>
      </c>
      <c r="EN4" s="4">
        <f t="shared" ref="EN4:EN67" si="19">EM4-EE4</f>
        <v>0</v>
      </c>
      <c r="EO4" s="2" t="s">
        <v>119</v>
      </c>
      <c r="EP4" s="2" t="s">
        <v>7</v>
      </c>
      <c r="EQ4" s="2">
        <v>36</v>
      </c>
      <c r="ER4" s="2">
        <v>33</v>
      </c>
      <c r="ES4" s="2">
        <v>2</v>
      </c>
      <c r="ET4" s="2">
        <v>1</v>
      </c>
      <c r="EU4" s="4">
        <v>0.92</v>
      </c>
      <c r="EV4" s="4">
        <f t="shared" ref="EV4:EV67" si="20">EU4-EM4</f>
        <v>0</v>
      </c>
    </row>
    <row r="5" spans="1:152">
      <c r="A5" s="4">
        <v>0.36</v>
      </c>
      <c r="B5" s="4"/>
      <c r="C5" s="8" t="s">
        <v>8</v>
      </c>
      <c r="D5" s="2">
        <v>135</v>
      </c>
      <c r="E5" s="2">
        <v>49</v>
      </c>
      <c r="F5" s="2">
        <v>67</v>
      </c>
      <c r="G5" s="2">
        <v>19</v>
      </c>
      <c r="H5" s="4">
        <f t="shared" si="2"/>
        <v>0.36296296296296299</v>
      </c>
      <c r="I5" s="2" t="s">
        <v>119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20">
        <f t="shared" si="3"/>
        <v>0.36296296296296299</v>
      </c>
      <c r="P5" s="10">
        <f t="shared" si="4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20">
        <f t="shared" si="5"/>
        <v>0.36296296296296299</v>
      </c>
      <c r="X5" s="20">
        <f t="shared" si="0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-0.36296296296296299</v>
      </c>
      <c r="AH5" s="2" t="s">
        <v>8</v>
      </c>
      <c r="AI5" s="1">
        <v>135</v>
      </c>
      <c r="AJ5" s="1">
        <v>0</v>
      </c>
      <c r="AK5" s="1">
        <v>0</v>
      </c>
      <c r="AL5" s="1">
        <v>135</v>
      </c>
      <c r="AM5" s="3">
        <v>0</v>
      </c>
      <c r="AN5" s="4">
        <f t="shared" si="6"/>
        <v>0</v>
      </c>
      <c r="AP5" s="8" t="s">
        <v>8</v>
      </c>
      <c r="AQ5" s="2">
        <v>135</v>
      </c>
      <c r="AR5" s="2">
        <v>0</v>
      </c>
      <c r="AS5" s="2">
        <v>0</v>
      </c>
      <c r="AT5" s="2">
        <v>135</v>
      </c>
      <c r="AU5" s="4">
        <v>0</v>
      </c>
      <c r="AV5" s="4">
        <f t="shared" si="7"/>
        <v>0</v>
      </c>
      <c r="AX5" s="2" t="s">
        <v>8</v>
      </c>
      <c r="AY5" s="2">
        <v>135</v>
      </c>
      <c r="AZ5" s="2">
        <v>49</v>
      </c>
      <c r="BA5" s="2">
        <v>67</v>
      </c>
      <c r="BB5" s="2">
        <v>19</v>
      </c>
      <c r="BC5" s="4">
        <v>0.36</v>
      </c>
      <c r="BD5" s="20">
        <f t="shared" si="8"/>
        <v>0.36</v>
      </c>
      <c r="BF5" s="2" t="s">
        <v>8</v>
      </c>
      <c r="BG5" s="2">
        <v>135</v>
      </c>
      <c r="BH5" s="2">
        <v>49</v>
      </c>
      <c r="BI5" s="2">
        <v>67</v>
      </c>
      <c r="BJ5" s="2">
        <v>19</v>
      </c>
      <c r="BK5" s="4">
        <v>0.36</v>
      </c>
      <c r="BL5" s="4">
        <f t="shared" si="9"/>
        <v>0</v>
      </c>
      <c r="BN5" s="8" t="s">
        <v>8</v>
      </c>
      <c r="BO5" s="75">
        <v>135</v>
      </c>
      <c r="BP5" s="75">
        <v>49</v>
      </c>
      <c r="BQ5" s="75">
        <v>67</v>
      </c>
      <c r="BR5" s="75">
        <v>19</v>
      </c>
      <c r="BS5" s="76">
        <v>0.36</v>
      </c>
      <c r="BT5" s="4">
        <f t="shared" si="10"/>
        <v>0</v>
      </c>
      <c r="BU5" s="2" t="s">
        <v>119</v>
      </c>
      <c r="BV5" s="2" t="s">
        <v>8</v>
      </c>
      <c r="BW5" s="2">
        <v>135</v>
      </c>
      <c r="BX5" s="2">
        <v>49</v>
      </c>
      <c r="BY5" s="2">
        <v>67</v>
      </c>
      <c r="BZ5" s="2">
        <v>19</v>
      </c>
      <c r="CA5" s="4">
        <v>0.36</v>
      </c>
      <c r="CB5" s="4">
        <f t="shared" si="11"/>
        <v>0</v>
      </c>
      <c r="CD5" s="2" t="s">
        <v>8</v>
      </c>
      <c r="CE5" s="2">
        <v>135</v>
      </c>
      <c r="CF5" s="2">
        <v>49</v>
      </c>
      <c r="CG5" s="2">
        <v>67</v>
      </c>
      <c r="CH5" s="2">
        <v>19</v>
      </c>
      <c r="CI5" s="4">
        <v>0.36</v>
      </c>
      <c r="CJ5" s="4">
        <f t="shared" si="12"/>
        <v>0</v>
      </c>
      <c r="CL5" s="8" t="s">
        <v>8</v>
      </c>
      <c r="CM5" s="2">
        <v>135</v>
      </c>
      <c r="CN5" s="2">
        <v>0</v>
      </c>
      <c r="CO5" s="2">
        <v>0</v>
      </c>
      <c r="CP5" s="2">
        <v>135</v>
      </c>
      <c r="CQ5" s="4">
        <v>0</v>
      </c>
      <c r="CR5" s="4">
        <f t="shared" si="13"/>
        <v>-0.36</v>
      </c>
      <c r="CT5" s="2" t="s">
        <v>8</v>
      </c>
      <c r="CU5" s="2">
        <v>135</v>
      </c>
      <c r="CV5" s="2">
        <v>49</v>
      </c>
      <c r="CW5" s="2">
        <v>67</v>
      </c>
      <c r="CX5" s="2">
        <v>19</v>
      </c>
      <c r="CY5" s="4">
        <v>0.36</v>
      </c>
      <c r="CZ5" s="4">
        <f t="shared" si="14"/>
        <v>0.36</v>
      </c>
      <c r="DB5" s="6" t="s">
        <v>8</v>
      </c>
      <c r="DC5" s="2">
        <v>135</v>
      </c>
      <c r="DD5" s="2">
        <v>0</v>
      </c>
      <c r="DE5" s="2">
        <v>0</v>
      </c>
      <c r="DF5" s="2">
        <v>135</v>
      </c>
      <c r="DG5" s="4">
        <v>0</v>
      </c>
      <c r="DH5" s="4">
        <f t="shared" si="15"/>
        <v>-0.36</v>
      </c>
      <c r="DJ5" s="6" t="s">
        <v>8</v>
      </c>
      <c r="DK5" s="2">
        <v>135</v>
      </c>
      <c r="DL5" s="2">
        <v>0</v>
      </c>
      <c r="DM5" s="2">
        <v>0</v>
      </c>
      <c r="DN5" s="2">
        <v>135</v>
      </c>
      <c r="DO5" s="4">
        <v>0</v>
      </c>
      <c r="DP5" s="4">
        <f t="shared" si="16"/>
        <v>0</v>
      </c>
      <c r="DR5" s="6" t="s">
        <v>8</v>
      </c>
      <c r="DS5" s="2">
        <v>135</v>
      </c>
      <c r="DT5" s="2">
        <v>0</v>
      </c>
      <c r="DU5" s="2">
        <v>0</v>
      </c>
      <c r="DV5" s="2">
        <v>135</v>
      </c>
      <c r="DW5" s="4">
        <v>0</v>
      </c>
      <c r="DX5" s="4">
        <f t="shared" si="17"/>
        <v>0</v>
      </c>
      <c r="DZ5" s="2" t="s">
        <v>8</v>
      </c>
      <c r="EA5" s="2">
        <v>135</v>
      </c>
      <c r="EB5" s="2">
        <v>49</v>
      </c>
      <c r="EC5" s="2">
        <v>67</v>
      </c>
      <c r="ED5" s="2">
        <v>19</v>
      </c>
      <c r="EE5" s="4">
        <v>0.36</v>
      </c>
      <c r="EF5" s="4">
        <f t="shared" si="18"/>
        <v>0.36</v>
      </c>
      <c r="EH5" s="2" t="s">
        <v>8</v>
      </c>
      <c r="EI5" s="2">
        <v>135</v>
      </c>
      <c r="EJ5" s="2">
        <v>49</v>
      </c>
      <c r="EK5" s="2">
        <v>67</v>
      </c>
      <c r="EL5" s="2">
        <v>19</v>
      </c>
      <c r="EM5" s="4">
        <v>0.36</v>
      </c>
      <c r="EN5" s="4">
        <f t="shared" si="19"/>
        <v>0</v>
      </c>
      <c r="EP5" s="2" t="s">
        <v>8</v>
      </c>
      <c r="EQ5" s="2">
        <v>135</v>
      </c>
      <c r="ER5" s="2">
        <v>49</v>
      </c>
      <c r="ES5" s="2">
        <v>67</v>
      </c>
      <c r="ET5" s="2">
        <v>19</v>
      </c>
      <c r="EU5" s="4">
        <v>0.36</v>
      </c>
      <c r="EV5" s="4">
        <f t="shared" si="20"/>
        <v>0</v>
      </c>
    </row>
    <row r="6" spans="1:152">
      <c r="A6" s="4">
        <v>0.95</v>
      </c>
      <c r="B6" s="4"/>
      <c r="C6" s="7" t="s">
        <v>9</v>
      </c>
      <c r="D6" s="86">
        <v>272</v>
      </c>
      <c r="E6" s="86">
        <v>260</v>
      </c>
      <c r="F6" s="86">
        <v>0</v>
      </c>
      <c r="G6" s="86">
        <v>12</v>
      </c>
      <c r="H6" s="87">
        <f t="shared" si="2"/>
        <v>0.95588235294117652</v>
      </c>
      <c r="I6" s="2" t="s">
        <v>119</v>
      </c>
      <c r="J6" s="8" t="s">
        <v>9</v>
      </c>
      <c r="K6" s="2">
        <v>272</v>
      </c>
      <c r="L6" s="2">
        <v>0</v>
      </c>
      <c r="M6" s="2">
        <v>0</v>
      </c>
      <c r="N6" s="2">
        <v>272</v>
      </c>
      <c r="O6" s="20">
        <f t="shared" si="3"/>
        <v>0</v>
      </c>
      <c r="P6" s="10">
        <f t="shared" si="4"/>
        <v>-0.95588235294117652</v>
      </c>
      <c r="R6" s="2" t="s">
        <v>9</v>
      </c>
      <c r="S6" s="2">
        <v>272</v>
      </c>
      <c r="T6" s="2">
        <v>259</v>
      </c>
      <c r="U6" s="2">
        <v>0</v>
      </c>
      <c r="V6" s="2">
        <v>13</v>
      </c>
      <c r="W6" s="20">
        <f t="shared" si="5"/>
        <v>0.95220588235294112</v>
      </c>
      <c r="X6" s="20">
        <f t="shared" si="0"/>
        <v>0.95220588235294112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-0.95220588235294112</v>
      </c>
      <c r="AH6" s="2" t="s">
        <v>9</v>
      </c>
      <c r="AI6" s="1">
        <v>272</v>
      </c>
      <c r="AJ6" s="1">
        <v>0</v>
      </c>
      <c r="AK6" s="1">
        <v>0</v>
      </c>
      <c r="AL6" s="1">
        <v>272</v>
      </c>
      <c r="AM6" s="3">
        <v>0</v>
      </c>
      <c r="AN6" s="4">
        <f t="shared" si="6"/>
        <v>0</v>
      </c>
      <c r="AP6" s="2" t="s">
        <v>9</v>
      </c>
      <c r="AQ6" s="2">
        <v>272</v>
      </c>
      <c r="AR6" s="2">
        <v>256</v>
      </c>
      <c r="AS6" s="2">
        <v>4</v>
      </c>
      <c r="AT6" s="2">
        <v>12</v>
      </c>
      <c r="AU6" s="4">
        <v>0.94</v>
      </c>
      <c r="AV6" s="4">
        <f t="shared" si="7"/>
        <v>0.94</v>
      </c>
      <c r="AX6" s="2" t="s">
        <v>9</v>
      </c>
      <c r="AY6" s="2">
        <v>272</v>
      </c>
      <c r="AZ6" s="2">
        <v>256</v>
      </c>
      <c r="BA6" s="2">
        <v>4</v>
      </c>
      <c r="BB6" s="2">
        <v>12</v>
      </c>
      <c r="BC6" s="4">
        <v>0.94</v>
      </c>
      <c r="BD6" s="20">
        <f t="shared" si="8"/>
        <v>0</v>
      </c>
      <c r="BF6" s="7" t="s">
        <v>9</v>
      </c>
      <c r="BG6" s="2">
        <v>272</v>
      </c>
      <c r="BH6" s="2">
        <v>64</v>
      </c>
      <c r="BI6" s="2">
        <v>196</v>
      </c>
      <c r="BJ6" s="2">
        <v>12</v>
      </c>
      <c r="BK6" s="4">
        <v>0.24</v>
      </c>
      <c r="BL6" s="4">
        <f t="shared" si="9"/>
        <v>-0.7</v>
      </c>
      <c r="BN6" s="2" t="s">
        <v>9</v>
      </c>
      <c r="BO6" s="2">
        <v>272</v>
      </c>
      <c r="BP6" s="2">
        <v>254</v>
      </c>
      <c r="BQ6" s="2">
        <v>4</v>
      </c>
      <c r="BR6" s="2">
        <v>14</v>
      </c>
      <c r="BS6" s="4">
        <v>0.93</v>
      </c>
      <c r="BT6" s="4">
        <f t="shared" si="10"/>
        <v>0.69000000000000006</v>
      </c>
      <c r="BV6" s="2" t="s">
        <v>9</v>
      </c>
      <c r="BW6" s="2">
        <v>272</v>
      </c>
      <c r="BX6" s="2">
        <v>256</v>
      </c>
      <c r="BY6" s="2">
        <v>4</v>
      </c>
      <c r="BZ6" s="2">
        <v>12</v>
      </c>
      <c r="CA6" s="4">
        <v>0.94</v>
      </c>
      <c r="CB6" s="4">
        <f t="shared" si="11"/>
        <v>9.9999999999998979E-3</v>
      </c>
      <c r="CD6" s="2" t="s">
        <v>9</v>
      </c>
      <c r="CE6" s="2">
        <v>272</v>
      </c>
      <c r="CF6" s="2">
        <v>256</v>
      </c>
      <c r="CG6" s="2">
        <v>4</v>
      </c>
      <c r="CH6" s="2">
        <v>12</v>
      </c>
      <c r="CI6" s="4">
        <v>0.94</v>
      </c>
      <c r="CJ6" s="4">
        <f t="shared" si="12"/>
        <v>0</v>
      </c>
      <c r="CL6" s="2" t="s">
        <v>9</v>
      </c>
      <c r="CM6" s="2">
        <v>272</v>
      </c>
      <c r="CN6" s="2">
        <v>253</v>
      </c>
      <c r="CO6" s="2">
        <v>4</v>
      </c>
      <c r="CP6" s="2">
        <v>15</v>
      </c>
      <c r="CQ6" s="4">
        <v>0.93</v>
      </c>
      <c r="CR6" s="4">
        <f t="shared" si="13"/>
        <v>-9.9999999999998979E-3</v>
      </c>
      <c r="CT6" s="2" t="s">
        <v>9</v>
      </c>
      <c r="CU6" s="2">
        <v>272</v>
      </c>
      <c r="CV6" s="2">
        <v>256</v>
      </c>
      <c r="CW6" s="2">
        <v>4</v>
      </c>
      <c r="CX6" s="2">
        <v>12</v>
      </c>
      <c r="CY6" s="4">
        <v>0.94</v>
      </c>
      <c r="CZ6" s="4">
        <f t="shared" si="14"/>
        <v>9.9999999999998979E-3</v>
      </c>
      <c r="DB6" s="2" t="s">
        <v>9</v>
      </c>
      <c r="DC6" s="2">
        <v>272</v>
      </c>
      <c r="DD6" s="2">
        <v>256</v>
      </c>
      <c r="DE6" s="2">
        <v>4</v>
      </c>
      <c r="DF6" s="2">
        <v>12</v>
      </c>
      <c r="DG6" s="4">
        <v>0.94</v>
      </c>
      <c r="DH6" s="4">
        <f t="shared" si="15"/>
        <v>0</v>
      </c>
      <c r="DJ6" s="2" t="s">
        <v>9</v>
      </c>
      <c r="DK6" s="2">
        <v>272</v>
      </c>
      <c r="DL6" s="2">
        <v>256</v>
      </c>
      <c r="DM6" s="2">
        <v>4</v>
      </c>
      <c r="DN6" s="2">
        <v>12</v>
      </c>
      <c r="DO6" s="4">
        <v>0.94</v>
      </c>
      <c r="DP6" s="4">
        <f t="shared" si="16"/>
        <v>0</v>
      </c>
      <c r="DR6" s="2" t="s">
        <v>9</v>
      </c>
      <c r="DS6" s="2">
        <v>272</v>
      </c>
      <c r="DT6" s="2">
        <v>256</v>
      </c>
      <c r="DU6" s="2">
        <v>4</v>
      </c>
      <c r="DV6" s="2">
        <v>12</v>
      </c>
      <c r="DW6" s="4">
        <v>0.94</v>
      </c>
      <c r="DX6" s="4">
        <f t="shared" si="17"/>
        <v>0</v>
      </c>
      <c r="DZ6" s="7" t="s">
        <v>9</v>
      </c>
      <c r="EA6" s="2">
        <v>272</v>
      </c>
      <c r="EB6" s="2">
        <v>65</v>
      </c>
      <c r="EC6" s="2">
        <v>194</v>
      </c>
      <c r="ED6" s="2">
        <v>13</v>
      </c>
      <c r="EE6" s="4">
        <v>0.24</v>
      </c>
      <c r="EF6" s="4">
        <f t="shared" si="18"/>
        <v>-0.7</v>
      </c>
      <c r="EH6" s="7" t="s">
        <v>9</v>
      </c>
      <c r="EI6" s="2">
        <v>272</v>
      </c>
      <c r="EJ6" s="2">
        <v>63</v>
      </c>
      <c r="EK6" s="2">
        <v>195</v>
      </c>
      <c r="EL6" s="2">
        <v>14</v>
      </c>
      <c r="EM6" s="4">
        <v>0.23</v>
      </c>
      <c r="EN6" s="4">
        <f t="shared" si="19"/>
        <v>-9.9999999999999811E-3</v>
      </c>
      <c r="EP6" s="2" t="s">
        <v>9</v>
      </c>
      <c r="EQ6" s="1">
        <v>272</v>
      </c>
      <c r="ER6" s="1">
        <v>62</v>
      </c>
      <c r="ES6" s="1">
        <v>196</v>
      </c>
      <c r="ET6" s="1">
        <v>14</v>
      </c>
      <c r="EU6" s="3">
        <v>0.23</v>
      </c>
      <c r="EV6" s="4">
        <f t="shared" si="20"/>
        <v>0</v>
      </c>
    </row>
    <row r="7" spans="1:152">
      <c r="A7" s="4">
        <v>0.28999999999999998</v>
      </c>
      <c r="B7" s="4"/>
      <c r="C7" s="2" t="s">
        <v>10</v>
      </c>
      <c r="D7" s="2">
        <v>38</v>
      </c>
      <c r="E7" s="2">
        <v>11</v>
      </c>
      <c r="F7" s="2">
        <v>18</v>
      </c>
      <c r="G7" s="7">
        <v>9</v>
      </c>
      <c r="H7" s="4">
        <f t="shared" si="2"/>
        <v>0.28947368421052633</v>
      </c>
      <c r="J7" s="8" t="s">
        <v>10</v>
      </c>
      <c r="K7" s="2">
        <v>38</v>
      </c>
      <c r="L7" s="2">
        <v>0</v>
      </c>
      <c r="M7" s="2">
        <v>0</v>
      </c>
      <c r="N7" s="2">
        <v>38</v>
      </c>
      <c r="O7" s="20">
        <f t="shared" si="3"/>
        <v>0</v>
      </c>
      <c r="P7" s="10">
        <f t="shared" si="4"/>
        <v>-0.28947368421052633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20">
        <f t="shared" si="5"/>
        <v>0.28947368421052633</v>
      </c>
      <c r="X7" s="20">
        <f t="shared" si="0"/>
        <v>0.28947368421052633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-0.28947368421052633</v>
      </c>
      <c r="AH7" s="2" t="s">
        <v>10</v>
      </c>
      <c r="AI7" s="1">
        <v>38</v>
      </c>
      <c r="AJ7" s="1">
        <v>0</v>
      </c>
      <c r="AK7" s="1">
        <v>0</v>
      </c>
      <c r="AL7" s="1">
        <v>38</v>
      </c>
      <c r="AM7" s="3">
        <v>0</v>
      </c>
      <c r="AN7" s="4">
        <f t="shared" si="6"/>
        <v>0</v>
      </c>
      <c r="AP7" s="2" t="s">
        <v>10</v>
      </c>
      <c r="AQ7" s="2">
        <v>38</v>
      </c>
      <c r="AR7" s="2">
        <v>11</v>
      </c>
      <c r="AS7" s="2">
        <v>18</v>
      </c>
      <c r="AT7" s="2">
        <v>9</v>
      </c>
      <c r="AU7" s="4">
        <v>0.28999999999999998</v>
      </c>
      <c r="AV7" s="4">
        <f t="shared" si="7"/>
        <v>0.28999999999999998</v>
      </c>
      <c r="AX7" s="2" t="s">
        <v>10</v>
      </c>
      <c r="AY7" s="2">
        <v>38</v>
      </c>
      <c r="AZ7" s="2">
        <v>11</v>
      </c>
      <c r="BA7" s="2">
        <v>18</v>
      </c>
      <c r="BB7" s="2">
        <v>9</v>
      </c>
      <c r="BC7" s="4">
        <v>0.28999999999999998</v>
      </c>
      <c r="BD7" s="20">
        <f t="shared" si="8"/>
        <v>0</v>
      </c>
      <c r="BF7" s="2" t="s">
        <v>10</v>
      </c>
      <c r="BG7" s="2">
        <v>38</v>
      </c>
      <c r="BH7" s="2">
        <v>18</v>
      </c>
      <c r="BI7" s="2">
        <v>13</v>
      </c>
      <c r="BJ7" s="2">
        <v>7</v>
      </c>
      <c r="BK7" s="4">
        <v>0.47</v>
      </c>
      <c r="BL7" s="4">
        <f t="shared" si="9"/>
        <v>0.18</v>
      </c>
      <c r="BN7" s="2" t="s">
        <v>10</v>
      </c>
      <c r="BO7" s="2">
        <v>38</v>
      </c>
      <c r="BP7" s="2">
        <v>18</v>
      </c>
      <c r="BQ7" s="2">
        <v>13</v>
      </c>
      <c r="BR7" s="2">
        <v>7</v>
      </c>
      <c r="BS7" s="4">
        <v>0.47</v>
      </c>
      <c r="BT7" s="4">
        <f t="shared" si="10"/>
        <v>0</v>
      </c>
      <c r="BV7" s="2" t="s">
        <v>10</v>
      </c>
      <c r="BW7" s="2">
        <v>38</v>
      </c>
      <c r="BX7" s="2">
        <v>18</v>
      </c>
      <c r="BY7" s="2">
        <v>13</v>
      </c>
      <c r="BZ7" s="2">
        <v>7</v>
      </c>
      <c r="CA7" s="4">
        <v>0.47</v>
      </c>
      <c r="CB7" s="4">
        <f t="shared" si="11"/>
        <v>0</v>
      </c>
      <c r="CD7" s="2" t="s">
        <v>10</v>
      </c>
      <c r="CE7" s="2">
        <v>38</v>
      </c>
      <c r="CF7" s="2">
        <v>18</v>
      </c>
      <c r="CG7" s="2">
        <v>13</v>
      </c>
      <c r="CH7" s="2">
        <v>7</v>
      </c>
      <c r="CI7" s="4">
        <v>0.47</v>
      </c>
      <c r="CJ7" s="4">
        <f t="shared" si="12"/>
        <v>0</v>
      </c>
      <c r="CL7" s="2" t="s">
        <v>10</v>
      </c>
      <c r="CM7" s="2">
        <v>38</v>
      </c>
      <c r="CN7" s="2">
        <v>18</v>
      </c>
      <c r="CO7" s="2">
        <v>13</v>
      </c>
      <c r="CP7" s="2">
        <v>7</v>
      </c>
      <c r="CQ7" s="4">
        <v>0.47</v>
      </c>
      <c r="CR7" s="4">
        <f t="shared" si="13"/>
        <v>0</v>
      </c>
      <c r="CT7" s="2" t="s">
        <v>10</v>
      </c>
      <c r="CU7" s="2">
        <v>38</v>
      </c>
      <c r="CV7" s="2">
        <v>18</v>
      </c>
      <c r="CW7" s="2">
        <v>13</v>
      </c>
      <c r="CX7" s="2">
        <v>7</v>
      </c>
      <c r="CY7" s="4">
        <v>0.47</v>
      </c>
      <c r="CZ7" s="4">
        <f t="shared" si="14"/>
        <v>0</v>
      </c>
      <c r="DB7" s="2" t="s">
        <v>10</v>
      </c>
      <c r="DC7" s="2">
        <v>38</v>
      </c>
      <c r="DD7" s="2">
        <v>18</v>
      </c>
      <c r="DE7" s="2">
        <v>13</v>
      </c>
      <c r="DF7" s="2">
        <v>7</v>
      </c>
      <c r="DG7" s="4">
        <v>0.47</v>
      </c>
      <c r="DH7" s="4">
        <f t="shared" si="15"/>
        <v>0</v>
      </c>
      <c r="DJ7" s="2" t="s">
        <v>10</v>
      </c>
      <c r="DK7" s="2">
        <v>38</v>
      </c>
      <c r="DL7" s="2">
        <v>18</v>
      </c>
      <c r="DM7" s="2">
        <v>19</v>
      </c>
      <c r="DN7" s="2">
        <v>1</v>
      </c>
      <c r="DO7" s="4">
        <v>0.47</v>
      </c>
      <c r="DP7" s="4">
        <f t="shared" si="16"/>
        <v>0</v>
      </c>
      <c r="DR7" s="2" t="s">
        <v>10</v>
      </c>
      <c r="DS7" s="2">
        <v>38</v>
      </c>
      <c r="DT7" s="2">
        <v>18</v>
      </c>
      <c r="DU7" s="2">
        <v>19</v>
      </c>
      <c r="DV7" s="2">
        <v>1</v>
      </c>
      <c r="DW7" s="4">
        <v>0.47</v>
      </c>
      <c r="DX7" s="4">
        <f t="shared" si="17"/>
        <v>0</v>
      </c>
      <c r="DZ7" s="2" t="s">
        <v>10</v>
      </c>
      <c r="EA7" s="2">
        <v>38</v>
      </c>
      <c r="EB7" s="2">
        <v>28</v>
      </c>
      <c r="EC7" s="2">
        <v>5</v>
      </c>
      <c r="ED7" s="2">
        <v>5</v>
      </c>
      <c r="EE7" s="4">
        <v>0.74</v>
      </c>
      <c r="EF7" s="4">
        <f t="shared" si="18"/>
        <v>0.27</v>
      </c>
      <c r="EH7" s="2" t="s">
        <v>10</v>
      </c>
      <c r="EI7" s="2">
        <v>38</v>
      </c>
      <c r="EJ7" s="2">
        <v>28</v>
      </c>
      <c r="EK7" s="2">
        <v>5</v>
      </c>
      <c r="EL7" s="2">
        <v>5</v>
      </c>
      <c r="EM7" s="4">
        <v>0.74</v>
      </c>
      <c r="EN7" s="4">
        <f t="shared" si="19"/>
        <v>0</v>
      </c>
      <c r="EP7" s="8" t="s">
        <v>10</v>
      </c>
      <c r="EQ7" s="1">
        <v>38</v>
      </c>
      <c r="ER7" s="1">
        <v>28</v>
      </c>
      <c r="ES7" s="1">
        <v>5</v>
      </c>
      <c r="ET7" s="1">
        <v>5</v>
      </c>
      <c r="EU7" s="3">
        <v>0.74</v>
      </c>
      <c r="EV7" s="4">
        <f t="shared" si="20"/>
        <v>0</v>
      </c>
    </row>
    <row r="8" spans="1:152">
      <c r="A8" s="4">
        <v>0.64</v>
      </c>
      <c r="B8" s="4"/>
      <c r="C8" s="2" t="s">
        <v>11</v>
      </c>
      <c r="D8" s="2">
        <v>25</v>
      </c>
      <c r="E8" s="2">
        <v>16</v>
      </c>
      <c r="F8" s="2">
        <v>9</v>
      </c>
      <c r="G8" s="2">
        <v>0</v>
      </c>
      <c r="H8" s="4">
        <f t="shared" si="2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20">
        <f t="shared" si="3"/>
        <v>0.64</v>
      </c>
      <c r="P8" s="10">
        <f t="shared" si="4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20">
        <f t="shared" si="5"/>
        <v>0.64</v>
      </c>
      <c r="X8" s="20">
        <f t="shared" si="0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H8" s="2" t="s">
        <v>11</v>
      </c>
      <c r="AI8" s="1">
        <v>25</v>
      </c>
      <c r="AJ8" s="1">
        <v>0</v>
      </c>
      <c r="AK8" s="1">
        <v>0</v>
      </c>
      <c r="AL8" s="1">
        <v>25</v>
      </c>
      <c r="AM8" s="3">
        <v>0</v>
      </c>
      <c r="AN8" s="4">
        <f t="shared" si="6"/>
        <v>0</v>
      </c>
      <c r="AP8" s="2" t="s">
        <v>11</v>
      </c>
      <c r="AQ8" s="2">
        <v>25</v>
      </c>
      <c r="AR8" s="2">
        <v>16</v>
      </c>
      <c r="AS8" s="2">
        <v>9</v>
      </c>
      <c r="AT8" s="2">
        <v>0</v>
      </c>
      <c r="AU8" s="4">
        <v>0.64</v>
      </c>
      <c r="AV8" s="4">
        <f t="shared" si="7"/>
        <v>0.64</v>
      </c>
      <c r="AX8" s="2" t="s">
        <v>11</v>
      </c>
      <c r="AY8" s="2">
        <v>25</v>
      </c>
      <c r="AZ8" s="2">
        <v>16</v>
      </c>
      <c r="BA8" s="2">
        <v>9</v>
      </c>
      <c r="BB8" s="2">
        <v>0</v>
      </c>
      <c r="BC8" s="4">
        <v>0.64</v>
      </c>
      <c r="BD8" s="20">
        <f t="shared" si="8"/>
        <v>0</v>
      </c>
      <c r="BF8" s="2" t="s">
        <v>11</v>
      </c>
      <c r="BG8" s="2">
        <v>25</v>
      </c>
      <c r="BH8" s="2">
        <v>16</v>
      </c>
      <c r="BI8" s="2">
        <v>9</v>
      </c>
      <c r="BJ8" s="2">
        <v>0</v>
      </c>
      <c r="BK8" s="4">
        <v>0.64</v>
      </c>
      <c r="BL8" s="4">
        <f t="shared" si="9"/>
        <v>0</v>
      </c>
      <c r="BN8" s="2" t="s">
        <v>11</v>
      </c>
      <c r="BO8" s="2">
        <v>25</v>
      </c>
      <c r="BP8" s="2">
        <v>16</v>
      </c>
      <c r="BQ8" s="2">
        <v>9</v>
      </c>
      <c r="BR8" s="2">
        <v>0</v>
      </c>
      <c r="BS8" s="4">
        <v>0.64</v>
      </c>
      <c r="BT8" s="4">
        <f t="shared" si="10"/>
        <v>0</v>
      </c>
      <c r="BV8" s="2" t="s">
        <v>11</v>
      </c>
      <c r="BW8" s="2">
        <v>25</v>
      </c>
      <c r="BX8" s="2">
        <v>16</v>
      </c>
      <c r="BY8" s="2">
        <v>9</v>
      </c>
      <c r="BZ8" s="2">
        <v>0</v>
      </c>
      <c r="CA8" s="4">
        <v>0.64</v>
      </c>
      <c r="CB8" s="4">
        <f t="shared" si="11"/>
        <v>0</v>
      </c>
      <c r="CD8" s="2" t="s">
        <v>11</v>
      </c>
      <c r="CE8" s="2">
        <v>25</v>
      </c>
      <c r="CF8" s="2">
        <v>16</v>
      </c>
      <c r="CG8" s="2">
        <v>9</v>
      </c>
      <c r="CH8" s="2">
        <v>0</v>
      </c>
      <c r="CI8" s="4">
        <v>0.64</v>
      </c>
      <c r="CJ8" s="4">
        <f t="shared" si="12"/>
        <v>0</v>
      </c>
      <c r="CL8" s="2" t="s">
        <v>11</v>
      </c>
      <c r="CM8" s="2">
        <v>25</v>
      </c>
      <c r="CN8" s="2">
        <v>16</v>
      </c>
      <c r="CO8" s="2">
        <v>9</v>
      </c>
      <c r="CP8" s="2">
        <v>0</v>
      </c>
      <c r="CQ8" s="4">
        <v>0.64</v>
      </c>
      <c r="CR8" s="4">
        <f t="shared" si="13"/>
        <v>0</v>
      </c>
      <c r="CT8" s="2" t="s">
        <v>11</v>
      </c>
      <c r="CU8" s="2">
        <v>25</v>
      </c>
      <c r="CV8" s="2">
        <v>16</v>
      </c>
      <c r="CW8" s="2">
        <v>9</v>
      </c>
      <c r="CX8" s="2">
        <v>0</v>
      </c>
      <c r="CY8" s="4">
        <v>0.64</v>
      </c>
      <c r="CZ8" s="4">
        <f t="shared" si="14"/>
        <v>0</v>
      </c>
      <c r="DB8" s="2" t="s">
        <v>11</v>
      </c>
      <c r="DC8" s="2">
        <v>25</v>
      </c>
      <c r="DD8" s="2">
        <v>16</v>
      </c>
      <c r="DE8" s="2">
        <v>9</v>
      </c>
      <c r="DF8" s="2">
        <v>0</v>
      </c>
      <c r="DG8" s="4">
        <v>0.64</v>
      </c>
      <c r="DH8" s="4">
        <f t="shared" si="15"/>
        <v>0</v>
      </c>
      <c r="DJ8" s="2" t="s">
        <v>11</v>
      </c>
      <c r="DK8" s="2">
        <v>25</v>
      </c>
      <c r="DL8" s="2">
        <v>16</v>
      </c>
      <c r="DM8" s="2">
        <v>9</v>
      </c>
      <c r="DN8" s="2">
        <v>0</v>
      </c>
      <c r="DO8" s="4">
        <v>0.64</v>
      </c>
      <c r="DP8" s="4">
        <f t="shared" si="16"/>
        <v>0</v>
      </c>
      <c r="DR8" s="2" t="s">
        <v>11</v>
      </c>
      <c r="DS8" s="2">
        <v>25</v>
      </c>
      <c r="DT8" s="2">
        <v>16</v>
      </c>
      <c r="DU8" s="2">
        <v>9</v>
      </c>
      <c r="DV8" s="2">
        <v>0</v>
      </c>
      <c r="DW8" s="4">
        <v>0.64</v>
      </c>
      <c r="DX8" s="4">
        <f t="shared" si="17"/>
        <v>0</v>
      </c>
      <c r="DZ8" s="2" t="s">
        <v>11</v>
      </c>
      <c r="EA8" s="2">
        <v>25</v>
      </c>
      <c r="EB8" s="2">
        <v>16</v>
      </c>
      <c r="EC8" s="2">
        <v>9</v>
      </c>
      <c r="ED8" s="2">
        <v>0</v>
      </c>
      <c r="EE8" s="4">
        <v>0.64</v>
      </c>
      <c r="EF8" s="4">
        <f t="shared" si="18"/>
        <v>0</v>
      </c>
      <c r="EH8" s="2" t="s">
        <v>11</v>
      </c>
      <c r="EI8" s="2">
        <v>25</v>
      </c>
      <c r="EJ8" s="2">
        <v>17</v>
      </c>
      <c r="EK8" s="2">
        <v>8</v>
      </c>
      <c r="EL8" s="2">
        <v>0</v>
      </c>
      <c r="EM8" s="4">
        <v>0.68</v>
      </c>
      <c r="EN8" s="4">
        <f t="shared" si="19"/>
        <v>4.0000000000000036E-2</v>
      </c>
      <c r="EP8" s="8" t="s">
        <v>11</v>
      </c>
      <c r="EQ8" s="1">
        <v>25</v>
      </c>
      <c r="ER8" s="1">
        <v>17</v>
      </c>
      <c r="ES8" s="1">
        <v>8</v>
      </c>
      <c r="ET8" s="1">
        <v>0</v>
      </c>
      <c r="EU8" s="3">
        <v>0.68</v>
      </c>
      <c r="EV8" s="4">
        <f t="shared" si="20"/>
        <v>0</v>
      </c>
    </row>
    <row r="9" spans="1:152">
      <c r="A9" s="4">
        <v>0.98</v>
      </c>
      <c r="B9" s="4"/>
      <c r="C9" s="88" t="s">
        <v>12</v>
      </c>
      <c r="D9" s="86">
        <v>81</v>
      </c>
      <c r="E9" s="86">
        <v>81</v>
      </c>
      <c r="F9" s="86">
        <v>0</v>
      </c>
      <c r="G9" s="86">
        <v>0</v>
      </c>
      <c r="H9" s="87">
        <f t="shared" si="2"/>
        <v>1</v>
      </c>
      <c r="J9" s="2" t="s">
        <v>12</v>
      </c>
      <c r="K9" s="2">
        <v>81</v>
      </c>
      <c r="L9" s="2">
        <v>80</v>
      </c>
      <c r="M9" s="2">
        <v>0</v>
      </c>
      <c r="N9" s="2">
        <v>1</v>
      </c>
      <c r="O9" s="20">
        <f t="shared" si="3"/>
        <v>0.98765432098765427</v>
      </c>
      <c r="P9" s="10">
        <f t="shared" si="4"/>
        <v>-1.2345679012345734E-2</v>
      </c>
      <c r="R9" s="2" t="s">
        <v>12</v>
      </c>
      <c r="S9" s="2">
        <v>81</v>
      </c>
      <c r="T9" s="2">
        <v>80</v>
      </c>
      <c r="U9" s="2">
        <v>0</v>
      </c>
      <c r="V9" s="2">
        <v>1</v>
      </c>
      <c r="W9" s="20">
        <f t="shared" si="5"/>
        <v>0.98765432098765427</v>
      </c>
      <c r="X9" s="20">
        <f t="shared" si="0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-0.98765432098765427</v>
      </c>
      <c r="AH9" s="2" t="s">
        <v>12</v>
      </c>
      <c r="AI9" s="1">
        <v>81</v>
      </c>
      <c r="AJ9" s="1">
        <v>0</v>
      </c>
      <c r="AK9" s="1">
        <v>0</v>
      </c>
      <c r="AL9" s="1">
        <v>81</v>
      </c>
      <c r="AM9" s="3">
        <v>0</v>
      </c>
      <c r="AN9" s="4">
        <f t="shared" si="6"/>
        <v>0</v>
      </c>
      <c r="AP9" s="2" t="s">
        <v>12</v>
      </c>
      <c r="AQ9" s="2">
        <v>81</v>
      </c>
      <c r="AR9" s="2">
        <v>80</v>
      </c>
      <c r="AS9" s="2">
        <v>0</v>
      </c>
      <c r="AT9" s="2">
        <v>1</v>
      </c>
      <c r="AU9" s="4">
        <v>0.99</v>
      </c>
      <c r="AV9" s="4">
        <f t="shared" si="7"/>
        <v>0.99</v>
      </c>
      <c r="AX9" s="2" t="s">
        <v>12</v>
      </c>
      <c r="AY9" s="2">
        <v>81</v>
      </c>
      <c r="AZ9" s="2">
        <v>80</v>
      </c>
      <c r="BA9" s="2">
        <v>0</v>
      </c>
      <c r="BB9" s="2">
        <v>1</v>
      </c>
      <c r="BC9" s="4">
        <v>0.99</v>
      </c>
      <c r="BD9" s="20">
        <f t="shared" si="8"/>
        <v>0</v>
      </c>
      <c r="BF9" s="7" t="s">
        <v>12</v>
      </c>
      <c r="BG9" s="2">
        <v>81</v>
      </c>
      <c r="BH9" s="2">
        <v>45</v>
      </c>
      <c r="BI9" s="2">
        <v>34</v>
      </c>
      <c r="BJ9" s="2">
        <v>2</v>
      </c>
      <c r="BK9" s="4">
        <v>0.56000000000000005</v>
      </c>
      <c r="BL9" s="4">
        <f t="shared" si="9"/>
        <v>-0.42999999999999994</v>
      </c>
      <c r="BN9" s="7" t="s">
        <v>12</v>
      </c>
      <c r="BO9" s="2">
        <v>81</v>
      </c>
      <c r="BP9" s="2">
        <v>45</v>
      </c>
      <c r="BQ9" s="2">
        <v>34</v>
      </c>
      <c r="BR9" s="2">
        <v>2</v>
      </c>
      <c r="BS9" s="4">
        <v>0.56000000000000005</v>
      </c>
      <c r="BT9" s="4">
        <f t="shared" si="10"/>
        <v>0</v>
      </c>
      <c r="BV9" s="2" t="s">
        <v>12</v>
      </c>
      <c r="BW9" s="2">
        <v>81</v>
      </c>
      <c r="BX9" s="2">
        <v>46</v>
      </c>
      <c r="BY9" s="2">
        <v>33</v>
      </c>
      <c r="BZ9" s="2">
        <v>2</v>
      </c>
      <c r="CA9" s="4">
        <v>0.56999999999999995</v>
      </c>
      <c r="CB9" s="4">
        <f t="shared" si="11"/>
        <v>9.9999999999998979E-3</v>
      </c>
      <c r="CD9" s="38" t="s">
        <v>12</v>
      </c>
      <c r="CE9" s="2">
        <v>81</v>
      </c>
      <c r="CF9" s="2">
        <v>45</v>
      </c>
      <c r="CG9" s="2">
        <v>34</v>
      </c>
      <c r="CH9" s="2">
        <v>2</v>
      </c>
      <c r="CI9" s="4">
        <v>0.56000000000000005</v>
      </c>
      <c r="CJ9" s="4">
        <f t="shared" si="12"/>
        <v>-9.9999999999998979E-3</v>
      </c>
      <c r="CL9" s="38" t="s">
        <v>12</v>
      </c>
      <c r="CM9" s="2">
        <v>81</v>
      </c>
      <c r="CN9" s="2">
        <v>45</v>
      </c>
      <c r="CO9" s="2">
        <v>34</v>
      </c>
      <c r="CP9" s="2">
        <v>2</v>
      </c>
      <c r="CQ9" s="4">
        <v>0.56000000000000005</v>
      </c>
      <c r="CR9" s="4">
        <f t="shared" si="13"/>
        <v>0</v>
      </c>
      <c r="CT9" s="2" t="s">
        <v>12</v>
      </c>
      <c r="CU9" s="2">
        <v>81</v>
      </c>
      <c r="CV9" s="2">
        <v>46</v>
      </c>
      <c r="CW9" s="2">
        <v>33</v>
      </c>
      <c r="CX9" s="2">
        <v>2</v>
      </c>
      <c r="CY9" s="4">
        <v>0.56999999999999995</v>
      </c>
      <c r="CZ9" s="4">
        <f t="shared" si="14"/>
        <v>9.9999999999998979E-3</v>
      </c>
      <c r="DB9" s="2" t="s">
        <v>12</v>
      </c>
      <c r="DC9" s="2">
        <v>81</v>
      </c>
      <c r="DD9" s="2">
        <v>46</v>
      </c>
      <c r="DE9" s="2">
        <v>33</v>
      </c>
      <c r="DF9" s="2">
        <v>2</v>
      </c>
      <c r="DG9" s="4">
        <v>0.56999999999999995</v>
      </c>
      <c r="DH9" s="4">
        <f t="shared" si="15"/>
        <v>0</v>
      </c>
      <c r="DJ9" s="2" t="s">
        <v>12</v>
      </c>
      <c r="DK9" s="2">
        <v>81</v>
      </c>
      <c r="DL9" s="2">
        <v>80</v>
      </c>
      <c r="DM9" s="2">
        <v>0</v>
      </c>
      <c r="DN9" s="2">
        <v>1</v>
      </c>
      <c r="DO9" s="4">
        <v>0.99</v>
      </c>
      <c r="DP9" s="4">
        <f t="shared" si="16"/>
        <v>0.42000000000000004</v>
      </c>
      <c r="DR9" s="2" t="s">
        <v>12</v>
      </c>
      <c r="DS9" s="2">
        <v>81</v>
      </c>
      <c r="DT9" s="2">
        <v>80</v>
      </c>
      <c r="DU9" s="2">
        <v>0</v>
      </c>
      <c r="DV9" s="2">
        <v>1</v>
      </c>
      <c r="DW9" s="4">
        <v>0.99</v>
      </c>
      <c r="DX9" s="4">
        <f t="shared" si="17"/>
        <v>0</v>
      </c>
      <c r="DZ9" s="2" t="s">
        <v>12</v>
      </c>
      <c r="EA9" s="2">
        <v>81</v>
      </c>
      <c r="EB9" s="2">
        <v>80</v>
      </c>
      <c r="EC9" s="2">
        <v>0</v>
      </c>
      <c r="ED9" s="2">
        <v>1</v>
      </c>
      <c r="EE9" s="4">
        <v>0.99</v>
      </c>
      <c r="EF9" s="4">
        <f t="shared" si="18"/>
        <v>0</v>
      </c>
      <c r="EH9" s="2" t="s">
        <v>12</v>
      </c>
      <c r="EI9" s="2">
        <v>81</v>
      </c>
      <c r="EJ9" s="2">
        <v>80</v>
      </c>
      <c r="EK9" s="2">
        <v>0</v>
      </c>
      <c r="EL9" s="2">
        <v>1</v>
      </c>
      <c r="EM9" s="4">
        <v>0.99</v>
      </c>
      <c r="EN9" s="4">
        <f t="shared" si="19"/>
        <v>0</v>
      </c>
      <c r="EP9" s="8" t="s">
        <v>12</v>
      </c>
      <c r="EQ9" s="1">
        <v>81</v>
      </c>
      <c r="ER9" s="1">
        <v>81</v>
      </c>
      <c r="ES9" s="1">
        <v>0</v>
      </c>
      <c r="ET9" s="1">
        <v>0</v>
      </c>
      <c r="EU9" s="3">
        <v>1</v>
      </c>
      <c r="EV9" s="4">
        <f t="shared" si="20"/>
        <v>1.0000000000000009E-2</v>
      </c>
    </row>
    <row r="10" spans="1:152">
      <c r="A10" s="4">
        <v>0.83</v>
      </c>
      <c r="B10" s="4"/>
      <c r="C10" s="2" t="s">
        <v>13</v>
      </c>
      <c r="D10" s="2">
        <v>48</v>
      </c>
      <c r="E10" s="2">
        <v>40</v>
      </c>
      <c r="F10" s="2">
        <v>8</v>
      </c>
      <c r="G10" s="2">
        <v>0</v>
      </c>
      <c r="H10" s="4">
        <f t="shared" si="2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20">
        <f t="shared" si="3"/>
        <v>0.83333333333333337</v>
      </c>
      <c r="P10" s="10">
        <f t="shared" si="4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20">
        <f t="shared" si="5"/>
        <v>0.83333333333333337</v>
      </c>
      <c r="X10" s="20">
        <f t="shared" si="0"/>
        <v>0</v>
      </c>
      <c r="Z10" s="8" t="s">
        <v>13</v>
      </c>
      <c r="AA10" s="2">
        <v>48</v>
      </c>
      <c r="AB10" s="75">
        <v>0</v>
      </c>
      <c r="AC10" s="75">
        <v>0</v>
      </c>
      <c r="AD10" s="75">
        <v>48</v>
      </c>
      <c r="AE10" s="76">
        <v>0</v>
      </c>
      <c r="AF10" s="4">
        <f t="shared" si="1"/>
        <v>-0.83333333333333337</v>
      </c>
      <c r="AH10" s="2" t="s">
        <v>13</v>
      </c>
      <c r="AI10" s="1">
        <v>48</v>
      </c>
      <c r="AJ10" s="1">
        <v>0</v>
      </c>
      <c r="AK10" s="1">
        <v>0</v>
      </c>
      <c r="AL10" s="1">
        <v>48</v>
      </c>
      <c r="AM10" s="3">
        <v>0</v>
      </c>
      <c r="AN10" s="4">
        <f t="shared" si="6"/>
        <v>0</v>
      </c>
      <c r="AP10" s="2" t="s">
        <v>13</v>
      </c>
      <c r="AQ10" s="2">
        <v>48</v>
      </c>
      <c r="AR10" s="2">
        <v>38</v>
      </c>
      <c r="AS10" s="2">
        <v>8</v>
      </c>
      <c r="AT10" s="2">
        <v>2</v>
      </c>
      <c r="AU10" s="4">
        <v>0.79</v>
      </c>
      <c r="AV10" s="4">
        <f t="shared" si="7"/>
        <v>0.79</v>
      </c>
      <c r="AX10" s="2" t="s">
        <v>13</v>
      </c>
      <c r="AY10" s="2">
        <v>48</v>
      </c>
      <c r="AZ10" s="2">
        <v>38</v>
      </c>
      <c r="BA10" s="2">
        <v>8</v>
      </c>
      <c r="BB10" s="2">
        <v>2</v>
      </c>
      <c r="BC10" s="4">
        <v>0.79</v>
      </c>
      <c r="BD10" s="20">
        <f t="shared" si="8"/>
        <v>0</v>
      </c>
      <c r="BF10" s="2" t="s">
        <v>13</v>
      </c>
      <c r="BG10" s="2">
        <v>48</v>
      </c>
      <c r="BH10" s="2">
        <v>38</v>
      </c>
      <c r="BI10" s="2">
        <v>8</v>
      </c>
      <c r="BJ10" s="2">
        <v>2</v>
      </c>
      <c r="BK10" s="4">
        <v>0.79</v>
      </c>
      <c r="BL10" s="4">
        <f t="shared" si="9"/>
        <v>0</v>
      </c>
      <c r="BN10" s="2" t="s">
        <v>13</v>
      </c>
      <c r="BO10" s="2">
        <v>48</v>
      </c>
      <c r="BP10" s="2">
        <v>38</v>
      </c>
      <c r="BQ10" s="2">
        <v>8</v>
      </c>
      <c r="BR10" s="2">
        <v>2</v>
      </c>
      <c r="BS10" s="4">
        <v>0.79</v>
      </c>
      <c r="BT10" s="4">
        <f t="shared" si="10"/>
        <v>0</v>
      </c>
      <c r="BV10" s="8" t="s">
        <v>13</v>
      </c>
      <c r="BW10" s="1">
        <v>48</v>
      </c>
      <c r="BX10" s="1">
        <v>38</v>
      </c>
      <c r="BY10" s="1">
        <v>8</v>
      </c>
      <c r="BZ10" s="1">
        <v>2</v>
      </c>
      <c r="CA10" s="3">
        <v>0.79</v>
      </c>
      <c r="CB10" s="4">
        <f t="shared" si="11"/>
        <v>0</v>
      </c>
      <c r="CD10" s="2" t="s">
        <v>13</v>
      </c>
      <c r="CE10" s="2">
        <v>48</v>
      </c>
      <c r="CF10" s="2">
        <v>40</v>
      </c>
      <c r="CG10" s="2">
        <v>8</v>
      </c>
      <c r="CH10" s="2">
        <v>0</v>
      </c>
      <c r="CI10" s="4">
        <v>0.83</v>
      </c>
      <c r="CJ10" s="4">
        <f t="shared" si="12"/>
        <v>3.9999999999999925E-2</v>
      </c>
      <c r="CL10" s="2" t="s">
        <v>13</v>
      </c>
      <c r="CM10" s="2">
        <v>48</v>
      </c>
      <c r="CN10" s="2">
        <v>40</v>
      </c>
      <c r="CO10" s="2">
        <v>8</v>
      </c>
      <c r="CP10" s="2">
        <v>0</v>
      </c>
      <c r="CQ10" s="4">
        <v>0.83</v>
      </c>
      <c r="CR10" s="4">
        <f t="shared" si="13"/>
        <v>0</v>
      </c>
      <c r="CT10" s="2" t="s">
        <v>13</v>
      </c>
      <c r="CU10" s="2">
        <v>48</v>
      </c>
      <c r="CV10" s="2">
        <v>40</v>
      </c>
      <c r="CW10" s="2">
        <v>8</v>
      </c>
      <c r="CX10" s="2">
        <v>0</v>
      </c>
      <c r="CY10" s="4">
        <v>0.83</v>
      </c>
      <c r="CZ10" s="4">
        <f t="shared" si="14"/>
        <v>0</v>
      </c>
      <c r="DB10" s="2" t="s">
        <v>13</v>
      </c>
      <c r="DC10" s="11">
        <v>48</v>
      </c>
      <c r="DD10" s="2">
        <v>38</v>
      </c>
      <c r="DE10" s="2">
        <v>8</v>
      </c>
      <c r="DF10" s="7">
        <v>2</v>
      </c>
      <c r="DG10" s="4">
        <v>0.79</v>
      </c>
      <c r="DH10" s="4">
        <f t="shared" si="15"/>
        <v>-3.9999999999999925E-2</v>
      </c>
      <c r="DJ10" s="2" t="s">
        <v>13</v>
      </c>
      <c r="DK10" s="2">
        <v>48</v>
      </c>
      <c r="DL10" s="2">
        <v>38</v>
      </c>
      <c r="DM10" s="2">
        <v>8</v>
      </c>
      <c r="DN10" s="2">
        <v>2</v>
      </c>
      <c r="DO10" s="4">
        <v>0.79</v>
      </c>
      <c r="DP10" s="4">
        <f t="shared" si="16"/>
        <v>0</v>
      </c>
      <c r="DR10" s="2" t="s">
        <v>13</v>
      </c>
      <c r="DS10" s="2">
        <v>48</v>
      </c>
      <c r="DT10" s="2">
        <v>38</v>
      </c>
      <c r="DU10" s="2">
        <v>8</v>
      </c>
      <c r="DV10" s="2">
        <v>2</v>
      </c>
      <c r="DW10" s="4">
        <v>0.79</v>
      </c>
      <c r="DX10" s="4">
        <f t="shared" si="17"/>
        <v>0</v>
      </c>
      <c r="DZ10" s="2" t="s">
        <v>13</v>
      </c>
      <c r="EA10" s="2">
        <v>48</v>
      </c>
      <c r="EB10" s="2">
        <v>38</v>
      </c>
      <c r="EC10" s="2">
        <v>8</v>
      </c>
      <c r="ED10" s="2">
        <v>2</v>
      </c>
      <c r="EE10" s="4">
        <v>0.79</v>
      </c>
      <c r="EF10" s="4">
        <f t="shared" si="18"/>
        <v>0</v>
      </c>
      <c r="EH10" s="2" t="s">
        <v>13</v>
      </c>
      <c r="EI10" s="2">
        <v>48</v>
      </c>
      <c r="EJ10" s="2">
        <v>38</v>
      </c>
      <c r="EK10" s="2">
        <v>8</v>
      </c>
      <c r="EL10" s="2">
        <v>2</v>
      </c>
      <c r="EM10" s="4">
        <v>0.79</v>
      </c>
      <c r="EN10" s="4">
        <f t="shared" si="19"/>
        <v>0</v>
      </c>
      <c r="EP10" s="8" t="s">
        <v>13</v>
      </c>
      <c r="EQ10" s="1">
        <v>48</v>
      </c>
      <c r="ER10" s="1">
        <v>38</v>
      </c>
      <c r="ES10" s="1">
        <v>8</v>
      </c>
      <c r="ET10" s="1">
        <v>2</v>
      </c>
      <c r="EU10" s="3">
        <v>0.79</v>
      </c>
      <c r="EV10" s="4">
        <f t="shared" si="20"/>
        <v>0</v>
      </c>
    </row>
    <row r="11" spans="1:152">
      <c r="A11" s="4">
        <v>0.47</v>
      </c>
      <c r="B11" s="4"/>
      <c r="C11" s="2" t="s">
        <v>14</v>
      </c>
      <c r="D11" s="2">
        <v>208</v>
      </c>
      <c r="E11" s="2">
        <v>163</v>
      </c>
      <c r="F11" s="2">
        <v>40</v>
      </c>
      <c r="G11" s="2">
        <v>5</v>
      </c>
      <c r="H11" s="4">
        <f t="shared" si="2"/>
        <v>0.78365384615384615</v>
      </c>
      <c r="J11" s="2" t="s">
        <v>14</v>
      </c>
      <c r="K11" s="2">
        <v>208</v>
      </c>
      <c r="L11" s="2">
        <v>163</v>
      </c>
      <c r="M11" s="2">
        <v>39</v>
      </c>
      <c r="N11" s="2">
        <v>6</v>
      </c>
      <c r="O11" s="20">
        <f t="shared" si="3"/>
        <v>0.78365384615384615</v>
      </c>
      <c r="P11" s="10">
        <f t="shared" si="4"/>
        <v>0</v>
      </c>
      <c r="R11" s="22" t="s">
        <v>14</v>
      </c>
      <c r="S11" s="2">
        <v>208</v>
      </c>
      <c r="T11" s="2">
        <v>162</v>
      </c>
      <c r="U11" s="2">
        <v>41</v>
      </c>
      <c r="V11" s="2">
        <v>5</v>
      </c>
      <c r="W11" s="20">
        <f t="shared" si="5"/>
        <v>0.77884615384615385</v>
      </c>
      <c r="X11" s="20">
        <f t="shared" si="0"/>
        <v>-4.8076923076922906E-3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-0.77884615384615385</v>
      </c>
      <c r="AH11" s="2" t="s">
        <v>14</v>
      </c>
      <c r="AI11" s="1">
        <v>208</v>
      </c>
      <c r="AJ11" s="1">
        <v>0</v>
      </c>
      <c r="AK11" s="1">
        <v>0</v>
      </c>
      <c r="AL11" s="1">
        <v>208</v>
      </c>
      <c r="AM11" s="3">
        <v>0</v>
      </c>
      <c r="AN11" s="4">
        <f t="shared" si="6"/>
        <v>0</v>
      </c>
      <c r="AP11" s="2" t="s">
        <v>14</v>
      </c>
      <c r="AQ11" s="2">
        <v>208</v>
      </c>
      <c r="AR11" s="2">
        <v>162</v>
      </c>
      <c r="AS11" s="2">
        <v>41</v>
      </c>
      <c r="AT11" s="2">
        <v>5</v>
      </c>
      <c r="AU11" s="4">
        <v>0.78</v>
      </c>
      <c r="AV11" s="4">
        <f t="shared" si="7"/>
        <v>0.78</v>
      </c>
      <c r="AX11" s="2" t="s">
        <v>14</v>
      </c>
      <c r="AY11" s="2">
        <v>208</v>
      </c>
      <c r="AZ11" s="2">
        <v>163</v>
      </c>
      <c r="BA11" s="2">
        <v>40</v>
      </c>
      <c r="BB11" s="2">
        <v>5</v>
      </c>
      <c r="BC11" s="4">
        <v>0.78</v>
      </c>
      <c r="BD11" s="20">
        <f t="shared" si="8"/>
        <v>0</v>
      </c>
      <c r="BF11" s="2" t="s">
        <v>14</v>
      </c>
      <c r="BG11" s="2">
        <v>208</v>
      </c>
      <c r="BH11" s="2">
        <v>164</v>
      </c>
      <c r="BI11" s="2">
        <v>39</v>
      </c>
      <c r="BJ11" s="2">
        <v>5</v>
      </c>
      <c r="BK11" s="4">
        <v>0.79</v>
      </c>
      <c r="BL11" s="4">
        <f t="shared" si="9"/>
        <v>1.0000000000000009E-2</v>
      </c>
      <c r="BN11" s="8" t="s">
        <v>14</v>
      </c>
      <c r="BO11" s="2">
        <v>208</v>
      </c>
      <c r="BP11" s="2">
        <v>174</v>
      </c>
      <c r="BQ11" s="2">
        <v>29</v>
      </c>
      <c r="BR11" s="2">
        <v>5</v>
      </c>
      <c r="BS11" s="4">
        <f>BP11/BO11</f>
        <v>0.83653846153846156</v>
      </c>
      <c r="BT11" s="4">
        <f t="shared" si="10"/>
        <v>4.6538461538461529E-2</v>
      </c>
      <c r="BU11" s="2" t="s">
        <v>119</v>
      </c>
      <c r="BV11" s="2" t="s">
        <v>14</v>
      </c>
      <c r="BW11" s="2">
        <v>208</v>
      </c>
      <c r="BX11" s="2">
        <v>173</v>
      </c>
      <c r="BY11" s="2">
        <v>30</v>
      </c>
      <c r="BZ11" s="2">
        <v>5</v>
      </c>
      <c r="CA11" s="4">
        <v>0.83</v>
      </c>
      <c r="CB11" s="4">
        <f t="shared" si="11"/>
        <v>-6.5384615384616041E-3</v>
      </c>
      <c r="CD11" s="2" t="s">
        <v>14</v>
      </c>
      <c r="CE11" s="2">
        <v>208</v>
      </c>
      <c r="CF11" s="2">
        <v>173</v>
      </c>
      <c r="CG11" s="2">
        <v>30</v>
      </c>
      <c r="CH11" s="2">
        <v>5</v>
      </c>
      <c r="CI11" s="4">
        <v>0.83</v>
      </c>
      <c r="CJ11" s="4">
        <f t="shared" si="12"/>
        <v>0</v>
      </c>
      <c r="CL11" s="2" t="s">
        <v>14</v>
      </c>
      <c r="CM11" s="2">
        <v>208</v>
      </c>
      <c r="CN11" s="2">
        <v>173</v>
      </c>
      <c r="CO11" s="2">
        <v>30</v>
      </c>
      <c r="CP11" s="2">
        <v>5</v>
      </c>
      <c r="CQ11" s="4">
        <v>0.83</v>
      </c>
      <c r="CR11" s="4">
        <f t="shared" si="13"/>
        <v>0</v>
      </c>
      <c r="CT11" s="8" t="s">
        <v>14</v>
      </c>
      <c r="CU11" s="2">
        <v>208</v>
      </c>
      <c r="CV11" s="2">
        <v>173</v>
      </c>
      <c r="CW11" s="2">
        <v>30</v>
      </c>
      <c r="CX11" s="2">
        <v>5</v>
      </c>
      <c r="CY11" s="4">
        <v>0.83</v>
      </c>
      <c r="CZ11" s="4">
        <f t="shared" si="14"/>
        <v>0</v>
      </c>
      <c r="DA11" s="2" t="s">
        <v>119</v>
      </c>
      <c r="DB11" s="2" t="s">
        <v>14</v>
      </c>
      <c r="DC11" s="2">
        <v>208</v>
      </c>
      <c r="DD11" s="2">
        <v>173</v>
      </c>
      <c r="DE11" s="2">
        <v>30</v>
      </c>
      <c r="DF11" s="2">
        <v>5</v>
      </c>
      <c r="DG11" s="4">
        <v>0.83</v>
      </c>
      <c r="DH11" s="4">
        <f t="shared" si="15"/>
        <v>0</v>
      </c>
      <c r="DJ11" s="2" t="s">
        <v>14</v>
      </c>
      <c r="DK11" s="2">
        <v>208</v>
      </c>
      <c r="DL11" s="2">
        <v>173</v>
      </c>
      <c r="DM11" s="2">
        <v>30</v>
      </c>
      <c r="DN11" s="2">
        <v>5</v>
      </c>
      <c r="DO11" s="4">
        <v>0.83</v>
      </c>
      <c r="DP11" s="4">
        <f t="shared" si="16"/>
        <v>0</v>
      </c>
      <c r="DR11" s="2" t="s">
        <v>14</v>
      </c>
      <c r="DS11" s="2">
        <v>208</v>
      </c>
      <c r="DT11" s="2">
        <v>173</v>
      </c>
      <c r="DU11" s="2">
        <v>30</v>
      </c>
      <c r="DV11" s="2">
        <v>5</v>
      </c>
      <c r="DW11" s="4">
        <v>0.83</v>
      </c>
      <c r="DX11" s="4">
        <f t="shared" si="17"/>
        <v>0</v>
      </c>
      <c r="DZ11" s="2" t="s">
        <v>14</v>
      </c>
      <c r="EA11" s="2">
        <v>208</v>
      </c>
      <c r="EB11" s="2">
        <v>173</v>
      </c>
      <c r="EC11" s="2">
        <v>30</v>
      </c>
      <c r="ED11" s="2">
        <v>5</v>
      </c>
      <c r="EE11" s="4">
        <v>0.83</v>
      </c>
      <c r="EF11" s="4">
        <f t="shared" si="18"/>
        <v>0</v>
      </c>
      <c r="EH11" s="2" t="s">
        <v>14</v>
      </c>
      <c r="EI11" s="2">
        <v>208</v>
      </c>
      <c r="EJ11" s="2">
        <v>173</v>
      </c>
      <c r="EK11" s="2">
        <v>30</v>
      </c>
      <c r="EL11" s="2">
        <v>5</v>
      </c>
      <c r="EM11" s="4">
        <v>0.83</v>
      </c>
      <c r="EN11" s="4">
        <f t="shared" si="19"/>
        <v>0</v>
      </c>
      <c r="EP11" s="8" t="s">
        <v>14</v>
      </c>
      <c r="EQ11" s="1">
        <v>208</v>
      </c>
      <c r="ER11" s="1">
        <v>176</v>
      </c>
      <c r="ES11" s="1">
        <v>28</v>
      </c>
      <c r="ET11" s="1">
        <v>4</v>
      </c>
      <c r="EU11" s="3">
        <v>0.85</v>
      </c>
      <c r="EV11" s="4">
        <f t="shared" si="20"/>
        <v>2.0000000000000018E-2</v>
      </c>
    </row>
    <row r="12" spans="1:152">
      <c r="A12" s="4">
        <v>0.6</v>
      </c>
      <c r="B12" s="4"/>
      <c r="C12" s="2" t="s">
        <v>15</v>
      </c>
      <c r="D12" s="2">
        <v>30</v>
      </c>
      <c r="E12" s="2">
        <v>18</v>
      </c>
      <c r="F12" s="2">
        <v>0</v>
      </c>
      <c r="G12" s="2">
        <v>12</v>
      </c>
      <c r="H12" s="4">
        <f t="shared" si="2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20">
        <f t="shared" si="3"/>
        <v>0.6</v>
      </c>
      <c r="P12" s="10">
        <f t="shared" si="4"/>
        <v>0</v>
      </c>
      <c r="R12" s="2" t="s">
        <v>15</v>
      </c>
      <c r="S12" s="2">
        <v>30</v>
      </c>
      <c r="T12" s="2">
        <v>16</v>
      </c>
      <c r="U12" s="2">
        <v>0</v>
      </c>
      <c r="V12" s="2">
        <v>14</v>
      </c>
      <c r="W12" s="20">
        <f t="shared" si="5"/>
        <v>0.53333333333333333</v>
      </c>
      <c r="X12" s="20">
        <f t="shared" si="0"/>
        <v>-6.6666666666666652E-2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-0.53333333333333333</v>
      </c>
      <c r="AH12" s="2" t="s">
        <v>15</v>
      </c>
      <c r="AI12" s="1">
        <v>30</v>
      </c>
      <c r="AJ12" s="1">
        <v>0</v>
      </c>
      <c r="AK12" s="1">
        <v>0</v>
      </c>
      <c r="AL12" s="1">
        <v>30</v>
      </c>
      <c r="AM12" s="3">
        <v>0</v>
      </c>
      <c r="AN12" s="4">
        <f t="shared" si="6"/>
        <v>0</v>
      </c>
      <c r="AP12" s="2" t="s">
        <v>15</v>
      </c>
      <c r="AQ12" s="2">
        <v>30</v>
      </c>
      <c r="AR12" s="2">
        <v>18</v>
      </c>
      <c r="AS12" s="2">
        <v>0</v>
      </c>
      <c r="AT12" s="2">
        <v>12</v>
      </c>
      <c r="AU12" s="4">
        <v>0.6</v>
      </c>
      <c r="AV12" s="4">
        <f t="shared" si="7"/>
        <v>0.6</v>
      </c>
      <c r="AX12" s="2" t="s">
        <v>15</v>
      </c>
      <c r="AY12" s="2">
        <v>30</v>
      </c>
      <c r="AZ12" s="2">
        <v>18</v>
      </c>
      <c r="BA12" s="2">
        <v>0</v>
      </c>
      <c r="BB12" s="2">
        <v>12</v>
      </c>
      <c r="BC12" s="4">
        <v>0.6</v>
      </c>
      <c r="BD12" s="20">
        <f t="shared" si="8"/>
        <v>0</v>
      </c>
      <c r="BF12" s="2" t="s">
        <v>15</v>
      </c>
      <c r="BG12" s="2">
        <v>30</v>
      </c>
      <c r="BH12" s="2">
        <v>18</v>
      </c>
      <c r="BI12" s="2">
        <v>0</v>
      </c>
      <c r="BJ12" s="2">
        <v>12</v>
      </c>
      <c r="BK12" s="4">
        <v>0.6</v>
      </c>
      <c r="BL12" s="4">
        <f t="shared" si="9"/>
        <v>0</v>
      </c>
      <c r="BN12" s="2" t="s">
        <v>15</v>
      </c>
      <c r="BO12" s="2">
        <v>30</v>
      </c>
      <c r="BP12" s="2">
        <v>18</v>
      </c>
      <c r="BQ12" s="2">
        <v>0</v>
      </c>
      <c r="BR12" s="2">
        <v>12</v>
      </c>
      <c r="BS12" s="4">
        <v>0.6</v>
      </c>
      <c r="BT12" s="4">
        <f t="shared" si="10"/>
        <v>0</v>
      </c>
      <c r="BV12" s="2" t="s">
        <v>15</v>
      </c>
      <c r="BW12" s="2">
        <v>30</v>
      </c>
      <c r="BX12" s="2">
        <v>18</v>
      </c>
      <c r="BY12" s="2">
        <v>0</v>
      </c>
      <c r="BZ12" s="2">
        <v>12</v>
      </c>
      <c r="CA12" s="4">
        <v>0.6</v>
      </c>
      <c r="CB12" s="4">
        <f t="shared" si="11"/>
        <v>0</v>
      </c>
      <c r="CD12" s="2" t="s">
        <v>15</v>
      </c>
      <c r="CE12" s="2">
        <v>30</v>
      </c>
      <c r="CF12" s="2">
        <v>18</v>
      </c>
      <c r="CG12" s="2">
        <v>0</v>
      </c>
      <c r="CH12" s="2">
        <v>12</v>
      </c>
      <c r="CI12" s="4">
        <v>0.6</v>
      </c>
      <c r="CJ12" s="4">
        <f t="shared" si="12"/>
        <v>0</v>
      </c>
      <c r="CL12" s="2" t="s">
        <v>15</v>
      </c>
      <c r="CM12" s="2">
        <v>30</v>
      </c>
      <c r="CN12" s="2">
        <v>18</v>
      </c>
      <c r="CO12" s="2">
        <v>0</v>
      </c>
      <c r="CP12" s="2">
        <v>12</v>
      </c>
      <c r="CQ12" s="4">
        <v>0.6</v>
      </c>
      <c r="CR12" s="4">
        <f t="shared" si="13"/>
        <v>0</v>
      </c>
      <c r="CT12" s="2" t="s">
        <v>15</v>
      </c>
      <c r="CU12" s="2">
        <v>30</v>
      </c>
      <c r="CV12" s="2">
        <v>18</v>
      </c>
      <c r="CW12" s="2">
        <v>0</v>
      </c>
      <c r="CX12" s="2">
        <v>12</v>
      </c>
      <c r="CY12" s="4">
        <v>0.6</v>
      </c>
      <c r="CZ12" s="4">
        <f t="shared" si="14"/>
        <v>0</v>
      </c>
      <c r="DB12" s="2" t="s">
        <v>15</v>
      </c>
      <c r="DC12" s="2">
        <v>30</v>
      </c>
      <c r="DD12" s="2">
        <v>18</v>
      </c>
      <c r="DE12" s="2">
        <v>0</v>
      </c>
      <c r="DF12" s="2">
        <v>12</v>
      </c>
      <c r="DG12" s="4">
        <v>0.6</v>
      </c>
      <c r="DH12" s="4">
        <f t="shared" si="15"/>
        <v>0</v>
      </c>
      <c r="DJ12" s="2" t="s">
        <v>15</v>
      </c>
      <c r="DK12" s="2">
        <v>30</v>
      </c>
      <c r="DL12" s="2">
        <v>18</v>
      </c>
      <c r="DM12" s="2">
        <v>0</v>
      </c>
      <c r="DN12" s="2">
        <v>12</v>
      </c>
      <c r="DO12" s="4">
        <v>0.6</v>
      </c>
      <c r="DP12" s="4">
        <f t="shared" si="16"/>
        <v>0</v>
      </c>
      <c r="DR12" s="2" t="s">
        <v>15</v>
      </c>
      <c r="DS12" s="2">
        <v>30</v>
      </c>
      <c r="DT12" s="2">
        <v>18</v>
      </c>
      <c r="DU12" s="2">
        <v>0</v>
      </c>
      <c r="DV12" s="2">
        <v>12</v>
      </c>
      <c r="DW12" s="4">
        <v>0.6</v>
      </c>
      <c r="DX12" s="4">
        <f t="shared" si="17"/>
        <v>0</v>
      </c>
      <c r="DZ12" s="2" t="s">
        <v>15</v>
      </c>
      <c r="EA12" s="2">
        <v>30</v>
      </c>
      <c r="EB12" s="2">
        <v>18</v>
      </c>
      <c r="EC12" s="2">
        <v>0</v>
      </c>
      <c r="ED12" s="2">
        <v>12</v>
      </c>
      <c r="EE12" s="4">
        <v>0.6</v>
      </c>
      <c r="EF12" s="4">
        <f t="shared" si="18"/>
        <v>0</v>
      </c>
      <c r="EH12" s="2" t="s">
        <v>15</v>
      </c>
      <c r="EI12" s="2">
        <v>30</v>
      </c>
      <c r="EJ12" s="2">
        <v>18</v>
      </c>
      <c r="EK12" s="2">
        <v>0</v>
      </c>
      <c r="EL12" s="2">
        <v>12</v>
      </c>
      <c r="EM12" s="4">
        <v>0.6</v>
      </c>
      <c r="EN12" s="4">
        <f t="shared" si="19"/>
        <v>0</v>
      </c>
      <c r="EP12" s="8" t="s">
        <v>15</v>
      </c>
      <c r="EQ12" s="1">
        <v>30</v>
      </c>
      <c r="ER12" s="1">
        <v>18</v>
      </c>
      <c r="ES12" s="1">
        <v>0</v>
      </c>
      <c r="ET12" s="1">
        <v>12</v>
      </c>
      <c r="EU12" s="3">
        <v>0.6</v>
      </c>
      <c r="EV12" s="4">
        <f t="shared" si="20"/>
        <v>0</v>
      </c>
    </row>
    <row r="13" spans="1:152">
      <c r="A13" s="4">
        <v>0.37</v>
      </c>
      <c r="B13" s="4"/>
      <c r="C13" s="2" t="s">
        <v>16</v>
      </c>
      <c r="D13" s="2">
        <v>79</v>
      </c>
      <c r="E13" s="2">
        <v>30</v>
      </c>
      <c r="F13" s="2">
        <v>49</v>
      </c>
      <c r="G13" s="2">
        <v>0</v>
      </c>
      <c r="H13" s="4">
        <f t="shared" si="2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20">
        <f t="shared" si="3"/>
        <v>0.379746835443038</v>
      </c>
      <c r="P13" s="10">
        <f t="shared" si="4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20">
        <f t="shared" si="5"/>
        <v>0.379746835443038</v>
      </c>
      <c r="X13" s="20">
        <f t="shared" si="0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-0.379746835443038</v>
      </c>
      <c r="AH13" s="2" t="s">
        <v>16</v>
      </c>
      <c r="AI13" s="1">
        <v>79</v>
      </c>
      <c r="AJ13" s="1">
        <v>0</v>
      </c>
      <c r="AK13" s="1">
        <v>0</v>
      </c>
      <c r="AL13" s="1">
        <v>79</v>
      </c>
      <c r="AM13" s="3">
        <v>0</v>
      </c>
      <c r="AN13" s="4">
        <f t="shared" si="6"/>
        <v>0</v>
      </c>
      <c r="AP13" s="2" t="s">
        <v>16</v>
      </c>
      <c r="AQ13" s="2">
        <v>79</v>
      </c>
      <c r="AR13" s="2">
        <v>32</v>
      </c>
      <c r="AS13" s="2">
        <v>47</v>
      </c>
      <c r="AT13" s="2">
        <v>0</v>
      </c>
      <c r="AU13" s="4">
        <v>0.41</v>
      </c>
      <c r="AV13" s="4">
        <f t="shared" si="7"/>
        <v>0.41</v>
      </c>
      <c r="AX13" s="2" t="s">
        <v>16</v>
      </c>
      <c r="AY13" s="2">
        <v>79</v>
      </c>
      <c r="AZ13" s="2">
        <v>32</v>
      </c>
      <c r="BA13" s="2">
        <v>47</v>
      </c>
      <c r="BB13" s="2">
        <v>0</v>
      </c>
      <c r="BC13" s="4">
        <v>0.41</v>
      </c>
      <c r="BD13" s="20">
        <f t="shared" si="8"/>
        <v>0</v>
      </c>
      <c r="BF13" s="7" t="s">
        <v>16</v>
      </c>
      <c r="BG13" s="2">
        <v>79</v>
      </c>
      <c r="BH13" s="2">
        <v>29</v>
      </c>
      <c r="BI13" s="2">
        <v>50</v>
      </c>
      <c r="BJ13" s="2">
        <v>0</v>
      </c>
      <c r="BK13" s="4">
        <v>0.37</v>
      </c>
      <c r="BL13" s="4">
        <f t="shared" si="9"/>
        <v>-3.999999999999998E-2</v>
      </c>
      <c r="BN13" s="2" t="s">
        <v>16</v>
      </c>
      <c r="BO13" s="2">
        <v>79</v>
      </c>
      <c r="BP13" s="2">
        <v>29</v>
      </c>
      <c r="BQ13" s="2">
        <v>50</v>
      </c>
      <c r="BR13" s="2">
        <v>0</v>
      </c>
      <c r="BS13" s="4">
        <v>0.37</v>
      </c>
      <c r="BT13" s="4">
        <f t="shared" si="10"/>
        <v>0</v>
      </c>
      <c r="BV13" s="2" t="s">
        <v>16</v>
      </c>
      <c r="BW13" s="2">
        <v>79</v>
      </c>
      <c r="BX13" s="2">
        <v>29</v>
      </c>
      <c r="BY13" s="2">
        <v>50</v>
      </c>
      <c r="BZ13" s="2">
        <v>0</v>
      </c>
      <c r="CA13" s="4">
        <v>0.37</v>
      </c>
      <c r="CB13" s="4">
        <f t="shared" si="11"/>
        <v>0</v>
      </c>
      <c r="CD13" s="38" t="s">
        <v>16</v>
      </c>
      <c r="CE13" s="2">
        <v>79</v>
      </c>
      <c r="CF13" s="2">
        <v>29</v>
      </c>
      <c r="CG13" s="2">
        <v>50</v>
      </c>
      <c r="CH13" s="2">
        <v>0</v>
      </c>
      <c r="CI13" s="4">
        <v>0.37</v>
      </c>
      <c r="CJ13" s="4">
        <f t="shared" si="12"/>
        <v>0</v>
      </c>
      <c r="CL13" s="38" t="s">
        <v>16</v>
      </c>
      <c r="CM13" s="2">
        <v>79</v>
      </c>
      <c r="CN13" s="2">
        <v>29</v>
      </c>
      <c r="CO13" s="2">
        <v>50</v>
      </c>
      <c r="CP13" s="2">
        <v>0</v>
      </c>
      <c r="CQ13" s="4">
        <v>0.37</v>
      </c>
      <c r="CR13" s="4">
        <f t="shared" si="13"/>
        <v>0</v>
      </c>
      <c r="CT13" s="2" t="s">
        <v>16</v>
      </c>
      <c r="CU13" s="2">
        <v>79</v>
      </c>
      <c r="CV13" s="2">
        <v>29</v>
      </c>
      <c r="CW13" s="2">
        <v>50</v>
      </c>
      <c r="CX13" s="2">
        <v>0</v>
      </c>
      <c r="CY13" s="4">
        <v>0.37</v>
      </c>
      <c r="CZ13" s="4">
        <f t="shared" si="14"/>
        <v>0</v>
      </c>
      <c r="DB13" s="2" t="s">
        <v>16</v>
      </c>
      <c r="DC13" s="2">
        <v>79</v>
      </c>
      <c r="DD13" s="2">
        <v>29</v>
      </c>
      <c r="DE13" s="2">
        <v>50</v>
      </c>
      <c r="DF13" s="2">
        <v>0</v>
      </c>
      <c r="DG13" s="4">
        <v>0.37</v>
      </c>
      <c r="DH13" s="4">
        <f t="shared" si="15"/>
        <v>0</v>
      </c>
      <c r="DJ13" s="2" t="s">
        <v>16</v>
      </c>
      <c r="DK13" s="2">
        <v>79</v>
      </c>
      <c r="DL13" s="2">
        <v>32</v>
      </c>
      <c r="DM13" s="2">
        <v>47</v>
      </c>
      <c r="DN13" s="2">
        <v>0</v>
      </c>
      <c r="DO13" s="4">
        <v>0.41</v>
      </c>
      <c r="DP13" s="4">
        <f t="shared" si="16"/>
        <v>3.999999999999998E-2</v>
      </c>
      <c r="DR13" s="2" t="s">
        <v>16</v>
      </c>
      <c r="DS13" s="2">
        <v>79</v>
      </c>
      <c r="DT13" s="2">
        <v>32</v>
      </c>
      <c r="DU13" s="2">
        <v>47</v>
      </c>
      <c r="DV13" s="2">
        <v>0</v>
      </c>
      <c r="DW13" s="4">
        <v>0.41</v>
      </c>
      <c r="DX13" s="4">
        <f t="shared" si="17"/>
        <v>0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F13" s="4">
        <f t="shared" si="18"/>
        <v>0</v>
      </c>
      <c r="EH13" s="2" t="s">
        <v>16</v>
      </c>
      <c r="EI13" s="2">
        <v>79</v>
      </c>
      <c r="EJ13" s="2">
        <v>32</v>
      </c>
      <c r="EK13" s="2">
        <v>47</v>
      </c>
      <c r="EL13" s="2">
        <v>0</v>
      </c>
      <c r="EM13" s="4">
        <v>0.41</v>
      </c>
      <c r="EN13" s="4">
        <f t="shared" si="19"/>
        <v>0</v>
      </c>
      <c r="EP13" s="8" t="s">
        <v>16</v>
      </c>
      <c r="EQ13" s="1">
        <v>79</v>
      </c>
      <c r="ER13" s="1">
        <v>32</v>
      </c>
      <c r="ES13" s="1">
        <v>47</v>
      </c>
      <c r="ET13" s="1">
        <v>0</v>
      </c>
      <c r="EU13" s="3">
        <v>0.41</v>
      </c>
      <c r="EV13" s="4">
        <f t="shared" si="20"/>
        <v>0</v>
      </c>
    </row>
    <row r="14" spans="1:152">
      <c r="A14" s="4">
        <v>1</v>
      </c>
      <c r="B14" s="4"/>
      <c r="C14" s="2" t="s">
        <v>17</v>
      </c>
      <c r="D14" s="2">
        <v>34</v>
      </c>
      <c r="E14" s="2">
        <v>34</v>
      </c>
      <c r="F14" s="2">
        <v>0</v>
      </c>
      <c r="G14" s="2">
        <v>0</v>
      </c>
      <c r="H14" s="4">
        <f t="shared" si="2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20">
        <f t="shared" si="3"/>
        <v>1</v>
      </c>
      <c r="P14" s="10">
        <f t="shared" si="4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20">
        <f t="shared" si="5"/>
        <v>1</v>
      </c>
      <c r="X14" s="20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H14" s="2" t="s">
        <v>89</v>
      </c>
      <c r="AI14" s="1">
        <v>4</v>
      </c>
      <c r="AJ14" s="1">
        <v>0</v>
      </c>
      <c r="AK14" s="1">
        <v>4</v>
      </c>
      <c r="AL14" s="1">
        <v>0</v>
      </c>
      <c r="AM14" s="3">
        <v>0</v>
      </c>
      <c r="AN14" s="4">
        <f>AM14-AE89</f>
        <v>0</v>
      </c>
      <c r="AP14" s="2" t="s">
        <v>89</v>
      </c>
      <c r="AQ14" s="2">
        <v>4</v>
      </c>
      <c r="AR14" s="2">
        <v>4</v>
      </c>
      <c r="AS14" s="2">
        <v>0</v>
      </c>
      <c r="AT14" s="2">
        <v>0</v>
      </c>
      <c r="AU14" s="4">
        <v>1</v>
      </c>
      <c r="AV14" s="4">
        <f t="shared" si="7"/>
        <v>1</v>
      </c>
      <c r="AX14" s="2" t="s">
        <v>89</v>
      </c>
      <c r="AY14" s="2">
        <v>4</v>
      </c>
      <c r="AZ14" s="2">
        <v>4</v>
      </c>
      <c r="BA14" s="2">
        <v>0</v>
      </c>
      <c r="BB14" s="2">
        <v>0</v>
      </c>
      <c r="BC14" s="4">
        <v>1</v>
      </c>
      <c r="BD14" s="20">
        <f t="shared" si="8"/>
        <v>0</v>
      </c>
      <c r="BF14" s="2" t="s">
        <v>89</v>
      </c>
      <c r="BG14" s="2">
        <v>4</v>
      </c>
      <c r="BH14" s="2">
        <v>4</v>
      </c>
      <c r="BI14" s="2">
        <v>0</v>
      </c>
      <c r="BJ14" s="2">
        <v>0</v>
      </c>
      <c r="BK14" s="4">
        <v>1</v>
      </c>
      <c r="BL14" s="4">
        <f t="shared" si="9"/>
        <v>0</v>
      </c>
      <c r="BN14" s="2" t="s">
        <v>17</v>
      </c>
      <c r="BO14" s="2">
        <v>34</v>
      </c>
      <c r="BP14" s="2">
        <v>34</v>
      </c>
      <c r="BQ14" s="2">
        <v>0</v>
      </c>
      <c r="BR14" s="2">
        <v>0</v>
      </c>
      <c r="BS14" s="4">
        <v>1</v>
      </c>
      <c r="BT14" s="4">
        <f t="shared" ref="BT14:BT45" si="21">BS14-BK15</f>
        <v>0</v>
      </c>
      <c r="BV14" s="2" t="s">
        <v>17</v>
      </c>
      <c r="BW14" s="2">
        <v>34</v>
      </c>
      <c r="BX14" s="2">
        <v>34</v>
      </c>
      <c r="BY14" s="2">
        <v>0</v>
      </c>
      <c r="BZ14" s="2">
        <v>0</v>
      </c>
      <c r="CA14" s="4">
        <v>1</v>
      </c>
      <c r="CB14" s="4">
        <f t="shared" si="11"/>
        <v>0</v>
      </c>
      <c r="CD14" s="2" t="s">
        <v>17</v>
      </c>
      <c r="CE14" s="2">
        <v>34</v>
      </c>
      <c r="CF14" s="2">
        <v>34</v>
      </c>
      <c r="CG14" s="2">
        <v>0</v>
      </c>
      <c r="CH14" s="2">
        <v>0</v>
      </c>
      <c r="CI14" s="4">
        <v>1</v>
      </c>
      <c r="CJ14" s="4">
        <f t="shared" si="12"/>
        <v>0</v>
      </c>
      <c r="CL14" s="2" t="s">
        <v>17</v>
      </c>
      <c r="CM14" s="2">
        <v>34</v>
      </c>
      <c r="CN14" s="2">
        <v>34</v>
      </c>
      <c r="CO14" s="2">
        <v>0</v>
      </c>
      <c r="CP14" s="2">
        <v>0</v>
      </c>
      <c r="CQ14" s="4">
        <v>1</v>
      </c>
      <c r="CR14" s="4">
        <f t="shared" si="13"/>
        <v>0</v>
      </c>
      <c r="CT14" s="2" t="s">
        <v>17</v>
      </c>
      <c r="CU14" s="2">
        <v>34</v>
      </c>
      <c r="CV14" s="2">
        <v>34</v>
      </c>
      <c r="CW14" s="2">
        <v>0</v>
      </c>
      <c r="CX14" s="2">
        <v>0</v>
      </c>
      <c r="CY14" s="4">
        <v>1</v>
      </c>
      <c r="CZ14" s="4">
        <f t="shared" si="14"/>
        <v>0</v>
      </c>
      <c r="DB14" s="2" t="s">
        <v>17</v>
      </c>
      <c r="DC14" s="65">
        <v>34</v>
      </c>
      <c r="DD14" s="2">
        <v>34</v>
      </c>
      <c r="DE14" s="2">
        <v>0</v>
      </c>
      <c r="DF14" s="2">
        <v>0</v>
      </c>
      <c r="DG14" s="4">
        <v>1</v>
      </c>
      <c r="DH14" s="4">
        <f t="shared" si="15"/>
        <v>0</v>
      </c>
      <c r="DJ14" s="2" t="s">
        <v>17</v>
      </c>
      <c r="DK14" s="2">
        <v>34</v>
      </c>
      <c r="DL14" s="2">
        <v>34</v>
      </c>
      <c r="DM14" s="2">
        <v>0</v>
      </c>
      <c r="DN14" s="2">
        <v>0</v>
      </c>
      <c r="DO14" s="4">
        <v>1</v>
      </c>
      <c r="DP14" s="4">
        <f t="shared" si="16"/>
        <v>0</v>
      </c>
      <c r="DR14" s="2" t="s">
        <v>17</v>
      </c>
      <c r="DS14" s="2">
        <v>34</v>
      </c>
      <c r="DT14" s="2">
        <v>34</v>
      </c>
      <c r="DU14" s="2">
        <v>0</v>
      </c>
      <c r="DV14" s="2">
        <v>0</v>
      </c>
      <c r="DW14" s="4">
        <v>1</v>
      </c>
      <c r="DX14" s="4">
        <f t="shared" si="17"/>
        <v>0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F14" s="4">
        <f t="shared" si="18"/>
        <v>0</v>
      </c>
      <c r="EH14" s="8" t="s">
        <v>17</v>
      </c>
      <c r="EI14" s="2">
        <v>34</v>
      </c>
      <c r="EJ14" s="2">
        <v>34</v>
      </c>
      <c r="EK14" s="2">
        <v>0</v>
      </c>
      <c r="EL14" s="2">
        <v>0</v>
      </c>
      <c r="EM14" s="4">
        <v>1</v>
      </c>
      <c r="EN14" s="4">
        <f t="shared" si="19"/>
        <v>0</v>
      </c>
      <c r="EO14" s="2" t="s">
        <v>119</v>
      </c>
      <c r="EP14" s="2" t="s">
        <v>17</v>
      </c>
      <c r="EQ14" s="2">
        <v>34</v>
      </c>
      <c r="ER14" s="2">
        <v>34</v>
      </c>
      <c r="ES14" s="2">
        <v>0</v>
      </c>
      <c r="ET14" s="2">
        <v>0</v>
      </c>
      <c r="EU14" s="4">
        <v>1</v>
      </c>
      <c r="EV14" s="4">
        <f t="shared" si="20"/>
        <v>0</v>
      </c>
    </row>
    <row r="15" spans="1:152">
      <c r="A15" s="4">
        <v>1</v>
      </c>
      <c r="B15" s="4"/>
      <c r="C15" s="2" t="s">
        <v>18</v>
      </c>
      <c r="D15" s="2">
        <v>32</v>
      </c>
      <c r="E15" s="2">
        <v>32</v>
      </c>
      <c r="F15" s="2">
        <v>0</v>
      </c>
      <c r="G15" s="2">
        <v>0</v>
      </c>
      <c r="H15" s="4">
        <f t="shared" si="2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20">
        <f t="shared" si="3"/>
        <v>1</v>
      </c>
      <c r="P15" s="10">
        <f t="shared" si="4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20">
        <f t="shared" si="5"/>
        <v>1</v>
      </c>
      <c r="X15" s="20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H15" s="2" t="s">
        <v>17</v>
      </c>
      <c r="AI15" s="2">
        <v>34</v>
      </c>
      <c r="AJ15" s="2">
        <v>34</v>
      </c>
      <c r="AK15" s="2">
        <v>0</v>
      </c>
      <c r="AL15" s="2">
        <v>0</v>
      </c>
      <c r="AM15" s="4">
        <v>1</v>
      </c>
      <c r="AN15" s="4">
        <f>AM15-AE14</f>
        <v>0</v>
      </c>
      <c r="AP15" s="2" t="s">
        <v>17</v>
      </c>
      <c r="AQ15" s="2">
        <v>34</v>
      </c>
      <c r="AR15" s="2">
        <v>34</v>
      </c>
      <c r="AS15" s="2">
        <v>0</v>
      </c>
      <c r="AT15" s="2">
        <v>0</v>
      </c>
      <c r="AU15" s="4">
        <v>1</v>
      </c>
      <c r="AV15" s="4">
        <f t="shared" si="7"/>
        <v>0</v>
      </c>
      <c r="AX15" s="2" t="s">
        <v>17</v>
      </c>
      <c r="AY15" s="2">
        <v>34</v>
      </c>
      <c r="AZ15" s="2">
        <v>34</v>
      </c>
      <c r="BA15" s="2">
        <v>0</v>
      </c>
      <c r="BB15" s="2">
        <v>0</v>
      </c>
      <c r="BC15" s="4">
        <v>1</v>
      </c>
      <c r="BD15" s="20">
        <f t="shared" si="8"/>
        <v>0</v>
      </c>
      <c r="BF15" s="2" t="s">
        <v>17</v>
      </c>
      <c r="BG15" s="2">
        <v>34</v>
      </c>
      <c r="BH15" s="2">
        <v>34</v>
      </c>
      <c r="BI15" s="2">
        <v>0</v>
      </c>
      <c r="BJ15" s="2">
        <v>0</v>
      </c>
      <c r="BK15" s="4">
        <v>1</v>
      </c>
      <c r="BL15" s="4">
        <f t="shared" si="9"/>
        <v>0</v>
      </c>
      <c r="BN15" s="2" t="s">
        <v>18</v>
      </c>
      <c r="BO15" s="2">
        <v>32</v>
      </c>
      <c r="BP15" s="2">
        <v>32</v>
      </c>
      <c r="BQ15" s="2">
        <v>0</v>
      </c>
      <c r="BR15" s="2">
        <v>0</v>
      </c>
      <c r="BS15" s="4">
        <v>1</v>
      </c>
      <c r="BT15" s="4">
        <f t="shared" si="21"/>
        <v>0</v>
      </c>
      <c r="BV15" s="2" t="s">
        <v>18</v>
      </c>
      <c r="BW15" s="2">
        <v>32</v>
      </c>
      <c r="BX15" s="2">
        <v>32</v>
      </c>
      <c r="BY15" s="2">
        <v>0</v>
      </c>
      <c r="BZ15" s="2">
        <v>0</v>
      </c>
      <c r="CA15" s="4">
        <v>1</v>
      </c>
      <c r="CB15" s="4">
        <f t="shared" si="11"/>
        <v>0</v>
      </c>
      <c r="CD15" s="2" t="s">
        <v>18</v>
      </c>
      <c r="CE15" s="2">
        <v>32</v>
      </c>
      <c r="CF15" s="2">
        <v>32</v>
      </c>
      <c r="CG15" s="2">
        <v>0</v>
      </c>
      <c r="CH15" s="2">
        <v>0</v>
      </c>
      <c r="CI15" s="4">
        <v>1</v>
      </c>
      <c r="CJ15" s="4">
        <f t="shared" si="12"/>
        <v>0</v>
      </c>
      <c r="CL15" s="2" t="s">
        <v>18</v>
      </c>
      <c r="CM15" s="2">
        <v>32</v>
      </c>
      <c r="CN15" s="2">
        <v>32</v>
      </c>
      <c r="CO15" s="2">
        <v>0</v>
      </c>
      <c r="CP15" s="2">
        <v>0</v>
      </c>
      <c r="CQ15" s="4">
        <v>1</v>
      </c>
      <c r="CR15" s="4">
        <f t="shared" si="13"/>
        <v>0</v>
      </c>
      <c r="CT15" s="2" t="s">
        <v>18</v>
      </c>
      <c r="CU15" s="2">
        <v>32</v>
      </c>
      <c r="CV15" s="2">
        <v>32</v>
      </c>
      <c r="CW15" s="2">
        <v>0</v>
      </c>
      <c r="CX15" s="2">
        <v>0</v>
      </c>
      <c r="CY15" s="4">
        <v>1</v>
      </c>
      <c r="CZ15" s="4">
        <f t="shared" si="14"/>
        <v>0</v>
      </c>
      <c r="DB15" s="2" t="s">
        <v>18</v>
      </c>
      <c r="DC15" s="65">
        <v>32</v>
      </c>
      <c r="DD15" s="2">
        <v>32</v>
      </c>
      <c r="DE15" s="2">
        <v>0</v>
      </c>
      <c r="DF15" s="7">
        <v>0</v>
      </c>
      <c r="DG15" s="4">
        <v>1</v>
      </c>
      <c r="DH15" s="4">
        <f t="shared" si="15"/>
        <v>0</v>
      </c>
      <c r="DJ15" s="67" t="s">
        <v>18</v>
      </c>
      <c r="DK15" s="2">
        <v>32</v>
      </c>
      <c r="DL15" s="2">
        <v>32</v>
      </c>
      <c r="DM15" s="2">
        <v>0</v>
      </c>
      <c r="DN15" s="2">
        <v>0</v>
      </c>
      <c r="DO15" s="4">
        <v>1</v>
      </c>
      <c r="DP15" s="4">
        <f t="shared" si="16"/>
        <v>0</v>
      </c>
      <c r="DR15" s="66" t="s">
        <v>18</v>
      </c>
      <c r="DS15" s="2">
        <v>32</v>
      </c>
      <c r="DT15" s="2">
        <v>32</v>
      </c>
      <c r="DU15" s="2">
        <v>0</v>
      </c>
      <c r="DV15" s="2">
        <v>0</v>
      </c>
      <c r="DW15" s="4">
        <v>1</v>
      </c>
      <c r="DX15" s="4">
        <f t="shared" si="17"/>
        <v>0</v>
      </c>
      <c r="DZ15" s="66" t="s">
        <v>18</v>
      </c>
      <c r="EA15" s="2">
        <v>32</v>
      </c>
      <c r="EB15" s="2">
        <v>32</v>
      </c>
      <c r="EC15" s="2">
        <v>0</v>
      </c>
      <c r="ED15" s="2">
        <v>0</v>
      </c>
      <c r="EE15" s="4">
        <v>1</v>
      </c>
      <c r="EF15" s="4">
        <f t="shared" si="18"/>
        <v>0</v>
      </c>
      <c r="EH15" s="8" t="s">
        <v>18</v>
      </c>
      <c r="EI15" s="2">
        <v>32</v>
      </c>
      <c r="EJ15" s="2">
        <v>32</v>
      </c>
      <c r="EK15" s="2">
        <v>0</v>
      </c>
      <c r="EL15" s="2">
        <v>0</v>
      </c>
      <c r="EM15" s="4">
        <v>1</v>
      </c>
      <c r="EN15" s="4">
        <f t="shared" si="19"/>
        <v>0</v>
      </c>
      <c r="EO15" s="2" t="s">
        <v>119</v>
      </c>
      <c r="EP15" s="66" t="s">
        <v>18</v>
      </c>
      <c r="EQ15" s="2">
        <v>32</v>
      </c>
      <c r="ER15" s="2">
        <v>32</v>
      </c>
      <c r="ES15" s="2">
        <v>0</v>
      </c>
      <c r="ET15" s="2">
        <v>0</v>
      </c>
      <c r="EU15" s="4">
        <v>1</v>
      </c>
      <c r="EV15" s="4">
        <f t="shared" si="20"/>
        <v>0</v>
      </c>
    </row>
    <row r="16" spans="1:152">
      <c r="A16" s="4">
        <v>1</v>
      </c>
      <c r="B16" s="4"/>
      <c r="C16" s="2" t="s">
        <v>19</v>
      </c>
      <c r="D16" s="2">
        <v>23</v>
      </c>
      <c r="E16" s="2">
        <v>23</v>
      </c>
      <c r="F16" s="2">
        <v>0</v>
      </c>
      <c r="G16" s="2">
        <v>0</v>
      </c>
      <c r="H16" s="4">
        <f t="shared" si="2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20">
        <f t="shared" si="3"/>
        <v>1</v>
      </c>
      <c r="P16" s="10">
        <f t="shared" si="4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20">
        <f t="shared" si="5"/>
        <v>1</v>
      </c>
      <c r="X16" s="20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H16" s="2" t="s">
        <v>18</v>
      </c>
      <c r="AI16" s="2">
        <v>32</v>
      </c>
      <c r="AJ16" s="2">
        <v>32</v>
      </c>
      <c r="AK16" s="2">
        <v>0</v>
      </c>
      <c r="AL16" s="2">
        <v>0</v>
      </c>
      <c r="AM16" s="4">
        <v>1</v>
      </c>
      <c r="AN16" s="4">
        <f>AM16-AE15</f>
        <v>0</v>
      </c>
      <c r="AP16" s="2" t="s">
        <v>18</v>
      </c>
      <c r="AQ16" s="2">
        <v>32</v>
      </c>
      <c r="AR16" s="2">
        <v>32</v>
      </c>
      <c r="AS16" s="2">
        <v>0</v>
      </c>
      <c r="AT16" s="2">
        <v>0</v>
      </c>
      <c r="AU16" s="4">
        <v>1</v>
      </c>
      <c r="AV16" s="4">
        <f t="shared" si="7"/>
        <v>0</v>
      </c>
      <c r="AX16" s="2" t="s">
        <v>18</v>
      </c>
      <c r="AY16" s="2">
        <v>32</v>
      </c>
      <c r="AZ16" s="2">
        <v>32</v>
      </c>
      <c r="BA16" s="2">
        <v>0</v>
      </c>
      <c r="BB16" s="2">
        <v>0</v>
      </c>
      <c r="BC16" s="4">
        <v>1</v>
      </c>
      <c r="BD16" s="20">
        <f t="shared" si="8"/>
        <v>0</v>
      </c>
      <c r="BF16" s="2" t="s">
        <v>18</v>
      </c>
      <c r="BG16" s="2">
        <v>32</v>
      </c>
      <c r="BH16" s="2">
        <v>32</v>
      </c>
      <c r="BI16" s="2">
        <v>0</v>
      </c>
      <c r="BJ16" s="2">
        <v>0</v>
      </c>
      <c r="BK16" s="4">
        <v>1</v>
      </c>
      <c r="BL16" s="4">
        <f t="shared" si="9"/>
        <v>0</v>
      </c>
      <c r="BN16" s="2" t="s">
        <v>19</v>
      </c>
      <c r="BO16" s="2">
        <v>23</v>
      </c>
      <c r="BP16" s="2">
        <v>23</v>
      </c>
      <c r="BQ16" s="2">
        <v>0</v>
      </c>
      <c r="BR16" s="2">
        <v>0</v>
      </c>
      <c r="BS16" s="4">
        <v>1</v>
      </c>
      <c r="BT16" s="4">
        <f t="shared" si="21"/>
        <v>0</v>
      </c>
      <c r="BV16" s="2" t="s">
        <v>19</v>
      </c>
      <c r="BW16" s="2">
        <v>23</v>
      </c>
      <c r="BX16" s="2">
        <v>23</v>
      </c>
      <c r="BY16" s="2">
        <v>0</v>
      </c>
      <c r="BZ16" s="2">
        <v>0</v>
      </c>
      <c r="CA16" s="4">
        <v>1</v>
      </c>
      <c r="CB16" s="4">
        <f t="shared" si="11"/>
        <v>0</v>
      </c>
      <c r="CD16" s="2" t="s">
        <v>19</v>
      </c>
      <c r="CE16" s="2">
        <v>23</v>
      </c>
      <c r="CF16" s="2">
        <v>23</v>
      </c>
      <c r="CG16" s="2">
        <v>0</v>
      </c>
      <c r="CH16" s="2">
        <v>0</v>
      </c>
      <c r="CI16" s="4">
        <v>1</v>
      </c>
      <c r="CJ16" s="4">
        <f t="shared" si="12"/>
        <v>0</v>
      </c>
      <c r="CL16" s="2" t="s">
        <v>19</v>
      </c>
      <c r="CM16" s="2">
        <v>23</v>
      </c>
      <c r="CN16" s="2">
        <v>23</v>
      </c>
      <c r="CO16" s="2">
        <v>0</v>
      </c>
      <c r="CP16" s="2">
        <v>0</v>
      </c>
      <c r="CQ16" s="4">
        <v>1</v>
      </c>
      <c r="CR16" s="4">
        <f t="shared" si="13"/>
        <v>0</v>
      </c>
      <c r="CT16" s="2" t="s">
        <v>19</v>
      </c>
      <c r="CU16" s="2">
        <v>23</v>
      </c>
      <c r="CV16" s="2">
        <v>23</v>
      </c>
      <c r="CW16" s="2">
        <v>0</v>
      </c>
      <c r="CX16" s="2">
        <v>0</v>
      </c>
      <c r="CY16" s="4">
        <v>1</v>
      </c>
      <c r="CZ16" s="4">
        <f t="shared" si="14"/>
        <v>0</v>
      </c>
      <c r="DB16" s="2" t="s">
        <v>19</v>
      </c>
      <c r="DC16" s="2">
        <v>23</v>
      </c>
      <c r="DD16" s="2">
        <v>23</v>
      </c>
      <c r="DE16" s="2">
        <v>0</v>
      </c>
      <c r="DF16" s="2">
        <v>0</v>
      </c>
      <c r="DG16" s="4">
        <v>1</v>
      </c>
      <c r="DH16" s="4">
        <f t="shared" si="15"/>
        <v>0</v>
      </c>
      <c r="DJ16" s="2" t="s">
        <v>19</v>
      </c>
      <c r="DK16" s="2">
        <v>23</v>
      </c>
      <c r="DL16" s="2">
        <v>23</v>
      </c>
      <c r="DM16" s="2">
        <v>0</v>
      </c>
      <c r="DN16" s="2">
        <v>0</v>
      </c>
      <c r="DO16" s="4">
        <v>1</v>
      </c>
      <c r="DP16" s="4">
        <f t="shared" si="16"/>
        <v>0</v>
      </c>
      <c r="DR16" s="2" t="s">
        <v>19</v>
      </c>
      <c r="DS16" s="2">
        <v>23</v>
      </c>
      <c r="DT16" s="2">
        <v>23</v>
      </c>
      <c r="DU16" s="2">
        <v>0</v>
      </c>
      <c r="DV16" s="2">
        <v>0</v>
      </c>
      <c r="DW16" s="4">
        <v>1</v>
      </c>
      <c r="DX16" s="4">
        <f t="shared" si="17"/>
        <v>0</v>
      </c>
      <c r="DZ16" s="2" t="s">
        <v>19</v>
      </c>
      <c r="EA16" s="2">
        <v>23</v>
      </c>
      <c r="EB16" s="2">
        <v>23</v>
      </c>
      <c r="EC16" s="2">
        <v>0</v>
      </c>
      <c r="ED16" s="2">
        <v>0</v>
      </c>
      <c r="EE16" s="4">
        <v>1</v>
      </c>
      <c r="EF16" s="4">
        <f t="shared" si="18"/>
        <v>0</v>
      </c>
      <c r="EH16" s="8" t="s">
        <v>19</v>
      </c>
      <c r="EI16" s="2">
        <v>23</v>
      </c>
      <c r="EJ16" s="2">
        <v>23</v>
      </c>
      <c r="EK16" s="2">
        <v>0</v>
      </c>
      <c r="EL16" s="2">
        <v>0</v>
      </c>
      <c r="EM16" s="4">
        <v>1</v>
      </c>
      <c r="EN16" s="4">
        <f t="shared" si="19"/>
        <v>0</v>
      </c>
      <c r="EO16" s="2" t="s">
        <v>119</v>
      </c>
      <c r="EP16" s="2" t="s">
        <v>19</v>
      </c>
      <c r="EQ16" s="2">
        <v>23</v>
      </c>
      <c r="ER16" s="2">
        <v>23</v>
      </c>
      <c r="ES16" s="2">
        <v>0</v>
      </c>
      <c r="ET16" s="2">
        <v>0</v>
      </c>
      <c r="EU16" s="4">
        <v>1</v>
      </c>
      <c r="EV16" s="4">
        <f t="shared" si="20"/>
        <v>0</v>
      </c>
    </row>
    <row r="17" spans="1:152">
      <c r="A17" s="4">
        <v>1</v>
      </c>
      <c r="B17" s="4"/>
      <c r="C17" s="2" t="s">
        <v>20</v>
      </c>
      <c r="D17" s="2">
        <v>11</v>
      </c>
      <c r="E17" s="2">
        <v>11</v>
      </c>
      <c r="F17" s="2">
        <v>0</v>
      </c>
      <c r="G17" s="2">
        <v>0</v>
      </c>
      <c r="H17" s="4">
        <f t="shared" si="2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20">
        <f t="shared" si="3"/>
        <v>1</v>
      </c>
      <c r="P17" s="10">
        <f t="shared" si="4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20">
        <f t="shared" si="5"/>
        <v>1</v>
      </c>
      <c r="X17" s="20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H17" s="2" t="s">
        <v>19</v>
      </c>
      <c r="AI17" s="2">
        <v>23</v>
      </c>
      <c r="AJ17" s="2">
        <v>23</v>
      </c>
      <c r="AK17" s="2">
        <v>0</v>
      </c>
      <c r="AL17" s="2">
        <v>0</v>
      </c>
      <c r="AM17" s="4">
        <v>1</v>
      </c>
      <c r="AN17" s="4">
        <f>AM17-AE16</f>
        <v>0</v>
      </c>
      <c r="AP17" s="2" t="s">
        <v>19</v>
      </c>
      <c r="AQ17" s="2">
        <v>23</v>
      </c>
      <c r="AR17" s="2">
        <v>23</v>
      </c>
      <c r="AS17" s="2">
        <v>0</v>
      </c>
      <c r="AT17" s="2">
        <v>0</v>
      </c>
      <c r="AU17" s="4">
        <v>1</v>
      </c>
      <c r="AV17" s="4">
        <f t="shared" si="7"/>
        <v>0</v>
      </c>
      <c r="AX17" s="2" t="s">
        <v>19</v>
      </c>
      <c r="AY17" s="2">
        <v>23</v>
      </c>
      <c r="AZ17" s="2">
        <v>23</v>
      </c>
      <c r="BA17" s="2">
        <v>0</v>
      </c>
      <c r="BB17" s="2">
        <v>0</v>
      </c>
      <c r="BC17" s="4">
        <v>1</v>
      </c>
      <c r="BD17" s="20">
        <f t="shared" si="8"/>
        <v>0</v>
      </c>
      <c r="BF17" s="2" t="s">
        <v>19</v>
      </c>
      <c r="BG17" s="2">
        <v>23</v>
      </c>
      <c r="BH17" s="2">
        <v>23</v>
      </c>
      <c r="BI17" s="2">
        <v>0</v>
      </c>
      <c r="BJ17" s="2">
        <v>0</v>
      </c>
      <c r="BK17" s="4">
        <v>1</v>
      </c>
      <c r="BL17" s="4">
        <f t="shared" si="9"/>
        <v>0</v>
      </c>
      <c r="BN17" s="2" t="s">
        <v>20</v>
      </c>
      <c r="BO17" s="2">
        <v>11</v>
      </c>
      <c r="BP17" s="2">
        <v>11</v>
      </c>
      <c r="BQ17" s="2">
        <v>0</v>
      </c>
      <c r="BR17" s="2">
        <v>0</v>
      </c>
      <c r="BS17" s="4">
        <v>1</v>
      </c>
      <c r="BT17" s="4">
        <f t="shared" si="21"/>
        <v>0</v>
      </c>
      <c r="BV17" s="2" t="s">
        <v>20</v>
      </c>
      <c r="BW17" s="2">
        <v>11</v>
      </c>
      <c r="BX17" s="2">
        <v>11</v>
      </c>
      <c r="BY17" s="2">
        <v>0</v>
      </c>
      <c r="BZ17" s="2">
        <v>0</v>
      </c>
      <c r="CA17" s="4">
        <v>1</v>
      </c>
      <c r="CB17" s="4">
        <f t="shared" si="11"/>
        <v>0</v>
      </c>
      <c r="CD17" s="2" t="s">
        <v>20</v>
      </c>
      <c r="CE17" s="2">
        <v>11</v>
      </c>
      <c r="CF17" s="2">
        <v>11</v>
      </c>
      <c r="CG17" s="2">
        <v>0</v>
      </c>
      <c r="CH17" s="2">
        <v>0</v>
      </c>
      <c r="CI17" s="4">
        <v>1</v>
      </c>
      <c r="CJ17" s="4">
        <f t="shared" si="12"/>
        <v>0</v>
      </c>
      <c r="CL17" s="2" t="s">
        <v>20</v>
      </c>
      <c r="CM17" s="2">
        <v>11</v>
      </c>
      <c r="CN17" s="2">
        <v>11</v>
      </c>
      <c r="CO17" s="2">
        <v>0</v>
      </c>
      <c r="CP17" s="2">
        <v>0</v>
      </c>
      <c r="CQ17" s="4">
        <v>1</v>
      </c>
      <c r="CR17" s="4">
        <f t="shared" si="13"/>
        <v>0</v>
      </c>
      <c r="CT17" s="2" t="s">
        <v>20</v>
      </c>
      <c r="CU17" s="2">
        <v>11</v>
      </c>
      <c r="CV17" s="2">
        <v>11</v>
      </c>
      <c r="CW17" s="2">
        <v>0</v>
      </c>
      <c r="CX17" s="2">
        <v>0</v>
      </c>
      <c r="CY17" s="4">
        <v>1</v>
      </c>
      <c r="CZ17" s="4">
        <f t="shared" si="14"/>
        <v>0</v>
      </c>
      <c r="DB17" s="2" t="s">
        <v>20</v>
      </c>
      <c r="DC17" s="2">
        <v>11</v>
      </c>
      <c r="DD17" s="2">
        <v>11</v>
      </c>
      <c r="DE17" s="2">
        <v>0</v>
      </c>
      <c r="DF17" s="2">
        <v>0</v>
      </c>
      <c r="DG17" s="4">
        <v>1</v>
      </c>
      <c r="DH17" s="4">
        <f t="shared" si="15"/>
        <v>0</v>
      </c>
      <c r="DJ17" s="2" t="s">
        <v>20</v>
      </c>
      <c r="DK17" s="2">
        <v>11</v>
      </c>
      <c r="DL17" s="2">
        <v>11</v>
      </c>
      <c r="DM17" s="2">
        <v>0</v>
      </c>
      <c r="DN17" s="2">
        <v>0</v>
      </c>
      <c r="DO17" s="4">
        <v>1</v>
      </c>
      <c r="DP17" s="4">
        <f t="shared" si="16"/>
        <v>0</v>
      </c>
      <c r="DR17" s="2" t="s">
        <v>20</v>
      </c>
      <c r="DS17" s="2">
        <v>11</v>
      </c>
      <c r="DT17" s="2">
        <v>11</v>
      </c>
      <c r="DU17" s="2">
        <v>0</v>
      </c>
      <c r="DV17" s="2">
        <v>0</v>
      </c>
      <c r="DW17" s="4">
        <v>1</v>
      </c>
      <c r="DX17" s="4">
        <f t="shared" si="17"/>
        <v>0</v>
      </c>
      <c r="DZ17" s="2" t="s">
        <v>20</v>
      </c>
      <c r="EA17" s="2">
        <v>11</v>
      </c>
      <c r="EB17" s="2">
        <v>11</v>
      </c>
      <c r="EC17" s="2">
        <v>0</v>
      </c>
      <c r="ED17" s="2">
        <v>0</v>
      </c>
      <c r="EE17" s="4">
        <v>1</v>
      </c>
      <c r="EF17" s="4">
        <f t="shared" si="18"/>
        <v>0</v>
      </c>
      <c r="EH17" s="8" t="s">
        <v>20</v>
      </c>
      <c r="EI17" s="2">
        <v>11</v>
      </c>
      <c r="EJ17" s="2">
        <v>11</v>
      </c>
      <c r="EK17" s="2">
        <v>0</v>
      </c>
      <c r="EL17" s="2">
        <v>0</v>
      </c>
      <c r="EM17" s="4">
        <v>1</v>
      </c>
      <c r="EN17" s="4">
        <f t="shared" si="19"/>
        <v>0</v>
      </c>
      <c r="EO17" s="2" t="s">
        <v>119</v>
      </c>
      <c r="EP17" s="2" t="s">
        <v>20</v>
      </c>
      <c r="EQ17" s="2">
        <v>11</v>
      </c>
      <c r="ER17" s="2">
        <v>11</v>
      </c>
      <c r="ES17" s="2">
        <v>0</v>
      </c>
      <c r="ET17" s="2">
        <v>0</v>
      </c>
      <c r="EU17" s="4">
        <v>1</v>
      </c>
      <c r="EV17" s="4">
        <f t="shared" si="20"/>
        <v>0</v>
      </c>
    </row>
    <row r="18" spans="1:152">
      <c r="A18" s="4">
        <v>1</v>
      </c>
      <c r="B18" s="4"/>
      <c r="C18" s="2" t="s">
        <v>21</v>
      </c>
      <c r="D18" s="2">
        <v>25</v>
      </c>
      <c r="E18" s="2">
        <v>25</v>
      </c>
      <c r="F18" s="2">
        <v>0</v>
      </c>
      <c r="G18" s="2">
        <v>0</v>
      </c>
      <c r="H18" s="4">
        <f t="shared" si="2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20">
        <f t="shared" si="3"/>
        <v>1</v>
      </c>
      <c r="P18" s="10">
        <f t="shared" si="4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20">
        <f t="shared" si="5"/>
        <v>1</v>
      </c>
      <c r="X18" s="20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H18" s="8" t="s">
        <v>20</v>
      </c>
      <c r="AI18" s="12">
        <v>11</v>
      </c>
      <c r="AJ18" s="13">
        <v>11</v>
      </c>
      <c r="AK18" s="14">
        <v>0</v>
      </c>
      <c r="AL18" s="12">
        <v>0</v>
      </c>
      <c r="AM18" s="15">
        <v>1</v>
      </c>
      <c r="AN18" s="4">
        <f>AM18-AE17</f>
        <v>0</v>
      </c>
      <c r="AP18" s="2" t="s">
        <v>20</v>
      </c>
      <c r="AQ18" s="2">
        <v>11</v>
      </c>
      <c r="AR18" s="2">
        <v>11</v>
      </c>
      <c r="AS18" s="2">
        <v>0</v>
      </c>
      <c r="AT18" s="2">
        <v>0</v>
      </c>
      <c r="AU18" s="4">
        <v>1</v>
      </c>
      <c r="AV18" s="4">
        <f t="shared" si="7"/>
        <v>0</v>
      </c>
      <c r="AX18" s="2" t="s">
        <v>20</v>
      </c>
      <c r="AY18" s="2">
        <v>11</v>
      </c>
      <c r="AZ18" s="2">
        <v>11</v>
      </c>
      <c r="BA18" s="2">
        <v>0</v>
      </c>
      <c r="BB18" s="2">
        <v>0</v>
      </c>
      <c r="BC18" s="4">
        <v>1</v>
      </c>
      <c r="BD18" s="20">
        <f t="shared" si="8"/>
        <v>0</v>
      </c>
      <c r="BF18" s="2" t="s">
        <v>20</v>
      </c>
      <c r="BG18" s="2">
        <v>11</v>
      </c>
      <c r="BH18" s="2">
        <v>11</v>
      </c>
      <c r="BI18" s="2">
        <v>0</v>
      </c>
      <c r="BJ18" s="2">
        <v>0</v>
      </c>
      <c r="BK18" s="4">
        <v>1</v>
      </c>
      <c r="BL18" s="4">
        <f t="shared" si="9"/>
        <v>0</v>
      </c>
      <c r="BN18" s="2" t="s">
        <v>21</v>
      </c>
      <c r="BO18" s="2">
        <v>25</v>
      </c>
      <c r="BP18" s="2">
        <v>25</v>
      </c>
      <c r="BQ18" s="2">
        <v>0</v>
      </c>
      <c r="BR18" s="2">
        <v>0</v>
      </c>
      <c r="BS18" s="4">
        <v>1</v>
      </c>
      <c r="BT18" s="4">
        <f t="shared" si="21"/>
        <v>0</v>
      </c>
      <c r="BV18" s="2" t="s">
        <v>21</v>
      </c>
      <c r="BW18" s="2">
        <v>25</v>
      </c>
      <c r="BX18" s="2">
        <v>25</v>
      </c>
      <c r="BY18" s="2">
        <v>0</v>
      </c>
      <c r="BZ18" s="2">
        <v>0</v>
      </c>
      <c r="CA18" s="4">
        <v>1</v>
      </c>
      <c r="CB18" s="4">
        <f t="shared" si="11"/>
        <v>0</v>
      </c>
      <c r="CD18" s="2" t="s">
        <v>21</v>
      </c>
      <c r="CE18" s="2">
        <v>25</v>
      </c>
      <c r="CF18" s="2">
        <v>25</v>
      </c>
      <c r="CG18" s="2">
        <v>0</v>
      </c>
      <c r="CH18" s="2">
        <v>0</v>
      </c>
      <c r="CI18" s="4">
        <v>1</v>
      </c>
      <c r="CJ18" s="4">
        <f t="shared" si="12"/>
        <v>0</v>
      </c>
      <c r="CL18" s="2" t="s">
        <v>21</v>
      </c>
      <c r="CM18" s="2">
        <v>25</v>
      </c>
      <c r="CN18" s="2">
        <v>25</v>
      </c>
      <c r="CO18" s="2">
        <v>0</v>
      </c>
      <c r="CP18" s="2">
        <v>0</v>
      </c>
      <c r="CQ18" s="4">
        <v>1</v>
      </c>
      <c r="CR18" s="4">
        <f t="shared" si="13"/>
        <v>0</v>
      </c>
      <c r="CT18" s="2" t="s">
        <v>21</v>
      </c>
      <c r="CU18" s="2">
        <v>25</v>
      </c>
      <c r="CV18" s="2">
        <v>25</v>
      </c>
      <c r="CW18" s="2">
        <v>0</v>
      </c>
      <c r="CX18" s="2">
        <v>0</v>
      </c>
      <c r="CY18" s="4">
        <v>1</v>
      </c>
      <c r="CZ18" s="4">
        <f t="shared" si="14"/>
        <v>0</v>
      </c>
      <c r="DB18" s="2" t="s">
        <v>21</v>
      </c>
      <c r="DC18" s="2">
        <v>25</v>
      </c>
      <c r="DD18" s="2">
        <v>25</v>
      </c>
      <c r="DE18" s="2">
        <v>0</v>
      </c>
      <c r="DF18" s="2">
        <v>0</v>
      </c>
      <c r="DG18" s="4">
        <v>1</v>
      </c>
      <c r="DH18" s="4">
        <f t="shared" si="15"/>
        <v>0</v>
      </c>
      <c r="DJ18" s="2" t="s">
        <v>21</v>
      </c>
      <c r="DK18" s="2">
        <v>25</v>
      </c>
      <c r="DL18" s="2">
        <v>25</v>
      </c>
      <c r="DM18" s="2">
        <v>0</v>
      </c>
      <c r="DN18" s="2">
        <v>0</v>
      </c>
      <c r="DO18" s="4">
        <v>1</v>
      </c>
      <c r="DP18" s="4">
        <f t="shared" si="16"/>
        <v>0</v>
      </c>
      <c r="DR18" s="2" t="s">
        <v>21</v>
      </c>
      <c r="DS18" s="2">
        <v>25</v>
      </c>
      <c r="DT18" s="2">
        <v>25</v>
      </c>
      <c r="DU18" s="2">
        <v>0</v>
      </c>
      <c r="DV18" s="2">
        <v>0</v>
      </c>
      <c r="DW18" s="4">
        <v>1</v>
      </c>
      <c r="DX18" s="4">
        <f t="shared" si="17"/>
        <v>0</v>
      </c>
      <c r="DZ18" s="2" t="s">
        <v>21</v>
      </c>
      <c r="EA18" s="2">
        <v>25</v>
      </c>
      <c r="EB18" s="2">
        <v>25</v>
      </c>
      <c r="EC18" s="2">
        <v>0</v>
      </c>
      <c r="ED18" s="2">
        <v>0</v>
      </c>
      <c r="EE18" s="4">
        <v>1</v>
      </c>
      <c r="EF18" s="4">
        <f t="shared" si="18"/>
        <v>0</v>
      </c>
      <c r="EH18" s="8" t="s">
        <v>21</v>
      </c>
      <c r="EI18" s="2">
        <v>25</v>
      </c>
      <c r="EJ18" s="2">
        <v>25</v>
      </c>
      <c r="EK18" s="2">
        <v>0</v>
      </c>
      <c r="EL18" s="2">
        <v>0</v>
      </c>
      <c r="EM18" s="4">
        <v>1</v>
      </c>
      <c r="EN18" s="4">
        <f t="shared" si="19"/>
        <v>0</v>
      </c>
      <c r="EO18" s="2" t="s">
        <v>119</v>
      </c>
      <c r="EP18" s="2" t="s">
        <v>21</v>
      </c>
      <c r="EQ18" s="2">
        <v>25</v>
      </c>
      <c r="ER18" s="2">
        <v>25</v>
      </c>
      <c r="ES18" s="2">
        <v>0</v>
      </c>
      <c r="ET18" s="2">
        <v>0</v>
      </c>
      <c r="EU18" s="4">
        <v>1</v>
      </c>
      <c r="EV18" s="4">
        <f t="shared" si="20"/>
        <v>0</v>
      </c>
    </row>
    <row r="19" spans="1:152">
      <c r="A19" s="4">
        <v>0.77</v>
      </c>
      <c r="B19" s="4"/>
      <c r="C19" s="7" t="s">
        <v>22</v>
      </c>
      <c r="D19" s="2">
        <v>172</v>
      </c>
      <c r="E19" s="2">
        <v>133</v>
      </c>
      <c r="F19" s="2">
        <v>21</v>
      </c>
      <c r="G19" s="7">
        <v>18</v>
      </c>
      <c r="H19" s="4">
        <f t="shared" si="2"/>
        <v>0.77325581395348841</v>
      </c>
      <c r="I19" s="2" t="s">
        <v>119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20">
        <f t="shared" si="3"/>
        <v>0.77325581395348841</v>
      </c>
      <c r="P19" s="10">
        <f t="shared" si="4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20">
        <f t="shared" si="5"/>
        <v>0.77325581395348841</v>
      </c>
      <c r="X19" s="20">
        <f t="shared" si="0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-3.2558139534883956E-3</v>
      </c>
      <c r="AH19" s="2" t="s">
        <v>21</v>
      </c>
      <c r="AI19" s="2">
        <v>25</v>
      </c>
      <c r="AJ19" s="2">
        <v>25</v>
      </c>
      <c r="AK19" s="2">
        <v>0</v>
      </c>
      <c r="AL19" s="2">
        <v>0</v>
      </c>
      <c r="AM19" s="4">
        <v>1</v>
      </c>
      <c r="AN19" s="4">
        <f>AM19-AE18</f>
        <v>0</v>
      </c>
      <c r="AP19" s="2" t="s">
        <v>21</v>
      </c>
      <c r="AQ19" s="2">
        <v>25</v>
      </c>
      <c r="AR19" s="2">
        <v>25</v>
      </c>
      <c r="AS19" s="2">
        <v>0</v>
      </c>
      <c r="AT19" s="2">
        <v>0</v>
      </c>
      <c r="AU19" s="4">
        <v>1</v>
      </c>
      <c r="AV19" s="4">
        <f t="shared" si="7"/>
        <v>0</v>
      </c>
      <c r="AX19" s="2" t="s">
        <v>21</v>
      </c>
      <c r="AY19" s="2">
        <v>25</v>
      </c>
      <c r="AZ19" s="2">
        <v>25</v>
      </c>
      <c r="BA19" s="2">
        <v>0</v>
      </c>
      <c r="BB19" s="2">
        <v>0</v>
      </c>
      <c r="BC19" s="4">
        <v>1</v>
      </c>
      <c r="BD19" s="20">
        <f t="shared" si="8"/>
        <v>0</v>
      </c>
      <c r="BF19" s="2" t="s">
        <v>21</v>
      </c>
      <c r="BG19" s="2">
        <v>25</v>
      </c>
      <c r="BH19" s="2">
        <v>25</v>
      </c>
      <c r="BI19" s="2">
        <v>0</v>
      </c>
      <c r="BJ19" s="2">
        <v>0</v>
      </c>
      <c r="BK19" s="4">
        <v>1</v>
      </c>
      <c r="BL19" s="4">
        <f t="shared" si="9"/>
        <v>0</v>
      </c>
      <c r="BN19" s="2" t="s">
        <v>23</v>
      </c>
      <c r="BO19" s="2">
        <v>541</v>
      </c>
      <c r="BP19" s="2">
        <v>540</v>
      </c>
      <c r="BQ19" s="2">
        <v>0</v>
      </c>
      <c r="BR19" s="2">
        <v>1</v>
      </c>
      <c r="BS19" s="4">
        <v>1</v>
      </c>
      <c r="BT19" s="4">
        <f t="shared" si="21"/>
        <v>0</v>
      </c>
      <c r="BV19" s="2" t="s">
        <v>23</v>
      </c>
      <c r="BW19" s="2">
        <v>541</v>
      </c>
      <c r="BX19" s="2">
        <v>540</v>
      </c>
      <c r="BY19" s="2">
        <v>0</v>
      </c>
      <c r="BZ19" s="2">
        <v>1</v>
      </c>
      <c r="CA19" s="4">
        <v>1</v>
      </c>
      <c r="CB19" s="4">
        <f t="shared" si="11"/>
        <v>0</v>
      </c>
      <c r="CD19" s="2" t="s">
        <v>23</v>
      </c>
      <c r="CE19" s="2">
        <v>541</v>
      </c>
      <c r="CF19" s="2">
        <v>540</v>
      </c>
      <c r="CG19" s="2">
        <v>0</v>
      </c>
      <c r="CH19" s="2">
        <v>1</v>
      </c>
      <c r="CI19" s="4">
        <v>1</v>
      </c>
      <c r="CJ19" s="4">
        <f t="shared" si="12"/>
        <v>0</v>
      </c>
      <c r="CL19" s="2" t="s">
        <v>23</v>
      </c>
      <c r="CM19" s="2">
        <v>541</v>
      </c>
      <c r="CN19" s="2">
        <v>540</v>
      </c>
      <c r="CO19" s="2">
        <v>0</v>
      </c>
      <c r="CP19" s="2">
        <v>1</v>
      </c>
      <c r="CQ19" s="4">
        <v>1</v>
      </c>
      <c r="CR19" s="4">
        <f t="shared" si="13"/>
        <v>0</v>
      </c>
      <c r="CT19" s="2" t="s">
        <v>23</v>
      </c>
      <c r="CU19" s="2">
        <v>541</v>
      </c>
      <c r="CV19" s="2">
        <v>540</v>
      </c>
      <c r="CW19" s="2">
        <v>0</v>
      </c>
      <c r="CX19" s="2">
        <v>1</v>
      </c>
      <c r="CY19" s="4">
        <v>1</v>
      </c>
      <c r="CZ19" s="4">
        <f t="shared" si="14"/>
        <v>0</v>
      </c>
      <c r="DB19" s="2" t="s">
        <v>23</v>
      </c>
      <c r="DC19" s="2">
        <v>541</v>
      </c>
      <c r="DD19" s="2">
        <v>540</v>
      </c>
      <c r="DE19" s="2">
        <v>0</v>
      </c>
      <c r="DF19" s="7">
        <v>1</v>
      </c>
      <c r="DG19" s="4">
        <f>DD19/DC19</f>
        <v>0.99815157116451014</v>
      </c>
      <c r="DH19" s="4">
        <f t="shared" si="15"/>
        <v>-1.848428835489857E-3</v>
      </c>
      <c r="DJ19" s="67" t="s">
        <v>23</v>
      </c>
      <c r="DK19" s="2">
        <v>541</v>
      </c>
      <c r="DL19" s="2">
        <v>540</v>
      </c>
      <c r="DM19" s="2">
        <v>0</v>
      </c>
      <c r="DN19" s="2">
        <v>1</v>
      </c>
      <c r="DO19" s="4">
        <v>1</v>
      </c>
      <c r="DP19" s="4">
        <f t="shared" si="16"/>
        <v>1.848428835489857E-3</v>
      </c>
      <c r="DR19" s="66" t="s">
        <v>23</v>
      </c>
      <c r="DS19" s="2">
        <v>541</v>
      </c>
      <c r="DT19" s="2">
        <v>540</v>
      </c>
      <c r="DU19" s="2">
        <v>0</v>
      </c>
      <c r="DV19" s="2">
        <v>1</v>
      </c>
      <c r="DW19" s="4">
        <v>1</v>
      </c>
      <c r="DX19" s="4">
        <f t="shared" si="17"/>
        <v>0</v>
      </c>
      <c r="DZ19" s="66" t="s">
        <v>23</v>
      </c>
      <c r="EA19" s="2">
        <v>541</v>
      </c>
      <c r="EB19" s="2">
        <v>540</v>
      </c>
      <c r="EC19" s="2">
        <v>0</v>
      </c>
      <c r="ED19" s="2">
        <v>1</v>
      </c>
      <c r="EE19" s="4">
        <v>1</v>
      </c>
      <c r="EF19" s="4">
        <f t="shared" si="18"/>
        <v>0</v>
      </c>
      <c r="EH19" s="7" t="s">
        <v>23</v>
      </c>
      <c r="EI19" s="2">
        <v>541</v>
      </c>
      <c r="EJ19" s="2">
        <v>540</v>
      </c>
      <c r="EK19" s="2">
        <v>0</v>
      </c>
      <c r="EL19" s="2">
        <v>1</v>
      </c>
      <c r="EM19" s="4">
        <v>1</v>
      </c>
      <c r="EN19" s="4">
        <f t="shared" si="19"/>
        <v>0</v>
      </c>
      <c r="EO19" s="2" t="s">
        <v>119</v>
      </c>
      <c r="EP19" s="66" t="s">
        <v>23</v>
      </c>
      <c r="EQ19" s="2">
        <v>541</v>
      </c>
      <c r="ER19" s="2">
        <v>540</v>
      </c>
      <c r="ES19" s="2">
        <v>0</v>
      </c>
      <c r="ET19" s="2">
        <v>1</v>
      </c>
      <c r="EU19" s="4">
        <v>1</v>
      </c>
      <c r="EV19" s="4">
        <f t="shared" si="20"/>
        <v>0</v>
      </c>
    </row>
    <row r="20" spans="1:152">
      <c r="A20" s="4">
        <v>0.99</v>
      </c>
      <c r="B20" s="4"/>
      <c r="C20" s="88" t="s">
        <v>23</v>
      </c>
      <c r="D20" s="86">
        <v>541</v>
      </c>
      <c r="E20" s="86">
        <v>541</v>
      </c>
      <c r="F20" s="86">
        <v>0</v>
      </c>
      <c r="G20" s="86">
        <v>0</v>
      </c>
      <c r="H20" s="87">
        <f t="shared" si="2"/>
        <v>1</v>
      </c>
      <c r="I20" s="2" t="s">
        <v>119</v>
      </c>
      <c r="J20" s="2" t="s">
        <v>23</v>
      </c>
      <c r="K20" s="2">
        <v>541</v>
      </c>
      <c r="L20" s="2">
        <v>539</v>
      </c>
      <c r="M20" s="2">
        <v>0</v>
      </c>
      <c r="N20" s="2">
        <v>2</v>
      </c>
      <c r="O20" s="20">
        <f t="shared" si="3"/>
        <v>0.99630314232902029</v>
      </c>
      <c r="P20" s="10">
        <f t="shared" si="4"/>
        <v>-3.6968576709797141E-3</v>
      </c>
      <c r="R20" s="2" t="s">
        <v>23</v>
      </c>
      <c r="S20" s="2">
        <v>541</v>
      </c>
      <c r="T20" s="2">
        <v>539</v>
      </c>
      <c r="U20" s="2">
        <v>0</v>
      </c>
      <c r="V20" s="2">
        <v>2</v>
      </c>
      <c r="W20" s="20">
        <f t="shared" si="5"/>
        <v>0.99630314232902029</v>
      </c>
      <c r="X20" s="20">
        <f t="shared" si="0"/>
        <v>0</v>
      </c>
      <c r="Z20" s="2" t="s">
        <v>23</v>
      </c>
      <c r="AA20" s="2">
        <v>541</v>
      </c>
      <c r="AB20" s="2">
        <v>540</v>
      </c>
      <c r="AC20" s="2">
        <v>0</v>
      </c>
      <c r="AD20" s="2">
        <v>1</v>
      </c>
      <c r="AE20" s="4">
        <v>0.99</v>
      </c>
      <c r="AF20" s="4">
        <f t="shared" si="1"/>
        <v>-6.3031423290202948E-3</v>
      </c>
      <c r="AH20" s="8" t="s">
        <v>23</v>
      </c>
      <c r="AI20" s="12">
        <v>541</v>
      </c>
      <c r="AJ20" s="13">
        <v>540</v>
      </c>
      <c r="AK20" s="14">
        <v>0</v>
      </c>
      <c r="AL20" s="12">
        <v>1</v>
      </c>
      <c r="AM20" s="15">
        <v>0.99</v>
      </c>
      <c r="AN20" s="4">
        <f>AM20-AE20</f>
        <v>0</v>
      </c>
      <c r="AP20" s="2" t="s">
        <v>23</v>
      </c>
      <c r="AQ20" s="2">
        <v>541</v>
      </c>
      <c r="AR20" s="2">
        <v>540</v>
      </c>
      <c r="AS20" s="2">
        <v>0</v>
      </c>
      <c r="AT20" s="2">
        <v>1</v>
      </c>
      <c r="AU20" s="4">
        <v>1</v>
      </c>
      <c r="AV20" s="4">
        <f t="shared" si="7"/>
        <v>1.0000000000000009E-2</v>
      </c>
      <c r="AX20" s="2" t="s">
        <v>23</v>
      </c>
      <c r="AY20" s="2">
        <v>541</v>
      </c>
      <c r="AZ20" s="2">
        <v>540</v>
      </c>
      <c r="BA20" s="2">
        <v>0</v>
      </c>
      <c r="BB20" s="2">
        <v>1</v>
      </c>
      <c r="BC20" s="4">
        <v>1</v>
      </c>
      <c r="BD20" s="20">
        <f t="shared" si="8"/>
        <v>0</v>
      </c>
      <c r="BF20" s="2" t="s">
        <v>23</v>
      </c>
      <c r="BG20" s="2">
        <v>541</v>
      </c>
      <c r="BH20" s="2">
        <v>540</v>
      </c>
      <c r="BI20" s="2">
        <v>0</v>
      </c>
      <c r="BJ20" s="2">
        <v>1</v>
      </c>
      <c r="BK20" s="4">
        <v>1</v>
      </c>
      <c r="BL20" s="4">
        <f t="shared" si="9"/>
        <v>0</v>
      </c>
      <c r="BN20" s="2" t="s">
        <v>24</v>
      </c>
      <c r="BO20" s="2">
        <v>3</v>
      </c>
      <c r="BP20" s="2">
        <v>3</v>
      </c>
      <c r="BQ20" s="2">
        <v>0</v>
      </c>
      <c r="BR20" s="2">
        <v>0</v>
      </c>
      <c r="BS20" s="4">
        <v>1</v>
      </c>
      <c r="BT20" s="4">
        <f t="shared" si="21"/>
        <v>0</v>
      </c>
      <c r="BV20" s="2" t="s">
        <v>24</v>
      </c>
      <c r="BW20" s="2">
        <v>3</v>
      </c>
      <c r="BX20" s="2">
        <v>3</v>
      </c>
      <c r="BY20" s="2">
        <v>0</v>
      </c>
      <c r="BZ20" s="2">
        <v>0</v>
      </c>
      <c r="CA20" s="4">
        <v>1</v>
      </c>
      <c r="CB20" s="4">
        <f t="shared" si="11"/>
        <v>0</v>
      </c>
      <c r="CD20" s="2" t="s">
        <v>24</v>
      </c>
      <c r="CE20" s="2">
        <v>3</v>
      </c>
      <c r="CF20" s="2">
        <v>3</v>
      </c>
      <c r="CG20" s="2">
        <v>0</v>
      </c>
      <c r="CH20" s="2">
        <v>0</v>
      </c>
      <c r="CI20" s="4">
        <v>1</v>
      </c>
      <c r="CJ20" s="4">
        <f t="shared" si="12"/>
        <v>0</v>
      </c>
      <c r="CL20" s="2" t="s">
        <v>24</v>
      </c>
      <c r="CM20" s="2">
        <v>3</v>
      </c>
      <c r="CN20" s="2">
        <v>3</v>
      </c>
      <c r="CO20" s="2">
        <v>0</v>
      </c>
      <c r="CP20" s="2">
        <v>0</v>
      </c>
      <c r="CQ20" s="4">
        <v>1</v>
      </c>
      <c r="CR20" s="4">
        <f t="shared" si="13"/>
        <v>0</v>
      </c>
      <c r="CT20" s="2" t="s">
        <v>24</v>
      </c>
      <c r="CU20" s="2">
        <v>3</v>
      </c>
      <c r="CV20" s="2">
        <v>3</v>
      </c>
      <c r="CW20" s="2">
        <v>0</v>
      </c>
      <c r="CX20" s="2">
        <v>0</v>
      </c>
      <c r="CY20" s="4">
        <v>1</v>
      </c>
      <c r="CZ20" s="4">
        <f t="shared" si="14"/>
        <v>0</v>
      </c>
      <c r="DB20" s="2" t="s">
        <v>24</v>
      </c>
      <c r="DC20" s="2">
        <v>3</v>
      </c>
      <c r="DD20" s="2">
        <v>3</v>
      </c>
      <c r="DE20" s="2">
        <v>0</v>
      </c>
      <c r="DF20" s="2">
        <v>0</v>
      </c>
      <c r="DG20" s="4">
        <v>1</v>
      </c>
      <c r="DH20" s="4">
        <f t="shared" si="15"/>
        <v>0</v>
      </c>
      <c r="DJ20" s="2" t="s">
        <v>24</v>
      </c>
      <c r="DK20" s="2">
        <v>3</v>
      </c>
      <c r="DL20" s="2">
        <v>3</v>
      </c>
      <c r="DM20" s="2">
        <v>0</v>
      </c>
      <c r="DN20" s="2">
        <v>0</v>
      </c>
      <c r="DO20" s="4">
        <v>1</v>
      </c>
      <c r="DP20" s="4">
        <f t="shared" si="16"/>
        <v>0</v>
      </c>
      <c r="DR20" s="2" t="s">
        <v>24</v>
      </c>
      <c r="DS20" s="2">
        <v>3</v>
      </c>
      <c r="DT20" s="2">
        <v>3</v>
      </c>
      <c r="DU20" s="2">
        <v>0</v>
      </c>
      <c r="DV20" s="2">
        <v>0</v>
      </c>
      <c r="DW20" s="4">
        <v>1</v>
      </c>
      <c r="DX20" s="4">
        <f t="shared" si="17"/>
        <v>0</v>
      </c>
      <c r="DZ20" s="2" t="s">
        <v>24</v>
      </c>
      <c r="EA20" s="2">
        <v>3</v>
      </c>
      <c r="EB20" s="2">
        <v>3</v>
      </c>
      <c r="EC20" s="2">
        <v>0</v>
      </c>
      <c r="ED20" s="2">
        <v>0</v>
      </c>
      <c r="EE20" s="4">
        <v>1</v>
      </c>
      <c r="EF20" s="4">
        <f t="shared" si="18"/>
        <v>0</v>
      </c>
      <c r="EH20" s="7" t="s">
        <v>24</v>
      </c>
      <c r="EI20" s="2">
        <v>3</v>
      </c>
      <c r="EJ20" s="2">
        <v>3</v>
      </c>
      <c r="EK20" s="2">
        <v>0</v>
      </c>
      <c r="EL20" s="2">
        <v>0</v>
      </c>
      <c r="EM20" s="4">
        <v>1</v>
      </c>
      <c r="EN20" s="4">
        <f t="shared" si="19"/>
        <v>0</v>
      </c>
      <c r="EO20" s="2" t="s">
        <v>119</v>
      </c>
      <c r="EP20" s="2" t="s">
        <v>24</v>
      </c>
      <c r="EQ20" s="2">
        <v>3</v>
      </c>
      <c r="ER20" s="2">
        <v>3</v>
      </c>
      <c r="ES20" s="2">
        <v>0</v>
      </c>
      <c r="ET20" s="2">
        <v>0</v>
      </c>
      <c r="EU20" s="4">
        <v>1</v>
      </c>
      <c r="EV20" s="4">
        <f t="shared" si="20"/>
        <v>0</v>
      </c>
    </row>
    <row r="21" spans="1:152">
      <c r="A21" s="4">
        <v>1</v>
      </c>
      <c r="B21" s="4"/>
      <c r="C21" s="2" t="s">
        <v>24</v>
      </c>
      <c r="D21" s="2">
        <v>3</v>
      </c>
      <c r="E21" s="2">
        <v>3</v>
      </c>
      <c r="F21" s="2">
        <v>0</v>
      </c>
      <c r="G21" s="2">
        <v>0</v>
      </c>
      <c r="H21" s="4">
        <f t="shared" si="2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20">
        <f t="shared" si="3"/>
        <v>1</v>
      </c>
      <c r="P21" s="10">
        <f t="shared" si="4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20">
        <f t="shared" si="5"/>
        <v>1</v>
      </c>
      <c r="X21" s="20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H21" s="2" t="s">
        <v>24</v>
      </c>
      <c r="AI21" s="2">
        <v>3</v>
      </c>
      <c r="AJ21" s="2">
        <v>3</v>
      </c>
      <c r="AK21" s="2">
        <v>0</v>
      </c>
      <c r="AL21" s="2">
        <v>0</v>
      </c>
      <c r="AM21" s="4">
        <v>1</v>
      </c>
      <c r="AN21" s="4">
        <f>AM21-AE21</f>
        <v>0</v>
      </c>
      <c r="AP21" s="2" t="s">
        <v>24</v>
      </c>
      <c r="AQ21" s="2">
        <v>3</v>
      </c>
      <c r="AR21" s="2">
        <v>3</v>
      </c>
      <c r="AS21" s="2">
        <v>0</v>
      </c>
      <c r="AT21" s="2">
        <v>0</v>
      </c>
      <c r="AU21" s="4">
        <v>1</v>
      </c>
      <c r="AV21" s="4">
        <f t="shared" si="7"/>
        <v>0</v>
      </c>
      <c r="AX21" s="2" t="s">
        <v>24</v>
      </c>
      <c r="AY21" s="2">
        <v>3</v>
      </c>
      <c r="AZ21" s="2">
        <v>3</v>
      </c>
      <c r="BA21" s="2">
        <v>0</v>
      </c>
      <c r="BB21" s="2">
        <v>0</v>
      </c>
      <c r="BC21" s="4">
        <v>1</v>
      </c>
      <c r="BD21" s="20">
        <f t="shared" si="8"/>
        <v>0</v>
      </c>
      <c r="BF21" s="2" t="s">
        <v>24</v>
      </c>
      <c r="BG21" s="2">
        <v>3</v>
      </c>
      <c r="BH21" s="2">
        <v>3</v>
      </c>
      <c r="BI21" s="2">
        <v>0</v>
      </c>
      <c r="BJ21" s="2">
        <v>0</v>
      </c>
      <c r="BK21" s="4">
        <v>1</v>
      </c>
      <c r="BL21" s="4">
        <f t="shared" si="9"/>
        <v>0</v>
      </c>
      <c r="BN21" s="7" t="s">
        <v>25</v>
      </c>
      <c r="BO21" s="1">
        <v>832</v>
      </c>
      <c r="BP21" s="1">
        <v>817</v>
      </c>
      <c r="BQ21" s="1">
        <v>15</v>
      </c>
      <c r="BR21" s="1">
        <v>0</v>
      </c>
      <c r="BS21" s="3">
        <v>0.98</v>
      </c>
      <c r="BT21" s="4">
        <f t="shared" si="21"/>
        <v>0</v>
      </c>
      <c r="BV21" s="2" t="s">
        <v>25</v>
      </c>
      <c r="BW21" s="2">
        <v>832</v>
      </c>
      <c r="BX21" s="2">
        <v>822</v>
      </c>
      <c r="BY21" s="2">
        <v>10</v>
      </c>
      <c r="BZ21" s="2">
        <v>0</v>
      </c>
      <c r="CA21" s="4">
        <v>0.99</v>
      </c>
      <c r="CB21" s="4">
        <f t="shared" si="11"/>
        <v>1.0000000000000009E-2</v>
      </c>
      <c r="CD21" s="2" t="s">
        <v>25</v>
      </c>
      <c r="CE21" s="2">
        <v>832</v>
      </c>
      <c r="CF21" s="2">
        <v>822</v>
      </c>
      <c r="CG21" s="2">
        <v>10</v>
      </c>
      <c r="CH21" s="2">
        <v>0</v>
      </c>
      <c r="CI21" s="4">
        <v>0.99</v>
      </c>
      <c r="CJ21" s="4">
        <f t="shared" si="12"/>
        <v>0</v>
      </c>
      <c r="CL21" s="2" t="s">
        <v>25</v>
      </c>
      <c r="CM21" s="2">
        <v>832</v>
      </c>
      <c r="CN21" s="2">
        <v>822</v>
      </c>
      <c r="CO21" s="2">
        <v>10</v>
      </c>
      <c r="CP21" s="2">
        <v>0</v>
      </c>
      <c r="CQ21" s="4">
        <v>0.99</v>
      </c>
      <c r="CR21" s="4">
        <f t="shared" si="13"/>
        <v>0</v>
      </c>
      <c r="CT21" s="2" t="s">
        <v>25</v>
      </c>
      <c r="CU21" s="2">
        <v>832</v>
      </c>
      <c r="CV21" s="2">
        <v>822</v>
      </c>
      <c r="CW21" s="2">
        <v>10</v>
      </c>
      <c r="CX21" s="2">
        <v>0</v>
      </c>
      <c r="CY21" s="4">
        <v>0.99</v>
      </c>
      <c r="CZ21" s="4">
        <f t="shared" si="14"/>
        <v>0</v>
      </c>
      <c r="DB21" s="2" t="s">
        <v>25</v>
      </c>
      <c r="DC21" s="2">
        <v>832</v>
      </c>
      <c r="DD21" s="2">
        <v>822</v>
      </c>
      <c r="DE21" s="2">
        <v>10</v>
      </c>
      <c r="DF21" s="2">
        <v>0</v>
      </c>
      <c r="DG21" s="4">
        <v>0.99</v>
      </c>
      <c r="DH21" s="4">
        <f t="shared" si="15"/>
        <v>0</v>
      </c>
      <c r="DJ21" s="2" t="s">
        <v>25</v>
      </c>
      <c r="DK21" s="2">
        <v>832</v>
      </c>
      <c r="DL21" s="2">
        <v>822</v>
      </c>
      <c r="DM21" s="2">
        <v>10</v>
      </c>
      <c r="DN21" s="2">
        <v>0</v>
      </c>
      <c r="DO21" s="4">
        <v>0.99</v>
      </c>
      <c r="DP21" s="4">
        <f t="shared" si="16"/>
        <v>0</v>
      </c>
      <c r="DR21" s="2" t="s">
        <v>25</v>
      </c>
      <c r="DS21" s="2">
        <v>832</v>
      </c>
      <c r="DT21" s="2">
        <v>822</v>
      </c>
      <c r="DU21" s="2">
        <v>10</v>
      </c>
      <c r="DV21" s="2">
        <v>0</v>
      </c>
      <c r="DW21" s="4">
        <v>0.99</v>
      </c>
      <c r="DX21" s="4">
        <f t="shared" si="17"/>
        <v>0</v>
      </c>
      <c r="DZ21" s="2" t="s">
        <v>25</v>
      </c>
      <c r="EA21" s="2">
        <v>832</v>
      </c>
      <c r="EB21" s="2">
        <v>822</v>
      </c>
      <c r="EC21" s="2">
        <v>10</v>
      </c>
      <c r="ED21" s="2">
        <v>0</v>
      </c>
      <c r="EE21" s="4">
        <v>0.99</v>
      </c>
      <c r="EF21" s="4">
        <f t="shared" si="18"/>
        <v>0</v>
      </c>
      <c r="EH21" s="7" t="s">
        <v>25</v>
      </c>
      <c r="EI21" s="2">
        <v>832</v>
      </c>
      <c r="EJ21" s="2">
        <v>822</v>
      </c>
      <c r="EK21" s="2">
        <v>10</v>
      </c>
      <c r="EL21" s="2">
        <v>0</v>
      </c>
      <c r="EM21" s="4">
        <v>0.99</v>
      </c>
      <c r="EN21" s="4">
        <f t="shared" si="19"/>
        <v>0</v>
      </c>
      <c r="EO21" s="2" t="s">
        <v>119</v>
      </c>
      <c r="EP21" s="27" t="s">
        <v>25</v>
      </c>
      <c r="EQ21" s="1">
        <v>832</v>
      </c>
      <c r="ER21" s="1">
        <v>822</v>
      </c>
      <c r="ES21" s="1">
        <v>10</v>
      </c>
      <c r="ET21" s="1">
        <v>0</v>
      </c>
      <c r="EU21" s="3">
        <v>0.99</v>
      </c>
      <c r="EV21" s="4">
        <f t="shared" si="20"/>
        <v>0</v>
      </c>
    </row>
    <row r="22" spans="1:152">
      <c r="A22" s="4">
        <v>0.98</v>
      </c>
      <c r="B22" s="4"/>
      <c r="C22" s="2" t="s">
        <v>25</v>
      </c>
      <c r="D22" s="2">
        <v>832</v>
      </c>
      <c r="E22" s="2">
        <v>817</v>
      </c>
      <c r="F22" s="2">
        <v>15</v>
      </c>
      <c r="G22" s="2">
        <v>0</v>
      </c>
      <c r="H22" s="4">
        <f t="shared" si="2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20">
        <f t="shared" si="3"/>
        <v>0.98197115384615385</v>
      </c>
      <c r="P22" s="10">
        <f t="shared" si="4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20">
        <f t="shared" si="5"/>
        <v>0.98197115384615385</v>
      </c>
      <c r="X22" s="20">
        <f t="shared" si="0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-1.9711538461538725E-3</v>
      </c>
      <c r="AH22" s="2" t="s">
        <v>25</v>
      </c>
      <c r="AI22" s="2">
        <v>832</v>
      </c>
      <c r="AJ22" s="2">
        <v>817</v>
      </c>
      <c r="AK22" s="2">
        <v>15</v>
      </c>
      <c r="AL22" s="2">
        <v>0</v>
      </c>
      <c r="AM22" s="4">
        <v>0.98</v>
      </c>
      <c r="AN22" s="4">
        <f>AM22-AE22</f>
        <v>0</v>
      </c>
      <c r="AP22" s="2" t="s">
        <v>25</v>
      </c>
      <c r="AQ22" s="2">
        <v>832</v>
      </c>
      <c r="AR22" s="2">
        <v>817</v>
      </c>
      <c r="AS22" s="2">
        <v>15</v>
      </c>
      <c r="AT22" s="2">
        <v>0</v>
      </c>
      <c r="AU22" s="4">
        <v>0.98</v>
      </c>
      <c r="AV22" s="4">
        <f t="shared" si="7"/>
        <v>0</v>
      </c>
      <c r="AX22" s="2" t="s">
        <v>25</v>
      </c>
      <c r="AY22" s="2">
        <v>832</v>
      </c>
      <c r="AZ22" s="2">
        <v>817</v>
      </c>
      <c r="BA22" s="2">
        <v>15</v>
      </c>
      <c r="BB22" s="2">
        <v>0</v>
      </c>
      <c r="BC22" s="4">
        <v>0.98</v>
      </c>
      <c r="BD22" s="20">
        <f t="shared" si="8"/>
        <v>0</v>
      </c>
      <c r="BF22" s="2" t="s">
        <v>25</v>
      </c>
      <c r="BG22" s="2">
        <v>832</v>
      </c>
      <c r="BH22" s="2">
        <v>817</v>
      </c>
      <c r="BI22" s="2">
        <v>15</v>
      </c>
      <c r="BJ22" s="2">
        <v>0</v>
      </c>
      <c r="BK22" s="4">
        <v>0.98</v>
      </c>
      <c r="BL22" s="4">
        <f t="shared" si="9"/>
        <v>0</v>
      </c>
      <c r="BN22" s="2" t="s">
        <v>27</v>
      </c>
      <c r="BO22" s="2">
        <v>46</v>
      </c>
      <c r="BP22" s="2">
        <v>46</v>
      </c>
      <c r="BQ22" s="2">
        <v>0</v>
      </c>
      <c r="BR22" s="2">
        <v>0</v>
      </c>
      <c r="BS22" s="4">
        <v>1</v>
      </c>
      <c r="BT22" s="4">
        <f t="shared" si="21"/>
        <v>0</v>
      </c>
      <c r="BV22" s="2" t="s">
        <v>27</v>
      </c>
      <c r="BW22" s="2">
        <v>46</v>
      </c>
      <c r="BX22" s="2">
        <v>46</v>
      </c>
      <c r="BY22" s="2">
        <v>0</v>
      </c>
      <c r="BZ22" s="2">
        <v>0</v>
      </c>
      <c r="CA22" s="4">
        <v>1</v>
      </c>
      <c r="CB22" s="4">
        <f t="shared" si="11"/>
        <v>0</v>
      </c>
      <c r="CD22" s="2" t="s">
        <v>27</v>
      </c>
      <c r="CE22" s="2">
        <v>46</v>
      </c>
      <c r="CF22" s="2">
        <v>46</v>
      </c>
      <c r="CG22" s="2">
        <v>0</v>
      </c>
      <c r="CH22" s="2">
        <v>0</v>
      </c>
      <c r="CI22" s="4">
        <v>1</v>
      </c>
      <c r="CJ22" s="4">
        <f t="shared" si="12"/>
        <v>0</v>
      </c>
      <c r="CL22" s="2" t="s">
        <v>27</v>
      </c>
      <c r="CM22" s="2">
        <v>46</v>
      </c>
      <c r="CN22" s="2">
        <v>46</v>
      </c>
      <c r="CO22" s="2">
        <v>0</v>
      </c>
      <c r="CP22" s="2">
        <v>0</v>
      </c>
      <c r="CQ22" s="4">
        <v>1</v>
      </c>
      <c r="CR22" s="4">
        <f t="shared" si="13"/>
        <v>0</v>
      </c>
      <c r="CT22" s="2" t="s">
        <v>27</v>
      </c>
      <c r="CU22" s="2">
        <v>46</v>
      </c>
      <c r="CV22" s="2">
        <v>46</v>
      </c>
      <c r="CW22" s="2">
        <v>0</v>
      </c>
      <c r="CX22" s="2">
        <v>0</v>
      </c>
      <c r="CY22" s="4">
        <v>1</v>
      </c>
      <c r="CZ22" s="4">
        <f t="shared" si="14"/>
        <v>0</v>
      </c>
      <c r="DB22" s="2" t="s">
        <v>27</v>
      </c>
      <c r="DC22" s="2">
        <v>46</v>
      </c>
      <c r="DD22" s="2">
        <v>46</v>
      </c>
      <c r="DE22" s="2">
        <v>0</v>
      </c>
      <c r="DF22" s="2">
        <v>0</v>
      </c>
      <c r="DG22" s="4">
        <v>1</v>
      </c>
      <c r="DH22" s="4">
        <f t="shared" si="15"/>
        <v>0</v>
      </c>
      <c r="DJ22" s="2" t="s">
        <v>27</v>
      </c>
      <c r="DK22" s="2">
        <v>46</v>
      </c>
      <c r="DL22" s="2">
        <v>46</v>
      </c>
      <c r="DM22" s="2">
        <v>0</v>
      </c>
      <c r="DN22" s="2">
        <v>0</v>
      </c>
      <c r="DO22" s="4">
        <v>1</v>
      </c>
      <c r="DP22" s="4">
        <f t="shared" si="16"/>
        <v>0</v>
      </c>
      <c r="DR22" s="2" t="s">
        <v>27</v>
      </c>
      <c r="DS22" s="2">
        <v>46</v>
      </c>
      <c r="DT22" s="2">
        <v>46</v>
      </c>
      <c r="DU22" s="2">
        <v>0</v>
      </c>
      <c r="DV22" s="2">
        <v>0</v>
      </c>
      <c r="DW22" s="4">
        <v>1</v>
      </c>
      <c r="DX22" s="4">
        <f t="shared" si="17"/>
        <v>0</v>
      </c>
      <c r="DZ22" s="2" t="s">
        <v>27</v>
      </c>
      <c r="EA22" s="2">
        <v>46</v>
      </c>
      <c r="EB22" s="2">
        <v>46</v>
      </c>
      <c r="EC22" s="2">
        <v>0</v>
      </c>
      <c r="ED22" s="2">
        <v>0</v>
      </c>
      <c r="EE22" s="4">
        <v>1</v>
      </c>
      <c r="EF22" s="4">
        <f t="shared" si="18"/>
        <v>0</v>
      </c>
      <c r="EH22" s="7" t="s">
        <v>27</v>
      </c>
      <c r="EI22" s="2">
        <v>46</v>
      </c>
      <c r="EJ22" s="2">
        <v>46</v>
      </c>
      <c r="EK22" s="2">
        <v>0</v>
      </c>
      <c r="EL22" s="2">
        <v>0</v>
      </c>
      <c r="EM22" s="4">
        <v>1</v>
      </c>
      <c r="EN22" s="4">
        <f t="shared" si="19"/>
        <v>0</v>
      </c>
      <c r="EO22" s="2" t="s">
        <v>119</v>
      </c>
      <c r="EP22" s="27" t="s">
        <v>27</v>
      </c>
      <c r="EQ22" s="1">
        <v>46</v>
      </c>
      <c r="ER22" s="1">
        <v>46</v>
      </c>
      <c r="ES22" s="1">
        <v>0</v>
      </c>
      <c r="ET22" s="1">
        <v>0</v>
      </c>
      <c r="EU22" s="3">
        <v>1</v>
      </c>
      <c r="EV22" s="4">
        <f t="shared" si="20"/>
        <v>0</v>
      </c>
    </row>
    <row r="23" spans="1:152">
      <c r="A23" s="4">
        <v>0.57999999999999996</v>
      </c>
      <c r="B23" s="4"/>
      <c r="C23" s="2" t="s">
        <v>26</v>
      </c>
      <c r="D23" s="2">
        <v>17</v>
      </c>
      <c r="E23" s="2">
        <v>10</v>
      </c>
      <c r="F23" s="2">
        <v>6</v>
      </c>
      <c r="G23" s="2">
        <v>1</v>
      </c>
      <c r="H23" s="4">
        <f t="shared" si="2"/>
        <v>0.58823529411764708</v>
      </c>
      <c r="J23" s="2" t="s">
        <v>26</v>
      </c>
      <c r="K23" s="2">
        <v>17</v>
      </c>
      <c r="L23" s="2">
        <v>10</v>
      </c>
      <c r="M23" s="2">
        <v>6</v>
      </c>
      <c r="N23" s="2">
        <v>1</v>
      </c>
      <c r="O23" s="20">
        <f t="shared" si="3"/>
        <v>0.58823529411764708</v>
      </c>
      <c r="P23" s="10">
        <f t="shared" si="4"/>
        <v>0</v>
      </c>
      <c r="R23" s="2" t="s">
        <v>26</v>
      </c>
      <c r="S23" s="2">
        <v>17</v>
      </c>
      <c r="T23" s="2">
        <v>10</v>
      </c>
      <c r="U23" s="2">
        <v>6</v>
      </c>
      <c r="V23" s="2">
        <v>1</v>
      </c>
      <c r="W23" s="20">
        <f t="shared" si="5"/>
        <v>0.58823529411764708</v>
      </c>
      <c r="X23" s="20">
        <f t="shared" si="0"/>
        <v>0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5.1764705882352935E-2</v>
      </c>
      <c r="AH23" s="2" t="s">
        <v>27</v>
      </c>
      <c r="AI23" s="2">
        <v>46</v>
      </c>
      <c r="AJ23" s="2">
        <v>46</v>
      </c>
      <c r="AK23" s="2">
        <v>0</v>
      </c>
      <c r="AL23" s="2">
        <v>0</v>
      </c>
      <c r="AM23" s="4">
        <v>1</v>
      </c>
      <c r="AN23" s="4">
        <f t="shared" ref="AN23:AN39" si="22">AM23-AE24</f>
        <v>0</v>
      </c>
      <c r="AP23" s="2" t="s">
        <v>27</v>
      </c>
      <c r="AQ23" s="2">
        <v>46</v>
      </c>
      <c r="AR23" s="2">
        <v>46</v>
      </c>
      <c r="AS23" s="2">
        <v>0</v>
      </c>
      <c r="AT23" s="2">
        <v>0</v>
      </c>
      <c r="AU23" s="4">
        <v>1</v>
      </c>
      <c r="AV23" s="4">
        <f t="shared" si="7"/>
        <v>0</v>
      </c>
      <c r="AX23" s="2" t="s">
        <v>27</v>
      </c>
      <c r="AY23" s="2">
        <v>46</v>
      </c>
      <c r="AZ23" s="2">
        <v>46</v>
      </c>
      <c r="BA23" s="2">
        <v>0</v>
      </c>
      <c r="BB23" s="2">
        <v>0</v>
      </c>
      <c r="BC23" s="4">
        <v>1</v>
      </c>
      <c r="BD23" s="20">
        <f t="shared" si="8"/>
        <v>0</v>
      </c>
      <c r="BF23" s="2" t="s">
        <v>27</v>
      </c>
      <c r="BG23" s="2">
        <v>46</v>
      </c>
      <c r="BH23" s="2">
        <v>46</v>
      </c>
      <c r="BI23" s="2">
        <v>0</v>
      </c>
      <c r="BJ23" s="2">
        <v>0</v>
      </c>
      <c r="BK23" s="4">
        <v>1</v>
      </c>
      <c r="BL23" s="4">
        <f t="shared" si="9"/>
        <v>0</v>
      </c>
      <c r="BN23" s="2" t="s">
        <v>28</v>
      </c>
      <c r="BO23" s="2">
        <v>10</v>
      </c>
      <c r="BP23" s="2">
        <v>10</v>
      </c>
      <c r="BQ23" s="2">
        <v>0</v>
      </c>
      <c r="BR23" s="2">
        <v>0</v>
      </c>
      <c r="BS23" s="4">
        <v>1</v>
      </c>
      <c r="BT23" s="4">
        <f t="shared" si="21"/>
        <v>0</v>
      </c>
      <c r="BV23" s="8" t="s">
        <v>28</v>
      </c>
      <c r="BW23" s="1">
        <v>10</v>
      </c>
      <c r="BX23" s="1">
        <v>10</v>
      </c>
      <c r="BY23" s="1">
        <v>0</v>
      </c>
      <c r="BZ23" s="1">
        <v>0</v>
      </c>
      <c r="CA23" s="3">
        <v>1</v>
      </c>
      <c r="CB23" s="4">
        <f t="shared" si="11"/>
        <v>0</v>
      </c>
      <c r="CD23" s="8" t="s">
        <v>28</v>
      </c>
      <c r="CE23" s="1">
        <v>10</v>
      </c>
      <c r="CF23" s="1">
        <v>10</v>
      </c>
      <c r="CG23" s="1">
        <v>0</v>
      </c>
      <c r="CH23" s="1">
        <v>0</v>
      </c>
      <c r="CI23" s="3">
        <v>1</v>
      </c>
      <c r="CJ23" s="4">
        <f t="shared" si="12"/>
        <v>0</v>
      </c>
      <c r="CK23" s="2" t="s">
        <v>119</v>
      </c>
      <c r="CL23" s="8" t="s">
        <v>28</v>
      </c>
      <c r="CM23" s="2">
        <v>10</v>
      </c>
      <c r="CN23" s="2">
        <v>0</v>
      </c>
      <c r="CO23" s="2">
        <v>0</v>
      </c>
      <c r="CP23" s="2">
        <v>10</v>
      </c>
      <c r="CQ23" s="4">
        <v>0</v>
      </c>
      <c r="CR23" s="4">
        <f t="shared" si="13"/>
        <v>-1</v>
      </c>
      <c r="CT23" s="8" t="s">
        <v>28</v>
      </c>
      <c r="CU23" s="2">
        <v>10</v>
      </c>
      <c r="CV23" s="2">
        <v>0</v>
      </c>
      <c r="CW23" s="2">
        <v>0</v>
      </c>
      <c r="CX23" s="2">
        <v>10</v>
      </c>
      <c r="CY23" s="4">
        <v>0</v>
      </c>
      <c r="CZ23" s="4">
        <f t="shared" si="14"/>
        <v>0</v>
      </c>
      <c r="DB23" s="2" t="s">
        <v>28</v>
      </c>
      <c r="DC23" s="2">
        <v>10</v>
      </c>
      <c r="DD23" s="2">
        <v>0</v>
      </c>
      <c r="DE23" s="2">
        <v>0</v>
      </c>
      <c r="DF23" s="2">
        <v>10</v>
      </c>
      <c r="DG23" s="4">
        <v>0</v>
      </c>
      <c r="DH23" s="4">
        <f t="shared" si="15"/>
        <v>0</v>
      </c>
      <c r="DJ23" s="2" t="s">
        <v>28</v>
      </c>
      <c r="DK23" s="2">
        <v>10</v>
      </c>
      <c r="DL23" s="2">
        <v>0</v>
      </c>
      <c r="DM23" s="2">
        <v>0</v>
      </c>
      <c r="DN23" s="2">
        <v>10</v>
      </c>
      <c r="DO23" s="4">
        <v>0</v>
      </c>
      <c r="DP23" s="4">
        <f t="shared" si="16"/>
        <v>0</v>
      </c>
      <c r="DR23" s="2" t="s">
        <v>28</v>
      </c>
      <c r="DS23" s="2">
        <v>10</v>
      </c>
      <c r="DT23" s="2">
        <v>0</v>
      </c>
      <c r="DU23" s="2">
        <v>0</v>
      </c>
      <c r="DV23" s="2">
        <v>10</v>
      </c>
      <c r="DW23" s="4">
        <v>0</v>
      </c>
      <c r="DX23" s="4">
        <f t="shared" si="17"/>
        <v>0</v>
      </c>
      <c r="DZ23" s="2" t="s">
        <v>28</v>
      </c>
      <c r="EA23" s="2">
        <v>10</v>
      </c>
      <c r="EB23" s="2">
        <v>10</v>
      </c>
      <c r="EC23" s="2">
        <v>0</v>
      </c>
      <c r="ED23" s="2">
        <v>0</v>
      </c>
      <c r="EE23" s="4">
        <v>1</v>
      </c>
      <c r="EF23" s="4">
        <f t="shared" si="18"/>
        <v>1</v>
      </c>
      <c r="EH23" s="7" t="s">
        <v>28</v>
      </c>
      <c r="EI23" s="2">
        <v>10</v>
      </c>
      <c r="EJ23" s="2">
        <v>10</v>
      </c>
      <c r="EK23" s="2">
        <v>0</v>
      </c>
      <c r="EL23" s="2">
        <v>0</v>
      </c>
      <c r="EM23" s="4">
        <v>1</v>
      </c>
      <c r="EN23" s="4">
        <f t="shared" si="19"/>
        <v>0</v>
      </c>
      <c r="EO23" s="2" t="s">
        <v>119</v>
      </c>
      <c r="EP23" s="2" t="s">
        <v>28</v>
      </c>
      <c r="EQ23" s="2">
        <v>10</v>
      </c>
      <c r="ER23" s="2">
        <v>10</v>
      </c>
      <c r="ES23" s="2">
        <v>0</v>
      </c>
      <c r="ET23" s="2">
        <v>0</v>
      </c>
      <c r="EU23" s="4">
        <v>1</v>
      </c>
      <c r="EV23" s="4">
        <f t="shared" si="20"/>
        <v>0</v>
      </c>
    </row>
    <row r="24" spans="1:152">
      <c r="A24" s="4">
        <v>1</v>
      </c>
      <c r="B24" s="4"/>
      <c r="C24" s="2" t="s">
        <v>27</v>
      </c>
      <c r="D24" s="2">
        <v>46</v>
      </c>
      <c r="E24" s="2">
        <v>46</v>
      </c>
      <c r="F24" s="2">
        <v>0</v>
      </c>
      <c r="G24" s="2">
        <v>0</v>
      </c>
      <c r="H24" s="4">
        <f t="shared" si="2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20">
        <f t="shared" si="3"/>
        <v>1</v>
      </c>
      <c r="P24" s="10">
        <f t="shared" si="4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20">
        <f t="shared" si="5"/>
        <v>1</v>
      </c>
      <c r="X24" s="20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H24" s="2" t="s">
        <v>28</v>
      </c>
      <c r="AI24" s="2">
        <v>10</v>
      </c>
      <c r="AJ24" s="2">
        <v>10</v>
      </c>
      <c r="AK24" s="2">
        <v>0</v>
      </c>
      <c r="AL24" s="2">
        <v>0</v>
      </c>
      <c r="AM24" s="4">
        <v>1</v>
      </c>
      <c r="AN24" s="4">
        <f t="shared" si="22"/>
        <v>0</v>
      </c>
      <c r="AP24" s="2" t="s">
        <v>28</v>
      </c>
      <c r="AQ24" s="2">
        <v>10</v>
      </c>
      <c r="AR24" s="2">
        <v>10</v>
      </c>
      <c r="AS24" s="2">
        <v>0</v>
      </c>
      <c r="AT24" s="2">
        <v>0</v>
      </c>
      <c r="AU24" s="4">
        <v>1</v>
      </c>
      <c r="AV24" s="4">
        <f t="shared" si="7"/>
        <v>0</v>
      </c>
      <c r="AX24" s="2" t="s">
        <v>28</v>
      </c>
      <c r="AY24" s="2">
        <v>10</v>
      </c>
      <c r="AZ24" s="2">
        <v>10</v>
      </c>
      <c r="BA24" s="2">
        <v>0</v>
      </c>
      <c r="BB24" s="2">
        <v>0</v>
      </c>
      <c r="BC24" s="4">
        <v>1</v>
      </c>
      <c r="BD24" s="20">
        <f t="shared" si="8"/>
        <v>0</v>
      </c>
      <c r="BF24" s="2" t="s">
        <v>28</v>
      </c>
      <c r="BG24" s="2">
        <v>10</v>
      </c>
      <c r="BH24" s="2">
        <v>10</v>
      </c>
      <c r="BI24" s="2">
        <v>0</v>
      </c>
      <c r="BJ24" s="2">
        <v>0</v>
      </c>
      <c r="BK24" s="4">
        <v>1</v>
      </c>
      <c r="BL24" s="4">
        <f t="shared" si="9"/>
        <v>0</v>
      </c>
      <c r="BN24" s="2" t="s">
        <v>29</v>
      </c>
      <c r="BO24" s="2">
        <v>128</v>
      </c>
      <c r="BP24" s="2">
        <v>128</v>
      </c>
      <c r="BQ24" s="2">
        <v>0</v>
      </c>
      <c r="BR24" s="2">
        <v>0</v>
      </c>
      <c r="BS24" s="4">
        <v>1</v>
      </c>
      <c r="BT24" s="4">
        <f t="shared" si="21"/>
        <v>0</v>
      </c>
      <c r="BV24" s="2" t="s">
        <v>29</v>
      </c>
      <c r="BW24" s="2">
        <v>128</v>
      </c>
      <c r="BX24" s="2">
        <v>128</v>
      </c>
      <c r="BY24" s="2">
        <v>0</v>
      </c>
      <c r="BZ24" s="2">
        <v>0</v>
      </c>
      <c r="CA24" s="4">
        <v>1</v>
      </c>
      <c r="CB24" s="4">
        <f t="shared" si="11"/>
        <v>0</v>
      </c>
      <c r="CD24" s="2" t="s">
        <v>29</v>
      </c>
      <c r="CE24" s="2">
        <v>128</v>
      </c>
      <c r="CF24" s="2">
        <v>128</v>
      </c>
      <c r="CG24" s="2">
        <v>0</v>
      </c>
      <c r="CH24" s="2">
        <v>0</v>
      </c>
      <c r="CI24" s="4">
        <v>1</v>
      </c>
      <c r="CJ24" s="4">
        <f t="shared" si="12"/>
        <v>0</v>
      </c>
      <c r="CL24" s="85" t="s">
        <v>29</v>
      </c>
      <c r="CM24" s="2">
        <v>128</v>
      </c>
      <c r="CN24" s="2">
        <v>107</v>
      </c>
      <c r="CO24" s="2">
        <v>0</v>
      </c>
      <c r="CP24" s="2">
        <v>21</v>
      </c>
      <c r="CQ24" s="4">
        <v>0.84</v>
      </c>
      <c r="CR24" s="4">
        <f t="shared" si="13"/>
        <v>-0.16000000000000003</v>
      </c>
      <c r="CT24" s="2" t="s">
        <v>29</v>
      </c>
      <c r="CU24" s="2">
        <v>128</v>
      </c>
      <c r="CV24" s="2">
        <v>128</v>
      </c>
      <c r="CW24" s="2">
        <v>0</v>
      </c>
      <c r="CX24" s="2">
        <v>0</v>
      </c>
      <c r="CY24" s="4">
        <v>1</v>
      </c>
      <c r="CZ24" s="4">
        <f t="shared" si="14"/>
        <v>0.16000000000000003</v>
      </c>
      <c r="DB24" s="2" t="s">
        <v>29</v>
      </c>
      <c r="DC24" s="65">
        <v>128</v>
      </c>
      <c r="DD24" s="2">
        <v>128</v>
      </c>
      <c r="DE24" s="2">
        <v>0</v>
      </c>
      <c r="DF24" s="7">
        <v>0</v>
      </c>
      <c r="DG24" s="4">
        <v>1</v>
      </c>
      <c r="DH24" s="4">
        <f t="shared" si="15"/>
        <v>0</v>
      </c>
      <c r="DJ24" s="67" t="s">
        <v>29</v>
      </c>
      <c r="DK24" s="2">
        <v>128</v>
      </c>
      <c r="DL24" s="2">
        <v>128</v>
      </c>
      <c r="DM24" s="2">
        <v>0</v>
      </c>
      <c r="DN24" s="2">
        <v>0</v>
      </c>
      <c r="DO24" s="4">
        <v>1</v>
      </c>
      <c r="DP24" s="4">
        <f t="shared" si="16"/>
        <v>0</v>
      </c>
      <c r="DR24" s="66" t="s">
        <v>29</v>
      </c>
      <c r="DS24" s="2">
        <v>128</v>
      </c>
      <c r="DT24" s="2">
        <v>128</v>
      </c>
      <c r="DU24" s="2">
        <v>0</v>
      </c>
      <c r="DV24" s="2">
        <v>0</v>
      </c>
      <c r="DW24" s="4">
        <v>1</v>
      </c>
      <c r="DX24" s="4">
        <f t="shared" si="17"/>
        <v>0</v>
      </c>
      <c r="DZ24" s="66" t="s">
        <v>29</v>
      </c>
      <c r="EA24" s="2">
        <v>128</v>
      </c>
      <c r="EB24" s="2">
        <v>127</v>
      </c>
      <c r="EC24" s="2">
        <v>0</v>
      </c>
      <c r="ED24" s="2">
        <v>1</v>
      </c>
      <c r="EE24" s="4">
        <v>0.99</v>
      </c>
      <c r="EF24" s="4">
        <f t="shared" si="18"/>
        <v>-1.0000000000000009E-2</v>
      </c>
      <c r="EH24" s="7" t="s">
        <v>29</v>
      </c>
      <c r="EI24" s="2">
        <v>128</v>
      </c>
      <c r="EJ24" s="2">
        <v>128</v>
      </c>
      <c r="EK24" s="2">
        <v>0</v>
      </c>
      <c r="EL24" s="2">
        <v>0</v>
      </c>
      <c r="EM24" s="4">
        <v>1</v>
      </c>
      <c r="EN24" s="4">
        <f t="shared" si="19"/>
        <v>1.0000000000000009E-2</v>
      </c>
      <c r="EP24" s="66" t="s">
        <v>29</v>
      </c>
      <c r="EQ24" s="2">
        <v>128</v>
      </c>
      <c r="ER24" s="2">
        <v>127</v>
      </c>
      <c r="ES24" s="2">
        <v>0</v>
      </c>
      <c r="ET24" s="2">
        <v>1</v>
      </c>
      <c r="EU24" s="4">
        <v>0.99</v>
      </c>
      <c r="EV24" s="4">
        <f t="shared" si="20"/>
        <v>-1.0000000000000009E-2</v>
      </c>
    </row>
    <row r="25" spans="1:152">
      <c r="A25" s="4">
        <v>1</v>
      </c>
      <c r="B25" s="4"/>
      <c r="C25" s="2" t="s">
        <v>28</v>
      </c>
      <c r="D25" s="2">
        <v>10</v>
      </c>
      <c r="E25" s="2">
        <v>10</v>
      </c>
      <c r="F25" s="2">
        <v>0</v>
      </c>
      <c r="G25" s="2">
        <v>0</v>
      </c>
      <c r="H25" s="4">
        <f t="shared" si="2"/>
        <v>1</v>
      </c>
      <c r="J25" s="8" t="s">
        <v>28</v>
      </c>
      <c r="K25" s="2">
        <v>10</v>
      </c>
      <c r="L25" s="2">
        <v>0</v>
      </c>
      <c r="M25" s="2">
        <v>10</v>
      </c>
      <c r="N25" s="2">
        <v>0</v>
      </c>
      <c r="O25" s="20">
        <f t="shared" si="3"/>
        <v>0</v>
      </c>
      <c r="P25" s="10">
        <f t="shared" si="4"/>
        <v>-1</v>
      </c>
      <c r="R25" s="2" t="s">
        <v>28</v>
      </c>
      <c r="S25" s="2">
        <v>10</v>
      </c>
      <c r="T25" s="2">
        <v>0</v>
      </c>
      <c r="U25" s="2">
        <v>10</v>
      </c>
      <c r="V25" s="2">
        <v>0</v>
      </c>
      <c r="W25" s="20">
        <f t="shared" si="5"/>
        <v>0</v>
      </c>
      <c r="X25" s="20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1</v>
      </c>
      <c r="AH25" s="2" t="s">
        <v>29</v>
      </c>
      <c r="AI25" s="2">
        <v>128</v>
      </c>
      <c r="AJ25" s="2">
        <v>128</v>
      </c>
      <c r="AK25" s="2">
        <v>0</v>
      </c>
      <c r="AL25" s="2">
        <v>0</v>
      </c>
      <c r="AM25" s="4">
        <v>1</v>
      </c>
      <c r="AN25" s="4">
        <f t="shared" si="22"/>
        <v>0</v>
      </c>
      <c r="AP25" s="2" t="s">
        <v>29</v>
      </c>
      <c r="AQ25" s="2">
        <v>128</v>
      </c>
      <c r="AR25" s="2">
        <v>128</v>
      </c>
      <c r="AS25" s="2">
        <v>0</v>
      </c>
      <c r="AT25" s="2">
        <v>0</v>
      </c>
      <c r="AU25" s="4">
        <v>1</v>
      </c>
      <c r="AV25" s="4">
        <f t="shared" si="7"/>
        <v>0</v>
      </c>
      <c r="AX25" s="2" t="s">
        <v>29</v>
      </c>
      <c r="AY25" s="2">
        <v>128</v>
      </c>
      <c r="AZ25" s="2">
        <v>128</v>
      </c>
      <c r="BA25" s="2">
        <v>0</v>
      </c>
      <c r="BB25" s="2">
        <v>0</v>
      </c>
      <c r="BC25" s="4">
        <v>1</v>
      </c>
      <c r="BD25" s="20">
        <f t="shared" si="8"/>
        <v>0</v>
      </c>
      <c r="BF25" s="2" t="s">
        <v>29</v>
      </c>
      <c r="BG25" s="2">
        <v>128</v>
      </c>
      <c r="BH25" s="2">
        <v>128</v>
      </c>
      <c r="BI25" s="2">
        <v>0</v>
      </c>
      <c r="BJ25" s="2">
        <v>0</v>
      </c>
      <c r="BK25" s="4">
        <v>1</v>
      </c>
      <c r="BL25" s="4">
        <f t="shared" si="9"/>
        <v>0</v>
      </c>
      <c r="BN25" s="2" t="s">
        <v>30</v>
      </c>
      <c r="BO25" s="2">
        <v>25</v>
      </c>
      <c r="BP25" s="2">
        <v>0</v>
      </c>
      <c r="BQ25" s="2">
        <v>25</v>
      </c>
      <c r="BR25" s="2">
        <v>0</v>
      </c>
      <c r="BS25" s="4">
        <v>0</v>
      </c>
      <c r="BT25" s="4">
        <f t="shared" si="21"/>
        <v>0</v>
      </c>
      <c r="BV25" s="2" t="s">
        <v>30</v>
      </c>
      <c r="BW25" s="2">
        <v>25</v>
      </c>
      <c r="BX25" s="2">
        <v>0</v>
      </c>
      <c r="BY25" s="2">
        <v>25</v>
      </c>
      <c r="BZ25" s="2">
        <v>0</v>
      </c>
      <c r="CA25" s="4">
        <v>0</v>
      </c>
      <c r="CB25" s="4">
        <f t="shared" si="11"/>
        <v>0</v>
      </c>
      <c r="CD25" s="2" t="s">
        <v>30</v>
      </c>
      <c r="CE25" s="2">
        <v>25</v>
      </c>
      <c r="CF25" s="2">
        <v>0</v>
      </c>
      <c r="CG25" s="2">
        <v>25</v>
      </c>
      <c r="CH25" s="2">
        <v>0</v>
      </c>
      <c r="CI25" s="4">
        <v>0</v>
      </c>
      <c r="CJ25" s="4">
        <f t="shared" si="12"/>
        <v>0</v>
      </c>
      <c r="CL25" s="2" t="s">
        <v>30</v>
      </c>
      <c r="CM25" s="2">
        <v>25</v>
      </c>
      <c r="CN25" s="2">
        <v>0</v>
      </c>
      <c r="CO25" s="2">
        <v>25</v>
      </c>
      <c r="CP25" s="2">
        <v>0</v>
      </c>
      <c r="CQ25" s="4">
        <v>0</v>
      </c>
      <c r="CR25" s="4">
        <f t="shared" si="13"/>
        <v>0</v>
      </c>
      <c r="CT25" s="2" t="s">
        <v>30</v>
      </c>
      <c r="CU25" s="2">
        <v>25</v>
      </c>
      <c r="CV25" s="2">
        <v>0</v>
      </c>
      <c r="CW25" s="2">
        <v>25</v>
      </c>
      <c r="CX25" s="2">
        <v>0</v>
      </c>
      <c r="CY25" s="4">
        <v>0</v>
      </c>
      <c r="CZ25" s="4">
        <f t="shared" si="14"/>
        <v>0</v>
      </c>
      <c r="DB25" s="2" t="s">
        <v>30</v>
      </c>
      <c r="DC25" s="2">
        <v>25</v>
      </c>
      <c r="DD25" s="2">
        <v>0</v>
      </c>
      <c r="DE25" s="2">
        <v>25</v>
      </c>
      <c r="DF25" s="2">
        <v>0</v>
      </c>
      <c r="DG25" s="4">
        <v>0</v>
      </c>
      <c r="DH25" s="4">
        <f t="shared" si="15"/>
        <v>0</v>
      </c>
      <c r="DJ25" s="2" t="s">
        <v>30</v>
      </c>
      <c r="DK25" s="2">
        <v>25</v>
      </c>
      <c r="DL25" s="2">
        <v>0</v>
      </c>
      <c r="DM25" s="2">
        <v>25</v>
      </c>
      <c r="DN25" s="2">
        <v>0</v>
      </c>
      <c r="DO25" s="4">
        <v>0</v>
      </c>
      <c r="DP25" s="4">
        <f t="shared" si="16"/>
        <v>0</v>
      </c>
      <c r="DR25" s="2" t="s">
        <v>30</v>
      </c>
      <c r="DS25" s="2">
        <v>25</v>
      </c>
      <c r="DT25" s="2">
        <v>0</v>
      </c>
      <c r="DU25" s="2">
        <v>25</v>
      </c>
      <c r="DV25" s="2">
        <v>0</v>
      </c>
      <c r="DW25" s="4">
        <v>0</v>
      </c>
      <c r="DX25" s="4">
        <f t="shared" si="17"/>
        <v>0</v>
      </c>
      <c r="DZ25" s="2" t="s">
        <v>30</v>
      </c>
      <c r="EA25" s="2">
        <v>25</v>
      </c>
      <c r="EB25" s="2">
        <v>0</v>
      </c>
      <c r="EC25" s="2">
        <v>25</v>
      </c>
      <c r="ED25" s="2">
        <v>0</v>
      </c>
      <c r="EE25" s="4">
        <v>0</v>
      </c>
      <c r="EF25" s="4">
        <f t="shared" si="18"/>
        <v>0</v>
      </c>
      <c r="EH25" s="2" t="s">
        <v>30</v>
      </c>
      <c r="EI25" s="1">
        <v>25</v>
      </c>
      <c r="EJ25" s="1">
        <v>0</v>
      </c>
      <c r="EK25" s="1">
        <v>25</v>
      </c>
      <c r="EL25" s="1">
        <v>0</v>
      </c>
      <c r="EM25" s="3">
        <v>0</v>
      </c>
      <c r="EN25" s="4">
        <f t="shared" si="19"/>
        <v>0</v>
      </c>
      <c r="EP25" s="2" t="s">
        <v>30</v>
      </c>
      <c r="EQ25" s="2">
        <v>25</v>
      </c>
      <c r="ER25" s="2">
        <v>0</v>
      </c>
      <c r="ES25" s="2">
        <v>25</v>
      </c>
      <c r="ET25" s="2">
        <v>0</v>
      </c>
      <c r="EU25" s="4">
        <v>0</v>
      </c>
      <c r="EV25" s="4">
        <f t="shared" si="20"/>
        <v>0</v>
      </c>
    </row>
    <row r="26" spans="1:152">
      <c r="A26" s="4">
        <v>1</v>
      </c>
      <c r="B26" s="4"/>
      <c r="C26" s="7" t="s">
        <v>29</v>
      </c>
      <c r="D26" s="2">
        <v>128</v>
      </c>
      <c r="E26" s="2">
        <v>128</v>
      </c>
      <c r="F26" s="2">
        <v>0</v>
      </c>
      <c r="G26" s="7">
        <v>0</v>
      </c>
      <c r="H26" s="4">
        <f t="shared" si="2"/>
        <v>1</v>
      </c>
      <c r="I26" s="2" t="s">
        <v>119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20">
        <f t="shared" si="3"/>
        <v>1</v>
      </c>
      <c r="P26" s="10">
        <f t="shared" si="4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20">
        <f t="shared" si="5"/>
        <v>0.9921875</v>
      </c>
      <c r="X26" s="20">
        <f t="shared" si="0"/>
        <v>-7.8125E-3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7.8125E-3</v>
      </c>
      <c r="AH26" s="2" t="s">
        <v>30</v>
      </c>
      <c r="AI26" s="2">
        <v>25</v>
      </c>
      <c r="AJ26" s="2">
        <v>0</v>
      </c>
      <c r="AK26" s="2">
        <v>25</v>
      </c>
      <c r="AL26" s="2">
        <v>0</v>
      </c>
      <c r="AM26" s="4">
        <v>0</v>
      </c>
      <c r="AN26" s="4">
        <f t="shared" si="22"/>
        <v>0</v>
      </c>
      <c r="AP26" s="2" t="s">
        <v>30</v>
      </c>
      <c r="AQ26" s="2">
        <v>25</v>
      </c>
      <c r="AR26" s="2">
        <v>0</v>
      </c>
      <c r="AS26" s="2">
        <v>25</v>
      </c>
      <c r="AT26" s="2">
        <v>0</v>
      </c>
      <c r="AU26" s="4">
        <v>0</v>
      </c>
      <c r="AV26" s="4">
        <f t="shared" si="7"/>
        <v>0</v>
      </c>
      <c r="AX26" s="2" t="s">
        <v>30</v>
      </c>
      <c r="AY26" s="2">
        <v>25</v>
      </c>
      <c r="AZ26" s="2">
        <v>0</v>
      </c>
      <c r="BA26" s="2">
        <v>25</v>
      </c>
      <c r="BB26" s="2">
        <v>0</v>
      </c>
      <c r="BC26" s="4">
        <v>0</v>
      </c>
      <c r="BD26" s="20">
        <f t="shared" si="8"/>
        <v>0</v>
      </c>
      <c r="BF26" s="2" t="s">
        <v>30</v>
      </c>
      <c r="BG26" s="2">
        <v>25</v>
      </c>
      <c r="BH26" s="2">
        <v>0</v>
      </c>
      <c r="BI26" s="2">
        <v>25</v>
      </c>
      <c r="BJ26" s="2">
        <v>0</v>
      </c>
      <c r="BK26" s="4">
        <v>0</v>
      </c>
      <c r="BL26" s="4">
        <f t="shared" si="9"/>
        <v>0</v>
      </c>
      <c r="BN26" s="2" t="s">
        <v>31</v>
      </c>
      <c r="BO26" s="2">
        <v>6</v>
      </c>
      <c r="BP26" s="2">
        <v>6</v>
      </c>
      <c r="BQ26" s="2">
        <v>0</v>
      </c>
      <c r="BR26" s="2">
        <v>0</v>
      </c>
      <c r="BS26" s="4">
        <v>1</v>
      </c>
      <c r="BT26" s="4">
        <f t="shared" si="21"/>
        <v>0</v>
      </c>
      <c r="BV26" s="2" t="s">
        <v>31</v>
      </c>
      <c r="BW26" s="2">
        <v>6</v>
      </c>
      <c r="BX26" s="2">
        <v>6</v>
      </c>
      <c r="BY26" s="2">
        <v>0</v>
      </c>
      <c r="BZ26" s="2">
        <v>0</v>
      </c>
      <c r="CA26" s="4">
        <v>1</v>
      </c>
      <c r="CB26" s="4">
        <f t="shared" si="11"/>
        <v>0</v>
      </c>
      <c r="CD26" s="2" t="s">
        <v>31</v>
      </c>
      <c r="CE26" s="2">
        <v>6</v>
      </c>
      <c r="CF26" s="2">
        <v>6</v>
      </c>
      <c r="CG26" s="2">
        <v>0</v>
      </c>
      <c r="CH26" s="2">
        <v>0</v>
      </c>
      <c r="CI26" s="4">
        <v>1</v>
      </c>
      <c r="CJ26" s="4">
        <f t="shared" si="12"/>
        <v>0</v>
      </c>
      <c r="CL26" s="2" t="s">
        <v>31</v>
      </c>
      <c r="CM26" s="2">
        <v>6</v>
      </c>
      <c r="CN26" s="2">
        <v>6</v>
      </c>
      <c r="CO26" s="2">
        <v>0</v>
      </c>
      <c r="CP26" s="2">
        <v>0</v>
      </c>
      <c r="CQ26" s="4">
        <v>1</v>
      </c>
      <c r="CR26" s="4">
        <f t="shared" si="13"/>
        <v>0</v>
      </c>
      <c r="CT26" s="2" t="s">
        <v>31</v>
      </c>
      <c r="CU26" s="2">
        <v>6</v>
      </c>
      <c r="CV26" s="2">
        <v>6</v>
      </c>
      <c r="CW26" s="2">
        <v>0</v>
      </c>
      <c r="CX26" s="2">
        <v>0</v>
      </c>
      <c r="CY26" s="4">
        <v>1</v>
      </c>
      <c r="CZ26" s="4">
        <f t="shared" si="14"/>
        <v>0</v>
      </c>
      <c r="DB26" s="2" t="s">
        <v>31</v>
      </c>
      <c r="DC26" s="2">
        <v>6</v>
      </c>
      <c r="DD26" s="2">
        <v>6</v>
      </c>
      <c r="DE26" s="2">
        <v>0</v>
      </c>
      <c r="DF26" s="2">
        <v>0</v>
      </c>
      <c r="DG26" s="4">
        <v>1</v>
      </c>
      <c r="DH26" s="4">
        <f t="shared" si="15"/>
        <v>0</v>
      </c>
      <c r="DJ26" s="2" t="s">
        <v>31</v>
      </c>
      <c r="DK26" s="2">
        <v>6</v>
      </c>
      <c r="DL26" s="2">
        <v>6</v>
      </c>
      <c r="DM26" s="2">
        <v>0</v>
      </c>
      <c r="DN26" s="2">
        <v>0</v>
      </c>
      <c r="DO26" s="4">
        <v>1</v>
      </c>
      <c r="DP26" s="4">
        <f t="shared" si="16"/>
        <v>0</v>
      </c>
      <c r="DR26" s="2" t="s">
        <v>31</v>
      </c>
      <c r="DS26" s="2">
        <v>6</v>
      </c>
      <c r="DT26" s="2">
        <v>6</v>
      </c>
      <c r="DU26" s="2">
        <v>0</v>
      </c>
      <c r="DV26" s="2">
        <v>0</v>
      </c>
      <c r="DW26" s="4">
        <v>1</v>
      </c>
      <c r="DX26" s="4">
        <f t="shared" si="17"/>
        <v>0</v>
      </c>
      <c r="DZ26" s="2" t="s">
        <v>31</v>
      </c>
      <c r="EA26" s="2">
        <v>6</v>
      </c>
      <c r="EB26" s="2">
        <v>6</v>
      </c>
      <c r="EC26" s="2">
        <v>0</v>
      </c>
      <c r="ED26" s="2">
        <v>0</v>
      </c>
      <c r="EE26" s="4">
        <v>1</v>
      </c>
      <c r="EF26" s="4">
        <f t="shared" si="18"/>
        <v>0</v>
      </c>
      <c r="EH26" s="2" t="s">
        <v>31</v>
      </c>
      <c r="EI26" s="2">
        <v>6</v>
      </c>
      <c r="EJ26" s="2">
        <v>6</v>
      </c>
      <c r="EK26" s="2">
        <v>0</v>
      </c>
      <c r="EL26" s="2">
        <v>0</v>
      </c>
      <c r="EM26" s="4">
        <v>1</v>
      </c>
      <c r="EN26" s="4">
        <f t="shared" si="19"/>
        <v>0</v>
      </c>
      <c r="EP26" s="2" t="s">
        <v>31</v>
      </c>
      <c r="EQ26" s="2">
        <v>6</v>
      </c>
      <c r="ER26" s="2">
        <v>6</v>
      </c>
      <c r="ES26" s="2">
        <v>0</v>
      </c>
      <c r="ET26" s="2">
        <v>0</v>
      </c>
      <c r="EU26" s="4">
        <v>1</v>
      </c>
      <c r="EV26" s="4">
        <f t="shared" si="20"/>
        <v>0</v>
      </c>
    </row>
    <row r="27" spans="1:152">
      <c r="A27" s="4">
        <v>0</v>
      </c>
      <c r="B27" s="4"/>
      <c r="C27" s="2" t="s">
        <v>30</v>
      </c>
      <c r="D27" s="2">
        <v>25</v>
      </c>
      <c r="E27" s="2">
        <v>0</v>
      </c>
      <c r="F27" s="2">
        <v>25</v>
      </c>
      <c r="G27" s="2">
        <v>0</v>
      </c>
      <c r="H27" s="4">
        <f t="shared" si="2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20">
        <f t="shared" si="3"/>
        <v>0</v>
      </c>
      <c r="P27" s="10">
        <f t="shared" si="4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20">
        <f t="shared" si="5"/>
        <v>0</v>
      </c>
      <c r="X27" s="20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H27" s="2" t="s">
        <v>31</v>
      </c>
      <c r="AI27" s="2">
        <v>6</v>
      </c>
      <c r="AJ27" s="2">
        <v>6</v>
      </c>
      <c r="AK27" s="2">
        <v>0</v>
      </c>
      <c r="AL27" s="2">
        <v>0</v>
      </c>
      <c r="AM27" s="4">
        <v>1</v>
      </c>
      <c r="AN27" s="4">
        <f t="shared" si="22"/>
        <v>0</v>
      </c>
      <c r="AP27" s="2" t="s">
        <v>31</v>
      </c>
      <c r="AQ27" s="2">
        <v>6</v>
      </c>
      <c r="AR27" s="2">
        <v>6</v>
      </c>
      <c r="AS27" s="2">
        <v>0</v>
      </c>
      <c r="AT27" s="2">
        <v>0</v>
      </c>
      <c r="AU27" s="4">
        <v>1</v>
      </c>
      <c r="AV27" s="4">
        <f t="shared" si="7"/>
        <v>0</v>
      </c>
      <c r="AX27" s="2" t="s">
        <v>31</v>
      </c>
      <c r="AY27" s="2">
        <v>6</v>
      </c>
      <c r="AZ27" s="2">
        <v>6</v>
      </c>
      <c r="BA27" s="2">
        <v>0</v>
      </c>
      <c r="BB27" s="2">
        <v>0</v>
      </c>
      <c r="BC27" s="4">
        <v>1</v>
      </c>
      <c r="BD27" s="20">
        <f t="shared" si="8"/>
        <v>0</v>
      </c>
      <c r="BF27" s="2" t="s">
        <v>31</v>
      </c>
      <c r="BG27" s="2">
        <v>6</v>
      </c>
      <c r="BH27" s="2">
        <v>6</v>
      </c>
      <c r="BI27" s="2">
        <v>0</v>
      </c>
      <c r="BJ27" s="2">
        <v>0</v>
      </c>
      <c r="BK27" s="4">
        <v>1</v>
      </c>
      <c r="BL27" s="4">
        <f t="shared" si="9"/>
        <v>0</v>
      </c>
      <c r="BN27" s="2" t="s">
        <v>32</v>
      </c>
      <c r="BO27" s="2">
        <v>628</v>
      </c>
      <c r="BP27" s="2">
        <v>618</v>
      </c>
      <c r="BQ27" s="2">
        <v>10</v>
      </c>
      <c r="BR27" s="2">
        <v>0</v>
      </c>
      <c r="BS27" s="4">
        <v>0.98</v>
      </c>
      <c r="BT27" s="4">
        <f t="shared" si="21"/>
        <v>0</v>
      </c>
      <c r="BV27" s="2" t="s">
        <v>32</v>
      </c>
      <c r="BW27" s="2">
        <v>628</v>
      </c>
      <c r="BX27" s="2">
        <v>618</v>
      </c>
      <c r="BY27" s="2">
        <v>10</v>
      </c>
      <c r="BZ27" s="2">
        <v>0</v>
      </c>
      <c r="CA27" s="4">
        <v>0.98</v>
      </c>
      <c r="CB27" s="4">
        <f t="shared" si="11"/>
        <v>0</v>
      </c>
      <c r="CD27" s="2" t="s">
        <v>32</v>
      </c>
      <c r="CE27" s="2">
        <v>628</v>
      </c>
      <c r="CF27" s="2">
        <v>618</v>
      </c>
      <c r="CG27" s="2">
        <v>10</v>
      </c>
      <c r="CH27" s="2">
        <v>0</v>
      </c>
      <c r="CI27" s="4">
        <v>0.98</v>
      </c>
      <c r="CJ27" s="4">
        <f t="shared" si="12"/>
        <v>0</v>
      </c>
      <c r="CL27" s="2" t="s">
        <v>32</v>
      </c>
      <c r="CM27" s="2">
        <v>628</v>
      </c>
      <c r="CN27" s="2">
        <v>618</v>
      </c>
      <c r="CO27" s="2">
        <v>10</v>
      </c>
      <c r="CP27" s="2">
        <v>0</v>
      </c>
      <c r="CQ27" s="4">
        <v>0.98</v>
      </c>
      <c r="CR27" s="4">
        <f t="shared" si="13"/>
        <v>0</v>
      </c>
      <c r="CT27" s="2" t="s">
        <v>32</v>
      </c>
      <c r="CU27" s="2">
        <v>628</v>
      </c>
      <c r="CV27" s="2">
        <v>618</v>
      </c>
      <c r="CW27" s="2">
        <v>10</v>
      </c>
      <c r="CX27" s="2">
        <v>0</v>
      </c>
      <c r="CY27" s="4">
        <v>0.98</v>
      </c>
      <c r="CZ27" s="4">
        <f t="shared" si="14"/>
        <v>0</v>
      </c>
      <c r="DB27" s="2" t="s">
        <v>32</v>
      </c>
      <c r="DC27" s="2">
        <v>628</v>
      </c>
      <c r="DD27" s="2">
        <v>618</v>
      </c>
      <c r="DE27" s="2">
        <v>10</v>
      </c>
      <c r="DF27" s="2">
        <v>0</v>
      </c>
      <c r="DG27" s="4">
        <v>0.98</v>
      </c>
      <c r="DH27" s="4">
        <f t="shared" si="15"/>
        <v>0</v>
      </c>
      <c r="DJ27" s="2" t="s">
        <v>32</v>
      </c>
      <c r="DK27" s="2">
        <v>628</v>
      </c>
      <c r="DL27" s="2">
        <v>618</v>
      </c>
      <c r="DM27" s="2">
        <v>10</v>
      </c>
      <c r="DN27" s="2">
        <v>0</v>
      </c>
      <c r="DO27" s="4">
        <v>0.98</v>
      </c>
      <c r="DP27" s="4">
        <f t="shared" si="16"/>
        <v>0</v>
      </c>
      <c r="DR27" s="2" t="s">
        <v>32</v>
      </c>
      <c r="DS27" s="2">
        <v>628</v>
      </c>
      <c r="DT27" s="2">
        <v>618</v>
      </c>
      <c r="DU27" s="2">
        <v>10</v>
      </c>
      <c r="DV27" s="2">
        <v>0</v>
      </c>
      <c r="DW27" s="4">
        <v>0.98</v>
      </c>
      <c r="DX27" s="4">
        <f t="shared" si="17"/>
        <v>0</v>
      </c>
      <c r="DZ27" s="2" t="s">
        <v>32</v>
      </c>
      <c r="EA27" s="2">
        <v>628</v>
      </c>
      <c r="EB27" s="2">
        <v>609</v>
      </c>
      <c r="EC27" s="2">
        <v>10</v>
      </c>
      <c r="ED27" s="7">
        <v>9</v>
      </c>
      <c r="EE27" s="4">
        <v>0.97</v>
      </c>
      <c r="EF27" s="4">
        <f t="shared" si="18"/>
        <v>-1.0000000000000009E-2</v>
      </c>
      <c r="EH27" s="2" t="s">
        <v>32</v>
      </c>
      <c r="EI27" s="2">
        <v>628</v>
      </c>
      <c r="EJ27" s="2">
        <v>615</v>
      </c>
      <c r="EK27" s="2">
        <v>10</v>
      </c>
      <c r="EL27" s="2">
        <v>3</v>
      </c>
      <c r="EM27" s="4">
        <v>0.98</v>
      </c>
      <c r="EN27" s="4">
        <f t="shared" si="19"/>
        <v>1.0000000000000009E-2</v>
      </c>
      <c r="EO27" s="2" t="s">
        <v>119</v>
      </c>
      <c r="EP27" s="2" t="s">
        <v>32</v>
      </c>
      <c r="EQ27" s="2">
        <v>628</v>
      </c>
      <c r="ER27" s="2">
        <v>618</v>
      </c>
      <c r="ES27" s="2">
        <v>10</v>
      </c>
      <c r="ET27" s="2">
        <v>0</v>
      </c>
      <c r="EU27" s="4">
        <v>0.98</v>
      </c>
      <c r="EV27" s="4">
        <f t="shared" si="20"/>
        <v>0</v>
      </c>
    </row>
    <row r="28" spans="1:152">
      <c r="A28" s="4">
        <v>1</v>
      </c>
      <c r="B28" s="4"/>
      <c r="C28" s="2" t="s">
        <v>31</v>
      </c>
      <c r="D28" s="2">
        <v>6</v>
      </c>
      <c r="E28" s="2">
        <v>6</v>
      </c>
      <c r="F28" s="2">
        <v>0</v>
      </c>
      <c r="G28" s="2">
        <v>0</v>
      </c>
      <c r="H28" s="4">
        <f t="shared" si="2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20">
        <f t="shared" si="3"/>
        <v>1</v>
      </c>
      <c r="P28" s="10">
        <f t="shared" si="4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20">
        <f t="shared" si="5"/>
        <v>1</v>
      </c>
      <c r="X28" s="20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H28" s="7" t="s">
        <v>32</v>
      </c>
      <c r="AI28" s="12">
        <v>628</v>
      </c>
      <c r="AJ28" s="13">
        <v>618</v>
      </c>
      <c r="AK28" s="14">
        <v>10</v>
      </c>
      <c r="AL28" s="12">
        <v>0</v>
      </c>
      <c r="AM28" s="15">
        <v>0.98</v>
      </c>
      <c r="AN28" s="4">
        <f t="shared" si="22"/>
        <v>0</v>
      </c>
      <c r="AP28" s="7" t="s">
        <v>32</v>
      </c>
      <c r="AQ28" s="2">
        <v>628</v>
      </c>
      <c r="AR28" s="2">
        <v>544</v>
      </c>
      <c r="AS28" s="2">
        <v>10</v>
      </c>
      <c r="AT28" s="2">
        <v>74</v>
      </c>
      <c r="AU28" s="4">
        <v>0.87</v>
      </c>
      <c r="AV28" s="4">
        <f t="shared" si="7"/>
        <v>-0.10999999999999999</v>
      </c>
      <c r="AX28" s="2" t="s">
        <v>32</v>
      </c>
      <c r="AY28" s="2">
        <v>628</v>
      </c>
      <c r="AZ28" s="2">
        <v>618</v>
      </c>
      <c r="BA28" s="2">
        <v>10</v>
      </c>
      <c r="BB28" s="2">
        <v>0</v>
      </c>
      <c r="BC28" s="4">
        <v>0.98</v>
      </c>
      <c r="BD28" s="20">
        <f t="shared" si="8"/>
        <v>0.10999999999999999</v>
      </c>
      <c r="BF28" s="85" t="s">
        <v>32</v>
      </c>
      <c r="BG28" s="2">
        <v>628</v>
      </c>
      <c r="BH28" s="2">
        <v>614</v>
      </c>
      <c r="BI28" s="2">
        <v>9</v>
      </c>
      <c r="BJ28" s="2">
        <v>5</v>
      </c>
      <c r="BK28" s="4">
        <v>0.98</v>
      </c>
      <c r="BL28" s="4">
        <f t="shared" si="9"/>
        <v>0</v>
      </c>
      <c r="BN28" s="2" t="s">
        <v>33</v>
      </c>
      <c r="BO28" s="2">
        <v>52</v>
      </c>
      <c r="BP28" s="2">
        <v>52</v>
      </c>
      <c r="BQ28" s="2">
        <v>0</v>
      </c>
      <c r="BR28" s="2">
        <v>0</v>
      </c>
      <c r="BS28" s="4">
        <v>1</v>
      </c>
      <c r="BT28" s="4">
        <f t="shared" si="21"/>
        <v>0</v>
      </c>
      <c r="BV28" s="2" t="s">
        <v>33</v>
      </c>
      <c r="BW28" s="2">
        <v>52</v>
      </c>
      <c r="BX28" s="2">
        <v>52</v>
      </c>
      <c r="BY28" s="2">
        <v>0</v>
      </c>
      <c r="BZ28" s="2">
        <v>0</v>
      </c>
      <c r="CA28" s="4">
        <v>1</v>
      </c>
      <c r="CB28" s="4">
        <f t="shared" si="11"/>
        <v>0</v>
      </c>
      <c r="CD28" s="2" t="s">
        <v>33</v>
      </c>
      <c r="CE28" s="2">
        <v>52</v>
      </c>
      <c r="CF28" s="2">
        <v>52</v>
      </c>
      <c r="CG28" s="2">
        <v>0</v>
      </c>
      <c r="CH28" s="2">
        <v>0</v>
      </c>
      <c r="CI28" s="4">
        <v>1</v>
      </c>
      <c r="CJ28" s="4">
        <f t="shared" si="12"/>
        <v>0</v>
      </c>
      <c r="CL28" s="2" t="s">
        <v>33</v>
      </c>
      <c r="CM28" s="2">
        <v>52</v>
      </c>
      <c r="CN28" s="2">
        <v>52</v>
      </c>
      <c r="CO28" s="2">
        <v>0</v>
      </c>
      <c r="CP28" s="2">
        <v>0</v>
      </c>
      <c r="CQ28" s="4">
        <v>1</v>
      </c>
      <c r="CR28" s="4">
        <f t="shared" si="13"/>
        <v>0</v>
      </c>
      <c r="CT28" s="2" t="s">
        <v>33</v>
      </c>
      <c r="CU28" s="2">
        <v>52</v>
      </c>
      <c r="CV28" s="2">
        <v>52</v>
      </c>
      <c r="CW28" s="2">
        <v>0</v>
      </c>
      <c r="CX28" s="2">
        <v>0</v>
      </c>
      <c r="CY28" s="4">
        <v>1</v>
      </c>
      <c r="CZ28" s="4">
        <f t="shared" si="14"/>
        <v>0</v>
      </c>
      <c r="DB28" s="2" t="s">
        <v>33</v>
      </c>
      <c r="DC28" s="2">
        <v>52</v>
      </c>
      <c r="DD28" s="2">
        <v>52</v>
      </c>
      <c r="DE28" s="2">
        <v>0</v>
      </c>
      <c r="DF28" s="2">
        <v>0</v>
      </c>
      <c r="DG28" s="4">
        <v>1</v>
      </c>
      <c r="DH28" s="4">
        <f t="shared" si="15"/>
        <v>0</v>
      </c>
      <c r="DJ28" s="2" t="s">
        <v>33</v>
      </c>
      <c r="DK28" s="2">
        <v>52</v>
      </c>
      <c r="DL28" s="2">
        <v>52</v>
      </c>
      <c r="DM28" s="2">
        <v>0</v>
      </c>
      <c r="DN28" s="2">
        <v>0</v>
      </c>
      <c r="DO28" s="4">
        <v>1</v>
      </c>
      <c r="DP28" s="4">
        <f t="shared" si="16"/>
        <v>0</v>
      </c>
      <c r="DR28" s="2" t="s">
        <v>33</v>
      </c>
      <c r="DS28" s="2">
        <v>52</v>
      </c>
      <c r="DT28" s="2">
        <v>52</v>
      </c>
      <c r="DU28" s="2">
        <v>0</v>
      </c>
      <c r="DV28" s="2">
        <v>0</v>
      </c>
      <c r="DW28" s="4">
        <v>1</v>
      </c>
      <c r="DX28" s="4">
        <f t="shared" si="17"/>
        <v>0</v>
      </c>
      <c r="DZ28" s="2" t="s">
        <v>33</v>
      </c>
      <c r="EA28" s="2">
        <v>52</v>
      </c>
      <c r="EB28" s="2">
        <v>52</v>
      </c>
      <c r="EC28" s="2">
        <v>0</v>
      </c>
      <c r="ED28" s="2">
        <v>0</v>
      </c>
      <c r="EE28" s="4">
        <v>1</v>
      </c>
      <c r="EF28" s="4">
        <f t="shared" si="18"/>
        <v>0</v>
      </c>
      <c r="EH28" s="2" t="s">
        <v>33</v>
      </c>
      <c r="EI28" s="2">
        <v>52</v>
      </c>
      <c r="EJ28" s="2">
        <v>52</v>
      </c>
      <c r="EK28" s="2">
        <v>0</v>
      </c>
      <c r="EL28" s="2">
        <v>0</v>
      </c>
      <c r="EM28" s="4">
        <v>1</v>
      </c>
      <c r="EN28" s="4">
        <f t="shared" si="19"/>
        <v>0</v>
      </c>
      <c r="EP28" s="2" t="s">
        <v>33</v>
      </c>
      <c r="EQ28" s="2">
        <v>52</v>
      </c>
      <c r="ER28" s="2">
        <v>52</v>
      </c>
      <c r="ES28" s="2">
        <v>0</v>
      </c>
      <c r="ET28" s="2">
        <v>0</v>
      </c>
      <c r="EU28" s="4">
        <v>1</v>
      </c>
      <c r="EV28" s="4">
        <f t="shared" si="20"/>
        <v>0</v>
      </c>
    </row>
    <row r="29" spans="1:152">
      <c r="A29" s="4">
        <v>0.97</v>
      </c>
      <c r="B29" s="4"/>
      <c r="C29" s="2" t="s">
        <v>32</v>
      </c>
      <c r="D29" s="2">
        <v>622</v>
      </c>
      <c r="E29" s="2">
        <v>609</v>
      </c>
      <c r="F29" s="2">
        <v>13</v>
      </c>
      <c r="G29" s="2">
        <v>0</v>
      </c>
      <c r="H29" s="4">
        <f t="shared" si="2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20">
        <f t="shared" si="3"/>
        <v>0.98407643312101911</v>
      </c>
      <c r="P29" s="10">
        <f t="shared" si="4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20">
        <f t="shared" si="5"/>
        <v>0.98407643312101911</v>
      </c>
      <c r="X29" s="20">
        <f t="shared" si="0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-4.0764331210191296E-3</v>
      </c>
      <c r="AH29" s="8" t="s">
        <v>33</v>
      </c>
      <c r="AI29" s="12">
        <v>52</v>
      </c>
      <c r="AJ29" s="13">
        <v>50</v>
      </c>
      <c r="AK29" s="14">
        <v>2</v>
      </c>
      <c r="AL29" s="12">
        <v>0</v>
      </c>
      <c r="AM29" s="15">
        <v>0.96</v>
      </c>
      <c r="AN29" s="4">
        <f t="shared" si="22"/>
        <v>0</v>
      </c>
      <c r="AP29" s="2" t="s">
        <v>33</v>
      </c>
      <c r="AQ29" s="2">
        <v>52</v>
      </c>
      <c r="AR29" s="2">
        <v>52</v>
      </c>
      <c r="AS29" s="2">
        <v>0</v>
      </c>
      <c r="AT29" s="2">
        <v>0</v>
      </c>
      <c r="AU29" s="4">
        <v>1</v>
      </c>
      <c r="AV29" s="4">
        <f t="shared" si="7"/>
        <v>4.0000000000000036E-2</v>
      </c>
      <c r="AX29" s="2" t="s">
        <v>33</v>
      </c>
      <c r="AY29" s="2">
        <v>52</v>
      </c>
      <c r="AZ29" s="2">
        <v>52</v>
      </c>
      <c r="BA29" s="2">
        <v>0</v>
      </c>
      <c r="BB29" s="2">
        <v>0</v>
      </c>
      <c r="BC29" s="4">
        <v>1</v>
      </c>
      <c r="BD29" s="20">
        <f t="shared" si="8"/>
        <v>0</v>
      </c>
      <c r="BF29" s="2" t="s">
        <v>33</v>
      </c>
      <c r="BG29" s="2">
        <v>52</v>
      </c>
      <c r="BH29" s="2">
        <v>52</v>
      </c>
      <c r="BI29" s="2">
        <v>0</v>
      </c>
      <c r="BJ29" s="2">
        <v>0</v>
      </c>
      <c r="BK29" s="4">
        <v>1</v>
      </c>
      <c r="BL29" s="4">
        <f t="shared" si="9"/>
        <v>0</v>
      </c>
      <c r="BN29" s="2" t="s">
        <v>34</v>
      </c>
      <c r="BO29" s="2">
        <v>54</v>
      </c>
      <c r="BP29" s="2">
        <v>1</v>
      </c>
      <c r="BQ29" s="2">
        <v>51</v>
      </c>
      <c r="BR29" s="2">
        <v>2</v>
      </c>
      <c r="BS29" s="4">
        <v>0.02</v>
      </c>
      <c r="BT29" s="4">
        <f t="shared" si="21"/>
        <v>0</v>
      </c>
      <c r="BV29" s="2" t="s">
        <v>34</v>
      </c>
      <c r="BW29" s="2">
        <v>54</v>
      </c>
      <c r="BX29" s="2">
        <v>1</v>
      </c>
      <c r="BY29" s="2">
        <v>51</v>
      </c>
      <c r="BZ29" s="2">
        <v>2</v>
      </c>
      <c r="CA29" s="4">
        <v>0.02</v>
      </c>
      <c r="CB29" s="4">
        <f t="shared" si="11"/>
        <v>0</v>
      </c>
      <c r="CD29" s="2" t="s">
        <v>34</v>
      </c>
      <c r="CE29" s="2">
        <v>54</v>
      </c>
      <c r="CF29" s="2">
        <v>1</v>
      </c>
      <c r="CG29" s="2">
        <v>51</v>
      </c>
      <c r="CH29" s="2">
        <v>2</v>
      </c>
      <c r="CI29" s="4">
        <v>0.02</v>
      </c>
      <c r="CJ29" s="4">
        <f t="shared" si="12"/>
        <v>0</v>
      </c>
      <c r="CL29" s="2" t="s">
        <v>34</v>
      </c>
      <c r="CM29" s="2">
        <v>54</v>
      </c>
      <c r="CN29" s="2">
        <v>0</v>
      </c>
      <c r="CO29" s="2">
        <v>0</v>
      </c>
      <c r="CP29" s="2">
        <v>54</v>
      </c>
      <c r="CQ29" s="4">
        <v>0</v>
      </c>
      <c r="CR29" s="4">
        <f t="shared" si="13"/>
        <v>-0.02</v>
      </c>
      <c r="CT29" s="2" t="s">
        <v>34</v>
      </c>
      <c r="CU29" s="2">
        <v>54</v>
      </c>
      <c r="CV29" s="2">
        <v>1</v>
      </c>
      <c r="CW29" s="2">
        <v>51</v>
      </c>
      <c r="CX29" s="2">
        <v>2</v>
      </c>
      <c r="CY29" s="4">
        <v>0.02</v>
      </c>
      <c r="CZ29" s="4">
        <f t="shared" si="14"/>
        <v>0.02</v>
      </c>
      <c r="DB29" s="2" t="s">
        <v>34</v>
      </c>
      <c r="DC29" s="2">
        <v>54</v>
      </c>
      <c r="DD29" s="2">
        <v>1</v>
      </c>
      <c r="DE29" s="2">
        <v>51</v>
      </c>
      <c r="DF29" s="2">
        <v>2</v>
      </c>
      <c r="DG29" s="4">
        <v>0.02</v>
      </c>
      <c r="DH29" s="4">
        <f t="shared" si="15"/>
        <v>0</v>
      </c>
      <c r="DJ29" s="2" t="s">
        <v>34</v>
      </c>
      <c r="DK29" s="2">
        <v>54</v>
      </c>
      <c r="DL29" s="2">
        <v>1</v>
      </c>
      <c r="DM29" s="2">
        <v>51</v>
      </c>
      <c r="DN29" s="2">
        <v>2</v>
      </c>
      <c r="DO29" s="4">
        <v>0.02</v>
      </c>
      <c r="DP29" s="4">
        <f t="shared" si="16"/>
        <v>0</v>
      </c>
      <c r="DR29" s="2" t="s">
        <v>34</v>
      </c>
      <c r="DS29" s="2">
        <v>54</v>
      </c>
      <c r="DT29" s="2">
        <v>1</v>
      </c>
      <c r="DU29" s="2">
        <v>51</v>
      </c>
      <c r="DV29" s="2">
        <v>2</v>
      </c>
      <c r="DW29" s="4">
        <v>0.02</v>
      </c>
      <c r="DX29" s="4">
        <f t="shared" si="17"/>
        <v>0</v>
      </c>
      <c r="DZ29" s="2" t="s">
        <v>34</v>
      </c>
      <c r="EA29" s="2">
        <v>54</v>
      </c>
      <c r="EB29" s="2">
        <v>1</v>
      </c>
      <c r="EC29" s="2">
        <v>51</v>
      </c>
      <c r="ED29" s="2">
        <v>2</v>
      </c>
      <c r="EE29" s="4">
        <v>0.02</v>
      </c>
      <c r="EF29" s="4">
        <f t="shared" si="18"/>
        <v>0</v>
      </c>
      <c r="EH29" s="2" t="s">
        <v>34</v>
      </c>
      <c r="EI29" s="2">
        <v>54</v>
      </c>
      <c r="EJ29" s="2">
        <v>1</v>
      </c>
      <c r="EK29" s="2">
        <v>51</v>
      </c>
      <c r="EL29" s="2">
        <v>2</v>
      </c>
      <c r="EM29" s="4">
        <v>0.02</v>
      </c>
      <c r="EN29" s="4">
        <f t="shared" si="19"/>
        <v>0</v>
      </c>
      <c r="EP29" s="2" t="s">
        <v>34</v>
      </c>
      <c r="EQ29" s="2">
        <v>54</v>
      </c>
      <c r="ER29" s="2">
        <v>1</v>
      </c>
      <c r="ES29" s="2">
        <v>51</v>
      </c>
      <c r="ET29" s="2">
        <v>2</v>
      </c>
      <c r="EU29" s="4">
        <v>0.02</v>
      </c>
      <c r="EV29" s="4">
        <f t="shared" si="20"/>
        <v>0</v>
      </c>
    </row>
    <row r="30" spans="1:152">
      <c r="A30" s="4">
        <v>0.96</v>
      </c>
      <c r="B30" s="4"/>
      <c r="C30" s="2" t="s">
        <v>33</v>
      </c>
      <c r="D30" s="2">
        <v>52</v>
      </c>
      <c r="E30" s="2">
        <v>50</v>
      </c>
      <c r="F30" s="2">
        <v>2</v>
      </c>
      <c r="G30" s="2">
        <v>0</v>
      </c>
      <c r="H30" s="4">
        <f t="shared" si="2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20">
        <f t="shared" si="3"/>
        <v>0.96153846153846156</v>
      </c>
      <c r="P30" s="10">
        <f t="shared" si="4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20">
        <f t="shared" si="5"/>
        <v>0.96153846153846156</v>
      </c>
      <c r="X30" s="20">
        <f t="shared" si="0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-1.5384615384615996E-3</v>
      </c>
      <c r="AH30" s="2" t="s">
        <v>34</v>
      </c>
      <c r="AI30" s="2">
        <v>54</v>
      </c>
      <c r="AJ30" s="2">
        <v>1</v>
      </c>
      <c r="AK30" s="2">
        <v>51</v>
      </c>
      <c r="AL30" s="2">
        <v>2</v>
      </c>
      <c r="AM30" s="4">
        <v>0.01</v>
      </c>
      <c r="AN30" s="4">
        <f t="shared" si="22"/>
        <v>0</v>
      </c>
      <c r="AP30" s="2" t="s">
        <v>34</v>
      </c>
      <c r="AQ30" s="2">
        <v>54</v>
      </c>
      <c r="AR30" s="2">
        <v>1</v>
      </c>
      <c r="AS30" s="2">
        <v>51</v>
      </c>
      <c r="AT30" s="2">
        <v>2</v>
      </c>
      <c r="AU30" s="4">
        <v>0.02</v>
      </c>
      <c r="AV30" s="4">
        <f t="shared" si="7"/>
        <v>0.01</v>
      </c>
      <c r="AX30" s="2" t="s">
        <v>34</v>
      </c>
      <c r="AY30" s="2">
        <v>54</v>
      </c>
      <c r="AZ30" s="2">
        <v>1</v>
      </c>
      <c r="BA30" s="2">
        <v>51</v>
      </c>
      <c r="BB30" s="2">
        <v>2</v>
      </c>
      <c r="BC30" s="4">
        <v>0.02</v>
      </c>
      <c r="BD30" s="20">
        <f t="shared" si="8"/>
        <v>0</v>
      </c>
      <c r="BF30" s="2" t="s">
        <v>34</v>
      </c>
      <c r="BG30" s="2">
        <v>54</v>
      </c>
      <c r="BH30" s="2">
        <v>1</v>
      </c>
      <c r="BI30" s="2">
        <v>51</v>
      </c>
      <c r="BJ30" s="2">
        <v>2</v>
      </c>
      <c r="BK30" s="4">
        <v>0.02</v>
      </c>
      <c r="BL30" s="4">
        <f t="shared" si="9"/>
        <v>0</v>
      </c>
      <c r="BN30" s="2" t="s">
        <v>35</v>
      </c>
      <c r="BO30" s="2">
        <v>30</v>
      </c>
      <c r="BP30" s="2">
        <v>3</v>
      </c>
      <c r="BQ30" s="2">
        <v>20</v>
      </c>
      <c r="BR30" s="2">
        <v>7</v>
      </c>
      <c r="BS30" s="4">
        <v>0.1</v>
      </c>
      <c r="BT30" s="4">
        <f t="shared" si="21"/>
        <v>0</v>
      </c>
      <c r="BV30" s="2" t="s">
        <v>35</v>
      </c>
      <c r="BW30" s="2">
        <v>30</v>
      </c>
      <c r="BX30" s="2">
        <v>3</v>
      </c>
      <c r="BY30" s="2">
        <v>20</v>
      </c>
      <c r="BZ30" s="2">
        <v>7</v>
      </c>
      <c r="CA30" s="4">
        <v>0.1</v>
      </c>
      <c r="CB30" s="4">
        <f t="shared" si="11"/>
        <v>0</v>
      </c>
      <c r="CD30" s="8" t="s">
        <v>35</v>
      </c>
      <c r="CE30" s="2">
        <v>30</v>
      </c>
      <c r="CF30" s="2">
        <v>3</v>
      </c>
      <c r="CG30" s="2">
        <v>20</v>
      </c>
      <c r="CH30" s="2">
        <v>7</v>
      </c>
      <c r="CI30" s="4">
        <v>0.1</v>
      </c>
      <c r="CJ30" s="4">
        <f t="shared" si="12"/>
        <v>0</v>
      </c>
      <c r="CK30" s="2" t="s">
        <v>119</v>
      </c>
      <c r="CL30" s="2" t="s">
        <v>35</v>
      </c>
      <c r="CM30" s="2">
        <v>30</v>
      </c>
      <c r="CN30" s="2">
        <v>3</v>
      </c>
      <c r="CO30" s="2">
        <v>21</v>
      </c>
      <c r="CP30" s="2">
        <v>6</v>
      </c>
      <c r="CQ30" s="4">
        <v>0.1</v>
      </c>
      <c r="CR30" s="4">
        <f t="shared" si="13"/>
        <v>0</v>
      </c>
      <c r="CT30" s="2" t="s">
        <v>35</v>
      </c>
      <c r="CU30" s="2">
        <v>30</v>
      </c>
      <c r="CV30" s="2">
        <v>3</v>
      </c>
      <c r="CW30" s="2">
        <v>20</v>
      </c>
      <c r="CX30" s="2">
        <v>7</v>
      </c>
      <c r="CY30" s="4">
        <v>0.1</v>
      </c>
      <c r="CZ30" s="4">
        <f t="shared" si="14"/>
        <v>0</v>
      </c>
      <c r="DB30" s="2" t="s">
        <v>35</v>
      </c>
      <c r="DC30" s="2">
        <v>30</v>
      </c>
      <c r="DD30" s="2">
        <v>3</v>
      </c>
      <c r="DE30" s="2">
        <v>20</v>
      </c>
      <c r="DF30" s="2">
        <v>7</v>
      </c>
      <c r="DG30" s="4">
        <v>0.1</v>
      </c>
      <c r="DH30" s="4">
        <f t="shared" si="15"/>
        <v>0</v>
      </c>
      <c r="DJ30" s="2" t="s">
        <v>35</v>
      </c>
      <c r="DK30" s="2">
        <v>30</v>
      </c>
      <c r="DL30" s="2">
        <v>3</v>
      </c>
      <c r="DM30" s="2">
        <v>20</v>
      </c>
      <c r="DN30" s="2">
        <v>7</v>
      </c>
      <c r="DO30" s="4">
        <v>0.1</v>
      </c>
      <c r="DP30" s="4">
        <f t="shared" si="16"/>
        <v>0</v>
      </c>
      <c r="DR30" s="2" t="s">
        <v>35</v>
      </c>
      <c r="DS30" s="2">
        <v>30</v>
      </c>
      <c r="DT30" s="2">
        <v>3</v>
      </c>
      <c r="DU30" s="2">
        <v>20</v>
      </c>
      <c r="DV30" s="2">
        <v>7</v>
      </c>
      <c r="DW30" s="4">
        <v>0.1</v>
      </c>
      <c r="DX30" s="4">
        <f t="shared" si="17"/>
        <v>0</v>
      </c>
      <c r="DZ30" s="2" t="s">
        <v>35</v>
      </c>
      <c r="EA30" s="2">
        <v>30</v>
      </c>
      <c r="EB30" s="2">
        <v>3</v>
      </c>
      <c r="EC30" s="2">
        <v>21</v>
      </c>
      <c r="ED30" s="2">
        <v>6</v>
      </c>
      <c r="EE30" s="4">
        <v>0.1</v>
      </c>
      <c r="EF30" s="4">
        <f t="shared" si="18"/>
        <v>0</v>
      </c>
      <c r="EH30" s="2" t="s">
        <v>35</v>
      </c>
      <c r="EI30" s="2">
        <v>30</v>
      </c>
      <c r="EJ30" s="2">
        <v>3</v>
      </c>
      <c r="EK30" s="2">
        <v>21</v>
      </c>
      <c r="EL30" s="2">
        <v>6</v>
      </c>
      <c r="EM30" s="4">
        <v>0.1</v>
      </c>
      <c r="EN30" s="4">
        <f t="shared" si="19"/>
        <v>0</v>
      </c>
      <c r="EP30" s="2" t="s">
        <v>35</v>
      </c>
      <c r="EQ30" s="2">
        <v>30</v>
      </c>
      <c r="ER30" s="2">
        <v>3</v>
      </c>
      <c r="ES30" s="2">
        <v>20</v>
      </c>
      <c r="ET30" s="2">
        <v>7</v>
      </c>
      <c r="EU30" s="4">
        <v>0.1</v>
      </c>
      <c r="EV30" s="4">
        <f t="shared" si="20"/>
        <v>0</v>
      </c>
    </row>
    <row r="31" spans="1:152">
      <c r="A31" s="4">
        <v>0.01</v>
      </c>
      <c r="B31" s="4"/>
      <c r="C31" s="2" t="s">
        <v>34</v>
      </c>
      <c r="D31" s="2">
        <v>54</v>
      </c>
      <c r="E31" s="2">
        <v>1</v>
      </c>
      <c r="F31" s="2">
        <v>51</v>
      </c>
      <c r="G31" s="2">
        <v>2</v>
      </c>
      <c r="H31" s="4">
        <f t="shared" si="2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20">
        <f t="shared" si="3"/>
        <v>1.8518518518518517E-2</v>
      </c>
      <c r="P31" s="10">
        <f t="shared" si="4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20">
        <f t="shared" si="5"/>
        <v>1.8518518518518517E-2</v>
      </c>
      <c r="X31" s="20">
        <f t="shared" si="0"/>
        <v>0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-8.5185185185185173E-3</v>
      </c>
      <c r="AH31" s="2" t="s">
        <v>35</v>
      </c>
      <c r="AI31" s="2">
        <v>30</v>
      </c>
      <c r="AJ31" s="2">
        <v>0</v>
      </c>
      <c r="AK31" s="2">
        <v>24</v>
      </c>
      <c r="AL31" s="2">
        <v>6</v>
      </c>
      <c r="AM31" s="4">
        <v>0</v>
      </c>
      <c r="AN31" s="4">
        <f t="shared" si="22"/>
        <v>0</v>
      </c>
      <c r="AP31" s="2" t="s">
        <v>35</v>
      </c>
      <c r="AQ31" s="2">
        <v>30</v>
      </c>
      <c r="AR31" s="2">
        <v>3</v>
      </c>
      <c r="AS31" s="2">
        <v>21</v>
      </c>
      <c r="AT31" s="2">
        <v>6</v>
      </c>
      <c r="AU31" s="4">
        <v>0.1</v>
      </c>
      <c r="AV31" s="4">
        <f t="shared" si="7"/>
        <v>0.1</v>
      </c>
      <c r="AX31" s="2" t="s">
        <v>35</v>
      </c>
      <c r="AY31" s="2">
        <v>30</v>
      </c>
      <c r="AZ31" s="2">
        <v>3</v>
      </c>
      <c r="BA31" s="2">
        <v>20</v>
      </c>
      <c r="BB31" s="2">
        <v>7</v>
      </c>
      <c r="BC31" s="4">
        <v>0.1</v>
      </c>
      <c r="BD31" s="20">
        <f t="shared" si="8"/>
        <v>0</v>
      </c>
      <c r="BF31" s="2" t="s">
        <v>35</v>
      </c>
      <c r="BG31" s="2">
        <v>30</v>
      </c>
      <c r="BH31" s="2">
        <v>3</v>
      </c>
      <c r="BI31" s="2">
        <v>21</v>
      </c>
      <c r="BJ31" s="2">
        <v>6</v>
      </c>
      <c r="BK31" s="4">
        <v>0.1</v>
      </c>
      <c r="BL31" s="4">
        <f t="shared" si="9"/>
        <v>0</v>
      </c>
      <c r="BN31" s="2" t="s">
        <v>36</v>
      </c>
      <c r="BO31" s="2">
        <v>14</v>
      </c>
      <c r="BP31" s="2">
        <v>14</v>
      </c>
      <c r="BQ31" s="2">
        <v>0</v>
      </c>
      <c r="BR31" s="2">
        <v>0</v>
      </c>
      <c r="BS31" s="4">
        <v>1</v>
      </c>
      <c r="BT31" s="4">
        <f t="shared" si="21"/>
        <v>0</v>
      </c>
      <c r="BV31" s="2" t="s">
        <v>36</v>
      </c>
      <c r="BW31" s="2">
        <v>14</v>
      </c>
      <c r="BX31" s="2">
        <v>14</v>
      </c>
      <c r="BY31" s="2">
        <v>0</v>
      </c>
      <c r="BZ31" s="2">
        <v>0</v>
      </c>
      <c r="CA31" s="4">
        <v>1</v>
      </c>
      <c r="CB31" s="4">
        <f t="shared" si="11"/>
        <v>0</v>
      </c>
      <c r="CD31" s="2" t="s">
        <v>36</v>
      </c>
      <c r="CE31" s="2">
        <v>14</v>
      </c>
      <c r="CF31" s="2">
        <v>14</v>
      </c>
      <c r="CG31" s="2">
        <v>0</v>
      </c>
      <c r="CH31" s="2">
        <v>0</v>
      </c>
      <c r="CI31" s="4">
        <v>1</v>
      </c>
      <c r="CJ31" s="4">
        <f t="shared" si="12"/>
        <v>0</v>
      </c>
      <c r="CL31" s="2" t="s">
        <v>36</v>
      </c>
      <c r="CM31" s="2">
        <v>14</v>
      </c>
      <c r="CN31" s="2">
        <v>14</v>
      </c>
      <c r="CO31" s="2">
        <v>0</v>
      </c>
      <c r="CP31" s="2">
        <v>0</v>
      </c>
      <c r="CQ31" s="4">
        <v>1</v>
      </c>
      <c r="CR31" s="4">
        <f t="shared" si="13"/>
        <v>0</v>
      </c>
      <c r="CT31" s="2" t="s">
        <v>36</v>
      </c>
      <c r="CU31" s="2">
        <v>14</v>
      </c>
      <c r="CV31" s="2">
        <v>14</v>
      </c>
      <c r="CW31" s="2">
        <v>0</v>
      </c>
      <c r="CX31" s="2">
        <v>0</v>
      </c>
      <c r="CY31" s="4">
        <v>1</v>
      </c>
      <c r="CZ31" s="4">
        <f t="shared" si="14"/>
        <v>0</v>
      </c>
      <c r="DB31" s="2" t="s">
        <v>36</v>
      </c>
      <c r="DC31" s="65">
        <v>14</v>
      </c>
      <c r="DD31" s="2">
        <v>14</v>
      </c>
      <c r="DE31" s="2">
        <v>0</v>
      </c>
      <c r="DF31" s="2">
        <v>0</v>
      </c>
      <c r="DG31" s="4">
        <v>1</v>
      </c>
      <c r="DH31" s="4">
        <f t="shared" si="15"/>
        <v>0</v>
      </c>
      <c r="DJ31" s="67" t="s">
        <v>36</v>
      </c>
      <c r="DK31" s="2">
        <v>14</v>
      </c>
      <c r="DL31" s="2">
        <v>14</v>
      </c>
      <c r="DM31" s="2">
        <v>0</v>
      </c>
      <c r="DN31" s="2">
        <v>0</v>
      </c>
      <c r="DO31" s="4">
        <v>1</v>
      </c>
      <c r="DP31" s="4">
        <f t="shared" si="16"/>
        <v>0</v>
      </c>
      <c r="DR31" s="66" t="s">
        <v>36</v>
      </c>
      <c r="DS31" s="2">
        <v>14</v>
      </c>
      <c r="DT31" s="2">
        <v>14</v>
      </c>
      <c r="DU31" s="2">
        <v>0</v>
      </c>
      <c r="DV31" s="2">
        <v>0</v>
      </c>
      <c r="DW31" s="4">
        <v>1</v>
      </c>
      <c r="DX31" s="4">
        <f t="shared" si="17"/>
        <v>0</v>
      </c>
      <c r="DZ31" s="66" t="s">
        <v>36</v>
      </c>
      <c r="EA31" s="2">
        <v>14</v>
      </c>
      <c r="EB31" s="2">
        <v>14</v>
      </c>
      <c r="EC31" s="2">
        <v>0</v>
      </c>
      <c r="ED31" s="2">
        <v>0</v>
      </c>
      <c r="EE31" s="4">
        <v>1</v>
      </c>
      <c r="EF31" s="4">
        <f t="shared" si="18"/>
        <v>0</v>
      </c>
      <c r="EH31" s="2" t="s">
        <v>36</v>
      </c>
      <c r="EI31" s="2">
        <v>14</v>
      </c>
      <c r="EJ31" s="2">
        <v>14</v>
      </c>
      <c r="EK31" s="2">
        <v>0</v>
      </c>
      <c r="EL31" s="2">
        <v>0</v>
      </c>
      <c r="EM31" s="4">
        <v>1</v>
      </c>
      <c r="EN31" s="4">
        <f t="shared" si="19"/>
        <v>0</v>
      </c>
      <c r="EP31" s="66" t="s">
        <v>36</v>
      </c>
      <c r="EQ31" s="2">
        <v>14</v>
      </c>
      <c r="ER31" s="2">
        <v>14</v>
      </c>
      <c r="ES31" s="2">
        <v>0</v>
      </c>
      <c r="ET31" s="2">
        <v>0</v>
      </c>
      <c r="EU31" s="4">
        <v>1</v>
      </c>
      <c r="EV31" s="4">
        <f t="shared" si="20"/>
        <v>0</v>
      </c>
    </row>
    <row r="32" spans="1:152">
      <c r="A32" s="4">
        <v>0</v>
      </c>
      <c r="B32" s="4"/>
      <c r="C32" s="2" t="s">
        <v>35</v>
      </c>
      <c r="D32" s="2">
        <v>30</v>
      </c>
      <c r="E32" s="2">
        <v>0</v>
      </c>
      <c r="F32" s="2">
        <v>23</v>
      </c>
      <c r="G32" s="2">
        <v>7</v>
      </c>
      <c r="H32" s="4">
        <f t="shared" si="2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20">
        <f t="shared" si="3"/>
        <v>0</v>
      </c>
      <c r="P32" s="10">
        <f t="shared" si="4"/>
        <v>0</v>
      </c>
      <c r="R32" s="2" t="s">
        <v>35</v>
      </c>
      <c r="S32" s="2">
        <v>30</v>
      </c>
      <c r="T32" s="2">
        <v>0</v>
      </c>
      <c r="U32" s="2">
        <v>24</v>
      </c>
      <c r="V32" s="2">
        <v>6</v>
      </c>
      <c r="W32" s="20">
        <f t="shared" si="5"/>
        <v>0</v>
      </c>
      <c r="X32" s="20">
        <f t="shared" si="0"/>
        <v>0</v>
      </c>
      <c r="Z32" s="2" t="s">
        <v>35</v>
      </c>
      <c r="AA32" s="2">
        <v>30</v>
      </c>
      <c r="AB32" s="2">
        <v>0</v>
      </c>
      <c r="AC32" s="2">
        <v>23</v>
      </c>
      <c r="AD32" s="2">
        <v>7</v>
      </c>
      <c r="AE32" s="4">
        <v>0</v>
      </c>
      <c r="AF32" s="4">
        <f t="shared" si="1"/>
        <v>0</v>
      </c>
      <c r="AH32" s="2" t="s">
        <v>36</v>
      </c>
      <c r="AI32" s="2">
        <v>14</v>
      </c>
      <c r="AJ32" s="2">
        <v>14</v>
      </c>
      <c r="AK32" s="2">
        <v>0</v>
      </c>
      <c r="AL32" s="2">
        <v>0</v>
      </c>
      <c r="AM32" s="4">
        <v>1</v>
      </c>
      <c r="AN32" s="4">
        <f t="shared" si="22"/>
        <v>0</v>
      </c>
      <c r="AP32" s="2" t="s">
        <v>36</v>
      </c>
      <c r="AQ32" s="2">
        <v>14</v>
      </c>
      <c r="AR32" s="2">
        <v>14</v>
      </c>
      <c r="AS32" s="2">
        <v>0</v>
      </c>
      <c r="AT32" s="2">
        <v>0</v>
      </c>
      <c r="AU32" s="4">
        <v>1</v>
      </c>
      <c r="AV32" s="4">
        <f t="shared" si="7"/>
        <v>0</v>
      </c>
      <c r="AX32" s="2" t="s">
        <v>36</v>
      </c>
      <c r="AY32" s="2">
        <v>14</v>
      </c>
      <c r="AZ32" s="2">
        <v>14</v>
      </c>
      <c r="BA32" s="2">
        <v>0</v>
      </c>
      <c r="BB32" s="2">
        <v>0</v>
      </c>
      <c r="BC32" s="4">
        <v>1</v>
      </c>
      <c r="BD32" s="20">
        <f t="shared" si="8"/>
        <v>0</v>
      </c>
      <c r="BF32" s="2" t="s">
        <v>36</v>
      </c>
      <c r="BG32" s="2">
        <v>14</v>
      </c>
      <c r="BH32" s="2">
        <v>14</v>
      </c>
      <c r="BI32" s="2">
        <v>0</v>
      </c>
      <c r="BJ32" s="2">
        <v>0</v>
      </c>
      <c r="BK32" s="4">
        <v>1</v>
      </c>
      <c r="BL32" s="4">
        <f t="shared" si="9"/>
        <v>0</v>
      </c>
      <c r="BN32" s="2" t="s">
        <v>37</v>
      </c>
      <c r="BO32" s="2">
        <v>4</v>
      </c>
      <c r="BP32" s="2">
        <v>4</v>
      </c>
      <c r="BQ32" s="2">
        <v>0</v>
      </c>
      <c r="BR32" s="2">
        <v>0</v>
      </c>
      <c r="BS32" s="4">
        <v>1</v>
      </c>
      <c r="BT32" s="4">
        <f t="shared" si="21"/>
        <v>0</v>
      </c>
      <c r="BV32" s="2" t="s">
        <v>37</v>
      </c>
      <c r="BW32" s="2">
        <v>4</v>
      </c>
      <c r="BX32" s="2">
        <v>4</v>
      </c>
      <c r="BY32" s="2">
        <v>0</v>
      </c>
      <c r="BZ32" s="2">
        <v>0</v>
      </c>
      <c r="CA32" s="4">
        <v>1</v>
      </c>
      <c r="CB32" s="4">
        <f t="shared" si="11"/>
        <v>0</v>
      </c>
      <c r="CD32" s="2" t="s">
        <v>37</v>
      </c>
      <c r="CE32" s="2">
        <v>4</v>
      </c>
      <c r="CF32" s="2">
        <v>4</v>
      </c>
      <c r="CG32" s="2">
        <v>0</v>
      </c>
      <c r="CH32" s="2">
        <v>0</v>
      </c>
      <c r="CI32" s="4">
        <v>1</v>
      </c>
      <c r="CJ32" s="4">
        <f t="shared" si="12"/>
        <v>0</v>
      </c>
      <c r="CL32" s="2" t="s">
        <v>37</v>
      </c>
      <c r="CM32" s="2">
        <v>4</v>
      </c>
      <c r="CN32" s="2">
        <v>4</v>
      </c>
      <c r="CO32" s="2">
        <v>0</v>
      </c>
      <c r="CP32" s="2">
        <v>0</v>
      </c>
      <c r="CQ32" s="4">
        <v>1</v>
      </c>
      <c r="CR32" s="4">
        <f t="shared" si="13"/>
        <v>0</v>
      </c>
      <c r="CT32" s="2" t="s">
        <v>37</v>
      </c>
      <c r="CU32" s="2">
        <v>4</v>
      </c>
      <c r="CV32" s="2">
        <v>4</v>
      </c>
      <c r="CW32" s="2">
        <v>0</v>
      </c>
      <c r="CX32" s="2">
        <v>0</v>
      </c>
      <c r="CY32" s="4">
        <v>1</v>
      </c>
      <c r="CZ32" s="4">
        <f t="shared" si="14"/>
        <v>0</v>
      </c>
      <c r="DB32" s="2" t="s">
        <v>37</v>
      </c>
      <c r="DC32" s="65">
        <v>4</v>
      </c>
      <c r="DD32" s="2">
        <v>4</v>
      </c>
      <c r="DE32" s="2">
        <v>0</v>
      </c>
      <c r="DF32" s="2">
        <v>0</v>
      </c>
      <c r="DG32" s="4">
        <v>1</v>
      </c>
      <c r="DH32" s="4">
        <f t="shared" si="15"/>
        <v>0</v>
      </c>
      <c r="DJ32" s="67" t="s">
        <v>37</v>
      </c>
      <c r="DK32" s="2">
        <v>4</v>
      </c>
      <c r="DL32" s="2">
        <v>4</v>
      </c>
      <c r="DM32" s="2">
        <v>0</v>
      </c>
      <c r="DN32" s="2">
        <v>0</v>
      </c>
      <c r="DO32" s="4">
        <v>1</v>
      </c>
      <c r="DP32" s="4">
        <f t="shared" si="16"/>
        <v>0</v>
      </c>
      <c r="DR32" s="66" t="s">
        <v>37</v>
      </c>
      <c r="DS32" s="2">
        <v>4</v>
      </c>
      <c r="DT32" s="2">
        <v>4</v>
      </c>
      <c r="DU32" s="2">
        <v>0</v>
      </c>
      <c r="DV32" s="2">
        <v>0</v>
      </c>
      <c r="DW32" s="4">
        <v>1</v>
      </c>
      <c r="DX32" s="4">
        <f t="shared" si="17"/>
        <v>0</v>
      </c>
      <c r="DZ32" s="66" t="s">
        <v>37</v>
      </c>
      <c r="EA32" s="2">
        <v>4</v>
      </c>
      <c r="EB32" s="2">
        <v>4</v>
      </c>
      <c r="EC32" s="2">
        <v>0</v>
      </c>
      <c r="ED32" s="2">
        <v>0</v>
      </c>
      <c r="EE32" s="4">
        <v>1</v>
      </c>
      <c r="EF32" s="4">
        <f t="shared" si="18"/>
        <v>0</v>
      </c>
      <c r="EH32" s="2" t="s">
        <v>37</v>
      </c>
      <c r="EI32" s="2">
        <v>4</v>
      </c>
      <c r="EJ32" s="2">
        <v>4</v>
      </c>
      <c r="EK32" s="2">
        <v>0</v>
      </c>
      <c r="EL32" s="2">
        <v>0</v>
      </c>
      <c r="EM32" s="4">
        <v>1</v>
      </c>
      <c r="EN32" s="4">
        <f t="shared" si="19"/>
        <v>0</v>
      </c>
      <c r="EP32" s="66" t="s">
        <v>37</v>
      </c>
      <c r="EQ32" s="2">
        <v>4</v>
      </c>
      <c r="ER32" s="2">
        <v>4</v>
      </c>
      <c r="ES32" s="2">
        <v>0</v>
      </c>
      <c r="ET32" s="2">
        <v>0</v>
      </c>
      <c r="EU32" s="4">
        <v>1</v>
      </c>
      <c r="EV32" s="4">
        <f t="shared" si="20"/>
        <v>0</v>
      </c>
    </row>
    <row r="33" spans="1:152">
      <c r="A33" s="4">
        <v>1</v>
      </c>
      <c r="B33" s="4"/>
      <c r="C33" s="2" t="s">
        <v>36</v>
      </c>
      <c r="D33" s="2">
        <v>14</v>
      </c>
      <c r="E33" s="2">
        <v>14</v>
      </c>
      <c r="F33" s="2">
        <v>0</v>
      </c>
      <c r="G33" s="2">
        <v>0</v>
      </c>
      <c r="H33" s="4">
        <f t="shared" si="2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20">
        <f t="shared" si="3"/>
        <v>1</v>
      </c>
      <c r="P33" s="10">
        <f t="shared" si="4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20">
        <f t="shared" si="5"/>
        <v>1</v>
      </c>
      <c r="X33" s="20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H33" s="2" t="s">
        <v>37</v>
      </c>
      <c r="AI33" s="2">
        <v>4</v>
      </c>
      <c r="AJ33" s="2">
        <v>4</v>
      </c>
      <c r="AK33" s="2">
        <v>0</v>
      </c>
      <c r="AL33" s="2">
        <v>0</v>
      </c>
      <c r="AM33" s="4">
        <v>1</v>
      </c>
      <c r="AN33" s="4">
        <f t="shared" si="22"/>
        <v>0</v>
      </c>
      <c r="AP33" s="2" t="s">
        <v>37</v>
      </c>
      <c r="AQ33" s="2">
        <v>4</v>
      </c>
      <c r="AR33" s="2">
        <v>4</v>
      </c>
      <c r="AS33" s="2">
        <v>0</v>
      </c>
      <c r="AT33" s="2">
        <v>0</v>
      </c>
      <c r="AU33" s="4">
        <v>1</v>
      </c>
      <c r="AV33" s="4">
        <f t="shared" si="7"/>
        <v>0</v>
      </c>
      <c r="AX33" s="2" t="s">
        <v>37</v>
      </c>
      <c r="AY33" s="2">
        <v>4</v>
      </c>
      <c r="AZ33" s="2">
        <v>4</v>
      </c>
      <c r="BA33" s="2">
        <v>0</v>
      </c>
      <c r="BB33" s="2">
        <v>0</v>
      </c>
      <c r="BC33" s="4">
        <v>1</v>
      </c>
      <c r="BD33" s="20">
        <f t="shared" si="8"/>
        <v>0</v>
      </c>
      <c r="BF33" s="2" t="s">
        <v>37</v>
      </c>
      <c r="BG33" s="2">
        <v>4</v>
      </c>
      <c r="BH33" s="2">
        <v>4</v>
      </c>
      <c r="BI33" s="2">
        <v>0</v>
      </c>
      <c r="BJ33" s="2">
        <v>0</v>
      </c>
      <c r="BK33" s="4">
        <v>1</v>
      </c>
      <c r="BL33" s="4">
        <f t="shared" si="9"/>
        <v>0</v>
      </c>
      <c r="BN33" s="2" t="s">
        <v>38</v>
      </c>
      <c r="BO33" s="2">
        <v>36</v>
      </c>
      <c r="BP33" s="2">
        <v>35</v>
      </c>
      <c r="BQ33" s="2">
        <v>1</v>
      </c>
      <c r="BR33" s="2">
        <v>0</v>
      </c>
      <c r="BS33" s="4">
        <v>0.97</v>
      </c>
      <c r="BT33" s="4">
        <f t="shared" si="21"/>
        <v>0</v>
      </c>
      <c r="BV33" s="2" t="s">
        <v>38</v>
      </c>
      <c r="BW33" s="2">
        <v>36</v>
      </c>
      <c r="BX33" s="2">
        <v>35</v>
      </c>
      <c r="BY33" s="2">
        <v>1</v>
      </c>
      <c r="BZ33" s="2">
        <v>0</v>
      </c>
      <c r="CA33" s="4">
        <v>0.97</v>
      </c>
      <c r="CB33" s="4">
        <f t="shared" si="11"/>
        <v>0</v>
      </c>
      <c r="CD33" s="2" t="s">
        <v>38</v>
      </c>
      <c r="CE33" s="2">
        <v>36</v>
      </c>
      <c r="CF33" s="2">
        <v>35</v>
      </c>
      <c r="CG33" s="2">
        <v>1</v>
      </c>
      <c r="CH33" s="2">
        <v>0</v>
      </c>
      <c r="CI33" s="4">
        <v>0.97</v>
      </c>
      <c r="CJ33" s="4">
        <f t="shared" si="12"/>
        <v>0</v>
      </c>
      <c r="CL33" s="2" t="s">
        <v>38</v>
      </c>
      <c r="CM33" s="2">
        <v>36</v>
      </c>
      <c r="CN33" s="2">
        <v>35</v>
      </c>
      <c r="CO33" s="2">
        <v>1</v>
      </c>
      <c r="CP33" s="2">
        <v>0</v>
      </c>
      <c r="CQ33" s="4">
        <v>0.97</v>
      </c>
      <c r="CR33" s="4">
        <f t="shared" si="13"/>
        <v>0</v>
      </c>
      <c r="CT33" s="2" t="s">
        <v>38</v>
      </c>
      <c r="CU33" s="2">
        <v>36</v>
      </c>
      <c r="CV33" s="2">
        <v>35</v>
      </c>
      <c r="CW33" s="2">
        <v>1</v>
      </c>
      <c r="CX33" s="2">
        <v>0</v>
      </c>
      <c r="CY33" s="4">
        <v>0.97</v>
      </c>
      <c r="CZ33" s="4">
        <f t="shared" si="14"/>
        <v>0</v>
      </c>
      <c r="DB33" s="2" t="s">
        <v>38</v>
      </c>
      <c r="DC33" s="2">
        <v>36</v>
      </c>
      <c r="DD33" s="2">
        <v>35</v>
      </c>
      <c r="DE33" s="2">
        <v>1</v>
      </c>
      <c r="DF33" s="2">
        <v>0</v>
      </c>
      <c r="DG33" s="4">
        <v>0.97</v>
      </c>
      <c r="DH33" s="4">
        <f t="shared" si="15"/>
        <v>0</v>
      </c>
      <c r="DJ33" s="2" t="s">
        <v>38</v>
      </c>
      <c r="DK33" s="2">
        <v>36</v>
      </c>
      <c r="DL33" s="2">
        <v>35</v>
      </c>
      <c r="DM33" s="2">
        <v>1</v>
      </c>
      <c r="DN33" s="2">
        <v>0</v>
      </c>
      <c r="DO33" s="4">
        <v>0.97</v>
      </c>
      <c r="DP33" s="4">
        <f t="shared" si="16"/>
        <v>0</v>
      </c>
      <c r="DR33" s="2" t="s">
        <v>38</v>
      </c>
      <c r="DS33" s="2">
        <v>36</v>
      </c>
      <c r="DT33" s="2">
        <v>35</v>
      </c>
      <c r="DU33" s="2">
        <v>1</v>
      </c>
      <c r="DV33" s="2">
        <v>0</v>
      </c>
      <c r="DW33" s="4">
        <v>0.97</v>
      </c>
      <c r="DX33" s="4">
        <f t="shared" si="17"/>
        <v>0</v>
      </c>
      <c r="DZ33" s="2" t="s">
        <v>38</v>
      </c>
      <c r="EA33" s="2">
        <v>36</v>
      </c>
      <c r="EB33" s="2">
        <v>35</v>
      </c>
      <c r="EC33" s="2">
        <v>1</v>
      </c>
      <c r="ED33" s="2">
        <v>0</v>
      </c>
      <c r="EE33" s="4">
        <v>0.97</v>
      </c>
      <c r="EF33" s="4">
        <f t="shared" si="18"/>
        <v>0</v>
      </c>
      <c r="EH33" s="2" t="s">
        <v>38</v>
      </c>
      <c r="EI33" s="2">
        <v>36</v>
      </c>
      <c r="EJ33" s="2">
        <v>35</v>
      </c>
      <c r="EK33" s="2">
        <v>1</v>
      </c>
      <c r="EL33" s="2">
        <v>0</v>
      </c>
      <c r="EM33" s="4">
        <v>0.97</v>
      </c>
      <c r="EN33" s="4">
        <f t="shared" si="19"/>
        <v>0</v>
      </c>
      <c r="EP33" s="2" t="s">
        <v>38</v>
      </c>
      <c r="EQ33" s="2">
        <v>36</v>
      </c>
      <c r="ER33" s="2">
        <v>35</v>
      </c>
      <c r="ES33" s="2">
        <v>1</v>
      </c>
      <c r="ET33" s="2">
        <v>0</v>
      </c>
      <c r="EU33" s="4">
        <v>0.97</v>
      </c>
      <c r="EV33" s="4">
        <f t="shared" si="20"/>
        <v>0</v>
      </c>
    </row>
    <row r="34" spans="1:152">
      <c r="A34" s="4">
        <v>1</v>
      </c>
      <c r="B34" s="4"/>
      <c r="C34" s="2" t="s">
        <v>37</v>
      </c>
      <c r="D34" s="2">
        <v>4</v>
      </c>
      <c r="E34" s="2">
        <v>4</v>
      </c>
      <c r="F34" s="2">
        <v>0</v>
      </c>
      <c r="G34" s="2">
        <v>0</v>
      </c>
      <c r="H34" s="4">
        <f t="shared" si="2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20">
        <f t="shared" si="3"/>
        <v>1</v>
      </c>
      <c r="P34" s="10">
        <f t="shared" si="4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20">
        <f t="shared" si="5"/>
        <v>1</v>
      </c>
      <c r="X34" s="20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H34" s="2" t="s">
        <v>38</v>
      </c>
      <c r="AI34" s="2">
        <v>36</v>
      </c>
      <c r="AJ34" s="2">
        <v>35</v>
      </c>
      <c r="AK34" s="2">
        <v>1</v>
      </c>
      <c r="AL34" s="2">
        <v>0</v>
      </c>
      <c r="AM34" s="4">
        <v>0.97</v>
      </c>
      <c r="AN34" s="4">
        <f t="shared" si="22"/>
        <v>0</v>
      </c>
      <c r="AP34" s="2" t="s">
        <v>38</v>
      </c>
      <c r="AQ34" s="2">
        <v>36</v>
      </c>
      <c r="AR34" s="2">
        <v>35</v>
      </c>
      <c r="AS34" s="2">
        <v>1</v>
      </c>
      <c r="AT34" s="2">
        <v>0</v>
      </c>
      <c r="AU34" s="4">
        <v>0.97</v>
      </c>
      <c r="AV34" s="4">
        <f t="shared" si="7"/>
        <v>0</v>
      </c>
      <c r="AX34" s="2" t="s">
        <v>38</v>
      </c>
      <c r="AY34" s="2">
        <v>36</v>
      </c>
      <c r="AZ34" s="2">
        <v>35</v>
      </c>
      <c r="BA34" s="2">
        <v>1</v>
      </c>
      <c r="BB34" s="2">
        <v>0</v>
      </c>
      <c r="BC34" s="4">
        <v>0.97</v>
      </c>
      <c r="BD34" s="20">
        <f t="shared" si="8"/>
        <v>0</v>
      </c>
      <c r="BF34" s="2" t="s">
        <v>38</v>
      </c>
      <c r="BG34" s="2">
        <v>36</v>
      </c>
      <c r="BH34" s="2">
        <v>35</v>
      </c>
      <c r="BI34" s="2">
        <v>1</v>
      </c>
      <c r="BJ34" s="2">
        <v>0</v>
      </c>
      <c r="BK34" s="4">
        <v>0.97</v>
      </c>
      <c r="BL34" s="4">
        <f t="shared" si="9"/>
        <v>0</v>
      </c>
      <c r="BN34" s="2" t="s">
        <v>39</v>
      </c>
      <c r="BO34" s="2">
        <v>12</v>
      </c>
      <c r="BP34" s="2">
        <v>12</v>
      </c>
      <c r="BQ34" s="2">
        <v>0</v>
      </c>
      <c r="BR34" s="2">
        <v>0</v>
      </c>
      <c r="BS34" s="4">
        <v>1</v>
      </c>
      <c r="BT34" s="4">
        <f t="shared" si="21"/>
        <v>0</v>
      </c>
      <c r="BV34" s="2" t="s">
        <v>39</v>
      </c>
      <c r="BW34" s="2">
        <v>12</v>
      </c>
      <c r="BX34" s="2">
        <v>12</v>
      </c>
      <c r="BY34" s="2">
        <v>0</v>
      </c>
      <c r="BZ34" s="2">
        <v>0</v>
      </c>
      <c r="CA34" s="4">
        <v>1</v>
      </c>
      <c r="CB34" s="4">
        <f t="shared" si="11"/>
        <v>0</v>
      </c>
      <c r="CD34" s="2" t="s">
        <v>39</v>
      </c>
      <c r="CE34" s="2">
        <v>12</v>
      </c>
      <c r="CF34" s="2">
        <v>12</v>
      </c>
      <c r="CG34" s="2">
        <v>0</v>
      </c>
      <c r="CH34" s="2">
        <v>0</v>
      </c>
      <c r="CI34" s="4">
        <v>1</v>
      </c>
      <c r="CJ34" s="4">
        <f t="shared" si="12"/>
        <v>0</v>
      </c>
      <c r="CL34" s="2" t="s">
        <v>39</v>
      </c>
      <c r="CM34" s="2">
        <v>12</v>
      </c>
      <c r="CN34" s="2">
        <v>12</v>
      </c>
      <c r="CO34" s="2">
        <v>0</v>
      </c>
      <c r="CP34" s="2">
        <v>0</v>
      </c>
      <c r="CQ34" s="4">
        <v>1</v>
      </c>
      <c r="CR34" s="4">
        <f t="shared" si="13"/>
        <v>0</v>
      </c>
      <c r="CT34" s="2" t="s">
        <v>39</v>
      </c>
      <c r="CU34" s="2">
        <v>12</v>
      </c>
      <c r="CV34" s="2">
        <v>12</v>
      </c>
      <c r="CW34" s="2">
        <v>0</v>
      </c>
      <c r="CX34" s="2">
        <v>0</v>
      </c>
      <c r="CY34" s="4">
        <v>1</v>
      </c>
      <c r="CZ34" s="4">
        <f t="shared" si="14"/>
        <v>0</v>
      </c>
      <c r="DB34" s="2" t="s">
        <v>39</v>
      </c>
      <c r="DC34" s="2">
        <v>12</v>
      </c>
      <c r="DD34" s="2">
        <v>12</v>
      </c>
      <c r="DE34" s="2">
        <v>0</v>
      </c>
      <c r="DF34" s="2">
        <v>0</v>
      </c>
      <c r="DG34" s="4">
        <v>1</v>
      </c>
      <c r="DH34" s="4">
        <f t="shared" si="15"/>
        <v>0</v>
      </c>
      <c r="DJ34" s="2" t="s">
        <v>39</v>
      </c>
      <c r="DK34" s="2">
        <v>12</v>
      </c>
      <c r="DL34" s="2">
        <v>12</v>
      </c>
      <c r="DM34" s="2">
        <v>0</v>
      </c>
      <c r="DN34" s="2">
        <v>0</v>
      </c>
      <c r="DO34" s="4">
        <v>1</v>
      </c>
      <c r="DP34" s="4">
        <f t="shared" si="16"/>
        <v>0</v>
      </c>
      <c r="DR34" s="2" t="s">
        <v>39</v>
      </c>
      <c r="DS34" s="2">
        <v>12</v>
      </c>
      <c r="DT34" s="2">
        <v>12</v>
      </c>
      <c r="DU34" s="2">
        <v>0</v>
      </c>
      <c r="DV34" s="2">
        <v>0</v>
      </c>
      <c r="DW34" s="4">
        <v>1</v>
      </c>
      <c r="DX34" s="4">
        <f t="shared" si="17"/>
        <v>0</v>
      </c>
      <c r="DZ34" s="2" t="s">
        <v>39</v>
      </c>
      <c r="EA34" s="2">
        <v>12</v>
      </c>
      <c r="EB34" s="2">
        <v>12</v>
      </c>
      <c r="EC34" s="2">
        <v>0</v>
      </c>
      <c r="ED34" s="2">
        <v>0</v>
      </c>
      <c r="EE34" s="4">
        <v>1</v>
      </c>
      <c r="EF34" s="4">
        <f t="shared" si="18"/>
        <v>0</v>
      </c>
      <c r="EH34" s="2" t="s">
        <v>39</v>
      </c>
      <c r="EI34" s="2">
        <v>12</v>
      </c>
      <c r="EJ34" s="2">
        <v>12</v>
      </c>
      <c r="EK34" s="2">
        <v>0</v>
      </c>
      <c r="EL34" s="2">
        <v>0</v>
      </c>
      <c r="EM34" s="4">
        <v>1</v>
      </c>
      <c r="EN34" s="4">
        <f t="shared" si="19"/>
        <v>0</v>
      </c>
      <c r="EP34" s="2" t="s">
        <v>39</v>
      </c>
      <c r="EQ34" s="2">
        <v>12</v>
      </c>
      <c r="ER34" s="2">
        <v>12</v>
      </c>
      <c r="ES34" s="2">
        <v>0</v>
      </c>
      <c r="ET34" s="2">
        <v>0</v>
      </c>
      <c r="EU34" s="4">
        <v>1</v>
      </c>
      <c r="EV34" s="4">
        <f t="shared" si="20"/>
        <v>0</v>
      </c>
    </row>
    <row r="35" spans="1:152">
      <c r="A35" s="4">
        <v>0.97</v>
      </c>
      <c r="B35" s="4"/>
      <c r="C35" s="2" t="s">
        <v>38</v>
      </c>
      <c r="D35" s="2">
        <v>36</v>
      </c>
      <c r="E35" s="2">
        <v>35</v>
      </c>
      <c r="F35" s="2">
        <v>1</v>
      </c>
      <c r="G35" s="2">
        <v>0</v>
      </c>
      <c r="H35" s="4">
        <f t="shared" si="2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20">
        <f t="shared" si="3"/>
        <v>0.97222222222222221</v>
      </c>
      <c r="P35" s="10">
        <f t="shared" si="4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20">
        <f t="shared" si="5"/>
        <v>0.97222222222222221</v>
      </c>
      <c r="X35" s="20">
        <f t="shared" ref="X35:X66" si="23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4">AE35-W35</f>
        <v>-2.2222222222222365E-3</v>
      </c>
      <c r="AH35" s="2" t="s">
        <v>39</v>
      </c>
      <c r="AI35" s="2">
        <v>12</v>
      </c>
      <c r="AJ35" s="2">
        <v>12</v>
      </c>
      <c r="AK35" s="2">
        <v>0</v>
      </c>
      <c r="AL35" s="2">
        <v>0</v>
      </c>
      <c r="AM35" s="4">
        <v>1</v>
      </c>
      <c r="AN35" s="4">
        <f t="shared" si="22"/>
        <v>0</v>
      </c>
      <c r="AP35" s="2" t="s">
        <v>39</v>
      </c>
      <c r="AQ35" s="2">
        <v>12</v>
      </c>
      <c r="AR35" s="2">
        <v>12</v>
      </c>
      <c r="AS35" s="2">
        <v>0</v>
      </c>
      <c r="AT35" s="2">
        <v>0</v>
      </c>
      <c r="AU35" s="4">
        <v>1</v>
      </c>
      <c r="AV35" s="4">
        <f t="shared" si="7"/>
        <v>0</v>
      </c>
      <c r="AX35" s="2" t="s">
        <v>39</v>
      </c>
      <c r="AY35" s="2">
        <v>12</v>
      </c>
      <c r="AZ35" s="2">
        <v>12</v>
      </c>
      <c r="BA35" s="2">
        <v>0</v>
      </c>
      <c r="BB35" s="2">
        <v>0</v>
      </c>
      <c r="BC35" s="4">
        <v>1</v>
      </c>
      <c r="BD35" s="20">
        <f t="shared" si="8"/>
        <v>0</v>
      </c>
      <c r="BF35" s="2" t="s">
        <v>39</v>
      </c>
      <c r="BG35" s="2">
        <v>12</v>
      </c>
      <c r="BH35" s="2">
        <v>12</v>
      </c>
      <c r="BI35" s="2">
        <v>0</v>
      </c>
      <c r="BJ35" s="2">
        <v>0</v>
      </c>
      <c r="BK35" s="4">
        <v>1</v>
      </c>
      <c r="BL35" s="4">
        <f t="shared" si="9"/>
        <v>0</v>
      </c>
      <c r="BN35" s="2" t="s">
        <v>40</v>
      </c>
      <c r="BO35" s="2">
        <v>211</v>
      </c>
      <c r="BP35" s="2">
        <v>96</v>
      </c>
      <c r="BQ35" s="2">
        <v>101</v>
      </c>
      <c r="BR35" s="2">
        <v>14</v>
      </c>
      <c r="BS35" s="4">
        <v>0.45</v>
      </c>
      <c r="BT35" s="4">
        <f t="shared" si="21"/>
        <v>0</v>
      </c>
      <c r="BV35" s="2" t="s">
        <v>40</v>
      </c>
      <c r="BW35" s="2">
        <v>211</v>
      </c>
      <c r="BX35" s="2">
        <v>95</v>
      </c>
      <c r="BY35" s="2">
        <v>102</v>
      </c>
      <c r="BZ35" s="2">
        <v>14</v>
      </c>
      <c r="CA35" s="4">
        <v>0.45</v>
      </c>
      <c r="CB35" s="4">
        <f t="shared" si="11"/>
        <v>0</v>
      </c>
      <c r="CD35" s="2" t="s">
        <v>40</v>
      </c>
      <c r="CE35" s="2">
        <v>211</v>
      </c>
      <c r="CF35" s="2">
        <v>95</v>
      </c>
      <c r="CG35" s="2">
        <v>102</v>
      </c>
      <c r="CH35" s="2">
        <v>14</v>
      </c>
      <c r="CI35" s="4">
        <v>0.45</v>
      </c>
      <c r="CJ35" s="4">
        <f t="shared" si="12"/>
        <v>0</v>
      </c>
      <c r="CL35" s="2" t="s">
        <v>40</v>
      </c>
      <c r="CM35" s="2">
        <v>211</v>
      </c>
      <c r="CN35" s="2">
        <v>95</v>
      </c>
      <c r="CO35" s="2">
        <v>102</v>
      </c>
      <c r="CP35" s="2">
        <v>14</v>
      </c>
      <c r="CQ35" s="4">
        <v>0.45</v>
      </c>
      <c r="CR35" s="4">
        <f t="shared" si="13"/>
        <v>0</v>
      </c>
      <c r="CT35" s="2" t="s">
        <v>40</v>
      </c>
      <c r="CU35" s="2">
        <v>211</v>
      </c>
      <c r="CV35" s="2">
        <v>95</v>
      </c>
      <c r="CW35" s="2">
        <v>102</v>
      </c>
      <c r="CX35" s="2">
        <v>14</v>
      </c>
      <c r="CY35" s="4">
        <v>0.45</v>
      </c>
      <c r="CZ35" s="4">
        <f t="shared" si="14"/>
        <v>0</v>
      </c>
      <c r="DB35" s="2" t="s">
        <v>40</v>
      </c>
      <c r="DC35" s="2">
        <v>211</v>
      </c>
      <c r="DD35" s="2">
        <v>96</v>
      </c>
      <c r="DE35" s="2">
        <v>101</v>
      </c>
      <c r="DF35" s="2">
        <v>14</v>
      </c>
      <c r="DG35" s="4">
        <v>0.45</v>
      </c>
      <c r="DH35" s="4">
        <f t="shared" si="15"/>
        <v>0</v>
      </c>
      <c r="DJ35" s="2" t="s">
        <v>40</v>
      </c>
      <c r="DK35" s="2">
        <v>211</v>
      </c>
      <c r="DL35" s="2">
        <v>95</v>
      </c>
      <c r="DM35" s="2">
        <v>102</v>
      </c>
      <c r="DN35" s="2">
        <v>14</v>
      </c>
      <c r="DO35" s="4">
        <v>0.45</v>
      </c>
      <c r="DP35" s="4">
        <f t="shared" si="16"/>
        <v>0</v>
      </c>
      <c r="DR35" s="2" t="s">
        <v>40</v>
      </c>
      <c r="DS35" s="2">
        <v>211</v>
      </c>
      <c r="DT35" s="2">
        <v>95</v>
      </c>
      <c r="DU35" s="2">
        <v>102</v>
      </c>
      <c r="DV35" s="2">
        <v>14</v>
      </c>
      <c r="DW35" s="4">
        <v>0.45</v>
      </c>
      <c r="DX35" s="4">
        <f t="shared" si="17"/>
        <v>0</v>
      </c>
      <c r="DZ35" s="2" t="s">
        <v>40</v>
      </c>
      <c r="EA35" s="2">
        <v>211</v>
      </c>
      <c r="EB35" s="2">
        <v>96</v>
      </c>
      <c r="EC35" s="2">
        <v>101</v>
      </c>
      <c r="ED35" s="2">
        <v>14</v>
      </c>
      <c r="EE35" s="4">
        <v>0.45</v>
      </c>
      <c r="EF35" s="4">
        <f t="shared" si="18"/>
        <v>0</v>
      </c>
      <c r="EH35" s="2" t="s">
        <v>40</v>
      </c>
      <c r="EI35" s="2">
        <v>211</v>
      </c>
      <c r="EJ35" s="2">
        <v>95</v>
      </c>
      <c r="EK35" s="2">
        <v>102</v>
      </c>
      <c r="EL35" s="2">
        <v>14</v>
      </c>
      <c r="EM35" s="4">
        <v>0.45</v>
      </c>
      <c r="EN35" s="4">
        <f t="shared" si="19"/>
        <v>0</v>
      </c>
      <c r="EP35" s="2" t="s">
        <v>40</v>
      </c>
      <c r="EQ35" s="2">
        <v>211</v>
      </c>
      <c r="ER35" s="2">
        <v>95</v>
      </c>
      <c r="ES35" s="2">
        <v>102</v>
      </c>
      <c r="ET35" s="2">
        <v>14</v>
      </c>
      <c r="EU35" s="4">
        <v>0.45</v>
      </c>
      <c r="EV35" s="4">
        <f t="shared" si="20"/>
        <v>0</v>
      </c>
    </row>
    <row r="36" spans="1:152">
      <c r="A36" s="4">
        <v>1</v>
      </c>
      <c r="B36" s="4"/>
      <c r="C36" s="2" t="s">
        <v>39</v>
      </c>
      <c r="D36" s="2">
        <v>12</v>
      </c>
      <c r="E36" s="2">
        <v>12</v>
      </c>
      <c r="F36" s="2">
        <v>0</v>
      </c>
      <c r="G36" s="2">
        <v>0</v>
      </c>
      <c r="H36" s="4">
        <f t="shared" si="2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20">
        <f t="shared" si="3"/>
        <v>1</v>
      </c>
      <c r="P36" s="10">
        <f t="shared" si="4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20">
        <f t="shared" si="5"/>
        <v>1</v>
      </c>
      <c r="X36" s="20">
        <f t="shared" si="23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4"/>
        <v>0</v>
      </c>
      <c r="AH36" s="2" t="s">
        <v>40</v>
      </c>
      <c r="AI36" s="2">
        <v>211</v>
      </c>
      <c r="AJ36" s="2">
        <v>96</v>
      </c>
      <c r="AK36" s="2">
        <v>100</v>
      </c>
      <c r="AL36" s="2">
        <v>15</v>
      </c>
      <c r="AM36" s="4">
        <v>0.45</v>
      </c>
      <c r="AN36" s="4">
        <f t="shared" si="22"/>
        <v>0</v>
      </c>
      <c r="AP36" s="2" t="s">
        <v>40</v>
      </c>
      <c r="AQ36" s="2">
        <v>211</v>
      </c>
      <c r="AR36" s="2">
        <v>96</v>
      </c>
      <c r="AS36" s="2">
        <v>100</v>
      </c>
      <c r="AT36" s="2">
        <v>15</v>
      </c>
      <c r="AU36" s="4">
        <v>0.45</v>
      </c>
      <c r="AV36" s="4">
        <f t="shared" si="7"/>
        <v>0</v>
      </c>
      <c r="AX36" s="2" t="s">
        <v>40</v>
      </c>
      <c r="AY36" s="2">
        <v>211</v>
      </c>
      <c r="AZ36" s="2">
        <v>95</v>
      </c>
      <c r="BA36" s="2">
        <v>102</v>
      </c>
      <c r="BB36" s="2">
        <v>14</v>
      </c>
      <c r="BC36" s="4">
        <v>0.45</v>
      </c>
      <c r="BD36" s="20">
        <f t="shared" si="8"/>
        <v>0</v>
      </c>
      <c r="BF36" s="2" t="s">
        <v>40</v>
      </c>
      <c r="BG36" s="2">
        <v>211</v>
      </c>
      <c r="BH36" s="2">
        <v>96</v>
      </c>
      <c r="BI36" s="2">
        <v>101</v>
      </c>
      <c r="BJ36" s="2">
        <v>14</v>
      </c>
      <c r="BK36" s="4">
        <v>0.45</v>
      </c>
      <c r="BL36" s="4">
        <f t="shared" si="9"/>
        <v>0</v>
      </c>
      <c r="BN36" s="2" t="s">
        <v>41</v>
      </c>
      <c r="BO36" s="2">
        <v>12</v>
      </c>
      <c r="BP36" s="2">
        <v>7</v>
      </c>
      <c r="BQ36" s="2">
        <v>5</v>
      </c>
      <c r="BR36" s="2">
        <v>0</v>
      </c>
      <c r="BS36" s="4">
        <v>0.57999999999999996</v>
      </c>
      <c r="BT36" s="4">
        <f t="shared" si="21"/>
        <v>0</v>
      </c>
      <c r="BV36" s="2" t="s">
        <v>41</v>
      </c>
      <c r="BW36" s="2">
        <v>12</v>
      </c>
      <c r="BX36" s="2">
        <v>7</v>
      </c>
      <c r="BY36" s="2">
        <v>5</v>
      </c>
      <c r="BZ36" s="2">
        <v>0</v>
      </c>
      <c r="CA36" s="4">
        <v>0.57999999999999996</v>
      </c>
      <c r="CB36" s="4">
        <f t="shared" si="11"/>
        <v>0</v>
      </c>
      <c r="CD36" s="2" t="s">
        <v>41</v>
      </c>
      <c r="CE36" s="2">
        <v>12</v>
      </c>
      <c r="CF36" s="2">
        <v>7</v>
      </c>
      <c r="CG36" s="2">
        <v>5</v>
      </c>
      <c r="CH36" s="2">
        <v>0</v>
      </c>
      <c r="CI36" s="4">
        <v>0.57999999999999996</v>
      </c>
      <c r="CJ36" s="4">
        <f t="shared" si="12"/>
        <v>0</v>
      </c>
      <c r="CL36" s="2" t="s">
        <v>41</v>
      </c>
      <c r="CM36" s="2">
        <v>12</v>
      </c>
      <c r="CN36" s="2">
        <v>7</v>
      </c>
      <c r="CO36" s="2">
        <v>5</v>
      </c>
      <c r="CP36" s="2">
        <v>0</v>
      </c>
      <c r="CQ36" s="4">
        <v>0.57999999999999996</v>
      </c>
      <c r="CR36" s="4">
        <f t="shared" si="13"/>
        <v>0</v>
      </c>
      <c r="CT36" s="2" t="s">
        <v>41</v>
      </c>
      <c r="CU36" s="2">
        <v>12</v>
      </c>
      <c r="CV36" s="2">
        <v>7</v>
      </c>
      <c r="CW36" s="2">
        <v>5</v>
      </c>
      <c r="CX36" s="2">
        <v>0</v>
      </c>
      <c r="CY36" s="4">
        <v>0.57999999999999996</v>
      </c>
      <c r="CZ36" s="4">
        <f t="shared" si="14"/>
        <v>0</v>
      </c>
      <c r="DB36" s="2" t="s">
        <v>41</v>
      </c>
      <c r="DC36" s="2">
        <v>12</v>
      </c>
      <c r="DD36" s="2">
        <v>7</v>
      </c>
      <c r="DE36" s="2">
        <v>5</v>
      </c>
      <c r="DF36" s="2">
        <v>0</v>
      </c>
      <c r="DG36" s="4">
        <v>0.57999999999999996</v>
      </c>
      <c r="DH36" s="4">
        <f t="shared" si="15"/>
        <v>0</v>
      </c>
      <c r="DJ36" s="2" t="s">
        <v>41</v>
      </c>
      <c r="DK36" s="2">
        <v>12</v>
      </c>
      <c r="DL36" s="2">
        <v>7</v>
      </c>
      <c r="DM36" s="2">
        <v>5</v>
      </c>
      <c r="DN36" s="2">
        <v>0</v>
      </c>
      <c r="DO36" s="4">
        <v>0.57999999999999996</v>
      </c>
      <c r="DP36" s="4">
        <f t="shared" si="16"/>
        <v>0</v>
      </c>
      <c r="DR36" s="2" t="s">
        <v>41</v>
      </c>
      <c r="DS36" s="2">
        <v>12</v>
      </c>
      <c r="DT36" s="2">
        <v>7</v>
      </c>
      <c r="DU36" s="2">
        <v>5</v>
      </c>
      <c r="DV36" s="2">
        <v>0</v>
      </c>
      <c r="DW36" s="4">
        <v>0.57999999999999996</v>
      </c>
      <c r="DX36" s="4">
        <f t="shared" si="17"/>
        <v>0</v>
      </c>
      <c r="DZ36" s="2" t="s">
        <v>41</v>
      </c>
      <c r="EA36" s="2">
        <v>12</v>
      </c>
      <c r="EB36" s="2">
        <v>7</v>
      </c>
      <c r="EC36" s="2">
        <v>5</v>
      </c>
      <c r="ED36" s="2">
        <v>0</v>
      </c>
      <c r="EE36" s="4">
        <v>0.57999999999999996</v>
      </c>
      <c r="EF36" s="4">
        <f t="shared" si="18"/>
        <v>0</v>
      </c>
      <c r="EH36" s="2" t="s">
        <v>41</v>
      </c>
      <c r="EI36" s="2">
        <v>12</v>
      </c>
      <c r="EJ36" s="2">
        <v>7</v>
      </c>
      <c r="EK36" s="2">
        <v>5</v>
      </c>
      <c r="EL36" s="2">
        <v>0</v>
      </c>
      <c r="EM36" s="4">
        <v>0.57999999999999996</v>
      </c>
      <c r="EN36" s="4">
        <f t="shared" si="19"/>
        <v>0</v>
      </c>
      <c r="EP36" s="2" t="s">
        <v>41</v>
      </c>
      <c r="EQ36" s="2">
        <v>12</v>
      </c>
      <c r="ER36" s="2">
        <v>7</v>
      </c>
      <c r="ES36" s="2">
        <v>5</v>
      </c>
      <c r="ET36" s="2">
        <v>0</v>
      </c>
      <c r="EU36" s="4">
        <v>0.57999999999999996</v>
      </c>
      <c r="EV36" s="4">
        <f t="shared" si="20"/>
        <v>0</v>
      </c>
    </row>
    <row r="37" spans="1:152">
      <c r="A37" s="4">
        <v>0.45</v>
      </c>
      <c r="B37" s="4"/>
      <c r="C37" s="8" t="s">
        <v>40</v>
      </c>
      <c r="D37" s="2">
        <v>211</v>
      </c>
      <c r="E37" s="2">
        <v>96</v>
      </c>
      <c r="F37" s="2">
        <v>101</v>
      </c>
      <c r="G37" s="2">
        <v>14</v>
      </c>
      <c r="H37" s="4">
        <f t="shared" si="2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20">
        <f t="shared" si="3"/>
        <v>0.45023696682464454</v>
      </c>
      <c r="P37" s="10">
        <f t="shared" si="4"/>
        <v>-4.7393364928909887E-3</v>
      </c>
      <c r="R37" s="2" t="s">
        <v>40</v>
      </c>
      <c r="S37" s="2">
        <v>211</v>
      </c>
      <c r="T37" s="2">
        <v>96</v>
      </c>
      <c r="U37" s="2">
        <v>80</v>
      </c>
      <c r="V37" s="2">
        <v>35</v>
      </c>
      <c r="W37" s="20">
        <f t="shared" si="5"/>
        <v>0.45497630331753552</v>
      </c>
      <c r="X37" s="20">
        <f t="shared" si="23"/>
        <v>4.7393364928909887E-3</v>
      </c>
      <c r="Z37" s="2" t="s">
        <v>40</v>
      </c>
      <c r="AA37" s="2">
        <v>211</v>
      </c>
      <c r="AB37" s="2">
        <v>95</v>
      </c>
      <c r="AC37" s="2">
        <v>102</v>
      </c>
      <c r="AD37" s="2">
        <v>14</v>
      </c>
      <c r="AE37" s="4">
        <v>0.45</v>
      </c>
      <c r="AF37" s="4">
        <f t="shared" si="24"/>
        <v>-4.9763033175355131E-3</v>
      </c>
      <c r="AH37" s="2" t="s">
        <v>41</v>
      </c>
      <c r="AI37" s="2">
        <v>12</v>
      </c>
      <c r="AJ37" s="2">
        <v>7</v>
      </c>
      <c r="AK37" s="2">
        <v>2</v>
      </c>
      <c r="AL37" s="2">
        <v>3</v>
      </c>
      <c r="AM37" s="4">
        <v>0.57999999999999996</v>
      </c>
      <c r="AN37" s="4">
        <f t="shared" si="22"/>
        <v>0</v>
      </c>
      <c r="AP37" s="2" t="s">
        <v>41</v>
      </c>
      <c r="AQ37" s="2">
        <v>12</v>
      </c>
      <c r="AR37" s="2">
        <v>7</v>
      </c>
      <c r="AS37" s="2">
        <v>2</v>
      </c>
      <c r="AT37" s="2">
        <v>3</v>
      </c>
      <c r="AU37" s="4">
        <v>0.57999999999999996</v>
      </c>
      <c r="AV37" s="4">
        <f t="shared" si="7"/>
        <v>0</v>
      </c>
      <c r="AX37" s="2" t="s">
        <v>41</v>
      </c>
      <c r="AY37" s="2">
        <v>12</v>
      </c>
      <c r="AZ37" s="2">
        <v>7</v>
      </c>
      <c r="BA37" s="2">
        <v>2</v>
      </c>
      <c r="BB37" s="2">
        <v>3</v>
      </c>
      <c r="BC37" s="4">
        <v>0.57999999999999996</v>
      </c>
      <c r="BD37" s="20">
        <f t="shared" si="8"/>
        <v>0</v>
      </c>
      <c r="BF37" s="2" t="s">
        <v>41</v>
      </c>
      <c r="BG37" s="2">
        <v>12</v>
      </c>
      <c r="BH37" s="2">
        <v>7</v>
      </c>
      <c r="BI37" s="2">
        <v>5</v>
      </c>
      <c r="BJ37" s="2">
        <v>0</v>
      </c>
      <c r="BK37" s="4">
        <v>0.57999999999999996</v>
      </c>
      <c r="BL37" s="4">
        <f t="shared" si="9"/>
        <v>0</v>
      </c>
      <c r="BN37" s="8" t="s">
        <v>42</v>
      </c>
      <c r="BO37" s="2">
        <v>132</v>
      </c>
      <c r="BP37" s="2">
        <v>117</v>
      </c>
      <c r="BQ37" s="2">
        <v>0</v>
      </c>
      <c r="BR37" s="2">
        <v>15</v>
      </c>
      <c r="BS37" s="4">
        <v>0.89</v>
      </c>
      <c r="BT37" s="4">
        <f t="shared" si="21"/>
        <v>-3.0000000000000027E-2</v>
      </c>
      <c r="BV37" s="2" t="s">
        <v>42</v>
      </c>
      <c r="BW37" s="2">
        <v>132</v>
      </c>
      <c r="BX37" s="2">
        <v>123</v>
      </c>
      <c r="BY37" s="2">
        <v>0</v>
      </c>
      <c r="BZ37" s="2">
        <v>9</v>
      </c>
      <c r="CA37" s="4">
        <v>0.93</v>
      </c>
      <c r="CB37" s="4">
        <f t="shared" si="11"/>
        <v>4.0000000000000036E-2</v>
      </c>
      <c r="CD37" s="8" t="s">
        <v>42</v>
      </c>
      <c r="CE37" s="2">
        <v>132</v>
      </c>
      <c r="CF37" s="2">
        <v>121</v>
      </c>
      <c r="CG37" s="2">
        <v>0</v>
      </c>
      <c r="CH37" s="2">
        <v>11</v>
      </c>
      <c r="CI37" s="4">
        <f>CF37/CE37</f>
        <v>0.91666666666666663</v>
      </c>
      <c r="CJ37" s="4">
        <f t="shared" si="12"/>
        <v>-1.3333333333333419E-2</v>
      </c>
      <c r="CK37" s="2" t="s">
        <v>119</v>
      </c>
      <c r="CL37" s="2" t="s">
        <v>42</v>
      </c>
      <c r="CM37" s="2">
        <v>132</v>
      </c>
      <c r="CN37" s="2">
        <v>123</v>
      </c>
      <c r="CO37" s="2">
        <v>0</v>
      </c>
      <c r="CP37" s="2">
        <v>9</v>
      </c>
      <c r="CQ37" s="4">
        <v>0.93</v>
      </c>
      <c r="CR37" s="4">
        <f t="shared" si="13"/>
        <v>1.3333333333333419E-2</v>
      </c>
      <c r="CT37" s="2" t="s">
        <v>42</v>
      </c>
      <c r="CU37" s="2">
        <v>132</v>
      </c>
      <c r="CV37" s="2">
        <v>123</v>
      </c>
      <c r="CW37" s="2">
        <v>0</v>
      </c>
      <c r="CX37" s="2">
        <v>9</v>
      </c>
      <c r="CY37" s="4">
        <v>0.93</v>
      </c>
      <c r="CZ37" s="4">
        <f t="shared" si="14"/>
        <v>0</v>
      </c>
      <c r="DB37" s="2" t="s">
        <v>42</v>
      </c>
      <c r="DC37" s="2">
        <v>132</v>
      </c>
      <c r="DD37" s="2">
        <v>120</v>
      </c>
      <c r="DE37" s="2">
        <v>0</v>
      </c>
      <c r="DF37" s="2">
        <v>12</v>
      </c>
      <c r="DG37" s="4">
        <v>0.91</v>
      </c>
      <c r="DH37" s="4">
        <f t="shared" si="15"/>
        <v>-2.0000000000000018E-2</v>
      </c>
      <c r="DJ37" s="2" t="s">
        <v>42</v>
      </c>
      <c r="DK37" s="2">
        <v>132</v>
      </c>
      <c r="DL37" s="2">
        <v>122</v>
      </c>
      <c r="DM37" s="2">
        <v>0</v>
      </c>
      <c r="DN37" s="2">
        <v>10</v>
      </c>
      <c r="DO37" s="4">
        <v>0.92</v>
      </c>
      <c r="DP37" s="4">
        <f t="shared" si="16"/>
        <v>1.0000000000000009E-2</v>
      </c>
      <c r="DR37" s="6" t="s">
        <v>42</v>
      </c>
      <c r="DS37" s="2">
        <v>132</v>
      </c>
      <c r="DT37" s="2">
        <v>132</v>
      </c>
      <c r="DU37" s="2">
        <v>0</v>
      </c>
      <c r="DV37" s="2">
        <v>0</v>
      </c>
      <c r="DW37" s="4">
        <v>1</v>
      </c>
      <c r="DX37" s="4">
        <f t="shared" si="17"/>
        <v>7.999999999999996E-2</v>
      </c>
      <c r="DY37" s="2" t="s">
        <v>119</v>
      </c>
      <c r="DZ37" s="2" t="s">
        <v>42</v>
      </c>
      <c r="EA37" s="2">
        <v>132</v>
      </c>
      <c r="EB37" s="2">
        <v>126</v>
      </c>
      <c r="EC37" s="2">
        <v>0</v>
      </c>
      <c r="ED37" s="7">
        <v>6</v>
      </c>
      <c r="EE37" s="4">
        <v>0.95</v>
      </c>
      <c r="EF37" s="4">
        <f t="shared" si="18"/>
        <v>-5.0000000000000044E-2</v>
      </c>
      <c r="EH37" s="2" t="s">
        <v>42</v>
      </c>
      <c r="EI37" s="2">
        <v>132</v>
      </c>
      <c r="EJ37" s="2">
        <v>120</v>
      </c>
      <c r="EK37" s="2">
        <v>0</v>
      </c>
      <c r="EL37" s="2">
        <v>12</v>
      </c>
      <c r="EM37" s="4">
        <v>0.91</v>
      </c>
      <c r="EN37" s="4">
        <f t="shared" si="19"/>
        <v>-3.9999999999999925E-2</v>
      </c>
      <c r="EP37" s="2" t="s">
        <v>42</v>
      </c>
      <c r="EQ37" s="2">
        <v>132</v>
      </c>
      <c r="ER37" s="2">
        <v>121</v>
      </c>
      <c r="ES37" s="2">
        <v>0</v>
      </c>
      <c r="ET37" s="2">
        <v>11</v>
      </c>
      <c r="EU37" s="4">
        <v>0.92</v>
      </c>
      <c r="EV37" s="4">
        <f t="shared" si="20"/>
        <v>1.0000000000000009E-2</v>
      </c>
    </row>
    <row r="38" spans="1:152">
      <c r="A38" s="4">
        <v>0.57999999999999996</v>
      </c>
      <c r="B38" s="4"/>
      <c r="C38" s="2" t="s">
        <v>41</v>
      </c>
      <c r="D38" s="2">
        <v>12</v>
      </c>
      <c r="E38" s="2">
        <v>7</v>
      </c>
      <c r="F38" s="2">
        <v>2</v>
      </c>
      <c r="G38" s="2">
        <v>3</v>
      </c>
      <c r="H38" s="4">
        <f t="shared" si="2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20">
        <f t="shared" si="3"/>
        <v>0.58333333333333337</v>
      </c>
      <c r="P38" s="10">
        <f t="shared" si="4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20">
        <f t="shared" si="5"/>
        <v>0.58333333333333337</v>
      </c>
      <c r="X38" s="20">
        <f t="shared" si="23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4"/>
        <v>-3.3333333333334103E-3</v>
      </c>
      <c r="AH38" s="2" t="s">
        <v>42</v>
      </c>
      <c r="AI38" s="2">
        <v>132</v>
      </c>
      <c r="AJ38" s="2">
        <v>123</v>
      </c>
      <c r="AK38" s="2">
        <v>0</v>
      </c>
      <c r="AL38" s="2">
        <v>9</v>
      </c>
      <c r="AM38" s="4">
        <v>0.93</v>
      </c>
      <c r="AN38" s="4">
        <f t="shared" si="22"/>
        <v>1.0000000000000009E-2</v>
      </c>
      <c r="AP38" s="2" t="s">
        <v>42</v>
      </c>
      <c r="AQ38" s="2">
        <v>132</v>
      </c>
      <c r="AR38" s="2">
        <v>123</v>
      </c>
      <c r="AS38" s="2">
        <v>0</v>
      </c>
      <c r="AT38" s="2">
        <v>9</v>
      </c>
      <c r="AU38" s="4">
        <v>0.93</v>
      </c>
      <c r="AV38" s="4">
        <f t="shared" si="7"/>
        <v>0</v>
      </c>
      <c r="AX38" s="2" t="s">
        <v>42</v>
      </c>
      <c r="AY38" s="2">
        <v>132</v>
      </c>
      <c r="AZ38" s="2">
        <v>123</v>
      </c>
      <c r="BA38" s="2">
        <v>0</v>
      </c>
      <c r="BB38" s="2">
        <v>9</v>
      </c>
      <c r="BC38" s="4">
        <v>0.93</v>
      </c>
      <c r="BD38" s="20">
        <f t="shared" si="8"/>
        <v>0</v>
      </c>
      <c r="BF38" s="2" t="s">
        <v>42</v>
      </c>
      <c r="BG38" s="2">
        <v>132</v>
      </c>
      <c r="BH38" s="2">
        <v>121</v>
      </c>
      <c r="BI38" s="2">
        <v>0</v>
      </c>
      <c r="BJ38" s="2">
        <v>11</v>
      </c>
      <c r="BK38" s="4">
        <v>0.92</v>
      </c>
      <c r="BL38" s="4">
        <f t="shared" si="9"/>
        <v>-1.0000000000000009E-2</v>
      </c>
      <c r="BN38" s="2" t="s">
        <v>43</v>
      </c>
      <c r="BO38" s="2">
        <v>6</v>
      </c>
      <c r="BP38" s="2">
        <v>6</v>
      </c>
      <c r="BQ38" s="2">
        <v>0</v>
      </c>
      <c r="BR38" s="2">
        <v>0</v>
      </c>
      <c r="BS38" s="4">
        <v>1</v>
      </c>
      <c r="BT38" s="4">
        <f t="shared" si="21"/>
        <v>0</v>
      </c>
      <c r="BU38" s="2" t="s">
        <v>119</v>
      </c>
      <c r="BV38" s="2" t="s">
        <v>43</v>
      </c>
      <c r="BW38" s="2">
        <v>6</v>
      </c>
      <c r="BX38" s="2">
        <v>6</v>
      </c>
      <c r="BY38" s="2">
        <v>0</v>
      </c>
      <c r="BZ38" s="2">
        <v>0</v>
      </c>
      <c r="CA38" s="4">
        <v>1</v>
      </c>
      <c r="CB38" s="4">
        <f t="shared" si="11"/>
        <v>0</v>
      </c>
      <c r="CD38" s="2" t="s">
        <v>43</v>
      </c>
      <c r="CE38" s="2">
        <v>6</v>
      </c>
      <c r="CF38" s="2">
        <v>6</v>
      </c>
      <c r="CG38" s="2">
        <v>0</v>
      </c>
      <c r="CH38" s="2">
        <v>0</v>
      </c>
      <c r="CI38" s="4">
        <v>1</v>
      </c>
      <c r="CJ38" s="4">
        <f t="shared" si="12"/>
        <v>0</v>
      </c>
      <c r="CL38" s="2" t="s">
        <v>43</v>
      </c>
      <c r="CM38" s="2">
        <v>6</v>
      </c>
      <c r="CN38" s="2">
        <v>6</v>
      </c>
      <c r="CO38" s="2">
        <v>0</v>
      </c>
      <c r="CP38" s="2">
        <v>0</v>
      </c>
      <c r="CQ38" s="4">
        <v>1</v>
      </c>
      <c r="CR38" s="4">
        <f t="shared" si="13"/>
        <v>0</v>
      </c>
      <c r="CT38" s="2" t="s">
        <v>43</v>
      </c>
      <c r="CU38" s="2">
        <v>6</v>
      </c>
      <c r="CV38" s="2">
        <v>6</v>
      </c>
      <c r="CW38" s="2">
        <v>0</v>
      </c>
      <c r="CX38" s="2">
        <v>0</v>
      </c>
      <c r="CY38" s="4">
        <v>1</v>
      </c>
      <c r="CZ38" s="4">
        <f t="shared" si="14"/>
        <v>0</v>
      </c>
      <c r="DB38" s="2" t="s">
        <v>43</v>
      </c>
      <c r="DC38" s="2">
        <v>6</v>
      </c>
      <c r="DD38" s="2">
        <v>6</v>
      </c>
      <c r="DE38" s="2">
        <v>0</v>
      </c>
      <c r="DF38" s="2">
        <v>0</v>
      </c>
      <c r="DG38" s="4">
        <v>1</v>
      </c>
      <c r="DH38" s="4">
        <f t="shared" si="15"/>
        <v>0</v>
      </c>
      <c r="DJ38" s="2" t="s">
        <v>43</v>
      </c>
      <c r="DK38" s="2">
        <v>6</v>
      </c>
      <c r="DL38" s="2">
        <v>6</v>
      </c>
      <c r="DM38" s="2">
        <v>0</v>
      </c>
      <c r="DN38" s="2">
        <v>0</v>
      </c>
      <c r="DO38" s="4">
        <v>1</v>
      </c>
      <c r="DP38" s="4">
        <f t="shared" si="16"/>
        <v>0</v>
      </c>
      <c r="DR38" s="2" t="s">
        <v>43</v>
      </c>
      <c r="DS38" s="2">
        <v>6</v>
      </c>
      <c r="DT38" s="2">
        <v>6</v>
      </c>
      <c r="DU38" s="2">
        <v>0</v>
      </c>
      <c r="DV38" s="2">
        <v>0</v>
      </c>
      <c r="DW38" s="4">
        <v>1</v>
      </c>
      <c r="DX38" s="4">
        <f t="shared" si="17"/>
        <v>0</v>
      </c>
      <c r="DZ38" s="2" t="s">
        <v>43</v>
      </c>
      <c r="EA38" s="2">
        <v>6</v>
      </c>
      <c r="EB38" s="2">
        <v>6</v>
      </c>
      <c r="EC38" s="2">
        <v>0</v>
      </c>
      <c r="ED38" s="2">
        <v>0</v>
      </c>
      <c r="EE38" s="4">
        <v>1</v>
      </c>
      <c r="EF38" s="4">
        <f t="shared" si="18"/>
        <v>0</v>
      </c>
      <c r="EH38" s="2" t="s">
        <v>43</v>
      </c>
      <c r="EI38" s="2">
        <v>6</v>
      </c>
      <c r="EJ38" s="2">
        <v>6</v>
      </c>
      <c r="EK38" s="2">
        <v>0</v>
      </c>
      <c r="EL38" s="2">
        <v>0</v>
      </c>
      <c r="EM38" s="4">
        <v>1</v>
      </c>
      <c r="EN38" s="4">
        <f t="shared" si="19"/>
        <v>0</v>
      </c>
      <c r="EP38" s="2" t="s">
        <v>43</v>
      </c>
      <c r="EQ38" s="2">
        <v>6</v>
      </c>
      <c r="ER38" s="2">
        <v>6</v>
      </c>
      <c r="ES38" s="2">
        <v>0</v>
      </c>
      <c r="ET38" s="2">
        <v>0</v>
      </c>
      <c r="EU38" s="4">
        <v>1</v>
      </c>
      <c r="EV38" s="4">
        <f t="shared" si="20"/>
        <v>0</v>
      </c>
    </row>
    <row r="39" spans="1:152">
      <c r="A39" s="4">
        <v>0.89</v>
      </c>
      <c r="B39" s="4"/>
      <c r="C39" s="6" t="s">
        <v>42</v>
      </c>
      <c r="D39" s="86">
        <v>132</v>
      </c>
      <c r="E39" s="86">
        <v>127</v>
      </c>
      <c r="F39" s="86">
        <v>0</v>
      </c>
      <c r="G39" s="86">
        <v>5</v>
      </c>
      <c r="H39" s="87">
        <f t="shared" si="2"/>
        <v>0.96212121212121215</v>
      </c>
      <c r="J39" s="2" t="s">
        <v>42</v>
      </c>
      <c r="K39" s="2">
        <v>132</v>
      </c>
      <c r="L39" s="2">
        <v>123</v>
      </c>
      <c r="M39" s="2">
        <v>0</v>
      </c>
      <c r="N39" s="2">
        <v>9</v>
      </c>
      <c r="O39" s="20">
        <f t="shared" si="3"/>
        <v>0.93181818181818177</v>
      </c>
      <c r="P39" s="10">
        <f t="shared" si="4"/>
        <v>-3.0303030303030387E-2</v>
      </c>
      <c r="R39" s="2" t="s">
        <v>42</v>
      </c>
      <c r="S39" s="2">
        <v>132</v>
      </c>
      <c r="T39" s="2">
        <v>118</v>
      </c>
      <c r="U39" s="2">
        <v>0</v>
      </c>
      <c r="V39" s="2">
        <v>14</v>
      </c>
      <c r="W39" s="20">
        <f t="shared" si="5"/>
        <v>0.89393939393939392</v>
      </c>
      <c r="X39" s="20">
        <f t="shared" si="23"/>
        <v>-3.7878787878787845E-2</v>
      </c>
      <c r="Z39" s="2" t="s">
        <v>42</v>
      </c>
      <c r="AA39" s="2">
        <v>132</v>
      </c>
      <c r="AB39" s="2">
        <v>122</v>
      </c>
      <c r="AC39" s="2">
        <v>0</v>
      </c>
      <c r="AD39" s="2">
        <v>10</v>
      </c>
      <c r="AE39" s="4">
        <v>0.92</v>
      </c>
      <c r="AF39" s="4">
        <f t="shared" si="24"/>
        <v>2.6060606060606117E-2</v>
      </c>
      <c r="AH39" s="2" t="s">
        <v>43</v>
      </c>
      <c r="AI39" s="2">
        <v>6</v>
      </c>
      <c r="AJ39" s="2">
        <v>6</v>
      </c>
      <c r="AK39" s="2">
        <v>0</v>
      </c>
      <c r="AL39" s="2">
        <v>0</v>
      </c>
      <c r="AM39" s="4">
        <v>1</v>
      </c>
      <c r="AN39" s="4">
        <f t="shared" si="22"/>
        <v>0</v>
      </c>
      <c r="AP39" s="2" t="s">
        <v>43</v>
      </c>
      <c r="AQ39" s="2">
        <v>6</v>
      </c>
      <c r="AR39" s="2">
        <v>6</v>
      </c>
      <c r="AS39" s="2">
        <v>0</v>
      </c>
      <c r="AT39" s="2">
        <v>0</v>
      </c>
      <c r="AU39" s="4">
        <v>1</v>
      </c>
      <c r="AV39" s="4">
        <f t="shared" si="7"/>
        <v>0</v>
      </c>
      <c r="AX39" s="2" t="s">
        <v>43</v>
      </c>
      <c r="AY39" s="2">
        <v>6</v>
      </c>
      <c r="AZ39" s="2">
        <v>6</v>
      </c>
      <c r="BA39" s="2">
        <v>0</v>
      </c>
      <c r="BB39" s="2">
        <v>0</v>
      </c>
      <c r="BC39" s="4">
        <v>1</v>
      </c>
      <c r="BD39" s="20">
        <f t="shared" si="8"/>
        <v>0</v>
      </c>
      <c r="BF39" s="2" t="s">
        <v>43</v>
      </c>
      <c r="BG39" s="2">
        <v>6</v>
      </c>
      <c r="BH39" s="2">
        <v>6</v>
      </c>
      <c r="BI39" s="2">
        <v>0</v>
      </c>
      <c r="BJ39" s="2">
        <v>0</v>
      </c>
      <c r="BK39" s="4">
        <v>1</v>
      </c>
      <c r="BL39" s="4">
        <f t="shared" si="9"/>
        <v>0</v>
      </c>
      <c r="BN39" s="2" t="s">
        <v>45</v>
      </c>
      <c r="BO39" s="2">
        <v>52</v>
      </c>
      <c r="BP39" s="2">
        <v>49</v>
      </c>
      <c r="BQ39" s="2">
        <v>3</v>
      </c>
      <c r="BR39" s="2">
        <v>0</v>
      </c>
      <c r="BS39" s="4">
        <v>0.94</v>
      </c>
      <c r="BT39" s="4">
        <f t="shared" si="21"/>
        <v>0</v>
      </c>
      <c r="BV39" s="2" t="s">
        <v>45</v>
      </c>
      <c r="BW39" s="2">
        <v>52</v>
      </c>
      <c r="BX39" s="2">
        <v>49</v>
      </c>
      <c r="BY39" s="2">
        <v>3</v>
      </c>
      <c r="BZ39" s="2">
        <v>0</v>
      </c>
      <c r="CA39" s="4">
        <v>0.94</v>
      </c>
      <c r="CB39" s="4">
        <f t="shared" si="11"/>
        <v>0</v>
      </c>
      <c r="CD39" s="2" t="s">
        <v>45</v>
      </c>
      <c r="CE39" s="2">
        <v>52</v>
      </c>
      <c r="CF39" s="2">
        <v>49</v>
      </c>
      <c r="CG39" s="2">
        <v>3</v>
      </c>
      <c r="CH39" s="2">
        <v>0</v>
      </c>
      <c r="CI39" s="4">
        <v>0.94</v>
      </c>
      <c r="CJ39" s="4">
        <f t="shared" si="12"/>
        <v>0</v>
      </c>
      <c r="CL39" s="2" t="s">
        <v>45</v>
      </c>
      <c r="CM39" s="2">
        <v>52</v>
      </c>
      <c r="CN39" s="2">
        <v>49</v>
      </c>
      <c r="CO39" s="2">
        <v>3</v>
      </c>
      <c r="CP39" s="2">
        <v>0</v>
      </c>
      <c r="CQ39" s="4">
        <v>0.94</v>
      </c>
      <c r="CR39" s="4">
        <f t="shared" si="13"/>
        <v>0</v>
      </c>
      <c r="CT39" s="2" t="s">
        <v>45</v>
      </c>
      <c r="CU39" s="2">
        <v>52</v>
      </c>
      <c r="CV39" s="2">
        <v>49</v>
      </c>
      <c r="CW39" s="2">
        <v>3</v>
      </c>
      <c r="CX39" s="2">
        <v>0</v>
      </c>
      <c r="CY39" s="4">
        <v>0.94</v>
      </c>
      <c r="CZ39" s="4">
        <f t="shared" si="14"/>
        <v>0</v>
      </c>
      <c r="DB39" s="2" t="s">
        <v>45</v>
      </c>
      <c r="DC39" s="2">
        <v>52</v>
      </c>
      <c r="DD39" s="2">
        <v>52</v>
      </c>
      <c r="DE39" s="2">
        <v>0</v>
      </c>
      <c r="DF39" s="2">
        <v>0</v>
      </c>
      <c r="DG39" s="4">
        <v>1</v>
      </c>
      <c r="DH39" s="4">
        <f t="shared" si="15"/>
        <v>6.0000000000000053E-2</v>
      </c>
      <c r="DJ39" s="2" t="s">
        <v>45</v>
      </c>
      <c r="DK39" s="2">
        <v>52</v>
      </c>
      <c r="DL39" s="2">
        <v>52</v>
      </c>
      <c r="DM39" s="2">
        <v>0</v>
      </c>
      <c r="DN39" s="2">
        <v>0</v>
      </c>
      <c r="DO39" s="4">
        <v>1</v>
      </c>
      <c r="DP39" s="4">
        <f t="shared" si="16"/>
        <v>0</v>
      </c>
      <c r="DR39" s="2" t="s">
        <v>45</v>
      </c>
      <c r="DS39" s="2">
        <v>52</v>
      </c>
      <c r="DT39" s="2">
        <v>52</v>
      </c>
      <c r="DU39" s="2">
        <v>0</v>
      </c>
      <c r="DV39" s="2">
        <v>0</v>
      </c>
      <c r="DW39" s="4">
        <v>1</v>
      </c>
      <c r="DX39" s="4">
        <f t="shared" si="17"/>
        <v>0</v>
      </c>
      <c r="DZ39" s="2" t="s">
        <v>45</v>
      </c>
      <c r="EA39" s="2">
        <v>52</v>
      </c>
      <c r="EB39" s="2">
        <v>52</v>
      </c>
      <c r="EC39" s="2">
        <v>0</v>
      </c>
      <c r="ED39" s="2">
        <v>0</v>
      </c>
      <c r="EE39" s="4">
        <v>1</v>
      </c>
      <c r="EF39" s="4">
        <f t="shared" si="18"/>
        <v>0</v>
      </c>
      <c r="EH39" s="2" t="s">
        <v>45</v>
      </c>
      <c r="EI39" s="2">
        <v>52</v>
      </c>
      <c r="EJ39" s="2">
        <v>52</v>
      </c>
      <c r="EK39" s="2">
        <v>0</v>
      </c>
      <c r="EL39" s="2">
        <v>0</v>
      </c>
      <c r="EM39" s="4">
        <v>1</v>
      </c>
      <c r="EN39" s="4">
        <f t="shared" si="19"/>
        <v>0</v>
      </c>
      <c r="EP39" s="2" t="s">
        <v>45</v>
      </c>
      <c r="EQ39" s="2">
        <v>52</v>
      </c>
      <c r="ER39" s="2">
        <v>52</v>
      </c>
      <c r="ES39" s="2">
        <v>0</v>
      </c>
      <c r="ET39" s="2">
        <v>0</v>
      </c>
      <c r="EU39" s="4">
        <v>1</v>
      </c>
      <c r="EV39" s="4">
        <f t="shared" si="20"/>
        <v>0</v>
      </c>
    </row>
    <row r="40" spans="1:152">
      <c r="A40" s="4">
        <v>1</v>
      </c>
      <c r="B40" s="4"/>
      <c r="C40" s="2" t="s">
        <v>43</v>
      </c>
      <c r="D40" s="2">
        <v>6</v>
      </c>
      <c r="E40" s="2">
        <v>6</v>
      </c>
      <c r="F40" s="2">
        <v>0</v>
      </c>
      <c r="G40" s="2">
        <v>0</v>
      </c>
      <c r="H40" s="4">
        <f t="shared" si="2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20">
        <f t="shared" si="3"/>
        <v>1</v>
      </c>
      <c r="P40" s="10">
        <f t="shared" si="4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20">
        <f t="shared" si="5"/>
        <v>1</v>
      </c>
      <c r="X40" s="20">
        <f t="shared" si="23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4"/>
        <v>0</v>
      </c>
      <c r="AH40" s="2" t="s">
        <v>45</v>
      </c>
      <c r="AI40" s="2">
        <v>52</v>
      </c>
      <c r="AJ40" s="2">
        <v>49</v>
      </c>
      <c r="AK40" s="2">
        <v>3</v>
      </c>
      <c r="AL40" s="2">
        <v>0</v>
      </c>
      <c r="AM40" s="4">
        <v>0.94</v>
      </c>
      <c r="AN40" s="4">
        <f t="shared" ref="AN40:AN47" si="25">AM40-AE42</f>
        <v>0</v>
      </c>
      <c r="AP40" s="2" t="s">
        <v>45</v>
      </c>
      <c r="AQ40" s="2">
        <v>52</v>
      </c>
      <c r="AR40" s="2">
        <v>49</v>
      </c>
      <c r="AS40" s="2">
        <v>3</v>
      </c>
      <c r="AT40" s="2">
        <v>0</v>
      </c>
      <c r="AU40" s="4">
        <v>0.94</v>
      </c>
      <c r="AV40" s="4">
        <f t="shared" si="7"/>
        <v>0</v>
      </c>
      <c r="AX40" s="2" t="s">
        <v>45</v>
      </c>
      <c r="AY40" s="2">
        <v>52</v>
      </c>
      <c r="AZ40" s="2">
        <v>49</v>
      </c>
      <c r="BA40" s="2">
        <v>3</v>
      </c>
      <c r="BB40" s="2">
        <v>0</v>
      </c>
      <c r="BC40" s="4">
        <v>0.94</v>
      </c>
      <c r="BD40" s="20">
        <f t="shared" si="8"/>
        <v>0</v>
      </c>
      <c r="BF40" s="2" t="s">
        <v>45</v>
      </c>
      <c r="BG40" s="2">
        <v>52</v>
      </c>
      <c r="BH40" s="2">
        <v>49</v>
      </c>
      <c r="BI40" s="2">
        <v>3</v>
      </c>
      <c r="BJ40" s="2">
        <v>0</v>
      </c>
      <c r="BK40" s="4">
        <v>0.94</v>
      </c>
      <c r="BL40" s="4">
        <f t="shared" si="9"/>
        <v>0</v>
      </c>
      <c r="BN40" s="2" t="s">
        <v>46</v>
      </c>
      <c r="BO40" s="2">
        <v>141</v>
      </c>
      <c r="BP40" s="2">
        <v>141</v>
      </c>
      <c r="BQ40" s="2">
        <v>0</v>
      </c>
      <c r="BR40" s="2">
        <v>0</v>
      </c>
      <c r="BS40" s="4">
        <v>1</v>
      </c>
      <c r="BT40" s="4">
        <f t="shared" si="21"/>
        <v>0</v>
      </c>
      <c r="BV40" s="2" t="s">
        <v>46</v>
      </c>
      <c r="BW40" s="2">
        <v>141</v>
      </c>
      <c r="BX40" s="2">
        <v>141</v>
      </c>
      <c r="BY40" s="2">
        <v>0</v>
      </c>
      <c r="BZ40" s="2">
        <v>0</v>
      </c>
      <c r="CA40" s="4">
        <v>1</v>
      </c>
      <c r="CB40" s="4">
        <f t="shared" si="11"/>
        <v>0</v>
      </c>
      <c r="CD40" s="2" t="s">
        <v>46</v>
      </c>
      <c r="CE40" s="2">
        <v>141</v>
      </c>
      <c r="CF40" s="2">
        <v>141</v>
      </c>
      <c r="CG40" s="2">
        <v>0</v>
      </c>
      <c r="CH40" s="2">
        <v>0</v>
      </c>
      <c r="CI40" s="4">
        <v>1</v>
      </c>
      <c r="CJ40" s="4">
        <f t="shared" si="12"/>
        <v>0</v>
      </c>
      <c r="CL40" s="2" t="s">
        <v>46</v>
      </c>
      <c r="CM40" s="2">
        <v>141</v>
      </c>
      <c r="CN40" s="2">
        <v>141</v>
      </c>
      <c r="CO40" s="2">
        <v>0</v>
      </c>
      <c r="CP40" s="2">
        <v>0</v>
      </c>
      <c r="CQ40" s="4">
        <v>1</v>
      </c>
      <c r="CR40" s="4">
        <f t="shared" si="13"/>
        <v>0</v>
      </c>
      <c r="CT40" s="2" t="s">
        <v>46</v>
      </c>
      <c r="CU40" s="2">
        <v>141</v>
      </c>
      <c r="CV40" s="2">
        <v>141</v>
      </c>
      <c r="CW40" s="2">
        <v>0</v>
      </c>
      <c r="CX40" s="2">
        <v>0</v>
      </c>
      <c r="CY40" s="4">
        <v>1</v>
      </c>
      <c r="CZ40" s="4">
        <f t="shared" si="14"/>
        <v>0</v>
      </c>
      <c r="DB40" s="2" t="s">
        <v>46</v>
      </c>
      <c r="DC40" s="2">
        <v>141</v>
      </c>
      <c r="DD40" s="2">
        <v>141</v>
      </c>
      <c r="DE40" s="2">
        <v>0</v>
      </c>
      <c r="DF40" s="2">
        <v>0</v>
      </c>
      <c r="DG40" s="4">
        <v>1</v>
      </c>
      <c r="DH40" s="4">
        <f t="shared" si="15"/>
        <v>0</v>
      </c>
      <c r="DJ40" s="2" t="s">
        <v>46</v>
      </c>
      <c r="DK40" s="2">
        <v>141</v>
      </c>
      <c r="DL40" s="2">
        <v>141</v>
      </c>
      <c r="DM40" s="2">
        <v>0</v>
      </c>
      <c r="DN40" s="2">
        <v>0</v>
      </c>
      <c r="DO40" s="4">
        <v>1</v>
      </c>
      <c r="DP40" s="4">
        <f t="shared" si="16"/>
        <v>0</v>
      </c>
      <c r="DR40" s="2" t="s">
        <v>46</v>
      </c>
      <c r="DS40" s="2">
        <v>141</v>
      </c>
      <c r="DT40" s="2">
        <v>141</v>
      </c>
      <c r="DU40" s="2">
        <v>0</v>
      </c>
      <c r="DV40" s="2">
        <v>0</v>
      </c>
      <c r="DW40" s="4">
        <v>1</v>
      </c>
      <c r="DX40" s="4">
        <f t="shared" si="17"/>
        <v>0</v>
      </c>
      <c r="DZ40" s="2" t="s">
        <v>46</v>
      </c>
      <c r="EA40" s="2">
        <v>141</v>
      </c>
      <c r="EB40" s="2">
        <v>141</v>
      </c>
      <c r="EC40" s="2">
        <v>0</v>
      </c>
      <c r="ED40" s="2">
        <v>0</v>
      </c>
      <c r="EE40" s="4">
        <v>1</v>
      </c>
      <c r="EF40" s="4">
        <f t="shared" si="18"/>
        <v>0</v>
      </c>
      <c r="EH40" s="2" t="s">
        <v>46</v>
      </c>
      <c r="EI40" s="2">
        <v>141</v>
      </c>
      <c r="EJ40" s="2">
        <v>141</v>
      </c>
      <c r="EK40" s="2">
        <v>0</v>
      </c>
      <c r="EL40" s="2">
        <v>0</v>
      </c>
      <c r="EM40" s="4">
        <v>1</v>
      </c>
      <c r="EN40" s="4">
        <f t="shared" si="19"/>
        <v>0</v>
      </c>
      <c r="EP40" s="2" t="s">
        <v>46</v>
      </c>
      <c r="EQ40" s="2">
        <v>141</v>
      </c>
      <c r="ER40" s="2">
        <v>141</v>
      </c>
      <c r="ES40" s="2">
        <v>0</v>
      </c>
      <c r="ET40" s="2">
        <v>0</v>
      </c>
      <c r="EU40" s="4">
        <v>1</v>
      </c>
      <c r="EV40" s="4">
        <f t="shared" si="20"/>
        <v>0</v>
      </c>
    </row>
    <row r="41" spans="1:152">
      <c r="A41" s="4">
        <v>0.5</v>
      </c>
      <c r="B41" s="4"/>
      <c r="C41" s="2" t="s">
        <v>44</v>
      </c>
      <c r="D41" s="2">
        <v>4</v>
      </c>
      <c r="E41" s="2">
        <v>2</v>
      </c>
      <c r="F41" s="2">
        <v>2</v>
      </c>
      <c r="G41" s="2">
        <v>0</v>
      </c>
      <c r="H41" s="4">
        <f t="shared" si="2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20">
        <f t="shared" si="3"/>
        <v>0.5</v>
      </c>
      <c r="P41" s="10">
        <f t="shared" si="4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20">
        <f t="shared" si="5"/>
        <v>0.5</v>
      </c>
      <c r="X41" s="20">
        <f t="shared" si="23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4"/>
        <v>0</v>
      </c>
      <c r="AH41" s="8" t="s">
        <v>46</v>
      </c>
      <c r="AI41" s="12">
        <v>141</v>
      </c>
      <c r="AJ41" s="13">
        <v>141</v>
      </c>
      <c r="AK41" s="14">
        <v>0</v>
      </c>
      <c r="AL41" s="12">
        <v>0</v>
      </c>
      <c r="AM41" s="15">
        <v>1</v>
      </c>
      <c r="AN41" s="4">
        <f t="shared" si="25"/>
        <v>0</v>
      </c>
      <c r="AP41" s="2" t="s">
        <v>46</v>
      </c>
      <c r="AQ41" s="2">
        <v>141</v>
      </c>
      <c r="AR41" s="2">
        <v>141</v>
      </c>
      <c r="AS41" s="2">
        <v>0</v>
      </c>
      <c r="AT41" s="2">
        <v>0</v>
      </c>
      <c r="AU41" s="4">
        <v>1</v>
      </c>
      <c r="AV41" s="4">
        <f t="shared" si="7"/>
        <v>0</v>
      </c>
      <c r="AX41" s="2" t="s">
        <v>46</v>
      </c>
      <c r="AY41" s="2">
        <v>141</v>
      </c>
      <c r="AZ41" s="2">
        <v>141</v>
      </c>
      <c r="BA41" s="2">
        <v>0</v>
      </c>
      <c r="BB41" s="2">
        <v>0</v>
      </c>
      <c r="BC41" s="4">
        <v>1</v>
      </c>
      <c r="BD41" s="20">
        <f t="shared" si="8"/>
        <v>0</v>
      </c>
      <c r="BF41" s="2" t="s">
        <v>46</v>
      </c>
      <c r="BG41" s="2">
        <v>141</v>
      </c>
      <c r="BH41" s="2">
        <v>141</v>
      </c>
      <c r="BI41" s="2">
        <v>0</v>
      </c>
      <c r="BJ41" s="2">
        <v>0</v>
      </c>
      <c r="BK41" s="4">
        <v>1</v>
      </c>
      <c r="BL41" s="4">
        <f t="shared" si="9"/>
        <v>0</v>
      </c>
      <c r="BN41" s="2" t="s">
        <v>47</v>
      </c>
      <c r="BO41" s="2">
        <v>45</v>
      </c>
      <c r="BP41" s="2">
        <v>45</v>
      </c>
      <c r="BQ41" s="2">
        <v>0</v>
      </c>
      <c r="BR41" s="2">
        <v>0</v>
      </c>
      <c r="BS41" s="4">
        <v>1</v>
      </c>
      <c r="BT41" s="4">
        <f t="shared" si="21"/>
        <v>0</v>
      </c>
      <c r="BV41" s="2" t="s">
        <v>47</v>
      </c>
      <c r="BW41" s="2">
        <v>45</v>
      </c>
      <c r="BX41" s="2">
        <v>45</v>
      </c>
      <c r="BY41" s="2">
        <v>0</v>
      </c>
      <c r="BZ41" s="2">
        <v>0</v>
      </c>
      <c r="CA41" s="4">
        <v>1</v>
      </c>
      <c r="CB41" s="4">
        <f t="shared" si="11"/>
        <v>0</v>
      </c>
      <c r="CD41" s="2" t="s">
        <v>47</v>
      </c>
      <c r="CE41" s="2">
        <v>45</v>
      </c>
      <c r="CF41" s="2">
        <v>45</v>
      </c>
      <c r="CG41" s="2">
        <v>0</v>
      </c>
      <c r="CH41" s="2">
        <v>0</v>
      </c>
      <c r="CI41" s="4">
        <v>1</v>
      </c>
      <c r="CJ41" s="4">
        <f t="shared" si="12"/>
        <v>0</v>
      </c>
      <c r="CL41" s="2" t="s">
        <v>47</v>
      </c>
      <c r="CM41" s="2">
        <v>45</v>
      </c>
      <c r="CN41" s="2">
        <v>45</v>
      </c>
      <c r="CO41" s="2">
        <v>0</v>
      </c>
      <c r="CP41" s="2">
        <v>0</v>
      </c>
      <c r="CQ41" s="4">
        <v>1</v>
      </c>
      <c r="CR41" s="4">
        <f t="shared" si="13"/>
        <v>0</v>
      </c>
      <c r="CT41" s="2" t="s">
        <v>47</v>
      </c>
      <c r="CU41" s="2">
        <v>45</v>
      </c>
      <c r="CV41" s="2">
        <v>45</v>
      </c>
      <c r="CW41" s="2">
        <v>0</v>
      </c>
      <c r="CX41" s="2">
        <v>0</v>
      </c>
      <c r="CY41" s="4">
        <v>1</v>
      </c>
      <c r="CZ41" s="4">
        <f t="shared" si="14"/>
        <v>0</v>
      </c>
      <c r="DB41" s="2" t="s">
        <v>47</v>
      </c>
      <c r="DC41" s="2">
        <v>45</v>
      </c>
      <c r="DD41" s="2">
        <v>45</v>
      </c>
      <c r="DE41" s="2">
        <v>0</v>
      </c>
      <c r="DF41" s="2">
        <v>0</v>
      </c>
      <c r="DG41" s="4">
        <v>1</v>
      </c>
      <c r="DH41" s="4">
        <f t="shared" si="15"/>
        <v>0</v>
      </c>
      <c r="DJ41" s="2" t="s">
        <v>47</v>
      </c>
      <c r="DK41" s="2">
        <v>45</v>
      </c>
      <c r="DL41" s="2">
        <v>45</v>
      </c>
      <c r="DM41" s="2">
        <v>0</v>
      </c>
      <c r="DN41" s="2">
        <v>0</v>
      </c>
      <c r="DO41" s="4">
        <v>1</v>
      </c>
      <c r="DP41" s="4">
        <f t="shared" si="16"/>
        <v>0</v>
      </c>
      <c r="DR41" s="6" t="s">
        <v>47</v>
      </c>
      <c r="DS41" s="2">
        <v>45</v>
      </c>
      <c r="DT41" s="2">
        <v>45</v>
      </c>
      <c r="DU41" s="2">
        <v>0</v>
      </c>
      <c r="DV41" s="2">
        <v>0</v>
      </c>
      <c r="DW41" s="4">
        <v>1</v>
      </c>
      <c r="DX41" s="4">
        <f t="shared" si="17"/>
        <v>0</v>
      </c>
      <c r="DY41" s="2" t="s">
        <v>119</v>
      </c>
      <c r="DZ41" s="2" t="s">
        <v>47</v>
      </c>
      <c r="EA41" s="2">
        <v>45</v>
      </c>
      <c r="EB41" s="2">
        <v>45</v>
      </c>
      <c r="EC41" s="2">
        <v>0</v>
      </c>
      <c r="ED41" s="2">
        <v>0</v>
      </c>
      <c r="EE41" s="4">
        <v>1</v>
      </c>
      <c r="EF41" s="4">
        <f t="shared" si="18"/>
        <v>0</v>
      </c>
      <c r="EH41" s="2" t="s">
        <v>47</v>
      </c>
      <c r="EI41" s="2">
        <v>45</v>
      </c>
      <c r="EJ41" s="2">
        <v>45</v>
      </c>
      <c r="EK41" s="2">
        <v>0</v>
      </c>
      <c r="EL41" s="2">
        <v>0</v>
      </c>
      <c r="EM41" s="4">
        <v>1</v>
      </c>
      <c r="EN41" s="4">
        <f t="shared" si="19"/>
        <v>0</v>
      </c>
      <c r="EP41" s="2" t="s">
        <v>47</v>
      </c>
      <c r="EQ41" s="2">
        <v>45</v>
      </c>
      <c r="ER41" s="2">
        <v>45</v>
      </c>
      <c r="ES41" s="2">
        <v>0</v>
      </c>
      <c r="ET41" s="2">
        <v>0</v>
      </c>
      <c r="EU41" s="4">
        <v>1</v>
      </c>
      <c r="EV41" s="4">
        <f t="shared" si="20"/>
        <v>0</v>
      </c>
    </row>
    <row r="42" spans="1:152">
      <c r="A42" s="4">
        <v>0.94</v>
      </c>
      <c r="B42" s="4"/>
      <c r="C42" s="2" t="s">
        <v>45</v>
      </c>
      <c r="D42" s="2">
        <v>52</v>
      </c>
      <c r="E42" s="2">
        <v>49</v>
      </c>
      <c r="F42" s="2">
        <v>3</v>
      </c>
      <c r="G42" s="2">
        <v>0</v>
      </c>
      <c r="H42" s="4">
        <f t="shared" si="2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20">
        <f t="shared" si="3"/>
        <v>0.94230769230769229</v>
      </c>
      <c r="P42" s="10">
        <f t="shared" si="4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20">
        <f t="shared" si="5"/>
        <v>0.94230769230769229</v>
      </c>
      <c r="X42" s="20">
        <f t="shared" si="23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4"/>
        <v>-2.3076923076923439E-3</v>
      </c>
      <c r="AH42" s="2" t="s">
        <v>47</v>
      </c>
      <c r="AI42" s="2">
        <v>45</v>
      </c>
      <c r="AJ42" s="2">
        <v>45</v>
      </c>
      <c r="AK42" s="2">
        <v>0</v>
      </c>
      <c r="AL42" s="2">
        <v>0</v>
      </c>
      <c r="AM42" s="4">
        <v>1</v>
      </c>
      <c r="AN42" s="4">
        <f t="shared" si="25"/>
        <v>0</v>
      </c>
      <c r="AP42" s="2" t="s">
        <v>47</v>
      </c>
      <c r="AQ42" s="2">
        <v>45</v>
      </c>
      <c r="AR42" s="2">
        <v>45</v>
      </c>
      <c r="AS42" s="2">
        <v>0</v>
      </c>
      <c r="AT42" s="2">
        <v>0</v>
      </c>
      <c r="AU42" s="4">
        <v>1</v>
      </c>
      <c r="AV42" s="4">
        <f t="shared" si="7"/>
        <v>0</v>
      </c>
      <c r="AX42" s="2" t="s">
        <v>47</v>
      </c>
      <c r="AY42" s="2">
        <v>45</v>
      </c>
      <c r="AZ42" s="2">
        <v>45</v>
      </c>
      <c r="BA42" s="2">
        <v>0</v>
      </c>
      <c r="BB42" s="2">
        <v>0</v>
      </c>
      <c r="BC42" s="4">
        <v>1</v>
      </c>
      <c r="BD42" s="20">
        <f t="shared" si="8"/>
        <v>0</v>
      </c>
      <c r="BF42" s="2" t="s">
        <v>47</v>
      </c>
      <c r="BG42" s="2">
        <v>45</v>
      </c>
      <c r="BH42" s="2">
        <v>45</v>
      </c>
      <c r="BI42" s="2">
        <v>0</v>
      </c>
      <c r="BJ42" s="2">
        <v>0</v>
      </c>
      <c r="BK42" s="4">
        <v>1</v>
      </c>
      <c r="BL42" s="4">
        <f t="shared" si="9"/>
        <v>0</v>
      </c>
      <c r="BN42" s="2" t="s">
        <v>48</v>
      </c>
      <c r="BO42" s="2">
        <v>12</v>
      </c>
      <c r="BP42" s="2">
        <v>0</v>
      </c>
      <c r="BQ42" s="2">
        <v>12</v>
      </c>
      <c r="BR42" s="2">
        <v>0</v>
      </c>
      <c r="BS42" s="4">
        <v>0</v>
      </c>
      <c r="BT42" s="4">
        <f t="shared" si="21"/>
        <v>0</v>
      </c>
      <c r="BV42" s="2" t="s">
        <v>48</v>
      </c>
      <c r="BW42" s="2">
        <v>12</v>
      </c>
      <c r="BX42" s="2">
        <v>0</v>
      </c>
      <c r="BY42" s="2">
        <v>12</v>
      </c>
      <c r="BZ42" s="2">
        <v>0</v>
      </c>
      <c r="CA42" s="4">
        <v>0</v>
      </c>
      <c r="CB42" s="4">
        <f t="shared" si="11"/>
        <v>0</v>
      </c>
      <c r="CD42" s="2" t="s">
        <v>48</v>
      </c>
      <c r="CE42" s="2">
        <v>12</v>
      </c>
      <c r="CF42" s="2">
        <v>0</v>
      </c>
      <c r="CG42" s="2">
        <v>12</v>
      </c>
      <c r="CH42" s="2">
        <v>0</v>
      </c>
      <c r="CI42" s="4">
        <v>0</v>
      </c>
      <c r="CJ42" s="4">
        <f t="shared" si="12"/>
        <v>0</v>
      </c>
      <c r="CL42" s="2" t="s">
        <v>48</v>
      </c>
      <c r="CM42" s="2">
        <v>12</v>
      </c>
      <c r="CN42" s="2">
        <v>0</v>
      </c>
      <c r="CO42" s="2">
        <v>12</v>
      </c>
      <c r="CP42" s="2">
        <v>0</v>
      </c>
      <c r="CQ42" s="4">
        <v>0</v>
      </c>
      <c r="CR42" s="4">
        <f t="shared" si="13"/>
        <v>0</v>
      </c>
      <c r="CT42" s="2" t="s">
        <v>48</v>
      </c>
      <c r="CU42" s="2">
        <v>12</v>
      </c>
      <c r="CV42" s="2">
        <v>0</v>
      </c>
      <c r="CW42" s="2">
        <v>12</v>
      </c>
      <c r="CX42" s="2">
        <v>0</v>
      </c>
      <c r="CY42" s="4">
        <v>0</v>
      </c>
      <c r="CZ42" s="4">
        <f t="shared" si="14"/>
        <v>0</v>
      </c>
      <c r="DB42" s="2" t="s">
        <v>48</v>
      </c>
      <c r="DC42" s="2">
        <v>12</v>
      </c>
      <c r="DD42" s="2">
        <v>0</v>
      </c>
      <c r="DE42" s="2">
        <v>12</v>
      </c>
      <c r="DF42" s="2">
        <v>0</v>
      </c>
      <c r="DG42" s="4">
        <v>0</v>
      </c>
      <c r="DH42" s="4">
        <f t="shared" si="15"/>
        <v>0</v>
      </c>
      <c r="DJ42" s="2" t="s">
        <v>48</v>
      </c>
      <c r="DK42" s="2">
        <v>12</v>
      </c>
      <c r="DL42" s="2">
        <v>0</v>
      </c>
      <c r="DM42" s="2">
        <v>12</v>
      </c>
      <c r="DN42" s="2">
        <v>0</v>
      </c>
      <c r="DO42" s="4">
        <v>0</v>
      </c>
      <c r="DP42" s="4">
        <f t="shared" si="16"/>
        <v>0</v>
      </c>
      <c r="DR42" s="2" t="s">
        <v>48</v>
      </c>
      <c r="DS42" s="2">
        <v>12</v>
      </c>
      <c r="DT42" s="2">
        <v>0</v>
      </c>
      <c r="DU42" s="2">
        <v>12</v>
      </c>
      <c r="DV42" s="2">
        <v>0</v>
      </c>
      <c r="DW42" s="4">
        <v>0</v>
      </c>
      <c r="DX42" s="4">
        <f t="shared" si="17"/>
        <v>0</v>
      </c>
      <c r="DZ42" s="2" t="s">
        <v>48</v>
      </c>
      <c r="EA42" s="2">
        <v>12</v>
      </c>
      <c r="EB42" s="2">
        <v>0</v>
      </c>
      <c r="EC42" s="2">
        <v>12</v>
      </c>
      <c r="ED42" s="2">
        <v>0</v>
      </c>
      <c r="EE42" s="4">
        <v>0</v>
      </c>
      <c r="EF42" s="4">
        <f t="shared" si="18"/>
        <v>0</v>
      </c>
      <c r="EH42" s="2" t="s">
        <v>48</v>
      </c>
      <c r="EI42" s="2">
        <v>12</v>
      </c>
      <c r="EJ42" s="2">
        <v>0</v>
      </c>
      <c r="EK42" s="2">
        <v>12</v>
      </c>
      <c r="EL42" s="2">
        <v>0</v>
      </c>
      <c r="EM42" s="4">
        <v>0</v>
      </c>
      <c r="EN42" s="4">
        <f t="shared" si="19"/>
        <v>0</v>
      </c>
      <c r="EP42" s="2" t="s">
        <v>48</v>
      </c>
      <c r="EQ42" s="2">
        <v>12</v>
      </c>
      <c r="ER42" s="2">
        <v>0</v>
      </c>
      <c r="ES42" s="2">
        <v>12</v>
      </c>
      <c r="ET42" s="2">
        <v>0</v>
      </c>
      <c r="EU42" s="4">
        <v>0</v>
      </c>
      <c r="EV42" s="4">
        <f t="shared" si="20"/>
        <v>0</v>
      </c>
    </row>
    <row r="43" spans="1:152">
      <c r="A43" s="4">
        <v>0.89</v>
      </c>
      <c r="B43" s="4"/>
      <c r="C43" s="2" t="s">
        <v>46</v>
      </c>
      <c r="D43" s="2">
        <v>141</v>
      </c>
      <c r="E43" s="2">
        <v>141</v>
      </c>
      <c r="F43" s="2">
        <v>0</v>
      </c>
      <c r="G43" s="2">
        <v>0</v>
      </c>
      <c r="H43" s="4">
        <f t="shared" si="2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20">
        <f t="shared" si="3"/>
        <v>1</v>
      </c>
      <c r="P43" s="10">
        <f t="shared" si="4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20">
        <f t="shared" si="5"/>
        <v>1</v>
      </c>
      <c r="X43" s="20">
        <f t="shared" si="23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4"/>
        <v>0</v>
      </c>
      <c r="AH43" s="2" t="s">
        <v>48</v>
      </c>
      <c r="AI43" s="2">
        <v>12</v>
      </c>
      <c r="AJ43" s="2">
        <v>0</v>
      </c>
      <c r="AK43" s="2">
        <v>12</v>
      </c>
      <c r="AL43" s="2">
        <v>0</v>
      </c>
      <c r="AM43" s="4">
        <v>0</v>
      </c>
      <c r="AN43" s="4">
        <f t="shared" si="25"/>
        <v>0</v>
      </c>
      <c r="AP43" s="2" t="s">
        <v>48</v>
      </c>
      <c r="AQ43" s="2">
        <v>12</v>
      </c>
      <c r="AR43" s="2">
        <v>0</v>
      </c>
      <c r="AS43" s="2">
        <v>12</v>
      </c>
      <c r="AT43" s="2">
        <v>0</v>
      </c>
      <c r="AU43" s="4">
        <v>0</v>
      </c>
      <c r="AV43" s="4">
        <f t="shared" si="7"/>
        <v>0</v>
      </c>
      <c r="AX43" s="2" t="s">
        <v>48</v>
      </c>
      <c r="AY43" s="2">
        <v>12</v>
      </c>
      <c r="AZ43" s="2">
        <v>0</v>
      </c>
      <c r="BA43" s="2">
        <v>12</v>
      </c>
      <c r="BB43" s="2">
        <v>0</v>
      </c>
      <c r="BC43" s="4">
        <v>0</v>
      </c>
      <c r="BD43" s="20">
        <f t="shared" si="8"/>
        <v>0</v>
      </c>
      <c r="BF43" s="2" t="s">
        <v>48</v>
      </c>
      <c r="BG43" s="2">
        <v>12</v>
      </c>
      <c r="BH43" s="2">
        <v>0</v>
      </c>
      <c r="BI43" s="2">
        <v>12</v>
      </c>
      <c r="BJ43" s="2">
        <v>0</v>
      </c>
      <c r="BK43" s="4">
        <v>0</v>
      </c>
      <c r="BL43" s="4">
        <f t="shared" si="9"/>
        <v>0</v>
      </c>
      <c r="BN43" s="2" t="s">
        <v>49</v>
      </c>
      <c r="BO43" s="2">
        <v>15</v>
      </c>
      <c r="BP43" s="2">
        <v>14</v>
      </c>
      <c r="BQ43" s="2">
        <v>1</v>
      </c>
      <c r="BR43" s="2">
        <v>0</v>
      </c>
      <c r="BS43" s="4">
        <v>0.93</v>
      </c>
      <c r="BT43" s="4">
        <f t="shared" si="21"/>
        <v>0</v>
      </c>
      <c r="BV43" s="2" t="s">
        <v>49</v>
      </c>
      <c r="BW43" s="2">
        <v>15</v>
      </c>
      <c r="BX43" s="2">
        <v>14</v>
      </c>
      <c r="BY43" s="2">
        <v>1</v>
      </c>
      <c r="BZ43" s="2">
        <v>0</v>
      </c>
      <c r="CA43" s="4">
        <v>0.93</v>
      </c>
      <c r="CB43" s="4">
        <f t="shared" si="11"/>
        <v>0</v>
      </c>
      <c r="CD43" s="2" t="s">
        <v>49</v>
      </c>
      <c r="CE43" s="2">
        <v>15</v>
      </c>
      <c r="CF43" s="2">
        <v>14</v>
      </c>
      <c r="CG43" s="2">
        <v>1</v>
      </c>
      <c r="CH43" s="2">
        <v>0</v>
      </c>
      <c r="CI43" s="4">
        <v>0.93</v>
      </c>
      <c r="CJ43" s="4">
        <f t="shared" si="12"/>
        <v>0</v>
      </c>
      <c r="CL43" s="2" t="s">
        <v>49</v>
      </c>
      <c r="CM43" s="2">
        <v>15</v>
      </c>
      <c r="CN43" s="2">
        <v>14</v>
      </c>
      <c r="CO43" s="2">
        <v>1</v>
      </c>
      <c r="CP43" s="2">
        <v>0</v>
      </c>
      <c r="CQ43" s="4">
        <v>0.93</v>
      </c>
      <c r="CR43" s="4">
        <f t="shared" si="13"/>
        <v>0</v>
      </c>
      <c r="CT43" s="2" t="s">
        <v>49</v>
      </c>
      <c r="CU43" s="2">
        <v>15</v>
      </c>
      <c r="CV43" s="2">
        <v>14</v>
      </c>
      <c r="CW43" s="2">
        <v>1</v>
      </c>
      <c r="CX43" s="2">
        <v>0</v>
      </c>
      <c r="CY43" s="4">
        <v>0.93</v>
      </c>
      <c r="CZ43" s="4">
        <f t="shared" si="14"/>
        <v>0</v>
      </c>
      <c r="DB43" s="2" t="s">
        <v>49</v>
      </c>
      <c r="DC43" s="2">
        <v>15</v>
      </c>
      <c r="DD43" s="2">
        <v>14</v>
      </c>
      <c r="DE43" s="2">
        <v>1</v>
      </c>
      <c r="DF43" s="2">
        <v>0</v>
      </c>
      <c r="DG43" s="4">
        <v>0.93</v>
      </c>
      <c r="DH43" s="4">
        <f t="shared" si="15"/>
        <v>0</v>
      </c>
      <c r="DJ43" s="2" t="s">
        <v>49</v>
      </c>
      <c r="DK43" s="2">
        <v>15</v>
      </c>
      <c r="DL43" s="2">
        <v>14</v>
      </c>
      <c r="DM43" s="2">
        <v>1</v>
      </c>
      <c r="DN43" s="2">
        <v>0</v>
      </c>
      <c r="DO43" s="4">
        <v>0.93</v>
      </c>
      <c r="DP43" s="4">
        <f t="shared" si="16"/>
        <v>0</v>
      </c>
      <c r="DR43" s="2" t="s">
        <v>49</v>
      </c>
      <c r="DS43" s="2">
        <v>15</v>
      </c>
      <c r="DT43" s="2">
        <v>14</v>
      </c>
      <c r="DU43" s="2">
        <v>1</v>
      </c>
      <c r="DV43" s="2">
        <v>0</v>
      </c>
      <c r="DW43" s="4">
        <v>0.93</v>
      </c>
      <c r="DX43" s="4">
        <f t="shared" si="17"/>
        <v>0</v>
      </c>
      <c r="DZ43" s="2" t="s">
        <v>49</v>
      </c>
      <c r="EA43" s="2">
        <v>15</v>
      </c>
      <c r="EB43" s="2">
        <v>14</v>
      </c>
      <c r="EC43" s="2">
        <v>1</v>
      </c>
      <c r="ED43" s="2">
        <v>0</v>
      </c>
      <c r="EE43" s="4">
        <v>0.93</v>
      </c>
      <c r="EF43" s="4">
        <f t="shared" si="18"/>
        <v>0</v>
      </c>
      <c r="EH43" s="2" t="s">
        <v>49</v>
      </c>
      <c r="EI43" s="2">
        <v>15</v>
      </c>
      <c r="EJ43" s="2">
        <v>14</v>
      </c>
      <c r="EK43" s="2">
        <v>1</v>
      </c>
      <c r="EL43" s="2">
        <v>0</v>
      </c>
      <c r="EM43" s="4">
        <v>0.93</v>
      </c>
      <c r="EN43" s="4">
        <f t="shared" si="19"/>
        <v>0</v>
      </c>
      <c r="EP43" s="2" t="s">
        <v>49</v>
      </c>
      <c r="EQ43" s="2">
        <v>15</v>
      </c>
      <c r="ER43" s="2">
        <v>14</v>
      </c>
      <c r="ES43" s="2">
        <v>1</v>
      </c>
      <c r="ET43" s="2">
        <v>0</v>
      </c>
      <c r="EU43" s="4">
        <v>0.93</v>
      </c>
      <c r="EV43" s="4">
        <f t="shared" si="20"/>
        <v>0</v>
      </c>
    </row>
    <row r="44" spans="1:152">
      <c r="A44" s="4">
        <v>1</v>
      </c>
      <c r="B44" s="4"/>
      <c r="C44" s="2" t="s">
        <v>47</v>
      </c>
      <c r="D44" s="2">
        <v>45</v>
      </c>
      <c r="E44" s="2">
        <v>45</v>
      </c>
      <c r="F44" s="2">
        <v>0</v>
      </c>
      <c r="G44" s="2">
        <v>0</v>
      </c>
      <c r="H44" s="4">
        <f t="shared" si="2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20">
        <f t="shared" si="3"/>
        <v>1</v>
      </c>
      <c r="P44" s="10">
        <f t="shared" si="4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20">
        <f t="shared" si="5"/>
        <v>1</v>
      </c>
      <c r="X44" s="20">
        <f t="shared" si="23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4"/>
        <v>0</v>
      </c>
      <c r="AH44" s="2" t="s">
        <v>49</v>
      </c>
      <c r="AI44" s="2">
        <v>15</v>
      </c>
      <c r="AJ44" s="2">
        <v>14</v>
      </c>
      <c r="AK44" s="2">
        <v>1</v>
      </c>
      <c r="AL44" s="2">
        <v>0</v>
      </c>
      <c r="AM44" s="4">
        <v>0.93</v>
      </c>
      <c r="AN44" s="4">
        <f t="shared" si="25"/>
        <v>0</v>
      </c>
      <c r="AP44" s="2" t="s">
        <v>49</v>
      </c>
      <c r="AQ44" s="2">
        <v>15</v>
      </c>
      <c r="AR44" s="2">
        <v>14</v>
      </c>
      <c r="AS44" s="2">
        <v>1</v>
      </c>
      <c r="AT44" s="2">
        <v>0</v>
      </c>
      <c r="AU44" s="4">
        <v>0.93</v>
      </c>
      <c r="AV44" s="4">
        <f t="shared" si="7"/>
        <v>0</v>
      </c>
      <c r="AX44" s="2" t="s">
        <v>49</v>
      </c>
      <c r="AY44" s="2">
        <v>15</v>
      </c>
      <c r="AZ44" s="2">
        <v>14</v>
      </c>
      <c r="BA44" s="2">
        <v>1</v>
      </c>
      <c r="BB44" s="2">
        <v>0</v>
      </c>
      <c r="BC44" s="4">
        <v>0.93</v>
      </c>
      <c r="BD44" s="20">
        <f t="shared" si="8"/>
        <v>0</v>
      </c>
      <c r="BF44" s="2" t="s">
        <v>49</v>
      </c>
      <c r="BG44" s="2">
        <v>15</v>
      </c>
      <c r="BH44" s="2">
        <v>14</v>
      </c>
      <c r="BI44" s="2">
        <v>1</v>
      </c>
      <c r="BJ44" s="2">
        <v>0</v>
      </c>
      <c r="BK44" s="4">
        <v>0.93</v>
      </c>
      <c r="BL44" s="4">
        <f t="shared" si="9"/>
        <v>0</v>
      </c>
      <c r="BN44" s="2" t="s">
        <v>50</v>
      </c>
      <c r="BO44" s="2">
        <v>18</v>
      </c>
      <c r="BP44" s="2">
        <v>18</v>
      </c>
      <c r="BQ44" s="2">
        <v>0</v>
      </c>
      <c r="BR44" s="2">
        <v>0</v>
      </c>
      <c r="BS44" s="4">
        <v>1</v>
      </c>
      <c r="BT44" s="4">
        <f t="shared" si="21"/>
        <v>0</v>
      </c>
      <c r="BV44" s="2" t="s">
        <v>50</v>
      </c>
      <c r="BW44" s="2">
        <v>18</v>
      </c>
      <c r="BX44" s="2">
        <v>18</v>
      </c>
      <c r="BY44" s="2">
        <v>0</v>
      </c>
      <c r="BZ44" s="2">
        <v>0</v>
      </c>
      <c r="CA44" s="4">
        <v>1</v>
      </c>
      <c r="CB44" s="4">
        <f t="shared" si="11"/>
        <v>0</v>
      </c>
      <c r="CD44" s="2" t="s">
        <v>50</v>
      </c>
      <c r="CE44" s="2">
        <v>18</v>
      </c>
      <c r="CF44" s="2">
        <v>18</v>
      </c>
      <c r="CG44" s="2">
        <v>0</v>
      </c>
      <c r="CH44" s="2">
        <v>0</v>
      </c>
      <c r="CI44" s="4">
        <v>1</v>
      </c>
      <c r="CJ44" s="4">
        <f t="shared" si="12"/>
        <v>0</v>
      </c>
      <c r="CL44" s="2" t="s">
        <v>50</v>
      </c>
      <c r="CM44" s="2">
        <v>18</v>
      </c>
      <c r="CN44" s="2">
        <v>18</v>
      </c>
      <c r="CO44" s="2">
        <v>0</v>
      </c>
      <c r="CP44" s="2">
        <v>0</v>
      </c>
      <c r="CQ44" s="4">
        <v>1</v>
      </c>
      <c r="CR44" s="4">
        <f t="shared" si="13"/>
        <v>0</v>
      </c>
      <c r="CT44" s="2" t="s">
        <v>50</v>
      </c>
      <c r="CU44" s="2">
        <v>18</v>
      </c>
      <c r="CV44" s="2">
        <v>18</v>
      </c>
      <c r="CW44" s="2">
        <v>0</v>
      </c>
      <c r="CX44" s="2">
        <v>0</v>
      </c>
      <c r="CY44" s="4">
        <v>1</v>
      </c>
      <c r="CZ44" s="4">
        <f t="shared" si="14"/>
        <v>0</v>
      </c>
      <c r="DB44" s="2" t="s">
        <v>50</v>
      </c>
      <c r="DC44" s="2">
        <v>18</v>
      </c>
      <c r="DD44" s="2">
        <v>18</v>
      </c>
      <c r="DE44" s="2">
        <v>0</v>
      </c>
      <c r="DF44" s="2">
        <v>0</v>
      </c>
      <c r="DG44" s="4">
        <v>1</v>
      </c>
      <c r="DH44" s="4">
        <f t="shared" si="15"/>
        <v>0</v>
      </c>
      <c r="DJ44" s="2" t="s">
        <v>50</v>
      </c>
      <c r="DK44" s="2">
        <v>18</v>
      </c>
      <c r="DL44" s="2">
        <v>18</v>
      </c>
      <c r="DM44" s="2">
        <v>0</v>
      </c>
      <c r="DN44" s="2">
        <v>0</v>
      </c>
      <c r="DO44" s="4">
        <v>1</v>
      </c>
      <c r="DP44" s="4">
        <f t="shared" si="16"/>
        <v>0</v>
      </c>
      <c r="DR44" s="2" t="s">
        <v>50</v>
      </c>
      <c r="DS44" s="2">
        <v>18</v>
      </c>
      <c r="DT44" s="2">
        <v>18</v>
      </c>
      <c r="DU44" s="2">
        <v>0</v>
      </c>
      <c r="DV44" s="2">
        <v>0</v>
      </c>
      <c r="DW44" s="4">
        <v>1</v>
      </c>
      <c r="DX44" s="4">
        <f t="shared" si="17"/>
        <v>0</v>
      </c>
      <c r="DZ44" s="2" t="s">
        <v>50</v>
      </c>
      <c r="EA44" s="2">
        <v>18</v>
      </c>
      <c r="EB44" s="2">
        <v>18</v>
      </c>
      <c r="EC44" s="2">
        <v>0</v>
      </c>
      <c r="ED44" s="2">
        <v>0</v>
      </c>
      <c r="EE44" s="4">
        <v>1</v>
      </c>
      <c r="EF44" s="4">
        <f t="shared" si="18"/>
        <v>0</v>
      </c>
      <c r="EH44" s="2" t="s">
        <v>50</v>
      </c>
      <c r="EI44" s="2">
        <v>18</v>
      </c>
      <c r="EJ44" s="2">
        <v>18</v>
      </c>
      <c r="EK44" s="2">
        <v>0</v>
      </c>
      <c r="EL44" s="2">
        <v>0</v>
      </c>
      <c r="EM44" s="4">
        <v>1</v>
      </c>
      <c r="EN44" s="4">
        <f t="shared" si="19"/>
        <v>0</v>
      </c>
      <c r="EP44" s="2" t="s">
        <v>50</v>
      </c>
      <c r="EQ44" s="1">
        <v>18</v>
      </c>
      <c r="ER44" s="1">
        <v>18</v>
      </c>
      <c r="ES44" s="1">
        <v>0</v>
      </c>
      <c r="ET44" s="1">
        <v>0</v>
      </c>
      <c r="EU44" s="3">
        <v>1</v>
      </c>
      <c r="EV44" s="4">
        <f t="shared" si="20"/>
        <v>0</v>
      </c>
    </row>
    <row r="45" spans="1:152">
      <c r="A45" s="4">
        <v>0</v>
      </c>
      <c r="B45" s="4"/>
      <c r="C45" s="2" t="s">
        <v>48</v>
      </c>
      <c r="D45" s="2">
        <v>12</v>
      </c>
      <c r="E45" s="2">
        <v>0</v>
      </c>
      <c r="F45" s="2">
        <v>12</v>
      </c>
      <c r="G45" s="2">
        <v>0</v>
      </c>
      <c r="H45" s="4">
        <f t="shared" si="2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20">
        <f t="shared" si="3"/>
        <v>0</v>
      </c>
      <c r="P45" s="10">
        <f t="shared" si="4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20">
        <f t="shared" si="5"/>
        <v>0</v>
      </c>
      <c r="X45" s="20">
        <f t="shared" si="23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4"/>
        <v>0</v>
      </c>
      <c r="AH45" s="2" t="s">
        <v>50</v>
      </c>
      <c r="AI45" s="2">
        <v>18</v>
      </c>
      <c r="AJ45" s="2">
        <v>18</v>
      </c>
      <c r="AK45" s="2">
        <v>0</v>
      </c>
      <c r="AL45" s="2">
        <v>0</v>
      </c>
      <c r="AM45" s="4">
        <v>1</v>
      </c>
      <c r="AN45" s="4">
        <f t="shared" si="25"/>
        <v>0</v>
      </c>
      <c r="AP45" s="2" t="s">
        <v>50</v>
      </c>
      <c r="AQ45" s="2">
        <v>18</v>
      </c>
      <c r="AR45" s="2">
        <v>18</v>
      </c>
      <c r="AS45" s="2">
        <v>0</v>
      </c>
      <c r="AT45" s="2">
        <v>0</v>
      </c>
      <c r="AU45" s="4">
        <v>1</v>
      </c>
      <c r="AV45" s="4">
        <f t="shared" si="7"/>
        <v>0</v>
      </c>
      <c r="AX45" s="2" t="s">
        <v>50</v>
      </c>
      <c r="AY45" s="2">
        <v>18</v>
      </c>
      <c r="AZ45" s="2">
        <v>18</v>
      </c>
      <c r="BA45" s="2">
        <v>0</v>
      </c>
      <c r="BB45" s="2">
        <v>0</v>
      </c>
      <c r="BC45" s="4">
        <v>1</v>
      </c>
      <c r="BD45" s="20">
        <f t="shared" si="8"/>
        <v>0</v>
      </c>
      <c r="BF45" s="2" t="s">
        <v>50</v>
      </c>
      <c r="BG45" s="2">
        <v>18</v>
      </c>
      <c r="BH45" s="2">
        <v>18</v>
      </c>
      <c r="BI45" s="2">
        <v>0</v>
      </c>
      <c r="BJ45" s="2">
        <v>0</v>
      </c>
      <c r="BK45" s="4">
        <v>1</v>
      </c>
      <c r="BL45" s="4">
        <f t="shared" si="9"/>
        <v>0</v>
      </c>
      <c r="BN45" s="2" t="s">
        <v>51</v>
      </c>
      <c r="BO45" s="2">
        <v>45</v>
      </c>
      <c r="BP45" s="2">
        <v>38</v>
      </c>
      <c r="BQ45" s="2">
        <v>6</v>
      </c>
      <c r="BR45" s="2">
        <v>1</v>
      </c>
      <c r="BS45" s="4">
        <v>0.84</v>
      </c>
      <c r="BT45" s="4">
        <f t="shared" si="21"/>
        <v>-3.0000000000000027E-2</v>
      </c>
      <c r="BV45" s="2" t="s">
        <v>51</v>
      </c>
      <c r="BW45" s="2">
        <v>45</v>
      </c>
      <c r="BX45" s="2">
        <v>38</v>
      </c>
      <c r="BY45" s="2">
        <v>6</v>
      </c>
      <c r="BZ45" s="2">
        <v>1</v>
      </c>
      <c r="CA45" s="4">
        <v>0.84</v>
      </c>
      <c r="CB45" s="4">
        <f t="shared" si="11"/>
        <v>0</v>
      </c>
      <c r="CD45" s="2" t="s">
        <v>51</v>
      </c>
      <c r="CE45" s="2">
        <v>45</v>
      </c>
      <c r="CF45" s="2">
        <v>38</v>
      </c>
      <c r="CG45" s="2">
        <v>6</v>
      </c>
      <c r="CH45" s="2">
        <v>1</v>
      </c>
      <c r="CI45" s="4">
        <v>0.84</v>
      </c>
      <c r="CJ45" s="4">
        <f t="shared" si="12"/>
        <v>0</v>
      </c>
      <c r="CL45" s="2" t="s">
        <v>51</v>
      </c>
      <c r="CM45" s="2">
        <v>45</v>
      </c>
      <c r="CN45" s="2">
        <v>38</v>
      </c>
      <c r="CO45" s="2">
        <v>6</v>
      </c>
      <c r="CP45" s="2">
        <v>1</v>
      </c>
      <c r="CQ45" s="4">
        <v>0.84</v>
      </c>
      <c r="CR45" s="4">
        <f t="shared" si="13"/>
        <v>0</v>
      </c>
      <c r="CT45" s="2" t="s">
        <v>51</v>
      </c>
      <c r="CU45" s="2">
        <v>45</v>
      </c>
      <c r="CV45" s="2">
        <v>39</v>
      </c>
      <c r="CW45" s="2">
        <v>6</v>
      </c>
      <c r="CX45" s="2">
        <v>0</v>
      </c>
      <c r="CY45" s="4">
        <v>0.87</v>
      </c>
      <c r="CZ45" s="4">
        <f t="shared" si="14"/>
        <v>3.0000000000000027E-2</v>
      </c>
      <c r="DB45" s="2" t="s">
        <v>51</v>
      </c>
      <c r="DC45" s="2">
        <v>45</v>
      </c>
      <c r="DD45" s="2">
        <v>38</v>
      </c>
      <c r="DE45" s="2">
        <v>6</v>
      </c>
      <c r="DF45" s="2">
        <v>1</v>
      </c>
      <c r="DG45" s="4">
        <v>0.84</v>
      </c>
      <c r="DH45" s="4">
        <f t="shared" si="15"/>
        <v>-3.0000000000000027E-2</v>
      </c>
      <c r="DJ45" s="2" t="s">
        <v>51</v>
      </c>
      <c r="DK45" s="2">
        <v>45</v>
      </c>
      <c r="DL45" s="2">
        <v>39</v>
      </c>
      <c r="DM45" s="2">
        <v>6</v>
      </c>
      <c r="DN45" s="2">
        <v>0</v>
      </c>
      <c r="DO45" s="4">
        <v>0.87</v>
      </c>
      <c r="DP45" s="4">
        <f t="shared" si="16"/>
        <v>3.0000000000000027E-2</v>
      </c>
      <c r="DR45" s="2" t="s">
        <v>51</v>
      </c>
      <c r="DS45" s="2">
        <v>45</v>
      </c>
      <c r="DT45" s="2">
        <v>38</v>
      </c>
      <c r="DU45" s="2">
        <v>6</v>
      </c>
      <c r="DV45" s="7">
        <v>1</v>
      </c>
      <c r="DW45" s="4">
        <v>0.84</v>
      </c>
      <c r="DX45" s="4">
        <f t="shared" si="17"/>
        <v>-3.0000000000000027E-2</v>
      </c>
      <c r="DZ45" s="2" t="s">
        <v>51</v>
      </c>
      <c r="EA45" s="2">
        <v>45</v>
      </c>
      <c r="EB45" s="2">
        <v>38</v>
      </c>
      <c r="EC45" s="2">
        <v>6</v>
      </c>
      <c r="ED45" s="2">
        <v>1</v>
      </c>
      <c r="EE45" s="4">
        <v>0.84</v>
      </c>
      <c r="EF45" s="4">
        <f t="shared" si="18"/>
        <v>0</v>
      </c>
      <c r="EH45" s="2" t="s">
        <v>51</v>
      </c>
      <c r="EI45" s="2">
        <v>45</v>
      </c>
      <c r="EJ45" s="2">
        <v>39</v>
      </c>
      <c r="EK45" s="2">
        <v>6</v>
      </c>
      <c r="EL45" s="2">
        <v>0</v>
      </c>
      <c r="EM45" s="4">
        <v>0.87</v>
      </c>
      <c r="EN45" s="4">
        <f t="shared" si="19"/>
        <v>3.0000000000000027E-2</v>
      </c>
      <c r="EP45" s="2" t="s">
        <v>51</v>
      </c>
      <c r="EQ45" s="2">
        <v>45</v>
      </c>
      <c r="ER45" s="2">
        <v>38</v>
      </c>
      <c r="ES45" s="2">
        <v>6</v>
      </c>
      <c r="ET45" s="2">
        <v>1</v>
      </c>
      <c r="EU45" s="4">
        <v>0.84</v>
      </c>
      <c r="EV45" s="4">
        <f t="shared" si="20"/>
        <v>-3.0000000000000027E-2</v>
      </c>
    </row>
    <row r="46" spans="1:152">
      <c r="A46" s="4">
        <v>0.93</v>
      </c>
      <c r="B46" s="4"/>
      <c r="C46" s="2" t="s">
        <v>49</v>
      </c>
      <c r="D46" s="2">
        <v>15</v>
      </c>
      <c r="E46" s="2">
        <v>14</v>
      </c>
      <c r="F46" s="2">
        <v>1</v>
      </c>
      <c r="G46" s="2">
        <v>0</v>
      </c>
      <c r="H46" s="4">
        <f t="shared" si="2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20">
        <f t="shared" si="3"/>
        <v>0.93333333333333335</v>
      </c>
      <c r="P46" s="10">
        <f t="shared" si="4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20">
        <f t="shared" si="5"/>
        <v>0.93333333333333335</v>
      </c>
      <c r="X46" s="20">
        <f t="shared" si="23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4"/>
        <v>-3.3333333333332993E-3</v>
      </c>
      <c r="AH46" s="2" t="s">
        <v>51</v>
      </c>
      <c r="AI46" s="2">
        <v>45</v>
      </c>
      <c r="AJ46" s="2">
        <v>38</v>
      </c>
      <c r="AK46" s="2">
        <v>6</v>
      </c>
      <c r="AL46" s="2">
        <v>1</v>
      </c>
      <c r="AM46" s="4">
        <v>0.84</v>
      </c>
      <c r="AN46" s="4">
        <f t="shared" si="25"/>
        <v>-2.0000000000000018E-2</v>
      </c>
      <c r="AP46" s="2" t="s">
        <v>51</v>
      </c>
      <c r="AQ46" s="2">
        <v>45</v>
      </c>
      <c r="AR46" s="2">
        <v>38</v>
      </c>
      <c r="AS46" s="2">
        <v>6</v>
      </c>
      <c r="AT46" s="2">
        <v>1</v>
      </c>
      <c r="AU46" s="4">
        <v>0.84</v>
      </c>
      <c r="AV46" s="4">
        <f t="shared" si="7"/>
        <v>0</v>
      </c>
      <c r="AX46" s="7" t="s">
        <v>51</v>
      </c>
      <c r="AY46" s="1">
        <v>45</v>
      </c>
      <c r="AZ46" s="1">
        <v>38</v>
      </c>
      <c r="BA46" s="1">
        <v>6</v>
      </c>
      <c r="BB46" s="1">
        <v>1</v>
      </c>
      <c r="BC46" s="3">
        <v>0.84</v>
      </c>
      <c r="BD46" s="20">
        <f t="shared" si="8"/>
        <v>0</v>
      </c>
      <c r="BF46" s="2" t="s">
        <v>51</v>
      </c>
      <c r="BG46" s="2">
        <v>45</v>
      </c>
      <c r="BH46" s="2">
        <v>39</v>
      </c>
      <c r="BI46" s="2">
        <v>6</v>
      </c>
      <c r="BJ46" s="2">
        <v>0</v>
      </c>
      <c r="BK46" s="4">
        <v>0.87</v>
      </c>
      <c r="BL46" s="4">
        <f t="shared" si="9"/>
        <v>3.0000000000000027E-2</v>
      </c>
      <c r="BN46" s="2" t="s">
        <v>52</v>
      </c>
      <c r="BO46" s="2">
        <v>14</v>
      </c>
      <c r="BP46" s="2">
        <v>10</v>
      </c>
      <c r="BQ46" s="2">
        <v>3</v>
      </c>
      <c r="BR46" s="2">
        <v>1</v>
      </c>
      <c r="BS46" s="4">
        <v>0.71</v>
      </c>
      <c r="BT46" s="4">
        <f t="shared" ref="BT46:BT77" si="26">BS46-BK47</f>
        <v>0.14000000000000001</v>
      </c>
      <c r="BV46" s="2" t="s">
        <v>52</v>
      </c>
      <c r="BW46" s="2">
        <v>14</v>
      </c>
      <c r="BX46" s="2">
        <v>10</v>
      </c>
      <c r="BY46" s="2">
        <v>3</v>
      </c>
      <c r="BZ46" s="2">
        <v>1</v>
      </c>
      <c r="CA46" s="4">
        <v>0.71</v>
      </c>
      <c r="CB46" s="4">
        <f t="shared" si="11"/>
        <v>0</v>
      </c>
      <c r="CD46" s="2" t="s">
        <v>52</v>
      </c>
      <c r="CE46" s="2">
        <v>14</v>
      </c>
      <c r="CF46" s="2">
        <v>10</v>
      </c>
      <c r="CG46" s="2">
        <v>3</v>
      </c>
      <c r="CH46" s="2">
        <v>1</v>
      </c>
      <c r="CI46" s="4">
        <v>0.71</v>
      </c>
      <c r="CJ46" s="4">
        <f t="shared" si="12"/>
        <v>0</v>
      </c>
      <c r="CL46" s="8" t="s">
        <v>52</v>
      </c>
      <c r="CM46" s="2">
        <v>14</v>
      </c>
      <c r="CN46" s="2">
        <v>0</v>
      </c>
      <c r="CO46" s="2">
        <v>0</v>
      </c>
      <c r="CP46" s="2">
        <v>14</v>
      </c>
      <c r="CQ46" s="4">
        <v>0</v>
      </c>
      <c r="CR46" s="4">
        <f t="shared" si="13"/>
        <v>-0.71</v>
      </c>
      <c r="CT46" s="8" t="s">
        <v>52</v>
      </c>
      <c r="CU46" s="2">
        <v>14</v>
      </c>
      <c r="CV46" s="2">
        <v>10</v>
      </c>
      <c r="CW46" s="2">
        <v>3</v>
      </c>
      <c r="CX46" s="2">
        <v>1</v>
      </c>
      <c r="CY46" s="4">
        <v>0.71</v>
      </c>
      <c r="CZ46" s="4">
        <f t="shared" si="14"/>
        <v>0.71</v>
      </c>
      <c r="DA46" s="2" t="s">
        <v>119</v>
      </c>
      <c r="DB46" s="2" t="s">
        <v>52</v>
      </c>
      <c r="DC46" s="2">
        <v>14</v>
      </c>
      <c r="DD46" s="2">
        <v>10</v>
      </c>
      <c r="DE46" s="2">
        <v>3</v>
      </c>
      <c r="DF46" s="2">
        <v>1</v>
      </c>
      <c r="DG46" s="4">
        <v>0.71</v>
      </c>
      <c r="DH46" s="4">
        <f t="shared" si="15"/>
        <v>0</v>
      </c>
      <c r="DJ46" s="2" t="s">
        <v>52</v>
      </c>
      <c r="DK46" s="2">
        <v>14</v>
      </c>
      <c r="DL46" s="2">
        <v>10</v>
      </c>
      <c r="DM46" s="2">
        <v>3</v>
      </c>
      <c r="DN46" s="2">
        <v>1</v>
      </c>
      <c r="DO46" s="4">
        <v>0.71</v>
      </c>
      <c r="DP46" s="4">
        <f t="shared" si="16"/>
        <v>0</v>
      </c>
      <c r="DR46" s="2" t="s">
        <v>52</v>
      </c>
      <c r="DS46" s="2">
        <v>14</v>
      </c>
      <c r="DT46" s="2">
        <v>10</v>
      </c>
      <c r="DU46" s="2">
        <v>3</v>
      </c>
      <c r="DV46" s="2">
        <v>1</v>
      </c>
      <c r="DW46" s="4">
        <v>0.71</v>
      </c>
      <c r="DX46" s="4">
        <f t="shared" si="17"/>
        <v>0</v>
      </c>
      <c r="DZ46" s="2" t="s">
        <v>52</v>
      </c>
      <c r="EA46" s="2">
        <v>14</v>
      </c>
      <c r="EB46" s="2">
        <v>10</v>
      </c>
      <c r="EC46" s="2">
        <v>3</v>
      </c>
      <c r="ED46" s="2">
        <v>1</v>
      </c>
      <c r="EE46" s="4">
        <v>0.71</v>
      </c>
      <c r="EF46" s="4">
        <f t="shared" si="18"/>
        <v>0</v>
      </c>
      <c r="EH46" s="2" t="s">
        <v>52</v>
      </c>
      <c r="EI46" s="2">
        <v>14</v>
      </c>
      <c r="EJ46" s="2">
        <v>10</v>
      </c>
      <c r="EK46" s="2">
        <v>3</v>
      </c>
      <c r="EL46" s="2">
        <v>1</v>
      </c>
      <c r="EM46" s="4">
        <v>0.71</v>
      </c>
      <c r="EN46" s="4">
        <f t="shared" si="19"/>
        <v>0</v>
      </c>
      <c r="EP46" s="2" t="s">
        <v>52</v>
      </c>
      <c r="EQ46" s="2">
        <v>14</v>
      </c>
      <c r="ER46" s="2">
        <v>10</v>
      </c>
      <c r="ES46" s="2">
        <v>3</v>
      </c>
      <c r="ET46" s="2">
        <v>1</v>
      </c>
      <c r="EU46" s="4">
        <v>0.71</v>
      </c>
      <c r="EV46" s="4">
        <f t="shared" si="20"/>
        <v>0</v>
      </c>
    </row>
    <row r="47" spans="1:152">
      <c r="A47" s="4">
        <v>1</v>
      </c>
      <c r="B47" s="4"/>
      <c r="C47" s="2" t="s">
        <v>50</v>
      </c>
      <c r="D47" s="2">
        <v>18</v>
      </c>
      <c r="E47" s="2">
        <v>18</v>
      </c>
      <c r="F47" s="2">
        <v>0</v>
      </c>
      <c r="G47" s="2">
        <v>0</v>
      </c>
      <c r="H47" s="4">
        <f t="shared" si="2"/>
        <v>1</v>
      </c>
      <c r="J47" s="8" t="s">
        <v>50</v>
      </c>
      <c r="K47" s="2">
        <v>18</v>
      </c>
      <c r="L47" s="2">
        <v>0</v>
      </c>
      <c r="M47" s="2">
        <v>0</v>
      </c>
      <c r="N47" s="2">
        <v>18</v>
      </c>
      <c r="O47" s="20">
        <f t="shared" si="3"/>
        <v>0</v>
      </c>
      <c r="P47" s="10">
        <f t="shared" si="4"/>
        <v>-1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20">
        <f t="shared" si="5"/>
        <v>1</v>
      </c>
      <c r="X47" s="20">
        <f t="shared" si="23"/>
        <v>1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4"/>
        <v>0</v>
      </c>
      <c r="AH47" s="2" t="s">
        <v>52</v>
      </c>
      <c r="AI47" s="2">
        <v>14</v>
      </c>
      <c r="AJ47" s="2">
        <v>5</v>
      </c>
      <c r="AK47" s="2">
        <v>9</v>
      </c>
      <c r="AL47" s="2">
        <v>0</v>
      </c>
      <c r="AM47" s="4">
        <v>0.35</v>
      </c>
      <c r="AN47" s="4">
        <f t="shared" si="25"/>
        <v>0</v>
      </c>
      <c r="AP47" s="2" t="s">
        <v>52</v>
      </c>
      <c r="AQ47" s="2">
        <v>14</v>
      </c>
      <c r="AR47" s="2">
        <v>5</v>
      </c>
      <c r="AS47" s="2">
        <v>9</v>
      </c>
      <c r="AT47" s="2">
        <v>0</v>
      </c>
      <c r="AU47" s="4">
        <v>0.36</v>
      </c>
      <c r="AV47" s="4">
        <f t="shared" si="7"/>
        <v>1.0000000000000009E-2</v>
      </c>
      <c r="AX47" s="2" t="s">
        <v>52</v>
      </c>
      <c r="AY47" s="2">
        <v>14</v>
      </c>
      <c r="AZ47" s="2">
        <v>5</v>
      </c>
      <c r="BA47" s="2">
        <v>9</v>
      </c>
      <c r="BB47" s="2">
        <v>0</v>
      </c>
      <c r="BC47" s="4">
        <v>0.36</v>
      </c>
      <c r="BD47" s="20">
        <f t="shared" si="8"/>
        <v>0</v>
      </c>
      <c r="BF47" s="2" t="s">
        <v>52</v>
      </c>
      <c r="BG47" s="2">
        <v>14</v>
      </c>
      <c r="BH47" s="2">
        <v>8</v>
      </c>
      <c r="BI47" s="2">
        <v>6</v>
      </c>
      <c r="BJ47" s="2">
        <v>0</v>
      </c>
      <c r="BK47" s="4">
        <v>0.56999999999999995</v>
      </c>
      <c r="BL47" s="4">
        <f t="shared" si="9"/>
        <v>0.20999999999999996</v>
      </c>
      <c r="BN47" s="2" t="s">
        <v>54</v>
      </c>
      <c r="BO47" s="2">
        <v>36</v>
      </c>
      <c r="BP47" s="2">
        <v>36</v>
      </c>
      <c r="BQ47" s="2">
        <v>0</v>
      </c>
      <c r="BR47" s="2">
        <v>0</v>
      </c>
      <c r="BS47" s="4">
        <v>1</v>
      </c>
      <c r="BT47" s="4">
        <f t="shared" si="26"/>
        <v>0</v>
      </c>
      <c r="BV47" s="2" t="s">
        <v>54</v>
      </c>
      <c r="BW47" s="2">
        <v>36</v>
      </c>
      <c r="BX47" s="2">
        <v>36</v>
      </c>
      <c r="BY47" s="2">
        <v>0</v>
      </c>
      <c r="BZ47" s="2">
        <v>0</v>
      </c>
      <c r="CA47" s="4">
        <v>1</v>
      </c>
      <c r="CB47" s="4">
        <f t="shared" si="11"/>
        <v>0</v>
      </c>
      <c r="CD47" s="2" t="s">
        <v>54</v>
      </c>
      <c r="CE47" s="2">
        <v>36</v>
      </c>
      <c r="CF47" s="2">
        <v>36</v>
      </c>
      <c r="CG47" s="2">
        <v>0</v>
      </c>
      <c r="CH47" s="2">
        <v>0</v>
      </c>
      <c r="CI47" s="4">
        <v>1</v>
      </c>
      <c r="CJ47" s="4">
        <f t="shared" si="12"/>
        <v>0</v>
      </c>
      <c r="CL47" s="2" t="s">
        <v>54</v>
      </c>
      <c r="CM47" s="2">
        <v>36</v>
      </c>
      <c r="CN47" s="2">
        <v>36</v>
      </c>
      <c r="CO47" s="2">
        <v>0</v>
      </c>
      <c r="CP47" s="2">
        <v>0</v>
      </c>
      <c r="CQ47" s="4">
        <v>1</v>
      </c>
      <c r="CR47" s="4">
        <f t="shared" si="13"/>
        <v>0</v>
      </c>
      <c r="CT47" s="2" t="s">
        <v>54</v>
      </c>
      <c r="CU47" s="2">
        <v>36</v>
      </c>
      <c r="CV47" s="2">
        <v>36</v>
      </c>
      <c r="CW47" s="2">
        <v>0</v>
      </c>
      <c r="CX47" s="2">
        <v>0</v>
      </c>
      <c r="CY47" s="4">
        <v>1</v>
      </c>
      <c r="CZ47" s="4">
        <f t="shared" si="14"/>
        <v>0</v>
      </c>
      <c r="DB47" s="2" t="s">
        <v>54</v>
      </c>
      <c r="DC47" s="2">
        <v>36</v>
      </c>
      <c r="DD47" s="2">
        <v>36</v>
      </c>
      <c r="DE47" s="2">
        <v>0</v>
      </c>
      <c r="DF47" s="2">
        <v>0</v>
      </c>
      <c r="DG47" s="4">
        <v>1</v>
      </c>
      <c r="DH47" s="4">
        <f t="shared" si="15"/>
        <v>0</v>
      </c>
      <c r="DJ47" s="2" t="s">
        <v>54</v>
      </c>
      <c r="DK47" s="2">
        <v>36</v>
      </c>
      <c r="DL47" s="2">
        <v>36</v>
      </c>
      <c r="DM47" s="2">
        <v>0</v>
      </c>
      <c r="DN47" s="2">
        <v>0</v>
      </c>
      <c r="DO47" s="4">
        <v>1</v>
      </c>
      <c r="DP47" s="4">
        <f t="shared" si="16"/>
        <v>0</v>
      </c>
      <c r="DR47" s="2" t="s">
        <v>54</v>
      </c>
      <c r="DS47" s="2">
        <v>36</v>
      </c>
      <c r="DT47" s="2">
        <v>36</v>
      </c>
      <c r="DU47" s="2">
        <v>0</v>
      </c>
      <c r="DV47" s="2">
        <v>0</v>
      </c>
      <c r="DW47" s="4">
        <v>1</v>
      </c>
      <c r="DX47" s="4">
        <f t="shared" si="17"/>
        <v>0</v>
      </c>
      <c r="DZ47" s="2" t="s">
        <v>54</v>
      </c>
      <c r="EA47" s="2">
        <v>36</v>
      </c>
      <c r="EB47" s="2">
        <v>36</v>
      </c>
      <c r="EC47" s="2">
        <v>0</v>
      </c>
      <c r="ED47" s="2">
        <v>0</v>
      </c>
      <c r="EE47" s="4">
        <v>1</v>
      </c>
      <c r="EF47" s="4">
        <f t="shared" si="18"/>
        <v>0</v>
      </c>
      <c r="EH47" s="2" t="s">
        <v>54</v>
      </c>
      <c r="EI47" s="2">
        <v>36</v>
      </c>
      <c r="EJ47" s="2">
        <v>36</v>
      </c>
      <c r="EK47" s="2">
        <v>0</v>
      </c>
      <c r="EL47" s="2">
        <v>0</v>
      </c>
      <c r="EM47" s="4">
        <v>1</v>
      </c>
      <c r="EN47" s="4">
        <f t="shared" si="19"/>
        <v>0</v>
      </c>
      <c r="EP47" s="2" t="s">
        <v>54</v>
      </c>
      <c r="EQ47" s="2">
        <v>36</v>
      </c>
      <c r="ER47" s="2">
        <v>36</v>
      </c>
      <c r="ES47" s="2">
        <v>0</v>
      </c>
      <c r="ET47" s="2">
        <v>0</v>
      </c>
      <c r="EU47" s="4">
        <v>1</v>
      </c>
      <c r="EV47" s="4">
        <f t="shared" si="20"/>
        <v>0</v>
      </c>
    </row>
    <row r="48" spans="1:152">
      <c r="A48" s="4">
        <v>0.84</v>
      </c>
      <c r="B48" s="4"/>
      <c r="C48" s="88" t="s">
        <v>51</v>
      </c>
      <c r="D48" s="89">
        <v>45</v>
      </c>
      <c r="E48" s="89">
        <v>39</v>
      </c>
      <c r="F48" s="89">
        <v>6</v>
      </c>
      <c r="G48" s="89">
        <v>0</v>
      </c>
      <c r="H48" s="90">
        <f t="shared" si="2"/>
        <v>0.8666666666666667</v>
      </c>
      <c r="I48" s="2" t="s">
        <v>119</v>
      </c>
      <c r="J48" s="2" t="s">
        <v>51</v>
      </c>
      <c r="K48" s="2">
        <v>45</v>
      </c>
      <c r="L48" s="2">
        <v>38</v>
      </c>
      <c r="M48" s="2">
        <v>6</v>
      </c>
      <c r="N48" s="2">
        <v>1</v>
      </c>
      <c r="O48" s="20">
        <f t="shared" si="3"/>
        <v>0.84444444444444444</v>
      </c>
      <c r="P48" s="10">
        <f t="shared" si="4"/>
        <v>-2.2222222222222254E-2</v>
      </c>
      <c r="R48" s="2" t="s">
        <v>51</v>
      </c>
      <c r="S48" s="2">
        <v>45</v>
      </c>
      <c r="T48" s="2">
        <v>38</v>
      </c>
      <c r="U48" s="2">
        <v>6</v>
      </c>
      <c r="V48" s="2">
        <v>1</v>
      </c>
      <c r="W48" s="20">
        <f t="shared" si="5"/>
        <v>0.84444444444444444</v>
      </c>
      <c r="X48" s="20">
        <f t="shared" si="23"/>
        <v>0</v>
      </c>
      <c r="Z48" s="2" t="s">
        <v>51</v>
      </c>
      <c r="AA48" s="2">
        <v>45</v>
      </c>
      <c r="AB48" s="2">
        <v>39</v>
      </c>
      <c r="AC48" s="2">
        <v>5</v>
      </c>
      <c r="AD48" s="2">
        <v>1</v>
      </c>
      <c r="AE48" s="4">
        <v>0.86</v>
      </c>
      <c r="AF48" s="4">
        <f t="shared" si="24"/>
        <v>1.5555555555555545E-2</v>
      </c>
      <c r="AH48" s="2" t="s">
        <v>54</v>
      </c>
      <c r="AI48" s="2">
        <v>36</v>
      </c>
      <c r="AJ48" s="2">
        <v>36</v>
      </c>
      <c r="AK48" s="2">
        <v>0</v>
      </c>
      <c r="AL48" s="2">
        <v>0</v>
      </c>
      <c r="AM48" s="4">
        <v>1</v>
      </c>
      <c r="AN48" s="4">
        <f t="shared" ref="AN48:AN58" si="27">AM48-AE51</f>
        <v>0</v>
      </c>
      <c r="AP48" s="2" t="s">
        <v>54</v>
      </c>
      <c r="AQ48" s="2">
        <v>36</v>
      </c>
      <c r="AR48" s="2">
        <v>36</v>
      </c>
      <c r="AS48" s="2">
        <v>0</v>
      </c>
      <c r="AT48" s="2">
        <v>0</v>
      </c>
      <c r="AU48" s="4">
        <v>1</v>
      </c>
      <c r="AV48" s="4">
        <f t="shared" si="7"/>
        <v>0</v>
      </c>
      <c r="AX48" s="2" t="s">
        <v>54</v>
      </c>
      <c r="AY48" s="2">
        <v>36</v>
      </c>
      <c r="AZ48" s="2">
        <v>36</v>
      </c>
      <c r="BA48" s="2">
        <v>0</v>
      </c>
      <c r="BB48" s="2">
        <v>0</v>
      </c>
      <c r="BC48" s="4">
        <v>1</v>
      </c>
      <c r="BD48" s="20">
        <f t="shared" si="8"/>
        <v>0</v>
      </c>
      <c r="BF48" s="2" t="s">
        <v>54</v>
      </c>
      <c r="BG48" s="2">
        <v>36</v>
      </c>
      <c r="BH48" s="2">
        <v>36</v>
      </c>
      <c r="BI48" s="2">
        <v>0</v>
      </c>
      <c r="BJ48" s="2">
        <v>0</v>
      </c>
      <c r="BK48" s="4">
        <v>1</v>
      </c>
      <c r="BL48" s="4">
        <f t="shared" si="9"/>
        <v>0</v>
      </c>
      <c r="BN48" s="2" t="s">
        <v>55</v>
      </c>
      <c r="BO48" s="2">
        <v>74</v>
      </c>
      <c r="BP48" s="2">
        <v>24</v>
      </c>
      <c r="BQ48" s="2">
        <v>50</v>
      </c>
      <c r="BR48" s="2">
        <v>0</v>
      </c>
      <c r="BS48" s="4">
        <v>0.32</v>
      </c>
      <c r="BT48" s="4">
        <f t="shared" si="26"/>
        <v>0</v>
      </c>
      <c r="BV48" s="2" t="s">
        <v>55</v>
      </c>
      <c r="BW48" s="2">
        <v>74</v>
      </c>
      <c r="BX48" s="2">
        <v>24</v>
      </c>
      <c r="BY48" s="2">
        <v>50</v>
      </c>
      <c r="BZ48" s="2">
        <v>0</v>
      </c>
      <c r="CA48" s="4">
        <v>0.32</v>
      </c>
      <c r="CB48" s="4">
        <f t="shared" si="11"/>
        <v>0</v>
      </c>
      <c r="CD48" s="2" t="s">
        <v>55</v>
      </c>
      <c r="CE48" s="2">
        <v>74</v>
      </c>
      <c r="CF48" s="2">
        <v>24</v>
      </c>
      <c r="CG48" s="2">
        <v>50</v>
      </c>
      <c r="CH48" s="2">
        <v>0</v>
      </c>
      <c r="CI48" s="4">
        <v>0.32</v>
      </c>
      <c r="CJ48" s="4">
        <f t="shared" si="12"/>
        <v>0</v>
      </c>
      <c r="CL48" s="2" t="s">
        <v>55</v>
      </c>
      <c r="CM48" s="2">
        <v>74</v>
      </c>
      <c r="CN48" s="2">
        <v>24</v>
      </c>
      <c r="CO48" s="2">
        <v>50</v>
      </c>
      <c r="CP48" s="2">
        <v>0</v>
      </c>
      <c r="CQ48" s="4">
        <v>0.32</v>
      </c>
      <c r="CR48" s="4">
        <f t="shared" si="13"/>
        <v>0</v>
      </c>
      <c r="CT48" s="2" t="s">
        <v>55</v>
      </c>
      <c r="CU48" s="2">
        <v>74</v>
      </c>
      <c r="CV48" s="2">
        <v>24</v>
      </c>
      <c r="CW48" s="2">
        <v>50</v>
      </c>
      <c r="CX48" s="2">
        <v>0</v>
      </c>
      <c r="CY48" s="4">
        <v>0.32</v>
      </c>
      <c r="CZ48" s="4">
        <f t="shared" si="14"/>
        <v>0</v>
      </c>
      <c r="DB48" s="2" t="s">
        <v>55</v>
      </c>
      <c r="DC48" s="2">
        <v>74</v>
      </c>
      <c r="DD48" s="2">
        <v>24</v>
      </c>
      <c r="DE48" s="2">
        <v>50</v>
      </c>
      <c r="DF48" s="2">
        <v>0</v>
      </c>
      <c r="DG48" s="4">
        <v>0.32</v>
      </c>
      <c r="DH48" s="4">
        <f t="shared" si="15"/>
        <v>0</v>
      </c>
      <c r="DJ48" s="2" t="s">
        <v>55</v>
      </c>
      <c r="DK48" s="2">
        <v>74</v>
      </c>
      <c r="DL48" s="2">
        <v>24</v>
      </c>
      <c r="DM48" s="2">
        <v>50</v>
      </c>
      <c r="DN48" s="2">
        <v>0</v>
      </c>
      <c r="DO48" s="4">
        <v>0.32</v>
      </c>
      <c r="DP48" s="4">
        <f t="shared" si="16"/>
        <v>0</v>
      </c>
      <c r="DR48" s="2" t="s">
        <v>55</v>
      </c>
      <c r="DS48" s="2">
        <v>74</v>
      </c>
      <c r="DT48" s="2">
        <v>24</v>
      </c>
      <c r="DU48" s="2">
        <v>50</v>
      </c>
      <c r="DV48" s="2">
        <v>0</v>
      </c>
      <c r="DW48" s="4">
        <v>0.32</v>
      </c>
      <c r="DX48" s="4">
        <f t="shared" si="17"/>
        <v>0</v>
      </c>
      <c r="DZ48" s="2" t="s">
        <v>55</v>
      </c>
      <c r="EA48" s="2">
        <v>74</v>
      </c>
      <c r="EB48" s="2">
        <v>24</v>
      </c>
      <c r="EC48" s="2">
        <v>50</v>
      </c>
      <c r="ED48" s="2">
        <v>0</v>
      </c>
      <c r="EE48" s="4">
        <v>0.32</v>
      </c>
      <c r="EF48" s="4">
        <f t="shared" si="18"/>
        <v>0</v>
      </c>
      <c r="EH48" s="2" t="s">
        <v>55</v>
      </c>
      <c r="EI48" s="2">
        <v>74</v>
      </c>
      <c r="EJ48" s="2">
        <v>24</v>
      </c>
      <c r="EK48" s="2">
        <v>50</v>
      </c>
      <c r="EL48" s="2">
        <v>0</v>
      </c>
      <c r="EM48" s="4">
        <v>0.32</v>
      </c>
      <c r="EN48" s="4">
        <f t="shared" si="19"/>
        <v>0</v>
      </c>
      <c r="EP48" s="2" t="s">
        <v>55</v>
      </c>
      <c r="EQ48" s="2">
        <v>74</v>
      </c>
      <c r="ER48" s="2">
        <v>24</v>
      </c>
      <c r="ES48" s="2">
        <v>50</v>
      </c>
      <c r="ET48" s="2">
        <v>0</v>
      </c>
      <c r="EU48" s="4">
        <v>0.32</v>
      </c>
      <c r="EV48" s="4">
        <f t="shared" si="20"/>
        <v>0</v>
      </c>
    </row>
    <row r="49" spans="1:152">
      <c r="A49" s="4">
        <v>0.35</v>
      </c>
      <c r="B49" s="4"/>
      <c r="C49" s="2" t="s">
        <v>52</v>
      </c>
      <c r="D49" s="2">
        <v>14</v>
      </c>
      <c r="E49" s="2">
        <v>5</v>
      </c>
      <c r="F49" s="2">
        <v>9</v>
      </c>
      <c r="G49" s="2">
        <v>0</v>
      </c>
      <c r="H49" s="4">
        <f t="shared" si="2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20">
        <f t="shared" si="3"/>
        <v>0.35714285714285715</v>
      </c>
      <c r="P49" s="10">
        <f t="shared" si="4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20">
        <f t="shared" si="5"/>
        <v>0.35714285714285715</v>
      </c>
      <c r="X49" s="20">
        <f t="shared" si="23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4"/>
        <v>-7.142857142857173E-3</v>
      </c>
      <c r="AH49" s="2" t="s">
        <v>55</v>
      </c>
      <c r="AI49" s="2">
        <v>74</v>
      </c>
      <c r="AJ49" s="2">
        <v>24</v>
      </c>
      <c r="AK49" s="2">
        <v>50</v>
      </c>
      <c r="AL49" s="2">
        <v>0</v>
      </c>
      <c r="AM49" s="4">
        <v>0.32</v>
      </c>
      <c r="AN49" s="4">
        <f t="shared" si="27"/>
        <v>0</v>
      </c>
      <c r="AP49" s="2" t="s">
        <v>55</v>
      </c>
      <c r="AQ49" s="2">
        <v>74</v>
      </c>
      <c r="AR49" s="2">
        <v>24</v>
      </c>
      <c r="AS49" s="2">
        <v>50</v>
      </c>
      <c r="AT49" s="2">
        <v>0</v>
      </c>
      <c r="AU49" s="4">
        <v>0.32</v>
      </c>
      <c r="AV49" s="4">
        <f t="shared" si="7"/>
        <v>0</v>
      </c>
      <c r="AX49" s="2" t="s">
        <v>55</v>
      </c>
      <c r="AY49" s="2">
        <v>74</v>
      </c>
      <c r="AZ49" s="2">
        <v>24</v>
      </c>
      <c r="BA49" s="2">
        <v>50</v>
      </c>
      <c r="BB49" s="2">
        <v>0</v>
      </c>
      <c r="BC49" s="4">
        <v>0.32</v>
      </c>
      <c r="BD49" s="20">
        <f t="shared" si="8"/>
        <v>0</v>
      </c>
      <c r="BF49" s="2" t="s">
        <v>55</v>
      </c>
      <c r="BG49" s="2">
        <v>74</v>
      </c>
      <c r="BH49" s="2">
        <v>24</v>
      </c>
      <c r="BI49" s="2">
        <v>50</v>
      </c>
      <c r="BJ49" s="2">
        <v>0</v>
      </c>
      <c r="BK49" s="4">
        <v>0.32</v>
      </c>
      <c r="BL49" s="4">
        <f t="shared" si="9"/>
        <v>0</v>
      </c>
      <c r="BN49" s="2" t="s">
        <v>56</v>
      </c>
      <c r="BO49" s="2">
        <v>110</v>
      </c>
      <c r="BP49" s="2">
        <v>109</v>
      </c>
      <c r="BQ49" s="2">
        <v>0</v>
      </c>
      <c r="BR49" s="2">
        <v>1</v>
      </c>
      <c r="BS49" s="4">
        <v>0.99</v>
      </c>
      <c r="BT49" s="4">
        <f t="shared" si="26"/>
        <v>0</v>
      </c>
      <c r="BV49" s="2" t="s">
        <v>56</v>
      </c>
      <c r="BW49" s="2">
        <v>110</v>
      </c>
      <c r="BX49" s="2">
        <v>110</v>
      </c>
      <c r="BY49" s="2">
        <v>0</v>
      </c>
      <c r="BZ49" s="2">
        <v>0</v>
      </c>
      <c r="CA49" s="4">
        <v>1</v>
      </c>
      <c r="CB49" s="4">
        <f t="shared" si="11"/>
        <v>1.0000000000000009E-2</v>
      </c>
      <c r="CD49" s="2" t="s">
        <v>56</v>
      </c>
      <c r="CE49" s="2">
        <v>110</v>
      </c>
      <c r="CF49" s="2">
        <v>110</v>
      </c>
      <c r="CG49" s="2">
        <v>0</v>
      </c>
      <c r="CH49" s="2">
        <v>0</v>
      </c>
      <c r="CI49" s="4">
        <v>1</v>
      </c>
      <c r="CJ49" s="4">
        <f t="shared" si="12"/>
        <v>0</v>
      </c>
      <c r="CL49" s="2" t="s">
        <v>56</v>
      </c>
      <c r="CM49" s="2">
        <v>110</v>
      </c>
      <c r="CN49" s="2">
        <v>109</v>
      </c>
      <c r="CO49" s="2">
        <v>0</v>
      </c>
      <c r="CP49" s="2">
        <v>1</v>
      </c>
      <c r="CQ49" s="4">
        <v>0.99</v>
      </c>
      <c r="CR49" s="4">
        <f t="shared" si="13"/>
        <v>-1.0000000000000009E-2</v>
      </c>
      <c r="CT49" s="2" t="s">
        <v>56</v>
      </c>
      <c r="CU49" s="2">
        <v>110</v>
      </c>
      <c r="CV49" s="2">
        <v>109</v>
      </c>
      <c r="CW49" s="2">
        <v>0</v>
      </c>
      <c r="CX49" s="2">
        <v>1</v>
      </c>
      <c r="CY49" s="4">
        <v>0.99</v>
      </c>
      <c r="CZ49" s="4">
        <f t="shared" si="14"/>
        <v>0</v>
      </c>
      <c r="DB49" s="2" t="s">
        <v>56</v>
      </c>
      <c r="DC49" s="2">
        <v>110</v>
      </c>
      <c r="DD49" s="2">
        <v>110</v>
      </c>
      <c r="DE49" s="2">
        <v>0</v>
      </c>
      <c r="DF49" s="2">
        <v>0</v>
      </c>
      <c r="DG49" s="4">
        <v>1</v>
      </c>
      <c r="DH49" s="4">
        <f t="shared" si="15"/>
        <v>1.0000000000000009E-2</v>
      </c>
      <c r="DJ49" s="2" t="s">
        <v>56</v>
      </c>
      <c r="DK49" s="2">
        <v>110</v>
      </c>
      <c r="DL49" s="2">
        <v>110</v>
      </c>
      <c r="DM49" s="2">
        <v>0</v>
      </c>
      <c r="DN49" s="2">
        <v>0</v>
      </c>
      <c r="DO49" s="4">
        <v>1</v>
      </c>
      <c r="DP49" s="4">
        <f t="shared" si="16"/>
        <v>0</v>
      </c>
      <c r="DR49" s="2" t="s">
        <v>56</v>
      </c>
      <c r="DS49" s="2">
        <v>110</v>
      </c>
      <c r="DT49" s="2">
        <v>110</v>
      </c>
      <c r="DU49" s="2">
        <v>0</v>
      </c>
      <c r="DV49" s="2">
        <v>0</v>
      </c>
      <c r="DW49" s="4">
        <v>1</v>
      </c>
      <c r="DX49" s="4">
        <f t="shared" si="17"/>
        <v>0</v>
      </c>
      <c r="DZ49" s="2" t="s">
        <v>56</v>
      </c>
      <c r="EA49" s="2">
        <v>110</v>
      </c>
      <c r="EB49" s="2">
        <v>110</v>
      </c>
      <c r="EC49" s="2">
        <v>0</v>
      </c>
      <c r="ED49" s="2">
        <v>0</v>
      </c>
      <c r="EE49" s="4">
        <v>1</v>
      </c>
      <c r="EF49" s="4">
        <f t="shared" si="18"/>
        <v>0</v>
      </c>
      <c r="EH49" s="2" t="s">
        <v>56</v>
      </c>
      <c r="EI49" s="2">
        <v>110</v>
      </c>
      <c r="EJ49" s="2">
        <v>109</v>
      </c>
      <c r="EK49" s="2">
        <v>0</v>
      </c>
      <c r="EL49" s="2">
        <v>1</v>
      </c>
      <c r="EM49" s="4">
        <v>0.99</v>
      </c>
      <c r="EN49" s="4">
        <f t="shared" si="19"/>
        <v>-1.0000000000000009E-2</v>
      </c>
      <c r="EP49" s="2" t="s">
        <v>56</v>
      </c>
      <c r="EQ49" s="2">
        <v>110</v>
      </c>
      <c r="ER49" s="2">
        <v>109</v>
      </c>
      <c r="ES49" s="2">
        <v>0</v>
      </c>
      <c r="ET49" s="2">
        <v>1</v>
      </c>
      <c r="EU49" s="4">
        <v>0.99</v>
      </c>
      <c r="EV49" s="4">
        <f t="shared" si="20"/>
        <v>0</v>
      </c>
    </row>
    <row r="50" spans="1:152">
      <c r="A50" s="4">
        <v>0</v>
      </c>
      <c r="B50" s="4"/>
      <c r="C50" s="2" t="s">
        <v>53</v>
      </c>
      <c r="D50" s="2">
        <v>3</v>
      </c>
      <c r="E50" s="2">
        <v>0</v>
      </c>
      <c r="F50" s="2">
        <v>3</v>
      </c>
      <c r="G50" s="2">
        <v>0</v>
      </c>
      <c r="H50" s="4">
        <f t="shared" si="2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20">
        <f t="shared" si="3"/>
        <v>0</v>
      </c>
      <c r="P50" s="10">
        <f t="shared" si="4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20">
        <f t="shared" si="5"/>
        <v>0</v>
      </c>
      <c r="X50" s="20">
        <f t="shared" si="23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4"/>
        <v>0</v>
      </c>
      <c r="AH50" s="2" t="s">
        <v>56</v>
      </c>
      <c r="AI50" s="2">
        <v>110</v>
      </c>
      <c r="AJ50" s="2">
        <v>110</v>
      </c>
      <c r="AK50" s="2">
        <v>0</v>
      </c>
      <c r="AL50" s="2">
        <v>0</v>
      </c>
      <c r="AM50" s="4">
        <v>1</v>
      </c>
      <c r="AN50" s="4">
        <f t="shared" si="27"/>
        <v>0</v>
      </c>
      <c r="AP50" s="2" t="s">
        <v>56</v>
      </c>
      <c r="AQ50" s="2">
        <v>110</v>
      </c>
      <c r="AR50" s="2">
        <v>110</v>
      </c>
      <c r="AS50" s="2">
        <v>0</v>
      </c>
      <c r="AT50" s="2">
        <v>0</v>
      </c>
      <c r="AU50" s="4">
        <v>1</v>
      </c>
      <c r="AV50" s="4">
        <f t="shared" si="7"/>
        <v>0</v>
      </c>
      <c r="AX50" s="2" t="s">
        <v>56</v>
      </c>
      <c r="AY50" s="2">
        <v>110</v>
      </c>
      <c r="AZ50" s="2">
        <v>110</v>
      </c>
      <c r="BA50" s="2">
        <v>0</v>
      </c>
      <c r="BB50" s="2">
        <v>0</v>
      </c>
      <c r="BC50" s="4">
        <v>1</v>
      </c>
      <c r="BD50" s="20">
        <f t="shared" si="8"/>
        <v>0</v>
      </c>
      <c r="BF50" s="2" t="s">
        <v>56</v>
      </c>
      <c r="BG50" s="2">
        <v>110</v>
      </c>
      <c r="BH50" s="2">
        <v>109</v>
      </c>
      <c r="BI50" s="2">
        <v>0</v>
      </c>
      <c r="BJ50" s="2">
        <v>1</v>
      </c>
      <c r="BK50" s="4">
        <v>0.99</v>
      </c>
      <c r="BL50" s="4">
        <f t="shared" si="9"/>
        <v>-1.0000000000000009E-2</v>
      </c>
      <c r="BN50" s="2" t="s">
        <v>57</v>
      </c>
      <c r="BO50" s="2">
        <v>56</v>
      </c>
      <c r="BP50" s="2">
        <v>49</v>
      </c>
      <c r="BQ50" s="2">
        <v>5</v>
      </c>
      <c r="BR50" s="2">
        <v>2</v>
      </c>
      <c r="BS50" s="4">
        <v>0.88</v>
      </c>
      <c r="BT50" s="4">
        <f t="shared" si="26"/>
        <v>0</v>
      </c>
      <c r="BV50" s="2" t="s">
        <v>57</v>
      </c>
      <c r="BW50" s="2">
        <v>56</v>
      </c>
      <c r="BX50" s="2">
        <v>49</v>
      </c>
      <c r="BY50" s="2">
        <v>5</v>
      </c>
      <c r="BZ50" s="2">
        <v>2</v>
      </c>
      <c r="CA50" s="4">
        <v>0.88</v>
      </c>
      <c r="CB50" s="4">
        <f t="shared" si="11"/>
        <v>0</v>
      </c>
      <c r="CD50" s="2" t="s">
        <v>57</v>
      </c>
      <c r="CE50" s="2">
        <v>56</v>
      </c>
      <c r="CF50" s="2">
        <v>49</v>
      </c>
      <c r="CG50" s="2">
        <v>5</v>
      </c>
      <c r="CH50" s="2">
        <v>2</v>
      </c>
      <c r="CI50" s="4">
        <v>0.88</v>
      </c>
      <c r="CJ50" s="4">
        <f t="shared" si="12"/>
        <v>0</v>
      </c>
      <c r="CL50" s="2" t="s">
        <v>57</v>
      </c>
      <c r="CM50" s="2">
        <v>56</v>
      </c>
      <c r="CN50" s="2">
        <v>49</v>
      </c>
      <c r="CO50" s="2">
        <v>5</v>
      </c>
      <c r="CP50" s="2">
        <v>2</v>
      </c>
      <c r="CQ50" s="4">
        <v>0.88</v>
      </c>
      <c r="CR50" s="4">
        <f t="shared" si="13"/>
        <v>0</v>
      </c>
      <c r="CT50" s="2" t="s">
        <v>57</v>
      </c>
      <c r="CU50" s="2">
        <v>56</v>
      </c>
      <c r="CV50" s="2">
        <v>49</v>
      </c>
      <c r="CW50" s="2">
        <v>5</v>
      </c>
      <c r="CX50" s="2">
        <v>2</v>
      </c>
      <c r="CY50" s="4">
        <v>0.88</v>
      </c>
      <c r="CZ50" s="4">
        <f t="shared" si="14"/>
        <v>0</v>
      </c>
      <c r="DB50" s="2" t="s">
        <v>57</v>
      </c>
      <c r="DC50" s="2">
        <v>56</v>
      </c>
      <c r="DD50" s="2">
        <v>49</v>
      </c>
      <c r="DE50" s="2">
        <v>5</v>
      </c>
      <c r="DF50" s="2">
        <v>2</v>
      </c>
      <c r="DG50" s="4">
        <v>0.88</v>
      </c>
      <c r="DH50" s="4">
        <f t="shared" si="15"/>
        <v>0</v>
      </c>
      <c r="DJ50" s="2" t="s">
        <v>57</v>
      </c>
      <c r="DK50" s="2">
        <v>56</v>
      </c>
      <c r="DL50" s="2">
        <v>49</v>
      </c>
      <c r="DM50" s="2">
        <v>5</v>
      </c>
      <c r="DN50" s="2">
        <v>2</v>
      </c>
      <c r="DO50" s="4">
        <v>0.88</v>
      </c>
      <c r="DP50" s="4">
        <f t="shared" si="16"/>
        <v>0</v>
      </c>
      <c r="DR50" s="2" t="s">
        <v>57</v>
      </c>
      <c r="DS50" s="2">
        <v>56</v>
      </c>
      <c r="DT50" s="2">
        <v>49</v>
      </c>
      <c r="DU50" s="2">
        <v>5</v>
      </c>
      <c r="DV50" s="2">
        <v>2</v>
      </c>
      <c r="DW50" s="4">
        <v>0.88</v>
      </c>
      <c r="DX50" s="4">
        <f t="shared" si="17"/>
        <v>0</v>
      </c>
      <c r="DZ50" s="2" t="s">
        <v>57</v>
      </c>
      <c r="EA50" s="2">
        <v>56</v>
      </c>
      <c r="EB50" s="2">
        <v>48</v>
      </c>
      <c r="EC50" s="2">
        <v>5</v>
      </c>
      <c r="ED50" s="2">
        <v>3</v>
      </c>
      <c r="EE50" s="4">
        <v>0.86</v>
      </c>
      <c r="EF50" s="4">
        <f t="shared" si="18"/>
        <v>-2.0000000000000018E-2</v>
      </c>
      <c r="EH50" s="2" t="s">
        <v>57</v>
      </c>
      <c r="EI50" s="2">
        <v>56</v>
      </c>
      <c r="EJ50" s="2">
        <v>49</v>
      </c>
      <c r="EK50" s="2">
        <v>5</v>
      </c>
      <c r="EL50" s="2">
        <v>2</v>
      </c>
      <c r="EM50" s="4">
        <v>0.88</v>
      </c>
      <c r="EN50" s="4">
        <f t="shared" si="19"/>
        <v>2.0000000000000018E-2</v>
      </c>
      <c r="EP50" s="2" t="s">
        <v>57</v>
      </c>
      <c r="EQ50" s="2">
        <v>56</v>
      </c>
      <c r="ER50" s="2">
        <v>49</v>
      </c>
      <c r="ES50" s="2">
        <v>5</v>
      </c>
      <c r="ET50" s="2">
        <v>2</v>
      </c>
      <c r="EU50" s="4">
        <v>0.88</v>
      </c>
      <c r="EV50" s="4">
        <f t="shared" si="20"/>
        <v>0</v>
      </c>
    </row>
    <row r="51" spans="1:152">
      <c r="A51" s="4">
        <v>1</v>
      </c>
      <c r="B51" s="4"/>
      <c r="C51" s="2" t="s">
        <v>54</v>
      </c>
      <c r="D51" s="2">
        <v>36</v>
      </c>
      <c r="E51" s="2">
        <v>36</v>
      </c>
      <c r="F51" s="2">
        <v>0</v>
      </c>
      <c r="G51" s="2">
        <v>0</v>
      </c>
      <c r="H51" s="4">
        <f t="shared" si="2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20">
        <f t="shared" si="3"/>
        <v>1</v>
      </c>
      <c r="P51" s="10">
        <f t="shared" si="4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20">
        <f t="shared" si="5"/>
        <v>1</v>
      </c>
      <c r="X51" s="20">
        <f t="shared" si="23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4"/>
        <v>0</v>
      </c>
      <c r="AH51" s="2" t="s">
        <v>57</v>
      </c>
      <c r="AI51" s="2">
        <v>56</v>
      </c>
      <c r="AJ51" s="2">
        <v>48</v>
      </c>
      <c r="AK51" s="2">
        <v>5</v>
      </c>
      <c r="AL51" s="2">
        <v>3</v>
      </c>
      <c r="AM51" s="4">
        <v>0.85</v>
      </c>
      <c r="AN51" s="4">
        <f t="shared" si="27"/>
        <v>0</v>
      </c>
      <c r="AP51" s="2" t="s">
        <v>57</v>
      </c>
      <c r="AQ51" s="2">
        <v>56</v>
      </c>
      <c r="AR51" s="2">
        <v>49</v>
      </c>
      <c r="AS51" s="2">
        <v>5</v>
      </c>
      <c r="AT51" s="2">
        <v>2</v>
      </c>
      <c r="AU51" s="4">
        <v>0.88</v>
      </c>
      <c r="AV51" s="4">
        <f t="shared" si="7"/>
        <v>3.0000000000000027E-2</v>
      </c>
      <c r="AX51" s="2" t="s">
        <v>57</v>
      </c>
      <c r="AY51" s="2">
        <v>56</v>
      </c>
      <c r="AZ51" s="2">
        <v>49</v>
      </c>
      <c r="BA51" s="2">
        <v>5</v>
      </c>
      <c r="BB51" s="2">
        <v>2</v>
      </c>
      <c r="BC51" s="4">
        <v>0.88</v>
      </c>
      <c r="BD51" s="20">
        <f t="shared" si="8"/>
        <v>0</v>
      </c>
      <c r="BF51" s="2" t="s">
        <v>57</v>
      </c>
      <c r="BG51" s="2">
        <v>56</v>
      </c>
      <c r="BH51" s="2">
        <v>49</v>
      </c>
      <c r="BI51" s="2">
        <v>5</v>
      </c>
      <c r="BJ51" s="2">
        <v>2</v>
      </c>
      <c r="BK51" s="4">
        <v>0.88</v>
      </c>
      <c r="BL51" s="4">
        <f t="shared" si="9"/>
        <v>0</v>
      </c>
      <c r="BN51" s="2" t="s">
        <v>58</v>
      </c>
      <c r="BO51" s="2">
        <v>3</v>
      </c>
      <c r="BP51" s="2">
        <v>3</v>
      </c>
      <c r="BQ51" s="2">
        <v>0</v>
      </c>
      <c r="BR51" s="2">
        <v>0</v>
      </c>
      <c r="BS51" s="4">
        <v>1</v>
      </c>
      <c r="BT51" s="4">
        <f t="shared" si="26"/>
        <v>0</v>
      </c>
      <c r="BV51" s="2" t="s">
        <v>58</v>
      </c>
      <c r="BW51" s="2">
        <v>3</v>
      </c>
      <c r="BX51" s="2">
        <v>3</v>
      </c>
      <c r="BY51" s="2">
        <v>0</v>
      </c>
      <c r="BZ51" s="2">
        <v>0</v>
      </c>
      <c r="CA51" s="4">
        <v>1</v>
      </c>
      <c r="CB51" s="4">
        <f t="shared" si="11"/>
        <v>0</v>
      </c>
      <c r="CD51" s="2" t="s">
        <v>58</v>
      </c>
      <c r="CE51" s="2">
        <v>3</v>
      </c>
      <c r="CF51" s="2">
        <v>3</v>
      </c>
      <c r="CG51" s="2">
        <v>0</v>
      </c>
      <c r="CH51" s="2">
        <v>0</v>
      </c>
      <c r="CI51" s="4">
        <v>1</v>
      </c>
      <c r="CJ51" s="4">
        <f t="shared" si="12"/>
        <v>0</v>
      </c>
      <c r="CL51" s="2" t="s">
        <v>58</v>
      </c>
      <c r="CM51" s="2">
        <v>3</v>
      </c>
      <c r="CN51" s="2">
        <v>3</v>
      </c>
      <c r="CO51" s="2">
        <v>0</v>
      </c>
      <c r="CP51" s="2">
        <v>0</v>
      </c>
      <c r="CQ51" s="4">
        <v>1</v>
      </c>
      <c r="CR51" s="4">
        <f t="shared" si="13"/>
        <v>0</v>
      </c>
      <c r="CT51" s="2" t="s">
        <v>58</v>
      </c>
      <c r="CU51" s="2">
        <v>3</v>
      </c>
      <c r="CV51" s="2">
        <v>3</v>
      </c>
      <c r="CW51" s="2">
        <v>0</v>
      </c>
      <c r="CX51" s="2">
        <v>0</v>
      </c>
      <c r="CY51" s="4">
        <v>1</v>
      </c>
      <c r="CZ51" s="4">
        <f t="shared" si="14"/>
        <v>0</v>
      </c>
      <c r="DB51" s="2" t="s">
        <v>58</v>
      </c>
      <c r="DC51" s="65">
        <v>3</v>
      </c>
      <c r="DD51" s="2">
        <v>3</v>
      </c>
      <c r="DE51" s="2">
        <v>0</v>
      </c>
      <c r="DF51" s="2">
        <v>0</v>
      </c>
      <c r="DG51" s="4">
        <v>1</v>
      </c>
      <c r="DH51" s="4">
        <f t="shared" si="15"/>
        <v>0</v>
      </c>
      <c r="DJ51" s="67" t="s">
        <v>58</v>
      </c>
      <c r="DK51" s="2">
        <v>3</v>
      </c>
      <c r="DL51" s="2">
        <v>3</v>
      </c>
      <c r="DM51" s="2">
        <v>0</v>
      </c>
      <c r="DN51" s="2">
        <v>0</v>
      </c>
      <c r="DO51" s="4">
        <v>1</v>
      </c>
      <c r="DP51" s="4">
        <f t="shared" si="16"/>
        <v>0</v>
      </c>
      <c r="DR51" s="66" t="s">
        <v>58</v>
      </c>
      <c r="DS51" s="2">
        <v>3</v>
      </c>
      <c r="DT51" s="2">
        <v>3</v>
      </c>
      <c r="DU51" s="2">
        <v>0</v>
      </c>
      <c r="DV51" s="2">
        <v>0</v>
      </c>
      <c r="DW51" s="4">
        <v>1</v>
      </c>
      <c r="DX51" s="4">
        <f t="shared" si="17"/>
        <v>0</v>
      </c>
      <c r="DZ51" s="66" t="s">
        <v>58</v>
      </c>
      <c r="EA51" s="2">
        <v>3</v>
      </c>
      <c r="EB51" s="2">
        <v>3</v>
      </c>
      <c r="EC51" s="2">
        <v>0</v>
      </c>
      <c r="ED51" s="2">
        <v>3</v>
      </c>
      <c r="EE51" s="4">
        <v>1</v>
      </c>
      <c r="EF51" s="4">
        <f t="shared" si="18"/>
        <v>0</v>
      </c>
      <c r="EH51" s="2" t="s">
        <v>58</v>
      </c>
      <c r="EI51" s="2">
        <v>3</v>
      </c>
      <c r="EJ51" s="2">
        <v>3</v>
      </c>
      <c r="EK51" s="2">
        <v>0</v>
      </c>
      <c r="EL51" s="2">
        <v>0</v>
      </c>
      <c r="EM51" s="4">
        <v>1</v>
      </c>
      <c r="EN51" s="4">
        <f t="shared" si="19"/>
        <v>0</v>
      </c>
      <c r="EP51" s="66" t="s">
        <v>58</v>
      </c>
      <c r="EQ51" s="2">
        <v>3</v>
      </c>
      <c r="ER51" s="2">
        <v>3</v>
      </c>
      <c r="ES51" s="2">
        <v>0</v>
      </c>
      <c r="ET51" s="2">
        <v>0</v>
      </c>
      <c r="EU51" s="4">
        <v>1</v>
      </c>
      <c r="EV51" s="4">
        <f t="shared" si="20"/>
        <v>0</v>
      </c>
    </row>
    <row r="52" spans="1:152">
      <c r="A52" s="4">
        <v>0.32</v>
      </c>
      <c r="B52" s="4"/>
      <c r="C52" s="2" t="s">
        <v>55</v>
      </c>
      <c r="D52" s="2">
        <v>74</v>
      </c>
      <c r="E52" s="2">
        <v>24</v>
      </c>
      <c r="F52" s="2">
        <v>50</v>
      </c>
      <c r="G52" s="2">
        <v>0</v>
      </c>
      <c r="H52" s="4">
        <f t="shared" si="2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20">
        <f t="shared" si="3"/>
        <v>0.32432432432432434</v>
      </c>
      <c r="P52" s="10">
        <f t="shared" si="4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20">
        <f t="shared" si="5"/>
        <v>0.32432432432432434</v>
      </c>
      <c r="X52" s="20">
        <f t="shared" si="23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4"/>
        <v>-4.3243243243243357E-3</v>
      </c>
      <c r="AH52" s="2" t="s">
        <v>58</v>
      </c>
      <c r="AI52" s="2">
        <v>3</v>
      </c>
      <c r="AJ52" s="2">
        <v>3</v>
      </c>
      <c r="AK52" s="2">
        <v>0</v>
      </c>
      <c r="AL52" s="2">
        <v>0</v>
      </c>
      <c r="AM52" s="4">
        <v>1</v>
      </c>
      <c r="AN52" s="4">
        <f t="shared" si="27"/>
        <v>0</v>
      </c>
      <c r="AP52" s="2" t="s">
        <v>58</v>
      </c>
      <c r="AQ52" s="2">
        <v>3</v>
      </c>
      <c r="AR52" s="2">
        <v>3</v>
      </c>
      <c r="AS52" s="2">
        <v>0</v>
      </c>
      <c r="AT52" s="2">
        <v>0</v>
      </c>
      <c r="AU52" s="4">
        <v>1</v>
      </c>
      <c r="AV52" s="4">
        <f t="shared" si="7"/>
        <v>0</v>
      </c>
      <c r="AX52" s="2" t="s">
        <v>58</v>
      </c>
      <c r="AY52" s="2">
        <v>3</v>
      </c>
      <c r="AZ52" s="2">
        <v>3</v>
      </c>
      <c r="BA52" s="2">
        <v>0</v>
      </c>
      <c r="BB52" s="2">
        <v>0</v>
      </c>
      <c r="BC52" s="4">
        <v>1</v>
      </c>
      <c r="BD52" s="20">
        <f t="shared" si="8"/>
        <v>0</v>
      </c>
      <c r="BF52" s="2" t="s">
        <v>58</v>
      </c>
      <c r="BG52" s="2">
        <v>3</v>
      </c>
      <c r="BH52" s="2">
        <v>3</v>
      </c>
      <c r="BI52" s="2">
        <v>0</v>
      </c>
      <c r="BJ52" s="2">
        <v>0</v>
      </c>
      <c r="BK52" s="4">
        <v>1</v>
      </c>
      <c r="BL52" s="4">
        <f t="shared" si="9"/>
        <v>0</v>
      </c>
      <c r="BN52" s="2" t="s">
        <v>59</v>
      </c>
      <c r="BO52" s="2">
        <v>23</v>
      </c>
      <c r="BP52" s="2">
        <v>22</v>
      </c>
      <c r="BQ52" s="2">
        <v>1</v>
      </c>
      <c r="BR52" s="2">
        <v>0</v>
      </c>
      <c r="BS52" s="4">
        <v>0.96</v>
      </c>
      <c r="BT52" s="4">
        <f t="shared" si="26"/>
        <v>0</v>
      </c>
      <c r="BV52" s="2" t="s">
        <v>59</v>
      </c>
      <c r="BW52" s="2">
        <v>23</v>
      </c>
      <c r="BX52" s="2">
        <v>22</v>
      </c>
      <c r="BY52" s="2">
        <v>1</v>
      </c>
      <c r="BZ52" s="2">
        <v>0</v>
      </c>
      <c r="CA52" s="4">
        <v>0.96</v>
      </c>
      <c r="CB52" s="4">
        <f t="shared" si="11"/>
        <v>0</v>
      </c>
      <c r="CD52" s="2" t="s">
        <v>59</v>
      </c>
      <c r="CE52" s="2">
        <v>23</v>
      </c>
      <c r="CF52" s="2">
        <v>22</v>
      </c>
      <c r="CG52" s="2">
        <v>1</v>
      </c>
      <c r="CH52" s="2">
        <v>0</v>
      </c>
      <c r="CI52" s="4">
        <v>0.96</v>
      </c>
      <c r="CJ52" s="4">
        <f t="shared" si="12"/>
        <v>0</v>
      </c>
      <c r="CL52" s="2" t="s">
        <v>59</v>
      </c>
      <c r="CM52" s="2">
        <v>23</v>
      </c>
      <c r="CN52" s="2">
        <v>22</v>
      </c>
      <c r="CO52" s="2">
        <v>1</v>
      </c>
      <c r="CP52" s="2">
        <v>0</v>
      </c>
      <c r="CQ52" s="4">
        <v>0.96</v>
      </c>
      <c r="CR52" s="4">
        <f t="shared" si="13"/>
        <v>0</v>
      </c>
      <c r="CT52" s="2" t="s">
        <v>59</v>
      </c>
      <c r="CU52" s="2">
        <v>23</v>
      </c>
      <c r="CV52" s="2">
        <v>22</v>
      </c>
      <c r="CW52" s="2">
        <v>1</v>
      </c>
      <c r="CX52" s="2">
        <v>0</v>
      </c>
      <c r="CY52" s="4">
        <v>0.96</v>
      </c>
      <c r="CZ52" s="4">
        <f t="shared" si="14"/>
        <v>0</v>
      </c>
      <c r="DB52" s="2" t="s">
        <v>59</v>
      </c>
      <c r="DC52" s="2">
        <v>23</v>
      </c>
      <c r="DD52" s="2">
        <v>22</v>
      </c>
      <c r="DE52" s="2">
        <v>1</v>
      </c>
      <c r="DF52" s="2">
        <v>0</v>
      </c>
      <c r="DG52" s="4">
        <v>0.96</v>
      </c>
      <c r="DH52" s="4">
        <f t="shared" si="15"/>
        <v>0</v>
      </c>
      <c r="DJ52" s="2" t="s">
        <v>59</v>
      </c>
      <c r="DK52" s="2">
        <v>23</v>
      </c>
      <c r="DL52" s="2">
        <v>22</v>
      </c>
      <c r="DM52" s="2">
        <v>1</v>
      </c>
      <c r="DN52" s="2">
        <v>0</v>
      </c>
      <c r="DO52" s="4">
        <v>0.96</v>
      </c>
      <c r="DP52" s="4">
        <f t="shared" si="16"/>
        <v>0</v>
      </c>
      <c r="DR52" s="2" t="s">
        <v>59</v>
      </c>
      <c r="DS52" s="2">
        <v>23</v>
      </c>
      <c r="DT52" s="2">
        <v>22</v>
      </c>
      <c r="DU52" s="2">
        <v>1</v>
      </c>
      <c r="DV52" s="2">
        <v>0</v>
      </c>
      <c r="DW52" s="4">
        <v>0.96</v>
      </c>
      <c r="DX52" s="4">
        <f t="shared" si="17"/>
        <v>0</v>
      </c>
      <c r="DZ52" s="2" t="s">
        <v>59</v>
      </c>
      <c r="EA52" s="2">
        <v>23</v>
      </c>
      <c r="EB52" s="2">
        <v>22</v>
      </c>
      <c r="EC52" s="2">
        <v>1</v>
      </c>
      <c r="ED52" s="2">
        <v>0</v>
      </c>
      <c r="EE52" s="4">
        <v>0.96</v>
      </c>
      <c r="EF52" s="4">
        <f t="shared" si="18"/>
        <v>0</v>
      </c>
      <c r="EH52" s="2" t="s">
        <v>59</v>
      </c>
      <c r="EI52" s="2">
        <v>23</v>
      </c>
      <c r="EJ52" s="2">
        <v>22</v>
      </c>
      <c r="EK52" s="2">
        <v>1</v>
      </c>
      <c r="EL52" s="2">
        <v>0</v>
      </c>
      <c r="EM52" s="4">
        <v>0.96</v>
      </c>
      <c r="EN52" s="4">
        <f t="shared" si="19"/>
        <v>0</v>
      </c>
      <c r="EP52" s="2" t="s">
        <v>59</v>
      </c>
      <c r="EQ52" s="2">
        <v>23</v>
      </c>
      <c r="ER52" s="2">
        <v>22</v>
      </c>
      <c r="ES52" s="2">
        <v>1</v>
      </c>
      <c r="ET52" s="2">
        <v>0</v>
      </c>
      <c r="EU52" s="4">
        <v>0.96</v>
      </c>
      <c r="EV52" s="4">
        <f t="shared" si="20"/>
        <v>0</v>
      </c>
    </row>
    <row r="53" spans="1:152">
      <c r="A53" s="4">
        <v>0.99</v>
      </c>
      <c r="B53" s="4"/>
      <c r="C53" s="2" t="s">
        <v>56</v>
      </c>
      <c r="D53" s="2">
        <v>110</v>
      </c>
      <c r="E53" s="2">
        <v>109</v>
      </c>
      <c r="F53" s="2">
        <v>0</v>
      </c>
      <c r="G53" s="2">
        <v>1</v>
      </c>
      <c r="H53" s="4">
        <f t="shared" si="2"/>
        <v>0.99090909090909096</v>
      </c>
      <c r="J53" s="2" t="s">
        <v>56</v>
      </c>
      <c r="K53" s="2">
        <v>110</v>
      </c>
      <c r="L53" s="2">
        <v>100</v>
      </c>
      <c r="M53" s="2">
        <v>0</v>
      </c>
      <c r="N53" s="2">
        <v>10</v>
      </c>
      <c r="O53" s="20">
        <f t="shared" si="3"/>
        <v>0.90909090909090906</v>
      </c>
      <c r="P53" s="10">
        <f t="shared" si="4"/>
        <v>-8.1818181818181901E-2</v>
      </c>
      <c r="R53" s="2" t="s">
        <v>56</v>
      </c>
      <c r="S53" s="2">
        <v>110</v>
      </c>
      <c r="T53" s="2">
        <v>100</v>
      </c>
      <c r="U53" s="2">
        <v>0</v>
      </c>
      <c r="V53" s="2">
        <v>10</v>
      </c>
      <c r="W53" s="20">
        <f t="shared" si="5"/>
        <v>0.90909090909090906</v>
      </c>
      <c r="X53" s="20">
        <f t="shared" si="23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4"/>
        <v>9.0909090909090939E-2</v>
      </c>
      <c r="AH53" s="2" t="s">
        <v>59</v>
      </c>
      <c r="AI53" s="2">
        <v>23</v>
      </c>
      <c r="AJ53" s="2">
        <v>22</v>
      </c>
      <c r="AK53" s="2">
        <v>1</v>
      </c>
      <c r="AL53" s="2">
        <v>0</v>
      </c>
      <c r="AM53" s="4">
        <v>0.95</v>
      </c>
      <c r="AN53" s="4">
        <f t="shared" si="27"/>
        <v>0</v>
      </c>
      <c r="AP53" s="2" t="s">
        <v>59</v>
      </c>
      <c r="AQ53" s="2">
        <v>23</v>
      </c>
      <c r="AR53" s="2">
        <v>22</v>
      </c>
      <c r="AS53" s="2">
        <v>1</v>
      </c>
      <c r="AT53" s="2">
        <v>0</v>
      </c>
      <c r="AU53" s="4">
        <v>0.96</v>
      </c>
      <c r="AV53" s="4">
        <f t="shared" si="7"/>
        <v>1.0000000000000009E-2</v>
      </c>
      <c r="AX53" s="2" t="s">
        <v>59</v>
      </c>
      <c r="AY53" s="2">
        <v>23</v>
      </c>
      <c r="AZ53" s="2">
        <v>22</v>
      </c>
      <c r="BA53" s="2">
        <v>1</v>
      </c>
      <c r="BB53" s="2">
        <v>0</v>
      </c>
      <c r="BC53" s="4">
        <v>0.96</v>
      </c>
      <c r="BD53" s="20">
        <f t="shared" si="8"/>
        <v>0</v>
      </c>
      <c r="BF53" s="2" t="s">
        <v>59</v>
      </c>
      <c r="BG53" s="2">
        <v>23</v>
      </c>
      <c r="BH53" s="2">
        <v>22</v>
      </c>
      <c r="BI53" s="2">
        <v>1</v>
      </c>
      <c r="BJ53" s="2">
        <v>0</v>
      </c>
      <c r="BK53" s="4">
        <v>0.96</v>
      </c>
      <c r="BL53" s="4">
        <f t="shared" si="9"/>
        <v>0</v>
      </c>
      <c r="BN53" s="2" t="s">
        <v>60</v>
      </c>
      <c r="BO53" s="2">
        <v>12</v>
      </c>
      <c r="BP53" s="2">
        <v>12</v>
      </c>
      <c r="BQ53" s="2">
        <v>0</v>
      </c>
      <c r="BR53" s="2">
        <v>0</v>
      </c>
      <c r="BS53" s="4">
        <v>1</v>
      </c>
      <c r="BT53" s="4">
        <f t="shared" si="26"/>
        <v>0</v>
      </c>
      <c r="BV53" s="2" t="s">
        <v>60</v>
      </c>
      <c r="BW53" s="2">
        <v>12</v>
      </c>
      <c r="BX53" s="2">
        <v>12</v>
      </c>
      <c r="BY53" s="2">
        <v>0</v>
      </c>
      <c r="BZ53" s="2">
        <v>0</v>
      </c>
      <c r="CA53" s="4">
        <v>1</v>
      </c>
      <c r="CB53" s="4">
        <f t="shared" si="11"/>
        <v>0</v>
      </c>
      <c r="CD53" s="2" t="s">
        <v>60</v>
      </c>
      <c r="CE53" s="2">
        <v>12</v>
      </c>
      <c r="CF53" s="2">
        <v>12</v>
      </c>
      <c r="CG53" s="2">
        <v>0</v>
      </c>
      <c r="CH53" s="2">
        <v>0</v>
      </c>
      <c r="CI53" s="4">
        <v>1</v>
      </c>
      <c r="CJ53" s="4">
        <f t="shared" si="12"/>
        <v>0</v>
      </c>
      <c r="CL53" s="2" t="s">
        <v>60</v>
      </c>
      <c r="CM53" s="2">
        <v>12</v>
      </c>
      <c r="CN53" s="2">
        <v>12</v>
      </c>
      <c r="CO53" s="2">
        <v>0</v>
      </c>
      <c r="CP53" s="2">
        <v>0</v>
      </c>
      <c r="CQ53" s="4">
        <v>1</v>
      </c>
      <c r="CR53" s="4">
        <f t="shared" si="13"/>
        <v>0</v>
      </c>
      <c r="CT53" s="2" t="s">
        <v>60</v>
      </c>
      <c r="CU53" s="2">
        <v>12</v>
      </c>
      <c r="CV53" s="2">
        <v>12</v>
      </c>
      <c r="CW53" s="2">
        <v>0</v>
      </c>
      <c r="CX53" s="2">
        <v>0</v>
      </c>
      <c r="CY53" s="4">
        <v>1</v>
      </c>
      <c r="CZ53" s="4">
        <f t="shared" si="14"/>
        <v>0</v>
      </c>
      <c r="DB53" s="2" t="s">
        <v>60</v>
      </c>
      <c r="DC53" s="2">
        <v>12</v>
      </c>
      <c r="DD53" s="2">
        <v>12</v>
      </c>
      <c r="DE53" s="2">
        <v>0</v>
      </c>
      <c r="DF53" s="2">
        <v>0</v>
      </c>
      <c r="DG53" s="4">
        <v>1</v>
      </c>
      <c r="DH53" s="4">
        <f t="shared" si="15"/>
        <v>0</v>
      </c>
      <c r="DJ53" s="2" t="s">
        <v>60</v>
      </c>
      <c r="DK53" s="2">
        <v>12</v>
      </c>
      <c r="DL53" s="2">
        <v>12</v>
      </c>
      <c r="DM53" s="2">
        <v>0</v>
      </c>
      <c r="DN53" s="2">
        <v>0</v>
      </c>
      <c r="DO53" s="4">
        <v>1</v>
      </c>
      <c r="DP53" s="4">
        <f t="shared" si="16"/>
        <v>0</v>
      </c>
      <c r="DR53" s="2" t="s">
        <v>60</v>
      </c>
      <c r="DS53" s="2">
        <v>12</v>
      </c>
      <c r="DT53" s="2">
        <v>12</v>
      </c>
      <c r="DU53" s="2">
        <v>0</v>
      </c>
      <c r="DV53" s="2">
        <v>0</v>
      </c>
      <c r="DW53" s="4">
        <v>1</v>
      </c>
      <c r="DX53" s="4">
        <f t="shared" si="17"/>
        <v>0</v>
      </c>
      <c r="DZ53" s="2" t="s">
        <v>60</v>
      </c>
      <c r="EA53" s="2">
        <v>12</v>
      </c>
      <c r="EB53" s="2">
        <v>12</v>
      </c>
      <c r="EC53" s="2">
        <v>0</v>
      </c>
      <c r="ED53" s="2">
        <v>0</v>
      </c>
      <c r="EE53" s="4">
        <v>1</v>
      </c>
      <c r="EF53" s="4">
        <f t="shared" si="18"/>
        <v>0</v>
      </c>
      <c r="EH53" s="2" t="s">
        <v>60</v>
      </c>
      <c r="EI53" s="2">
        <v>12</v>
      </c>
      <c r="EJ53" s="2">
        <v>12</v>
      </c>
      <c r="EK53" s="2">
        <v>0</v>
      </c>
      <c r="EL53" s="2">
        <v>0</v>
      </c>
      <c r="EM53" s="4">
        <v>1</v>
      </c>
      <c r="EN53" s="4">
        <f t="shared" si="19"/>
        <v>0</v>
      </c>
      <c r="EP53" s="2" t="s">
        <v>60</v>
      </c>
      <c r="EQ53" s="2">
        <v>12</v>
      </c>
      <c r="ER53" s="2">
        <v>12</v>
      </c>
      <c r="ES53" s="2">
        <v>0</v>
      </c>
      <c r="ET53" s="2">
        <v>0</v>
      </c>
      <c r="EU53" s="4">
        <v>1</v>
      </c>
      <c r="EV53" s="4">
        <f t="shared" si="20"/>
        <v>0</v>
      </c>
    </row>
    <row r="54" spans="1:152">
      <c r="A54" s="4">
        <v>0.87</v>
      </c>
      <c r="B54" s="4"/>
      <c r="C54" s="2" t="s">
        <v>57</v>
      </c>
      <c r="D54" s="2">
        <v>56</v>
      </c>
      <c r="E54" s="2">
        <v>49</v>
      </c>
      <c r="F54" s="2">
        <v>5</v>
      </c>
      <c r="G54" s="2">
        <v>2</v>
      </c>
      <c r="H54" s="4">
        <f t="shared" si="2"/>
        <v>0.875</v>
      </c>
      <c r="J54" s="2" t="s">
        <v>57</v>
      </c>
      <c r="K54" s="2">
        <v>56</v>
      </c>
      <c r="L54" s="2">
        <v>21</v>
      </c>
      <c r="M54" s="2">
        <v>6</v>
      </c>
      <c r="N54" s="2">
        <v>29</v>
      </c>
      <c r="O54" s="20">
        <f t="shared" si="3"/>
        <v>0.375</v>
      </c>
      <c r="P54" s="10">
        <f t="shared" si="4"/>
        <v>-0.5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20">
        <f t="shared" si="5"/>
        <v>0.375</v>
      </c>
      <c r="X54" s="20">
        <f t="shared" si="23"/>
        <v>0</v>
      </c>
      <c r="Z54" s="2" t="s">
        <v>57</v>
      </c>
      <c r="AA54" s="2">
        <v>56</v>
      </c>
      <c r="AB54" s="2">
        <v>48</v>
      </c>
      <c r="AC54" s="2">
        <v>5</v>
      </c>
      <c r="AD54" s="2">
        <v>3</v>
      </c>
      <c r="AE54" s="4">
        <v>0.85</v>
      </c>
      <c r="AF54" s="4">
        <f t="shared" si="24"/>
        <v>0.47499999999999998</v>
      </c>
      <c r="AH54" s="2" t="s">
        <v>60</v>
      </c>
      <c r="AI54" s="2">
        <v>12</v>
      </c>
      <c r="AJ54" s="2">
        <v>12</v>
      </c>
      <c r="AK54" s="2">
        <v>0</v>
      </c>
      <c r="AL54" s="2">
        <v>0</v>
      </c>
      <c r="AM54" s="4">
        <v>1</v>
      </c>
      <c r="AN54" s="4">
        <f t="shared" si="27"/>
        <v>0</v>
      </c>
      <c r="AP54" s="2" t="s">
        <v>60</v>
      </c>
      <c r="AQ54" s="2">
        <v>12</v>
      </c>
      <c r="AR54" s="2">
        <v>12</v>
      </c>
      <c r="AS54" s="2">
        <v>0</v>
      </c>
      <c r="AT54" s="2">
        <v>0</v>
      </c>
      <c r="AU54" s="4">
        <v>1</v>
      </c>
      <c r="AV54" s="4">
        <f t="shared" si="7"/>
        <v>0</v>
      </c>
      <c r="AX54" s="2" t="s">
        <v>60</v>
      </c>
      <c r="AY54" s="2">
        <v>12</v>
      </c>
      <c r="AZ54" s="2">
        <v>12</v>
      </c>
      <c r="BA54" s="2">
        <v>0</v>
      </c>
      <c r="BB54" s="2">
        <v>0</v>
      </c>
      <c r="BC54" s="4">
        <v>1</v>
      </c>
      <c r="BD54" s="20">
        <f t="shared" si="8"/>
        <v>0</v>
      </c>
      <c r="BF54" s="2" t="s">
        <v>60</v>
      </c>
      <c r="BG54" s="2">
        <v>12</v>
      </c>
      <c r="BH54" s="2">
        <v>12</v>
      </c>
      <c r="BI54" s="2">
        <v>0</v>
      </c>
      <c r="BJ54" s="2">
        <v>0</v>
      </c>
      <c r="BK54" s="4">
        <v>1</v>
      </c>
      <c r="BL54" s="4">
        <f t="shared" si="9"/>
        <v>0</v>
      </c>
      <c r="BN54" s="2" t="s">
        <v>61</v>
      </c>
      <c r="BO54" s="2">
        <v>8</v>
      </c>
      <c r="BP54" s="2">
        <v>8</v>
      </c>
      <c r="BQ54" s="2">
        <v>0</v>
      </c>
      <c r="BR54" s="2">
        <v>0</v>
      </c>
      <c r="BS54" s="4">
        <v>1</v>
      </c>
      <c r="BT54" s="4">
        <f t="shared" si="26"/>
        <v>0</v>
      </c>
      <c r="BV54" s="2" t="s">
        <v>61</v>
      </c>
      <c r="BW54" s="2">
        <v>8</v>
      </c>
      <c r="BX54" s="2">
        <v>8</v>
      </c>
      <c r="BY54" s="2">
        <v>0</v>
      </c>
      <c r="BZ54" s="2">
        <v>0</v>
      </c>
      <c r="CA54" s="4">
        <v>1</v>
      </c>
      <c r="CB54" s="4">
        <f t="shared" si="11"/>
        <v>0</v>
      </c>
      <c r="CD54" s="2" t="s">
        <v>61</v>
      </c>
      <c r="CE54" s="2">
        <v>8</v>
      </c>
      <c r="CF54" s="2">
        <v>8</v>
      </c>
      <c r="CG54" s="2">
        <v>0</v>
      </c>
      <c r="CH54" s="2">
        <v>0</v>
      </c>
      <c r="CI54" s="4">
        <v>1</v>
      </c>
      <c r="CJ54" s="4">
        <f t="shared" si="12"/>
        <v>0</v>
      </c>
      <c r="CL54" s="2" t="s">
        <v>61</v>
      </c>
      <c r="CM54" s="2">
        <v>8</v>
      </c>
      <c r="CN54" s="2">
        <v>8</v>
      </c>
      <c r="CO54" s="2">
        <v>0</v>
      </c>
      <c r="CP54" s="2">
        <v>0</v>
      </c>
      <c r="CQ54" s="4">
        <v>1</v>
      </c>
      <c r="CR54" s="4">
        <f t="shared" si="13"/>
        <v>0</v>
      </c>
      <c r="CT54" s="2" t="s">
        <v>61</v>
      </c>
      <c r="CU54" s="2">
        <v>8</v>
      </c>
      <c r="CV54" s="2">
        <v>8</v>
      </c>
      <c r="CW54" s="2">
        <v>0</v>
      </c>
      <c r="CX54" s="2">
        <v>0</v>
      </c>
      <c r="CY54" s="4">
        <v>1</v>
      </c>
      <c r="CZ54" s="4">
        <f t="shared" si="14"/>
        <v>0</v>
      </c>
      <c r="DB54" s="2" t="s">
        <v>61</v>
      </c>
      <c r="DC54" s="2">
        <v>8</v>
      </c>
      <c r="DD54" s="2">
        <v>8</v>
      </c>
      <c r="DE54" s="2">
        <v>0</v>
      </c>
      <c r="DF54" s="2">
        <v>0</v>
      </c>
      <c r="DG54" s="4">
        <v>1</v>
      </c>
      <c r="DH54" s="4">
        <f t="shared" si="15"/>
        <v>0</v>
      </c>
      <c r="DJ54" s="2" t="s">
        <v>61</v>
      </c>
      <c r="DK54" s="2">
        <v>8</v>
      </c>
      <c r="DL54" s="2">
        <v>8</v>
      </c>
      <c r="DM54" s="2">
        <v>0</v>
      </c>
      <c r="DN54" s="2">
        <v>0</v>
      </c>
      <c r="DO54" s="4">
        <v>1</v>
      </c>
      <c r="DP54" s="4">
        <f t="shared" si="16"/>
        <v>0</v>
      </c>
      <c r="DR54" s="2" t="s">
        <v>61</v>
      </c>
      <c r="DS54" s="2">
        <v>8</v>
      </c>
      <c r="DT54" s="2">
        <v>8</v>
      </c>
      <c r="DU54" s="2">
        <v>0</v>
      </c>
      <c r="DV54" s="2">
        <v>0</v>
      </c>
      <c r="DW54" s="4">
        <v>1</v>
      </c>
      <c r="DX54" s="4">
        <f t="shared" si="17"/>
        <v>0</v>
      </c>
      <c r="DZ54" s="2" t="s">
        <v>61</v>
      </c>
      <c r="EA54" s="2">
        <v>8</v>
      </c>
      <c r="EB54" s="2">
        <v>8</v>
      </c>
      <c r="EC54" s="2">
        <v>0</v>
      </c>
      <c r="ED54" s="2">
        <v>0</v>
      </c>
      <c r="EE54" s="4">
        <v>1</v>
      </c>
      <c r="EF54" s="4">
        <f t="shared" si="18"/>
        <v>0</v>
      </c>
      <c r="EH54" s="2" t="s">
        <v>61</v>
      </c>
      <c r="EI54" s="2">
        <v>8</v>
      </c>
      <c r="EJ54" s="2">
        <v>8</v>
      </c>
      <c r="EK54" s="2">
        <v>0</v>
      </c>
      <c r="EL54" s="2">
        <v>0</v>
      </c>
      <c r="EM54" s="4">
        <v>1</v>
      </c>
      <c r="EN54" s="4">
        <f t="shared" si="19"/>
        <v>0</v>
      </c>
      <c r="EP54" s="2" t="s">
        <v>61</v>
      </c>
      <c r="EQ54" s="2">
        <v>8</v>
      </c>
      <c r="ER54" s="2">
        <v>8</v>
      </c>
      <c r="ES54" s="2">
        <v>0</v>
      </c>
      <c r="ET54" s="2">
        <v>0</v>
      </c>
      <c r="EU54" s="4">
        <v>1</v>
      </c>
      <c r="EV54" s="4">
        <f t="shared" si="20"/>
        <v>0</v>
      </c>
    </row>
    <row r="55" spans="1:152">
      <c r="A55" s="4">
        <v>1</v>
      </c>
      <c r="B55" s="4"/>
      <c r="C55" s="2" t="s">
        <v>58</v>
      </c>
      <c r="D55" s="2">
        <v>3</v>
      </c>
      <c r="E55" s="2">
        <v>3</v>
      </c>
      <c r="F55" s="2">
        <v>0</v>
      </c>
      <c r="G55" s="2">
        <v>0</v>
      </c>
      <c r="H55" s="4">
        <f t="shared" si="2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20">
        <f t="shared" si="3"/>
        <v>1</v>
      </c>
      <c r="P55" s="10">
        <f t="shared" si="4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20">
        <f t="shared" si="5"/>
        <v>1</v>
      </c>
      <c r="X55" s="20">
        <f t="shared" si="23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4"/>
        <v>0</v>
      </c>
      <c r="AH55" s="2" t="s">
        <v>61</v>
      </c>
      <c r="AI55" s="2">
        <v>8</v>
      </c>
      <c r="AJ55" s="2">
        <v>8</v>
      </c>
      <c r="AK55" s="2">
        <v>0</v>
      </c>
      <c r="AL55" s="2">
        <v>0</v>
      </c>
      <c r="AM55" s="4">
        <v>1</v>
      </c>
      <c r="AN55" s="4">
        <f t="shared" si="27"/>
        <v>0</v>
      </c>
      <c r="AP55" s="2" t="s">
        <v>61</v>
      </c>
      <c r="AQ55" s="2">
        <v>8</v>
      </c>
      <c r="AR55" s="2">
        <v>8</v>
      </c>
      <c r="AS55" s="2">
        <v>0</v>
      </c>
      <c r="AT55" s="2">
        <v>0</v>
      </c>
      <c r="AU55" s="4">
        <v>1</v>
      </c>
      <c r="AV55" s="4">
        <f t="shared" si="7"/>
        <v>0</v>
      </c>
      <c r="AX55" s="2" t="s">
        <v>61</v>
      </c>
      <c r="AY55" s="2">
        <v>8</v>
      </c>
      <c r="AZ55" s="2">
        <v>8</v>
      </c>
      <c r="BA55" s="2">
        <v>0</v>
      </c>
      <c r="BB55" s="2">
        <v>0</v>
      </c>
      <c r="BC55" s="4">
        <v>1</v>
      </c>
      <c r="BD55" s="20">
        <f t="shared" si="8"/>
        <v>0</v>
      </c>
      <c r="BF55" s="2" t="s">
        <v>61</v>
      </c>
      <c r="BG55" s="2">
        <v>8</v>
      </c>
      <c r="BH55" s="2">
        <v>8</v>
      </c>
      <c r="BI55" s="2">
        <v>0</v>
      </c>
      <c r="BJ55" s="2">
        <v>0</v>
      </c>
      <c r="BK55" s="4">
        <v>1</v>
      </c>
      <c r="BL55" s="4">
        <f t="shared" si="9"/>
        <v>0</v>
      </c>
      <c r="BN55" s="2" t="s">
        <v>62</v>
      </c>
      <c r="BO55" s="2">
        <v>164</v>
      </c>
      <c r="BP55" s="2">
        <v>160</v>
      </c>
      <c r="BQ55" s="2">
        <v>4</v>
      </c>
      <c r="BR55" s="2">
        <v>0</v>
      </c>
      <c r="BS55" s="4">
        <v>0.98</v>
      </c>
      <c r="BT55" s="4">
        <f t="shared" si="26"/>
        <v>0</v>
      </c>
      <c r="BV55" s="2" t="s">
        <v>62</v>
      </c>
      <c r="BW55" s="2">
        <v>164</v>
      </c>
      <c r="BX55" s="2">
        <v>160</v>
      </c>
      <c r="BY55" s="2">
        <v>4</v>
      </c>
      <c r="BZ55" s="2">
        <v>0</v>
      </c>
      <c r="CA55" s="4">
        <v>0.98</v>
      </c>
      <c r="CB55" s="4">
        <f t="shared" si="11"/>
        <v>0</v>
      </c>
      <c r="CD55" s="2" t="s">
        <v>62</v>
      </c>
      <c r="CE55" s="2">
        <v>164</v>
      </c>
      <c r="CF55" s="2">
        <v>160</v>
      </c>
      <c r="CG55" s="2">
        <v>3</v>
      </c>
      <c r="CH55" s="2">
        <v>1</v>
      </c>
      <c r="CI55" s="4">
        <v>0.98</v>
      </c>
      <c r="CJ55" s="4">
        <f t="shared" si="12"/>
        <v>0</v>
      </c>
      <c r="CL55" s="2" t="s">
        <v>62</v>
      </c>
      <c r="CM55" s="2">
        <v>164</v>
      </c>
      <c r="CN55" s="2">
        <v>160</v>
      </c>
      <c r="CO55" s="2">
        <v>4</v>
      </c>
      <c r="CP55" s="2">
        <v>0</v>
      </c>
      <c r="CQ55" s="4">
        <v>0.98</v>
      </c>
      <c r="CR55" s="4">
        <f t="shared" si="13"/>
        <v>0</v>
      </c>
      <c r="CT55" s="2" t="s">
        <v>62</v>
      </c>
      <c r="CU55" s="2">
        <v>164</v>
      </c>
      <c r="CV55" s="2">
        <v>160</v>
      </c>
      <c r="CW55" s="2">
        <v>4</v>
      </c>
      <c r="CX55" s="2">
        <v>0</v>
      </c>
      <c r="CY55" s="4">
        <v>0.98</v>
      </c>
      <c r="CZ55" s="4">
        <f t="shared" si="14"/>
        <v>0</v>
      </c>
      <c r="DB55" s="2" t="s">
        <v>62</v>
      </c>
      <c r="DC55" s="2">
        <v>164</v>
      </c>
      <c r="DD55" s="2">
        <v>160</v>
      </c>
      <c r="DE55" s="2">
        <v>4</v>
      </c>
      <c r="DF55" s="2">
        <v>0</v>
      </c>
      <c r="DG55" s="4">
        <v>0.98</v>
      </c>
      <c r="DH55" s="4">
        <f t="shared" si="15"/>
        <v>0</v>
      </c>
      <c r="DJ55" s="2" t="s">
        <v>62</v>
      </c>
      <c r="DK55" s="2">
        <v>164</v>
      </c>
      <c r="DL55" s="2">
        <v>160</v>
      </c>
      <c r="DM55" s="2">
        <v>4</v>
      </c>
      <c r="DN55" s="2">
        <v>0</v>
      </c>
      <c r="DO55" s="4">
        <v>0.98</v>
      </c>
      <c r="DP55" s="4">
        <f t="shared" si="16"/>
        <v>0</v>
      </c>
      <c r="DR55" s="2" t="s">
        <v>62</v>
      </c>
      <c r="DS55" s="2">
        <v>164</v>
      </c>
      <c r="DT55" s="2">
        <v>160</v>
      </c>
      <c r="DU55" s="2">
        <v>4</v>
      </c>
      <c r="DV55" s="2">
        <v>0</v>
      </c>
      <c r="DW55" s="4">
        <v>0.98</v>
      </c>
      <c r="DX55" s="4">
        <f t="shared" si="17"/>
        <v>0</v>
      </c>
      <c r="DZ55" s="2" t="s">
        <v>62</v>
      </c>
      <c r="EA55" s="2">
        <v>164</v>
      </c>
      <c r="EB55" s="2">
        <v>160</v>
      </c>
      <c r="EC55" s="2">
        <v>4</v>
      </c>
      <c r="ED55" s="2">
        <v>0</v>
      </c>
      <c r="EE55" s="4">
        <v>0.98</v>
      </c>
      <c r="EF55" s="4">
        <f t="shared" si="18"/>
        <v>0</v>
      </c>
      <c r="EH55" s="2" t="s">
        <v>62</v>
      </c>
      <c r="EI55" s="2">
        <v>164</v>
      </c>
      <c r="EJ55" s="2">
        <v>160</v>
      </c>
      <c r="EK55" s="2">
        <v>4</v>
      </c>
      <c r="EL55" s="2">
        <v>0</v>
      </c>
      <c r="EM55" s="4">
        <v>0.98</v>
      </c>
      <c r="EN55" s="4">
        <f t="shared" si="19"/>
        <v>0</v>
      </c>
      <c r="EP55" s="2" t="s">
        <v>62</v>
      </c>
      <c r="EQ55" s="2">
        <v>164</v>
      </c>
      <c r="ER55" s="2">
        <v>160</v>
      </c>
      <c r="ES55" s="2">
        <v>4</v>
      </c>
      <c r="ET55" s="2">
        <v>0</v>
      </c>
      <c r="EU55" s="4">
        <v>0.98</v>
      </c>
      <c r="EV55" s="4">
        <f t="shared" si="20"/>
        <v>0</v>
      </c>
    </row>
    <row r="56" spans="1:152">
      <c r="A56" s="4">
        <v>0.95</v>
      </c>
      <c r="B56" s="4"/>
      <c r="C56" s="2" t="s">
        <v>59</v>
      </c>
      <c r="D56" s="2">
        <v>23</v>
      </c>
      <c r="E56" s="2">
        <v>22</v>
      </c>
      <c r="F56" s="2">
        <v>1</v>
      </c>
      <c r="G56" s="2">
        <v>0</v>
      </c>
      <c r="H56" s="4">
        <f t="shared" si="2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20">
        <f t="shared" si="3"/>
        <v>0.95652173913043481</v>
      </c>
      <c r="P56" s="10">
        <f t="shared" si="4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20">
        <f t="shared" si="5"/>
        <v>0.95652173913043481</v>
      </c>
      <c r="X56" s="20">
        <f t="shared" si="23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4"/>
        <v>-6.521739130434856E-3</v>
      </c>
      <c r="AH56" s="2" t="s">
        <v>62</v>
      </c>
      <c r="AI56" s="2">
        <v>164</v>
      </c>
      <c r="AJ56" s="2">
        <v>160</v>
      </c>
      <c r="AK56" s="2">
        <v>4</v>
      </c>
      <c r="AL56" s="2">
        <v>0</v>
      </c>
      <c r="AM56" s="4">
        <v>0.97</v>
      </c>
      <c r="AN56" s="4">
        <f t="shared" si="27"/>
        <v>0</v>
      </c>
      <c r="AP56" s="2" t="s">
        <v>62</v>
      </c>
      <c r="AQ56" s="2">
        <v>164</v>
      </c>
      <c r="AR56" s="2">
        <v>160</v>
      </c>
      <c r="AS56" s="2">
        <v>4</v>
      </c>
      <c r="AT56" s="2">
        <v>0</v>
      </c>
      <c r="AU56" s="4">
        <v>0.98</v>
      </c>
      <c r="AV56" s="4">
        <f t="shared" si="7"/>
        <v>1.0000000000000009E-2</v>
      </c>
      <c r="AX56" s="2" t="s">
        <v>62</v>
      </c>
      <c r="AY56" s="2">
        <v>164</v>
      </c>
      <c r="AZ56" s="2">
        <v>160</v>
      </c>
      <c r="BA56" s="2">
        <v>4</v>
      </c>
      <c r="BB56" s="2">
        <v>0</v>
      </c>
      <c r="BC56" s="4">
        <v>0.98</v>
      </c>
      <c r="BD56" s="20">
        <f t="shared" si="8"/>
        <v>0</v>
      </c>
      <c r="BF56" s="2" t="s">
        <v>62</v>
      </c>
      <c r="BG56" s="2">
        <v>164</v>
      </c>
      <c r="BH56" s="2">
        <v>160</v>
      </c>
      <c r="BI56" s="2">
        <v>4</v>
      </c>
      <c r="BJ56" s="2">
        <v>0</v>
      </c>
      <c r="BK56" s="4">
        <v>0.98</v>
      </c>
      <c r="BL56" s="4">
        <f t="shared" si="9"/>
        <v>0</v>
      </c>
      <c r="BN56" s="2" t="s">
        <v>63</v>
      </c>
      <c r="BO56" s="2">
        <v>40</v>
      </c>
      <c r="BP56" s="2">
        <v>40</v>
      </c>
      <c r="BQ56" s="2">
        <v>0</v>
      </c>
      <c r="BR56" s="2">
        <v>0</v>
      </c>
      <c r="BS56" s="4">
        <v>1</v>
      </c>
      <c r="BT56" s="4">
        <f t="shared" si="26"/>
        <v>0</v>
      </c>
      <c r="BV56" s="2" t="s">
        <v>63</v>
      </c>
      <c r="BW56" s="2">
        <v>40</v>
      </c>
      <c r="BX56" s="2">
        <v>40</v>
      </c>
      <c r="BY56" s="2">
        <v>0</v>
      </c>
      <c r="BZ56" s="2">
        <v>0</v>
      </c>
      <c r="CA56" s="4">
        <v>1</v>
      </c>
      <c r="CB56" s="4">
        <f t="shared" si="11"/>
        <v>0</v>
      </c>
      <c r="CD56" s="2" t="s">
        <v>63</v>
      </c>
      <c r="CE56" s="2">
        <v>40</v>
      </c>
      <c r="CF56" s="2">
        <v>40</v>
      </c>
      <c r="CG56" s="2">
        <v>0</v>
      </c>
      <c r="CH56" s="2">
        <v>0</v>
      </c>
      <c r="CI56" s="4">
        <v>1</v>
      </c>
      <c r="CJ56" s="4">
        <f t="shared" si="12"/>
        <v>0</v>
      </c>
      <c r="CL56" s="2" t="s">
        <v>63</v>
      </c>
      <c r="CM56" s="2">
        <v>40</v>
      </c>
      <c r="CN56" s="2">
        <v>40</v>
      </c>
      <c r="CO56" s="2">
        <v>0</v>
      </c>
      <c r="CP56" s="2">
        <v>0</v>
      </c>
      <c r="CQ56" s="4">
        <v>1</v>
      </c>
      <c r="CR56" s="4">
        <f t="shared" si="13"/>
        <v>0</v>
      </c>
      <c r="CT56" s="2" t="s">
        <v>63</v>
      </c>
      <c r="CU56" s="2">
        <v>40</v>
      </c>
      <c r="CV56" s="2">
        <v>40</v>
      </c>
      <c r="CW56" s="2">
        <v>0</v>
      </c>
      <c r="CX56" s="2">
        <v>0</v>
      </c>
      <c r="CY56" s="4">
        <v>1</v>
      </c>
      <c r="CZ56" s="4">
        <f t="shared" si="14"/>
        <v>0</v>
      </c>
      <c r="DB56" s="2" t="s">
        <v>63</v>
      </c>
      <c r="DC56" s="2">
        <v>40</v>
      </c>
      <c r="DD56" s="2">
        <v>40</v>
      </c>
      <c r="DE56" s="2">
        <v>0</v>
      </c>
      <c r="DF56" s="2">
        <v>0</v>
      </c>
      <c r="DG56" s="4">
        <v>1</v>
      </c>
      <c r="DH56" s="4">
        <f t="shared" si="15"/>
        <v>0</v>
      </c>
      <c r="DJ56" s="2" t="s">
        <v>63</v>
      </c>
      <c r="DK56" s="2">
        <v>40</v>
      </c>
      <c r="DL56" s="2">
        <v>40</v>
      </c>
      <c r="DM56" s="2">
        <v>0</v>
      </c>
      <c r="DN56" s="2">
        <v>0</v>
      </c>
      <c r="DO56" s="4">
        <v>1</v>
      </c>
      <c r="DP56" s="4">
        <f t="shared" si="16"/>
        <v>0</v>
      </c>
      <c r="DR56" s="2" t="s">
        <v>63</v>
      </c>
      <c r="DS56" s="2">
        <v>40</v>
      </c>
      <c r="DT56" s="2">
        <v>40</v>
      </c>
      <c r="DU56" s="2">
        <v>0</v>
      </c>
      <c r="DV56" s="2">
        <v>0</v>
      </c>
      <c r="DW56" s="4">
        <v>1</v>
      </c>
      <c r="DX56" s="4">
        <f t="shared" si="17"/>
        <v>0</v>
      </c>
      <c r="DZ56" s="2" t="s">
        <v>63</v>
      </c>
      <c r="EA56" s="2">
        <v>40</v>
      </c>
      <c r="EB56" s="2">
        <v>40</v>
      </c>
      <c r="EC56" s="2">
        <v>0</v>
      </c>
      <c r="ED56" s="2">
        <v>0</v>
      </c>
      <c r="EE56" s="4">
        <v>1</v>
      </c>
      <c r="EF56" s="4">
        <f t="shared" si="18"/>
        <v>0</v>
      </c>
      <c r="EH56" s="2" t="s">
        <v>63</v>
      </c>
      <c r="EI56" s="2">
        <v>40</v>
      </c>
      <c r="EJ56" s="2">
        <v>40</v>
      </c>
      <c r="EK56" s="2">
        <v>0</v>
      </c>
      <c r="EL56" s="2">
        <v>0</v>
      </c>
      <c r="EM56" s="4">
        <v>1</v>
      </c>
      <c r="EN56" s="4">
        <f t="shared" si="19"/>
        <v>0</v>
      </c>
      <c r="EP56" s="2" t="s">
        <v>63</v>
      </c>
      <c r="EQ56" s="2">
        <v>40</v>
      </c>
      <c r="ER56" s="2">
        <v>40</v>
      </c>
      <c r="ES56" s="2">
        <v>0</v>
      </c>
      <c r="ET56" s="2">
        <v>0</v>
      </c>
      <c r="EU56" s="4">
        <v>1</v>
      </c>
      <c r="EV56" s="4">
        <f t="shared" si="20"/>
        <v>0</v>
      </c>
    </row>
    <row r="57" spans="1:152">
      <c r="A57" s="4">
        <v>1</v>
      </c>
      <c r="B57" s="4"/>
      <c r="C57" s="2" t="s">
        <v>60</v>
      </c>
      <c r="D57" s="2">
        <v>12</v>
      </c>
      <c r="E57" s="2">
        <v>12</v>
      </c>
      <c r="F57" s="2">
        <v>0</v>
      </c>
      <c r="G57" s="2">
        <v>0</v>
      </c>
      <c r="H57" s="4">
        <f t="shared" si="2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20">
        <f t="shared" si="3"/>
        <v>1</v>
      </c>
      <c r="P57" s="10">
        <f t="shared" si="4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20">
        <f t="shared" si="5"/>
        <v>1</v>
      </c>
      <c r="X57" s="20">
        <f t="shared" si="23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4"/>
        <v>0</v>
      </c>
      <c r="AH57" s="2" t="s">
        <v>63</v>
      </c>
      <c r="AI57" s="2">
        <v>40</v>
      </c>
      <c r="AJ57" s="2">
        <v>40</v>
      </c>
      <c r="AK57" s="2">
        <v>0</v>
      </c>
      <c r="AL57" s="2">
        <v>0</v>
      </c>
      <c r="AM57" s="4">
        <v>1</v>
      </c>
      <c r="AN57" s="4">
        <f t="shared" si="27"/>
        <v>0</v>
      </c>
      <c r="AP57" s="2" t="s">
        <v>63</v>
      </c>
      <c r="AQ57" s="2">
        <v>40</v>
      </c>
      <c r="AR57" s="2">
        <v>40</v>
      </c>
      <c r="AS57" s="2">
        <v>0</v>
      </c>
      <c r="AT57" s="2">
        <v>0</v>
      </c>
      <c r="AU57" s="4">
        <v>1</v>
      </c>
      <c r="AV57" s="4">
        <f t="shared" si="7"/>
        <v>0</v>
      </c>
      <c r="AX57" s="2" t="s">
        <v>63</v>
      </c>
      <c r="AY57" s="2">
        <v>40</v>
      </c>
      <c r="AZ57" s="2">
        <v>40</v>
      </c>
      <c r="BA57" s="2">
        <v>0</v>
      </c>
      <c r="BB57" s="2">
        <v>0</v>
      </c>
      <c r="BC57" s="4">
        <v>1</v>
      </c>
      <c r="BD57" s="20">
        <f t="shared" si="8"/>
        <v>0</v>
      </c>
      <c r="BF57" s="2" t="s">
        <v>63</v>
      </c>
      <c r="BG57" s="2">
        <v>40</v>
      </c>
      <c r="BH57" s="2">
        <v>40</v>
      </c>
      <c r="BI57" s="2">
        <v>0</v>
      </c>
      <c r="BJ57" s="2">
        <v>0</v>
      </c>
      <c r="BK57" s="4">
        <v>1</v>
      </c>
      <c r="BL57" s="4">
        <f t="shared" si="9"/>
        <v>0</v>
      </c>
      <c r="BN57" s="2" t="s">
        <v>64</v>
      </c>
      <c r="BO57" s="2">
        <v>2</v>
      </c>
      <c r="BP57" s="2">
        <v>2</v>
      </c>
      <c r="BQ57" s="2">
        <v>0</v>
      </c>
      <c r="BR57" s="2">
        <v>0</v>
      </c>
      <c r="BS57" s="4">
        <v>1</v>
      </c>
      <c r="BT57" s="4">
        <f t="shared" si="26"/>
        <v>0</v>
      </c>
      <c r="BV57" s="2" t="s">
        <v>64</v>
      </c>
      <c r="BW57" s="2">
        <v>2</v>
      </c>
      <c r="BX57" s="2">
        <v>2</v>
      </c>
      <c r="BY57" s="2">
        <v>0</v>
      </c>
      <c r="BZ57" s="2">
        <v>0</v>
      </c>
      <c r="CA57" s="4">
        <v>1</v>
      </c>
      <c r="CB57" s="4">
        <f t="shared" si="11"/>
        <v>0</v>
      </c>
      <c r="CD57" s="2" t="s">
        <v>64</v>
      </c>
      <c r="CE57" s="2">
        <v>2</v>
      </c>
      <c r="CF57" s="2">
        <v>2</v>
      </c>
      <c r="CG57" s="2">
        <v>0</v>
      </c>
      <c r="CH57" s="2">
        <v>0</v>
      </c>
      <c r="CI57" s="4">
        <v>1</v>
      </c>
      <c r="CJ57" s="4">
        <f t="shared" si="12"/>
        <v>0</v>
      </c>
      <c r="CL57" s="2" t="s">
        <v>64</v>
      </c>
      <c r="CM57" s="2">
        <v>2</v>
      </c>
      <c r="CN57" s="2">
        <v>2</v>
      </c>
      <c r="CO57" s="2">
        <v>0</v>
      </c>
      <c r="CP57" s="2">
        <v>0</v>
      </c>
      <c r="CQ57" s="4">
        <v>1</v>
      </c>
      <c r="CR57" s="4">
        <f t="shared" si="13"/>
        <v>0</v>
      </c>
      <c r="CT57" s="2" t="s">
        <v>64</v>
      </c>
      <c r="CU57" s="2">
        <v>2</v>
      </c>
      <c r="CV57" s="2">
        <v>2</v>
      </c>
      <c r="CW57" s="2">
        <v>0</v>
      </c>
      <c r="CX57" s="2">
        <v>0</v>
      </c>
      <c r="CY57" s="4">
        <v>1</v>
      </c>
      <c r="CZ57" s="4">
        <f t="shared" si="14"/>
        <v>0</v>
      </c>
      <c r="DB57" s="2" t="s">
        <v>64</v>
      </c>
      <c r="DC57" s="2">
        <v>2</v>
      </c>
      <c r="DD57" s="2">
        <v>2</v>
      </c>
      <c r="DE57" s="2">
        <v>0</v>
      </c>
      <c r="DF57" s="2">
        <v>0</v>
      </c>
      <c r="DG57" s="4">
        <v>1</v>
      </c>
      <c r="DH57" s="4">
        <f t="shared" si="15"/>
        <v>0</v>
      </c>
      <c r="DJ57" s="2" t="s">
        <v>64</v>
      </c>
      <c r="DK57" s="2">
        <v>2</v>
      </c>
      <c r="DL57" s="2">
        <v>2</v>
      </c>
      <c r="DM57" s="2">
        <v>0</v>
      </c>
      <c r="DN57" s="2">
        <v>0</v>
      </c>
      <c r="DO57" s="4">
        <v>1</v>
      </c>
      <c r="DP57" s="4">
        <f t="shared" si="16"/>
        <v>0</v>
      </c>
      <c r="DR57" s="2" t="s">
        <v>64</v>
      </c>
      <c r="DS57" s="2">
        <v>2</v>
      </c>
      <c r="DT57" s="2">
        <v>2</v>
      </c>
      <c r="DU57" s="2">
        <v>0</v>
      </c>
      <c r="DV57" s="2">
        <v>0</v>
      </c>
      <c r="DW57" s="4">
        <v>1</v>
      </c>
      <c r="DX57" s="4">
        <f t="shared" si="17"/>
        <v>0</v>
      </c>
      <c r="DZ57" s="2" t="s">
        <v>64</v>
      </c>
      <c r="EA57" s="2">
        <v>2</v>
      </c>
      <c r="EB57" s="2">
        <v>2</v>
      </c>
      <c r="EC57" s="2">
        <v>0</v>
      </c>
      <c r="ED57" s="2">
        <v>0</v>
      </c>
      <c r="EE57" s="4">
        <v>1</v>
      </c>
      <c r="EF57" s="4">
        <f t="shared" si="18"/>
        <v>0</v>
      </c>
      <c r="EH57" s="2" t="s">
        <v>64</v>
      </c>
      <c r="EI57" s="2">
        <v>2</v>
      </c>
      <c r="EJ57" s="2">
        <v>2</v>
      </c>
      <c r="EK57" s="2">
        <v>0</v>
      </c>
      <c r="EL57" s="2">
        <v>0</v>
      </c>
      <c r="EM57" s="4">
        <v>1</v>
      </c>
      <c r="EN57" s="4">
        <f t="shared" si="19"/>
        <v>0</v>
      </c>
      <c r="EP57" s="2" t="s">
        <v>64</v>
      </c>
      <c r="EQ57" s="2">
        <v>2</v>
      </c>
      <c r="ER57" s="2">
        <v>2</v>
      </c>
      <c r="ES57" s="2">
        <v>0</v>
      </c>
      <c r="ET57" s="2">
        <v>0</v>
      </c>
      <c r="EU57" s="4">
        <v>1</v>
      </c>
      <c r="EV57" s="4">
        <f t="shared" si="20"/>
        <v>0</v>
      </c>
    </row>
    <row r="58" spans="1:152">
      <c r="A58" s="4">
        <v>1</v>
      </c>
      <c r="B58" s="4"/>
      <c r="C58" s="2" t="s">
        <v>61</v>
      </c>
      <c r="D58" s="2">
        <v>8</v>
      </c>
      <c r="E58" s="2">
        <v>8</v>
      </c>
      <c r="F58" s="2">
        <v>0</v>
      </c>
      <c r="G58" s="2">
        <v>0</v>
      </c>
      <c r="H58" s="4">
        <f t="shared" si="2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20">
        <f t="shared" si="3"/>
        <v>1</v>
      </c>
      <c r="P58" s="10">
        <f t="shared" si="4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20">
        <f t="shared" si="5"/>
        <v>1</v>
      </c>
      <c r="X58" s="20">
        <f t="shared" si="23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4"/>
        <v>0</v>
      </c>
      <c r="AH58" s="2" t="s">
        <v>64</v>
      </c>
      <c r="AI58" s="2">
        <v>2</v>
      </c>
      <c r="AJ58" s="2">
        <v>2</v>
      </c>
      <c r="AK58" s="2">
        <v>0</v>
      </c>
      <c r="AL58" s="2">
        <v>0</v>
      </c>
      <c r="AM58" s="4">
        <v>1</v>
      </c>
      <c r="AN58" s="4">
        <f t="shared" si="27"/>
        <v>0</v>
      </c>
      <c r="AP58" s="2" t="s">
        <v>64</v>
      </c>
      <c r="AQ58" s="2">
        <v>2</v>
      </c>
      <c r="AR58" s="2">
        <v>2</v>
      </c>
      <c r="AS58" s="2">
        <v>0</v>
      </c>
      <c r="AT58" s="2">
        <v>0</v>
      </c>
      <c r="AU58" s="4">
        <v>1</v>
      </c>
      <c r="AV58" s="4">
        <f t="shared" si="7"/>
        <v>0</v>
      </c>
      <c r="AX58" s="2" t="s">
        <v>64</v>
      </c>
      <c r="AY58" s="2">
        <v>2</v>
      </c>
      <c r="AZ58" s="2">
        <v>2</v>
      </c>
      <c r="BA58" s="2">
        <v>0</v>
      </c>
      <c r="BB58" s="2">
        <v>0</v>
      </c>
      <c r="BC58" s="4">
        <v>1</v>
      </c>
      <c r="BD58" s="20">
        <f t="shared" si="8"/>
        <v>0</v>
      </c>
      <c r="BF58" s="2" t="s">
        <v>64</v>
      </c>
      <c r="BG58" s="2">
        <v>2</v>
      </c>
      <c r="BH58" s="2">
        <v>2</v>
      </c>
      <c r="BI58" s="2">
        <v>0</v>
      </c>
      <c r="BJ58" s="2">
        <v>0</v>
      </c>
      <c r="BK58" s="4">
        <v>1</v>
      </c>
      <c r="BL58" s="4">
        <f t="shared" si="9"/>
        <v>0</v>
      </c>
      <c r="BN58" s="2" t="s">
        <v>66</v>
      </c>
      <c r="BO58" s="2">
        <v>228</v>
      </c>
      <c r="BP58" s="2">
        <v>219</v>
      </c>
      <c r="BQ58" s="2">
        <v>9</v>
      </c>
      <c r="BR58" s="2">
        <v>0</v>
      </c>
      <c r="BS58" s="4">
        <v>0.96</v>
      </c>
      <c r="BT58" s="4">
        <f t="shared" si="26"/>
        <v>0</v>
      </c>
      <c r="BV58" s="2" t="s">
        <v>66</v>
      </c>
      <c r="BW58" s="2">
        <v>228</v>
      </c>
      <c r="BX58" s="2">
        <v>219</v>
      </c>
      <c r="BY58" s="2">
        <v>9</v>
      </c>
      <c r="BZ58" s="2">
        <v>0</v>
      </c>
      <c r="CA58" s="4">
        <v>0.96</v>
      </c>
      <c r="CB58" s="4">
        <f t="shared" si="11"/>
        <v>0</v>
      </c>
      <c r="CD58" s="2" t="s">
        <v>66</v>
      </c>
      <c r="CE58" s="2">
        <v>228</v>
      </c>
      <c r="CF58" s="2">
        <v>219</v>
      </c>
      <c r="CG58" s="2">
        <v>9</v>
      </c>
      <c r="CH58" s="2">
        <v>0</v>
      </c>
      <c r="CI58" s="4">
        <v>0.96</v>
      </c>
      <c r="CJ58" s="4">
        <f t="shared" si="12"/>
        <v>0</v>
      </c>
      <c r="CL58" s="2" t="s">
        <v>66</v>
      </c>
      <c r="CM58" s="2">
        <v>228</v>
      </c>
      <c r="CN58" s="2">
        <v>219</v>
      </c>
      <c r="CO58" s="2">
        <v>9</v>
      </c>
      <c r="CP58" s="2">
        <v>0</v>
      </c>
      <c r="CQ58" s="4">
        <v>0.96</v>
      </c>
      <c r="CR58" s="4">
        <f t="shared" si="13"/>
        <v>0</v>
      </c>
      <c r="CT58" s="2" t="s">
        <v>66</v>
      </c>
      <c r="CU58" s="2">
        <v>228</v>
      </c>
      <c r="CV58" s="2">
        <v>219</v>
      </c>
      <c r="CW58" s="2">
        <v>9</v>
      </c>
      <c r="CX58" s="2">
        <v>0</v>
      </c>
      <c r="CY58" s="4">
        <v>0.96</v>
      </c>
      <c r="CZ58" s="4">
        <f t="shared" si="14"/>
        <v>0</v>
      </c>
      <c r="DB58" s="2" t="s">
        <v>66</v>
      </c>
      <c r="DC58" s="2">
        <v>228</v>
      </c>
      <c r="DD58" s="2">
        <v>219</v>
      </c>
      <c r="DE58" s="2">
        <v>9</v>
      </c>
      <c r="DF58" s="2">
        <v>0</v>
      </c>
      <c r="DG58" s="4">
        <v>0.96</v>
      </c>
      <c r="DH58" s="4">
        <f t="shared" si="15"/>
        <v>0</v>
      </c>
      <c r="DJ58" s="2" t="s">
        <v>66</v>
      </c>
      <c r="DK58" s="2">
        <v>228</v>
      </c>
      <c r="DL58" s="2">
        <v>219</v>
      </c>
      <c r="DM58" s="2">
        <v>9</v>
      </c>
      <c r="DN58" s="2">
        <v>0</v>
      </c>
      <c r="DO58" s="4">
        <v>0.96</v>
      </c>
      <c r="DP58" s="4">
        <f t="shared" si="16"/>
        <v>0</v>
      </c>
      <c r="DR58" s="2" t="s">
        <v>66</v>
      </c>
      <c r="DS58" s="2">
        <v>228</v>
      </c>
      <c r="DT58" s="2">
        <v>219</v>
      </c>
      <c r="DU58" s="2">
        <v>9</v>
      </c>
      <c r="DV58" s="2">
        <v>0</v>
      </c>
      <c r="DW58" s="4">
        <v>0.96</v>
      </c>
      <c r="DX58" s="4">
        <f t="shared" si="17"/>
        <v>0</v>
      </c>
      <c r="DZ58" s="2" t="s">
        <v>66</v>
      </c>
      <c r="EA58" s="2">
        <v>228</v>
      </c>
      <c r="EB58" s="2">
        <v>219</v>
      </c>
      <c r="EC58" s="2">
        <v>9</v>
      </c>
      <c r="ED58" s="2">
        <v>0</v>
      </c>
      <c r="EE58" s="4">
        <v>0.96</v>
      </c>
      <c r="EF58" s="4">
        <f t="shared" si="18"/>
        <v>0</v>
      </c>
      <c r="EH58" s="2" t="s">
        <v>66</v>
      </c>
      <c r="EI58" s="2">
        <v>228</v>
      </c>
      <c r="EJ58" s="2">
        <v>219</v>
      </c>
      <c r="EK58" s="2">
        <v>9</v>
      </c>
      <c r="EL58" s="2">
        <v>0</v>
      </c>
      <c r="EM58" s="4">
        <v>0.96</v>
      </c>
      <c r="EN58" s="4">
        <f t="shared" si="19"/>
        <v>0</v>
      </c>
      <c r="EP58" s="2" t="s">
        <v>66</v>
      </c>
      <c r="EQ58" s="2">
        <v>228</v>
      </c>
      <c r="ER58" s="2">
        <v>219</v>
      </c>
      <c r="ES58" s="2">
        <v>9</v>
      </c>
      <c r="ET58" s="2">
        <v>0</v>
      </c>
      <c r="EU58" s="4">
        <v>0.96</v>
      </c>
      <c r="EV58" s="4">
        <f t="shared" si="20"/>
        <v>0</v>
      </c>
    </row>
    <row r="59" spans="1:152">
      <c r="A59" s="4">
        <v>0.97</v>
      </c>
      <c r="B59" s="4"/>
      <c r="C59" s="2" t="s">
        <v>62</v>
      </c>
      <c r="D59" s="2">
        <v>164</v>
      </c>
      <c r="E59" s="2">
        <v>160</v>
      </c>
      <c r="F59" s="2">
        <v>4</v>
      </c>
      <c r="G59" s="2">
        <v>0</v>
      </c>
      <c r="H59" s="4">
        <f t="shared" si="2"/>
        <v>0.97560975609756095</v>
      </c>
      <c r="J59" s="2" t="s">
        <v>62</v>
      </c>
      <c r="K59" s="2">
        <v>164</v>
      </c>
      <c r="L59" s="2">
        <v>160</v>
      </c>
      <c r="M59" s="2">
        <v>4</v>
      </c>
      <c r="N59" s="2">
        <v>0</v>
      </c>
      <c r="O59" s="20">
        <f t="shared" si="3"/>
        <v>0.97560975609756095</v>
      </c>
      <c r="P59" s="10">
        <f t="shared" si="4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20">
        <f t="shared" si="5"/>
        <v>0.97560975609756095</v>
      </c>
      <c r="X59" s="20">
        <f t="shared" si="23"/>
        <v>0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4"/>
        <v>-5.6097560975609806E-3</v>
      </c>
      <c r="AH59" s="2" t="s">
        <v>66</v>
      </c>
      <c r="AI59" s="2">
        <v>228</v>
      </c>
      <c r="AJ59" s="2">
        <v>219</v>
      </c>
      <c r="AK59" s="2">
        <v>9</v>
      </c>
      <c r="AL59" s="2">
        <v>0</v>
      </c>
      <c r="AM59" s="4">
        <v>0.96</v>
      </c>
      <c r="AN59" s="4">
        <f t="shared" ref="AN59:AN68" si="28">AM59-AE63</f>
        <v>1.0000000000000009E-2</v>
      </c>
      <c r="AP59" s="2" t="s">
        <v>66</v>
      </c>
      <c r="AQ59" s="2">
        <v>228</v>
      </c>
      <c r="AR59" s="2">
        <v>219</v>
      </c>
      <c r="AS59" s="2">
        <v>9</v>
      </c>
      <c r="AT59" s="2">
        <v>0</v>
      </c>
      <c r="AU59" s="4">
        <v>0.96</v>
      </c>
      <c r="AV59" s="4">
        <f t="shared" si="7"/>
        <v>0</v>
      </c>
      <c r="AX59" s="2" t="s">
        <v>66</v>
      </c>
      <c r="AY59" s="2">
        <v>228</v>
      </c>
      <c r="AZ59" s="2">
        <v>218</v>
      </c>
      <c r="BA59" s="2">
        <v>9</v>
      </c>
      <c r="BB59" s="2">
        <v>1</v>
      </c>
      <c r="BC59" s="4">
        <v>0.96</v>
      </c>
      <c r="BD59" s="20">
        <f t="shared" si="8"/>
        <v>0</v>
      </c>
      <c r="BF59" s="2" t="s">
        <v>66</v>
      </c>
      <c r="BG59" s="2">
        <v>228</v>
      </c>
      <c r="BH59" s="2">
        <v>219</v>
      </c>
      <c r="BI59" s="2">
        <v>9</v>
      </c>
      <c r="BJ59" s="2">
        <v>0</v>
      </c>
      <c r="BK59" s="4">
        <v>0.96</v>
      </c>
      <c r="BL59" s="4">
        <f t="shared" si="9"/>
        <v>0</v>
      </c>
      <c r="BN59" s="2" t="s">
        <v>67</v>
      </c>
      <c r="BO59" s="2">
        <v>50</v>
      </c>
      <c r="BP59" s="2">
        <v>33</v>
      </c>
      <c r="BQ59" s="2">
        <v>1</v>
      </c>
      <c r="BR59" s="2">
        <v>16</v>
      </c>
      <c r="BS59" s="4">
        <v>0.66</v>
      </c>
      <c r="BT59" s="4">
        <f t="shared" si="26"/>
        <v>2.0000000000000018E-2</v>
      </c>
      <c r="BV59" s="2" t="s">
        <v>67</v>
      </c>
      <c r="BW59" s="2">
        <v>50</v>
      </c>
      <c r="BX59" s="2">
        <v>33</v>
      </c>
      <c r="BY59" s="2">
        <v>2</v>
      </c>
      <c r="BZ59" s="2">
        <v>15</v>
      </c>
      <c r="CA59" s="4">
        <v>0.66</v>
      </c>
      <c r="CB59" s="4">
        <f t="shared" si="11"/>
        <v>0</v>
      </c>
      <c r="CD59" s="2" t="s">
        <v>67</v>
      </c>
      <c r="CE59" s="2">
        <v>50</v>
      </c>
      <c r="CF59" s="2">
        <v>32</v>
      </c>
      <c r="CG59" s="2">
        <v>0</v>
      </c>
      <c r="CH59" s="2">
        <v>18</v>
      </c>
      <c r="CI59" s="4">
        <v>0.64</v>
      </c>
      <c r="CJ59" s="4">
        <f t="shared" si="12"/>
        <v>-2.0000000000000018E-2</v>
      </c>
      <c r="CL59" s="2" t="s">
        <v>67</v>
      </c>
      <c r="CM59" s="2">
        <v>50</v>
      </c>
      <c r="CN59" s="2">
        <v>33</v>
      </c>
      <c r="CO59" s="2">
        <v>2</v>
      </c>
      <c r="CP59" s="2">
        <v>15</v>
      </c>
      <c r="CQ59" s="4">
        <v>0.66</v>
      </c>
      <c r="CR59" s="4">
        <f t="shared" si="13"/>
        <v>2.0000000000000018E-2</v>
      </c>
      <c r="CT59" s="2" t="s">
        <v>67</v>
      </c>
      <c r="CU59" s="2">
        <v>50</v>
      </c>
      <c r="CV59" s="2">
        <v>33</v>
      </c>
      <c r="CW59" s="2">
        <v>2</v>
      </c>
      <c r="CX59" s="2">
        <v>15</v>
      </c>
      <c r="CY59" s="4">
        <v>0.66</v>
      </c>
      <c r="CZ59" s="4">
        <f t="shared" si="14"/>
        <v>0</v>
      </c>
      <c r="DB59" s="2" t="s">
        <v>67</v>
      </c>
      <c r="DC59" s="2">
        <v>50</v>
      </c>
      <c r="DD59" s="2">
        <v>33</v>
      </c>
      <c r="DE59" s="2">
        <v>2</v>
      </c>
      <c r="DF59" s="2">
        <v>15</v>
      </c>
      <c r="DG59" s="4">
        <v>0.66</v>
      </c>
      <c r="DH59" s="4">
        <f t="shared" si="15"/>
        <v>0</v>
      </c>
      <c r="DJ59" s="2" t="s">
        <v>67</v>
      </c>
      <c r="DK59" s="2">
        <v>50</v>
      </c>
      <c r="DL59" s="2">
        <v>33</v>
      </c>
      <c r="DM59" s="2">
        <v>2</v>
      </c>
      <c r="DN59" s="2">
        <v>15</v>
      </c>
      <c r="DO59" s="4">
        <v>0.66</v>
      </c>
      <c r="DP59" s="4">
        <f t="shared" si="16"/>
        <v>0</v>
      </c>
      <c r="DR59" s="2" t="s">
        <v>67</v>
      </c>
      <c r="DS59" s="2">
        <v>50</v>
      </c>
      <c r="DT59" s="2">
        <v>33</v>
      </c>
      <c r="DU59" s="2">
        <v>1</v>
      </c>
      <c r="DV59" s="2">
        <v>16</v>
      </c>
      <c r="DW59" s="4">
        <v>0.66</v>
      </c>
      <c r="DX59" s="4">
        <f t="shared" si="17"/>
        <v>0</v>
      </c>
      <c r="DZ59" s="2" t="s">
        <v>67</v>
      </c>
      <c r="EA59" s="2">
        <v>50</v>
      </c>
      <c r="EB59" s="2">
        <v>33</v>
      </c>
      <c r="EC59" s="2">
        <v>2</v>
      </c>
      <c r="ED59" s="2">
        <v>15</v>
      </c>
      <c r="EE59" s="4">
        <v>0.66</v>
      </c>
      <c r="EF59" s="4">
        <f t="shared" si="18"/>
        <v>0</v>
      </c>
      <c r="EH59" s="2" t="s">
        <v>67</v>
      </c>
      <c r="EI59" s="2">
        <v>50</v>
      </c>
      <c r="EJ59" s="2">
        <v>33</v>
      </c>
      <c r="EK59" s="2">
        <v>2</v>
      </c>
      <c r="EL59" s="2">
        <v>15</v>
      </c>
      <c r="EM59" s="4">
        <v>0.66</v>
      </c>
      <c r="EN59" s="4">
        <f t="shared" si="19"/>
        <v>0</v>
      </c>
      <c r="EP59" s="2" t="s">
        <v>67</v>
      </c>
      <c r="EQ59" s="2">
        <v>50</v>
      </c>
      <c r="ER59" s="2">
        <v>33</v>
      </c>
      <c r="ES59" s="2">
        <v>2</v>
      </c>
      <c r="ET59" s="2">
        <v>15</v>
      </c>
      <c r="EU59" s="4">
        <v>0.66</v>
      </c>
      <c r="EV59" s="4">
        <f t="shared" si="20"/>
        <v>0</v>
      </c>
    </row>
    <row r="60" spans="1:152">
      <c r="A60" s="4">
        <v>1</v>
      </c>
      <c r="B60" s="4"/>
      <c r="C60" s="2" t="s">
        <v>63</v>
      </c>
      <c r="D60" s="2">
        <v>40</v>
      </c>
      <c r="E60" s="2">
        <v>40</v>
      </c>
      <c r="F60" s="2">
        <v>0</v>
      </c>
      <c r="G60" s="2">
        <v>0</v>
      </c>
      <c r="H60" s="4">
        <f t="shared" si="2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20">
        <f t="shared" si="3"/>
        <v>1</v>
      </c>
      <c r="P60" s="10">
        <f t="shared" si="4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20">
        <f t="shared" si="5"/>
        <v>1</v>
      </c>
      <c r="X60" s="20">
        <f t="shared" si="23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4"/>
        <v>0</v>
      </c>
      <c r="AH60" s="2" t="s">
        <v>67</v>
      </c>
      <c r="AI60" s="2">
        <v>50</v>
      </c>
      <c r="AJ60" s="2">
        <v>33</v>
      </c>
      <c r="AK60" s="2">
        <v>2</v>
      </c>
      <c r="AL60" s="2">
        <v>15</v>
      </c>
      <c r="AM60" s="4">
        <v>0.66</v>
      </c>
      <c r="AN60" s="4">
        <f t="shared" si="28"/>
        <v>0</v>
      </c>
      <c r="AP60" s="2" t="s">
        <v>67</v>
      </c>
      <c r="AQ60" s="2">
        <v>50</v>
      </c>
      <c r="AR60" s="2">
        <v>33</v>
      </c>
      <c r="AS60" s="2">
        <v>2</v>
      </c>
      <c r="AT60" s="2">
        <v>15</v>
      </c>
      <c r="AU60" s="4">
        <v>0.66</v>
      </c>
      <c r="AV60" s="4">
        <f t="shared" si="7"/>
        <v>0</v>
      </c>
      <c r="AX60" s="2" t="s">
        <v>67</v>
      </c>
      <c r="AY60" s="2">
        <v>50</v>
      </c>
      <c r="AZ60" s="2">
        <v>33</v>
      </c>
      <c r="BA60" s="2">
        <v>2</v>
      </c>
      <c r="BB60" s="2">
        <v>15</v>
      </c>
      <c r="BC60" s="4">
        <v>0.66</v>
      </c>
      <c r="BD60" s="20">
        <f t="shared" si="8"/>
        <v>0</v>
      </c>
      <c r="BF60" s="2" t="s">
        <v>67</v>
      </c>
      <c r="BG60" s="2">
        <v>50</v>
      </c>
      <c r="BH60" s="2">
        <v>32</v>
      </c>
      <c r="BI60" s="2">
        <v>2</v>
      </c>
      <c r="BJ60" s="2">
        <v>16</v>
      </c>
      <c r="BK60" s="4">
        <v>0.64</v>
      </c>
      <c r="BL60" s="4">
        <f t="shared" si="9"/>
        <v>-2.0000000000000018E-2</v>
      </c>
      <c r="BN60" s="2" t="s">
        <v>68</v>
      </c>
      <c r="BO60" s="2">
        <v>899</v>
      </c>
      <c r="BP60" s="2">
        <v>899</v>
      </c>
      <c r="BQ60" s="2">
        <v>0</v>
      </c>
      <c r="BR60" s="2">
        <v>0</v>
      </c>
      <c r="BS60" s="4">
        <v>1</v>
      </c>
      <c r="BT60" s="4">
        <f t="shared" si="26"/>
        <v>0</v>
      </c>
      <c r="BV60" s="2" t="s">
        <v>68</v>
      </c>
      <c r="BW60" s="2">
        <v>899</v>
      </c>
      <c r="BX60" s="2">
        <v>899</v>
      </c>
      <c r="BY60" s="2">
        <v>0</v>
      </c>
      <c r="BZ60" s="2">
        <v>0</v>
      </c>
      <c r="CA60" s="4">
        <v>1</v>
      </c>
      <c r="CB60" s="4">
        <f t="shared" si="11"/>
        <v>0</v>
      </c>
      <c r="CD60" s="2" t="s">
        <v>68</v>
      </c>
      <c r="CE60" s="2">
        <v>899</v>
      </c>
      <c r="CF60" s="2">
        <v>899</v>
      </c>
      <c r="CG60" s="2">
        <v>0</v>
      </c>
      <c r="CH60" s="2">
        <v>0</v>
      </c>
      <c r="CI60" s="4">
        <v>1</v>
      </c>
      <c r="CJ60" s="4">
        <f t="shared" si="12"/>
        <v>0</v>
      </c>
      <c r="CL60" s="2" t="s">
        <v>68</v>
      </c>
      <c r="CM60" s="2">
        <v>899</v>
      </c>
      <c r="CN60" s="2">
        <v>899</v>
      </c>
      <c r="CO60" s="2">
        <v>0</v>
      </c>
      <c r="CP60" s="2">
        <v>0</v>
      </c>
      <c r="CQ60" s="4">
        <v>1</v>
      </c>
      <c r="CR60" s="4">
        <f t="shared" si="13"/>
        <v>0</v>
      </c>
      <c r="CT60" s="2" t="s">
        <v>68</v>
      </c>
      <c r="CU60" s="2">
        <v>899</v>
      </c>
      <c r="CV60" s="2">
        <v>899</v>
      </c>
      <c r="CW60" s="2">
        <v>0</v>
      </c>
      <c r="CX60" s="2">
        <v>0</v>
      </c>
      <c r="CY60" s="4">
        <v>1</v>
      </c>
      <c r="CZ60" s="4">
        <f t="shared" si="14"/>
        <v>0</v>
      </c>
      <c r="DB60" s="2" t="s">
        <v>68</v>
      </c>
      <c r="DC60" s="2">
        <v>899</v>
      </c>
      <c r="DD60" s="2">
        <v>899</v>
      </c>
      <c r="DE60" s="2">
        <v>0</v>
      </c>
      <c r="DF60" s="2">
        <v>0</v>
      </c>
      <c r="DG60" s="4">
        <v>1</v>
      </c>
      <c r="DH60" s="4">
        <f t="shared" si="15"/>
        <v>0</v>
      </c>
      <c r="DJ60" s="2" t="s">
        <v>68</v>
      </c>
      <c r="DK60" s="2">
        <v>899</v>
      </c>
      <c r="DL60" s="2">
        <v>889</v>
      </c>
      <c r="DM60" s="2">
        <v>0</v>
      </c>
      <c r="DN60" s="2">
        <v>10</v>
      </c>
      <c r="DO60" s="4">
        <v>0.99</v>
      </c>
      <c r="DP60" s="4">
        <f t="shared" si="16"/>
        <v>-1.0000000000000009E-2</v>
      </c>
      <c r="DR60" s="2" t="s">
        <v>68</v>
      </c>
      <c r="DS60" s="2">
        <v>899</v>
      </c>
      <c r="DT60" s="2">
        <v>899</v>
      </c>
      <c r="DU60" s="2">
        <v>0</v>
      </c>
      <c r="DV60" s="2">
        <v>0</v>
      </c>
      <c r="DW60" s="4">
        <v>1</v>
      </c>
      <c r="DX60" s="4">
        <f t="shared" si="17"/>
        <v>1.0000000000000009E-2</v>
      </c>
      <c r="DZ60" s="2" t="s">
        <v>68</v>
      </c>
      <c r="EA60" s="2">
        <v>899</v>
      </c>
      <c r="EB60" s="2">
        <v>899</v>
      </c>
      <c r="EC60" s="2">
        <v>0</v>
      </c>
      <c r="ED60" s="2">
        <v>0</v>
      </c>
      <c r="EE60" s="4">
        <v>1</v>
      </c>
      <c r="EF60" s="4">
        <f t="shared" si="18"/>
        <v>0</v>
      </c>
      <c r="EH60" s="2" t="s">
        <v>68</v>
      </c>
      <c r="EI60" s="2">
        <v>899</v>
      </c>
      <c r="EJ60" s="2">
        <v>899</v>
      </c>
      <c r="EK60" s="2">
        <v>0</v>
      </c>
      <c r="EL60" s="2">
        <v>0</v>
      </c>
      <c r="EM60" s="4">
        <v>1</v>
      </c>
      <c r="EN60" s="4">
        <f t="shared" si="19"/>
        <v>0</v>
      </c>
      <c r="EP60" s="2" t="s">
        <v>68</v>
      </c>
      <c r="EQ60" s="2">
        <v>899</v>
      </c>
      <c r="ER60" s="2">
        <v>899</v>
      </c>
      <c r="ES60" s="2">
        <v>0</v>
      </c>
      <c r="ET60" s="2">
        <v>0</v>
      </c>
      <c r="EU60" s="4">
        <v>1</v>
      </c>
      <c r="EV60" s="4">
        <f t="shared" si="20"/>
        <v>0</v>
      </c>
    </row>
    <row r="61" spans="1:152">
      <c r="A61" s="4">
        <v>0</v>
      </c>
      <c r="B61" s="4"/>
      <c r="C61" s="2" t="s">
        <v>64</v>
      </c>
      <c r="D61" s="2">
        <v>2</v>
      </c>
      <c r="E61" s="2">
        <v>2</v>
      </c>
      <c r="F61" s="2">
        <v>0</v>
      </c>
      <c r="G61" s="2">
        <v>0</v>
      </c>
      <c r="H61" s="4">
        <f t="shared" si="2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20">
        <f t="shared" si="3"/>
        <v>1</v>
      </c>
      <c r="P61" s="10">
        <f t="shared" si="4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20">
        <f t="shared" si="5"/>
        <v>1</v>
      </c>
      <c r="X61" s="20">
        <f t="shared" si="23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4"/>
        <v>0</v>
      </c>
      <c r="AH61" s="7" t="s">
        <v>68</v>
      </c>
      <c r="AI61" s="12">
        <v>899</v>
      </c>
      <c r="AJ61" s="13">
        <v>899</v>
      </c>
      <c r="AK61" s="14">
        <v>0</v>
      </c>
      <c r="AL61" s="12">
        <v>0</v>
      </c>
      <c r="AM61" s="15">
        <v>1</v>
      </c>
      <c r="AN61" s="4">
        <f t="shared" si="28"/>
        <v>0</v>
      </c>
      <c r="AP61" s="2" t="s">
        <v>68</v>
      </c>
      <c r="AQ61" s="2">
        <v>899</v>
      </c>
      <c r="AR61" s="2">
        <v>899</v>
      </c>
      <c r="AS61" s="2">
        <v>0</v>
      </c>
      <c r="AT61" s="2">
        <v>0</v>
      </c>
      <c r="AU61" s="4">
        <v>1</v>
      </c>
      <c r="AV61" s="4">
        <f t="shared" si="7"/>
        <v>0</v>
      </c>
      <c r="AX61" s="2" t="s">
        <v>68</v>
      </c>
      <c r="AY61" s="2">
        <v>899</v>
      </c>
      <c r="AZ61" s="2">
        <v>899</v>
      </c>
      <c r="BA61" s="2">
        <v>0</v>
      </c>
      <c r="BB61" s="2">
        <v>0</v>
      </c>
      <c r="BC61" s="4">
        <v>1</v>
      </c>
      <c r="BD61" s="20">
        <f t="shared" si="8"/>
        <v>0</v>
      </c>
      <c r="BF61" s="2" t="s">
        <v>68</v>
      </c>
      <c r="BG61" s="2">
        <v>899</v>
      </c>
      <c r="BH61" s="2">
        <v>899</v>
      </c>
      <c r="BI61" s="2">
        <v>0</v>
      </c>
      <c r="BJ61" s="2">
        <v>0</v>
      </c>
      <c r="BK61" s="4">
        <v>1</v>
      </c>
      <c r="BL61" s="4">
        <f t="shared" si="9"/>
        <v>0</v>
      </c>
      <c r="BN61" s="2" t="s">
        <v>69</v>
      </c>
      <c r="BO61" s="2">
        <v>176</v>
      </c>
      <c r="BP61" s="2">
        <v>169</v>
      </c>
      <c r="BQ61" s="2">
        <v>2</v>
      </c>
      <c r="BR61" s="2">
        <v>5</v>
      </c>
      <c r="BS61" s="4">
        <v>0.96</v>
      </c>
      <c r="BT61" s="4">
        <f t="shared" si="26"/>
        <v>-1.0000000000000009E-2</v>
      </c>
      <c r="BV61" s="2" t="s">
        <v>69</v>
      </c>
      <c r="BW61" s="2">
        <v>176</v>
      </c>
      <c r="BX61" s="2">
        <v>170</v>
      </c>
      <c r="BY61" s="2">
        <v>2</v>
      </c>
      <c r="BZ61" s="2">
        <v>4</v>
      </c>
      <c r="CA61" s="4">
        <v>0.97</v>
      </c>
      <c r="CB61" s="4">
        <f t="shared" si="11"/>
        <v>1.0000000000000009E-2</v>
      </c>
      <c r="CD61" s="2" t="s">
        <v>69</v>
      </c>
      <c r="CE61" s="2">
        <v>176</v>
      </c>
      <c r="CF61" s="2">
        <v>169</v>
      </c>
      <c r="CG61" s="2">
        <v>2</v>
      </c>
      <c r="CH61" s="2">
        <v>5</v>
      </c>
      <c r="CI61" s="4">
        <v>0.96</v>
      </c>
      <c r="CJ61" s="4">
        <f t="shared" si="12"/>
        <v>-1.0000000000000009E-2</v>
      </c>
      <c r="CL61" s="2" t="s">
        <v>69</v>
      </c>
      <c r="CM61" s="2">
        <v>176</v>
      </c>
      <c r="CN61" s="2">
        <v>169</v>
      </c>
      <c r="CO61" s="2">
        <v>2</v>
      </c>
      <c r="CP61" s="2">
        <v>5</v>
      </c>
      <c r="CQ61" s="4">
        <v>0.96</v>
      </c>
      <c r="CR61" s="4">
        <f t="shared" si="13"/>
        <v>0</v>
      </c>
      <c r="CT61" s="2" t="s">
        <v>69</v>
      </c>
      <c r="CU61" s="2">
        <v>176</v>
      </c>
      <c r="CV61" s="2">
        <v>169</v>
      </c>
      <c r="CW61" s="2">
        <v>2</v>
      </c>
      <c r="CX61" s="2">
        <v>5</v>
      </c>
      <c r="CY61" s="4">
        <v>0.96</v>
      </c>
      <c r="CZ61" s="4">
        <f t="shared" si="14"/>
        <v>0</v>
      </c>
      <c r="DB61" s="2" t="s">
        <v>69</v>
      </c>
      <c r="DC61" s="2">
        <v>176</v>
      </c>
      <c r="DD61" s="2">
        <v>169</v>
      </c>
      <c r="DE61" s="2">
        <v>2</v>
      </c>
      <c r="DF61" s="2">
        <v>5</v>
      </c>
      <c r="DG61" s="4">
        <v>0.96</v>
      </c>
      <c r="DH61" s="4">
        <f t="shared" si="15"/>
        <v>0</v>
      </c>
      <c r="DJ61" s="2" t="s">
        <v>69</v>
      </c>
      <c r="DK61" s="2">
        <v>176</v>
      </c>
      <c r="DL61" s="2">
        <v>170</v>
      </c>
      <c r="DM61" s="2">
        <v>2</v>
      </c>
      <c r="DN61" s="2">
        <v>4</v>
      </c>
      <c r="DO61" s="4">
        <v>0.97</v>
      </c>
      <c r="DP61" s="4">
        <f t="shared" si="16"/>
        <v>1.0000000000000009E-2</v>
      </c>
      <c r="DR61" s="2" t="s">
        <v>69</v>
      </c>
      <c r="DS61" s="2">
        <v>176</v>
      </c>
      <c r="DT61" s="2">
        <v>168</v>
      </c>
      <c r="DU61" s="2">
        <v>2</v>
      </c>
      <c r="DV61" s="7">
        <v>6</v>
      </c>
      <c r="DW61" s="4">
        <v>0.95</v>
      </c>
      <c r="DX61" s="4">
        <f t="shared" si="17"/>
        <v>-2.0000000000000018E-2</v>
      </c>
      <c r="DZ61" s="2" t="s">
        <v>69</v>
      </c>
      <c r="EA61" s="2">
        <v>176</v>
      </c>
      <c r="EB61" s="2">
        <v>170</v>
      </c>
      <c r="EC61" s="2">
        <v>2</v>
      </c>
      <c r="ED61" s="2">
        <v>4</v>
      </c>
      <c r="EE61" s="4">
        <v>0.97</v>
      </c>
      <c r="EF61" s="4">
        <f t="shared" si="18"/>
        <v>2.0000000000000018E-2</v>
      </c>
      <c r="EH61" s="2" t="s">
        <v>69</v>
      </c>
      <c r="EI61" s="2">
        <v>176</v>
      </c>
      <c r="EJ61" s="2">
        <v>170</v>
      </c>
      <c r="EK61" s="2">
        <v>2</v>
      </c>
      <c r="EL61" s="2">
        <v>4</v>
      </c>
      <c r="EM61" s="4">
        <v>0.97</v>
      </c>
      <c r="EN61" s="4">
        <f t="shared" si="19"/>
        <v>0</v>
      </c>
      <c r="EP61" s="27" t="s">
        <v>69</v>
      </c>
      <c r="EQ61" s="2">
        <v>176</v>
      </c>
      <c r="ER61" s="2">
        <v>169</v>
      </c>
      <c r="ES61" s="2">
        <v>2</v>
      </c>
      <c r="ET61" s="2">
        <v>5</v>
      </c>
      <c r="EU61" s="4">
        <v>0.96</v>
      </c>
      <c r="EV61" s="4">
        <f t="shared" si="20"/>
        <v>-1.0000000000000009E-2</v>
      </c>
    </row>
    <row r="62" spans="1:152">
      <c r="A62" s="4">
        <v>0.82</v>
      </c>
      <c r="B62" s="4"/>
      <c r="C62" s="2" t="s">
        <v>65</v>
      </c>
      <c r="D62" s="2">
        <v>223</v>
      </c>
      <c r="E62" s="2">
        <v>184</v>
      </c>
      <c r="F62" s="2">
        <v>21</v>
      </c>
      <c r="G62" s="2">
        <v>18</v>
      </c>
      <c r="H62" s="4">
        <f t="shared" si="2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20">
        <f t="shared" si="3"/>
        <v>0.82511210762331844</v>
      </c>
      <c r="P62" s="10">
        <f t="shared" si="4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20">
        <f t="shared" si="5"/>
        <v>0.82511210762331844</v>
      </c>
      <c r="X62" s="20">
        <f t="shared" si="23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4"/>
        <v>-5.1121076233184848E-3</v>
      </c>
      <c r="AH62" s="2" t="s">
        <v>69</v>
      </c>
      <c r="AI62" s="2">
        <v>176</v>
      </c>
      <c r="AJ62" s="2">
        <v>168</v>
      </c>
      <c r="AK62" s="2">
        <v>2</v>
      </c>
      <c r="AL62" s="2">
        <v>6</v>
      </c>
      <c r="AM62" s="4">
        <v>0.95</v>
      </c>
      <c r="AN62" s="4">
        <f t="shared" si="28"/>
        <v>-1.0000000000000009E-2</v>
      </c>
      <c r="AP62" s="2" t="s">
        <v>69</v>
      </c>
      <c r="AQ62" s="2">
        <v>176</v>
      </c>
      <c r="AR62" s="2">
        <v>169</v>
      </c>
      <c r="AS62" s="2">
        <v>2</v>
      </c>
      <c r="AT62" s="2">
        <v>5</v>
      </c>
      <c r="AU62" s="4">
        <v>0.96</v>
      </c>
      <c r="AV62" s="4">
        <f t="shared" si="7"/>
        <v>1.0000000000000009E-2</v>
      </c>
      <c r="AX62" s="2" t="s">
        <v>69</v>
      </c>
      <c r="AY62" s="2">
        <v>176</v>
      </c>
      <c r="AZ62" s="2">
        <v>170</v>
      </c>
      <c r="BA62" s="2">
        <v>2</v>
      </c>
      <c r="BB62" s="2">
        <v>4</v>
      </c>
      <c r="BC62" s="4">
        <v>0.97</v>
      </c>
      <c r="BD62" s="20">
        <f t="shared" si="8"/>
        <v>1.0000000000000009E-2</v>
      </c>
      <c r="BF62" s="2" t="s">
        <v>69</v>
      </c>
      <c r="BG62" s="2">
        <v>176</v>
      </c>
      <c r="BH62" s="2">
        <v>171</v>
      </c>
      <c r="BI62" s="2">
        <v>2</v>
      </c>
      <c r="BJ62" s="2">
        <v>3</v>
      </c>
      <c r="BK62" s="4">
        <v>0.97</v>
      </c>
      <c r="BL62" s="4">
        <f t="shared" si="9"/>
        <v>0</v>
      </c>
      <c r="BN62" s="2" t="s">
        <v>70</v>
      </c>
      <c r="BO62" s="2">
        <v>231</v>
      </c>
      <c r="BP62" s="2">
        <v>221</v>
      </c>
      <c r="BQ62" s="2">
        <v>6</v>
      </c>
      <c r="BR62" s="2">
        <v>4</v>
      </c>
      <c r="BS62" s="4">
        <v>0.96</v>
      </c>
      <c r="BT62" s="4">
        <f t="shared" si="26"/>
        <v>0</v>
      </c>
      <c r="BV62" s="2" t="s">
        <v>70</v>
      </c>
      <c r="BW62" s="2">
        <v>231</v>
      </c>
      <c r="BX62" s="2">
        <v>221</v>
      </c>
      <c r="BY62" s="2">
        <v>6</v>
      </c>
      <c r="BZ62" s="2">
        <v>4</v>
      </c>
      <c r="CA62" s="4">
        <v>0.96</v>
      </c>
      <c r="CB62" s="4">
        <f t="shared" si="11"/>
        <v>0</v>
      </c>
      <c r="CD62" s="2" t="s">
        <v>70</v>
      </c>
      <c r="CE62" s="2">
        <v>231</v>
      </c>
      <c r="CF62" s="2">
        <v>221</v>
      </c>
      <c r="CG62" s="2">
        <v>6</v>
      </c>
      <c r="CH62" s="2">
        <v>4</v>
      </c>
      <c r="CI62" s="4">
        <v>0.96</v>
      </c>
      <c r="CJ62" s="4">
        <f t="shared" si="12"/>
        <v>0</v>
      </c>
      <c r="CL62" s="2" t="s">
        <v>70</v>
      </c>
      <c r="CM62" s="2">
        <v>231</v>
      </c>
      <c r="CN62" s="2">
        <v>221</v>
      </c>
      <c r="CO62" s="2">
        <v>6</v>
      </c>
      <c r="CP62" s="2">
        <v>4</v>
      </c>
      <c r="CQ62" s="4">
        <v>0.96</v>
      </c>
      <c r="CR62" s="4">
        <f t="shared" si="13"/>
        <v>0</v>
      </c>
      <c r="CT62" s="2" t="s">
        <v>70</v>
      </c>
      <c r="CU62" s="2">
        <v>231</v>
      </c>
      <c r="CV62" s="2">
        <v>221</v>
      </c>
      <c r="CW62" s="2">
        <v>6</v>
      </c>
      <c r="CX62" s="2">
        <v>4</v>
      </c>
      <c r="CY62" s="4">
        <v>0.96</v>
      </c>
      <c r="CZ62" s="4">
        <f t="shared" si="14"/>
        <v>0</v>
      </c>
      <c r="DB62" s="2" t="s">
        <v>70</v>
      </c>
      <c r="DC62" s="2">
        <v>231</v>
      </c>
      <c r="DD62" s="2">
        <v>221</v>
      </c>
      <c r="DE62" s="2">
        <v>6</v>
      </c>
      <c r="DF62" s="2">
        <v>4</v>
      </c>
      <c r="DG62" s="4">
        <v>0.96</v>
      </c>
      <c r="DH62" s="4">
        <f t="shared" si="15"/>
        <v>0</v>
      </c>
      <c r="DJ62" s="2" t="s">
        <v>70</v>
      </c>
      <c r="DK62" s="2">
        <v>231</v>
      </c>
      <c r="DL62" s="2">
        <v>220</v>
      </c>
      <c r="DM62" s="2">
        <v>6</v>
      </c>
      <c r="DN62" s="2">
        <v>5</v>
      </c>
      <c r="DO62" s="4">
        <v>0.95</v>
      </c>
      <c r="DP62" s="4">
        <f t="shared" si="16"/>
        <v>-1.0000000000000009E-2</v>
      </c>
      <c r="DR62" s="2" t="s">
        <v>70</v>
      </c>
      <c r="DS62" s="2">
        <v>231</v>
      </c>
      <c r="DT62" s="2">
        <v>221</v>
      </c>
      <c r="DU62" s="2">
        <v>6</v>
      </c>
      <c r="DV62" s="2">
        <v>4</v>
      </c>
      <c r="DW62" s="4">
        <v>0.96</v>
      </c>
      <c r="DX62" s="4">
        <f t="shared" si="17"/>
        <v>1.0000000000000009E-2</v>
      </c>
      <c r="DZ62" s="2" t="s">
        <v>70</v>
      </c>
      <c r="EA62" s="2">
        <v>231</v>
      </c>
      <c r="EB62" s="2">
        <v>221</v>
      </c>
      <c r="EC62" s="2">
        <v>6</v>
      </c>
      <c r="ED62" s="2">
        <v>4</v>
      </c>
      <c r="EE62" s="4">
        <v>0.96</v>
      </c>
      <c r="EF62" s="4">
        <f t="shared" si="18"/>
        <v>0</v>
      </c>
      <c r="EH62" s="2" t="s">
        <v>70</v>
      </c>
      <c r="EI62" s="2">
        <v>231</v>
      </c>
      <c r="EJ62" s="2">
        <v>221</v>
      </c>
      <c r="EK62" s="2">
        <v>6</v>
      </c>
      <c r="EL62" s="2">
        <v>4</v>
      </c>
      <c r="EM62" s="4">
        <v>0.96</v>
      </c>
      <c r="EN62" s="4">
        <f t="shared" si="19"/>
        <v>0</v>
      </c>
      <c r="EP62" s="2" t="s">
        <v>70</v>
      </c>
      <c r="EQ62" s="2">
        <v>231</v>
      </c>
      <c r="ER62" s="2">
        <v>221</v>
      </c>
      <c r="ES62" s="2">
        <v>6</v>
      </c>
      <c r="ET62" s="2">
        <v>4</v>
      </c>
      <c r="EU62" s="4">
        <v>0.96</v>
      </c>
      <c r="EV62" s="4">
        <f t="shared" si="20"/>
        <v>0</v>
      </c>
    </row>
    <row r="63" spans="1:152">
      <c r="A63" s="4">
        <v>0</v>
      </c>
      <c r="B63" s="4"/>
      <c r="C63" s="2" t="s">
        <v>66</v>
      </c>
      <c r="D63" s="2">
        <v>228</v>
      </c>
      <c r="E63" s="2">
        <v>219</v>
      </c>
      <c r="F63" s="2">
        <v>9</v>
      </c>
      <c r="G63" s="2">
        <v>0</v>
      </c>
      <c r="H63" s="4">
        <f t="shared" si="2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20">
        <f t="shared" si="3"/>
        <v>0.96052631578947367</v>
      </c>
      <c r="P63" s="10">
        <f t="shared" si="4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20">
        <f t="shared" si="5"/>
        <v>0.96052631578947367</v>
      </c>
      <c r="X63" s="20">
        <f t="shared" si="23"/>
        <v>0</v>
      </c>
      <c r="Z63" s="2" t="s">
        <v>66</v>
      </c>
      <c r="AA63" s="2">
        <v>228</v>
      </c>
      <c r="AB63" s="2">
        <v>218</v>
      </c>
      <c r="AC63" s="2">
        <v>9</v>
      </c>
      <c r="AD63" s="2">
        <v>1</v>
      </c>
      <c r="AE63" s="4">
        <v>0.95</v>
      </c>
      <c r="AF63" s="4">
        <f t="shared" si="24"/>
        <v>-1.0526315789473717E-2</v>
      </c>
      <c r="AH63" s="2" t="s">
        <v>70</v>
      </c>
      <c r="AI63" s="2">
        <v>270</v>
      </c>
      <c r="AJ63" s="2">
        <v>221</v>
      </c>
      <c r="AK63" s="2">
        <v>8</v>
      </c>
      <c r="AL63" s="2">
        <v>41</v>
      </c>
      <c r="AM63" s="4">
        <v>0.81</v>
      </c>
      <c r="AN63" s="4">
        <f t="shared" si="28"/>
        <v>0</v>
      </c>
      <c r="AP63" s="2" t="s">
        <v>70</v>
      </c>
      <c r="AQ63" s="2">
        <v>231</v>
      </c>
      <c r="AR63" s="2">
        <v>221</v>
      </c>
      <c r="AS63" s="2">
        <v>6</v>
      </c>
      <c r="AT63" s="2">
        <v>4</v>
      </c>
      <c r="AU63" s="4">
        <v>0.96</v>
      </c>
      <c r="AV63" s="4">
        <f t="shared" si="7"/>
        <v>0.14999999999999991</v>
      </c>
      <c r="AX63" s="2" t="s">
        <v>70</v>
      </c>
      <c r="AY63" s="2">
        <v>231</v>
      </c>
      <c r="AZ63" s="2">
        <v>221</v>
      </c>
      <c r="BA63" s="2">
        <v>6</v>
      </c>
      <c r="BB63" s="2">
        <v>4</v>
      </c>
      <c r="BC63" s="4">
        <v>0.96</v>
      </c>
      <c r="BD63" s="20">
        <f t="shared" si="8"/>
        <v>0</v>
      </c>
      <c r="BF63" s="2" t="s">
        <v>70</v>
      </c>
      <c r="BG63" s="2">
        <v>231</v>
      </c>
      <c r="BH63" s="2">
        <v>221</v>
      </c>
      <c r="BI63" s="2">
        <v>6</v>
      </c>
      <c r="BJ63" s="2">
        <v>4</v>
      </c>
      <c r="BK63" s="4">
        <v>0.96</v>
      </c>
      <c r="BL63" s="4">
        <f t="shared" si="9"/>
        <v>0</v>
      </c>
      <c r="BN63" s="2" t="s">
        <v>71</v>
      </c>
      <c r="BO63" s="2">
        <v>192</v>
      </c>
      <c r="BP63" s="2">
        <v>183</v>
      </c>
      <c r="BQ63" s="2">
        <v>6</v>
      </c>
      <c r="BR63" s="2">
        <v>3</v>
      </c>
      <c r="BS63" s="4">
        <v>0.95</v>
      </c>
      <c r="BT63" s="4">
        <f t="shared" si="26"/>
        <v>0</v>
      </c>
      <c r="BV63" s="2" t="s">
        <v>71</v>
      </c>
      <c r="BW63" s="2">
        <v>192</v>
      </c>
      <c r="BX63" s="2">
        <v>183</v>
      </c>
      <c r="BY63" s="2">
        <v>6</v>
      </c>
      <c r="BZ63" s="2">
        <v>3</v>
      </c>
      <c r="CA63" s="4">
        <v>0.95</v>
      </c>
      <c r="CB63" s="4">
        <f t="shared" si="11"/>
        <v>0</v>
      </c>
      <c r="CD63" s="2" t="s">
        <v>71</v>
      </c>
      <c r="CE63" s="2">
        <v>192</v>
      </c>
      <c r="CF63" s="2">
        <v>183</v>
      </c>
      <c r="CG63" s="2">
        <v>6</v>
      </c>
      <c r="CH63" s="2">
        <v>3</v>
      </c>
      <c r="CI63" s="4">
        <v>0.95</v>
      </c>
      <c r="CJ63" s="4">
        <f t="shared" si="12"/>
        <v>0</v>
      </c>
      <c r="CL63" s="2" t="s">
        <v>71</v>
      </c>
      <c r="CM63" s="2">
        <v>192</v>
      </c>
      <c r="CN63" s="2">
        <v>183</v>
      </c>
      <c r="CO63" s="2">
        <v>6</v>
      </c>
      <c r="CP63" s="2">
        <v>3</v>
      </c>
      <c r="CQ63" s="4">
        <v>0.95</v>
      </c>
      <c r="CR63" s="4">
        <f t="shared" si="13"/>
        <v>0</v>
      </c>
      <c r="CT63" s="2" t="s">
        <v>71</v>
      </c>
      <c r="CU63" s="2">
        <v>192</v>
      </c>
      <c r="CV63" s="2">
        <v>182</v>
      </c>
      <c r="CW63" s="2">
        <v>7</v>
      </c>
      <c r="CX63" s="2">
        <v>3</v>
      </c>
      <c r="CY63" s="4">
        <v>0.95</v>
      </c>
      <c r="CZ63" s="4">
        <f t="shared" si="14"/>
        <v>0</v>
      </c>
      <c r="DB63" s="2" t="s">
        <v>71</v>
      </c>
      <c r="DC63" s="2">
        <v>192</v>
      </c>
      <c r="DD63" s="2">
        <v>182</v>
      </c>
      <c r="DE63" s="2">
        <v>7</v>
      </c>
      <c r="DF63" s="2">
        <v>3</v>
      </c>
      <c r="DG63" s="4">
        <v>0.95</v>
      </c>
      <c r="DH63" s="4">
        <f t="shared" si="15"/>
        <v>0</v>
      </c>
      <c r="DJ63" s="2" t="s">
        <v>71</v>
      </c>
      <c r="DK63" s="2">
        <v>192</v>
      </c>
      <c r="DL63" s="2">
        <v>182</v>
      </c>
      <c r="DM63" s="2">
        <v>7</v>
      </c>
      <c r="DN63" s="2">
        <v>3</v>
      </c>
      <c r="DO63" s="4">
        <v>0.95</v>
      </c>
      <c r="DP63" s="4">
        <f t="shared" si="16"/>
        <v>0</v>
      </c>
      <c r="DR63" s="2" t="s">
        <v>71</v>
      </c>
      <c r="DS63" s="2">
        <v>192</v>
      </c>
      <c r="DT63" s="2">
        <v>183</v>
      </c>
      <c r="DU63" s="2">
        <v>6</v>
      </c>
      <c r="DV63" s="2">
        <v>3</v>
      </c>
      <c r="DW63" s="4">
        <v>0.95</v>
      </c>
      <c r="DX63" s="4">
        <f t="shared" si="17"/>
        <v>0</v>
      </c>
      <c r="DZ63" s="2" t="s">
        <v>71</v>
      </c>
      <c r="EA63" s="2">
        <v>192</v>
      </c>
      <c r="EB63" s="2">
        <v>182</v>
      </c>
      <c r="EC63" s="2">
        <v>7</v>
      </c>
      <c r="ED63" s="2">
        <v>3</v>
      </c>
      <c r="EE63" s="4">
        <v>0.95</v>
      </c>
      <c r="EF63" s="4">
        <f t="shared" si="18"/>
        <v>0</v>
      </c>
      <c r="EH63" s="2" t="s">
        <v>71</v>
      </c>
      <c r="EI63" s="2">
        <v>192</v>
      </c>
      <c r="EJ63" s="2">
        <v>182</v>
      </c>
      <c r="EK63" s="2">
        <v>7</v>
      </c>
      <c r="EL63" s="2">
        <v>3</v>
      </c>
      <c r="EM63" s="4">
        <v>0.95</v>
      </c>
      <c r="EN63" s="4">
        <f t="shared" si="19"/>
        <v>0</v>
      </c>
      <c r="EP63" s="2" t="s">
        <v>71</v>
      </c>
      <c r="EQ63" s="2">
        <v>192</v>
      </c>
      <c r="ER63" s="2">
        <v>182</v>
      </c>
      <c r="ES63" s="2">
        <v>7</v>
      </c>
      <c r="ET63" s="2">
        <v>3</v>
      </c>
      <c r="EU63" s="4">
        <v>0.95</v>
      </c>
      <c r="EV63" s="4">
        <f t="shared" si="20"/>
        <v>0</v>
      </c>
    </row>
    <row r="64" spans="1:152">
      <c r="A64" s="4">
        <v>0.62</v>
      </c>
      <c r="B64" s="4"/>
      <c r="C64" s="88" t="s">
        <v>67</v>
      </c>
      <c r="D64" s="86">
        <v>50</v>
      </c>
      <c r="E64" s="86">
        <v>42</v>
      </c>
      <c r="F64" s="86">
        <v>6</v>
      </c>
      <c r="G64" s="86">
        <v>2</v>
      </c>
      <c r="H64" s="87">
        <f t="shared" si="2"/>
        <v>0.84</v>
      </c>
      <c r="I64" s="2" t="s">
        <v>119</v>
      </c>
      <c r="J64" s="2" t="s">
        <v>67</v>
      </c>
      <c r="K64" s="2">
        <v>50</v>
      </c>
      <c r="L64" s="2">
        <v>33</v>
      </c>
      <c r="M64" s="2">
        <v>1</v>
      </c>
      <c r="N64" s="2">
        <v>16</v>
      </c>
      <c r="O64" s="20">
        <f t="shared" si="3"/>
        <v>0.66</v>
      </c>
      <c r="P64" s="10">
        <f t="shared" si="4"/>
        <v>-0.17999999999999994</v>
      </c>
      <c r="R64" s="2" t="s">
        <v>67</v>
      </c>
      <c r="S64" s="2">
        <v>50</v>
      </c>
      <c r="T64" s="2">
        <v>33</v>
      </c>
      <c r="U64" s="2">
        <v>2</v>
      </c>
      <c r="V64" s="2">
        <v>15</v>
      </c>
      <c r="W64" s="20">
        <f t="shared" si="5"/>
        <v>0.66</v>
      </c>
      <c r="X64" s="20">
        <f t="shared" si="23"/>
        <v>0</v>
      </c>
      <c r="Z64" s="2" t="s">
        <v>67</v>
      </c>
      <c r="AA64" s="2">
        <v>50</v>
      </c>
      <c r="AB64" s="2">
        <v>33</v>
      </c>
      <c r="AC64" s="2">
        <v>2</v>
      </c>
      <c r="AD64" s="2">
        <v>15</v>
      </c>
      <c r="AE64" s="4">
        <v>0.66</v>
      </c>
      <c r="AF64" s="4">
        <f t="shared" si="24"/>
        <v>0</v>
      </c>
      <c r="AH64" s="2" t="s">
        <v>71</v>
      </c>
      <c r="AI64" s="2">
        <v>192</v>
      </c>
      <c r="AJ64" s="2">
        <v>182</v>
      </c>
      <c r="AK64" s="2">
        <v>7</v>
      </c>
      <c r="AL64" s="2">
        <v>3</v>
      </c>
      <c r="AM64" s="4">
        <v>0.94</v>
      </c>
      <c r="AN64" s="4">
        <f t="shared" si="28"/>
        <v>0</v>
      </c>
      <c r="AP64" s="2" t="s">
        <v>71</v>
      </c>
      <c r="AQ64" s="2">
        <v>192</v>
      </c>
      <c r="AR64" s="2">
        <v>182</v>
      </c>
      <c r="AS64" s="2">
        <v>7</v>
      </c>
      <c r="AT64" s="2">
        <v>3</v>
      </c>
      <c r="AU64" s="4">
        <v>0.95</v>
      </c>
      <c r="AV64" s="4">
        <f t="shared" si="7"/>
        <v>1.0000000000000009E-2</v>
      </c>
      <c r="AX64" s="2" t="s">
        <v>71</v>
      </c>
      <c r="AY64" s="2">
        <v>192</v>
      </c>
      <c r="AZ64" s="2">
        <v>182</v>
      </c>
      <c r="BA64" s="2">
        <v>7</v>
      </c>
      <c r="BB64" s="2">
        <v>3</v>
      </c>
      <c r="BC64" s="4">
        <v>0.95</v>
      </c>
      <c r="BD64" s="20">
        <f t="shared" si="8"/>
        <v>0</v>
      </c>
      <c r="BF64" s="2" t="s">
        <v>71</v>
      </c>
      <c r="BG64" s="2">
        <v>192</v>
      </c>
      <c r="BH64" s="2">
        <v>182</v>
      </c>
      <c r="BI64" s="2">
        <v>7</v>
      </c>
      <c r="BJ64" s="2">
        <v>3</v>
      </c>
      <c r="BK64" s="4">
        <v>0.95</v>
      </c>
      <c r="BL64" s="4">
        <f t="shared" si="9"/>
        <v>0</v>
      </c>
      <c r="BN64" s="2" t="s">
        <v>72</v>
      </c>
      <c r="BO64" s="2">
        <v>85</v>
      </c>
      <c r="BP64" s="2">
        <v>82</v>
      </c>
      <c r="BQ64" s="2">
        <v>0</v>
      </c>
      <c r="BR64" s="2">
        <v>3</v>
      </c>
      <c r="BS64" s="4">
        <v>0.96</v>
      </c>
      <c r="BT64" s="4">
        <f t="shared" si="26"/>
        <v>0</v>
      </c>
      <c r="BV64" s="2" t="s">
        <v>72</v>
      </c>
      <c r="BW64" s="2">
        <v>85</v>
      </c>
      <c r="BX64" s="2">
        <v>82</v>
      </c>
      <c r="BY64" s="2">
        <v>0</v>
      </c>
      <c r="BZ64" s="2">
        <v>3</v>
      </c>
      <c r="CA64" s="4">
        <v>0.96</v>
      </c>
      <c r="CB64" s="4">
        <f t="shared" si="11"/>
        <v>0</v>
      </c>
      <c r="CD64" s="2" t="s">
        <v>72</v>
      </c>
      <c r="CE64" s="2">
        <v>85</v>
      </c>
      <c r="CF64" s="2">
        <v>82</v>
      </c>
      <c r="CG64" s="2">
        <v>0</v>
      </c>
      <c r="CH64" s="2">
        <v>3</v>
      </c>
      <c r="CI64" s="4">
        <v>0.96</v>
      </c>
      <c r="CJ64" s="4">
        <f t="shared" si="12"/>
        <v>0</v>
      </c>
      <c r="CL64" s="2" t="s">
        <v>72</v>
      </c>
      <c r="CM64" s="2">
        <v>85</v>
      </c>
      <c r="CN64" s="2">
        <v>82</v>
      </c>
      <c r="CO64" s="2">
        <v>0</v>
      </c>
      <c r="CP64" s="2">
        <v>3</v>
      </c>
      <c r="CQ64" s="4">
        <v>0.96</v>
      </c>
      <c r="CR64" s="4">
        <f t="shared" si="13"/>
        <v>0</v>
      </c>
      <c r="CT64" s="2" t="s">
        <v>72</v>
      </c>
      <c r="CU64" s="2">
        <v>85</v>
      </c>
      <c r="CV64" s="2">
        <v>82</v>
      </c>
      <c r="CW64" s="2">
        <v>0</v>
      </c>
      <c r="CX64" s="2">
        <v>3</v>
      </c>
      <c r="CY64" s="4">
        <v>0.96</v>
      </c>
      <c r="CZ64" s="4">
        <f t="shared" si="14"/>
        <v>0</v>
      </c>
      <c r="DB64" s="2" t="s">
        <v>72</v>
      </c>
      <c r="DC64" s="2">
        <v>85</v>
      </c>
      <c r="DD64" s="2">
        <v>82</v>
      </c>
      <c r="DE64" s="2">
        <v>0</v>
      </c>
      <c r="DF64" s="2">
        <v>3</v>
      </c>
      <c r="DG64" s="4">
        <v>0.96</v>
      </c>
      <c r="DH64" s="4">
        <f t="shared" si="15"/>
        <v>0</v>
      </c>
      <c r="DJ64" s="2" t="s">
        <v>72</v>
      </c>
      <c r="DK64" s="2">
        <v>85</v>
      </c>
      <c r="DL64" s="2">
        <v>82</v>
      </c>
      <c r="DM64" s="2">
        <v>0</v>
      </c>
      <c r="DN64" s="2">
        <v>3</v>
      </c>
      <c r="DO64" s="4">
        <v>0.96</v>
      </c>
      <c r="DP64" s="4">
        <f t="shared" si="16"/>
        <v>0</v>
      </c>
      <c r="DR64" s="2" t="s">
        <v>72</v>
      </c>
      <c r="DS64" s="2">
        <v>85</v>
      </c>
      <c r="DT64" s="2">
        <v>82</v>
      </c>
      <c r="DU64" s="2">
        <v>0</v>
      </c>
      <c r="DV64" s="2">
        <v>3</v>
      </c>
      <c r="DW64" s="4">
        <v>0.96</v>
      </c>
      <c r="DX64" s="4">
        <f t="shared" si="17"/>
        <v>0</v>
      </c>
      <c r="DZ64" s="2" t="s">
        <v>72</v>
      </c>
      <c r="EA64" s="2">
        <v>85</v>
      </c>
      <c r="EB64" s="2">
        <v>82</v>
      </c>
      <c r="EC64" s="2">
        <v>0</v>
      </c>
      <c r="ED64" s="2">
        <v>3</v>
      </c>
      <c r="EE64" s="4">
        <v>0.96</v>
      </c>
      <c r="EF64" s="4">
        <f t="shared" si="18"/>
        <v>0</v>
      </c>
      <c r="EH64" s="2" t="s">
        <v>72</v>
      </c>
      <c r="EI64" s="2">
        <v>85</v>
      </c>
      <c r="EJ64" s="2">
        <v>82</v>
      </c>
      <c r="EK64" s="2">
        <v>0</v>
      </c>
      <c r="EL64" s="2">
        <v>3</v>
      </c>
      <c r="EM64" s="4">
        <v>0.96</v>
      </c>
      <c r="EN64" s="4">
        <f t="shared" si="19"/>
        <v>0</v>
      </c>
      <c r="EP64" s="2" t="s">
        <v>72</v>
      </c>
      <c r="EQ64" s="2">
        <v>85</v>
      </c>
      <c r="ER64" s="2">
        <v>82</v>
      </c>
      <c r="ES64" s="2">
        <v>0</v>
      </c>
      <c r="ET64" s="2">
        <v>3</v>
      </c>
      <c r="EU64" s="4">
        <v>0.96</v>
      </c>
      <c r="EV64" s="4">
        <f t="shared" si="20"/>
        <v>0</v>
      </c>
    </row>
    <row r="65" spans="1:152">
      <c r="A65" s="4">
        <v>0.27</v>
      </c>
      <c r="B65" s="4"/>
      <c r="C65" s="2" t="s">
        <v>68</v>
      </c>
      <c r="D65" s="2">
        <v>899</v>
      </c>
      <c r="E65" s="2">
        <v>897</v>
      </c>
      <c r="F65" s="2">
        <v>0</v>
      </c>
      <c r="G65" s="2">
        <v>2</v>
      </c>
      <c r="H65" s="4">
        <f t="shared" si="2"/>
        <v>0.99777530589543939</v>
      </c>
      <c r="J65" s="2" t="s">
        <v>68</v>
      </c>
      <c r="K65" s="2">
        <v>899</v>
      </c>
      <c r="L65" s="2">
        <v>897</v>
      </c>
      <c r="M65" s="2">
        <v>0</v>
      </c>
      <c r="N65" s="2">
        <v>2</v>
      </c>
      <c r="O65" s="20">
        <f t="shared" si="3"/>
        <v>0.99777530589543939</v>
      </c>
      <c r="P65" s="10">
        <f t="shared" si="4"/>
        <v>0</v>
      </c>
      <c r="R65" s="2" t="s">
        <v>68</v>
      </c>
      <c r="S65" s="2">
        <v>899</v>
      </c>
      <c r="T65" s="2">
        <v>897</v>
      </c>
      <c r="U65" s="2">
        <v>0</v>
      </c>
      <c r="V65" s="2">
        <v>2</v>
      </c>
      <c r="W65" s="20">
        <f t="shared" si="5"/>
        <v>0.99777530589543939</v>
      </c>
      <c r="X65" s="20">
        <f t="shared" si="23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4"/>
        <v>2.2246941045606095E-3</v>
      </c>
      <c r="AH65" s="8" t="s">
        <v>72</v>
      </c>
      <c r="AI65" s="12">
        <v>85</v>
      </c>
      <c r="AJ65" s="13">
        <v>82</v>
      </c>
      <c r="AK65" s="14">
        <v>0</v>
      </c>
      <c r="AL65" s="12">
        <v>3</v>
      </c>
      <c r="AM65" s="15">
        <v>0.96</v>
      </c>
      <c r="AN65" s="4">
        <f t="shared" si="28"/>
        <v>0</v>
      </c>
      <c r="AP65" s="2" t="s">
        <v>72</v>
      </c>
      <c r="AQ65" s="2">
        <v>85</v>
      </c>
      <c r="AR65" s="2">
        <v>82</v>
      </c>
      <c r="AS65" s="2">
        <v>0</v>
      </c>
      <c r="AT65" s="2">
        <v>3</v>
      </c>
      <c r="AU65" s="4">
        <v>0.96</v>
      </c>
      <c r="AV65" s="4">
        <f t="shared" si="7"/>
        <v>0</v>
      </c>
      <c r="AX65" s="2" t="s">
        <v>72</v>
      </c>
      <c r="AY65" s="2">
        <v>85</v>
      </c>
      <c r="AZ65" s="2">
        <v>82</v>
      </c>
      <c r="BA65" s="2">
        <v>0</v>
      </c>
      <c r="BB65" s="2">
        <v>3</v>
      </c>
      <c r="BC65" s="4">
        <v>0.96</v>
      </c>
      <c r="BD65" s="20">
        <f t="shared" si="8"/>
        <v>0</v>
      </c>
      <c r="BF65" s="2" t="s">
        <v>72</v>
      </c>
      <c r="BG65" s="2">
        <v>85</v>
      </c>
      <c r="BH65" s="2">
        <v>82</v>
      </c>
      <c r="BI65" s="2">
        <v>0</v>
      </c>
      <c r="BJ65" s="2">
        <v>3</v>
      </c>
      <c r="BK65" s="4">
        <v>0.96</v>
      </c>
      <c r="BL65" s="4">
        <f t="shared" si="9"/>
        <v>0</v>
      </c>
      <c r="BN65" s="2" t="s">
        <v>73</v>
      </c>
      <c r="BO65" s="2">
        <v>234</v>
      </c>
      <c r="BP65" s="2">
        <v>219</v>
      </c>
      <c r="BQ65" s="2">
        <v>10</v>
      </c>
      <c r="BR65" s="2">
        <v>5</v>
      </c>
      <c r="BS65" s="4">
        <v>0.94</v>
      </c>
      <c r="BT65" s="4">
        <f t="shared" si="26"/>
        <v>0</v>
      </c>
      <c r="BV65" s="2" t="s">
        <v>73</v>
      </c>
      <c r="BW65" s="2">
        <v>234</v>
      </c>
      <c r="BX65" s="2">
        <v>214</v>
      </c>
      <c r="BY65" s="2">
        <v>9</v>
      </c>
      <c r="BZ65" s="2">
        <v>11</v>
      </c>
      <c r="CA65" s="4">
        <v>0.91</v>
      </c>
      <c r="CB65" s="4">
        <f t="shared" si="11"/>
        <v>-2.9999999999999916E-2</v>
      </c>
      <c r="CD65" s="2" t="s">
        <v>73</v>
      </c>
      <c r="CE65" s="2">
        <v>234</v>
      </c>
      <c r="CF65" s="2">
        <v>212</v>
      </c>
      <c r="CG65" s="2">
        <v>10</v>
      </c>
      <c r="CH65" s="2">
        <v>12</v>
      </c>
      <c r="CI65" s="4">
        <v>0.91</v>
      </c>
      <c r="CJ65" s="4">
        <f t="shared" si="12"/>
        <v>0</v>
      </c>
      <c r="CL65" s="2" t="s">
        <v>73</v>
      </c>
      <c r="CM65" s="2">
        <v>234</v>
      </c>
      <c r="CN65" s="2">
        <v>218</v>
      </c>
      <c r="CO65" s="2">
        <v>9</v>
      </c>
      <c r="CP65" s="2">
        <v>7</v>
      </c>
      <c r="CQ65" s="4">
        <v>0.93</v>
      </c>
      <c r="CR65" s="4">
        <f t="shared" si="13"/>
        <v>2.0000000000000018E-2</v>
      </c>
      <c r="CT65" s="2" t="s">
        <v>73</v>
      </c>
      <c r="CU65" s="2">
        <v>234</v>
      </c>
      <c r="CV65" s="2">
        <v>219</v>
      </c>
      <c r="CW65" s="2">
        <v>10</v>
      </c>
      <c r="CX65" s="2">
        <v>5</v>
      </c>
      <c r="CY65" s="4">
        <v>0.94</v>
      </c>
      <c r="CZ65" s="4">
        <f t="shared" si="14"/>
        <v>9.9999999999998979E-3</v>
      </c>
      <c r="DB65" s="2" t="s">
        <v>73</v>
      </c>
      <c r="DC65" s="2">
        <v>234</v>
      </c>
      <c r="DD65" s="2">
        <v>210</v>
      </c>
      <c r="DE65" s="2">
        <v>10</v>
      </c>
      <c r="DF65" s="2">
        <v>14</v>
      </c>
      <c r="DG65" s="4">
        <v>0.9</v>
      </c>
      <c r="DH65" s="4">
        <f t="shared" si="15"/>
        <v>-3.9999999999999925E-2</v>
      </c>
      <c r="DJ65" s="2" t="s">
        <v>73</v>
      </c>
      <c r="DK65" s="2">
        <v>234</v>
      </c>
      <c r="DL65" s="2">
        <v>210</v>
      </c>
      <c r="DM65" s="2">
        <v>10</v>
      </c>
      <c r="DN65" s="2">
        <v>14</v>
      </c>
      <c r="DO65" s="4">
        <v>0.9</v>
      </c>
      <c r="DP65" s="4">
        <f t="shared" si="16"/>
        <v>0</v>
      </c>
      <c r="DR65" s="2" t="s">
        <v>73</v>
      </c>
      <c r="DS65" s="2">
        <v>234</v>
      </c>
      <c r="DT65" s="2">
        <v>210</v>
      </c>
      <c r="DU65" s="2">
        <v>10</v>
      </c>
      <c r="DV65" s="2">
        <v>14</v>
      </c>
      <c r="DW65" s="4">
        <v>0.9</v>
      </c>
      <c r="DX65" s="4">
        <f t="shared" si="17"/>
        <v>0</v>
      </c>
      <c r="DZ65" s="2" t="s">
        <v>73</v>
      </c>
      <c r="EA65" s="2">
        <v>234</v>
      </c>
      <c r="EB65" s="2">
        <v>210</v>
      </c>
      <c r="EC65" s="2">
        <v>10</v>
      </c>
      <c r="ED65" s="2">
        <v>14</v>
      </c>
      <c r="EE65" s="4">
        <v>0.9</v>
      </c>
      <c r="EF65" s="4">
        <f t="shared" si="18"/>
        <v>0</v>
      </c>
      <c r="EH65" s="2" t="s">
        <v>73</v>
      </c>
      <c r="EI65" s="2">
        <v>234</v>
      </c>
      <c r="EJ65" s="2">
        <v>210</v>
      </c>
      <c r="EK65" s="2">
        <v>10</v>
      </c>
      <c r="EL65" s="2">
        <v>14</v>
      </c>
      <c r="EM65" s="4">
        <v>0.9</v>
      </c>
      <c r="EN65" s="4">
        <f t="shared" si="19"/>
        <v>0</v>
      </c>
      <c r="EP65" s="2" t="s">
        <v>73</v>
      </c>
      <c r="EQ65" s="1">
        <v>234</v>
      </c>
      <c r="ER65" s="1">
        <v>210</v>
      </c>
      <c r="ES65" s="1">
        <v>10</v>
      </c>
      <c r="ET65" s="1">
        <v>14</v>
      </c>
      <c r="EU65" s="3">
        <v>0.9</v>
      </c>
      <c r="EV65" s="4">
        <f t="shared" si="20"/>
        <v>0</v>
      </c>
    </row>
    <row r="66" spans="1:152">
      <c r="A66" s="4">
        <v>0.96</v>
      </c>
      <c r="B66" s="4"/>
      <c r="C66" s="2" t="s">
        <v>69</v>
      </c>
      <c r="D66" s="2">
        <v>176</v>
      </c>
      <c r="E66" s="2">
        <v>168</v>
      </c>
      <c r="F66" s="2">
        <v>2</v>
      </c>
      <c r="G66" s="7">
        <v>6</v>
      </c>
      <c r="H66" s="4">
        <f t="shared" si="2"/>
        <v>0.95454545454545459</v>
      </c>
      <c r="J66" s="2" t="s">
        <v>69</v>
      </c>
      <c r="K66" s="2">
        <v>176</v>
      </c>
      <c r="L66" s="2">
        <v>169</v>
      </c>
      <c r="M66" s="2">
        <v>2</v>
      </c>
      <c r="N66" s="2">
        <v>5</v>
      </c>
      <c r="O66" s="20">
        <f t="shared" si="3"/>
        <v>0.96022727272727271</v>
      </c>
      <c r="P66" s="10">
        <f t="shared" si="4"/>
        <v>5.6818181818181213E-3</v>
      </c>
      <c r="R66" s="2" t="s">
        <v>69</v>
      </c>
      <c r="S66" s="2">
        <v>176</v>
      </c>
      <c r="T66" s="2">
        <v>168</v>
      </c>
      <c r="U66" s="2">
        <v>2</v>
      </c>
      <c r="V66" s="2">
        <v>6</v>
      </c>
      <c r="W66" s="20">
        <f t="shared" si="5"/>
        <v>0.95454545454545459</v>
      </c>
      <c r="X66" s="20">
        <f t="shared" si="23"/>
        <v>-5.6818181818181213E-3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v>0.96</v>
      </c>
      <c r="AF66" s="4">
        <f t="shared" si="24"/>
        <v>5.4545454545453786E-3</v>
      </c>
      <c r="AH66" s="7" t="s">
        <v>73</v>
      </c>
      <c r="AI66" s="12">
        <v>234</v>
      </c>
      <c r="AJ66" s="13">
        <v>152</v>
      </c>
      <c r="AK66" s="14">
        <v>2</v>
      </c>
      <c r="AL66" s="12">
        <v>80</v>
      </c>
      <c r="AM66" s="16">
        <v>0.64</v>
      </c>
      <c r="AN66" s="4">
        <f t="shared" si="28"/>
        <v>-0.28000000000000003</v>
      </c>
      <c r="AP66" s="2" t="s">
        <v>73</v>
      </c>
      <c r="AQ66" s="2">
        <v>234</v>
      </c>
      <c r="AR66" s="2">
        <v>218</v>
      </c>
      <c r="AS66" s="2">
        <v>9</v>
      </c>
      <c r="AT66" s="2">
        <v>7</v>
      </c>
      <c r="AU66" s="4">
        <v>0.93</v>
      </c>
      <c r="AV66" s="4">
        <f t="shared" si="7"/>
        <v>0.29000000000000004</v>
      </c>
      <c r="AX66" s="2" t="s">
        <v>73</v>
      </c>
      <c r="AY66" s="2">
        <v>234</v>
      </c>
      <c r="AZ66" s="2">
        <v>219</v>
      </c>
      <c r="BA66" s="2">
        <v>10</v>
      </c>
      <c r="BB66" s="2">
        <v>5</v>
      </c>
      <c r="BC66" s="4">
        <v>0.94</v>
      </c>
      <c r="BD66" s="20">
        <f t="shared" si="8"/>
        <v>9.9999999999998979E-3</v>
      </c>
      <c r="BF66" s="2" t="s">
        <v>73</v>
      </c>
      <c r="BG66" s="2">
        <v>234</v>
      </c>
      <c r="BH66" s="2">
        <v>219</v>
      </c>
      <c r="BI66" s="2">
        <v>10</v>
      </c>
      <c r="BJ66" s="2">
        <v>5</v>
      </c>
      <c r="BK66" s="4">
        <v>0.94</v>
      </c>
      <c r="BL66" s="4">
        <f t="shared" si="9"/>
        <v>0</v>
      </c>
      <c r="BN66" s="2" t="s">
        <v>74</v>
      </c>
      <c r="BO66" s="2">
        <v>7</v>
      </c>
      <c r="BP66" s="2">
        <v>7</v>
      </c>
      <c r="BQ66" s="2">
        <v>0</v>
      </c>
      <c r="BR66" s="2">
        <v>0</v>
      </c>
      <c r="BS66" s="4">
        <v>1</v>
      </c>
      <c r="BT66" s="4">
        <f t="shared" si="26"/>
        <v>0</v>
      </c>
      <c r="BV66" s="2" t="s">
        <v>74</v>
      </c>
      <c r="BW66" s="2">
        <v>7</v>
      </c>
      <c r="BX66" s="2">
        <v>7</v>
      </c>
      <c r="BY66" s="2">
        <v>0</v>
      </c>
      <c r="BZ66" s="2">
        <v>0</v>
      </c>
      <c r="CA66" s="4">
        <v>1</v>
      </c>
      <c r="CB66" s="4">
        <f t="shared" si="11"/>
        <v>0</v>
      </c>
      <c r="CD66" s="2" t="s">
        <v>74</v>
      </c>
      <c r="CE66" s="2">
        <v>7</v>
      </c>
      <c r="CF66" s="2">
        <v>7</v>
      </c>
      <c r="CG66" s="2">
        <v>0</v>
      </c>
      <c r="CH66" s="2">
        <v>0</v>
      </c>
      <c r="CI66" s="4">
        <v>1</v>
      </c>
      <c r="CJ66" s="4">
        <f t="shared" si="12"/>
        <v>0</v>
      </c>
      <c r="CL66" s="2" t="s">
        <v>74</v>
      </c>
      <c r="CM66" s="2">
        <v>7</v>
      </c>
      <c r="CN66" s="2">
        <v>7</v>
      </c>
      <c r="CO66" s="2">
        <v>0</v>
      </c>
      <c r="CP66" s="2">
        <v>0</v>
      </c>
      <c r="CQ66" s="4">
        <v>1</v>
      </c>
      <c r="CR66" s="4">
        <f t="shared" si="13"/>
        <v>0</v>
      </c>
      <c r="CT66" s="2" t="s">
        <v>74</v>
      </c>
      <c r="CU66" s="2">
        <v>7</v>
      </c>
      <c r="CV66" s="2">
        <v>7</v>
      </c>
      <c r="CW66" s="2">
        <v>0</v>
      </c>
      <c r="CX66" s="2">
        <v>0</v>
      </c>
      <c r="CY66" s="4">
        <v>1</v>
      </c>
      <c r="CZ66" s="4">
        <f t="shared" si="14"/>
        <v>0</v>
      </c>
      <c r="DB66" s="2" t="s">
        <v>74</v>
      </c>
      <c r="DC66" s="2">
        <v>7</v>
      </c>
      <c r="DD66" s="2">
        <v>7</v>
      </c>
      <c r="DE66" s="2">
        <v>0</v>
      </c>
      <c r="DF66" s="2">
        <v>0</v>
      </c>
      <c r="DG66" s="4">
        <v>1</v>
      </c>
      <c r="DH66" s="4">
        <f t="shared" si="15"/>
        <v>0</v>
      </c>
      <c r="DJ66" s="2" t="s">
        <v>74</v>
      </c>
      <c r="DK66" s="2">
        <v>7</v>
      </c>
      <c r="DL66" s="2">
        <v>7</v>
      </c>
      <c r="DM66" s="2">
        <v>0</v>
      </c>
      <c r="DN66" s="2">
        <v>0</v>
      </c>
      <c r="DO66" s="4">
        <v>1</v>
      </c>
      <c r="DP66" s="4">
        <f t="shared" si="16"/>
        <v>0</v>
      </c>
      <c r="DR66" s="2" t="s">
        <v>74</v>
      </c>
      <c r="DS66" s="2">
        <v>7</v>
      </c>
      <c r="DT66" s="2">
        <v>7</v>
      </c>
      <c r="DU66" s="2">
        <v>0</v>
      </c>
      <c r="DV66" s="2">
        <v>0</v>
      </c>
      <c r="DW66" s="4">
        <v>1</v>
      </c>
      <c r="DX66" s="4">
        <f t="shared" si="17"/>
        <v>0</v>
      </c>
      <c r="DZ66" s="2" t="s">
        <v>74</v>
      </c>
      <c r="EA66" s="2">
        <v>7</v>
      </c>
      <c r="EB66" s="2">
        <v>7</v>
      </c>
      <c r="EC66" s="2">
        <v>0</v>
      </c>
      <c r="ED66" s="2">
        <v>0</v>
      </c>
      <c r="EE66" s="4">
        <v>1</v>
      </c>
      <c r="EF66" s="4">
        <f t="shared" si="18"/>
        <v>0</v>
      </c>
      <c r="EH66" s="2" t="s">
        <v>74</v>
      </c>
      <c r="EI66" s="2">
        <v>7</v>
      </c>
      <c r="EJ66" s="2">
        <v>7</v>
      </c>
      <c r="EK66" s="2">
        <v>0</v>
      </c>
      <c r="EL66" s="2">
        <v>0</v>
      </c>
      <c r="EM66" s="4">
        <v>1</v>
      </c>
      <c r="EN66" s="4">
        <f t="shared" si="19"/>
        <v>0</v>
      </c>
      <c r="EP66" s="2" t="s">
        <v>74</v>
      </c>
      <c r="EQ66" s="2">
        <v>7</v>
      </c>
      <c r="ER66" s="2">
        <v>7</v>
      </c>
      <c r="ES66" s="2">
        <v>0</v>
      </c>
      <c r="ET66" s="2">
        <v>0</v>
      </c>
      <c r="EU66" s="4">
        <v>1</v>
      </c>
      <c r="EV66" s="4">
        <f t="shared" si="20"/>
        <v>0</v>
      </c>
    </row>
    <row r="67" spans="1:152">
      <c r="A67" s="4">
        <v>0</v>
      </c>
      <c r="B67" s="4"/>
      <c r="C67" s="2" t="s">
        <v>70</v>
      </c>
      <c r="D67" s="2">
        <v>270</v>
      </c>
      <c r="E67" s="2">
        <v>0</v>
      </c>
      <c r="F67" s="2">
        <v>0</v>
      </c>
      <c r="G67" s="2">
        <v>270</v>
      </c>
      <c r="H67" s="4">
        <f t="shared" si="2"/>
        <v>0</v>
      </c>
      <c r="J67" s="2" t="s">
        <v>70</v>
      </c>
      <c r="K67" s="2">
        <v>270</v>
      </c>
      <c r="L67" s="2">
        <v>221</v>
      </c>
      <c r="M67" s="2">
        <v>8</v>
      </c>
      <c r="N67" s="2">
        <v>41</v>
      </c>
      <c r="O67" s="20">
        <f t="shared" si="3"/>
        <v>0.81851851851851853</v>
      </c>
      <c r="P67" s="10">
        <f t="shared" si="4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20">
        <f t="shared" si="5"/>
        <v>0.81851851851851853</v>
      </c>
      <c r="X67" s="20">
        <f t="shared" ref="X67:X89" si="29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v>0.81</v>
      </c>
      <c r="AF67" s="4">
        <f t="shared" ref="AF67:AF89" si="30">AE67-W67</f>
        <v>-8.5185185185184809E-3</v>
      </c>
      <c r="AH67" s="2" t="s">
        <v>74</v>
      </c>
      <c r="AI67" s="2">
        <v>7</v>
      </c>
      <c r="AJ67" s="2">
        <v>7</v>
      </c>
      <c r="AK67" s="2">
        <v>0</v>
      </c>
      <c r="AL67" s="2">
        <v>0</v>
      </c>
      <c r="AM67" s="4">
        <v>1</v>
      </c>
      <c r="AN67" s="4">
        <f t="shared" si="28"/>
        <v>0</v>
      </c>
      <c r="AP67" s="2" t="s">
        <v>74</v>
      </c>
      <c r="AQ67" s="2">
        <v>7</v>
      </c>
      <c r="AR67" s="2">
        <v>7</v>
      </c>
      <c r="AS67" s="2">
        <v>0</v>
      </c>
      <c r="AT67" s="2">
        <v>0</v>
      </c>
      <c r="AU67" s="4">
        <v>1</v>
      </c>
      <c r="AV67" s="4">
        <f t="shared" si="7"/>
        <v>0</v>
      </c>
      <c r="AX67" s="2" t="s">
        <v>74</v>
      </c>
      <c r="AY67" s="2">
        <v>7</v>
      </c>
      <c r="AZ67" s="2">
        <v>7</v>
      </c>
      <c r="BA67" s="2">
        <v>0</v>
      </c>
      <c r="BB67" s="2">
        <v>0</v>
      </c>
      <c r="BC67" s="4">
        <v>1</v>
      </c>
      <c r="BD67" s="20">
        <f t="shared" si="8"/>
        <v>0</v>
      </c>
      <c r="BF67" s="2" t="s">
        <v>74</v>
      </c>
      <c r="BG67" s="2">
        <v>7</v>
      </c>
      <c r="BH67" s="2">
        <v>7</v>
      </c>
      <c r="BI67" s="2">
        <v>0</v>
      </c>
      <c r="BJ67" s="2">
        <v>0</v>
      </c>
      <c r="BK67" s="4">
        <v>1</v>
      </c>
      <c r="BL67" s="4">
        <f t="shared" si="9"/>
        <v>0</v>
      </c>
      <c r="BN67" s="2" t="s">
        <v>75</v>
      </c>
      <c r="BO67" s="2">
        <v>68</v>
      </c>
      <c r="BP67" s="2">
        <v>40</v>
      </c>
      <c r="BQ67" s="2">
        <v>26</v>
      </c>
      <c r="BR67" s="2">
        <v>2</v>
      </c>
      <c r="BS67" s="4">
        <v>0.59</v>
      </c>
      <c r="BT67" s="4">
        <f t="shared" si="26"/>
        <v>0</v>
      </c>
      <c r="BV67" s="2" t="s">
        <v>75</v>
      </c>
      <c r="BW67" s="2">
        <v>68</v>
      </c>
      <c r="BX67" s="2">
        <v>40</v>
      </c>
      <c r="BY67" s="2">
        <v>26</v>
      </c>
      <c r="BZ67" s="2">
        <v>2</v>
      </c>
      <c r="CA67" s="4">
        <v>0.59</v>
      </c>
      <c r="CB67" s="4">
        <f t="shared" si="11"/>
        <v>0</v>
      </c>
      <c r="CD67" s="2" t="s">
        <v>75</v>
      </c>
      <c r="CE67" s="2">
        <v>68</v>
      </c>
      <c r="CF67" s="2">
        <v>40</v>
      </c>
      <c r="CG67" s="2">
        <v>26</v>
      </c>
      <c r="CH67" s="2">
        <v>2</v>
      </c>
      <c r="CI67" s="4">
        <v>0.59</v>
      </c>
      <c r="CJ67" s="4">
        <f t="shared" si="12"/>
        <v>0</v>
      </c>
      <c r="CL67" s="2" t="s">
        <v>75</v>
      </c>
      <c r="CM67" s="2">
        <v>68</v>
      </c>
      <c r="CN67" s="2">
        <v>40</v>
      </c>
      <c r="CO67" s="2">
        <v>26</v>
      </c>
      <c r="CP67" s="2">
        <v>2</v>
      </c>
      <c r="CQ67" s="4">
        <v>0.59</v>
      </c>
      <c r="CR67" s="4">
        <f t="shared" si="13"/>
        <v>0</v>
      </c>
      <c r="CT67" s="2" t="s">
        <v>75</v>
      </c>
      <c r="CU67" s="2">
        <v>68</v>
      </c>
      <c r="CV67" s="2">
        <v>40</v>
      </c>
      <c r="CW67" s="2">
        <v>26</v>
      </c>
      <c r="CX67" s="2">
        <v>2</v>
      </c>
      <c r="CY67" s="4">
        <v>0.59</v>
      </c>
      <c r="CZ67" s="4">
        <f t="shared" si="14"/>
        <v>0</v>
      </c>
      <c r="DB67" s="2" t="s">
        <v>75</v>
      </c>
      <c r="DC67" s="2">
        <v>68</v>
      </c>
      <c r="DD67" s="2">
        <v>40</v>
      </c>
      <c r="DE67" s="2">
        <v>26</v>
      </c>
      <c r="DF67" s="2">
        <v>2</v>
      </c>
      <c r="DG67" s="4">
        <v>0.59</v>
      </c>
      <c r="DH67" s="4">
        <f t="shared" si="15"/>
        <v>0</v>
      </c>
      <c r="DJ67" s="2" t="s">
        <v>75</v>
      </c>
      <c r="DK67" s="2">
        <v>68</v>
      </c>
      <c r="DL67" s="2">
        <v>40</v>
      </c>
      <c r="DM67" s="2">
        <v>26</v>
      </c>
      <c r="DN67" s="2">
        <v>2</v>
      </c>
      <c r="DO67" s="4">
        <v>0.59</v>
      </c>
      <c r="DP67" s="4">
        <f t="shared" si="16"/>
        <v>0</v>
      </c>
      <c r="DR67" s="2" t="s">
        <v>75</v>
      </c>
      <c r="DS67" s="2">
        <v>68</v>
      </c>
      <c r="DT67" s="2">
        <v>40</v>
      </c>
      <c r="DU67" s="2">
        <v>26</v>
      </c>
      <c r="DV67" s="2">
        <v>2</v>
      </c>
      <c r="DW67" s="4">
        <v>0.59</v>
      </c>
      <c r="DX67" s="4">
        <f t="shared" si="17"/>
        <v>0</v>
      </c>
      <c r="DZ67" s="2" t="s">
        <v>75</v>
      </c>
      <c r="EA67" s="2">
        <v>68</v>
      </c>
      <c r="EB67" s="2">
        <v>40</v>
      </c>
      <c r="EC67" s="2">
        <v>26</v>
      </c>
      <c r="ED67" s="2">
        <v>2</v>
      </c>
      <c r="EE67" s="4">
        <v>0.59</v>
      </c>
      <c r="EF67" s="4">
        <f t="shared" si="18"/>
        <v>0</v>
      </c>
      <c r="EH67" s="2" t="s">
        <v>75</v>
      </c>
      <c r="EI67" s="2">
        <v>68</v>
      </c>
      <c r="EJ67" s="2">
        <v>40</v>
      </c>
      <c r="EK67" s="2">
        <v>26</v>
      </c>
      <c r="EL67" s="2">
        <v>2</v>
      </c>
      <c r="EM67" s="4">
        <v>0.59</v>
      </c>
      <c r="EN67" s="4">
        <f t="shared" si="19"/>
        <v>0</v>
      </c>
      <c r="EP67" s="2" t="s">
        <v>75</v>
      </c>
      <c r="EQ67" s="2">
        <v>68</v>
      </c>
      <c r="ER67" s="2">
        <v>40</v>
      </c>
      <c r="ES67" s="2">
        <v>26</v>
      </c>
      <c r="ET67" s="2">
        <v>2</v>
      </c>
      <c r="EU67" s="4">
        <v>0.59</v>
      </c>
      <c r="EV67" s="4">
        <f t="shared" si="20"/>
        <v>0</v>
      </c>
    </row>
    <row r="68" spans="1:152">
      <c r="A68" s="4">
        <v>0.94</v>
      </c>
      <c r="B68" s="4"/>
      <c r="C68" s="79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1">E68/D68</f>
        <v>0.95833333333333337</v>
      </c>
      <c r="I68" s="2" t="s">
        <v>119</v>
      </c>
      <c r="J68" s="2" t="s">
        <v>71</v>
      </c>
      <c r="K68" s="2">
        <v>192</v>
      </c>
      <c r="L68" s="2">
        <v>182</v>
      </c>
      <c r="M68" s="2">
        <v>7</v>
      </c>
      <c r="N68" s="2">
        <v>3</v>
      </c>
      <c r="O68" s="20">
        <f t="shared" ref="O68:O90" si="32">L68/K68</f>
        <v>0.94791666666666663</v>
      </c>
      <c r="P68" s="10">
        <f t="shared" ref="P68:P81" si="33">O68-H68</f>
        <v>-1.0416666666666741E-2</v>
      </c>
      <c r="R68" s="2" t="s">
        <v>71</v>
      </c>
      <c r="S68" s="2">
        <v>192</v>
      </c>
      <c r="T68" s="2">
        <v>182</v>
      </c>
      <c r="U68" s="2">
        <v>7</v>
      </c>
      <c r="V68" s="2">
        <v>3</v>
      </c>
      <c r="W68" s="20">
        <f t="shared" ref="W68:W90" si="34">T68/S68</f>
        <v>0.94791666666666663</v>
      </c>
      <c r="X68" s="20">
        <f t="shared" si="29"/>
        <v>0</v>
      </c>
      <c r="Z68" s="2" t="s">
        <v>71</v>
      </c>
      <c r="AA68" s="2">
        <v>192</v>
      </c>
      <c r="AB68" s="2">
        <v>182</v>
      </c>
      <c r="AC68" s="2">
        <v>7</v>
      </c>
      <c r="AD68" s="2">
        <v>3</v>
      </c>
      <c r="AE68" s="4">
        <v>0.94</v>
      </c>
      <c r="AF68" s="4">
        <f t="shared" si="30"/>
        <v>-7.9166666666666829E-3</v>
      </c>
      <c r="AH68" s="2" t="s">
        <v>75</v>
      </c>
      <c r="AI68" s="2">
        <v>68</v>
      </c>
      <c r="AJ68" s="2">
        <v>39</v>
      </c>
      <c r="AK68" s="2">
        <v>27</v>
      </c>
      <c r="AL68" s="2">
        <v>2</v>
      </c>
      <c r="AM68" s="4">
        <v>0.56999999999999995</v>
      </c>
      <c r="AN68" s="4">
        <f t="shared" si="28"/>
        <v>0</v>
      </c>
      <c r="AP68" s="2" t="s">
        <v>75</v>
      </c>
      <c r="AQ68" s="2">
        <v>68</v>
      </c>
      <c r="AR68" s="2">
        <v>40</v>
      </c>
      <c r="AS68" s="2">
        <v>26</v>
      </c>
      <c r="AT68" s="2">
        <v>2</v>
      </c>
      <c r="AU68" s="4">
        <v>0.59</v>
      </c>
      <c r="AV68" s="4">
        <f t="shared" ref="AV68:AV83" si="35">AU68-AM68</f>
        <v>2.0000000000000018E-2</v>
      </c>
      <c r="AX68" s="8" t="s">
        <v>75</v>
      </c>
      <c r="AY68" s="1">
        <v>68</v>
      </c>
      <c r="AZ68" s="1">
        <v>40</v>
      </c>
      <c r="BA68" s="1">
        <v>26</v>
      </c>
      <c r="BB68" s="1">
        <v>2</v>
      </c>
      <c r="BC68" s="3">
        <v>0.59</v>
      </c>
      <c r="BD68" s="20">
        <f t="shared" ref="BD68:BD83" si="36">BC68-AU68</f>
        <v>0</v>
      </c>
      <c r="BF68" s="2" t="s">
        <v>75</v>
      </c>
      <c r="BG68" s="2">
        <v>68</v>
      </c>
      <c r="BH68" s="2">
        <v>40</v>
      </c>
      <c r="BI68" s="2">
        <v>26</v>
      </c>
      <c r="BJ68" s="2">
        <v>2</v>
      </c>
      <c r="BK68" s="4">
        <v>0.59</v>
      </c>
      <c r="BL68" s="4">
        <f t="shared" ref="BL68:BL83" si="37">BK68-BC68</f>
        <v>0</v>
      </c>
      <c r="BN68" s="2" t="s">
        <v>77</v>
      </c>
      <c r="BO68" s="2">
        <v>7</v>
      </c>
      <c r="BP68" s="2">
        <v>6</v>
      </c>
      <c r="BQ68" s="2">
        <v>1</v>
      </c>
      <c r="BR68" s="2">
        <v>0</v>
      </c>
      <c r="BS68" s="4">
        <v>0.86</v>
      </c>
      <c r="BT68" s="4">
        <f t="shared" si="26"/>
        <v>0</v>
      </c>
      <c r="BV68" s="2" t="s">
        <v>77</v>
      </c>
      <c r="BW68" s="2">
        <v>7</v>
      </c>
      <c r="BX68" s="2">
        <v>6</v>
      </c>
      <c r="BY68" s="2">
        <v>1</v>
      </c>
      <c r="BZ68" s="2">
        <v>0</v>
      </c>
      <c r="CA68" s="4">
        <v>0.86</v>
      </c>
      <c r="CB68" s="4">
        <f>CA68-BS68</f>
        <v>0</v>
      </c>
      <c r="CD68" s="2" t="s">
        <v>77</v>
      </c>
      <c r="CE68" s="2">
        <v>7</v>
      </c>
      <c r="CF68" s="2">
        <v>6</v>
      </c>
      <c r="CG68" s="2">
        <v>1</v>
      </c>
      <c r="CH68" s="2">
        <v>0</v>
      </c>
      <c r="CI68" s="4">
        <v>0.86</v>
      </c>
      <c r="CJ68" s="4">
        <f t="shared" ref="CJ68:CJ86" si="38">CI68-CA68</f>
        <v>0</v>
      </c>
      <c r="CL68" s="2" t="s">
        <v>77</v>
      </c>
      <c r="CM68" s="2">
        <v>7</v>
      </c>
      <c r="CN68" s="2">
        <v>6</v>
      </c>
      <c r="CO68" s="2">
        <v>1</v>
      </c>
      <c r="CP68" s="2">
        <v>0</v>
      </c>
      <c r="CQ68" s="4">
        <v>0.86</v>
      </c>
      <c r="CR68" s="4">
        <f>CQ68-CI68</f>
        <v>0</v>
      </c>
      <c r="CT68" s="2" t="s">
        <v>77</v>
      </c>
      <c r="CU68" s="2">
        <v>7</v>
      </c>
      <c r="CV68" s="2">
        <v>6</v>
      </c>
      <c r="CW68" s="2">
        <v>1</v>
      </c>
      <c r="CX68" s="2">
        <v>0</v>
      </c>
      <c r="CY68" s="4">
        <v>0.86</v>
      </c>
      <c r="CZ68" s="4">
        <f t="shared" ref="CZ68:CZ90" si="39">CY68-CQ68</f>
        <v>0</v>
      </c>
      <c r="DB68" s="2" t="s">
        <v>77</v>
      </c>
      <c r="DC68" s="2">
        <v>7</v>
      </c>
      <c r="DD68" s="2">
        <v>6</v>
      </c>
      <c r="DE68" s="2">
        <v>1</v>
      </c>
      <c r="DF68" s="2">
        <v>0</v>
      </c>
      <c r="DG68" s="4">
        <v>0.86</v>
      </c>
      <c r="DH68" s="4">
        <f t="shared" ref="DH68:DH89" si="40">DG68-CY68</f>
        <v>0</v>
      </c>
      <c r="DJ68" s="2" t="s">
        <v>77</v>
      </c>
      <c r="DK68" s="2">
        <v>7</v>
      </c>
      <c r="DL68" s="2">
        <v>6</v>
      </c>
      <c r="DM68" s="2">
        <v>1</v>
      </c>
      <c r="DN68" s="2">
        <v>0</v>
      </c>
      <c r="DO68" s="4">
        <v>0.86</v>
      </c>
      <c r="DP68" s="4">
        <f t="shared" ref="DP68:DP91" si="41">DO68-DG68</f>
        <v>0</v>
      </c>
      <c r="DR68" s="2" t="s">
        <v>77</v>
      </c>
      <c r="DS68" s="2">
        <v>7</v>
      </c>
      <c r="DT68" s="2">
        <v>6</v>
      </c>
      <c r="DU68" s="2">
        <v>1</v>
      </c>
      <c r="DV68" s="2">
        <v>0</v>
      </c>
      <c r="DW68" s="4">
        <v>0.86</v>
      </c>
      <c r="DX68" s="4">
        <f t="shared" ref="DX68:DX91" si="42">DW68-DO68</f>
        <v>0</v>
      </c>
      <c r="DZ68" s="2" t="s">
        <v>77</v>
      </c>
      <c r="EA68" s="2">
        <v>7</v>
      </c>
      <c r="EB68" s="2">
        <v>6</v>
      </c>
      <c r="EC68" s="2">
        <v>1</v>
      </c>
      <c r="ED68" s="2">
        <v>0</v>
      </c>
      <c r="EE68" s="4">
        <v>0.86</v>
      </c>
      <c r="EF68" s="4">
        <f t="shared" ref="EF68:EF91" si="43">EE68-DW68</f>
        <v>0</v>
      </c>
      <c r="EH68" s="2" t="s">
        <v>77</v>
      </c>
      <c r="EI68" s="2">
        <v>7</v>
      </c>
      <c r="EJ68" s="2">
        <v>6</v>
      </c>
      <c r="EK68" s="2">
        <v>1</v>
      </c>
      <c r="EL68" s="2">
        <v>0</v>
      </c>
      <c r="EM68" s="4">
        <v>0.86</v>
      </c>
      <c r="EN68" s="4">
        <f t="shared" ref="EN68:EN91" si="44">EM68-EE68</f>
        <v>0</v>
      </c>
      <c r="EP68" s="2" t="s">
        <v>77</v>
      </c>
      <c r="EQ68" s="2">
        <v>7</v>
      </c>
      <c r="ER68" s="2">
        <v>6</v>
      </c>
      <c r="ES68" s="2">
        <v>1</v>
      </c>
      <c r="ET68" s="2">
        <v>0</v>
      </c>
      <c r="EU68" s="4">
        <v>0.86</v>
      </c>
      <c r="EV68" s="4">
        <f t="shared" ref="EV68:EV91" si="45">EU68-EM68</f>
        <v>0</v>
      </c>
    </row>
    <row r="69" spans="1:152">
      <c r="A69" s="4">
        <v>0.92</v>
      </c>
      <c r="B69" s="4"/>
      <c r="C69" s="79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1"/>
        <v>0.96470588235294119</v>
      </c>
      <c r="I69" s="2" t="s">
        <v>119</v>
      </c>
      <c r="J69" s="2" t="s">
        <v>72</v>
      </c>
      <c r="K69" s="2">
        <v>85</v>
      </c>
      <c r="L69" s="2">
        <v>81</v>
      </c>
      <c r="M69" s="2">
        <v>0</v>
      </c>
      <c r="N69" s="2">
        <v>4</v>
      </c>
      <c r="O69" s="20">
        <f t="shared" si="32"/>
        <v>0.95294117647058818</v>
      </c>
      <c r="P69" s="10">
        <f t="shared" si="33"/>
        <v>-1.176470588235301E-2</v>
      </c>
      <c r="R69" s="2" t="s">
        <v>72</v>
      </c>
      <c r="S69" s="2">
        <v>85</v>
      </c>
      <c r="T69" s="2">
        <v>81</v>
      </c>
      <c r="U69" s="2">
        <v>0</v>
      </c>
      <c r="V69" s="2">
        <v>4</v>
      </c>
      <c r="W69" s="20">
        <f t="shared" si="34"/>
        <v>0.95294117647058818</v>
      </c>
      <c r="X69" s="20">
        <f t="shared" si="29"/>
        <v>0</v>
      </c>
      <c r="Z69" s="2" t="s">
        <v>72</v>
      </c>
      <c r="AA69" s="2">
        <v>85</v>
      </c>
      <c r="AB69" s="2">
        <v>82</v>
      </c>
      <c r="AC69" s="2">
        <v>0</v>
      </c>
      <c r="AD69" s="2">
        <v>3</v>
      </c>
      <c r="AE69" s="4">
        <v>0.96</v>
      </c>
      <c r="AF69" s="4">
        <f t="shared" si="30"/>
        <v>7.058823529411784E-3</v>
      </c>
      <c r="AH69" s="2" t="s">
        <v>77</v>
      </c>
      <c r="AI69" s="2">
        <v>7</v>
      </c>
      <c r="AJ69" s="2">
        <v>6</v>
      </c>
      <c r="AK69" s="2">
        <v>1</v>
      </c>
      <c r="AL69" s="2">
        <v>0</v>
      </c>
      <c r="AM69" s="4">
        <v>0.85</v>
      </c>
      <c r="AN69" s="4">
        <f t="shared" ref="AN69:AN83" si="46">AM69-AE74</f>
        <v>0</v>
      </c>
      <c r="AP69" s="2" t="s">
        <v>77</v>
      </c>
      <c r="AQ69" s="2">
        <v>7</v>
      </c>
      <c r="AR69" s="2">
        <v>6</v>
      </c>
      <c r="AS69" s="2">
        <v>1</v>
      </c>
      <c r="AT69" s="2">
        <v>0</v>
      </c>
      <c r="AU69" s="4">
        <v>0.86</v>
      </c>
      <c r="AV69" s="4">
        <f t="shared" si="35"/>
        <v>1.0000000000000009E-2</v>
      </c>
      <c r="AX69" s="2" t="s">
        <v>77</v>
      </c>
      <c r="AY69" s="2">
        <v>7</v>
      </c>
      <c r="AZ69" s="2">
        <v>6</v>
      </c>
      <c r="BA69" s="2">
        <v>1</v>
      </c>
      <c r="BB69" s="2">
        <v>0</v>
      </c>
      <c r="BC69" s="4">
        <v>0.86</v>
      </c>
      <c r="BD69" s="20">
        <f t="shared" si="36"/>
        <v>0</v>
      </c>
      <c r="BF69" s="2" t="s">
        <v>77</v>
      </c>
      <c r="BG69" s="2">
        <v>7</v>
      </c>
      <c r="BH69" s="2">
        <v>6</v>
      </c>
      <c r="BI69" s="2">
        <v>1</v>
      </c>
      <c r="BJ69" s="2">
        <v>0</v>
      </c>
      <c r="BK69" s="4">
        <v>0.86</v>
      </c>
      <c r="BL69" s="4">
        <f t="shared" si="37"/>
        <v>0</v>
      </c>
      <c r="BN69" s="2" t="s">
        <v>78</v>
      </c>
      <c r="BO69" s="2">
        <v>32</v>
      </c>
      <c r="BP69" s="2">
        <v>31</v>
      </c>
      <c r="BQ69" s="2">
        <v>1</v>
      </c>
      <c r="BR69" s="2">
        <v>0</v>
      </c>
      <c r="BS69" s="4">
        <v>0.97</v>
      </c>
      <c r="BT69" s="4">
        <f t="shared" si="26"/>
        <v>0</v>
      </c>
      <c r="BV69" s="2" t="s">
        <v>78</v>
      </c>
      <c r="BW69" s="2">
        <v>32</v>
      </c>
      <c r="BX69" s="2">
        <v>31</v>
      </c>
      <c r="BY69" s="2">
        <v>1</v>
      </c>
      <c r="BZ69" s="2">
        <v>0</v>
      </c>
      <c r="CA69" s="4">
        <v>0.97</v>
      </c>
      <c r="CB69" s="4">
        <f>CA69-BS69</f>
        <v>0</v>
      </c>
      <c r="CD69" s="2" t="s">
        <v>78</v>
      </c>
      <c r="CE69" s="2">
        <v>32</v>
      </c>
      <c r="CF69" s="2">
        <v>31</v>
      </c>
      <c r="CG69" s="2">
        <v>1</v>
      </c>
      <c r="CH69" s="2">
        <v>0</v>
      </c>
      <c r="CI69" s="4">
        <v>0.97</v>
      </c>
      <c r="CJ69" s="4">
        <f t="shared" si="38"/>
        <v>0</v>
      </c>
      <c r="CL69" s="2" t="s">
        <v>78</v>
      </c>
      <c r="CM69" s="2">
        <v>32</v>
      </c>
      <c r="CN69" s="2">
        <v>31</v>
      </c>
      <c r="CO69" s="2">
        <v>1</v>
      </c>
      <c r="CP69" s="2">
        <v>0</v>
      </c>
      <c r="CQ69" s="4">
        <v>0.97</v>
      </c>
      <c r="CR69" s="4">
        <f>CQ69-CI69</f>
        <v>0</v>
      </c>
      <c r="CT69" s="2" t="s">
        <v>78</v>
      </c>
      <c r="CU69" s="2">
        <v>32</v>
      </c>
      <c r="CV69" s="2">
        <v>31</v>
      </c>
      <c r="CW69" s="2">
        <v>1</v>
      </c>
      <c r="CX69" s="2">
        <v>0</v>
      </c>
      <c r="CY69" s="4">
        <v>0.97</v>
      </c>
      <c r="CZ69" s="4">
        <f t="shared" si="39"/>
        <v>0</v>
      </c>
      <c r="DB69" s="2" t="s">
        <v>78</v>
      </c>
      <c r="DC69" s="2">
        <v>32</v>
      </c>
      <c r="DD69" s="2">
        <v>31</v>
      </c>
      <c r="DE69" s="2">
        <v>1</v>
      </c>
      <c r="DF69" s="2">
        <v>0</v>
      </c>
      <c r="DG69" s="4">
        <v>0.97</v>
      </c>
      <c r="DH69" s="4">
        <f t="shared" si="40"/>
        <v>0</v>
      </c>
      <c r="DJ69" s="2" t="s">
        <v>78</v>
      </c>
      <c r="DK69" s="2">
        <v>32</v>
      </c>
      <c r="DL69" s="2">
        <v>31</v>
      </c>
      <c r="DM69" s="2">
        <v>1</v>
      </c>
      <c r="DN69" s="2">
        <v>0</v>
      </c>
      <c r="DO69" s="4">
        <v>0.97</v>
      </c>
      <c r="DP69" s="4">
        <f t="shared" si="41"/>
        <v>0</v>
      </c>
      <c r="DR69" s="2" t="s">
        <v>78</v>
      </c>
      <c r="DS69" s="2">
        <v>32</v>
      </c>
      <c r="DT69" s="2">
        <v>31</v>
      </c>
      <c r="DU69" s="2">
        <v>1</v>
      </c>
      <c r="DV69" s="2">
        <v>0</v>
      </c>
      <c r="DW69" s="4">
        <v>0.97</v>
      </c>
      <c r="DX69" s="4">
        <f t="shared" si="42"/>
        <v>0</v>
      </c>
      <c r="DZ69" s="2" t="s">
        <v>78</v>
      </c>
      <c r="EA69" s="2">
        <v>32</v>
      </c>
      <c r="EB69" s="2">
        <v>31</v>
      </c>
      <c r="EC69" s="2">
        <v>1</v>
      </c>
      <c r="ED69" s="2">
        <v>0</v>
      </c>
      <c r="EE69" s="4">
        <v>0.97</v>
      </c>
      <c r="EF69" s="4">
        <f t="shared" si="43"/>
        <v>0</v>
      </c>
      <c r="EH69" s="2" t="s">
        <v>78</v>
      </c>
      <c r="EI69" s="2">
        <v>32</v>
      </c>
      <c r="EJ69" s="2">
        <v>31</v>
      </c>
      <c r="EK69" s="2">
        <v>1</v>
      </c>
      <c r="EL69" s="2">
        <v>0</v>
      </c>
      <c r="EM69" s="4">
        <v>0.97</v>
      </c>
      <c r="EN69" s="4">
        <f t="shared" si="44"/>
        <v>0</v>
      </c>
      <c r="EP69" s="2" t="s">
        <v>78</v>
      </c>
      <c r="EQ69" s="2">
        <v>32</v>
      </c>
      <c r="ER69" s="2">
        <v>31</v>
      </c>
      <c r="ES69" s="2">
        <v>1</v>
      </c>
      <c r="ET69" s="2">
        <v>0</v>
      </c>
      <c r="EU69" s="4">
        <v>0.97</v>
      </c>
      <c r="EV69" s="4">
        <f t="shared" si="45"/>
        <v>0</v>
      </c>
    </row>
    <row r="70" spans="1:152">
      <c r="A70" s="4">
        <v>0.91</v>
      </c>
      <c r="B70" s="4"/>
      <c r="C70" s="2" t="s">
        <v>73</v>
      </c>
      <c r="D70" s="2">
        <v>234</v>
      </c>
      <c r="E70" s="2">
        <v>218</v>
      </c>
      <c r="F70" s="2">
        <v>10</v>
      </c>
      <c r="G70" s="2">
        <v>6</v>
      </c>
      <c r="H70" s="4">
        <f t="shared" si="31"/>
        <v>0.93162393162393164</v>
      </c>
      <c r="J70" s="2" t="s">
        <v>73</v>
      </c>
      <c r="K70" s="2">
        <v>234</v>
      </c>
      <c r="L70" s="2">
        <v>171</v>
      </c>
      <c r="M70" s="2">
        <v>57</v>
      </c>
      <c r="N70" s="2">
        <v>6</v>
      </c>
      <c r="O70" s="20">
        <f t="shared" si="32"/>
        <v>0.73076923076923073</v>
      </c>
      <c r="P70" s="10">
        <f t="shared" si="33"/>
        <v>-0.20085470085470092</v>
      </c>
      <c r="R70" s="2" t="s">
        <v>73</v>
      </c>
      <c r="S70" s="2">
        <v>234</v>
      </c>
      <c r="T70" s="2">
        <v>170</v>
      </c>
      <c r="U70" s="2">
        <v>58</v>
      </c>
      <c r="V70" s="2">
        <v>6</v>
      </c>
      <c r="W70" s="20">
        <f t="shared" si="34"/>
        <v>0.72649572649572647</v>
      </c>
      <c r="X70" s="20">
        <f t="shared" si="29"/>
        <v>-4.2735042735042583E-3</v>
      </c>
      <c r="Z70" s="7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0"/>
        <v>0.19350427350427357</v>
      </c>
      <c r="AG70" s="2" t="s">
        <v>119</v>
      </c>
      <c r="AH70" s="2" t="s">
        <v>78</v>
      </c>
      <c r="AI70" s="2">
        <v>32</v>
      </c>
      <c r="AJ70" s="2">
        <v>31</v>
      </c>
      <c r="AK70" s="2">
        <v>1</v>
      </c>
      <c r="AL70" s="2">
        <v>0</v>
      </c>
      <c r="AM70" s="4">
        <v>0.96</v>
      </c>
      <c r="AN70" s="4">
        <f t="shared" si="46"/>
        <v>0</v>
      </c>
      <c r="AP70" s="2" t="s">
        <v>78</v>
      </c>
      <c r="AQ70" s="2">
        <v>32</v>
      </c>
      <c r="AR70" s="2">
        <v>31</v>
      </c>
      <c r="AS70" s="2">
        <v>1</v>
      </c>
      <c r="AT70" s="2">
        <v>0</v>
      </c>
      <c r="AU70" s="4">
        <v>0.97</v>
      </c>
      <c r="AV70" s="4">
        <f t="shared" si="35"/>
        <v>1.0000000000000009E-2</v>
      </c>
      <c r="AX70" s="2" t="s">
        <v>78</v>
      </c>
      <c r="AY70" s="2">
        <v>32</v>
      </c>
      <c r="AZ70" s="2">
        <v>31</v>
      </c>
      <c r="BA70" s="2">
        <v>1</v>
      </c>
      <c r="BB70" s="2">
        <v>0</v>
      </c>
      <c r="BC70" s="4">
        <v>0.97</v>
      </c>
      <c r="BD70" s="20">
        <f t="shared" si="36"/>
        <v>0</v>
      </c>
      <c r="BF70" s="2" t="s">
        <v>78</v>
      </c>
      <c r="BG70" s="2">
        <v>32</v>
      </c>
      <c r="BH70" s="2">
        <v>31</v>
      </c>
      <c r="BI70" s="2">
        <v>1</v>
      </c>
      <c r="BJ70" s="2">
        <v>0</v>
      </c>
      <c r="BK70" s="4">
        <v>0.97</v>
      </c>
      <c r="BL70" s="4">
        <f t="shared" si="37"/>
        <v>0</v>
      </c>
      <c r="BN70" s="2" t="s">
        <v>79</v>
      </c>
      <c r="BO70" s="2">
        <v>160</v>
      </c>
      <c r="BP70" s="2">
        <v>14</v>
      </c>
      <c r="BQ70" s="2">
        <v>146</v>
      </c>
      <c r="BR70" s="2">
        <v>0</v>
      </c>
      <c r="BS70" s="4">
        <v>0.09</v>
      </c>
      <c r="BT70" s="4">
        <f t="shared" si="26"/>
        <v>0</v>
      </c>
      <c r="BV70" s="2" t="s">
        <v>79</v>
      </c>
      <c r="BW70" s="2">
        <v>160</v>
      </c>
      <c r="BX70" s="2">
        <v>14</v>
      </c>
      <c r="BY70" s="2">
        <v>146</v>
      </c>
      <c r="BZ70" s="2">
        <v>0</v>
      </c>
      <c r="CA70" s="4">
        <v>0.09</v>
      </c>
      <c r="CB70" s="4">
        <f>CA70-BS70</f>
        <v>0</v>
      </c>
      <c r="CD70" s="2" t="s">
        <v>79</v>
      </c>
      <c r="CE70" s="2">
        <v>160</v>
      </c>
      <c r="CF70" s="2">
        <v>14</v>
      </c>
      <c r="CG70" s="2">
        <v>146</v>
      </c>
      <c r="CH70" s="2">
        <v>0</v>
      </c>
      <c r="CI70" s="4">
        <v>0.09</v>
      </c>
      <c r="CJ70" s="4">
        <f t="shared" si="38"/>
        <v>0</v>
      </c>
      <c r="CL70" s="2" t="s">
        <v>79</v>
      </c>
      <c r="CM70" s="2">
        <v>160</v>
      </c>
      <c r="CN70" s="2">
        <v>14</v>
      </c>
      <c r="CO70" s="2">
        <v>146</v>
      </c>
      <c r="CP70" s="2">
        <v>0</v>
      </c>
      <c r="CQ70" s="4">
        <v>0.09</v>
      </c>
      <c r="CR70" s="4">
        <f>CQ70-CI70</f>
        <v>0</v>
      </c>
      <c r="CT70" s="2" t="s">
        <v>79</v>
      </c>
      <c r="CU70" s="2">
        <v>160</v>
      </c>
      <c r="CV70" s="2">
        <v>14</v>
      </c>
      <c r="CW70" s="2">
        <v>146</v>
      </c>
      <c r="CX70" s="2">
        <v>0</v>
      </c>
      <c r="CY70" s="4">
        <v>0.09</v>
      </c>
      <c r="CZ70" s="4">
        <f t="shared" si="39"/>
        <v>0</v>
      </c>
      <c r="DB70" s="2" t="s">
        <v>79</v>
      </c>
      <c r="DC70" s="2">
        <v>160</v>
      </c>
      <c r="DD70" s="2">
        <v>14</v>
      </c>
      <c r="DE70" s="2">
        <v>146</v>
      </c>
      <c r="DF70" s="2">
        <v>0</v>
      </c>
      <c r="DG70" s="4">
        <v>0.09</v>
      </c>
      <c r="DH70" s="4">
        <f t="shared" si="40"/>
        <v>0</v>
      </c>
      <c r="DJ70" s="2" t="s">
        <v>79</v>
      </c>
      <c r="DK70" s="2">
        <v>160</v>
      </c>
      <c r="DL70" s="2">
        <v>14</v>
      </c>
      <c r="DM70" s="2">
        <v>146</v>
      </c>
      <c r="DN70" s="2">
        <v>0</v>
      </c>
      <c r="DO70" s="4">
        <v>0.09</v>
      </c>
      <c r="DP70" s="4">
        <f t="shared" si="41"/>
        <v>0</v>
      </c>
      <c r="DR70" s="2" t="s">
        <v>79</v>
      </c>
      <c r="DS70" s="2">
        <v>160</v>
      </c>
      <c r="DT70" s="2">
        <v>14</v>
      </c>
      <c r="DU70" s="2">
        <v>146</v>
      </c>
      <c r="DV70" s="2">
        <v>0</v>
      </c>
      <c r="DW70" s="4">
        <v>0.09</v>
      </c>
      <c r="DX70" s="4">
        <f t="shared" si="42"/>
        <v>0</v>
      </c>
      <c r="DZ70" s="2" t="s">
        <v>79</v>
      </c>
      <c r="EA70" s="2">
        <v>160</v>
      </c>
      <c r="EB70" s="2">
        <v>14</v>
      </c>
      <c r="EC70" s="2">
        <v>146</v>
      </c>
      <c r="ED70" s="2">
        <v>0</v>
      </c>
      <c r="EE70" s="4">
        <v>0.09</v>
      </c>
      <c r="EF70" s="4">
        <f t="shared" si="43"/>
        <v>0</v>
      </c>
      <c r="EH70" s="2" t="s">
        <v>79</v>
      </c>
      <c r="EI70" s="2">
        <v>160</v>
      </c>
      <c r="EJ70" s="2">
        <v>14</v>
      </c>
      <c r="EK70" s="2">
        <v>146</v>
      </c>
      <c r="EL70" s="2">
        <v>0</v>
      </c>
      <c r="EM70" s="4">
        <v>0.09</v>
      </c>
      <c r="EN70" s="4">
        <f t="shared" si="44"/>
        <v>0</v>
      </c>
      <c r="EP70" s="2" t="s">
        <v>79</v>
      </c>
      <c r="EQ70" s="2">
        <v>160</v>
      </c>
      <c r="ER70" s="2">
        <v>14</v>
      </c>
      <c r="ES70" s="2">
        <v>146</v>
      </c>
      <c r="ET70" s="2">
        <v>0</v>
      </c>
      <c r="EU70" s="4">
        <v>0.09</v>
      </c>
      <c r="EV70" s="4">
        <f t="shared" si="45"/>
        <v>0</v>
      </c>
    </row>
    <row r="71" spans="1:152">
      <c r="A71" s="4">
        <v>1</v>
      </c>
      <c r="B71" s="4"/>
      <c r="C71" s="2" t="s">
        <v>74</v>
      </c>
      <c r="D71" s="2">
        <v>7</v>
      </c>
      <c r="E71" s="2">
        <v>7</v>
      </c>
      <c r="F71" s="2">
        <v>0</v>
      </c>
      <c r="G71" s="2">
        <v>0</v>
      </c>
      <c r="H71" s="4">
        <f t="shared" si="31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20">
        <f t="shared" si="32"/>
        <v>1</v>
      </c>
      <c r="P71" s="10">
        <f t="shared" si="33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20">
        <f t="shared" si="34"/>
        <v>1</v>
      </c>
      <c r="X71" s="20">
        <f t="shared" si="29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0"/>
        <v>0</v>
      </c>
      <c r="AH71" s="2" t="s">
        <v>79</v>
      </c>
      <c r="AI71" s="2">
        <v>160</v>
      </c>
      <c r="AJ71" s="2">
        <v>14</v>
      </c>
      <c r="AK71" s="2">
        <v>146</v>
      </c>
      <c r="AL71" s="2">
        <v>0</v>
      </c>
      <c r="AM71" s="4">
        <v>0.08</v>
      </c>
      <c r="AN71" s="4">
        <f t="shared" si="46"/>
        <v>0</v>
      </c>
      <c r="AP71" s="2" t="s">
        <v>79</v>
      </c>
      <c r="AQ71" s="2">
        <v>160</v>
      </c>
      <c r="AR71" s="2">
        <v>14</v>
      </c>
      <c r="AS71" s="2">
        <v>146</v>
      </c>
      <c r="AT71" s="2">
        <v>0</v>
      </c>
      <c r="AU71" s="4">
        <v>0.09</v>
      </c>
      <c r="AV71" s="4">
        <f t="shared" si="35"/>
        <v>9.999999999999995E-3</v>
      </c>
      <c r="AX71" s="2" t="s">
        <v>79</v>
      </c>
      <c r="AY71" s="2">
        <v>160</v>
      </c>
      <c r="AZ71" s="2">
        <v>14</v>
      </c>
      <c r="BA71" s="2">
        <v>146</v>
      </c>
      <c r="BB71" s="2">
        <v>0</v>
      </c>
      <c r="BC71" s="4">
        <v>0.09</v>
      </c>
      <c r="BD71" s="20">
        <f t="shared" si="36"/>
        <v>0</v>
      </c>
      <c r="BF71" s="2" t="s">
        <v>79</v>
      </c>
      <c r="BG71" s="2">
        <v>160</v>
      </c>
      <c r="BH71" s="2">
        <v>14</v>
      </c>
      <c r="BI71" s="2">
        <v>146</v>
      </c>
      <c r="BJ71" s="2">
        <v>0</v>
      </c>
      <c r="BK71" s="4">
        <v>0.09</v>
      </c>
      <c r="BL71" s="4">
        <f t="shared" si="37"/>
        <v>0</v>
      </c>
      <c r="BN71" s="2" t="s">
        <v>80</v>
      </c>
      <c r="BO71" s="2">
        <v>20</v>
      </c>
      <c r="BP71" s="2">
        <v>20</v>
      </c>
      <c r="BQ71" s="2">
        <v>0</v>
      </c>
      <c r="BR71" s="2">
        <v>0</v>
      </c>
      <c r="BS71" s="4">
        <v>1</v>
      </c>
      <c r="BT71" s="4">
        <f t="shared" si="26"/>
        <v>0</v>
      </c>
      <c r="BV71" s="2" t="s">
        <v>80</v>
      </c>
      <c r="BW71" s="2">
        <v>20</v>
      </c>
      <c r="BX71" s="2">
        <v>20</v>
      </c>
      <c r="BY71" s="2">
        <v>0</v>
      </c>
      <c r="BZ71" s="2">
        <v>0</v>
      </c>
      <c r="CA71" s="4">
        <v>1</v>
      </c>
      <c r="CB71" s="4">
        <f>CA71-BS71</f>
        <v>0</v>
      </c>
      <c r="CD71" s="2" t="s">
        <v>80</v>
      </c>
      <c r="CE71" s="2">
        <v>20</v>
      </c>
      <c r="CF71" s="2">
        <v>20</v>
      </c>
      <c r="CG71" s="2">
        <v>0</v>
      </c>
      <c r="CH71" s="2">
        <v>0</v>
      </c>
      <c r="CI71" s="4">
        <v>1</v>
      </c>
      <c r="CJ71" s="4">
        <f t="shared" si="38"/>
        <v>0</v>
      </c>
      <c r="CL71" s="2" t="s">
        <v>106</v>
      </c>
      <c r="CM71" s="2">
        <v>52</v>
      </c>
      <c r="CN71" s="2">
        <v>47</v>
      </c>
      <c r="CO71" s="2">
        <v>3</v>
      </c>
      <c r="CP71" s="2">
        <v>2</v>
      </c>
      <c r="CQ71" s="4">
        <v>0.9</v>
      </c>
      <c r="CT71" s="2" t="s">
        <v>106</v>
      </c>
      <c r="CU71" s="2">
        <v>52</v>
      </c>
      <c r="CV71" s="2">
        <v>47</v>
      </c>
      <c r="CW71" s="2">
        <v>3</v>
      </c>
      <c r="CX71" s="2">
        <v>2</v>
      </c>
      <c r="CY71" s="4">
        <v>0.9</v>
      </c>
      <c r="CZ71" s="4">
        <f t="shared" si="39"/>
        <v>0</v>
      </c>
      <c r="DB71" s="2" t="s">
        <v>106</v>
      </c>
      <c r="DC71" s="2">
        <v>52</v>
      </c>
      <c r="DD71" s="2">
        <v>47</v>
      </c>
      <c r="DE71" s="2">
        <v>3</v>
      </c>
      <c r="DF71" s="2">
        <v>2</v>
      </c>
      <c r="DG71" s="4">
        <v>0.9</v>
      </c>
      <c r="DH71" s="4">
        <f t="shared" si="40"/>
        <v>0</v>
      </c>
      <c r="DJ71" s="2" t="s">
        <v>106</v>
      </c>
      <c r="DK71" s="2">
        <v>52</v>
      </c>
      <c r="DL71" s="2">
        <v>47</v>
      </c>
      <c r="DM71" s="2">
        <v>3</v>
      </c>
      <c r="DN71" s="2">
        <v>2</v>
      </c>
      <c r="DO71" s="4">
        <v>0.9</v>
      </c>
      <c r="DP71" s="4">
        <f t="shared" si="41"/>
        <v>0</v>
      </c>
      <c r="DR71" s="7" t="s">
        <v>106</v>
      </c>
      <c r="DS71" s="2">
        <v>52</v>
      </c>
      <c r="DT71" s="2">
        <v>50</v>
      </c>
      <c r="DU71" s="2">
        <v>0</v>
      </c>
      <c r="DV71" s="2">
        <v>2</v>
      </c>
      <c r="DW71" s="4">
        <v>0.96</v>
      </c>
      <c r="DX71" s="4">
        <f t="shared" si="42"/>
        <v>5.9999999999999942E-2</v>
      </c>
      <c r="DY71" s="2" t="s">
        <v>151</v>
      </c>
      <c r="DZ71" s="2" t="s">
        <v>106</v>
      </c>
      <c r="EA71" s="1">
        <v>52</v>
      </c>
      <c r="EB71" s="1">
        <v>50</v>
      </c>
      <c r="EC71" s="1">
        <v>0</v>
      </c>
      <c r="ED71" s="1">
        <v>2</v>
      </c>
      <c r="EE71" s="3">
        <v>0.96</v>
      </c>
      <c r="EF71" s="4">
        <f t="shared" si="43"/>
        <v>0</v>
      </c>
      <c r="EH71" s="2" t="s">
        <v>106</v>
      </c>
      <c r="EI71" s="1">
        <v>52</v>
      </c>
      <c r="EJ71" s="1">
        <v>50</v>
      </c>
      <c r="EK71" s="1">
        <v>0</v>
      </c>
      <c r="EL71" s="1">
        <v>2</v>
      </c>
      <c r="EM71" s="3">
        <v>0.96</v>
      </c>
      <c r="EN71" s="4">
        <f t="shared" si="44"/>
        <v>0</v>
      </c>
      <c r="EP71" s="2" t="s">
        <v>106</v>
      </c>
      <c r="EQ71" s="1">
        <v>52</v>
      </c>
      <c r="ER71" s="1">
        <v>50</v>
      </c>
      <c r="ES71" s="1">
        <v>0</v>
      </c>
      <c r="ET71" s="1">
        <v>2</v>
      </c>
      <c r="EU71" s="3">
        <v>0.96</v>
      </c>
      <c r="EV71" s="4">
        <f t="shared" si="45"/>
        <v>0</v>
      </c>
    </row>
    <row r="72" spans="1:152">
      <c r="A72" s="4">
        <v>0</v>
      </c>
      <c r="B72" s="4"/>
      <c r="C72" s="2" t="s">
        <v>75</v>
      </c>
      <c r="D72" s="2">
        <v>68</v>
      </c>
      <c r="E72" s="2">
        <v>39</v>
      </c>
      <c r="F72" s="2">
        <v>27</v>
      </c>
      <c r="G72" s="2">
        <v>2</v>
      </c>
      <c r="H72" s="4">
        <f t="shared" si="31"/>
        <v>0.57352941176470584</v>
      </c>
      <c r="J72" s="2" t="s">
        <v>75</v>
      </c>
      <c r="K72" s="2">
        <v>68</v>
      </c>
      <c r="L72" s="2">
        <v>39</v>
      </c>
      <c r="M72" s="2">
        <v>27</v>
      </c>
      <c r="N72" s="2">
        <v>2</v>
      </c>
      <c r="O72" s="20">
        <f t="shared" si="32"/>
        <v>0.57352941176470584</v>
      </c>
      <c r="P72" s="10">
        <f t="shared" si="33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20">
        <f t="shared" si="34"/>
        <v>0.57352941176470584</v>
      </c>
      <c r="X72" s="20">
        <f t="shared" si="29"/>
        <v>0</v>
      </c>
      <c r="Z72" s="2" t="s">
        <v>75</v>
      </c>
      <c r="AA72" s="2">
        <v>68</v>
      </c>
      <c r="AB72" s="2">
        <v>39</v>
      </c>
      <c r="AC72" s="2">
        <v>26</v>
      </c>
      <c r="AD72" s="2">
        <v>3</v>
      </c>
      <c r="AE72" s="4">
        <v>0.56999999999999995</v>
      </c>
      <c r="AF72" s="4">
        <f t="shared" si="30"/>
        <v>-3.529411764705892E-3</v>
      </c>
      <c r="AH72" s="2" t="s">
        <v>80</v>
      </c>
      <c r="AI72" s="2">
        <v>20</v>
      </c>
      <c r="AJ72" s="2">
        <v>20</v>
      </c>
      <c r="AK72" s="2">
        <v>0</v>
      </c>
      <c r="AL72" s="2">
        <v>0</v>
      </c>
      <c r="AM72" s="4">
        <v>1</v>
      </c>
      <c r="AN72" s="4">
        <f t="shared" si="46"/>
        <v>0</v>
      </c>
      <c r="AP72" s="2" t="s">
        <v>80</v>
      </c>
      <c r="AQ72" s="2">
        <v>20</v>
      </c>
      <c r="AR72" s="2">
        <v>20</v>
      </c>
      <c r="AS72" s="2">
        <v>0</v>
      </c>
      <c r="AT72" s="2">
        <v>0</v>
      </c>
      <c r="AU72" s="4">
        <v>1</v>
      </c>
      <c r="AV72" s="4">
        <f t="shared" si="35"/>
        <v>0</v>
      </c>
      <c r="AX72" s="2" t="s">
        <v>80</v>
      </c>
      <c r="AY72" s="2">
        <v>20</v>
      </c>
      <c r="AZ72" s="2">
        <v>20</v>
      </c>
      <c r="BA72" s="2">
        <v>0</v>
      </c>
      <c r="BB72" s="2">
        <v>0</v>
      </c>
      <c r="BC72" s="4">
        <v>1</v>
      </c>
      <c r="BD72" s="20">
        <f t="shared" si="36"/>
        <v>0</v>
      </c>
      <c r="BF72" s="2" t="s">
        <v>80</v>
      </c>
      <c r="BG72" s="2">
        <v>20</v>
      </c>
      <c r="BH72" s="2">
        <v>20</v>
      </c>
      <c r="BI72" s="2">
        <v>0</v>
      </c>
      <c r="BJ72" s="2">
        <v>0</v>
      </c>
      <c r="BK72" s="4">
        <v>1</v>
      </c>
      <c r="BL72" s="4">
        <f t="shared" si="37"/>
        <v>0</v>
      </c>
      <c r="BN72" s="2" t="s">
        <v>81</v>
      </c>
      <c r="BO72" s="2">
        <v>99</v>
      </c>
      <c r="BP72" s="2">
        <v>71</v>
      </c>
      <c r="BQ72" s="2">
        <v>19</v>
      </c>
      <c r="BR72" s="2">
        <v>9</v>
      </c>
      <c r="BS72" s="4">
        <v>0.72</v>
      </c>
      <c r="BT72" s="4">
        <f t="shared" si="26"/>
        <v>0</v>
      </c>
      <c r="BV72" s="27" t="s">
        <v>108</v>
      </c>
      <c r="BW72" s="2">
        <v>4</v>
      </c>
      <c r="BX72" s="2">
        <v>4</v>
      </c>
      <c r="BY72" s="2">
        <v>0</v>
      </c>
      <c r="BZ72" s="2">
        <v>0</v>
      </c>
      <c r="CA72" s="4">
        <v>1</v>
      </c>
      <c r="CD72" s="2" t="s">
        <v>108</v>
      </c>
      <c r="CE72" s="2">
        <v>4</v>
      </c>
      <c r="CF72" s="2">
        <v>4</v>
      </c>
      <c r="CG72" s="2">
        <v>0</v>
      </c>
      <c r="CH72" s="2">
        <v>0</v>
      </c>
      <c r="CI72" s="4">
        <v>1</v>
      </c>
      <c r="CJ72" s="4">
        <f t="shared" si="38"/>
        <v>0</v>
      </c>
      <c r="CL72" s="2" t="s">
        <v>80</v>
      </c>
      <c r="CM72" s="2">
        <v>20</v>
      </c>
      <c r="CN72" s="2">
        <v>20</v>
      </c>
      <c r="CO72" s="2">
        <v>0</v>
      </c>
      <c r="CP72" s="2">
        <v>0</v>
      </c>
      <c r="CQ72" s="4">
        <v>1</v>
      </c>
      <c r="CR72" s="4">
        <f>CQ72-CI71</f>
        <v>0</v>
      </c>
      <c r="CT72" s="2" t="s">
        <v>80</v>
      </c>
      <c r="CU72" s="2">
        <v>20</v>
      </c>
      <c r="CV72" s="2">
        <v>20</v>
      </c>
      <c r="CW72" s="2">
        <v>0</v>
      </c>
      <c r="CX72" s="2">
        <v>0</v>
      </c>
      <c r="CY72" s="4">
        <v>1</v>
      </c>
      <c r="CZ72" s="4">
        <f t="shared" si="39"/>
        <v>0</v>
      </c>
      <c r="DB72" s="2" t="s">
        <v>80</v>
      </c>
      <c r="DC72" s="2">
        <v>20</v>
      </c>
      <c r="DD72" s="2">
        <v>20</v>
      </c>
      <c r="DE72" s="2">
        <v>0</v>
      </c>
      <c r="DF72" s="2">
        <v>0</v>
      </c>
      <c r="DG72" s="4">
        <v>1</v>
      </c>
      <c r="DH72" s="4">
        <f t="shared" si="40"/>
        <v>0</v>
      </c>
      <c r="DJ72" s="2" t="s">
        <v>80</v>
      </c>
      <c r="DK72" s="2">
        <v>20</v>
      </c>
      <c r="DL72" s="2">
        <v>20</v>
      </c>
      <c r="DM72" s="2">
        <v>0</v>
      </c>
      <c r="DN72" s="2">
        <v>0</v>
      </c>
      <c r="DO72" s="4">
        <v>1</v>
      </c>
      <c r="DP72" s="4">
        <f t="shared" si="41"/>
        <v>0</v>
      </c>
      <c r="DR72" s="2" t="s">
        <v>80</v>
      </c>
      <c r="DS72" s="2">
        <v>20</v>
      </c>
      <c r="DT72" s="2">
        <v>20</v>
      </c>
      <c r="DU72" s="2">
        <v>0</v>
      </c>
      <c r="DV72" s="2">
        <v>0</v>
      </c>
      <c r="DW72" s="4">
        <v>1</v>
      </c>
      <c r="DX72" s="4">
        <f t="shared" si="42"/>
        <v>0</v>
      </c>
      <c r="DZ72" s="2" t="s">
        <v>80</v>
      </c>
      <c r="EA72" s="2">
        <v>20</v>
      </c>
      <c r="EB72" s="2">
        <v>20</v>
      </c>
      <c r="EC72" s="2">
        <v>0</v>
      </c>
      <c r="ED72" s="2">
        <v>0</v>
      </c>
      <c r="EE72" s="4">
        <v>1</v>
      </c>
      <c r="EF72" s="4">
        <f t="shared" si="43"/>
        <v>0</v>
      </c>
      <c r="EH72" s="2" t="s">
        <v>80</v>
      </c>
      <c r="EI72" s="2">
        <v>20</v>
      </c>
      <c r="EJ72" s="2">
        <v>20</v>
      </c>
      <c r="EK72" s="2">
        <v>0</v>
      </c>
      <c r="EL72" s="2">
        <v>0</v>
      </c>
      <c r="EM72" s="4">
        <v>1</v>
      </c>
      <c r="EN72" s="4">
        <f t="shared" si="44"/>
        <v>0</v>
      </c>
      <c r="EP72" s="2" t="s">
        <v>80</v>
      </c>
      <c r="EQ72" s="2">
        <v>20</v>
      </c>
      <c r="ER72" s="2">
        <v>20</v>
      </c>
      <c r="ES72" s="2">
        <v>0</v>
      </c>
      <c r="ET72" s="2">
        <v>0</v>
      </c>
      <c r="EU72" s="4">
        <v>1</v>
      </c>
      <c r="EV72" s="4">
        <f t="shared" si="45"/>
        <v>0</v>
      </c>
    </row>
    <row r="73" spans="1:152">
      <c r="A73" s="4">
        <v>7.0000000000000007E-2</v>
      </c>
      <c r="B73" s="4"/>
      <c r="C73" s="2" t="s">
        <v>76</v>
      </c>
      <c r="D73" s="2">
        <v>69</v>
      </c>
      <c r="E73" s="2">
        <v>5</v>
      </c>
      <c r="F73" s="2">
        <v>0</v>
      </c>
      <c r="G73" s="2">
        <v>64</v>
      </c>
      <c r="H73" s="4">
        <f t="shared" si="31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20">
        <f t="shared" si="32"/>
        <v>7.2463768115942032E-2</v>
      </c>
      <c r="P73" s="10">
        <f t="shared" si="33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20">
        <f t="shared" si="34"/>
        <v>7.2463768115942032E-2</v>
      </c>
      <c r="X73" s="20">
        <f t="shared" si="29"/>
        <v>0</v>
      </c>
      <c r="Z73" s="2" t="s">
        <v>76</v>
      </c>
      <c r="AA73" s="25">
        <v>69</v>
      </c>
      <c r="AB73" s="25">
        <v>5</v>
      </c>
      <c r="AC73" s="25">
        <v>0</v>
      </c>
      <c r="AD73" s="25">
        <v>64</v>
      </c>
      <c r="AE73" s="26">
        <v>7.0000000000000007E-2</v>
      </c>
      <c r="AF73" s="4">
        <f t="shared" si="30"/>
        <v>-2.4637681159420249E-3</v>
      </c>
      <c r="AH73" s="2" t="s">
        <v>81</v>
      </c>
      <c r="AI73" s="2">
        <v>99</v>
      </c>
      <c r="AJ73" s="2">
        <v>71</v>
      </c>
      <c r="AK73" s="2">
        <v>19</v>
      </c>
      <c r="AL73" s="2">
        <v>9</v>
      </c>
      <c r="AM73" s="4">
        <v>0.71</v>
      </c>
      <c r="AN73" s="4">
        <f t="shared" si="46"/>
        <v>0</v>
      </c>
      <c r="AP73" s="2" t="s">
        <v>81</v>
      </c>
      <c r="AQ73" s="2">
        <v>99</v>
      </c>
      <c r="AR73" s="2">
        <v>71</v>
      </c>
      <c r="AS73" s="2">
        <v>19</v>
      </c>
      <c r="AT73" s="2">
        <v>9</v>
      </c>
      <c r="AU73" s="4">
        <v>0.72</v>
      </c>
      <c r="AV73" s="4">
        <f t="shared" si="35"/>
        <v>1.0000000000000009E-2</v>
      </c>
      <c r="AX73" s="2" t="s">
        <v>81</v>
      </c>
      <c r="AY73" s="2">
        <v>99</v>
      </c>
      <c r="AZ73" s="2">
        <v>66</v>
      </c>
      <c r="BA73" s="2">
        <v>17</v>
      </c>
      <c r="BB73" s="2">
        <v>16</v>
      </c>
      <c r="BC73" s="4">
        <v>0.67</v>
      </c>
      <c r="BD73" s="20">
        <f t="shared" si="36"/>
        <v>-4.9999999999999933E-2</v>
      </c>
      <c r="BF73" s="2" t="s">
        <v>81</v>
      </c>
      <c r="BG73" s="2">
        <v>99</v>
      </c>
      <c r="BH73" s="2">
        <v>71</v>
      </c>
      <c r="BI73" s="2">
        <v>19</v>
      </c>
      <c r="BJ73" s="2">
        <v>9</v>
      </c>
      <c r="BK73" s="4">
        <v>0.72</v>
      </c>
      <c r="BL73" s="4">
        <f t="shared" si="37"/>
        <v>4.9999999999999933E-2</v>
      </c>
      <c r="BN73" s="2" t="s">
        <v>82</v>
      </c>
      <c r="BO73" s="2">
        <v>71</v>
      </c>
      <c r="BP73" s="2">
        <v>34</v>
      </c>
      <c r="BQ73" s="2">
        <v>9</v>
      </c>
      <c r="BR73" s="2">
        <v>28</v>
      </c>
      <c r="BS73" s="4">
        <v>0.48</v>
      </c>
      <c r="BT73" s="4">
        <f t="shared" si="26"/>
        <v>0</v>
      </c>
      <c r="BV73" s="2" t="s">
        <v>81</v>
      </c>
      <c r="BW73" s="2">
        <v>99</v>
      </c>
      <c r="BX73" s="2">
        <v>71</v>
      </c>
      <c r="BY73" s="2">
        <v>19</v>
      </c>
      <c r="BZ73" s="2">
        <v>9</v>
      </c>
      <c r="CA73" s="4">
        <v>0.72</v>
      </c>
      <c r="CB73" s="4">
        <f>CA73-BS72</f>
        <v>0</v>
      </c>
      <c r="CD73" s="2" t="s">
        <v>81</v>
      </c>
      <c r="CE73" s="2">
        <v>99</v>
      </c>
      <c r="CF73" s="2">
        <v>71</v>
      </c>
      <c r="CG73" s="2">
        <v>19</v>
      </c>
      <c r="CH73" s="2">
        <v>9</v>
      </c>
      <c r="CI73" s="4">
        <v>0.72</v>
      </c>
      <c r="CJ73" s="4">
        <f t="shared" si="38"/>
        <v>0</v>
      </c>
      <c r="CL73" s="2" t="s">
        <v>108</v>
      </c>
      <c r="CM73" s="2">
        <v>4</v>
      </c>
      <c r="CN73" s="2">
        <v>4</v>
      </c>
      <c r="CO73" s="2">
        <v>0</v>
      </c>
      <c r="CP73" s="2">
        <v>0</v>
      </c>
      <c r="CQ73" s="4">
        <v>1</v>
      </c>
      <c r="CR73" s="4">
        <f>CQ73-CI72</f>
        <v>0</v>
      </c>
      <c r="CT73" s="2" t="s">
        <v>108</v>
      </c>
      <c r="CU73" s="2">
        <v>4</v>
      </c>
      <c r="CV73" s="2">
        <v>4</v>
      </c>
      <c r="CW73" s="2">
        <v>0</v>
      </c>
      <c r="CX73" s="2">
        <v>0</v>
      </c>
      <c r="CY73" s="4">
        <v>1</v>
      </c>
      <c r="CZ73" s="4">
        <f t="shared" si="39"/>
        <v>0</v>
      </c>
      <c r="DB73" s="2" t="s">
        <v>108</v>
      </c>
      <c r="DC73" s="2">
        <v>4</v>
      </c>
      <c r="DD73" s="2">
        <v>4</v>
      </c>
      <c r="DE73" s="2">
        <v>0</v>
      </c>
      <c r="DF73" s="2">
        <v>0</v>
      </c>
      <c r="DG73" s="4">
        <v>1</v>
      </c>
      <c r="DH73" s="4">
        <f t="shared" si="40"/>
        <v>0</v>
      </c>
      <c r="DJ73" s="2" t="s">
        <v>108</v>
      </c>
      <c r="DK73" s="2">
        <v>4</v>
      </c>
      <c r="DL73" s="2">
        <v>4</v>
      </c>
      <c r="DM73" s="2">
        <v>0</v>
      </c>
      <c r="DN73" s="2">
        <v>0</v>
      </c>
      <c r="DO73" s="4">
        <v>1</v>
      </c>
      <c r="DP73" s="4">
        <f t="shared" si="41"/>
        <v>0</v>
      </c>
      <c r="DR73" s="2" t="s">
        <v>108</v>
      </c>
      <c r="DS73" s="2">
        <v>4</v>
      </c>
      <c r="DT73" s="2">
        <v>4</v>
      </c>
      <c r="DU73" s="2">
        <v>0</v>
      </c>
      <c r="DV73" s="2">
        <v>0</v>
      </c>
      <c r="DW73" s="4">
        <v>1</v>
      </c>
      <c r="DX73" s="4">
        <f t="shared" si="42"/>
        <v>0</v>
      </c>
      <c r="DZ73" s="2" t="s">
        <v>108</v>
      </c>
      <c r="EA73" s="2">
        <v>4</v>
      </c>
      <c r="EB73" s="2">
        <v>4</v>
      </c>
      <c r="EC73" s="2">
        <v>0</v>
      </c>
      <c r="ED73" s="2">
        <v>0</v>
      </c>
      <c r="EE73" s="4">
        <v>1</v>
      </c>
      <c r="EF73" s="4">
        <f t="shared" si="43"/>
        <v>0</v>
      </c>
      <c r="EH73" s="2" t="s">
        <v>108</v>
      </c>
      <c r="EI73" s="2">
        <v>4</v>
      </c>
      <c r="EJ73" s="2">
        <v>4</v>
      </c>
      <c r="EK73" s="2">
        <v>0</v>
      </c>
      <c r="EL73" s="2">
        <v>0</v>
      </c>
      <c r="EM73" s="4">
        <v>1</v>
      </c>
      <c r="EN73" s="4">
        <f t="shared" si="44"/>
        <v>0</v>
      </c>
      <c r="EP73" s="2" t="s">
        <v>108</v>
      </c>
      <c r="EQ73" s="2">
        <v>4</v>
      </c>
      <c r="ER73" s="2">
        <v>4</v>
      </c>
      <c r="ES73" s="2">
        <v>0</v>
      </c>
      <c r="ET73" s="2">
        <v>0</v>
      </c>
      <c r="EU73" s="4">
        <v>1</v>
      </c>
      <c r="EV73" s="4">
        <f t="shared" si="45"/>
        <v>0</v>
      </c>
    </row>
    <row r="74" spans="1:152">
      <c r="A74" s="4">
        <v>0.85</v>
      </c>
      <c r="B74" s="4"/>
      <c r="C74" s="2" t="s">
        <v>77</v>
      </c>
      <c r="D74" s="2">
        <v>7</v>
      </c>
      <c r="E74" s="2">
        <v>6</v>
      </c>
      <c r="F74" s="2">
        <v>1</v>
      </c>
      <c r="G74" s="2">
        <v>0</v>
      </c>
      <c r="H74" s="4">
        <f t="shared" si="31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20">
        <f t="shared" si="32"/>
        <v>0.8571428571428571</v>
      </c>
      <c r="P74" s="10">
        <f t="shared" si="33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20">
        <f t="shared" si="34"/>
        <v>0.8571428571428571</v>
      </c>
      <c r="X74" s="20">
        <f t="shared" si="29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0"/>
        <v>-7.1428571428571175E-3</v>
      </c>
      <c r="AH74" s="2" t="s">
        <v>82</v>
      </c>
      <c r="AI74" s="2">
        <v>71</v>
      </c>
      <c r="AJ74" s="2">
        <v>34</v>
      </c>
      <c r="AK74" s="2">
        <v>9</v>
      </c>
      <c r="AL74" s="2">
        <v>28</v>
      </c>
      <c r="AM74" s="4">
        <v>0.47</v>
      </c>
      <c r="AN74" s="4">
        <f t="shared" si="46"/>
        <v>0</v>
      </c>
      <c r="AP74" s="2" t="s">
        <v>82</v>
      </c>
      <c r="AQ74" s="2">
        <v>71</v>
      </c>
      <c r="AR74" s="2">
        <v>34</v>
      </c>
      <c r="AS74" s="2">
        <v>9</v>
      </c>
      <c r="AT74" s="2">
        <v>28</v>
      </c>
      <c r="AU74" s="4">
        <v>0.48</v>
      </c>
      <c r="AV74" s="4">
        <f t="shared" si="35"/>
        <v>1.0000000000000009E-2</v>
      </c>
      <c r="AX74" s="2" t="s">
        <v>82</v>
      </c>
      <c r="AY74" s="2">
        <v>71</v>
      </c>
      <c r="AZ74" s="2">
        <v>33</v>
      </c>
      <c r="BA74" s="2">
        <v>9</v>
      </c>
      <c r="BB74" s="2">
        <v>29</v>
      </c>
      <c r="BC74" s="4">
        <v>0.46</v>
      </c>
      <c r="BD74" s="20">
        <f t="shared" si="36"/>
        <v>-1.9999999999999962E-2</v>
      </c>
      <c r="BF74" s="2" t="s">
        <v>82</v>
      </c>
      <c r="BG74" s="2">
        <v>71</v>
      </c>
      <c r="BH74" s="2">
        <v>34</v>
      </c>
      <c r="BI74" s="2">
        <v>9</v>
      </c>
      <c r="BJ74" s="2">
        <v>28</v>
      </c>
      <c r="BK74" s="4">
        <v>0.48</v>
      </c>
      <c r="BL74" s="4">
        <f t="shared" si="37"/>
        <v>1.9999999999999962E-2</v>
      </c>
      <c r="BN74" s="2" t="s">
        <v>83</v>
      </c>
      <c r="BO74" s="2">
        <v>22</v>
      </c>
      <c r="BP74" s="2">
        <v>21</v>
      </c>
      <c r="BQ74" s="2">
        <v>1</v>
      </c>
      <c r="BR74" s="2">
        <v>0</v>
      </c>
      <c r="BS74" s="4">
        <v>0.95</v>
      </c>
      <c r="BT74" s="4">
        <f t="shared" si="26"/>
        <v>0</v>
      </c>
      <c r="BV74" s="8" t="s">
        <v>82</v>
      </c>
      <c r="BW74" s="1">
        <v>71</v>
      </c>
      <c r="BX74" s="1">
        <v>34</v>
      </c>
      <c r="BY74" s="1">
        <v>9</v>
      </c>
      <c r="BZ74" s="1">
        <v>28</v>
      </c>
      <c r="CA74" s="3">
        <v>0.48</v>
      </c>
      <c r="CB74" s="4">
        <f t="shared" ref="CB74:CB86" si="47">CA74-BS73</f>
        <v>0</v>
      </c>
      <c r="CD74" s="2" t="s">
        <v>82</v>
      </c>
      <c r="CE74" s="2">
        <v>71</v>
      </c>
      <c r="CF74" s="2">
        <v>34</v>
      </c>
      <c r="CG74" s="2">
        <v>9</v>
      </c>
      <c r="CH74" s="2">
        <v>28</v>
      </c>
      <c r="CI74" s="4">
        <v>0.48</v>
      </c>
      <c r="CJ74" s="4">
        <f t="shared" si="38"/>
        <v>0</v>
      </c>
      <c r="CL74" s="2" t="s">
        <v>81</v>
      </c>
      <c r="CM74" s="2">
        <v>99</v>
      </c>
      <c r="CN74" s="2">
        <v>71</v>
      </c>
      <c r="CO74" s="2">
        <v>19</v>
      </c>
      <c r="CP74" s="2">
        <v>9</v>
      </c>
      <c r="CQ74" s="4">
        <v>0.72</v>
      </c>
      <c r="CR74" s="4">
        <f>CQ74-CI73</f>
        <v>0</v>
      </c>
      <c r="CT74" s="2" t="s">
        <v>81</v>
      </c>
      <c r="CU74" s="2">
        <v>99</v>
      </c>
      <c r="CV74" s="2">
        <v>71</v>
      </c>
      <c r="CW74" s="2">
        <v>19</v>
      </c>
      <c r="CX74" s="2">
        <v>9</v>
      </c>
      <c r="CY74" s="4">
        <v>0.72</v>
      </c>
      <c r="CZ74" s="4">
        <f t="shared" si="39"/>
        <v>0</v>
      </c>
      <c r="DB74" s="2" t="s">
        <v>81</v>
      </c>
      <c r="DC74" s="65">
        <v>94</v>
      </c>
      <c r="DD74" s="2">
        <v>76</v>
      </c>
      <c r="DE74" s="2">
        <v>12</v>
      </c>
      <c r="DF74" s="2">
        <v>6</v>
      </c>
      <c r="DG74" s="4">
        <v>0.81</v>
      </c>
      <c r="DH74" s="4">
        <f t="shared" si="40"/>
        <v>9.000000000000008E-2</v>
      </c>
      <c r="DJ74" s="2" t="s">
        <v>81</v>
      </c>
      <c r="DK74" s="2">
        <v>94</v>
      </c>
      <c r="DL74" s="2">
        <v>76</v>
      </c>
      <c r="DM74" s="2">
        <v>12</v>
      </c>
      <c r="DN74" s="2">
        <v>6</v>
      </c>
      <c r="DO74" s="4">
        <v>0.81</v>
      </c>
      <c r="DP74" s="4">
        <f t="shared" si="41"/>
        <v>0</v>
      </c>
      <c r="DR74" s="2" t="s">
        <v>81</v>
      </c>
      <c r="DS74" s="2">
        <v>94</v>
      </c>
      <c r="DT74" s="2">
        <v>76</v>
      </c>
      <c r="DU74" s="2">
        <v>12</v>
      </c>
      <c r="DV74" s="2">
        <v>6</v>
      </c>
      <c r="DW74" s="4">
        <v>0.81</v>
      </c>
      <c r="DX74" s="4">
        <f t="shared" si="42"/>
        <v>0</v>
      </c>
      <c r="DZ74" s="2" t="s">
        <v>81</v>
      </c>
      <c r="EA74" s="2">
        <v>94</v>
      </c>
      <c r="EB74" s="2">
        <v>76</v>
      </c>
      <c r="EC74" s="2">
        <v>12</v>
      </c>
      <c r="ED74" s="2">
        <v>6</v>
      </c>
      <c r="EE74" s="4">
        <v>0.81</v>
      </c>
      <c r="EF74" s="4">
        <f t="shared" si="43"/>
        <v>0</v>
      </c>
      <c r="EH74" s="2" t="s">
        <v>81</v>
      </c>
      <c r="EI74" s="2">
        <v>94</v>
      </c>
      <c r="EJ74" s="2">
        <v>76</v>
      </c>
      <c r="EK74" s="2">
        <v>12</v>
      </c>
      <c r="EL74" s="2">
        <v>6</v>
      </c>
      <c r="EM74" s="4">
        <v>0.81</v>
      </c>
      <c r="EN74" s="4">
        <f t="shared" si="44"/>
        <v>0</v>
      </c>
      <c r="EP74" s="2" t="s">
        <v>81</v>
      </c>
      <c r="EQ74" s="2">
        <v>94</v>
      </c>
      <c r="ER74" s="2">
        <v>76</v>
      </c>
      <c r="ES74" s="2">
        <v>12</v>
      </c>
      <c r="ET74" s="2">
        <v>6</v>
      </c>
      <c r="EU74" s="4">
        <v>0.81</v>
      </c>
      <c r="EV74" s="4">
        <f t="shared" si="45"/>
        <v>0</v>
      </c>
    </row>
    <row r="75" spans="1:152">
      <c r="A75" s="4">
        <v>0.96</v>
      </c>
      <c r="B75" s="4"/>
      <c r="C75" s="2" t="s">
        <v>78</v>
      </c>
      <c r="D75" s="2">
        <v>32</v>
      </c>
      <c r="E75" s="2">
        <v>31</v>
      </c>
      <c r="F75" s="2">
        <v>1</v>
      </c>
      <c r="G75" s="2">
        <v>0</v>
      </c>
      <c r="H75" s="4">
        <f t="shared" si="31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20">
        <f t="shared" si="32"/>
        <v>0.96875</v>
      </c>
      <c r="P75" s="10">
        <f t="shared" si="33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20">
        <f t="shared" si="34"/>
        <v>0.96875</v>
      </c>
      <c r="X75" s="20">
        <f t="shared" si="29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0"/>
        <v>-8.7500000000000355E-3</v>
      </c>
      <c r="AH75" s="2" t="s">
        <v>83</v>
      </c>
      <c r="AI75" s="2">
        <v>22</v>
      </c>
      <c r="AJ75" s="2">
        <v>21</v>
      </c>
      <c r="AK75" s="2">
        <v>1</v>
      </c>
      <c r="AL75" s="2">
        <v>0</v>
      </c>
      <c r="AM75" s="4">
        <v>0.95</v>
      </c>
      <c r="AN75" s="4">
        <f t="shared" si="46"/>
        <v>0</v>
      </c>
      <c r="AP75" s="2" t="s">
        <v>83</v>
      </c>
      <c r="AQ75" s="2">
        <v>22</v>
      </c>
      <c r="AR75" s="2">
        <v>21</v>
      </c>
      <c r="AS75" s="2">
        <v>1</v>
      </c>
      <c r="AT75" s="2">
        <v>0</v>
      </c>
      <c r="AU75" s="4">
        <v>0.95</v>
      </c>
      <c r="AV75" s="4">
        <f t="shared" si="35"/>
        <v>0</v>
      </c>
      <c r="AX75" s="2" t="s">
        <v>83</v>
      </c>
      <c r="AY75" s="2">
        <v>22</v>
      </c>
      <c r="AZ75" s="2">
        <v>21</v>
      </c>
      <c r="BA75" s="2">
        <v>1</v>
      </c>
      <c r="BB75" s="2">
        <v>0</v>
      </c>
      <c r="BC75" s="4">
        <v>0.95</v>
      </c>
      <c r="BD75" s="20">
        <f t="shared" si="36"/>
        <v>0</v>
      </c>
      <c r="BF75" s="2" t="s">
        <v>83</v>
      </c>
      <c r="BG75" s="2">
        <v>22</v>
      </c>
      <c r="BH75" s="2">
        <v>21</v>
      </c>
      <c r="BI75" s="2">
        <v>1</v>
      </c>
      <c r="BJ75" s="2">
        <v>0</v>
      </c>
      <c r="BK75" s="4">
        <v>0.95</v>
      </c>
      <c r="BL75" s="4">
        <f t="shared" si="37"/>
        <v>0</v>
      </c>
      <c r="BN75" s="2" t="s">
        <v>84</v>
      </c>
      <c r="BO75" s="2">
        <v>143</v>
      </c>
      <c r="BP75" s="2">
        <v>104</v>
      </c>
      <c r="BQ75" s="2">
        <v>14</v>
      </c>
      <c r="BR75" s="2">
        <v>25</v>
      </c>
      <c r="BS75" s="4">
        <v>0.73</v>
      </c>
      <c r="BT75" s="4">
        <f t="shared" si="26"/>
        <v>0</v>
      </c>
      <c r="BV75" s="2" t="s">
        <v>83</v>
      </c>
      <c r="BW75" s="2">
        <v>22</v>
      </c>
      <c r="BX75" s="2">
        <v>21</v>
      </c>
      <c r="BY75" s="2">
        <v>1</v>
      </c>
      <c r="BZ75" s="2">
        <v>0</v>
      </c>
      <c r="CA75" s="4">
        <v>0.95</v>
      </c>
      <c r="CB75" s="4">
        <f t="shared" si="47"/>
        <v>0</v>
      </c>
      <c r="CD75" s="2" t="s">
        <v>83</v>
      </c>
      <c r="CE75" s="2">
        <v>22</v>
      </c>
      <c r="CF75" s="2">
        <v>21</v>
      </c>
      <c r="CG75" s="2">
        <v>1</v>
      </c>
      <c r="CH75" s="2">
        <v>0</v>
      </c>
      <c r="CI75" s="4">
        <v>0.95</v>
      </c>
      <c r="CJ75" s="4">
        <f t="shared" si="38"/>
        <v>0</v>
      </c>
      <c r="CL75" s="2" t="s">
        <v>82</v>
      </c>
      <c r="CM75" s="2">
        <v>71</v>
      </c>
      <c r="CN75" s="2">
        <v>34</v>
      </c>
      <c r="CO75" s="2">
        <v>9</v>
      </c>
      <c r="CP75" s="2">
        <v>28</v>
      </c>
      <c r="CQ75" s="4">
        <v>0.48</v>
      </c>
      <c r="CR75" s="4">
        <f>CQ75-CI74</f>
        <v>0</v>
      </c>
      <c r="CT75" s="2" t="s">
        <v>82</v>
      </c>
      <c r="CU75" s="2">
        <v>71</v>
      </c>
      <c r="CV75" s="2">
        <v>34</v>
      </c>
      <c r="CW75" s="2">
        <v>9</v>
      </c>
      <c r="CX75" s="2">
        <v>28</v>
      </c>
      <c r="CY75" s="4">
        <v>0.48</v>
      </c>
      <c r="CZ75" s="4">
        <f t="shared" si="39"/>
        <v>0</v>
      </c>
      <c r="DB75" s="2" t="s">
        <v>82</v>
      </c>
      <c r="DC75" s="2">
        <v>71</v>
      </c>
      <c r="DD75" s="2">
        <v>34</v>
      </c>
      <c r="DE75" s="2">
        <v>9</v>
      </c>
      <c r="DF75" s="2">
        <v>28</v>
      </c>
      <c r="DG75" s="4">
        <v>0.48</v>
      </c>
      <c r="DH75" s="4">
        <f t="shared" si="40"/>
        <v>0</v>
      </c>
      <c r="DJ75" s="2" t="s">
        <v>82</v>
      </c>
      <c r="DK75" s="2">
        <v>71</v>
      </c>
      <c r="DL75" s="2">
        <v>33</v>
      </c>
      <c r="DM75" s="2">
        <v>9</v>
      </c>
      <c r="DN75" s="2">
        <v>29</v>
      </c>
      <c r="DO75" s="4">
        <v>0.46</v>
      </c>
      <c r="DP75" s="4">
        <f t="shared" si="41"/>
        <v>-1.9999999999999962E-2</v>
      </c>
      <c r="DR75" s="2" t="s">
        <v>82</v>
      </c>
      <c r="DS75" s="2">
        <v>71</v>
      </c>
      <c r="DT75" s="2">
        <v>34</v>
      </c>
      <c r="DU75" s="2">
        <v>9</v>
      </c>
      <c r="DV75" s="2">
        <v>28</v>
      </c>
      <c r="DW75" s="4">
        <v>0.48</v>
      </c>
      <c r="DX75" s="4">
        <f t="shared" si="42"/>
        <v>1.9999999999999962E-2</v>
      </c>
      <c r="DZ75" s="2" t="s">
        <v>82</v>
      </c>
      <c r="EA75" s="2">
        <v>71</v>
      </c>
      <c r="EB75" s="2">
        <v>33</v>
      </c>
      <c r="EC75" s="2">
        <v>9</v>
      </c>
      <c r="ED75" s="2">
        <v>29</v>
      </c>
      <c r="EE75" s="4">
        <v>0.46</v>
      </c>
      <c r="EF75" s="4">
        <f t="shared" si="43"/>
        <v>-1.9999999999999962E-2</v>
      </c>
      <c r="EH75" s="2" t="s">
        <v>82</v>
      </c>
      <c r="EI75" s="2">
        <v>71</v>
      </c>
      <c r="EJ75" s="2">
        <v>34</v>
      </c>
      <c r="EK75" s="2">
        <v>9</v>
      </c>
      <c r="EL75" s="2">
        <v>28</v>
      </c>
      <c r="EM75" s="4">
        <v>0.48</v>
      </c>
      <c r="EN75" s="4">
        <f t="shared" si="44"/>
        <v>1.9999999999999962E-2</v>
      </c>
      <c r="EP75" s="2" t="s">
        <v>82</v>
      </c>
      <c r="EQ75" s="1">
        <v>71</v>
      </c>
      <c r="ER75" s="1">
        <v>34</v>
      </c>
      <c r="ES75" s="1">
        <v>9</v>
      </c>
      <c r="ET75" s="1">
        <v>28</v>
      </c>
      <c r="EU75" s="3">
        <v>0.48</v>
      </c>
      <c r="EV75" s="4">
        <f t="shared" si="45"/>
        <v>0</v>
      </c>
    </row>
    <row r="76" spans="1:152">
      <c r="A76" s="4">
        <v>0.08</v>
      </c>
      <c r="B76" s="4"/>
      <c r="C76" s="2" t="s">
        <v>79</v>
      </c>
      <c r="D76" s="2">
        <v>160</v>
      </c>
      <c r="E76" s="2">
        <v>14</v>
      </c>
      <c r="F76" s="2">
        <v>146</v>
      </c>
      <c r="G76" s="2">
        <v>0</v>
      </c>
      <c r="H76" s="4">
        <f t="shared" si="31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20">
        <f t="shared" si="32"/>
        <v>8.7499999999999994E-2</v>
      </c>
      <c r="P76" s="10">
        <f t="shared" si="33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20">
        <f t="shared" si="34"/>
        <v>8.7499999999999994E-2</v>
      </c>
      <c r="X76" s="20">
        <f t="shared" si="29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0"/>
        <v>-7.4999999999999928E-3</v>
      </c>
      <c r="AH76" s="2" t="s">
        <v>84</v>
      </c>
      <c r="AI76" s="2">
        <v>143</v>
      </c>
      <c r="AJ76" s="2">
        <v>18</v>
      </c>
      <c r="AK76" s="2">
        <v>95</v>
      </c>
      <c r="AL76" s="2">
        <v>30</v>
      </c>
      <c r="AM76" s="4">
        <v>0.12</v>
      </c>
      <c r="AN76" s="4">
        <f t="shared" si="46"/>
        <v>0</v>
      </c>
      <c r="AP76" s="2" t="s">
        <v>84</v>
      </c>
      <c r="AQ76" s="2">
        <v>143</v>
      </c>
      <c r="AR76" s="2">
        <v>18</v>
      </c>
      <c r="AS76" s="2">
        <v>95</v>
      </c>
      <c r="AT76" s="2">
        <v>30</v>
      </c>
      <c r="AU76" s="4">
        <v>0.13</v>
      </c>
      <c r="AV76" s="4">
        <f t="shared" si="35"/>
        <v>1.0000000000000009E-2</v>
      </c>
      <c r="AX76" s="2" t="s">
        <v>84</v>
      </c>
      <c r="AY76" s="2">
        <v>143</v>
      </c>
      <c r="AZ76" s="2">
        <v>18</v>
      </c>
      <c r="BA76" s="2">
        <v>95</v>
      </c>
      <c r="BB76" s="2">
        <v>30</v>
      </c>
      <c r="BC76" s="4">
        <v>0.13</v>
      </c>
      <c r="BD76" s="20">
        <f t="shared" si="36"/>
        <v>0</v>
      </c>
      <c r="BF76" s="2" t="s">
        <v>84</v>
      </c>
      <c r="BG76" s="2">
        <v>143</v>
      </c>
      <c r="BH76" s="2">
        <v>104</v>
      </c>
      <c r="BI76" s="2">
        <v>14</v>
      </c>
      <c r="BJ76" s="2">
        <v>25</v>
      </c>
      <c r="BK76" s="4">
        <v>0.73</v>
      </c>
      <c r="BL76" s="4">
        <f t="shared" si="37"/>
        <v>0.6</v>
      </c>
      <c r="BN76" s="2" t="s">
        <v>90</v>
      </c>
      <c r="BO76" s="2">
        <v>1</v>
      </c>
      <c r="BP76" s="2">
        <v>0</v>
      </c>
      <c r="BQ76" s="2">
        <v>0</v>
      </c>
      <c r="BR76" s="2">
        <v>1</v>
      </c>
      <c r="BS76" s="4">
        <v>0</v>
      </c>
      <c r="BT76" s="4">
        <f t="shared" si="26"/>
        <v>0</v>
      </c>
      <c r="BV76" s="2" t="s">
        <v>84</v>
      </c>
      <c r="BW76" s="2">
        <v>143</v>
      </c>
      <c r="BX76" s="2">
        <v>104</v>
      </c>
      <c r="BY76" s="2">
        <v>14</v>
      </c>
      <c r="BZ76" s="2">
        <v>25</v>
      </c>
      <c r="CA76" s="4">
        <v>0.73</v>
      </c>
      <c r="CB76" s="4">
        <f t="shared" si="47"/>
        <v>0</v>
      </c>
      <c r="CD76" s="2" t="s">
        <v>84</v>
      </c>
      <c r="CE76" s="2">
        <v>143</v>
      </c>
      <c r="CF76" s="2">
        <v>104</v>
      </c>
      <c r="CG76" s="2">
        <v>14</v>
      </c>
      <c r="CH76" s="2">
        <v>25</v>
      </c>
      <c r="CI76" s="4">
        <v>0.73</v>
      </c>
      <c r="CJ76" s="4">
        <f t="shared" si="38"/>
        <v>0</v>
      </c>
      <c r="CL76" s="2" t="s">
        <v>86</v>
      </c>
      <c r="CM76" s="2">
        <v>493</v>
      </c>
      <c r="CN76" s="2">
        <v>0</v>
      </c>
      <c r="CO76" s="2">
        <v>60</v>
      </c>
      <c r="CP76" s="2">
        <v>433</v>
      </c>
      <c r="CQ76" s="4">
        <v>0</v>
      </c>
      <c r="CR76" s="4"/>
      <c r="CT76" s="2" t="s">
        <v>86</v>
      </c>
      <c r="CU76" s="2">
        <v>493</v>
      </c>
      <c r="CV76" s="2">
        <v>471</v>
      </c>
      <c r="CW76" s="2">
        <v>2</v>
      </c>
      <c r="CX76" s="2">
        <v>20</v>
      </c>
      <c r="CY76" s="4">
        <v>0.96</v>
      </c>
      <c r="CZ76" s="4">
        <f t="shared" si="39"/>
        <v>0.96</v>
      </c>
      <c r="DB76" s="2" t="s">
        <v>86</v>
      </c>
      <c r="DC76" s="2">
        <v>493</v>
      </c>
      <c r="DD76" s="2">
        <v>447</v>
      </c>
      <c r="DE76" s="2">
        <v>4</v>
      </c>
      <c r="DF76" s="2">
        <v>42</v>
      </c>
      <c r="DG76" s="4">
        <v>0.91</v>
      </c>
      <c r="DH76" s="4">
        <f t="shared" si="40"/>
        <v>-4.9999999999999933E-2</v>
      </c>
      <c r="DJ76" s="2" t="s">
        <v>86</v>
      </c>
      <c r="DK76" s="2">
        <v>493</v>
      </c>
      <c r="DL76" s="2">
        <v>459</v>
      </c>
      <c r="DM76" s="2">
        <v>4</v>
      </c>
      <c r="DN76" s="2">
        <v>30</v>
      </c>
      <c r="DO76" s="4">
        <v>0.93</v>
      </c>
      <c r="DP76" s="4">
        <f t="shared" si="41"/>
        <v>2.0000000000000018E-2</v>
      </c>
      <c r="DR76" s="7" t="s">
        <v>86</v>
      </c>
      <c r="DS76" s="2">
        <v>493</v>
      </c>
      <c r="DT76" s="2">
        <v>467</v>
      </c>
      <c r="DU76" s="2">
        <v>4</v>
      </c>
      <c r="DV76" s="7">
        <v>22</v>
      </c>
      <c r="DW76" s="4">
        <v>0.95</v>
      </c>
      <c r="DX76" s="4">
        <f t="shared" si="42"/>
        <v>1.9999999999999907E-2</v>
      </c>
      <c r="DZ76" s="2" t="s">
        <v>86</v>
      </c>
      <c r="EA76" s="2">
        <v>493</v>
      </c>
      <c r="EB76" s="2">
        <v>443</v>
      </c>
      <c r="EC76" s="2">
        <v>3</v>
      </c>
      <c r="ED76" s="7">
        <v>47</v>
      </c>
      <c r="EE76" s="4">
        <v>0.9</v>
      </c>
      <c r="EF76" s="4">
        <f t="shared" si="43"/>
        <v>-4.9999999999999933E-2</v>
      </c>
      <c r="EH76" s="2" t="s">
        <v>86</v>
      </c>
      <c r="EI76" s="2">
        <v>493</v>
      </c>
      <c r="EJ76" s="2">
        <v>447</v>
      </c>
      <c r="EK76" s="2">
        <v>4</v>
      </c>
      <c r="EL76" s="2">
        <v>42</v>
      </c>
      <c r="EM76" s="4">
        <v>0.91</v>
      </c>
      <c r="EN76" s="4">
        <f t="shared" si="44"/>
        <v>1.0000000000000009E-2</v>
      </c>
      <c r="EP76" s="2" t="s">
        <v>86</v>
      </c>
      <c r="EQ76" s="2">
        <v>555</v>
      </c>
      <c r="ER76" s="2">
        <v>529</v>
      </c>
      <c r="ES76" s="2">
        <v>2</v>
      </c>
      <c r="ET76" s="2">
        <v>24</v>
      </c>
      <c r="EU76" s="4">
        <v>0.95</v>
      </c>
      <c r="EV76" s="4">
        <f t="shared" si="45"/>
        <v>3.9999999999999925E-2</v>
      </c>
    </row>
    <row r="77" spans="1:152">
      <c r="A77" s="4">
        <v>1</v>
      </c>
      <c r="B77" s="4"/>
      <c r="C77" s="2" t="s">
        <v>80</v>
      </c>
      <c r="D77" s="2">
        <v>20</v>
      </c>
      <c r="E77" s="2">
        <v>20</v>
      </c>
      <c r="F77" s="2">
        <v>0</v>
      </c>
      <c r="G77" s="2">
        <v>0</v>
      </c>
      <c r="H77" s="4">
        <f t="shared" si="31"/>
        <v>1</v>
      </c>
      <c r="J77" s="86" t="s">
        <v>80</v>
      </c>
      <c r="K77" s="86">
        <v>20</v>
      </c>
      <c r="L77" s="86">
        <v>20</v>
      </c>
      <c r="M77" s="86">
        <v>0</v>
      </c>
      <c r="N77" s="86">
        <v>0</v>
      </c>
      <c r="O77" s="91">
        <f t="shared" si="32"/>
        <v>1</v>
      </c>
      <c r="P77" s="92">
        <f t="shared" si="33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20">
        <f t="shared" si="34"/>
        <v>1</v>
      </c>
      <c r="X77" s="20">
        <f t="shared" si="29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0"/>
        <v>0</v>
      </c>
      <c r="AH77" s="2" t="s">
        <v>90</v>
      </c>
      <c r="AI77" s="1">
        <v>1</v>
      </c>
      <c r="AJ77" s="1">
        <v>0</v>
      </c>
      <c r="AK77" s="1">
        <v>0</v>
      </c>
      <c r="AL77" s="1">
        <v>1</v>
      </c>
      <c r="AM77" s="3">
        <v>0</v>
      </c>
      <c r="AN77" s="4">
        <f t="shared" si="46"/>
        <v>0</v>
      </c>
      <c r="AP77" s="8" t="s">
        <v>90</v>
      </c>
      <c r="AQ77" s="2">
        <v>1</v>
      </c>
      <c r="AR77" s="2">
        <v>0</v>
      </c>
      <c r="AS77" s="2">
        <v>0</v>
      </c>
      <c r="AT77" s="2">
        <v>1</v>
      </c>
      <c r="AU77" s="4">
        <v>0</v>
      </c>
      <c r="AV77" s="4">
        <f t="shared" si="35"/>
        <v>0</v>
      </c>
      <c r="AX77" s="2" t="s">
        <v>90</v>
      </c>
      <c r="AY77" s="2">
        <v>1</v>
      </c>
      <c r="AZ77" s="2">
        <v>0</v>
      </c>
      <c r="BA77" s="2">
        <v>0</v>
      </c>
      <c r="BB77" s="2">
        <v>1</v>
      </c>
      <c r="BC77" s="4">
        <v>0</v>
      </c>
      <c r="BD77" s="20">
        <f t="shared" si="36"/>
        <v>0</v>
      </c>
      <c r="BF77" s="2" t="s">
        <v>90</v>
      </c>
      <c r="BG77" s="2">
        <v>1</v>
      </c>
      <c r="BH77" s="2">
        <v>0</v>
      </c>
      <c r="BI77" s="2">
        <v>0</v>
      </c>
      <c r="BJ77" s="2">
        <v>1</v>
      </c>
      <c r="BK77" s="4">
        <v>0</v>
      </c>
      <c r="BL77" s="4">
        <f t="shared" si="37"/>
        <v>0</v>
      </c>
      <c r="BN77" s="2" t="s">
        <v>91</v>
      </c>
      <c r="BO77" s="2">
        <v>7</v>
      </c>
      <c r="BP77" s="2">
        <v>7</v>
      </c>
      <c r="BQ77" s="2">
        <v>0</v>
      </c>
      <c r="BR77" s="2">
        <v>0</v>
      </c>
      <c r="BS77" s="4">
        <v>1</v>
      </c>
      <c r="BT77" s="4">
        <f t="shared" si="26"/>
        <v>0</v>
      </c>
      <c r="BV77" s="2" t="s">
        <v>90</v>
      </c>
      <c r="BW77" s="2">
        <v>1</v>
      </c>
      <c r="BX77" s="2">
        <v>0</v>
      </c>
      <c r="BY77" s="2">
        <v>0</v>
      </c>
      <c r="BZ77" s="2">
        <v>1</v>
      </c>
      <c r="CA77" s="4">
        <v>0</v>
      </c>
      <c r="CB77" s="4">
        <f t="shared" si="47"/>
        <v>0</v>
      </c>
      <c r="CD77" s="2" t="s">
        <v>90</v>
      </c>
      <c r="CE77" s="2">
        <v>1</v>
      </c>
      <c r="CF77" s="2">
        <v>0</v>
      </c>
      <c r="CG77" s="2">
        <v>0</v>
      </c>
      <c r="CH77" s="2">
        <v>1</v>
      </c>
      <c r="CI77" s="4">
        <v>0</v>
      </c>
      <c r="CJ77" s="4">
        <f t="shared" si="38"/>
        <v>0</v>
      </c>
      <c r="CL77" s="2" t="s">
        <v>109</v>
      </c>
      <c r="CM77" s="2">
        <v>3</v>
      </c>
      <c r="CN77" s="2">
        <v>3</v>
      </c>
      <c r="CO77" s="2">
        <v>0</v>
      </c>
      <c r="CP77" s="2">
        <v>0</v>
      </c>
      <c r="CQ77" s="4">
        <v>1</v>
      </c>
      <c r="CR77" s="4"/>
      <c r="CT77" s="2" t="s">
        <v>109</v>
      </c>
      <c r="CU77" s="2">
        <v>3</v>
      </c>
      <c r="CV77" s="2">
        <v>3</v>
      </c>
      <c r="CW77" s="2">
        <v>0</v>
      </c>
      <c r="CX77" s="2">
        <v>0</v>
      </c>
      <c r="CY77" s="4">
        <v>1</v>
      </c>
      <c r="CZ77" s="4">
        <f t="shared" si="39"/>
        <v>0</v>
      </c>
      <c r="DB77" s="2" t="s">
        <v>109</v>
      </c>
      <c r="DC77" s="2">
        <v>3</v>
      </c>
      <c r="DD77" s="2">
        <v>3</v>
      </c>
      <c r="DE77" s="2">
        <v>0</v>
      </c>
      <c r="DF77" s="2">
        <v>0</v>
      </c>
      <c r="DG77" s="4">
        <v>1</v>
      </c>
      <c r="DH77" s="4">
        <f t="shared" si="40"/>
        <v>0</v>
      </c>
      <c r="DJ77" s="2" t="s">
        <v>109</v>
      </c>
      <c r="DK77" s="2">
        <v>3</v>
      </c>
      <c r="DL77" s="2">
        <v>3</v>
      </c>
      <c r="DM77" s="2">
        <v>0</v>
      </c>
      <c r="DN77" s="2">
        <v>0</v>
      </c>
      <c r="DO77" s="4">
        <v>1</v>
      </c>
      <c r="DP77" s="4">
        <f t="shared" si="41"/>
        <v>0</v>
      </c>
      <c r="DR77" s="2" t="s">
        <v>109</v>
      </c>
      <c r="DS77" s="2">
        <v>3</v>
      </c>
      <c r="DT77" s="2">
        <v>3</v>
      </c>
      <c r="DU77" s="2">
        <v>0</v>
      </c>
      <c r="DV77" s="2">
        <v>0</v>
      </c>
      <c r="DW77" s="4">
        <v>1</v>
      </c>
      <c r="DX77" s="4">
        <f t="shared" si="42"/>
        <v>0</v>
      </c>
      <c r="DZ77" s="2" t="s">
        <v>109</v>
      </c>
      <c r="EA77" s="2">
        <v>3</v>
      </c>
      <c r="EB77" s="2">
        <v>3</v>
      </c>
      <c r="EC77" s="2">
        <v>0</v>
      </c>
      <c r="ED77" s="2">
        <v>0</v>
      </c>
      <c r="EE77" s="4">
        <v>1</v>
      </c>
      <c r="EF77" s="4">
        <f t="shared" si="43"/>
        <v>0</v>
      </c>
      <c r="EH77" s="2" t="s">
        <v>109</v>
      </c>
      <c r="EI77" s="2">
        <v>3</v>
      </c>
      <c r="EJ77" s="2">
        <v>3</v>
      </c>
      <c r="EK77" s="2">
        <v>0</v>
      </c>
      <c r="EL77" s="2">
        <v>0</v>
      </c>
      <c r="EM77" s="4">
        <v>1</v>
      </c>
      <c r="EN77" s="4">
        <f t="shared" si="44"/>
        <v>0</v>
      </c>
      <c r="EP77" s="2" t="s">
        <v>109</v>
      </c>
      <c r="EQ77" s="2">
        <v>3</v>
      </c>
      <c r="ER77" s="2">
        <v>3</v>
      </c>
      <c r="ES77" s="2">
        <v>0</v>
      </c>
      <c r="ET77" s="2">
        <v>0</v>
      </c>
      <c r="EU77" s="4">
        <v>1</v>
      </c>
      <c r="EV77" s="4">
        <f t="shared" si="45"/>
        <v>0</v>
      </c>
    </row>
    <row r="78" spans="1:152">
      <c r="A78" s="4">
        <v>0.71</v>
      </c>
      <c r="B78" s="4"/>
      <c r="C78" s="2" t="s">
        <v>81</v>
      </c>
      <c r="D78" s="2">
        <v>99</v>
      </c>
      <c r="E78" s="2">
        <v>71</v>
      </c>
      <c r="F78" s="2">
        <v>19</v>
      </c>
      <c r="G78" s="2">
        <v>9</v>
      </c>
      <c r="H78" s="4">
        <f t="shared" si="31"/>
        <v>0.71717171717171713</v>
      </c>
      <c r="J78" s="86" t="s">
        <v>81</v>
      </c>
      <c r="K78" s="86">
        <v>99</v>
      </c>
      <c r="L78" s="86">
        <v>71</v>
      </c>
      <c r="M78" s="86">
        <v>19</v>
      </c>
      <c r="N78" s="86">
        <v>9</v>
      </c>
      <c r="O78" s="91">
        <f t="shared" si="32"/>
        <v>0.71717171717171713</v>
      </c>
      <c r="P78" s="92">
        <f t="shared" si="33"/>
        <v>0</v>
      </c>
      <c r="R78" s="7" t="s">
        <v>81</v>
      </c>
      <c r="S78" s="2">
        <v>99</v>
      </c>
      <c r="T78" s="2">
        <v>71</v>
      </c>
      <c r="U78" s="2">
        <v>19</v>
      </c>
      <c r="V78" s="2">
        <v>9</v>
      </c>
      <c r="W78" s="20">
        <f t="shared" si="34"/>
        <v>0.71717171717171713</v>
      </c>
      <c r="X78" s="20">
        <f t="shared" si="29"/>
        <v>0</v>
      </c>
      <c r="Y78" s="2" t="s">
        <v>119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0"/>
        <v>-7.1717171717171624E-3</v>
      </c>
      <c r="AH78" s="2" t="s">
        <v>91</v>
      </c>
      <c r="AI78" s="1">
        <v>6</v>
      </c>
      <c r="AJ78" s="1">
        <v>0</v>
      </c>
      <c r="AK78" s="1">
        <v>0</v>
      </c>
      <c r="AL78" s="1">
        <v>6</v>
      </c>
      <c r="AM78" s="3">
        <v>0</v>
      </c>
      <c r="AN78" s="4">
        <f t="shared" si="46"/>
        <v>0</v>
      </c>
      <c r="AP78" s="2" t="s">
        <v>91</v>
      </c>
      <c r="AQ78" s="2">
        <v>6</v>
      </c>
      <c r="AR78" s="2">
        <v>6</v>
      </c>
      <c r="AS78" s="2">
        <v>0</v>
      </c>
      <c r="AT78" s="2">
        <v>0</v>
      </c>
      <c r="AU78" s="4">
        <v>1</v>
      </c>
      <c r="AV78" s="4">
        <f t="shared" si="35"/>
        <v>1</v>
      </c>
      <c r="AX78" s="2" t="s">
        <v>91</v>
      </c>
      <c r="AY78" s="2">
        <v>6</v>
      </c>
      <c r="AZ78" s="2">
        <v>6</v>
      </c>
      <c r="BA78" s="2">
        <v>0</v>
      </c>
      <c r="BB78" s="2">
        <v>0</v>
      </c>
      <c r="BC78" s="4">
        <v>1</v>
      </c>
      <c r="BD78" s="20">
        <f t="shared" si="36"/>
        <v>0</v>
      </c>
      <c r="BF78" s="2" t="s">
        <v>91</v>
      </c>
      <c r="BG78" s="2">
        <v>7</v>
      </c>
      <c r="BH78" s="2">
        <v>7</v>
      </c>
      <c r="BI78" s="2">
        <v>0</v>
      </c>
      <c r="BJ78" s="2">
        <v>0</v>
      </c>
      <c r="BK78" s="4">
        <v>1</v>
      </c>
      <c r="BL78" s="4">
        <f t="shared" si="37"/>
        <v>0</v>
      </c>
      <c r="BN78" s="2" t="s">
        <v>92</v>
      </c>
      <c r="BO78" s="2">
        <v>20</v>
      </c>
      <c r="BP78" s="2">
        <v>20</v>
      </c>
      <c r="BQ78" s="2">
        <v>0</v>
      </c>
      <c r="BR78" s="2">
        <v>0</v>
      </c>
      <c r="BS78" s="4">
        <v>1</v>
      </c>
      <c r="BT78" s="4">
        <f>BS78-BK79</f>
        <v>0</v>
      </c>
      <c r="BV78" s="2" t="s">
        <v>91</v>
      </c>
      <c r="BW78" s="2">
        <v>7</v>
      </c>
      <c r="BX78" s="2">
        <v>7</v>
      </c>
      <c r="BY78" s="2">
        <v>0</v>
      </c>
      <c r="BZ78" s="2">
        <v>0</v>
      </c>
      <c r="CA78" s="4">
        <v>1</v>
      </c>
      <c r="CB78" s="4">
        <f t="shared" si="47"/>
        <v>0</v>
      </c>
      <c r="CD78" s="2" t="s">
        <v>91</v>
      </c>
      <c r="CE78" s="2">
        <v>7</v>
      </c>
      <c r="CF78" s="2">
        <v>7</v>
      </c>
      <c r="CG78" s="2">
        <v>0</v>
      </c>
      <c r="CH78" s="2">
        <v>0</v>
      </c>
      <c r="CI78" s="4">
        <v>1</v>
      </c>
      <c r="CJ78" s="4">
        <f t="shared" si="38"/>
        <v>0</v>
      </c>
      <c r="CL78" s="2" t="s">
        <v>110</v>
      </c>
      <c r="CM78" s="2">
        <v>28</v>
      </c>
      <c r="CN78" s="2">
        <v>0</v>
      </c>
      <c r="CO78" s="2">
        <v>24</v>
      </c>
      <c r="CP78" s="2">
        <v>4</v>
      </c>
      <c r="CQ78" s="4">
        <v>0</v>
      </c>
      <c r="CR78" s="4"/>
      <c r="CT78" s="2" t="s">
        <v>110</v>
      </c>
      <c r="CU78" s="2">
        <v>28</v>
      </c>
      <c r="CV78" s="2">
        <v>0</v>
      </c>
      <c r="CW78" s="2">
        <v>24</v>
      </c>
      <c r="CX78" s="2">
        <v>4</v>
      </c>
      <c r="CY78" s="4">
        <v>0</v>
      </c>
      <c r="CZ78" s="4">
        <f t="shared" si="39"/>
        <v>0</v>
      </c>
      <c r="DB78" s="2" t="s">
        <v>110</v>
      </c>
      <c r="DC78" s="2">
        <v>28</v>
      </c>
      <c r="DD78" s="2">
        <v>0</v>
      </c>
      <c r="DE78" s="2">
        <v>24</v>
      </c>
      <c r="DF78" s="2">
        <v>4</v>
      </c>
      <c r="DG78" s="4">
        <v>0</v>
      </c>
      <c r="DH78" s="4">
        <f t="shared" si="40"/>
        <v>0</v>
      </c>
      <c r="DJ78" s="2" t="s">
        <v>110</v>
      </c>
      <c r="DK78" s="2">
        <v>28</v>
      </c>
      <c r="DL78" s="2">
        <v>0</v>
      </c>
      <c r="DM78" s="2">
        <v>24</v>
      </c>
      <c r="DN78" s="2">
        <v>4</v>
      </c>
      <c r="DO78" s="4">
        <v>0</v>
      </c>
      <c r="DP78" s="4">
        <f t="shared" si="41"/>
        <v>0</v>
      </c>
      <c r="DR78" s="2" t="s">
        <v>110</v>
      </c>
      <c r="DS78" s="2">
        <v>28</v>
      </c>
      <c r="DT78" s="2">
        <v>0</v>
      </c>
      <c r="DU78" s="2">
        <v>24</v>
      </c>
      <c r="DV78" s="2">
        <v>4</v>
      </c>
      <c r="DW78" s="4">
        <v>0</v>
      </c>
      <c r="DX78" s="4">
        <f t="shared" si="42"/>
        <v>0</v>
      </c>
      <c r="DZ78" s="2" t="s">
        <v>110</v>
      </c>
      <c r="EA78" s="2">
        <v>28</v>
      </c>
      <c r="EB78" s="2">
        <v>0</v>
      </c>
      <c r="EC78" s="2">
        <v>24</v>
      </c>
      <c r="ED78" s="2">
        <v>4</v>
      </c>
      <c r="EE78" s="4">
        <v>0</v>
      </c>
      <c r="EF78" s="4">
        <f t="shared" si="43"/>
        <v>0</v>
      </c>
      <c r="EH78" s="2" t="s">
        <v>110</v>
      </c>
      <c r="EI78" s="2">
        <v>28</v>
      </c>
      <c r="EJ78" s="2">
        <v>0</v>
      </c>
      <c r="EK78" s="2">
        <v>24</v>
      </c>
      <c r="EL78" s="2">
        <v>4</v>
      </c>
      <c r="EM78" s="4">
        <v>0</v>
      </c>
      <c r="EN78" s="4">
        <f t="shared" si="44"/>
        <v>0</v>
      </c>
      <c r="EP78" s="2" t="s">
        <v>110</v>
      </c>
      <c r="EQ78" s="2">
        <v>28</v>
      </c>
      <c r="ER78" s="2">
        <v>0</v>
      </c>
      <c r="ES78" s="2">
        <v>24</v>
      </c>
      <c r="ET78" s="2">
        <v>4</v>
      </c>
      <c r="EU78" s="4">
        <v>0</v>
      </c>
      <c r="EV78" s="4">
        <f t="shared" si="45"/>
        <v>0</v>
      </c>
    </row>
    <row r="79" spans="1:152">
      <c r="A79" s="4">
        <v>0.46</v>
      </c>
      <c r="B79" s="4"/>
      <c r="C79" s="2" t="s">
        <v>82</v>
      </c>
      <c r="D79" s="2">
        <v>71</v>
      </c>
      <c r="E79" s="2">
        <v>33</v>
      </c>
      <c r="F79" s="2">
        <v>9</v>
      </c>
      <c r="G79" s="2">
        <v>29</v>
      </c>
      <c r="H79" s="4">
        <f t="shared" si="31"/>
        <v>0.46478873239436619</v>
      </c>
      <c r="J79" s="88" t="s">
        <v>82</v>
      </c>
      <c r="K79" s="86">
        <v>71</v>
      </c>
      <c r="L79" s="86">
        <v>21</v>
      </c>
      <c r="M79" s="86">
        <v>12</v>
      </c>
      <c r="N79" s="86">
        <v>38</v>
      </c>
      <c r="O79" s="91">
        <f t="shared" si="32"/>
        <v>0.29577464788732394</v>
      </c>
      <c r="P79" s="92">
        <f t="shared" si="33"/>
        <v>-0.16901408450704225</v>
      </c>
      <c r="R79" s="8" t="s">
        <v>82</v>
      </c>
      <c r="S79" s="75">
        <v>71</v>
      </c>
      <c r="T79" s="75">
        <v>21</v>
      </c>
      <c r="U79" s="75">
        <v>12</v>
      </c>
      <c r="V79" s="75">
        <v>38</v>
      </c>
      <c r="W79" s="93">
        <f t="shared" si="34"/>
        <v>0.29577464788732394</v>
      </c>
      <c r="X79" s="20">
        <f t="shared" si="29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0"/>
        <v>0.17422535211267604</v>
      </c>
      <c r="AH79" s="2" t="s">
        <v>92</v>
      </c>
      <c r="AI79" s="1">
        <v>20</v>
      </c>
      <c r="AJ79" s="1">
        <v>0</v>
      </c>
      <c r="AK79" s="1">
        <v>0</v>
      </c>
      <c r="AL79" s="1">
        <v>20</v>
      </c>
      <c r="AM79" s="3">
        <v>0</v>
      </c>
      <c r="AN79" s="4">
        <f t="shared" si="46"/>
        <v>0</v>
      </c>
      <c r="AP79" s="2" t="s">
        <v>92</v>
      </c>
      <c r="AQ79" s="2">
        <v>20</v>
      </c>
      <c r="AR79" s="2">
        <v>20</v>
      </c>
      <c r="AS79" s="2">
        <v>0</v>
      </c>
      <c r="AT79" s="2">
        <v>0</v>
      </c>
      <c r="AU79" s="4">
        <v>1</v>
      </c>
      <c r="AV79" s="4">
        <f t="shared" si="35"/>
        <v>1</v>
      </c>
      <c r="AX79" s="2" t="s">
        <v>92</v>
      </c>
      <c r="AY79" s="2">
        <v>20</v>
      </c>
      <c r="AZ79" s="2">
        <v>20</v>
      </c>
      <c r="BA79" s="2">
        <v>0</v>
      </c>
      <c r="BB79" s="2">
        <v>0</v>
      </c>
      <c r="BC79" s="4">
        <v>1</v>
      </c>
      <c r="BD79" s="20">
        <f t="shared" si="36"/>
        <v>0</v>
      </c>
      <c r="BF79" s="2" t="s">
        <v>92</v>
      </c>
      <c r="BG79" s="2">
        <v>20</v>
      </c>
      <c r="BH79" s="2">
        <v>20</v>
      </c>
      <c r="BI79" s="2">
        <v>0</v>
      </c>
      <c r="BJ79" s="2">
        <v>0</v>
      </c>
      <c r="BK79" s="4">
        <v>1</v>
      </c>
      <c r="BL79" s="4">
        <f t="shared" si="37"/>
        <v>0</v>
      </c>
      <c r="BN79" s="2" t="s">
        <v>93</v>
      </c>
      <c r="BO79" s="2">
        <v>11</v>
      </c>
      <c r="BP79" s="2">
        <v>10</v>
      </c>
      <c r="BQ79" s="2">
        <v>0</v>
      </c>
      <c r="BR79" s="2">
        <v>1</v>
      </c>
      <c r="BS79" s="4">
        <v>0.91</v>
      </c>
      <c r="BT79" s="4">
        <f>BS79-BK80</f>
        <v>-8.9999999999999969E-2</v>
      </c>
      <c r="BV79" s="2" t="s">
        <v>92</v>
      </c>
      <c r="BW79" s="2">
        <v>20</v>
      </c>
      <c r="BX79" s="2">
        <v>20</v>
      </c>
      <c r="BY79" s="2">
        <v>0</v>
      </c>
      <c r="BZ79" s="2">
        <v>0</v>
      </c>
      <c r="CA79" s="4">
        <v>1</v>
      </c>
      <c r="CB79" s="4">
        <f t="shared" si="47"/>
        <v>0</v>
      </c>
      <c r="CD79" s="2" t="s">
        <v>92</v>
      </c>
      <c r="CE79" s="2">
        <v>20</v>
      </c>
      <c r="CF79" s="2">
        <v>20</v>
      </c>
      <c r="CG79" s="2">
        <v>0</v>
      </c>
      <c r="CH79" s="2">
        <v>0</v>
      </c>
      <c r="CI79" s="4">
        <v>1</v>
      </c>
      <c r="CJ79" s="4">
        <f t="shared" si="38"/>
        <v>0</v>
      </c>
      <c r="CL79" s="2" t="s">
        <v>83</v>
      </c>
      <c r="CM79" s="2">
        <v>22</v>
      </c>
      <c r="CN79" s="2">
        <v>21</v>
      </c>
      <c r="CO79" s="2">
        <v>1</v>
      </c>
      <c r="CP79" s="2">
        <v>0</v>
      </c>
      <c r="CQ79" s="4">
        <v>0.95</v>
      </c>
      <c r="CR79" s="4">
        <f>CQ79-CI75</f>
        <v>0</v>
      </c>
      <c r="CT79" s="2" t="s">
        <v>83</v>
      </c>
      <c r="CU79" s="2">
        <v>22</v>
      </c>
      <c r="CV79" s="2">
        <v>21</v>
      </c>
      <c r="CW79" s="2">
        <v>1</v>
      </c>
      <c r="CX79" s="2">
        <v>0</v>
      </c>
      <c r="CY79" s="4">
        <v>0.95</v>
      </c>
      <c r="CZ79" s="4">
        <f t="shared" si="39"/>
        <v>0</v>
      </c>
      <c r="DB79" s="2" t="s">
        <v>83</v>
      </c>
      <c r="DC79" s="2">
        <v>22</v>
      </c>
      <c r="DD79" s="2">
        <v>21</v>
      </c>
      <c r="DE79" s="2">
        <v>1</v>
      </c>
      <c r="DF79" s="2">
        <v>0</v>
      </c>
      <c r="DG79" s="4">
        <v>0.95</v>
      </c>
      <c r="DH79" s="4">
        <f t="shared" si="40"/>
        <v>0</v>
      </c>
      <c r="DJ79" s="2" t="s">
        <v>83</v>
      </c>
      <c r="DK79" s="2">
        <v>22</v>
      </c>
      <c r="DL79" s="2">
        <v>21</v>
      </c>
      <c r="DM79" s="2">
        <v>1</v>
      </c>
      <c r="DN79" s="2">
        <v>0</v>
      </c>
      <c r="DO79" s="4">
        <v>0.95</v>
      </c>
      <c r="DP79" s="4">
        <f t="shared" si="41"/>
        <v>0</v>
      </c>
      <c r="DR79" s="2" t="s">
        <v>83</v>
      </c>
      <c r="DS79" s="2">
        <v>22</v>
      </c>
      <c r="DT79" s="2">
        <v>21</v>
      </c>
      <c r="DU79" s="2">
        <v>1</v>
      </c>
      <c r="DV79" s="2">
        <v>0</v>
      </c>
      <c r="DW79" s="4">
        <v>0.95</v>
      </c>
      <c r="DX79" s="4">
        <f t="shared" si="42"/>
        <v>0</v>
      </c>
      <c r="DZ79" s="2" t="s">
        <v>83</v>
      </c>
      <c r="EA79" s="2">
        <v>22</v>
      </c>
      <c r="EB79" s="2">
        <v>21</v>
      </c>
      <c r="EC79" s="2">
        <v>1</v>
      </c>
      <c r="ED79" s="2">
        <v>0</v>
      </c>
      <c r="EE79" s="4">
        <v>0.95</v>
      </c>
      <c r="EF79" s="4">
        <f t="shared" si="43"/>
        <v>0</v>
      </c>
      <c r="EH79" s="2" t="s">
        <v>83</v>
      </c>
      <c r="EI79" s="2">
        <v>22</v>
      </c>
      <c r="EJ79" s="2">
        <v>21</v>
      </c>
      <c r="EK79" s="2">
        <v>0</v>
      </c>
      <c r="EL79" s="2">
        <v>1</v>
      </c>
      <c r="EM79" s="4">
        <v>0.95</v>
      </c>
      <c r="EN79" s="4">
        <f t="shared" si="44"/>
        <v>0</v>
      </c>
      <c r="EP79" s="2" t="s">
        <v>83</v>
      </c>
      <c r="EQ79" s="2">
        <v>22</v>
      </c>
      <c r="ER79" s="2">
        <v>21</v>
      </c>
      <c r="ES79" s="2">
        <v>0</v>
      </c>
      <c r="ET79" s="2">
        <v>1</v>
      </c>
      <c r="EU79" s="4">
        <v>0.95</v>
      </c>
      <c r="EV79" s="4">
        <f t="shared" si="45"/>
        <v>0</v>
      </c>
    </row>
    <row r="80" spans="1:152">
      <c r="A80" s="4">
        <v>0.95</v>
      </c>
      <c r="B80" s="4"/>
      <c r="C80" s="2" t="s">
        <v>83</v>
      </c>
      <c r="D80" s="2">
        <v>22</v>
      </c>
      <c r="E80" s="2">
        <v>21</v>
      </c>
      <c r="F80" s="2">
        <v>1</v>
      </c>
      <c r="G80" s="2">
        <v>0</v>
      </c>
      <c r="H80" s="4">
        <f t="shared" si="31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20">
        <f t="shared" si="32"/>
        <v>0.95454545454545459</v>
      </c>
      <c r="P80" s="10">
        <f t="shared" si="33"/>
        <v>0</v>
      </c>
      <c r="R80" s="2" t="s">
        <v>83</v>
      </c>
      <c r="S80" s="75">
        <v>22</v>
      </c>
      <c r="T80" s="75">
        <v>21</v>
      </c>
      <c r="U80" s="75">
        <v>1</v>
      </c>
      <c r="V80" s="75">
        <v>0</v>
      </c>
      <c r="W80" s="93">
        <f t="shared" si="34"/>
        <v>0.95454545454545459</v>
      </c>
      <c r="X80" s="20">
        <f t="shared" si="29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0"/>
        <v>-4.5454545454546302E-3</v>
      </c>
      <c r="AH80" s="2" t="s">
        <v>93</v>
      </c>
      <c r="AI80" s="1">
        <v>11</v>
      </c>
      <c r="AJ80" s="1">
        <v>1</v>
      </c>
      <c r="AK80" s="1">
        <v>0</v>
      </c>
      <c r="AL80" s="1">
        <v>10</v>
      </c>
      <c r="AM80" s="3">
        <v>0.09</v>
      </c>
      <c r="AN80" s="4">
        <f t="shared" si="46"/>
        <v>0</v>
      </c>
      <c r="AP80" s="2" t="s">
        <v>93</v>
      </c>
      <c r="AQ80" s="2">
        <v>11</v>
      </c>
      <c r="AR80" s="2">
        <v>11</v>
      </c>
      <c r="AS80" s="2">
        <v>0</v>
      </c>
      <c r="AT80" s="2">
        <v>0</v>
      </c>
      <c r="AU80" s="4">
        <v>1</v>
      </c>
      <c r="AV80" s="4">
        <f t="shared" si="35"/>
        <v>0.91</v>
      </c>
      <c r="AX80" s="2" t="s">
        <v>93</v>
      </c>
      <c r="AY80" s="2">
        <v>11</v>
      </c>
      <c r="AZ80" s="2">
        <v>11</v>
      </c>
      <c r="BA80" s="2">
        <v>0</v>
      </c>
      <c r="BB80" s="2">
        <v>0</v>
      </c>
      <c r="BC80" s="4">
        <v>1</v>
      </c>
      <c r="BD80" s="20">
        <f t="shared" si="36"/>
        <v>0</v>
      </c>
      <c r="BF80" s="2" t="s">
        <v>93</v>
      </c>
      <c r="BG80" s="2">
        <v>11</v>
      </c>
      <c r="BH80" s="2">
        <v>11</v>
      </c>
      <c r="BI80" s="2">
        <v>0</v>
      </c>
      <c r="BJ80" s="2">
        <v>0</v>
      </c>
      <c r="BK80" s="4">
        <v>1</v>
      </c>
      <c r="BL80" s="4">
        <f t="shared" si="37"/>
        <v>0</v>
      </c>
      <c r="BN80" s="2" t="s">
        <v>94</v>
      </c>
      <c r="BO80" s="2">
        <v>1</v>
      </c>
      <c r="BP80" s="2">
        <v>1</v>
      </c>
      <c r="BQ80" s="2">
        <v>0</v>
      </c>
      <c r="BR80" s="2">
        <v>0</v>
      </c>
      <c r="BS80" s="4">
        <v>1</v>
      </c>
      <c r="BT80" s="4">
        <f>BS80-BK81</f>
        <v>0</v>
      </c>
      <c r="BV80" s="2" t="s">
        <v>93</v>
      </c>
      <c r="BW80" s="2">
        <v>11</v>
      </c>
      <c r="BX80" s="2">
        <v>11</v>
      </c>
      <c r="BY80" s="2">
        <v>0</v>
      </c>
      <c r="BZ80" s="2">
        <v>0</v>
      </c>
      <c r="CA80" s="4">
        <v>1</v>
      </c>
      <c r="CB80" s="4">
        <f t="shared" si="47"/>
        <v>8.9999999999999969E-2</v>
      </c>
      <c r="CD80" s="2" t="s">
        <v>93</v>
      </c>
      <c r="CE80" s="2">
        <v>11</v>
      </c>
      <c r="CF80" s="2">
        <v>11</v>
      </c>
      <c r="CG80" s="2">
        <v>0</v>
      </c>
      <c r="CH80" s="2">
        <v>0</v>
      </c>
      <c r="CI80" s="4">
        <v>1</v>
      </c>
      <c r="CJ80" s="4">
        <f t="shared" si="38"/>
        <v>0</v>
      </c>
      <c r="CL80" s="2" t="s">
        <v>84</v>
      </c>
      <c r="CM80" s="2">
        <v>143</v>
      </c>
      <c r="CN80" s="2">
        <v>104</v>
      </c>
      <c r="CO80" s="2">
        <v>14</v>
      </c>
      <c r="CP80" s="2">
        <v>25</v>
      </c>
      <c r="CQ80" s="4">
        <v>0.73</v>
      </c>
      <c r="CR80" s="4">
        <f>CQ80-CI76</f>
        <v>0</v>
      </c>
      <c r="CT80" s="2" t="s">
        <v>84</v>
      </c>
      <c r="CU80" s="2">
        <v>143</v>
      </c>
      <c r="CV80" s="2">
        <v>104</v>
      </c>
      <c r="CW80" s="2">
        <v>14</v>
      </c>
      <c r="CX80" s="2">
        <v>25</v>
      </c>
      <c r="CY80" s="4">
        <v>0.73</v>
      </c>
      <c r="CZ80" s="4">
        <f t="shared" si="39"/>
        <v>0</v>
      </c>
      <c r="DB80" s="2" t="s">
        <v>84</v>
      </c>
      <c r="DC80" s="2">
        <v>143</v>
      </c>
      <c r="DD80" s="2">
        <v>104</v>
      </c>
      <c r="DE80" s="2">
        <v>14</v>
      </c>
      <c r="DF80" s="2">
        <v>25</v>
      </c>
      <c r="DG80" s="4">
        <v>0.73</v>
      </c>
      <c r="DH80" s="4">
        <f t="shared" si="40"/>
        <v>0</v>
      </c>
      <c r="DJ80" s="2" t="s">
        <v>84</v>
      </c>
      <c r="DK80" s="2">
        <v>143</v>
      </c>
      <c r="DL80" s="2">
        <v>104</v>
      </c>
      <c r="DM80" s="2">
        <v>14</v>
      </c>
      <c r="DN80" s="2">
        <v>25</v>
      </c>
      <c r="DO80" s="4">
        <v>0.73</v>
      </c>
      <c r="DP80" s="4">
        <f t="shared" si="41"/>
        <v>0</v>
      </c>
      <c r="DR80" s="2" t="s">
        <v>84</v>
      </c>
      <c r="DS80" s="2">
        <v>143</v>
      </c>
      <c r="DT80" s="2">
        <v>104</v>
      </c>
      <c r="DU80" s="2">
        <v>14</v>
      </c>
      <c r="DV80" s="2">
        <v>25</v>
      </c>
      <c r="DW80" s="4">
        <v>0.73</v>
      </c>
      <c r="DX80" s="4">
        <f t="shared" si="42"/>
        <v>0</v>
      </c>
      <c r="DZ80" s="2" t="s">
        <v>84</v>
      </c>
      <c r="EA80" s="2">
        <v>143</v>
      </c>
      <c r="EB80" s="2">
        <v>104</v>
      </c>
      <c r="EC80" s="2">
        <v>14</v>
      </c>
      <c r="ED80" s="2">
        <v>25</v>
      </c>
      <c r="EE80" s="4">
        <v>0.73</v>
      </c>
      <c r="EF80" s="4">
        <f t="shared" si="43"/>
        <v>0</v>
      </c>
      <c r="EH80" s="2" t="s">
        <v>84</v>
      </c>
      <c r="EI80" s="2">
        <v>143</v>
      </c>
      <c r="EJ80" s="2">
        <v>104</v>
      </c>
      <c r="EK80" s="2">
        <v>14</v>
      </c>
      <c r="EL80" s="2">
        <v>25</v>
      </c>
      <c r="EM80" s="4">
        <v>0.73</v>
      </c>
      <c r="EN80" s="4">
        <f t="shared" si="44"/>
        <v>0</v>
      </c>
      <c r="EP80" s="2" t="s">
        <v>84</v>
      </c>
      <c r="EQ80" s="2">
        <v>143</v>
      </c>
      <c r="ER80" s="2">
        <v>104</v>
      </c>
      <c r="ES80" s="2">
        <v>14</v>
      </c>
      <c r="ET80" s="2">
        <v>25</v>
      </c>
      <c r="EU80" s="4">
        <v>0.73</v>
      </c>
      <c r="EV80" s="4">
        <f t="shared" si="45"/>
        <v>0</v>
      </c>
    </row>
    <row r="81" spans="1:152">
      <c r="A81" s="4">
        <v>0.03</v>
      </c>
      <c r="B81" s="4"/>
      <c r="C81" s="2" t="s">
        <v>84</v>
      </c>
      <c r="D81" s="2">
        <v>143</v>
      </c>
      <c r="E81" s="2">
        <v>5</v>
      </c>
      <c r="F81" s="2">
        <v>50</v>
      </c>
      <c r="G81" s="2">
        <v>88</v>
      </c>
      <c r="H81" s="4">
        <f t="shared" si="31"/>
        <v>3.4965034965034968E-2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20">
        <f t="shared" si="32"/>
        <v>0.12587412587412589</v>
      </c>
      <c r="P81" s="10">
        <f t="shared" si="33"/>
        <v>9.0909090909090912E-2</v>
      </c>
      <c r="R81" s="2" t="s">
        <v>84</v>
      </c>
      <c r="S81" s="75">
        <v>143</v>
      </c>
      <c r="T81" s="75">
        <v>18</v>
      </c>
      <c r="U81" s="75">
        <v>95</v>
      </c>
      <c r="V81" s="75">
        <v>30</v>
      </c>
      <c r="W81" s="93">
        <f t="shared" si="34"/>
        <v>0.12587412587412589</v>
      </c>
      <c r="X81" s="20">
        <f t="shared" si="29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0"/>
        <v>-5.8741258741258906E-3</v>
      </c>
      <c r="AH81" s="2" t="s">
        <v>94</v>
      </c>
      <c r="AI81" s="1">
        <v>1</v>
      </c>
      <c r="AJ81" s="1">
        <v>0</v>
      </c>
      <c r="AK81" s="1">
        <v>0</v>
      </c>
      <c r="AL81" s="1">
        <v>1</v>
      </c>
      <c r="AM81" s="3">
        <v>0</v>
      </c>
      <c r="AN81" s="4">
        <f t="shared" si="46"/>
        <v>0</v>
      </c>
      <c r="AP81" s="2" t="s">
        <v>94</v>
      </c>
      <c r="AQ81" s="2">
        <v>1</v>
      </c>
      <c r="AR81" s="2">
        <v>1</v>
      </c>
      <c r="AS81" s="2">
        <v>0</v>
      </c>
      <c r="AT81" s="2">
        <v>0</v>
      </c>
      <c r="AU81" s="4">
        <v>1</v>
      </c>
      <c r="AV81" s="4">
        <f t="shared" si="35"/>
        <v>1</v>
      </c>
      <c r="AX81" s="2" t="s">
        <v>94</v>
      </c>
      <c r="AY81" s="2">
        <v>1</v>
      </c>
      <c r="AZ81" s="2">
        <v>1</v>
      </c>
      <c r="BA81" s="2">
        <v>0</v>
      </c>
      <c r="BB81" s="2">
        <v>0</v>
      </c>
      <c r="BC81" s="4">
        <v>1</v>
      </c>
      <c r="BD81" s="20">
        <f t="shared" si="36"/>
        <v>0</v>
      </c>
      <c r="BF81" s="2" t="s">
        <v>94</v>
      </c>
      <c r="BG81" s="2">
        <v>1</v>
      </c>
      <c r="BH81" s="2">
        <v>1</v>
      </c>
      <c r="BI81" s="2">
        <v>0</v>
      </c>
      <c r="BJ81" s="2">
        <v>0</v>
      </c>
      <c r="BK81" s="4">
        <v>1</v>
      </c>
      <c r="BL81" s="4">
        <f t="shared" si="37"/>
        <v>0</v>
      </c>
      <c r="BN81" s="2" t="s">
        <v>95</v>
      </c>
      <c r="BO81" s="2">
        <v>1</v>
      </c>
      <c r="BP81" s="2">
        <v>1</v>
      </c>
      <c r="BQ81" s="2">
        <v>0</v>
      </c>
      <c r="BR81" s="2">
        <v>0</v>
      </c>
      <c r="BS81" s="4">
        <v>1</v>
      </c>
      <c r="BT81" s="4">
        <f>BS81-BK82</f>
        <v>0</v>
      </c>
      <c r="BV81" s="2" t="s">
        <v>94</v>
      </c>
      <c r="BW81" s="2">
        <v>1</v>
      </c>
      <c r="BX81" s="2">
        <v>1</v>
      </c>
      <c r="BY81" s="2">
        <v>0</v>
      </c>
      <c r="BZ81" s="2">
        <v>0</v>
      </c>
      <c r="CA81" s="4">
        <v>1</v>
      </c>
      <c r="CB81" s="4">
        <f t="shared" si="47"/>
        <v>0</v>
      </c>
      <c r="CD81" s="2" t="s">
        <v>94</v>
      </c>
      <c r="CE81" s="2">
        <v>1</v>
      </c>
      <c r="CF81" s="2">
        <v>1</v>
      </c>
      <c r="CG81" s="2">
        <v>0</v>
      </c>
      <c r="CH81" s="2">
        <v>0</v>
      </c>
      <c r="CI81" s="4">
        <v>1</v>
      </c>
      <c r="CJ81" s="4">
        <f t="shared" si="38"/>
        <v>0</v>
      </c>
      <c r="CL81" s="2" t="s">
        <v>90</v>
      </c>
      <c r="CM81" s="2">
        <v>1</v>
      </c>
      <c r="CN81" s="2">
        <v>0</v>
      </c>
      <c r="CO81" s="2">
        <v>0</v>
      </c>
      <c r="CP81" s="2">
        <v>1</v>
      </c>
      <c r="CQ81" s="4">
        <v>0</v>
      </c>
      <c r="CR81" s="4">
        <f t="shared" ref="CR81:CR90" si="48">CQ81-CI77</f>
        <v>0</v>
      </c>
      <c r="CT81" s="2" t="s">
        <v>90</v>
      </c>
      <c r="CU81" s="2">
        <v>1</v>
      </c>
      <c r="CV81" s="2">
        <v>0</v>
      </c>
      <c r="CW81" s="2">
        <v>0</v>
      </c>
      <c r="CX81" s="2">
        <v>1</v>
      </c>
      <c r="CY81" s="4">
        <v>0</v>
      </c>
      <c r="CZ81" s="4">
        <f t="shared" si="39"/>
        <v>0</v>
      </c>
      <c r="DB81" s="2" t="s">
        <v>90</v>
      </c>
      <c r="DC81" s="2">
        <v>1</v>
      </c>
      <c r="DD81" s="2">
        <v>0</v>
      </c>
      <c r="DE81" s="2">
        <v>0</v>
      </c>
      <c r="DF81" s="2">
        <v>1</v>
      </c>
      <c r="DG81" s="4">
        <v>0</v>
      </c>
      <c r="DH81" s="4">
        <f t="shared" si="40"/>
        <v>0</v>
      </c>
      <c r="DJ81" s="2" t="s">
        <v>90</v>
      </c>
      <c r="DK81" s="2">
        <v>1</v>
      </c>
      <c r="DL81" s="2">
        <v>0</v>
      </c>
      <c r="DM81" s="2">
        <v>0</v>
      </c>
      <c r="DN81" s="2">
        <v>1</v>
      </c>
      <c r="DO81" s="4">
        <v>0</v>
      </c>
      <c r="DP81" s="4">
        <f t="shared" si="41"/>
        <v>0</v>
      </c>
      <c r="DR81" s="2" t="s">
        <v>90</v>
      </c>
      <c r="DS81" s="2">
        <v>1</v>
      </c>
      <c r="DT81" s="2">
        <v>0</v>
      </c>
      <c r="DU81" s="2">
        <v>0</v>
      </c>
      <c r="DV81" s="2">
        <v>1</v>
      </c>
      <c r="DW81" s="4">
        <v>0</v>
      </c>
      <c r="DX81" s="4">
        <f t="shared" si="42"/>
        <v>0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F81" s="4">
        <f t="shared" si="43"/>
        <v>0</v>
      </c>
      <c r="EH81" s="2" t="s">
        <v>90</v>
      </c>
      <c r="EI81" s="2">
        <v>1</v>
      </c>
      <c r="EJ81" s="2">
        <v>0</v>
      </c>
      <c r="EK81" s="2">
        <v>0</v>
      </c>
      <c r="EL81" s="2">
        <v>1</v>
      </c>
      <c r="EM81" s="4">
        <v>0</v>
      </c>
      <c r="EN81" s="4">
        <f t="shared" si="44"/>
        <v>0</v>
      </c>
      <c r="EP81" s="2" t="s">
        <v>90</v>
      </c>
      <c r="EQ81" s="2">
        <v>1</v>
      </c>
      <c r="ER81" s="2">
        <v>0</v>
      </c>
      <c r="ES81" s="2">
        <v>0</v>
      </c>
      <c r="ET81" s="2">
        <v>1</v>
      </c>
      <c r="EU81" s="4">
        <v>0</v>
      </c>
      <c r="EV81" s="4">
        <f t="shared" si="45"/>
        <v>0</v>
      </c>
    </row>
    <row r="82" spans="1:152">
      <c r="D82" s="2">
        <f>SUM(D3:D81)</f>
        <v>8048</v>
      </c>
      <c r="E82" s="2">
        <f>SUM(E3:E81)</f>
        <v>6561</v>
      </c>
      <c r="H82" s="4">
        <f t="shared" si="31"/>
        <v>0.81523359840954279</v>
      </c>
      <c r="J82" s="8" t="s">
        <v>90</v>
      </c>
      <c r="K82" s="75">
        <v>1</v>
      </c>
      <c r="L82" s="75">
        <v>1</v>
      </c>
      <c r="M82" s="75">
        <v>0</v>
      </c>
      <c r="N82" s="75">
        <v>0</v>
      </c>
      <c r="O82" s="93">
        <f t="shared" si="32"/>
        <v>1</v>
      </c>
      <c r="R82" s="8" t="s">
        <v>90</v>
      </c>
      <c r="S82" s="75">
        <v>1</v>
      </c>
      <c r="T82" s="75">
        <v>1</v>
      </c>
      <c r="U82" s="75">
        <v>0</v>
      </c>
      <c r="V82" s="75">
        <v>0</v>
      </c>
      <c r="W82" s="93">
        <f t="shared" si="34"/>
        <v>1</v>
      </c>
      <c r="X82" s="20">
        <f t="shared" si="29"/>
        <v>0</v>
      </c>
      <c r="Y82" s="2" t="s">
        <v>119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0"/>
        <v>-1</v>
      </c>
      <c r="AH82" s="2" t="s">
        <v>95</v>
      </c>
      <c r="AI82" s="1">
        <v>1</v>
      </c>
      <c r="AJ82" s="1">
        <v>0</v>
      </c>
      <c r="AK82" s="1">
        <v>0</v>
      </c>
      <c r="AL82" s="1">
        <v>1</v>
      </c>
      <c r="AM82" s="3">
        <v>0</v>
      </c>
      <c r="AN82" s="4">
        <f t="shared" si="46"/>
        <v>0</v>
      </c>
      <c r="AP82" s="2" t="s">
        <v>95</v>
      </c>
      <c r="AQ82" s="2">
        <v>1</v>
      </c>
      <c r="AR82" s="2">
        <v>1</v>
      </c>
      <c r="AS82" s="2">
        <v>0</v>
      </c>
      <c r="AT82" s="2">
        <v>0</v>
      </c>
      <c r="AU82" s="4">
        <v>1</v>
      </c>
      <c r="AV82" s="4">
        <f t="shared" si="35"/>
        <v>1</v>
      </c>
      <c r="AX82" s="2" t="s">
        <v>95</v>
      </c>
      <c r="AY82" s="2">
        <v>1</v>
      </c>
      <c r="AZ82" s="2">
        <v>1</v>
      </c>
      <c r="BA82" s="2">
        <v>0</v>
      </c>
      <c r="BB82" s="2">
        <v>0</v>
      </c>
      <c r="BC82" s="4">
        <v>1</v>
      </c>
      <c r="BD82" s="20">
        <f t="shared" si="36"/>
        <v>0</v>
      </c>
      <c r="BF82" s="2" t="s">
        <v>95</v>
      </c>
      <c r="BG82" s="2">
        <v>1</v>
      </c>
      <c r="BH82" s="2">
        <v>1</v>
      </c>
      <c r="BI82" s="2">
        <v>0</v>
      </c>
      <c r="BJ82" s="2">
        <v>0</v>
      </c>
      <c r="BK82" s="4">
        <v>1</v>
      </c>
      <c r="BL82" s="4">
        <f t="shared" si="37"/>
        <v>0</v>
      </c>
      <c r="BN82" s="2" t="s">
        <v>96</v>
      </c>
      <c r="BO82" s="2">
        <v>10</v>
      </c>
      <c r="BP82" s="2">
        <v>10</v>
      </c>
      <c r="BQ82" s="2">
        <v>0</v>
      </c>
      <c r="BR82" s="2">
        <v>0</v>
      </c>
      <c r="BS82" s="4">
        <v>1</v>
      </c>
      <c r="BT82" s="4">
        <f>BS82-BK83</f>
        <v>0</v>
      </c>
      <c r="BV82" s="2" t="s">
        <v>95</v>
      </c>
      <c r="BW82" s="2">
        <v>1</v>
      </c>
      <c r="BX82" s="2">
        <v>1</v>
      </c>
      <c r="BY82" s="2">
        <v>0</v>
      </c>
      <c r="BZ82" s="2">
        <v>0</v>
      </c>
      <c r="CA82" s="4">
        <v>1</v>
      </c>
      <c r="CB82" s="4">
        <f t="shared" si="47"/>
        <v>0</v>
      </c>
      <c r="CD82" s="2" t="s">
        <v>95</v>
      </c>
      <c r="CE82" s="2">
        <v>1</v>
      </c>
      <c r="CF82" s="2">
        <v>1</v>
      </c>
      <c r="CG82" s="2">
        <v>0</v>
      </c>
      <c r="CH82" s="2">
        <v>0</v>
      </c>
      <c r="CI82" s="4">
        <v>1</v>
      </c>
      <c r="CJ82" s="4">
        <f t="shared" si="38"/>
        <v>0</v>
      </c>
      <c r="CL82" s="2" t="s">
        <v>91</v>
      </c>
      <c r="CM82" s="2">
        <v>7</v>
      </c>
      <c r="CN82" s="2">
        <v>7</v>
      </c>
      <c r="CO82" s="2">
        <v>0</v>
      </c>
      <c r="CP82" s="2">
        <v>0</v>
      </c>
      <c r="CQ82" s="4">
        <v>1</v>
      </c>
      <c r="CR82" s="4">
        <f t="shared" si="48"/>
        <v>0</v>
      </c>
      <c r="CT82" s="2" t="s">
        <v>91</v>
      </c>
      <c r="CU82" s="2">
        <v>7</v>
      </c>
      <c r="CV82" s="2">
        <v>7</v>
      </c>
      <c r="CW82" s="2">
        <v>0</v>
      </c>
      <c r="CX82" s="2">
        <v>0</v>
      </c>
      <c r="CY82" s="4">
        <v>1</v>
      </c>
      <c r="CZ82" s="4">
        <f t="shared" si="39"/>
        <v>0</v>
      </c>
      <c r="DB82" s="2" t="s">
        <v>91</v>
      </c>
      <c r="DC82" s="2">
        <v>7</v>
      </c>
      <c r="DD82" s="2">
        <v>7</v>
      </c>
      <c r="DE82" s="2">
        <v>0</v>
      </c>
      <c r="DF82" s="2">
        <v>0</v>
      </c>
      <c r="DG82" s="4">
        <v>1</v>
      </c>
      <c r="DH82" s="4">
        <f t="shared" si="40"/>
        <v>0</v>
      </c>
      <c r="DJ82" s="2" t="s">
        <v>91</v>
      </c>
      <c r="DK82" s="2">
        <v>7</v>
      </c>
      <c r="DL82" s="2">
        <v>7</v>
      </c>
      <c r="DM82" s="2">
        <v>0</v>
      </c>
      <c r="DN82" s="2">
        <v>0</v>
      </c>
      <c r="DO82" s="4">
        <v>1</v>
      </c>
      <c r="DP82" s="4">
        <f t="shared" si="41"/>
        <v>0</v>
      </c>
      <c r="DR82" s="2" t="s">
        <v>91</v>
      </c>
      <c r="DS82" s="2">
        <v>7</v>
      </c>
      <c r="DT82" s="2">
        <v>7</v>
      </c>
      <c r="DU82" s="2">
        <v>0</v>
      </c>
      <c r="DV82" s="2">
        <v>0</v>
      </c>
      <c r="DW82" s="4">
        <v>1</v>
      </c>
      <c r="DX82" s="4">
        <f t="shared" si="42"/>
        <v>0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F82" s="4">
        <f t="shared" si="43"/>
        <v>0</v>
      </c>
      <c r="EH82" s="2" t="s">
        <v>91</v>
      </c>
      <c r="EI82" s="2">
        <v>7</v>
      </c>
      <c r="EJ82" s="2">
        <v>7</v>
      </c>
      <c r="EK82" s="2">
        <v>0</v>
      </c>
      <c r="EL82" s="2">
        <v>0</v>
      </c>
      <c r="EM82" s="4">
        <v>1</v>
      </c>
      <c r="EN82" s="4">
        <f t="shared" si="44"/>
        <v>0</v>
      </c>
      <c r="EP82" s="2" t="s">
        <v>91</v>
      </c>
      <c r="EQ82" s="2">
        <v>7</v>
      </c>
      <c r="ER82" s="2">
        <v>7</v>
      </c>
      <c r="ES82" s="2">
        <v>0</v>
      </c>
      <c r="ET82" s="2">
        <v>0</v>
      </c>
      <c r="EU82" s="4">
        <v>1</v>
      </c>
      <c r="EV82" s="4">
        <f t="shared" si="45"/>
        <v>0</v>
      </c>
    </row>
    <row r="83" spans="1:152">
      <c r="J83" s="2" t="s">
        <v>91</v>
      </c>
      <c r="K83" s="75">
        <v>6</v>
      </c>
      <c r="L83" s="75">
        <v>6</v>
      </c>
      <c r="M83" s="75">
        <v>0</v>
      </c>
      <c r="N83" s="75">
        <v>0</v>
      </c>
      <c r="O83" s="20">
        <f t="shared" si="32"/>
        <v>1</v>
      </c>
      <c r="R83" s="2" t="s">
        <v>91</v>
      </c>
      <c r="S83" s="75">
        <v>6</v>
      </c>
      <c r="T83" s="75">
        <v>6</v>
      </c>
      <c r="U83" s="75">
        <v>0</v>
      </c>
      <c r="V83" s="75">
        <v>0</v>
      </c>
      <c r="W83" s="93">
        <f t="shared" si="34"/>
        <v>1</v>
      </c>
      <c r="X83" s="20">
        <f t="shared" si="29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0"/>
        <v>-1</v>
      </c>
      <c r="AH83" s="2" t="s">
        <v>96</v>
      </c>
      <c r="AI83" s="1">
        <v>10</v>
      </c>
      <c r="AJ83" s="1">
        <v>0</v>
      </c>
      <c r="AK83" s="1">
        <v>0</v>
      </c>
      <c r="AL83" s="1">
        <v>10</v>
      </c>
      <c r="AM83" s="3">
        <v>0</v>
      </c>
      <c r="AN83" s="4">
        <f t="shared" si="46"/>
        <v>0</v>
      </c>
      <c r="AP83" s="2" t="s">
        <v>96</v>
      </c>
      <c r="AQ83" s="2">
        <v>10</v>
      </c>
      <c r="AR83" s="2">
        <v>10</v>
      </c>
      <c r="AS83" s="2">
        <v>0</v>
      </c>
      <c r="AT83" s="2">
        <v>0</v>
      </c>
      <c r="AU83" s="4">
        <v>1</v>
      </c>
      <c r="AV83" s="4">
        <f t="shared" si="35"/>
        <v>1</v>
      </c>
      <c r="AX83" s="2" t="s">
        <v>96</v>
      </c>
      <c r="AY83" s="2">
        <v>10</v>
      </c>
      <c r="AZ83" s="2">
        <v>10</v>
      </c>
      <c r="BA83" s="2">
        <v>0</v>
      </c>
      <c r="BB83" s="2">
        <v>0</v>
      </c>
      <c r="BC83" s="4">
        <v>1</v>
      </c>
      <c r="BD83" s="20">
        <f t="shared" si="36"/>
        <v>0</v>
      </c>
      <c r="BF83" s="2" t="s">
        <v>96</v>
      </c>
      <c r="BG83" s="2">
        <v>10</v>
      </c>
      <c r="BH83" s="2">
        <v>10</v>
      </c>
      <c r="BI83" s="2">
        <v>0</v>
      </c>
      <c r="BJ83" s="2">
        <v>0</v>
      </c>
      <c r="BK83" s="4">
        <v>1</v>
      </c>
      <c r="BL83" s="4">
        <f t="shared" si="37"/>
        <v>0</v>
      </c>
      <c r="BN83" s="2" t="s">
        <v>129</v>
      </c>
      <c r="BO83" s="2">
        <v>2</v>
      </c>
      <c r="BP83" s="2">
        <v>2</v>
      </c>
      <c r="BQ83" s="2">
        <v>0</v>
      </c>
      <c r="BR83" s="2">
        <v>0</v>
      </c>
      <c r="BS83" s="4">
        <v>1</v>
      </c>
      <c r="BT83" s="4"/>
      <c r="BV83" s="2" t="s">
        <v>96</v>
      </c>
      <c r="BW83" s="2">
        <v>10</v>
      </c>
      <c r="BX83" s="2">
        <v>10</v>
      </c>
      <c r="BY83" s="2">
        <v>0</v>
      </c>
      <c r="BZ83" s="2">
        <v>0</v>
      </c>
      <c r="CA83" s="4">
        <v>1</v>
      </c>
      <c r="CB83" s="4">
        <f t="shared" si="47"/>
        <v>0</v>
      </c>
      <c r="CD83" s="2" t="s">
        <v>96</v>
      </c>
      <c r="CE83" s="2">
        <v>10</v>
      </c>
      <c r="CF83" s="2">
        <v>10</v>
      </c>
      <c r="CG83" s="2">
        <v>0</v>
      </c>
      <c r="CH83" s="2">
        <v>0</v>
      </c>
      <c r="CI83" s="4">
        <v>1</v>
      </c>
      <c r="CJ83" s="4">
        <f t="shared" si="38"/>
        <v>0</v>
      </c>
      <c r="CL83" s="2" t="s">
        <v>92</v>
      </c>
      <c r="CM83" s="2">
        <v>20</v>
      </c>
      <c r="CN83" s="2">
        <v>20</v>
      </c>
      <c r="CO83" s="2">
        <v>0</v>
      </c>
      <c r="CP83" s="2">
        <v>0</v>
      </c>
      <c r="CQ83" s="4">
        <v>1</v>
      </c>
      <c r="CR83" s="4">
        <f t="shared" si="48"/>
        <v>0</v>
      </c>
      <c r="CT83" s="2" t="s">
        <v>92</v>
      </c>
      <c r="CU83" s="2">
        <v>20</v>
      </c>
      <c r="CV83" s="2">
        <v>20</v>
      </c>
      <c r="CW83" s="2">
        <v>0</v>
      </c>
      <c r="CX83" s="2">
        <v>0</v>
      </c>
      <c r="CY83" s="4">
        <v>1</v>
      </c>
      <c r="CZ83" s="4">
        <f t="shared" si="39"/>
        <v>0</v>
      </c>
      <c r="DB83" s="2" t="s">
        <v>92</v>
      </c>
      <c r="DC83" s="2">
        <v>20</v>
      </c>
      <c r="DD83" s="2">
        <v>20</v>
      </c>
      <c r="DE83" s="2">
        <v>0</v>
      </c>
      <c r="DF83" s="2">
        <v>0</v>
      </c>
      <c r="DG83" s="4">
        <v>1</v>
      </c>
      <c r="DH83" s="4">
        <f t="shared" si="40"/>
        <v>0</v>
      </c>
      <c r="DJ83" s="2" t="s">
        <v>92</v>
      </c>
      <c r="DK83" s="2">
        <v>20</v>
      </c>
      <c r="DL83" s="2">
        <v>20</v>
      </c>
      <c r="DM83" s="2">
        <v>0</v>
      </c>
      <c r="DN83" s="2">
        <v>0</v>
      </c>
      <c r="DO83" s="4">
        <v>1</v>
      </c>
      <c r="DP83" s="4">
        <f t="shared" si="41"/>
        <v>0</v>
      </c>
      <c r="DR83" s="2" t="s">
        <v>92</v>
      </c>
      <c r="DS83" s="2">
        <v>20</v>
      </c>
      <c r="DT83" s="2">
        <v>20</v>
      </c>
      <c r="DU83" s="2">
        <v>0</v>
      </c>
      <c r="DV83" s="2">
        <v>0</v>
      </c>
      <c r="DW83" s="4">
        <v>1</v>
      </c>
      <c r="DX83" s="4">
        <f t="shared" si="42"/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F83" s="4">
        <f t="shared" si="43"/>
        <v>0</v>
      </c>
      <c r="EH83" s="2" t="s">
        <v>92</v>
      </c>
      <c r="EI83" s="2">
        <v>20</v>
      </c>
      <c r="EJ83" s="2">
        <v>20</v>
      </c>
      <c r="EK83" s="2">
        <v>0</v>
      </c>
      <c r="EL83" s="2">
        <v>0</v>
      </c>
      <c r="EM83" s="4">
        <v>1</v>
      </c>
      <c r="EN83" s="4">
        <f t="shared" si="44"/>
        <v>0</v>
      </c>
      <c r="EP83" s="2" t="s">
        <v>92</v>
      </c>
      <c r="EQ83" s="2">
        <v>20</v>
      </c>
      <c r="ER83" s="2">
        <v>20</v>
      </c>
      <c r="ES83" s="2">
        <v>0</v>
      </c>
      <c r="ET83" s="2">
        <v>0</v>
      </c>
      <c r="EU83" s="4">
        <v>1</v>
      </c>
      <c r="EV83" s="4">
        <f t="shared" si="45"/>
        <v>0</v>
      </c>
    </row>
    <row r="84" spans="1:152">
      <c r="J84" s="2" t="s">
        <v>92</v>
      </c>
      <c r="K84" s="75">
        <v>20</v>
      </c>
      <c r="L84" s="75">
        <v>20</v>
      </c>
      <c r="M84" s="75">
        <v>0</v>
      </c>
      <c r="N84" s="75">
        <v>0</v>
      </c>
      <c r="O84" s="20">
        <f t="shared" si="32"/>
        <v>1</v>
      </c>
      <c r="R84" s="2" t="s">
        <v>92</v>
      </c>
      <c r="S84" s="75">
        <v>20</v>
      </c>
      <c r="T84" s="75">
        <v>20</v>
      </c>
      <c r="U84" s="75">
        <v>0</v>
      </c>
      <c r="V84" s="75">
        <v>0</v>
      </c>
      <c r="W84" s="93">
        <f t="shared" si="34"/>
        <v>1</v>
      </c>
      <c r="X84" s="20">
        <f t="shared" si="29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0"/>
        <v>-1</v>
      </c>
      <c r="AI84" s="2">
        <f>SUM(AI3:AI83)</f>
        <v>7620</v>
      </c>
      <c r="AJ84" s="2">
        <f>SUM(AJ3:AJ83)</f>
        <v>5634</v>
      </c>
      <c r="AM84" s="4">
        <f>AJ84/AI84</f>
        <v>0.73937007874015748</v>
      </c>
      <c r="AQ84" s="2">
        <f>SUM(AQ3:AQ83)</f>
        <v>7581</v>
      </c>
      <c r="AR84" s="2">
        <f>SUM(AR3:AR83)</f>
        <v>6334</v>
      </c>
      <c r="AU84" s="4">
        <f>AR84/AQ84</f>
        <v>0.83550982719957789</v>
      </c>
      <c r="AY84" s="2">
        <f>SUM(AY3:AY83)</f>
        <v>7581</v>
      </c>
      <c r="AZ84" s="2">
        <f>SUM(AZ3:AZ83)</f>
        <v>6452</v>
      </c>
      <c r="BC84" s="4">
        <f>AZ84/AY84</f>
        <v>0.85107505606120559</v>
      </c>
      <c r="BG84" s="2">
        <f>SUM(BG3:BG83)</f>
        <v>7582</v>
      </c>
      <c r="BH84" s="2">
        <f>SUM(BH3:BH83)</f>
        <v>6320</v>
      </c>
      <c r="BK84" s="4">
        <f>BH84/BG84</f>
        <v>0.83355315220258508</v>
      </c>
      <c r="BN84" s="2" t="s">
        <v>130</v>
      </c>
      <c r="BO84" s="2">
        <v>15</v>
      </c>
      <c r="BP84" s="2">
        <v>15</v>
      </c>
      <c r="BQ84" s="2">
        <v>0</v>
      </c>
      <c r="BR84" s="2">
        <v>0</v>
      </c>
      <c r="BS84" s="4">
        <v>1</v>
      </c>
      <c r="BT84" s="4"/>
      <c r="BV84" s="2" t="s">
        <v>129</v>
      </c>
      <c r="BW84" s="2">
        <v>2</v>
      </c>
      <c r="BX84" s="2">
        <v>2</v>
      </c>
      <c r="BY84" s="2">
        <v>0</v>
      </c>
      <c r="BZ84" s="2">
        <v>0</v>
      </c>
      <c r="CA84" s="4">
        <v>1</v>
      </c>
      <c r="CB84" s="4">
        <f t="shared" si="47"/>
        <v>0</v>
      </c>
      <c r="CD84" s="2" t="s">
        <v>129</v>
      </c>
      <c r="CE84" s="2">
        <v>2</v>
      </c>
      <c r="CF84" s="2">
        <v>2</v>
      </c>
      <c r="CG84" s="2">
        <v>0</v>
      </c>
      <c r="CH84" s="2">
        <v>0</v>
      </c>
      <c r="CI84" s="4">
        <v>1</v>
      </c>
      <c r="CJ84" s="4">
        <f t="shared" si="38"/>
        <v>0</v>
      </c>
      <c r="CL84" s="2" t="s">
        <v>93</v>
      </c>
      <c r="CM84" s="2">
        <v>11</v>
      </c>
      <c r="CN84" s="2">
        <v>11</v>
      </c>
      <c r="CO84" s="2">
        <v>0</v>
      </c>
      <c r="CP84" s="2">
        <v>0</v>
      </c>
      <c r="CQ84" s="4">
        <v>1</v>
      </c>
      <c r="CR84" s="4">
        <f t="shared" si="48"/>
        <v>0</v>
      </c>
      <c r="CT84" s="2" t="s">
        <v>93</v>
      </c>
      <c r="CU84" s="2">
        <v>11</v>
      </c>
      <c r="CV84" s="2">
        <v>11</v>
      </c>
      <c r="CW84" s="2">
        <v>0</v>
      </c>
      <c r="CX84" s="2">
        <v>0</v>
      </c>
      <c r="CY84" s="4">
        <v>1</v>
      </c>
      <c r="CZ84" s="4">
        <f t="shared" si="39"/>
        <v>0</v>
      </c>
      <c r="DB84" s="2" t="s">
        <v>93</v>
      </c>
      <c r="DC84" s="2">
        <v>11</v>
      </c>
      <c r="DD84" s="2">
        <v>11</v>
      </c>
      <c r="DE84" s="2">
        <v>0</v>
      </c>
      <c r="DF84" s="2">
        <v>0</v>
      </c>
      <c r="DG84" s="4">
        <v>1</v>
      </c>
      <c r="DH84" s="4">
        <f t="shared" si="40"/>
        <v>0</v>
      </c>
      <c r="DJ84" s="2" t="s">
        <v>93</v>
      </c>
      <c r="DK84" s="2">
        <v>11</v>
      </c>
      <c r="DL84" s="2">
        <v>11</v>
      </c>
      <c r="DM84" s="2">
        <v>0</v>
      </c>
      <c r="DN84" s="2">
        <v>0</v>
      </c>
      <c r="DO84" s="4">
        <v>1</v>
      </c>
      <c r="DP84" s="4">
        <f t="shared" si="41"/>
        <v>0</v>
      </c>
      <c r="DR84" s="2" t="s">
        <v>93</v>
      </c>
      <c r="DS84" s="2">
        <v>11</v>
      </c>
      <c r="DT84" s="2">
        <v>11</v>
      </c>
      <c r="DU84" s="2">
        <v>0</v>
      </c>
      <c r="DV84" s="2">
        <v>0</v>
      </c>
      <c r="DW84" s="4">
        <v>1</v>
      </c>
      <c r="DX84" s="4">
        <f t="shared" si="42"/>
        <v>0</v>
      </c>
      <c r="DZ84" s="2" t="s">
        <v>93</v>
      </c>
      <c r="EA84" s="2">
        <v>11</v>
      </c>
      <c r="EB84" s="2">
        <v>11</v>
      </c>
      <c r="EC84" s="2">
        <v>0</v>
      </c>
      <c r="ED84" s="2">
        <v>0</v>
      </c>
      <c r="EE84" s="4">
        <v>1</v>
      </c>
      <c r="EF84" s="4">
        <f t="shared" si="43"/>
        <v>0</v>
      </c>
      <c r="EH84" s="2" t="s">
        <v>93</v>
      </c>
      <c r="EI84" s="2">
        <v>11</v>
      </c>
      <c r="EJ84" s="2">
        <v>11</v>
      </c>
      <c r="EK84" s="2">
        <v>0</v>
      </c>
      <c r="EL84" s="2">
        <v>0</v>
      </c>
      <c r="EM84" s="4">
        <v>1</v>
      </c>
      <c r="EN84" s="4">
        <f t="shared" si="44"/>
        <v>0</v>
      </c>
      <c r="EP84" s="2" t="s">
        <v>93</v>
      </c>
      <c r="EQ84" s="2">
        <v>11</v>
      </c>
      <c r="ER84" s="2">
        <v>11</v>
      </c>
      <c r="ES84" s="2">
        <v>0</v>
      </c>
      <c r="ET84" s="2">
        <v>0</v>
      </c>
      <c r="EU84" s="4">
        <v>1</v>
      </c>
      <c r="EV84" s="4">
        <f t="shared" si="45"/>
        <v>0</v>
      </c>
    </row>
    <row r="85" spans="1:152">
      <c r="J85" s="8" t="s">
        <v>93</v>
      </c>
      <c r="K85" s="75">
        <v>11</v>
      </c>
      <c r="L85" s="75">
        <v>8</v>
      </c>
      <c r="M85" s="75">
        <v>0</v>
      </c>
      <c r="N85" s="75">
        <v>3</v>
      </c>
      <c r="O85" s="20">
        <f t="shared" si="32"/>
        <v>0.72727272727272729</v>
      </c>
      <c r="R85" s="8" t="s">
        <v>93</v>
      </c>
      <c r="S85" s="75">
        <v>11</v>
      </c>
      <c r="T85" s="75">
        <v>8</v>
      </c>
      <c r="U85" s="75">
        <v>0</v>
      </c>
      <c r="V85" s="75">
        <v>3</v>
      </c>
      <c r="W85" s="93">
        <f t="shared" si="34"/>
        <v>0.72727272727272729</v>
      </c>
      <c r="X85" s="20">
        <f t="shared" si="29"/>
        <v>0</v>
      </c>
      <c r="Y85" s="2" t="s">
        <v>119</v>
      </c>
      <c r="Z85" s="8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0"/>
        <v>-0.63727272727272732</v>
      </c>
      <c r="BN85" s="2" t="s">
        <v>89</v>
      </c>
      <c r="BO85" s="2">
        <v>4</v>
      </c>
      <c r="BP85" s="2">
        <v>4</v>
      </c>
      <c r="BQ85" s="2">
        <v>0</v>
      </c>
      <c r="BR85" s="2">
        <v>0</v>
      </c>
      <c r="BS85" s="4">
        <v>1</v>
      </c>
      <c r="BT85" s="4">
        <f>BS85-BK14</f>
        <v>0</v>
      </c>
      <c r="BV85" s="2" t="s">
        <v>130</v>
      </c>
      <c r="BW85" s="2">
        <v>15</v>
      </c>
      <c r="BX85" s="2">
        <v>15</v>
      </c>
      <c r="BY85" s="2">
        <v>0</v>
      </c>
      <c r="BZ85" s="2">
        <v>0</v>
      </c>
      <c r="CA85" s="4">
        <v>1</v>
      </c>
      <c r="CB85" s="4">
        <f t="shared" si="47"/>
        <v>0</v>
      </c>
      <c r="CD85" s="2" t="s">
        <v>130</v>
      </c>
      <c r="CE85" s="2">
        <v>15</v>
      </c>
      <c r="CF85" s="2">
        <v>15</v>
      </c>
      <c r="CG85" s="2">
        <v>0</v>
      </c>
      <c r="CH85" s="2">
        <v>0</v>
      </c>
      <c r="CI85" s="4">
        <v>1</v>
      </c>
      <c r="CJ85" s="4">
        <f t="shared" si="38"/>
        <v>0</v>
      </c>
      <c r="CL85" s="2" t="s">
        <v>94</v>
      </c>
      <c r="CM85" s="2">
        <v>1</v>
      </c>
      <c r="CN85" s="2">
        <v>1</v>
      </c>
      <c r="CO85" s="2">
        <v>0</v>
      </c>
      <c r="CP85" s="2">
        <v>0</v>
      </c>
      <c r="CQ85" s="4">
        <v>1</v>
      </c>
      <c r="CR85" s="4">
        <f t="shared" si="48"/>
        <v>0</v>
      </c>
      <c r="CT85" s="2" t="s">
        <v>94</v>
      </c>
      <c r="CU85" s="2">
        <v>1</v>
      </c>
      <c r="CV85" s="2">
        <v>1</v>
      </c>
      <c r="CW85" s="2">
        <v>0</v>
      </c>
      <c r="CX85" s="2">
        <v>0</v>
      </c>
      <c r="CY85" s="4">
        <v>1</v>
      </c>
      <c r="CZ85" s="4">
        <f t="shared" si="39"/>
        <v>0</v>
      </c>
      <c r="DB85" s="2" t="s">
        <v>94</v>
      </c>
      <c r="DC85" s="2">
        <v>1</v>
      </c>
      <c r="DD85" s="2">
        <v>1</v>
      </c>
      <c r="DE85" s="2">
        <v>0</v>
      </c>
      <c r="DF85" s="2">
        <v>0</v>
      </c>
      <c r="DG85" s="4">
        <v>1</v>
      </c>
      <c r="DH85" s="4">
        <f t="shared" si="40"/>
        <v>0</v>
      </c>
      <c r="DJ85" s="2" t="s">
        <v>94</v>
      </c>
      <c r="DK85" s="2">
        <v>1</v>
      </c>
      <c r="DL85" s="2">
        <v>1</v>
      </c>
      <c r="DM85" s="2">
        <v>0</v>
      </c>
      <c r="DN85" s="2">
        <v>0</v>
      </c>
      <c r="DO85" s="4">
        <v>1</v>
      </c>
      <c r="DP85" s="4">
        <f t="shared" si="41"/>
        <v>0</v>
      </c>
      <c r="DR85" s="2" t="s">
        <v>94</v>
      </c>
      <c r="DS85" s="2">
        <v>1</v>
      </c>
      <c r="DT85" s="2">
        <v>1</v>
      </c>
      <c r="DU85" s="2">
        <v>0</v>
      </c>
      <c r="DV85" s="2">
        <v>0</v>
      </c>
      <c r="DW85" s="4">
        <v>1</v>
      </c>
      <c r="DX85" s="4">
        <f t="shared" si="42"/>
        <v>0</v>
      </c>
      <c r="DZ85" s="2" t="s">
        <v>94</v>
      </c>
      <c r="EA85" s="2">
        <v>1</v>
      </c>
      <c r="EB85" s="2">
        <v>1</v>
      </c>
      <c r="EC85" s="2">
        <v>0</v>
      </c>
      <c r="ED85" s="2">
        <v>0</v>
      </c>
      <c r="EE85" s="4">
        <v>1</v>
      </c>
      <c r="EF85" s="4">
        <f t="shared" si="43"/>
        <v>0</v>
      </c>
      <c r="EH85" s="2" t="s">
        <v>94</v>
      </c>
      <c r="EI85" s="2">
        <v>1</v>
      </c>
      <c r="EJ85" s="2">
        <v>1</v>
      </c>
      <c r="EK85" s="2">
        <v>0</v>
      </c>
      <c r="EL85" s="2">
        <v>0</v>
      </c>
      <c r="EM85" s="4">
        <v>1</v>
      </c>
      <c r="EN85" s="4">
        <f t="shared" si="44"/>
        <v>0</v>
      </c>
      <c r="EP85" s="2" t="s">
        <v>94</v>
      </c>
      <c r="EQ85" s="2">
        <v>1</v>
      </c>
      <c r="ER85" s="2">
        <v>1</v>
      </c>
      <c r="ES85" s="2">
        <v>0</v>
      </c>
      <c r="ET85" s="2">
        <v>0</v>
      </c>
      <c r="EU85" s="4">
        <v>1</v>
      </c>
      <c r="EV85" s="4">
        <f t="shared" si="45"/>
        <v>0</v>
      </c>
    </row>
    <row r="86" spans="1:152">
      <c r="J86" s="8" t="s">
        <v>94</v>
      </c>
      <c r="K86" s="75">
        <v>1</v>
      </c>
      <c r="L86" s="75">
        <v>1</v>
      </c>
      <c r="M86" s="75">
        <v>0</v>
      </c>
      <c r="N86" s="75">
        <v>0</v>
      </c>
      <c r="O86" s="20">
        <f t="shared" si="32"/>
        <v>1</v>
      </c>
      <c r="R86" s="8" t="s">
        <v>94</v>
      </c>
      <c r="S86" s="75">
        <v>1</v>
      </c>
      <c r="T86" s="75">
        <v>1</v>
      </c>
      <c r="U86" s="75">
        <v>0</v>
      </c>
      <c r="V86" s="75">
        <v>0</v>
      </c>
      <c r="W86" s="93">
        <f t="shared" si="34"/>
        <v>1</v>
      </c>
      <c r="X86" s="20">
        <f t="shared" si="29"/>
        <v>0</v>
      </c>
      <c r="Y86" s="2" t="s">
        <v>119</v>
      </c>
      <c r="Z86" s="8" t="s">
        <v>94</v>
      </c>
      <c r="AA86" s="75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0"/>
        <v>-1</v>
      </c>
      <c r="BO86" s="2">
        <f>SUM(BO3:BO85)</f>
        <v>7599</v>
      </c>
      <c r="BP86" s="2">
        <f>SUM(BP3:BP85)</f>
        <v>6537</v>
      </c>
      <c r="BS86" s="4">
        <f>BP86/BO86</f>
        <v>0.86024476904855907</v>
      </c>
      <c r="BV86" s="2" t="s">
        <v>89</v>
      </c>
      <c r="BW86" s="2">
        <v>4</v>
      </c>
      <c r="BX86" s="2">
        <v>4</v>
      </c>
      <c r="BY86" s="2">
        <v>0</v>
      </c>
      <c r="BZ86" s="2">
        <v>0</v>
      </c>
      <c r="CA86" s="4">
        <v>1</v>
      </c>
      <c r="CB86" s="4">
        <f t="shared" si="47"/>
        <v>0</v>
      </c>
      <c r="CD86" s="2" t="s">
        <v>89</v>
      </c>
      <c r="CE86" s="2">
        <v>4</v>
      </c>
      <c r="CF86" s="2">
        <v>4</v>
      </c>
      <c r="CG86" s="2">
        <v>0</v>
      </c>
      <c r="CH86" s="2">
        <v>0</v>
      </c>
      <c r="CI86" s="4">
        <v>1</v>
      </c>
      <c r="CJ86" s="4">
        <f t="shared" si="38"/>
        <v>0</v>
      </c>
      <c r="CL86" s="2" t="s">
        <v>95</v>
      </c>
      <c r="CM86" s="2">
        <v>1</v>
      </c>
      <c r="CN86" s="2">
        <v>1</v>
      </c>
      <c r="CO86" s="2">
        <v>0</v>
      </c>
      <c r="CP86" s="2">
        <v>0</v>
      </c>
      <c r="CQ86" s="4">
        <v>1</v>
      </c>
      <c r="CR86" s="4">
        <f t="shared" si="48"/>
        <v>0</v>
      </c>
      <c r="CT86" s="2" t="s">
        <v>95</v>
      </c>
      <c r="CU86" s="2">
        <v>1</v>
      </c>
      <c r="CV86" s="2">
        <v>1</v>
      </c>
      <c r="CW86" s="2">
        <v>0</v>
      </c>
      <c r="CX86" s="2">
        <v>0</v>
      </c>
      <c r="CY86" s="4">
        <v>1</v>
      </c>
      <c r="CZ86" s="4">
        <f t="shared" si="39"/>
        <v>0</v>
      </c>
      <c r="DB86" s="2" t="s">
        <v>95</v>
      </c>
      <c r="DC86" s="2">
        <v>1</v>
      </c>
      <c r="DD86" s="2">
        <v>1</v>
      </c>
      <c r="DE86" s="2">
        <v>0</v>
      </c>
      <c r="DF86" s="2">
        <v>0</v>
      </c>
      <c r="DG86" s="4">
        <v>1</v>
      </c>
      <c r="DH86" s="4">
        <f t="shared" si="40"/>
        <v>0</v>
      </c>
      <c r="DJ86" s="2" t="s">
        <v>95</v>
      </c>
      <c r="DK86" s="2">
        <v>1</v>
      </c>
      <c r="DL86" s="2">
        <v>1</v>
      </c>
      <c r="DM86" s="2">
        <v>0</v>
      </c>
      <c r="DN86" s="2">
        <v>0</v>
      </c>
      <c r="DO86" s="4">
        <v>1</v>
      </c>
      <c r="DP86" s="4">
        <f t="shared" si="41"/>
        <v>0</v>
      </c>
      <c r="DR86" s="2" t="s">
        <v>95</v>
      </c>
      <c r="DS86" s="2">
        <v>1</v>
      </c>
      <c r="DT86" s="2">
        <v>1</v>
      </c>
      <c r="DU86" s="2">
        <v>0</v>
      </c>
      <c r="DV86" s="2">
        <v>0</v>
      </c>
      <c r="DW86" s="4">
        <v>1</v>
      </c>
      <c r="DX86" s="4">
        <f t="shared" si="42"/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F86" s="4">
        <f t="shared" si="43"/>
        <v>0</v>
      </c>
      <c r="EH86" s="2" t="s">
        <v>95</v>
      </c>
      <c r="EI86" s="2">
        <v>1</v>
      </c>
      <c r="EJ86" s="2">
        <v>1</v>
      </c>
      <c r="EK86" s="2">
        <v>0</v>
      </c>
      <c r="EL86" s="2">
        <v>0</v>
      </c>
      <c r="EM86" s="4">
        <v>1</v>
      </c>
      <c r="EN86" s="4">
        <f t="shared" si="44"/>
        <v>0</v>
      </c>
      <c r="EP86" s="2" t="s">
        <v>95</v>
      </c>
      <c r="EQ86" s="2">
        <v>1</v>
      </c>
      <c r="ER86" s="2">
        <v>1</v>
      </c>
      <c r="ES86" s="2">
        <v>0</v>
      </c>
      <c r="ET86" s="2">
        <v>0</v>
      </c>
      <c r="EU86" s="4">
        <v>1</v>
      </c>
      <c r="EV86" s="4">
        <f t="shared" si="45"/>
        <v>0</v>
      </c>
    </row>
    <row r="87" spans="1:152">
      <c r="J87" s="2" t="s">
        <v>95</v>
      </c>
      <c r="K87" s="75">
        <v>1</v>
      </c>
      <c r="L87" s="75">
        <v>1</v>
      </c>
      <c r="M87" s="75">
        <v>0</v>
      </c>
      <c r="N87" s="75">
        <v>0</v>
      </c>
      <c r="O87" s="20">
        <f t="shared" si="32"/>
        <v>1</v>
      </c>
      <c r="R87" s="2" t="s">
        <v>95</v>
      </c>
      <c r="S87" s="75">
        <v>1</v>
      </c>
      <c r="T87" s="75">
        <v>1</v>
      </c>
      <c r="U87" s="75">
        <v>0</v>
      </c>
      <c r="V87" s="75">
        <v>0</v>
      </c>
      <c r="W87" s="93">
        <f t="shared" si="34"/>
        <v>1</v>
      </c>
      <c r="X87" s="20">
        <f t="shared" si="29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0"/>
        <v>-1</v>
      </c>
      <c r="BW87" s="2">
        <f>SUM(BW3:BW86)</f>
        <v>7603</v>
      </c>
      <c r="BX87" s="2">
        <f>SUM(BX3:BX86)</f>
        <v>6551</v>
      </c>
      <c r="CA87" s="4">
        <f>BX87/BW87</f>
        <v>0.86163356569775085</v>
      </c>
      <c r="CE87" s="2">
        <f>SUM(CE3:CE86)</f>
        <v>7603</v>
      </c>
      <c r="CF87" s="2">
        <f>SUM(CF3:CF86)</f>
        <v>6546</v>
      </c>
      <c r="CI87" s="4">
        <f>CF87/CE87</f>
        <v>0.86097593055372879</v>
      </c>
      <c r="CL87" s="2" t="s">
        <v>96</v>
      </c>
      <c r="CM87" s="2">
        <v>10</v>
      </c>
      <c r="CN87" s="2">
        <v>10</v>
      </c>
      <c r="CO87" s="2">
        <v>0</v>
      </c>
      <c r="CP87" s="2">
        <v>0</v>
      </c>
      <c r="CQ87" s="4">
        <v>1</v>
      </c>
      <c r="CR87" s="4">
        <f t="shared" si="48"/>
        <v>0</v>
      </c>
      <c r="CT87" s="2" t="s">
        <v>96</v>
      </c>
      <c r="CU87" s="2">
        <v>10</v>
      </c>
      <c r="CV87" s="2">
        <v>10</v>
      </c>
      <c r="CW87" s="2">
        <v>0</v>
      </c>
      <c r="CX87" s="2">
        <v>0</v>
      </c>
      <c r="CY87" s="4">
        <v>1</v>
      </c>
      <c r="CZ87" s="4">
        <f t="shared" si="39"/>
        <v>0</v>
      </c>
      <c r="DB87" s="2" t="s">
        <v>96</v>
      </c>
      <c r="DC87" s="2">
        <v>10</v>
      </c>
      <c r="DD87" s="2">
        <v>10</v>
      </c>
      <c r="DE87" s="2">
        <v>0</v>
      </c>
      <c r="DF87" s="2">
        <v>0</v>
      </c>
      <c r="DG87" s="4">
        <v>1</v>
      </c>
      <c r="DH87" s="4">
        <f t="shared" si="40"/>
        <v>0</v>
      </c>
      <c r="DJ87" s="2" t="s">
        <v>96</v>
      </c>
      <c r="DK87" s="2">
        <v>10</v>
      </c>
      <c r="DL87" s="2">
        <v>10</v>
      </c>
      <c r="DM87" s="2">
        <v>0</v>
      </c>
      <c r="DN87" s="2">
        <v>0</v>
      </c>
      <c r="DO87" s="4">
        <v>1</v>
      </c>
      <c r="DP87" s="4">
        <f t="shared" si="41"/>
        <v>0</v>
      </c>
      <c r="DR87" s="2" t="s">
        <v>96</v>
      </c>
      <c r="DS87" s="2">
        <v>10</v>
      </c>
      <c r="DT87" s="2">
        <v>10</v>
      </c>
      <c r="DU87" s="2">
        <v>0</v>
      </c>
      <c r="DV87" s="2">
        <v>0</v>
      </c>
      <c r="DW87" s="4">
        <v>1</v>
      </c>
      <c r="DX87" s="4">
        <f t="shared" si="42"/>
        <v>0</v>
      </c>
      <c r="DZ87" s="2" t="s">
        <v>96</v>
      </c>
      <c r="EA87" s="2">
        <v>10</v>
      </c>
      <c r="EB87" s="2">
        <v>10</v>
      </c>
      <c r="EC87" s="2">
        <v>0</v>
      </c>
      <c r="ED87" s="2">
        <v>0</v>
      </c>
      <c r="EE87" s="4">
        <v>1</v>
      </c>
      <c r="EF87" s="4">
        <f t="shared" si="43"/>
        <v>0</v>
      </c>
      <c r="EH87" s="2" t="s">
        <v>96</v>
      </c>
      <c r="EI87" s="2">
        <v>10</v>
      </c>
      <c r="EJ87" s="2">
        <v>10</v>
      </c>
      <c r="EK87" s="2">
        <v>0</v>
      </c>
      <c r="EL87" s="2">
        <v>0</v>
      </c>
      <c r="EM87" s="4">
        <v>1</v>
      </c>
      <c r="EN87" s="4">
        <f t="shared" si="44"/>
        <v>0</v>
      </c>
      <c r="EP87" s="2" t="s">
        <v>96</v>
      </c>
      <c r="EQ87" s="2">
        <v>10</v>
      </c>
      <c r="ER87" s="2">
        <v>10</v>
      </c>
      <c r="ES87" s="2">
        <v>0</v>
      </c>
      <c r="ET87" s="2">
        <v>0</v>
      </c>
      <c r="EU87" s="4">
        <v>1</v>
      </c>
      <c r="EV87" s="4">
        <f t="shared" si="45"/>
        <v>0</v>
      </c>
    </row>
    <row r="88" spans="1:152">
      <c r="J88" s="8" t="s">
        <v>96</v>
      </c>
      <c r="K88" s="75">
        <v>10</v>
      </c>
      <c r="L88" s="75">
        <v>10</v>
      </c>
      <c r="M88" s="75">
        <v>0</v>
      </c>
      <c r="N88" s="75">
        <v>0</v>
      </c>
      <c r="O88" s="20">
        <f t="shared" si="32"/>
        <v>1</v>
      </c>
      <c r="R88" s="8" t="s">
        <v>96</v>
      </c>
      <c r="S88" s="75">
        <v>10</v>
      </c>
      <c r="T88" s="75">
        <v>10</v>
      </c>
      <c r="U88" s="75">
        <v>0</v>
      </c>
      <c r="V88" s="75">
        <v>0</v>
      </c>
      <c r="W88" s="93">
        <f t="shared" si="34"/>
        <v>1</v>
      </c>
      <c r="X88" s="20">
        <f t="shared" si="29"/>
        <v>0</v>
      </c>
      <c r="Y88" s="2" t="s">
        <v>119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0"/>
        <v>-1</v>
      </c>
      <c r="CL88" s="2" t="s">
        <v>129</v>
      </c>
      <c r="CM88" s="2">
        <v>2</v>
      </c>
      <c r="CN88" s="2">
        <v>2</v>
      </c>
      <c r="CO88" s="2">
        <v>0</v>
      </c>
      <c r="CP88" s="2">
        <v>0</v>
      </c>
      <c r="CQ88" s="4">
        <v>1</v>
      </c>
      <c r="CR88" s="4">
        <f t="shared" si="48"/>
        <v>0</v>
      </c>
      <c r="CT88" s="2" t="s">
        <v>129</v>
      </c>
      <c r="CU88" s="2">
        <v>2</v>
      </c>
      <c r="CV88" s="2">
        <v>2</v>
      </c>
      <c r="CW88" s="2">
        <v>0</v>
      </c>
      <c r="CX88" s="2">
        <v>0</v>
      </c>
      <c r="CY88" s="4">
        <v>1</v>
      </c>
      <c r="CZ88" s="4">
        <f t="shared" si="39"/>
        <v>0</v>
      </c>
      <c r="DB88" s="2" t="s">
        <v>129</v>
      </c>
      <c r="DC88" s="2">
        <v>2</v>
      </c>
      <c r="DD88" s="2">
        <v>2</v>
      </c>
      <c r="DE88" s="2">
        <v>0</v>
      </c>
      <c r="DF88" s="2">
        <v>0</v>
      </c>
      <c r="DG88" s="4">
        <v>1</v>
      </c>
      <c r="DH88" s="4">
        <f t="shared" si="40"/>
        <v>0</v>
      </c>
      <c r="DJ88" s="2" t="s">
        <v>129</v>
      </c>
      <c r="DK88" s="2">
        <v>2</v>
      </c>
      <c r="DL88" s="2">
        <v>2</v>
      </c>
      <c r="DM88" s="2">
        <v>0</v>
      </c>
      <c r="DN88" s="2">
        <v>0</v>
      </c>
      <c r="DO88" s="4">
        <v>1</v>
      </c>
      <c r="DP88" s="4">
        <f t="shared" si="41"/>
        <v>0</v>
      </c>
      <c r="DR88" s="2" t="s">
        <v>129</v>
      </c>
      <c r="DS88" s="2">
        <v>2</v>
      </c>
      <c r="DT88" s="2">
        <v>2</v>
      </c>
      <c r="DU88" s="2">
        <v>0</v>
      </c>
      <c r="DV88" s="2">
        <v>0</v>
      </c>
      <c r="DW88" s="4">
        <v>1</v>
      </c>
      <c r="DX88" s="4">
        <f t="shared" si="42"/>
        <v>0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F88" s="4">
        <f t="shared" si="43"/>
        <v>0</v>
      </c>
      <c r="EH88" s="2" t="s">
        <v>129</v>
      </c>
      <c r="EI88" s="2">
        <v>2</v>
      </c>
      <c r="EJ88" s="2">
        <v>2</v>
      </c>
      <c r="EK88" s="2">
        <v>0</v>
      </c>
      <c r="EL88" s="2">
        <v>0</v>
      </c>
      <c r="EM88" s="4">
        <v>1</v>
      </c>
      <c r="EN88" s="4">
        <f t="shared" si="44"/>
        <v>0</v>
      </c>
      <c r="EP88" s="27"/>
      <c r="EV88" s="4"/>
    </row>
    <row r="89" spans="1:15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20">
        <f t="shared" si="32"/>
        <v>1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20">
        <f t="shared" si="34"/>
        <v>1</v>
      </c>
      <c r="X89" s="20">
        <f t="shared" si="29"/>
        <v>0</v>
      </c>
      <c r="Z89" s="8" t="s">
        <v>89</v>
      </c>
      <c r="AA89" s="2">
        <v>4</v>
      </c>
      <c r="AB89" s="2">
        <v>0</v>
      </c>
      <c r="AC89" s="2">
        <v>4</v>
      </c>
      <c r="AD89" s="2">
        <v>0</v>
      </c>
      <c r="AE89" s="20">
        <v>0</v>
      </c>
      <c r="AF89" s="4">
        <f t="shared" si="30"/>
        <v>-1</v>
      </c>
      <c r="CL89" s="2" t="s">
        <v>130</v>
      </c>
      <c r="CM89" s="2">
        <v>15</v>
      </c>
      <c r="CN89" s="2">
        <v>15</v>
      </c>
      <c r="CO89" s="2">
        <v>0</v>
      </c>
      <c r="CP89" s="2">
        <v>0</v>
      </c>
      <c r="CQ89" s="4">
        <v>1</v>
      </c>
      <c r="CR89" s="4">
        <f t="shared" si="48"/>
        <v>0</v>
      </c>
      <c r="CT89" s="2" t="s">
        <v>130</v>
      </c>
      <c r="CU89" s="2">
        <v>15</v>
      </c>
      <c r="CV89" s="2">
        <v>15</v>
      </c>
      <c r="CW89" s="2">
        <v>0</v>
      </c>
      <c r="CX89" s="2">
        <v>0</v>
      </c>
      <c r="CY89" s="4">
        <v>1</v>
      </c>
      <c r="CZ89" s="4">
        <f t="shared" si="39"/>
        <v>0</v>
      </c>
      <c r="DB89" s="2" t="s">
        <v>130</v>
      </c>
      <c r="DC89" s="2">
        <v>15</v>
      </c>
      <c r="DD89" s="2">
        <v>15</v>
      </c>
      <c r="DE89" s="2">
        <v>0</v>
      </c>
      <c r="DF89" s="2">
        <v>0</v>
      </c>
      <c r="DG89" s="4">
        <v>1</v>
      </c>
      <c r="DH89" s="4">
        <f t="shared" si="40"/>
        <v>0</v>
      </c>
      <c r="DJ89" s="2" t="s">
        <v>130</v>
      </c>
      <c r="DK89" s="2">
        <v>15</v>
      </c>
      <c r="DL89" s="2">
        <v>15</v>
      </c>
      <c r="DM89" s="2">
        <v>0</v>
      </c>
      <c r="DN89" s="2">
        <v>0</v>
      </c>
      <c r="DO89" s="4">
        <v>1</v>
      </c>
      <c r="DP89" s="4">
        <f t="shared" si="41"/>
        <v>0</v>
      </c>
      <c r="DR89" s="2" t="s">
        <v>130</v>
      </c>
      <c r="DS89" s="2">
        <v>15</v>
      </c>
      <c r="DT89" s="2">
        <v>15</v>
      </c>
      <c r="DU89" s="2">
        <v>0</v>
      </c>
      <c r="DV89" s="2">
        <v>0</v>
      </c>
      <c r="DW89" s="4">
        <v>1</v>
      </c>
      <c r="DX89" s="4">
        <f t="shared" si="42"/>
        <v>0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F89" s="4">
        <f t="shared" si="43"/>
        <v>0</v>
      </c>
      <c r="EH89" s="2" t="s">
        <v>130</v>
      </c>
      <c r="EI89" s="2">
        <v>15</v>
      </c>
      <c r="EJ89" s="2">
        <v>15</v>
      </c>
      <c r="EK89" s="2">
        <v>0</v>
      </c>
      <c r="EL89" s="2">
        <v>0</v>
      </c>
      <c r="EM89" s="4">
        <v>1</v>
      </c>
      <c r="EN89" s="4">
        <f t="shared" si="44"/>
        <v>0</v>
      </c>
      <c r="EP89" s="2" t="s">
        <v>130</v>
      </c>
      <c r="EQ89" s="2">
        <v>15</v>
      </c>
      <c r="ER89" s="2">
        <v>15</v>
      </c>
      <c r="ES89" s="2">
        <v>0</v>
      </c>
      <c r="ET89" s="2">
        <v>0</v>
      </c>
      <c r="EU89" s="4">
        <v>1</v>
      </c>
      <c r="EV89" s="4">
        <f t="shared" si="45"/>
        <v>0</v>
      </c>
    </row>
    <row r="90" spans="1:152">
      <c r="K90" s="2">
        <f>SUM(K3:K89)</f>
        <v>8108</v>
      </c>
      <c r="L90" s="2">
        <f>SUM(L3:L89)</f>
        <v>6439</v>
      </c>
      <c r="O90" s="20">
        <f t="shared" si="32"/>
        <v>0.79415392205229407</v>
      </c>
      <c r="S90" s="2">
        <f>SUM(S3:S89)</f>
        <v>8108</v>
      </c>
      <c r="T90" s="2">
        <f>SUM(T3:T89)</f>
        <v>6717</v>
      </c>
      <c r="W90" s="20">
        <f t="shared" si="34"/>
        <v>0.82844104588061174</v>
      </c>
      <c r="AA90" s="2">
        <f>SUM(AA3:AA89)</f>
        <v>8108</v>
      </c>
      <c r="AB90" s="2">
        <f>SUM(AB3:AB89)</f>
        <v>6033</v>
      </c>
      <c r="AE90" s="4">
        <f>AB90/AA90</f>
        <v>0.74407992106561416</v>
      </c>
      <c r="CL90" s="2" t="s">
        <v>89</v>
      </c>
      <c r="CM90" s="2">
        <v>4</v>
      </c>
      <c r="CN90" s="2">
        <v>4</v>
      </c>
      <c r="CO90" s="2">
        <v>0</v>
      </c>
      <c r="CP90" s="2">
        <v>0</v>
      </c>
      <c r="CQ90" s="4">
        <v>1</v>
      </c>
      <c r="CR90" s="4">
        <f t="shared" si="48"/>
        <v>0</v>
      </c>
      <c r="CT90" s="2" t="s">
        <v>89</v>
      </c>
      <c r="CU90" s="2">
        <v>4</v>
      </c>
      <c r="CV90" s="2">
        <v>4</v>
      </c>
      <c r="CW90" s="2">
        <v>0</v>
      </c>
      <c r="CX90" s="2">
        <v>0</v>
      </c>
      <c r="CY90" s="4">
        <v>1</v>
      </c>
      <c r="CZ90" s="4">
        <f t="shared" si="39"/>
        <v>0</v>
      </c>
      <c r="DB90" s="2" t="s">
        <v>139</v>
      </c>
      <c r="DC90" s="2">
        <v>3</v>
      </c>
      <c r="DD90" s="2">
        <v>0</v>
      </c>
      <c r="DE90" s="2">
        <v>3</v>
      </c>
      <c r="DF90" s="2">
        <v>0</v>
      </c>
      <c r="DG90" s="4">
        <v>0</v>
      </c>
      <c r="DH90" s="4"/>
      <c r="DJ90" s="2" t="s">
        <v>139</v>
      </c>
      <c r="DK90" s="2">
        <v>3</v>
      </c>
      <c r="DL90" s="2">
        <v>1</v>
      </c>
      <c r="DM90" s="2">
        <v>2</v>
      </c>
      <c r="DN90" s="2">
        <v>0</v>
      </c>
      <c r="DO90" s="4">
        <v>0.33</v>
      </c>
      <c r="DP90" s="4">
        <f t="shared" si="41"/>
        <v>0.33</v>
      </c>
      <c r="DR90" s="2" t="s">
        <v>139</v>
      </c>
      <c r="DS90" s="2">
        <v>3</v>
      </c>
      <c r="DT90" s="2">
        <v>1</v>
      </c>
      <c r="DU90" s="2">
        <v>2</v>
      </c>
      <c r="DV90" s="2">
        <v>0</v>
      </c>
      <c r="DW90" s="4">
        <v>0.33</v>
      </c>
      <c r="DX90" s="4">
        <f t="shared" si="42"/>
        <v>0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F90" s="4">
        <f t="shared" si="43"/>
        <v>0</v>
      </c>
      <c r="EH90" s="2" t="s">
        <v>139</v>
      </c>
      <c r="EI90" s="2">
        <v>3</v>
      </c>
      <c r="EJ90" s="2">
        <v>1</v>
      </c>
      <c r="EK90" s="2">
        <v>2</v>
      </c>
      <c r="EL90" s="2">
        <v>0</v>
      </c>
      <c r="EM90" s="4">
        <v>0.33</v>
      </c>
      <c r="EN90" s="4">
        <f t="shared" si="44"/>
        <v>0</v>
      </c>
      <c r="EP90" s="2" t="s">
        <v>139</v>
      </c>
      <c r="EQ90" s="2">
        <v>3</v>
      </c>
      <c r="ER90" s="2">
        <v>1</v>
      </c>
      <c r="ES90" s="2">
        <v>2</v>
      </c>
      <c r="ET90" s="2">
        <v>0</v>
      </c>
      <c r="EU90" s="4">
        <v>0.33</v>
      </c>
      <c r="EV90" s="4">
        <f t="shared" si="45"/>
        <v>0</v>
      </c>
    </row>
    <row r="91" spans="1:152">
      <c r="CM91" s="2">
        <f>SUM(CM3:CM90)</f>
        <v>8179</v>
      </c>
      <c r="CN91" s="2">
        <f>SUM(CN3:CN90)</f>
        <v>6510</v>
      </c>
      <c r="CQ91" s="4">
        <f>CN91/CM91</f>
        <v>0.79594082406162125</v>
      </c>
      <c r="CR91" s="4"/>
      <c r="CU91" s="2">
        <f>SUM(CU3:CU90)</f>
        <v>8179</v>
      </c>
      <c r="CV91" s="2">
        <f>SUM(CV3:CV90)</f>
        <v>7067</v>
      </c>
      <c r="CY91" s="4">
        <f>CV91/CU91</f>
        <v>0.86404205893140973</v>
      </c>
      <c r="CZ91" s="4"/>
      <c r="DB91" s="2" t="s">
        <v>89</v>
      </c>
      <c r="DC91" s="2">
        <v>4</v>
      </c>
      <c r="DD91" s="2">
        <v>4</v>
      </c>
      <c r="DE91" s="2">
        <v>0</v>
      </c>
      <c r="DF91" s="2">
        <v>0</v>
      </c>
      <c r="DG91" s="4">
        <v>1</v>
      </c>
      <c r="DH91" s="4">
        <f>DG91-CY90</f>
        <v>0</v>
      </c>
      <c r="DJ91" s="2" t="s">
        <v>89</v>
      </c>
      <c r="DK91" s="2">
        <v>4</v>
      </c>
      <c r="DL91" s="2">
        <v>4</v>
      </c>
      <c r="DM91" s="2">
        <v>0</v>
      </c>
      <c r="DN91" s="2">
        <v>0</v>
      </c>
      <c r="DO91" s="4">
        <v>1</v>
      </c>
      <c r="DP91" s="4">
        <f t="shared" si="41"/>
        <v>0</v>
      </c>
      <c r="DR91" s="2" t="s">
        <v>89</v>
      </c>
      <c r="DS91" s="2">
        <v>4</v>
      </c>
      <c r="DT91" s="2">
        <v>4</v>
      </c>
      <c r="DU91" s="2">
        <v>0</v>
      </c>
      <c r="DV91" s="2">
        <v>0</v>
      </c>
      <c r="DW91" s="4">
        <v>1</v>
      </c>
      <c r="DX91" s="4">
        <f t="shared" si="42"/>
        <v>0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F91" s="4">
        <f t="shared" si="43"/>
        <v>0</v>
      </c>
      <c r="EH91" s="2" t="s">
        <v>89</v>
      </c>
      <c r="EI91" s="2">
        <v>4</v>
      </c>
      <c r="EJ91" s="2">
        <v>4</v>
      </c>
      <c r="EK91" s="2">
        <v>0</v>
      </c>
      <c r="EL91" s="2">
        <v>0</v>
      </c>
      <c r="EM91" s="4">
        <v>1</v>
      </c>
      <c r="EN91" s="4">
        <f t="shared" si="44"/>
        <v>0</v>
      </c>
      <c r="EP91" s="2" t="s">
        <v>89</v>
      </c>
      <c r="EQ91" s="2">
        <v>4</v>
      </c>
      <c r="ER91" s="2">
        <v>4</v>
      </c>
      <c r="ES91" s="2">
        <v>0</v>
      </c>
      <c r="ET91" s="2">
        <v>0</v>
      </c>
      <c r="EU91" s="4">
        <v>1</v>
      </c>
      <c r="EV91" s="4">
        <f t="shared" si="45"/>
        <v>0</v>
      </c>
    </row>
    <row r="92" spans="1:152">
      <c r="DC92" s="2">
        <f>SUM(DC3:DC91)</f>
        <v>8177</v>
      </c>
      <c r="DD92" s="2">
        <f>SUM(DD3:DD91)</f>
        <v>6989</v>
      </c>
      <c r="DG92" s="4">
        <f>DD92/DC92</f>
        <v>0.85471444294973709</v>
      </c>
      <c r="DK92" s="2">
        <f>SUM(DK3:DK91)</f>
        <v>8177</v>
      </c>
      <c r="DL92" s="2">
        <f>SUM(DL3:DL91)</f>
        <v>7030</v>
      </c>
      <c r="DO92" s="4">
        <f>DL92/DK92</f>
        <v>0.85972850678733037</v>
      </c>
      <c r="DS92" s="2">
        <f>SUM(DS3:DS91)</f>
        <v>8177</v>
      </c>
      <c r="DT92" s="2">
        <f>SUM(DT3:DT91)</f>
        <v>7061</v>
      </c>
      <c r="DW92" s="4">
        <f>DT92/DS92</f>
        <v>0.86351962822551054</v>
      </c>
      <c r="EA92" s="2">
        <f>SUM(EA3:EA91)</f>
        <v>8177</v>
      </c>
      <c r="EB92" s="2">
        <f>SUM(EB3:EB91)</f>
        <v>6899</v>
      </c>
      <c r="EE92" s="4">
        <f>EB92/EA92</f>
        <v>0.84370796135502013</v>
      </c>
      <c r="EI92" s="2">
        <f>SUM(EI3:EI91)</f>
        <v>8177</v>
      </c>
      <c r="EJ92" s="2">
        <f>SUM(EJ3:EJ91)</f>
        <v>6904</v>
      </c>
      <c r="EM92" s="4">
        <f>EJ92/EI92</f>
        <v>0.84431943255472663</v>
      </c>
      <c r="EQ92" s="2">
        <f>SUM(EQ3:EQ91)</f>
        <v>8237</v>
      </c>
      <c r="ER92" s="2">
        <f>SUM(ER3:ER91)</f>
        <v>6988</v>
      </c>
      <c r="EU92" s="4">
        <f>ER92/EQ92</f>
        <v>0.84836712395289549</v>
      </c>
    </row>
    <row r="97" spans="3:152">
      <c r="AH97" s="17" t="s">
        <v>124</v>
      </c>
    </row>
    <row r="98" spans="3:152">
      <c r="AH98" s="27" t="s">
        <v>22</v>
      </c>
      <c r="AI98" s="94">
        <v>172</v>
      </c>
      <c r="AJ98" s="95">
        <v>133</v>
      </c>
      <c r="AK98" s="96">
        <v>21</v>
      </c>
      <c r="AL98" s="94">
        <v>18</v>
      </c>
      <c r="AM98" s="97">
        <v>0.77</v>
      </c>
    </row>
    <row r="99" spans="3:152">
      <c r="AH99" s="27" t="s">
        <v>65</v>
      </c>
      <c r="AI99" s="27">
        <v>223</v>
      </c>
      <c r="AJ99" s="27">
        <v>184</v>
      </c>
      <c r="AK99" s="27">
        <v>21</v>
      </c>
      <c r="AL99" s="27">
        <v>18</v>
      </c>
      <c r="AM99" s="83">
        <v>0.82</v>
      </c>
    </row>
    <row r="100" spans="3:152">
      <c r="EP100" s="17" t="s">
        <v>163</v>
      </c>
    </row>
    <row r="101" spans="3:152">
      <c r="C101" s="2" t="s">
        <v>7</v>
      </c>
      <c r="D101" s="2">
        <v>36</v>
      </c>
      <c r="E101" s="2">
        <v>35</v>
      </c>
      <c r="F101" s="2">
        <v>0</v>
      </c>
      <c r="G101" s="2">
        <v>1</v>
      </c>
      <c r="H101" s="4">
        <f>E101/D101</f>
        <v>0.97222222222222221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20">
        <v>0</v>
      </c>
      <c r="R101" s="81" t="s">
        <v>82</v>
      </c>
      <c r="S101" s="75">
        <v>71</v>
      </c>
      <c r="T101" s="75">
        <v>0</v>
      </c>
      <c r="U101" s="75">
        <v>0</v>
      </c>
      <c r="V101" s="75">
        <v>71</v>
      </c>
      <c r="W101" s="93">
        <f>T101/S101</f>
        <v>0</v>
      </c>
      <c r="Z101" s="7" t="s">
        <v>73</v>
      </c>
      <c r="AA101" s="2">
        <v>234</v>
      </c>
      <c r="AB101" s="2">
        <v>65</v>
      </c>
      <c r="AC101" s="2">
        <v>2</v>
      </c>
      <c r="AD101" s="2">
        <v>167</v>
      </c>
      <c r="AE101" s="4">
        <v>0.27</v>
      </c>
      <c r="AF101" s="4">
        <f>AE101-W100</f>
        <v>0.27</v>
      </c>
      <c r="AH101" s="8" t="s">
        <v>20</v>
      </c>
      <c r="AI101" s="2">
        <v>11</v>
      </c>
      <c r="AJ101" s="2">
        <v>0</v>
      </c>
      <c r="AK101" s="2">
        <v>0</v>
      </c>
      <c r="AL101" s="2">
        <v>11</v>
      </c>
      <c r="AM101" s="4">
        <v>0</v>
      </c>
      <c r="AN101" s="4"/>
      <c r="AX101" s="8" t="s">
        <v>75</v>
      </c>
      <c r="AY101" s="2">
        <v>68</v>
      </c>
      <c r="AZ101" s="2">
        <v>0</v>
      </c>
      <c r="BA101" s="2">
        <v>0</v>
      </c>
      <c r="BB101" s="2">
        <v>68</v>
      </c>
      <c r="BC101" s="4">
        <v>0</v>
      </c>
      <c r="BF101" s="85" t="s">
        <v>32</v>
      </c>
      <c r="BG101" s="2">
        <v>628</v>
      </c>
      <c r="BH101" s="2">
        <v>509</v>
      </c>
      <c r="BI101" s="2">
        <v>10</v>
      </c>
      <c r="BJ101" s="2">
        <v>109</v>
      </c>
      <c r="BK101" s="4">
        <v>0.81</v>
      </c>
      <c r="BL101" s="4"/>
      <c r="BN101" s="8" t="s">
        <v>8</v>
      </c>
      <c r="BO101" s="2">
        <v>135</v>
      </c>
      <c r="BP101" s="2">
        <v>0</v>
      </c>
      <c r="BQ101" s="2">
        <v>0</v>
      </c>
      <c r="BR101" s="2">
        <v>135</v>
      </c>
      <c r="BS101" s="4">
        <v>0</v>
      </c>
      <c r="BT101" s="4">
        <f>BS101-BK101</f>
        <v>-0.81</v>
      </c>
      <c r="CD101" s="8" t="s">
        <v>35</v>
      </c>
      <c r="CE101" s="2">
        <v>30</v>
      </c>
      <c r="CF101" s="2">
        <v>0</v>
      </c>
      <c r="CG101" s="2">
        <v>0</v>
      </c>
      <c r="CH101" s="2">
        <v>30</v>
      </c>
      <c r="CI101" s="4">
        <v>0</v>
      </c>
      <c r="CJ101" s="4">
        <f>CI101-CA95</f>
        <v>0</v>
      </c>
      <c r="CT101" s="8" t="s">
        <v>14</v>
      </c>
      <c r="CU101" s="2">
        <v>208</v>
      </c>
      <c r="CV101" s="2">
        <v>0</v>
      </c>
      <c r="CW101" s="2">
        <v>0</v>
      </c>
      <c r="CX101" s="2">
        <v>208</v>
      </c>
      <c r="CY101" s="4">
        <v>0</v>
      </c>
      <c r="DR101" s="6" t="s">
        <v>42</v>
      </c>
      <c r="DS101" s="2">
        <v>132</v>
      </c>
      <c r="DT101" s="2">
        <v>0</v>
      </c>
      <c r="DU101" s="2">
        <v>0</v>
      </c>
      <c r="DV101" s="2">
        <v>132</v>
      </c>
      <c r="DW101" s="4">
        <v>0</v>
      </c>
      <c r="DZ101" s="2" t="s">
        <v>73</v>
      </c>
      <c r="EA101" s="2">
        <v>234</v>
      </c>
      <c r="EB101" s="2">
        <v>153</v>
      </c>
      <c r="EC101" s="2">
        <v>1</v>
      </c>
      <c r="ED101" s="7">
        <v>80</v>
      </c>
      <c r="EE101" s="4">
        <v>0.65</v>
      </c>
      <c r="EH101" s="2" t="s">
        <v>17</v>
      </c>
      <c r="EI101" s="25" t="s">
        <v>100</v>
      </c>
      <c r="EJ101" s="25" t="s">
        <v>100</v>
      </c>
      <c r="EK101" s="25" t="s">
        <v>100</v>
      </c>
      <c r="EL101" s="25" t="s">
        <v>100</v>
      </c>
      <c r="EM101" s="25" t="s">
        <v>100</v>
      </c>
      <c r="EP101" s="2" t="s">
        <v>9</v>
      </c>
      <c r="EQ101" s="2">
        <v>272</v>
      </c>
      <c r="ER101" s="2">
        <v>0</v>
      </c>
      <c r="ES101" s="2">
        <v>0</v>
      </c>
      <c r="ET101" s="2">
        <v>272</v>
      </c>
      <c r="EU101" s="4">
        <v>0</v>
      </c>
      <c r="EV101" s="4"/>
    </row>
    <row r="102" spans="3:152">
      <c r="C102" s="8" t="s">
        <v>8</v>
      </c>
      <c r="D102" s="2">
        <v>135</v>
      </c>
      <c r="E102" s="2">
        <v>0</v>
      </c>
      <c r="F102" s="2">
        <v>0</v>
      </c>
      <c r="G102" s="2">
        <v>135</v>
      </c>
      <c r="H102" s="4">
        <f t="shared" ref="H102:H113" si="49"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20">
        <v>0</v>
      </c>
      <c r="R102" s="81" t="s">
        <v>90</v>
      </c>
      <c r="S102" s="75">
        <v>1</v>
      </c>
      <c r="T102" s="75">
        <v>0</v>
      </c>
      <c r="U102" s="75">
        <v>0</v>
      </c>
      <c r="V102" s="75">
        <v>1</v>
      </c>
      <c r="W102" s="93">
        <f>T102/S102</f>
        <v>0</v>
      </c>
      <c r="AH102" s="8" t="s">
        <v>22</v>
      </c>
      <c r="AI102" s="2">
        <v>172</v>
      </c>
      <c r="AJ102" s="2">
        <v>0</v>
      </c>
      <c r="AK102" s="2">
        <v>0</v>
      </c>
      <c r="AL102" s="2">
        <v>172</v>
      </c>
      <c r="AM102" s="4">
        <v>0</v>
      </c>
      <c r="AN102" s="4"/>
      <c r="AX102" s="7" t="s">
        <v>51</v>
      </c>
      <c r="AY102" s="2">
        <v>45</v>
      </c>
      <c r="AZ102" s="2">
        <v>7</v>
      </c>
      <c r="BA102" s="2">
        <v>1</v>
      </c>
      <c r="BB102" s="2">
        <v>37</v>
      </c>
      <c r="BC102" s="4">
        <v>0.16</v>
      </c>
      <c r="BN102" s="8" t="s">
        <v>14</v>
      </c>
      <c r="BO102" s="2">
        <v>208</v>
      </c>
      <c r="BP102" s="2">
        <v>0</v>
      </c>
      <c r="BQ102" s="2">
        <v>0</v>
      </c>
      <c r="BR102" s="2">
        <v>208</v>
      </c>
      <c r="BS102" s="4">
        <v>0</v>
      </c>
      <c r="BT102" s="4">
        <f>BS102-BK95</f>
        <v>0</v>
      </c>
      <c r="CD102" s="8" t="s">
        <v>42</v>
      </c>
      <c r="CE102" s="2">
        <v>132</v>
      </c>
      <c r="CF102" s="2">
        <v>0</v>
      </c>
      <c r="CG102" s="2">
        <v>0</v>
      </c>
      <c r="CH102" s="2">
        <v>132</v>
      </c>
      <c r="CI102" s="4">
        <v>0</v>
      </c>
      <c r="CJ102" s="4">
        <f>CI102-CA96</f>
        <v>0</v>
      </c>
      <c r="CT102" s="8" t="s">
        <v>28</v>
      </c>
      <c r="CU102" s="2">
        <v>10</v>
      </c>
      <c r="CV102" s="2">
        <v>0</v>
      </c>
      <c r="CW102" s="2">
        <v>0</v>
      </c>
      <c r="CX102" s="2">
        <v>10</v>
      </c>
      <c r="CY102" s="4">
        <v>0</v>
      </c>
      <c r="DR102" s="6" t="s">
        <v>47</v>
      </c>
      <c r="DS102" s="2">
        <v>45</v>
      </c>
      <c r="DT102" s="2">
        <v>0</v>
      </c>
      <c r="DU102" s="2">
        <v>0</v>
      </c>
      <c r="DV102" s="2">
        <v>45</v>
      </c>
      <c r="DW102" s="4">
        <v>0</v>
      </c>
      <c r="DZ102" s="2" t="s">
        <v>42</v>
      </c>
      <c r="EA102" s="2">
        <v>132</v>
      </c>
      <c r="EB102" s="2">
        <v>120</v>
      </c>
      <c r="EC102" s="2">
        <v>0</v>
      </c>
      <c r="ED102" s="7">
        <v>12</v>
      </c>
      <c r="EE102" s="4">
        <v>0.91</v>
      </c>
      <c r="EH102" s="66" t="s">
        <v>18</v>
      </c>
      <c r="EI102" s="25" t="s">
        <v>100</v>
      </c>
      <c r="EJ102" s="25" t="s">
        <v>100</v>
      </c>
      <c r="EK102" s="25" t="s">
        <v>100</v>
      </c>
      <c r="EL102" s="25" t="s">
        <v>100</v>
      </c>
      <c r="EM102" s="25" t="s">
        <v>100</v>
      </c>
      <c r="EP102" s="8" t="s">
        <v>10</v>
      </c>
      <c r="EQ102" s="1">
        <v>38</v>
      </c>
      <c r="EV102" s="4"/>
    </row>
    <row r="103" spans="3:152">
      <c r="C103" s="7" t="s">
        <v>9</v>
      </c>
      <c r="D103" s="86">
        <v>272</v>
      </c>
      <c r="E103" s="86">
        <v>254</v>
      </c>
      <c r="F103" s="86">
        <v>0</v>
      </c>
      <c r="G103" s="86">
        <v>18</v>
      </c>
      <c r="H103" s="87">
        <f t="shared" si="49"/>
        <v>0.93382352941176472</v>
      </c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20">
        <v>0</v>
      </c>
      <c r="R103" s="81" t="s">
        <v>93</v>
      </c>
      <c r="S103" s="75">
        <v>11</v>
      </c>
      <c r="T103" s="75">
        <v>0</v>
      </c>
      <c r="U103" s="75">
        <v>0</v>
      </c>
      <c r="V103" s="75">
        <v>11</v>
      </c>
      <c r="W103" s="93">
        <f>T103/S103</f>
        <v>0</v>
      </c>
      <c r="AH103" s="8" t="s">
        <v>23</v>
      </c>
      <c r="AI103" s="2">
        <v>541</v>
      </c>
      <c r="AJ103" s="2">
        <v>298</v>
      </c>
      <c r="AK103" s="2">
        <v>0</v>
      </c>
      <c r="AL103" s="2">
        <v>243</v>
      </c>
      <c r="AM103" s="4">
        <v>0.55000000000000004</v>
      </c>
      <c r="AN103" s="4"/>
      <c r="BN103" s="8" t="s">
        <v>42</v>
      </c>
      <c r="BO103" s="2">
        <v>132</v>
      </c>
      <c r="BP103" s="2">
        <v>0</v>
      </c>
      <c r="BQ103" s="2">
        <v>0</v>
      </c>
      <c r="BR103" s="2">
        <v>132</v>
      </c>
      <c r="BS103" s="4">
        <v>0</v>
      </c>
      <c r="BT103" s="4">
        <f>BS103-BK96</f>
        <v>0</v>
      </c>
      <c r="CD103" s="8" t="s">
        <v>28</v>
      </c>
      <c r="CE103" s="2">
        <v>10</v>
      </c>
      <c r="CF103" s="2">
        <v>0</v>
      </c>
      <c r="CG103" s="2">
        <v>0</v>
      </c>
      <c r="CH103" s="2">
        <v>10</v>
      </c>
      <c r="CI103" s="4">
        <v>0</v>
      </c>
      <c r="CJ103" s="4">
        <f>CI103-CA97</f>
        <v>0</v>
      </c>
      <c r="CT103" s="8" t="s">
        <v>52</v>
      </c>
      <c r="CU103" s="2">
        <v>14</v>
      </c>
      <c r="CV103" s="2">
        <v>0</v>
      </c>
      <c r="CW103" s="2">
        <v>0</v>
      </c>
      <c r="CX103" s="2">
        <v>14</v>
      </c>
      <c r="CY103" s="4">
        <v>0</v>
      </c>
      <c r="DR103" s="7" t="s">
        <v>86</v>
      </c>
      <c r="DS103" s="2">
        <v>493</v>
      </c>
      <c r="DT103" s="2">
        <v>443</v>
      </c>
      <c r="DU103" s="2">
        <v>3</v>
      </c>
      <c r="DV103" s="7">
        <v>47</v>
      </c>
      <c r="DW103" s="4">
        <v>0.9</v>
      </c>
      <c r="DZ103" s="2" t="s">
        <v>86</v>
      </c>
      <c r="EA103" s="2">
        <v>493</v>
      </c>
      <c r="EB103" s="2">
        <v>443</v>
      </c>
      <c r="EC103" s="2">
        <v>3</v>
      </c>
      <c r="ED103" s="7">
        <v>47</v>
      </c>
      <c r="EE103" s="4">
        <v>0.9</v>
      </c>
      <c r="EH103" s="2" t="s">
        <v>19</v>
      </c>
      <c r="EI103" s="25" t="s">
        <v>100</v>
      </c>
      <c r="EJ103" s="25" t="s">
        <v>100</v>
      </c>
      <c r="EK103" s="25" t="s">
        <v>100</v>
      </c>
      <c r="EL103" s="25" t="s">
        <v>100</v>
      </c>
      <c r="EM103" s="25" t="s">
        <v>100</v>
      </c>
      <c r="EP103" s="8" t="s">
        <v>11</v>
      </c>
      <c r="EQ103" s="1">
        <v>25</v>
      </c>
      <c r="EV103" s="4"/>
    </row>
    <row r="104" spans="3:152">
      <c r="C104" s="88" t="s">
        <v>12</v>
      </c>
      <c r="D104" s="86">
        <v>81</v>
      </c>
      <c r="E104" s="86">
        <v>80</v>
      </c>
      <c r="F104" s="86">
        <v>0</v>
      </c>
      <c r="G104" s="86">
        <v>1</v>
      </c>
      <c r="H104" s="87">
        <f t="shared" si="49"/>
        <v>0.98765432098765427</v>
      </c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20">
        <v>0</v>
      </c>
      <c r="R104" s="81" t="s">
        <v>94</v>
      </c>
      <c r="S104" s="75">
        <v>1</v>
      </c>
      <c r="T104" s="75">
        <v>0</v>
      </c>
      <c r="U104" s="75">
        <v>0</v>
      </c>
      <c r="V104" s="75">
        <v>1</v>
      </c>
      <c r="W104" s="93">
        <f>T104/S104</f>
        <v>0</v>
      </c>
      <c r="AH104" s="7" t="s">
        <v>32</v>
      </c>
      <c r="AI104" s="2">
        <v>628</v>
      </c>
      <c r="AJ104" s="2">
        <v>568</v>
      </c>
      <c r="AK104" s="2">
        <v>8</v>
      </c>
      <c r="AL104" s="2">
        <v>52</v>
      </c>
      <c r="AM104" s="4">
        <v>0.9</v>
      </c>
      <c r="AN104" s="4"/>
      <c r="DR104" s="7" t="s">
        <v>106</v>
      </c>
      <c r="DS104" s="2">
        <v>52</v>
      </c>
      <c r="DT104" s="2">
        <v>47</v>
      </c>
      <c r="DU104" s="2">
        <v>3</v>
      </c>
      <c r="DV104" s="2">
        <v>2</v>
      </c>
      <c r="DW104" s="4">
        <v>0.9</v>
      </c>
      <c r="DX104" s="2" t="s">
        <v>150</v>
      </c>
      <c r="EH104" s="2" t="s">
        <v>20</v>
      </c>
      <c r="EI104" s="25" t="s">
        <v>100</v>
      </c>
      <c r="EJ104" s="25" t="s">
        <v>100</v>
      </c>
      <c r="EK104" s="25" t="s">
        <v>100</v>
      </c>
      <c r="EL104" s="25" t="s">
        <v>100</v>
      </c>
      <c r="EM104" s="25" t="s">
        <v>100</v>
      </c>
      <c r="EP104" s="8" t="s">
        <v>12</v>
      </c>
      <c r="EQ104" s="1">
        <v>81</v>
      </c>
      <c r="EV104" s="4"/>
    </row>
    <row r="105" spans="3:152">
      <c r="C105" s="7" t="s">
        <v>22</v>
      </c>
      <c r="D105" s="2">
        <v>172</v>
      </c>
      <c r="E105" s="2">
        <v>128</v>
      </c>
      <c r="F105" s="2">
        <v>21</v>
      </c>
      <c r="G105" s="7">
        <v>23</v>
      </c>
      <c r="H105" s="4">
        <f t="shared" si="49"/>
        <v>0.7441860465116279</v>
      </c>
      <c r="R105" s="81" t="s">
        <v>96</v>
      </c>
      <c r="S105" s="75">
        <v>10</v>
      </c>
      <c r="T105" s="75">
        <v>0</v>
      </c>
      <c r="U105" s="75">
        <v>0</v>
      </c>
      <c r="V105" s="75">
        <v>10</v>
      </c>
      <c r="W105" s="93">
        <f>T105/S105</f>
        <v>0</v>
      </c>
      <c r="AH105" s="8" t="s">
        <v>33</v>
      </c>
      <c r="AI105" s="2">
        <v>52</v>
      </c>
      <c r="AJ105" s="2">
        <v>0</v>
      </c>
      <c r="AK105" s="2">
        <v>0</v>
      </c>
      <c r="AL105" s="2">
        <v>52</v>
      </c>
      <c r="AM105" s="4">
        <v>0</v>
      </c>
      <c r="AN105" s="4"/>
      <c r="EH105" s="2" t="s">
        <v>21</v>
      </c>
      <c r="EI105" s="25" t="s">
        <v>100</v>
      </c>
      <c r="EJ105" s="25" t="s">
        <v>100</v>
      </c>
      <c r="EK105" s="25" t="s">
        <v>100</v>
      </c>
      <c r="EL105" s="25" t="s">
        <v>100</v>
      </c>
      <c r="EM105" s="25" t="s">
        <v>100</v>
      </c>
      <c r="EP105" s="8" t="s">
        <v>13</v>
      </c>
      <c r="EQ105" s="1">
        <v>48</v>
      </c>
      <c r="EV105" s="4"/>
    </row>
    <row r="106" spans="3:152">
      <c r="C106" s="88" t="s">
        <v>23</v>
      </c>
      <c r="D106" s="86">
        <v>541</v>
      </c>
      <c r="E106" s="86">
        <v>539</v>
      </c>
      <c r="F106" s="86">
        <v>0</v>
      </c>
      <c r="G106" s="86">
        <v>2</v>
      </c>
      <c r="H106" s="87">
        <f t="shared" si="49"/>
        <v>0.99630314232902029</v>
      </c>
      <c r="R106" s="7" t="s">
        <v>81</v>
      </c>
      <c r="S106" s="2">
        <v>99</v>
      </c>
      <c r="T106" s="2">
        <v>58</v>
      </c>
      <c r="U106" s="2">
        <v>15</v>
      </c>
      <c r="V106" s="2">
        <v>26</v>
      </c>
      <c r="W106" s="20">
        <v>0.57999999999999996</v>
      </c>
      <c r="AH106" s="8" t="s">
        <v>46</v>
      </c>
      <c r="AI106" s="2">
        <v>141</v>
      </c>
      <c r="AJ106" s="2">
        <v>0</v>
      </c>
      <c r="AK106" s="2">
        <v>0</v>
      </c>
      <c r="AL106" s="2">
        <v>141</v>
      </c>
      <c r="AM106" s="4">
        <v>0</v>
      </c>
      <c r="AN106" s="4"/>
      <c r="DR106" s="7"/>
      <c r="EH106" s="2" t="s">
        <v>23</v>
      </c>
      <c r="EI106" s="2">
        <v>598</v>
      </c>
      <c r="EJ106" s="2">
        <v>0</v>
      </c>
      <c r="EK106" s="2">
        <v>0</v>
      </c>
      <c r="EL106" s="2">
        <v>598</v>
      </c>
      <c r="EM106" s="4">
        <v>0</v>
      </c>
      <c r="EP106" s="8" t="s">
        <v>14</v>
      </c>
      <c r="EQ106" s="1">
        <v>208</v>
      </c>
      <c r="EV106" s="4"/>
    </row>
    <row r="107" spans="3:152">
      <c r="C107" s="7" t="s">
        <v>29</v>
      </c>
      <c r="D107" s="2">
        <v>128</v>
      </c>
      <c r="E107" s="2">
        <v>97</v>
      </c>
      <c r="F107" s="2">
        <v>0</v>
      </c>
      <c r="G107" s="7">
        <v>31</v>
      </c>
      <c r="H107" s="4">
        <f t="shared" si="49"/>
        <v>0.7578125</v>
      </c>
      <c r="AH107" s="7" t="s">
        <v>68</v>
      </c>
      <c r="AI107" s="2">
        <v>899</v>
      </c>
      <c r="AJ107" s="2">
        <v>786</v>
      </c>
      <c r="AK107" s="2">
        <v>0</v>
      </c>
      <c r="AL107" s="2">
        <v>113</v>
      </c>
      <c r="AM107" s="4">
        <v>0.87</v>
      </c>
      <c r="AN107" s="4"/>
      <c r="DR107" s="7"/>
      <c r="EH107" s="2" t="s">
        <v>24</v>
      </c>
      <c r="EI107" s="2">
        <v>3</v>
      </c>
      <c r="EJ107" s="2">
        <v>0</v>
      </c>
      <c r="EK107" s="2">
        <v>0</v>
      </c>
      <c r="EL107" s="2">
        <v>3</v>
      </c>
      <c r="EM107" s="4">
        <v>0</v>
      </c>
      <c r="EP107" s="8" t="s">
        <v>15</v>
      </c>
      <c r="EQ107" s="1">
        <v>30</v>
      </c>
      <c r="EV107" s="4"/>
    </row>
    <row r="108" spans="3:152">
      <c r="C108" s="8" t="s">
        <v>40</v>
      </c>
      <c r="D108" s="2">
        <v>211</v>
      </c>
      <c r="E108" s="2">
        <v>0</v>
      </c>
      <c r="F108" s="2">
        <v>0</v>
      </c>
      <c r="G108" s="2">
        <v>211</v>
      </c>
      <c r="H108" s="4">
        <f t="shared" si="49"/>
        <v>0</v>
      </c>
      <c r="AH108" s="8" t="s">
        <v>72</v>
      </c>
      <c r="AI108" s="2">
        <v>85</v>
      </c>
      <c r="AJ108" s="2">
        <v>0</v>
      </c>
      <c r="AK108" s="2">
        <v>0</v>
      </c>
      <c r="AL108" s="2">
        <v>85</v>
      </c>
      <c r="AM108" s="4">
        <v>0</v>
      </c>
      <c r="AN108" s="4"/>
      <c r="EH108" s="2" t="s">
        <v>25</v>
      </c>
      <c r="EI108" s="2">
        <v>832</v>
      </c>
      <c r="EJ108" s="2">
        <v>0</v>
      </c>
      <c r="EK108" s="2">
        <v>0</v>
      </c>
      <c r="EL108" s="2">
        <v>832</v>
      </c>
      <c r="EM108" s="4">
        <v>0</v>
      </c>
      <c r="EP108" s="8" t="s">
        <v>16</v>
      </c>
      <c r="EQ108" s="1">
        <v>79</v>
      </c>
      <c r="EV108" s="4"/>
    </row>
    <row r="109" spans="3:152">
      <c r="C109" s="6" t="s">
        <v>42</v>
      </c>
      <c r="D109" s="86">
        <v>132</v>
      </c>
      <c r="E109" s="86">
        <v>0</v>
      </c>
      <c r="F109" s="86">
        <v>0</v>
      </c>
      <c r="G109" s="86">
        <v>132</v>
      </c>
      <c r="H109" s="87">
        <f t="shared" si="49"/>
        <v>0</v>
      </c>
      <c r="AH109" s="7" t="s">
        <v>73</v>
      </c>
      <c r="AI109" s="2">
        <v>234</v>
      </c>
      <c r="AJ109" s="2">
        <v>152</v>
      </c>
      <c r="AK109" s="2">
        <v>2</v>
      </c>
      <c r="AL109" s="2">
        <v>80</v>
      </c>
      <c r="AM109" s="4">
        <v>0.64</v>
      </c>
      <c r="AN109" s="4"/>
      <c r="EH109" s="2" t="s">
        <v>27</v>
      </c>
      <c r="EI109" s="2">
        <v>46</v>
      </c>
      <c r="EJ109" s="2">
        <v>0</v>
      </c>
      <c r="EK109" s="2">
        <v>0</v>
      </c>
      <c r="EL109" s="2">
        <v>46</v>
      </c>
      <c r="EM109" s="4">
        <v>0</v>
      </c>
      <c r="EP109" s="27" t="s">
        <v>25</v>
      </c>
      <c r="EQ109" s="2">
        <v>832</v>
      </c>
      <c r="ER109" s="2">
        <v>763</v>
      </c>
      <c r="ES109" s="2">
        <v>9</v>
      </c>
      <c r="ET109" s="2">
        <v>60</v>
      </c>
      <c r="EU109" s="4">
        <v>0.92</v>
      </c>
    </row>
    <row r="110" spans="3:152">
      <c r="C110" s="89" t="s">
        <v>51</v>
      </c>
      <c r="D110" s="89">
        <v>45</v>
      </c>
      <c r="E110" s="89">
        <v>38</v>
      </c>
      <c r="F110" s="89">
        <v>6</v>
      </c>
      <c r="G110" s="89">
        <v>1</v>
      </c>
      <c r="H110" s="90">
        <f t="shared" si="49"/>
        <v>0.84444444444444444</v>
      </c>
      <c r="EH110" s="2" t="s">
        <v>28</v>
      </c>
      <c r="EI110" s="2">
        <v>10</v>
      </c>
      <c r="EJ110" s="2">
        <v>0</v>
      </c>
      <c r="EK110" s="2">
        <v>0</v>
      </c>
      <c r="EL110" s="2">
        <v>10</v>
      </c>
      <c r="EM110" s="4">
        <v>0</v>
      </c>
      <c r="EP110" s="27" t="s">
        <v>27</v>
      </c>
      <c r="EQ110" s="2">
        <v>46</v>
      </c>
      <c r="ER110" s="2">
        <v>0</v>
      </c>
      <c r="ES110" s="2">
        <v>0</v>
      </c>
      <c r="ET110" s="2">
        <v>46</v>
      </c>
      <c r="EU110" s="4">
        <v>0</v>
      </c>
    </row>
    <row r="111" spans="3:152">
      <c r="C111" s="88" t="s">
        <v>67</v>
      </c>
      <c r="D111" s="86">
        <v>50</v>
      </c>
      <c r="E111" s="86">
        <v>33</v>
      </c>
      <c r="F111" s="86">
        <v>2</v>
      </c>
      <c r="G111" s="86">
        <v>15</v>
      </c>
      <c r="H111" s="87">
        <f t="shared" si="49"/>
        <v>0.66</v>
      </c>
      <c r="EP111" s="2" t="s">
        <v>50</v>
      </c>
      <c r="EQ111" s="2">
        <v>18</v>
      </c>
      <c r="ER111" s="2">
        <v>0</v>
      </c>
      <c r="ES111" s="2">
        <v>0</v>
      </c>
      <c r="ET111" s="2">
        <v>18</v>
      </c>
      <c r="EU111" s="4">
        <v>0</v>
      </c>
    </row>
    <row r="112" spans="3:152">
      <c r="C112" s="79" t="s">
        <v>71</v>
      </c>
      <c r="D112" s="75">
        <v>192</v>
      </c>
      <c r="E112" s="75">
        <v>182</v>
      </c>
      <c r="F112" s="75">
        <v>7</v>
      </c>
      <c r="G112" s="75">
        <v>3</v>
      </c>
      <c r="H112" s="76">
        <f t="shared" si="49"/>
        <v>0.94791666666666663</v>
      </c>
      <c r="EH112" s="2" t="s">
        <v>32</v>
      </c>
      <c r="EI112" s="2">
        <v>628</v>
      </c>
      <c r="EJ112" s="2">
        <v>583</v>
      </c>
      <c r="EK112" s="2">
        <v>10</v>
      </c>
      <c r="EL112" s="2">
        <v>35</v>
      </c>
      <c r="EM112" s="4">
        <v>0.93</v>
      </c>
      <c r="EP112" s="2" t="s">
        <v>73</v>
      </c>
      <c r="EQ112" s="2">
        <v>234</v>
      </c>
      <c r="ER112" s="2">
        <v>153</v>
      </c>
      <c r="ES112" s="2">
        <v>1</v>
      </c>
      <c r="ET112" s="2">
        <v>80</v>
      </c>
      <c r="EU112" s="4">
        <v>0.65</v>
      </c>
    </row>
    <row r="113" spans="3:151">
      <c r="C113" s="79" t="s">
        <v>72</v>
      </c>
      <c r="D113" s="75">
        <v>85</v>
      </c>
      <c r="E113" s="75">
        <v>80</v>
      </c>
      <c r="F113" s="75">
        <v>0</v>
      </c>
      <c r="G113" s="75">
        <v>5</v>
      </c>
      <c r="H113" s="76">
        <f t="shared" si="49"/>
        <v>0.94117647058823528</v>
      </c>
      <c r="EH113" s="2" t="s">
        <v>7</v>
      </c>
      <c r="EI113" s="2">
        <v>36</v>
      </c>
      <c r="EJ113" s="2">
        <v>0</v>
      </c>
      <c r="EK113" s="2">
        <v>0</v>
      </c>
      <c r="EL113" s="2">
        <v>36</v>
      </c>
      <c r="EM113" s="4">
        <v>0</v>
      </c>
      <c r="EP113" s="2" t="s">
        <v>82</v>
      </c>
      <c r="EQ113" s="2">
        <v>71</v>
      </c>
      <c r="ER113" s="2">
        <v>0</v>
      </c>
      <c r="ES113" s="2">
        <v>0</v>
      </c>
      <c r="ET113" s="2">
        <v>71</v>
      </c>
      <c r="EU113" s="4">
        <v>0</v>
      </c>
    </row>
    <row r="115" spans="3:151">
      <c r="AN115" s="4"/>
    </row>
    <row r="116" spans="3:151">
      <c r="AN116" s="4"/>
    </row>
  </sheetData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E122"/>
  <sheetViews>
    <sheetView topLeftCell="EA1" zoomScale="80" zoomScaleNormal="80" workbookViewId="0">
      <pane ySplit="2" topLeftCell="A63" activePane="bottomLeft" state="frozen"/>
      <selection activeCell="CW21" sqref="CW21"/>
      <selection pane="bottomLeft" activeCell="EH34" sqref="EH34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5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35.710937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5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35.7109375" style="2" hidden="1" customWidth="1"/>
    <col min="52" max="55" width="9.140625" style="2" hidden="1" customWidth="1"/>
    <col min="56" max="56" width="9.140625" style="4" hidden="1" customWidth="1"/>
    <col min="57" max="58" width="9.140625" style="2" hidden="1" customWidth="1"/>
    <col min="59" max="63" width="0" style="2" hidden="1" customWidth="1"/>
    <col min="64" max="64" width="0" style="4" hidden="1" customWidth="1"/>
    <col min="65" max="71" width="0" style="2" hidden="1" customWidth="1"/>
    <col min="72" max="72" width="0" style="4" hidden="1" customWidth="1"/>
    <col min="73" max="79" width="0" style="2" hidden="1" customWidth="1"/>
    <col min="80" max="80" width="0" style="4" hidden="1" customWidth="1"/>
    <col min="81" max="87" width="0" style="2" hidden="1" customWidth="1"/>
    <col min="88" max="88" width="0" style="4" hidden="1" customWidth="1"/>
    <col min="89" max="90" width="0" style="2" hidden="1" customWidth="1"/>
    <col min="91" max="91" width="30.7109375" style="2" hidden="1" customWidth="1"/>
    <col min="92" max="95" width="0" style="2" hidden="1" customWidth="1"/>
    <col min="96" max="96" width="0" style="4" hidden="1" customWidth="1"/>
    <col min="97" max="98" width="0" style="2" hidden="1" customWidth="1"/>
    <col min="99" max="99" width="30.7109375" style="2" hidden="1" customWidth="1"/>
    <col min="100" max="103" width="0" style="2" hidden="1" customWidth="1"/>
    <col min="104" max="104" width="0" style="4" hidden="1" customWidth="1"/>
    <col min="105" max="111" width="0" style="2" hidden="1" customWidth="1"/>
    <col min="112" max="112" width="0" style="4" hidden="1" customWidth="1"/>
    <col min="113" max="119" width="0" style="2" hidden="1" customWidth="1"/>
    <col min="120" max="120" width="0" style="4" hidden="1" customWidth="1"/>
    <col min="121" max="127" width="0" style="2" hidden="1" customWidth="1"/>
    <col min="128" max="128" width="0" style="4" hidden="1" customWidth="1"/>
    <col min="129" max="130" width="0" style="2" hidden="1" customWidth="1"/>
    <col min="131" max="135" width="9.140625" style="2"/>
    <col min="136" max="136" width="9.140625" style="4"/>
    <col min="137" max="143" width="9.140625" style="2"/>
    <col min="144" max="144" width="9.140625" style="4"/>
    <col min="145" max="151" width="9.140625" style="2"/>
    <col min="152" max="152" width="9.140625" style="4"/>
    <col min="153" max="159" width="9.140625" style="2"/>
    <col min="160" max="160" width="9.140625" style="4"/>
    <col min="161" max="16384" width="9.140625" style="2"/>
  </cols>
  <sheetData>
    <row r="1" spans="1:161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164</v>
      </c>
      <c r="AJ1" s="82"/>
      <c r="AK1" s="82"/>
      <c r="AL1" s="82"/>
      <c r="AM1" s="82"/>
      <c r="AN1" s="82"/>
      <c r="AO1" s="82"/>
      <c r="AQ1" s="69" t="s">
        <v>120</v>
      </c>
      <c r="AY1" s="69" t="s">
        <v>123</v>
      </c>
      <c r="BG1" s="69" t="s">
        <v>125</v>
      </c>
      <c r="BO1" s="69" t="s">
        <v>127</v>
      </c>
      <c r="BW1" s="69" t="s">
        <v>131</v>
      </c>
      <c r="CE1" s="69" t="s">
        <v>132</v>
      </c>
      <c r="CM1" s="69" t="s">
        <v>135</v>
      </c>
      <c r="CU1" s="69" t="s">
        <v>136</v>
      </c>
      <c r="DC1" s="69" t="s">
        <v>137</v>
      </c>
      <c r="DK1" s="69" t="s">
        <v>138</v>
      </c>
      <c r="DS1" s="69" t="s">
        <v>143</v>
      </c>
      <c r="EA1" s="69" t="s">
        <v>146</v>
      </c>
      <c r="EI1" s="69" t="s">
        <v>152</v>
      </c>
      <c r="EQ1" s="69" t="s">
        <v>154</v>
      </c>
      <c r="EY1" s="69" t="s">
        <v>155</v>
      </c>
    </row>
    <row r="2" spans="1:161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G2" s="2" t="s">
        <v>0</v>
      </c>
      <c r="BH2" s="2" t="s">
        <v>1</v>
      </c>
      <c r="BI2" s="2" t="s">
        <v>2</v>
      </c>
      <c r="BJ2" s="2" t="s">
        <v>3</v>
      </c>
      <c r="BK2" s="2" t="s">
        <v>4</v>
      </c>
      <c r="BL2" s="4" t="s">
        <v>5</v>
      </c>
      <c r="BO2" s="2" t="s">
        <v>0</v>
      </c>
      <c r="BP2" s="2" t="s">
        <v>1</v>
      </c>
      <c r="BQ2" s="2" t="s">
        <v>2</v>
      </c>
      <c r="BR2" s="2" t="s">
        <v>3</v>
      </c>
      <c r="BS2" s="2" t="s">
        <v>4</v>
      </c>
      <c r="BT2" s="4" t="s">
        <v>5</v>
      </c>
      <c r="BW2" s="2" t="s">
        <v>0</v>
      </c>
      <c r="BX2" s="2" t="s">
        <v>1</v>
      </c>
      <c r="BY2" s="2" t="s">
        <v>2</v>
      </c>
      <c r="BZ2" s="2" t="s">
        <v>3</v>
      </c>
      <c r="CA2" s="2" t="s">
        <v>4</v>
      </c>
      <c r="CB2" s="4" t="s">
        <v>5</v>
      </c>
      <c r="CE2" s="2" t="s">
        <v>0</v>
      </c>
      <c r="CF2" s="2" t="s">
        <v>1</v>
      </c>
      <c r="CG2" s="2" t="s">
        <v>2</v>
      </c>
      <c r="CH2" s="2" t="s">
        <v>3</v>
      </c>
      <c r="CI2" s="2" t="s">
        <v>4</v>
      </c>
      <c r="CJ2" s="4" t="s">
        <v>5</v>
      </c>
      <c r="CM2" s="2" t="s">
        <v>0</v>
      </c>
      <c r="CN2" s="2" t="s">
        <v>1</v>
      </c>
      <c r="CO2" s="2" t="s">
        <v>2</v>
      </c>
      <c r="CP2" s="2" t="s">
        <v>3</v>
      </c>
      <c r="CQ2" s="2" t="s">
        <v>4</v>
      </c>
      <c r="CR2" s="4" t="s">
        <v>5</v>
      </c>
      <c r="CU2" s="2" t="s">
        <v>0</v>
      </c>
      <c r="CV2" s="2" t="s">
        <v>1</v>
      </c>
      <c r="CW2" s="2" t="s">
        <v>2</v>
      </c>
      <c r="CX2" s="2" t="s">
        <v>3</v>
      </c>
      <c r="CY2" s="2" t="s">
        <v>4</v>
      </c>
      <c r="CZ2" s="4" t="s">
        <v>5</v>
      </c>
      <c r="DC2" s="2" t="s">
        <v>0</v>
      </c>
      <c r="DD2" s="2" t="s">
        <v>1</v>
      </c>
      <c r="DE2" s="2" t="s">
        <v>2</v>
      </c>
      <c r="DF2" s="2" t="s">
        <v>3</v>
      </c>
      <c r="DG2" s="2" t="s">
        <v>4</v>
      </c>
      <c r="DH2" s="4" t="s">
        <v>5</v>
      </c>
      <c r="DK2" s="2" t="s">
        <v>0</v>
      </c>
      <c r="DL2" s="2" t="s">
        <v>1</v>
      </c>
      <c r="DM2" s="2" t="s">
        <v>2</v>
      </c>
      <c r="DN2" s="2" t="s">
        <v>3</v>
      </c>
      <c r="DO2" s="2" t="s">
        <v>4</v>
      </c>
      <c r="DP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EA2" s="2" t="s">
        <v>0</v>
      </c>
      <c r="EB2" s="2" t="s">
        <v>1</v>
      </c>
      <c r="EC2" s="2" t="s">
        <v>2</v>
      </c>
      <c r="ED2" s="2" t="s">
        <v>3</v>
      </c>
      <c r="EE2" s="2" t="s">
        <v>4</v>
      </c>
      <c r="EF2" s="4" t="s">
        <v>5</v>
      </c>
      <c r="EI2" s="2" t="s">
        <v>0</v>
      </c>
      <c r="EJ2" s="2" t="s">
        <v>1</v>
      </c>
      <c r="EK2" s="2" t="s">
        <v>2</v>
      </c>
      <c r="EL2" s="2" t="s">
        <v>3</v>
      </c>
      <c r="EM2" s="2" t="s">
        <v>4</v>
      </c>
      <c r="EN2" s="4" t="s">
        <v>5</v>
      </c>
      <c r="EQ2" s="2" t="s">
        <v>0</v>
      </c>
      <c r="ER2" s="2" t="s">
        <v>1</v>
      </c>
      <c r="ES2" s="2" t="s">
        <v>2</v>
      </c>
      <c r="ET2" s="2" t="s">
        <v>3</v>
      </c>
      <c r="EU2" s="2" t="s">
        <v>4</v>
      </c>
      <c r="EV2" s="4" t="s">
        <v>5</v>
      </c>
      <c r="EY2" s="2" t="s">
        <v>0</v>
      </c>
      <c r="EZ2" s="2" t="s">
        <v>1</v>
      </c>
      <c r="FA2" s="2" t="s">
        <v>2</v>
      </c>
      <c r="FB2" s="2" t="s">
        <v>3</v>
      </c>
      <c r="FC2" s="2" t="s">
        <v>4</v>
      </c>
      <c r="FD2" s="4" t="s">
        <v>5</v>
      </c>
    </row>
    <row r="3" spans="1:161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v>0.71</v>
      </c>
      <c r="X3" s="4">
        <f t="shared" ref="X3:X34" si="0">W3-O3</f>
        <v>-6.2162162162162637E-3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22" si="2">AK3/AJ3</f>
        <v>0.71621621621621623</v>
      </c>
      <c r="AO3" s="4">
        <f>AE3-AN3</f>
        <v>-0.71621621621621623</v>
      </c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v>0</v>
      </c>
      <c r="AW3" s="4">
        <f>AV3-AE3</f>
        <v>0</v>
      </c>
      <c r="AY3" s="2" t="s">
        <v>6</v>
      </c>
      <c r="AZ3" s="2">
        <v>74</v>
      </c>
      <c r="BA3" s="2">
        <v>0</v>
      </c>
      <c r="BB3" s="2">
        <v>0</v>
      </c>
      <c r="BC3" s="2">
        <v>74</v>
      </c>
      <c r="BD3" s="4">
        <v>0</v>
      </c>
      <c r="BE3" s="4">
        <f>BD3-AV3</f>
        <v>0</v>
      </c>
      <c r="BG3" s="38" t="s">
        <v>6</v>
      </c>
      <c r="BH3" s="2">
        <v>74</v>
      </c>
      <c r="BI3" s="2">
        <v>0</v>
      </c>
      <c r="BJ3" s="2">
        <v>0</v>
      </c>
      <c r="BK3" s="2">
        <v>74</v>
      </c>
      <c r="BL3" s="4">
        <v>0</v>
      </c>
      <c r="BM3" s="4">
        <f>BL3-BD3</f>
        <v>0</v>
      </c>
      <c r="BO3" s="38" t="s">
        <v>6</v>
      </c>
      <c r="BP3" s="2">
        <v>74</v>
      </c>
      <c r="BQ3" s="2">
        <v>0</v>
      </c>
      <c r="BR3" s="2">
        <v>0</v>
      </c>
      <c r="BS3" s="2">
        <v>74</v>
      </c>
      <c r="BT3" s="4">
        <v>0</v>
      </c>
      <c r="BU3" s="4">
        <f>BT3-BL3</f>
        <v>0</v>
      </c>
      <c r="BW3" s="74" t="s">
        <v>6</v>
      </c>
      <c r="BX3" s="2">
        <v>74</v>
      </c>
      <c r="BY3" s="2">
        <v>0</v>
      </c>
      <c r="BZ3" s="2">
        <v>0</v>
      </c>
      <c r="CA3" s="2">
        <v>74</v>
      </c>
      <c r="CB3" s="4">
        <v>0</v>
      </c>
      <c r="CC3" s="4">
        <f>CB3-BT3</f>
        <v>0</v>
      </c>
      <c r="CE3" s="38" t="s">
        <v>6</v>
      </c>
      <c r="CF3" s="2">
        <v>74</v>
      </c>
      <c r="CG3" s="2">
        <v>0</v>
      </c>
      <c r="CH3" s="2">
        <v>0</v>
      </c>
      <c r="CI3" s="2">
        <v>74</v>
      </c>
      <c r="CJ3" s="4">
        <v>0</v>
      </c>
      <c r="CK3" s="4">
        <f>CJ3-CB3</f>
        <v>0</v>
      </c>
      <c r="CM3" s="38" t="s">
        <v>6</v>
      </c>
      <c r="CN3" s="2">
        <v>74</v>
      </c>
      <c r="CO3" s="2">
        <v>0</v>
      </c>
      <c r="CP3" s="2">
        <v>0</v>
      </c>
      <c r="CQ3" s="2">
        <v>74</v>
      </c>
      <c r="CR3" s="4">
        <v>0</v>
      </c>
      <c r="CS3" s="4">
        <f>CR3-CJ3</f>
        <v>0</v>
      </c>
      <c r="CU3" s="38" t="s">
        <v>6</v>
      </c>
      <c r="CV3" s="2">
        <v>74</v>
      </c>
      <c r="CW3" s="2">
        <v>0</v>
      </c>
      <c r="CX3" s="2">
        <v>0</v>
      </c>
      <c r="CY3" s="2">
        <v>74</v>
      </c>
      <c r="CZ3" s="4">
        <v>0</v>
      </c>
      <c r="DA3" s="4">
        <f>CZ3-CR3</f>
        <v>0</v>
      </c>
      <c r="DC3" s="38" t="s">
        <v>6</v>
      </c>
      <c r="DD3" s="2">
        <v>74</v>
      </c>
      <c r="DE3" s="2">
        <v>0</v>
      </c>
      <c r="DF3" s="2">
        <v>0</v>
      </c>
      <c r="DG3" s="2">
        <v>74</v>
      </c>
      <c r="DH3" s="4">
        <v>0</v>
      </c>
      <c r="DI3" s="4">
        <f>DH3-CZ3</f>
        <v>0</v>
      </c>
      <c r="DK3" s="38" t="s">
        <v>6</v>
      </c>
      <c r="DL3" s="2">
        <v>74</v>
      </c>
      <c r="DM3" s="2">
        <v>0</v>
      </c>
      <c r="DN3" s="2">
        <v>0</v>
      </c>
      <c r="DO3" s="2">
        <v>74</v>
      </c>
      <c r="DP3" s="4">
        <v>0</v>
      </c>
      <c r="DQ3" s="4">
        <f>DP3-DH3</f>
        <v>0</v>
      </c>
      <c r="DS3" s="38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Y3" s="4">
        <f>DX3-DP3</f>
        <v>0</v>
      </c>
      <c r="EA3" s="38" t="s">
        <v>6</v>
      </c>
      <c r="EB3" s="2">
        <v>74</v>
      </c>
      <c r="EC3" s="2">
        <v>0</v>
      </c>
      <c r="ED3" s="2">
        <v>0</v>
      </c>
      <c r="EE3" s="2">
        <v>74</v>
      </c>
      <c r="EF3" s="4">
        <v>0</v>
      </c>
      <c r="EG3" s="4">
        <f>EF3-DX3</f>
        <v>0</v>
      </c>
      <c r="EI3" s="38" t="s">
        <v>6</v>
      </c>
      <c r="EJ3" s="2">
        <v>74</v>
      </c>
      <c r="EK3" s="2">
        <v>0</v>
      </c>
      <c r="EL3" s="2">
        <v>0</v>
      </c>
      <c r="EM3" s="2">
        <v>74</v>
      </c>
      <c r="EN3" s="4">
        <v>0</v>
      </c>
      <c r="EO3" s="4">
        <f>EN3-EF3</f>
        <v>0</v>
      </c>
      <c r="EQ3" s="2" t="s">
        <v>6</v>
      </c>
      <c r="ER3" s="2">
        <v>74</v>
      </c>
      <c r="ES3" s="2">
        <v>0</v>
      </c>
      <c r="ET3" s="2">
        <v>0</v>
      </c>
      <c r="EU3" s="2">
        <v>74</v>
      </c>
      <c r="EV3" s="4">
        <v>0</v>
      </c>
      <c r="EW3" s="4">
        <f>EV3-EN3</f>
        <v>0</v>
      </c>
      <c r="EY3" s="2" t="s">
        <v>6</v>
      </c>
      <c r="EZ3" s="2">
        <v>74</v>
      </c>
      <c r="FA3" s="2">
        <v>0</v>
      </c>
      <c r="FB3" s="2">
        <v>0</v>
      </c>
      <c r="FC3" s="2">
        <v>74</v>
      </c>
      <c r="FD3" s="4">
        <v>0</v>
      </c>
      <c r="FE3" s="4">
        <f>FD3-EV3</f>
        <v>0</v>
      </c>
    </row>
    <row r="4" spans="1:161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3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4">L4/K4</f>
        <v>1</v>
      </c>
      <c r="P4" s="10">
        <f t="shared" ref="P4:P67" si="5">O4-H4</f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v>1</v>
      </c>
      <c r="X4" s="4">
        <f t="shared" si="0"/>
        <v>0</v>
      </c>
      <c r="Z4" s="2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2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v>0</v>
      </c>
      <c r="AW4" s="4">
        <f t="shared" ref="AW4:AW13" si="6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v>1</v>
      </c>
      <c r="BE4" s="4">
        <f t="shared" ref="BE4:BE67" si="7">BD4-AV4</f>
        <v>1</v>
      </c>
      <c r="BG4" s="2" t="s">
        <v>7</v>
      </c>
      <c r="BH4" s="2">
        <v>36</v>
      </c>
      <c r="BI4" s="2">
        <v>36</v>
      </c>
      <c r="BJ4" s="2">
        <v>0</v>
      </c>
      <c r="BK4" s="2">
        <v>0</v>
      </c>
      <c r="BL4" s="4">
        <v>1</v>
      </c>
      <c r="BM4" s="4">
        <f t="shared" ref="BM4:BM67" si="8">BL4-BD4</f>
        <v>0</v>
      </c>
      <c r="BO4" s="7" t="s">
        <v>7</v>
      </c>
      <c r="BP4" s="2">
        <v>36</v>
      </c>
      <c r="BQ4" s="2">
        <v>34</v>
      </c>
      <c r="BR4" s="2">
        <v>2</v>
      </c>
      <c r="BS4" s="2">
        <v>0</v>
      </c>
      <c r="BT4" s="4">
        <v>0.94</v>
      </c>
      <c r="BU4" s="4">
        <f t="shared" ref="BU4:BU67" si="9">BT4-BL4</f>
        <v>-6.0000000000000053E-2</v>
      </c>
      <c r="BW4" s="7" t="s">
        <v>7</v>
      </c>
      <c r="BX4" s="2">
        <v>36</v>
      </c>
      <c r="BY4" s="2">
        <v>34</v>
      </c>
      <c r="BZ4" s="2">
        <v>2</v>
      </c>
      <c r="CA4" s="2">
        <v>0</v>
      </c>
      <c r="CB4" s="4">
        <v>0.94</v>
      </c>
      <c r="CC4" s="4">
        <f t="shared" ref="CC4:CC13" si="10">CB4-BT4</f>
        <v>0</v>
      </c>
      <c r="CE4" s="2" t="s">
        <v>7</v>
      </c>
      <c r="CF4" s="2">
        <v>36</v>
      </c>
      <c r="CG4" s="2">
        <v>34</v>
      </c>
      <c r="CH4" s="2">
        <v>2</v>
      </c>
      <c r="CI4" s="2">
        <v>0</v>
      </c>
      <c r="CJ4" s="4">
        <v>0.94</v>
      </c>
      <c r="CK4" s="4">
        <f t="shared" ref="CK4:CK67" si="11">CJ4-CB4</f>
        <v>0</v>
      </c>
      <c r="CM4" s="38" t="s">
        <v>7</v>
      </c>
      <c r="CN4" s="2">
        <v>36</v>
      </c>
      <c r="CO4" s="2">
        <v>34</v>
      </c>
      <c r="CP4" s="2">
        <v>2</v>
      </c>
      <c r="CQ4" s="2">
        <v>0</v>
      </c>
      <c r="CR4" s="4">
        <v>0.94</v>
      </c>
      <c r="CS4" s="4">
        <f t="shared" ref="CS4:CS67" si="12">CR4-CJ4</f>
        <v>0</v>
      </c>
      <c r="CU4" s="38" t="s">
        <v>7</v>
      </c>
      <c r="CV4" s="2">
        <v>36</v>
      </c>
      <c r="CW4" s="2">
        <v>34</v>
      </c>
      <c r="CX4" s="2">
        <v>2</v>
      </c>
      <c r="CY4" s="2">
        <v>0</v>
      </c>
      <c r="CZ4" s="4">
        <v>0.94</v>
      </c>
      <c r="DA4" s="4">
        <f t="shared" ref="DA4:DA67" si="13">CZ4-CR4</f>
        <v>0</v>
      </c>
      <c r="DC4" s="38" t="s">
        <v>7</v>
      </c>
      <c r="DD4" s="2">
        <v>36</v>
      </c>
      <c r="DE4" s="2">
        <v>34</v>
      </c>
      <c r="DF4" s="2">
        <v>2</v>
      </c>
      <c r="DG4" s="2">
        <v>0</v>
      </c>
      <c r="DH4" s="4">
        <v>0.94</v>
      </c>
      <c r="DI4" s="4">
        <f t="shared" ref="DI4:DI67" si="14">DH4-CZ4</f>
        <v>0</v>
      </c>
      <c r="DK4" s="38" t="s">
        <v>7</v>
      </c>
      <c r="DL4" s="2">
        <v>36</v>
      </c>
      <c r="DM4" s="2">
        <v>34</v>
      </c>
      <c r="DN4" s="2">
        <v>2</v>
      </c>
      <c r="DO4" s="2">
        <v>0</v>
      </c>
      <c r="DP4" s="4">
        <v>0.94</v>
      </c>
      <c r="DQ4" s="4">
        <f t="shared" ref="DQ4:DQ67" si="15">DP4-DH4</f>
        <v>0</v>
      </c>
      <c r="DS4" s="38" t="s">
        <v>7</v>
      </c>
      <c r="DT4" s="2">
        <v>36</v>
      </c>
      <c r="DU4" s="2">
        <v>34</v>
      </c>
      <c r="DV4" s="2">
        <v>2</v>
      </c>
      <c r="DW4" s="2">
        <v>0</v>
      </c>
      <c r="DX4" s="4">
        <v>0.94</v>
      </c>
      <c r="DY4" s="4">
        <f t="shared" ref="DY4:DY67" si="16">DX4-DP4</f>
        <v>0</v>
      </c>
      <c r="EA4" s="38" t="s">
        <v>7</v>
      </c>
      <c r="EB4" s="2">
        <v>36</v>
      </c>
      <c r="EC4" s="2">
        <v>34</v>
      </c>
      <c r="ED4" s="2">
        <v>2</v>
      </c>
      <c r="EE4" s="2">
        <v>0</v>
      </c>
      <c r="EF4" s="4">
        <v>0.94</v>
      </c>
      <c r="EG4" s="4">
        <f t="shared" ref="EG4:EG67" si="17">EF4-DX4</f>
        <v>0</v>
      </c>
      <c r="EI4" s="38" t="s">
        <v>7</v>
      </c>
      <c r="EJ4" s="2">
        <v>36</v>
      </c>
      <c r="EK4" s="2">
        <v>34</v>
      </c>
      <c r="EL4" s="2">
        <v>2</v>
      </c>
      <c r="EM4" s="2">
        <v>0</v>
      </c>
      <c r="EN4" s="4">
        <v>0.94</v>
      </c>
      <c r="EO4" s="4">
        <f t="shared" ref="EO4:EO67" si="18">EN4-EF4</f>
        <v>0</v>
      </c>
      <c r="EQ4" s="2" t="s">
        <v>7</v>
      </c>
      <c r="ER4" s="2">
        <v>36</v>
      </c>
      <c r="ES4" s="2">
        <v>34</v>
      </c>
      <c r="ET4" s="2">
        <v>2</v>
      </c>
      <c r="EU4" s="2">
        <v>0</v>
      </c>
      <c r="EV4" s="4">
        <v>0.94</v>
      </c>
      <c r="EW4" s="4">
        <f t="shared" ref="EW4:EW67" si="19">EV4-EN4</f>
        <v>0</v>
      </c>
      <c r="EY4" s="2" t="s">
        <v>7</v>
      </c>
      <c r="EZ4" s="2">
        <v>36</v>
      </c>
      <c r="FA4" s="2">
        <v>34</v>
      </c>
      <c r="FB4" s="2">
        <v>2</v>
      </c>
      <c r="FC4" s="2">
        <v>0</v>
      </c>
      <c r="FD4" s="4">
        <v>0.94</v>
      </c>
      <c r="FE4" s="4">
        <f t="shared" ref="FE4:FE67" si="20">FD4-EV4</f>
        <v>0</v>
      </c>
    </row>
    <row r="5" spans="1:161">
      <c r="A5" s="76">
        <v>0.36</v>
      </c>
      <c r="B5" s="76"/>
      <c r="C5" s="81" t="s">
        <v>8</v>
      </c>
      <c r="D5" s="75">
        <v>135</v>
      </c>
      <c r="E5" s="75">
        <v>49</v>
      </c>
      <c r="F5" s="75">
        <v>67</v>
      </c>
      <c r="G5" s="75">
        <v>19</v>
      </c>
      <c r="H5" s="76">
        <f t="shared" si="3"/>
        <v>0.36296296296296299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4">
        <f t="shared" si="4"/>
        <v>0.36296296296296299</v>
      </c>
      <c r="P5" s="10">
        <f t="shared" si="5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4">
        <v>0.36</v>
      </c>
      <c r="X5" s="4">
        <f t="shared" si="0"/>
        <v>-2.9629629629630005E-3</v>
      </c>
      <c r="Z5" s="2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2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v>0</v>
      </c>
      <c r="AW5" s="4">
        <f t="shared" si="6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v>0.36</v>
      </c>
      <c r="BE5" s="4">
        <f t="shared" si="7"/>
        <v>0.36</v>
      </c>
      <c r="BG5" s="2" t="s">
        <v>8</v>
      </c>
      <c r="BH5" s="2">
        <v>135</v>
      </c>
      <c r="BI5" s="2">
        <v>49</v>
      </c>
      <c r="BJ5" s="2">
        <v>67</v>
      </c>
      <c r="BK5" s="2">
        <v>19</v>
      </c>
      <c r="BL5" s="4">
        <v>0.36</v>
      </c>
      <c r="BM5" s="4">
        <f t="shared" si="8"/>
        <v>0</v>
      </c>
      <c r="BO5" s="2" t="s">
        <v>8</v>
      </c>
      <c r="BP5" s="2">
        <v>135</v>
      </c>
      <c r="BQ5" s="2">
        <v>49</v>
      </c>
      <c r="BR5" s="2">
        <v>67</v>
      </c>
      <c r="BS5" s="2">
        <v>19</v>
      </c>
      <c r="BT5" s="4">
        <v>0.36</v>
      </c>
      <c r="BU5" s="4">
        <f t="shared" si="9"/>
        <v>0</v>
      </c>
      <c r="BW5" s="2" t="s">
        <v>8</v>
      </c>
      <c r="BX5" s="2">
        <v>135</v>
      </c>
      <c r="BY5" s="2">
        <v>49</v>
      </c>
      <c r="BZ5" s="2">
        <v>67</v>
      </c>
      <c r="CA5" s="2">
        <v>19</v>
      </c>
      <c r="CB5" s="4">
        <v>0.36</v>
      </c>
      <c r="CC5" s="4">
        <f t="shared" si="10"/>
        <v>0</v>
      </c>
      <c r="CE5" s="2" t="s">
        <v>8</v>
      </c>
      <c r="CF5" s="2">
        <v>135</v>
      </c>
      <c r="CG5" s="2">
        <v>49</v>
      </c>
      <c r="CH5" s="2">
        <v>68</v>
      </c>
      <c r="CI5" s="2">
        <v>18</v>
      </c>
      <c r="CJ5" s="4">
        <v>0.36</v>
      </c>
      <c r="CK5" s="4">
        <f t="shared" si="11"/>
        <v>0</v>
      </c>
      <c r="CM5" s="2" t="s">
        <v>8</v>
      </c>
      <c r="CN5" s="2">
        <v>135</v>
      </c>
      <c r="CO5" s="2">
        <v>49</v>
      </c>
      <c r="CP5" s="2">
        <v>68</v>
      </c>
      <c r="CQ5" s="2">
        <v>18</v>
      </c>
      <c r="CR5" s="4">
        <v>0.36</v>
      </c>
      <c r="CS5" s="4">
        <f t="shared" si="12"/>
        <v>0</v>
      </c>
      <c r="CU5" s="2" t="s">
        <v>8</v>
      </c>
      <c r="CV5" s="2">
        <v>135</v>
      </c>
      <c r="CW5" s="2">
        <v>49</v>
      </c>
      <c r="CX5" s="2">
        <v>67</v>
      </c>
      <c r="CY5" s="2">
        <v>19</v>
      </c>
      <c r="CZ5" s="4">
        <v>0.36</v>
      </c>
      <c r="DA5" s="4">
        <f t="shared" si="13"/>
        <v>0</v>
      </c>
      <c r="DC5" s="2" t="s">
        <v>8</v>
      </c>
      <c r="DD5" s="2">
        <v>135</v>
      </c>
      <c r="DE5" s="2">
        <v>49</v>
      </c>
      <c r="DF5" s="2">
        <v>67</v>
      </c>
      <c r="DG5" s="2">
        <v>19</v>
      </c>
      <c r="DH5" s="4">
        <v>0.36</v>
      </c>
      <c r="DI5" s="4">
        <f t="shared" si="14"/>
        <v>0</v>
      </c>
      <c r="DK5" s="2" t="s">
        <v>8</v>
      </c>
      <c r="DL5" s="2">
        <v>135</v>
      </c>
      <c r="DM5" s="2">
        <v>49</v>
      </c>
      <c r="DN5" s="2">
        <v>67</v>
      </c>
      <c r="DO5" s="2">
        <v>19</v>
      </c>
      <c r="DP5" s="4">
        <v>0.36</v>
      </c>
      <c r="DQ5" s="4">
        <f t="shared" si="15"/>
        <v>0</v>
      </c>
      <c r="DS5" s="2" t="s">
        <v>8</v>
      </c>
      <c r="DT5" s="2">
        <v>135</v>
      </c>
      <c r="DU5" s="2">
        <v>49</v>
      </c>
      <c r="DV5" s="2">
        <v>67</v>
      </c>
      <c r="DW5" s="2">
        <v>19</v>
      </c>
      <c r="DX5" s="4">
        <v>0.36</v>
      </c>
      <c r="DY5" s="4">
        <f t="shared" si="16"/>
        <v>0</v>
      </c>
      <c r="EA5" s="2" t="s">
        <v>8</v>
      </c>
      <c r="EB5" s="2">
        <v>135</v>
      </c>
      <c r="EC5" s="2">
        <v>49</v>
      </c>
      <c r="ED5" s="2">
        <v>67</v>
      </c>
      <c r="EE5" s="2">
        <v>19</v>
      </c>
      <c r="EF5" s="4">
        <v>0.36</v>
      </c>
      <c r="EG5" s="4">
        <f t="shared" si="17"/>
        <v>0</v>
      </c>
      <c r="EI5" s="2" t="s">
        <v>8</v>
      </c>
      <c r="EJ5" s="2">
        <v>135</v>
      </c>
      <c r="EK5" s="2">
        <v>49</v>
      </c>
      <c r="EL5" s="2">
        <v>67</v>
      </c>
      <c r="EM5" s="2">
        <v>19</v>
      </c>
      <c r="EN5" s="4">
        <v>0.36</v>
      </c>
      <c r="EO5" s="4">
        <f t="shared" si="18"/>
        <v>0</v>
      </c>
      <c r="EQ5" s="2" t="s">
        <v>8</v>
      </c>
      <c r="ER5" s="2">
        <v>135</v>
      </c>
      <c r="ES5" s="2">
        <v>49</v>
      </c>
      <c r="ET5" s="2">
        <v>67</v>
      </c>
      <c r="EU5" s="2">
        <v>19</v>
      </c>
      <c r="EV5" s="4">
        <v>0.36</v>
      </c>
      <c r="EW5" s="4">
        <f t="shared" si="19"/>
        <v>0</v>
      </c>
      <c r="EY5" s="2" t="s">
        <v>8</v>
      </c>
      <c r="EZ5" s="2">
        <v>135</v>
      </c>
      <c r="FA5" s="2">
        <v>49</v>
      </c>
      <c r="FB5" s="2">
        <v>67</v>
      </c>
      <c r="FC5" s="2">
        <v>19</v>
      </c>
      <c r="FD5" s="4">
        <v>0.36</v>
      </c>
      <c r="FE5" s="4">
        <f t="shared" si="20"/>
        <v>0</v>
      </c>
    </row>
    <row r="6" spans="1:161">
      <c r="A6" s="76">
        <v>0.95</v>
      </c>
      <c r="B6" s="76"/>
      <c r="C6" s="75" t="s">
        <v>9</v>
      </c>
      <c r="D6" s="75">
        <v>272</v>
      </c>
      <c r="E6" s="75">
        <v>260</v>
      </c>
      <c r="F6" s="75">
        <v>0</v>
      </c>
      <c r="G6" s="75">
        <v>12</v>
      </c>
      <c r="H6" s="76">
        <f t="shared" si="3"/>
        <v>0.95588235294117652</v>
      </c>
      <c r="J6" s="2" t="s">
        <v>9</v>
      </c>
      <c r="K6" s="2">
        <v>272</v>
      </c>
      <c r="L6" s="2">
        <v>260</v>
      </c>
      <c r="M6" s="2">
        <v>0</v>
      </c>
      <c r="N6" s="2">
        <v>12</v>
      </c>
      <c r="O6" s="4">
        <f t="shared" si="4"/>
        <v>0.95588235294117652</v>
      </c>
      <c r="P6" s="10">
        <f t="shared" si="5"/>
        <v>0</v>
      </c>
      <c r="R6" s="2" t="s">
        <v>9</v>
      </c>
      <c r="S6" s="2">
        <v>272</v>
      </c>
      <c r="T6" s="2">
        <v>260</v>
      </c>
      <c r="U6" s="2">
        <v>0</v>
      </c>
      <c r="V6" s="2">
        <v>12</v>
      </c>
      <c r="W6" s="4">
        <v>0.95</v>
      </c>
      <c r="X6" s="4">
        <f t="shared" si="0"/>
        <v>-5.8823529411765607E-3</v>
      </c>
      <c r="Z6" s="7" t="s">
        <v>9</v>
      </c>
      <c r="AA6" s="1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2"/>
        <v>0.98897058823529416</v>
      </c>
      <c r="AO6" s="4">
        <f>AE6-AN6</f>
        <v>-0.98897058823529416</v>
      </c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v>0</v>
      </c>
      <c r="AW6" s="4">
        <f t="shared" si="6"/>
        <v>0</v>
      </c>
      <c r="AY6" s="2" t="s">
        <v>9</v>
      </c>
      <c r="AZ6" s="2">
        <v>272</v>
      </c>
      <c r="BA6" s="2">
        <v>256</v>
      </c>
      <c r="BB6" s="2">
        <v>4</v>
      </c>
      <c r="BC6" s="2">
        <v>12</v>
      </c>
      <c r="BD6" s="4">
        <v>0.94</v>
      </c>
      <c r="BE6" s="4">
        <f t="shared" si="7"/>
        <v>0.94</v>
      </c>
      <c r="BG6" s="2" t="s">
        <v>9</v>
      </c>
      <c r="BH6" s="2">
        <v>272</v>
      </c>
      <c r="BI6" s="2">
        <v>256</v>
      </c>
      <c r="BJ6" s="2">
        <v>4</v>
      </c>
      <c r="BK6" s="2">
        <v>12</v>
      </c>
      <c r="BL6" s="4">
        <v>0.94</v>
      </c>
      <c r="BM6" s="4">
        <f t="shared" si="8"/>
        <v>0</v>
      </c>
      <c r="BO6" s="2" t="s">
        <v>9</v>
      </c>
      <c r="BP6" s="2">
        <v>272</v>
      </c>
      <c r="BQ6" s="2">
        <v>62</v>
      </c>
      <c r="BR6" s="2">
        <v>196</v>
      </c>
      <c r="BS6" s="2">
        <v>14</v>
      </c>
      <c r="BT6" s="4">
        <v>0.23</v>
      </c>
      <c r="BU6" s="4">
        <f t="shared" si="9"/>
        <v>-0.71</v>
      </c>
      <c r="BW6" s="2" t="s">
        <v>9</v>
      </c>
      <c r="BX6" s="2">
        <v>272</v>
      </c>
      <c r="BY6" s="2">
        <v>256</v>
      </c>
      <c r="BZ6" s="2">
        <v>4</v>
      </c>
      <c r="CA6" s="2">
        <v>12</v>
      </c>
      <c r="CB6" s="4">
        <v>0.94</v>
      </c>
      <c r="CC6" s="4">
        <f t="shared" si="10"/>
        <v>0.71</v>
      </c>
      <c r="CE6" s="2" t="s">
        <v>9</v>
      </c>
      <c r="CF6" s="2">
        <v>272</v>
      </c>
      <c r="CG6" s="2">
        <v>265</v>
      </c>
      <c r="CH6" s="2">
        <v>4</v>
      </c>
      <c r="CI6" s="2">
        <v>3</v>
      </c>
      <c r="CJ6" s="4">
        <v>0.97</v>
      </c>
      <c r="CK6" s="4">
        <f t="shared" si="11"/>
        <v>3.0000000000000027E-2</v>
      </c>
      <c r="CM6" s="2" t="s">
        <v>9</v>
      </c>
      <c r="CN6" s="2">
        <v>272</v>
      </c>
      <c r="CO6" s="2">
        <v>265</v>
      </c>
      <c r="CP6" s="2">
        <v>4</v>
      </c>
      <c r="CQ6" s="2">
        <v>3</v>
      </c>
      <c r="CR6" s="4">
        <v>0.97</v>
      </c>
      <c r="CS6" s="4">
        <f t="shared" si="12"/>
        <v>0</v>
      </c>
      <c r="CU6" s="2" t="s">
        <v>9</v>
      </c>
      <c r="CV6" s="2">
        <v>272</v>
      </c>
      <c r="CW6" s="2">
        <v>256</v>
      </c>
      <c r="CX6" s="2">
        <v>4</v>
      </c>
      <c r="CY6" s="7">
        <v>12</v>
      </c>
      <c r="CZ6" s="4">
        <v>0.94</v>
      </c>
      <c r="DA6" s="4">
        <f t="shared" si="13"/>
        <v>-3.0000000000000027E-2</v>
      </c>
      <c r="DC6" s="2" t="s">
        <v>9</v>
      </c>
      <c r="DD6" s="2">
        <v>272</v>
      </c>
      <c r="DE6" s="2">
        <v>256</v>
      </c>
      <c r="DF6" s="2">
        <v>4</v>
      </c>
      <c r="DG6" s="7">
        <v>12</v>
      </c>
      <c r="DH6" s="4">
        <v>0.94</v>
      </c>
      <c r="DI6" s="4">
        <f t="shared" si="14"/>
        <v>0</v>
      </c>
      <c r="DK6" s="2" t="s">
        <v>9</v>
      </c>
      <c r="DL6" s="2">
        <v>272</v>
      </c>
      <c r="DM6" s="2">
        <v>256</v>
      </c>
      <c r="DN6" s="2">
        <v>4</v>
      </c>
      <c r="DO6" s="2">
        <v>12</v>
      </c>
      <c r="DP6" s="4">
        <v>0.94</v>
      </c>
      <c r="DQ6" s="4">
        <f t="shared" si="15"/>
        <v>0</v>
      </c>
      <c r="DS6" s="2" t="s">
        <v>9</v>
      </c>
      <c r="DT6" s="2">
        <v>272</v>
      </c>
      <c r="DU6" s="2">
        <v>256</v>
      </c>
      <c r="DV6" s="2">
        <v>4</v>
      </c>
      <c r="DW6" s="2">
        <v>12</v>
      </c>
      <c r="DX6" s="4">
        <v>0.94</v>
      </c>
      <c r="DY6" s="4">
        <f t="shared" si="16"/>
        <v>0</v>
      </c>
      <c r="EA6" s="2" t="s">
        <v>9</v>
      </c>
      <c r="EB6" s="2">
        <v>272</v>
      </c>
      <c r="EC6" s="2">
        <v>256</v>
      </c>
      <c r="ED6" s="2">
        <v>4</v>
      </c>
      <c r="EE6" s="2">
        <v>12</v>
      </c>
      <c r="EF6" s="4">
        <v>0.94</v>
      </c>
      <c r="EG6" s="4">
        <f t="shared" si="17"/>
        <v>0</v>
      </c>
      <c r="EI6" s="7" t="s">
        <v>9</v>
      </c>
      <c r="EJ6" s="2">
        <v>272</v>
      </c>
      <c r="EK6" s="2">
        <v>63</v>
      </c>
      <c r="EL6" s="2">
        <v>195</v>
      </c>
      <c r="EM6" s="2">
        <v>14</v>
      </c>
      <c r="EN6" s="4">
        <v>0.23</v>
      </c>
      <c r="EO6" s="4">
        <f t="shared" si="18"/>
        <v>-0.71</v>
      </c>
      <c r="EQ6" s="7" t="s">
        <v>9</v>
      </c>
      <c r="ER6" s="2">
        <v>272</v>
      </c>
      <c r="ES6" s="2">
        <v>63</v>
      </c>
      <c r="ET6" s="2">
        <v>195</v>
      </c>
      <c r="EU6" s="2">
        <v>14</v>
      </c>
      <c r="EV6" s="4">
        <v>0.23</v>
      </c>
      <c r="EW6" s="4">
        <f t="shared" si="19"/>
        <v>0</v>
      </c>
      <c r="EY6" s="2" t="s">
        <v>9</v>
      </c>
      <c r="EZ6" s="2">
        <v>272</v>
      </c>
      <c r="FA6" s="2">
        <v>62</v>
      </c>
      <c r="FB6" s="2">
        <v>196</v>
      </c>
      <c r="FC6" s="2">
        <v>14</v>
      </c>
      <c r="FD6" s="4">
        <v>0.23</v>
      </c>
      <c r="FE6" s="4">
        <f t="shared" si="20"/>
        <v>0</v>
      </c>
    </row>
    <row r="7" spans="1:161">
      <c r="A7" s="76">
        <v>0.28999999999999998</v>
      </c>
      <c r="B7" s="76"/>
      <c r="C7" s="75" t="s">
        <v>10</v>
      </c>
      <c r="D7" s="98">
        <v>38</v>
      </c>
      <c r="E7" s="98">
        <v>11</v>
      </c>
      <c r="F7" s="98">
        <v>18</v>
      </c>
      <c r="G7" s="98">
        <v>9</v>
      </c>
      <c r="H7" s="76">
        <f t="shared" si="3"/>
        <v>0.28947368421052633</v>
      </c>
      <c r="J7" s="2" t="s">
        <v>10</v>
      </c>
      <c r="K7" s="2">
        <v>38</v>
      </c>
      <c r="L7" s="2">
        <v>11</v>
      </c>
      <c r="M7" s="2">
        <v>18</v>
      </c>
      <c r="N7" s="2">
        <v>9</v>
      </c>
      <c r="O7" s="4">
        <f t="shared" si="4"/>
        <v>0.28947368421052633</v>
      </c>
      <c r="P7" s="10">
        <f t="shared" si="5"/>
        <v>0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4">
        <v>0.28000000000000003</v>
      </c>
      <c r="X7" s="4">
        <f t="shared" si="0"/>
        <v>-9.4736842105263008E-3</v>
      </c>
      <c r="Z7" s="2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-0.28000000000000003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2"/>
        <v>0.47368421052631576</v>
      </c>
      <c r="AO7" s="4">
        <f>AE7-AN7</f>
        <v>-0.47368421052631576</v>
      </c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v>0</v>
      </c>
      <c r="AW7" s="4">
        <f t="shared" si="6"/>
        <v>0</v>
      </c>
      <c r="AY7" s="2" t="s">
        <v>10</v>
      </c>
      <c r="AZ7" s="2">
        <v>38</v>
      </c>
      <c r="BA7" s="2">
        <v>0</v>
      </c>
      <c r="BB7" s="2">
        <v>0</v>
      </c>
      <c r="BC7" s="2">
        <v>38</v>
      </c>
      <c r="BD7" s="4">
        <v>0</v>
      </c>
      <c r="BE7" s="4">
        <f t="shared" si="7"/>
        <v>0</v>
      </c>
      <c r="BG7" s="2" t="s">
        <v>10</v>
      </c>
      <c r="BH7" s="2">
        <v>38</v>
      </c>
      <c r="BI7" s="2">
        <v>11</v>
      </c>
      <c r="BJ7" s="2">
        <v>18</v>
      </c>
      <c r="BK7" s="2">
        <v>9</v>
      </c>
      <c r="BL7" s="4">
        <v>0.28999999999999998</v>
      </c>
      <c r="BM7" s="4">
        <f t="shared" si="8"/>
        <v>0.28999999999999998</v>
      </c>
      <c r="BO7" s="2" t="s">
        <v>10</v>
      </c>
      <c r="BP7" s="2">
        <v>38</v>
      </c>
      <c r="BQ7" s="2">
        <v>18</v>
      </c>
      <c r="BR7" s="2">
        <v>13</v>
      </c>
      <c r="BS7" s="2">
        <v>7</v>
      </c>
      <c r="BT7" s="4">
        <v>0.47</v>
      </c>
      <c r="BU7" s="4">
        <f t="shared" si="9"/>
        <v>0.18</v>
      </c>
      <c r="BW7" s="2" t="s">
        <v>10</v>
      </c>
      <c r="BX7" s="2">
        <v>38</v>
      </c>
      <c r="BY7" s="2">
        <v>18</v>
      </c>
      <c r="BZ7" s="2">
        <v>13</v>
      </c>
      <c r="CA7" s="2">
        <v>7</v>
      </c>
      <c r="CB7" s="4">
        <v>0.47</v>
      </c>
      <c r="CC7" s="4">
        <f t="shared" si="10"/>
        <v>0</v>
      </c>
      <c r="CE7" s="2" t="s">
        <v>10</v>
      </c>
      <c r="CF7" s="2">
        <v>38</v>
      </c>
      <c r="CG7" s="2">
        <v>18</v>
      </c>
      <c r="CH7" s="2">
        <v>13</v>
      </c>
      <c r="CI7" s="2">
        <v>7</v>
      </c>
      <c r="CJ7" s="4">
        <v>0.47</v>
      </c>
      <c r="CK7" s="4">
        <f t="shared" si="11"/>
        <v>0</v>
      </c>
      <c r="CM7" s="2" t="s">
        <v>10</v>
      </c>
      <c r="CN7" s="2">
        <v>38</v>
      </c>
      <c r="CO7" s="2">
        <v>18</v>
      </c>
      <c r="CP7" s="2">
        <v>13</v>
      </c>
      <c r="CQ7" s="2">
        <v>7</v>
      </c>
      <c r="CR7" s="4">
        <v>0.47</v>
      </c>
      <c r="CS7" s="4">
        <f t="shared" si="12"/>
        <v>0</v>
      </c>
      <c r="CU7" s="2" t="s">
        <v>10</v>
      </c>
      <c r="CV7" s="2">
        <v>38</v>
      </c>
      <c r="CW7" s="2">
        <v>18</v>
      </c>
      <c r="CX7" s="2">
        <v>13</v>
      </c>
      <c r="CY7" s="2">
        <v>7</v>
      </c>
      <c r="CZ7" s="4">
        <v>0.47</v>
      </c>
      <c r="DA7" s="4">
        <f t="shared" si="13"/>
        <v>0</v>
      </c>
      <c r="DC7" s="2" t="s">
        <v>10</v>
      </c>
      <c r="DD7" s="2">
        <v>38</v>
      </c>
      <c r="DE7" s="2">
        <v>18</v>
      </c>
      <c r="DF7" s="2">
        <v>13</v>
      </c>
      <c r="DG7" s="2">
        <v>7</v>
      </c>
      <c r="DH7" s="4">
        <v>0.47</v>
      </c>
      <c r="DI7" s="4">
        <f t="shared" si="14"/>
        <v>0</v>
      </c>
      <c r="DK7" s="2" t="s">
        <v>10</v>
      </c>
      <c r="DL7" s="2">
        <v>38</v>
      </c>
      <c r="DM7" s="2">
        <v>18</v>
      </c>
      <c r="DN7" s="2">
        <v>13</v>
      </c>
      <c r="DO7" s="2">
        <v>7</v>
      </c>
      <c r="DP7" s="4">
        <v>0.47</v>
      </c>
      <c r="DQ7" s="4">
        <f t="shared" si="15"/>
        <v>0</v>
      </c>
      <c r="DS7" s="2" t="s">
        <v>10</v>
      </c>
      <c r="DT7" s="2">
        <v>38</v>
      </c>
      <c r="DU7" s="2">
        <v>18</v>
      </c>
      <c r="DV7" s="2">
        <v>19</v>
      </c>
      <c r="DW7" s="2">
        <v>1</v>
      </c>
      <c r="DX7" s="4">
        <v>0.47</v>
      </c>
      <c r="DY7" s="4">
        <f t="shared" si="16"/>
        <v>0</v>
      </c>
      <c r="EA7" s="2" t="s">
        <v>10</v>
      </c>
      <c r="EB7" s="2">
        <v>38</v>
      </c>
      <c r="EC7" s="2">
        <v>18</v>
      </c>
      <c r="ED7" s="2">
        <v>19</v>
      </c>
      <c r="EE7" s="2">
        <v>1</v>
      </c>
      <c r="EF7" s="4">
        <v>0.47</v>
      </c>
      <c r="EG7" s="4">
        <f t="shared" si="17"/>
        <v>0</v>
      </c>
      <c r="EI7" s="2" t="s">
        <v>10</v>
      </c>
      <c r="EJ7" s="2">
        <v>38</v>
      </c>
      <c r="EK7" s="2">
        <v>28</v>
      </c>
      <c r="EL7" s="2">
        <v>5</v>
      </c>
      <c r="EM7" s="2">
        <v>5</v>
      </c>
      <c r="EN7" s="4">
        <v>0.74</v>
      </c>
      <c r="EO7" s="4">
        <f t="shared" si="18"/>
        <v>0.27</v>
      </c>
      <c r="EQ7" s="2" t="s">
        <v>10</v>
      </c>
      <c r="ER7" s="2">
        <v>38</v>
      </c>
      <c r="ES7" s="2">
        <v>28</v>
      </c>
      <c r="ET7" s="2">
        <v>5</v>
      </c>
      <c r="EU7" s="2">
        <v>5</v>
      </c>
      <c r="EV7" s="4">
        <v>0.74</v>
      </c>
      <c r="EW7" s="4">
        <f t="shared" si="19"/>
        <v>0</v>
      </c>
      <c r="EY7" s="2" t="s">
        <v>10</v>
      </c>
      <c r="EZ7" s="2">
        <v>38</v>
      </c>
      <c r="FA7" s="2">
        <v>28</v>
      </c>
      <c r="FB7" s="2">
        <v>5</v>
      </c>
      <c r="FC7" s="2">
        <v>5</v>
      </c>
      <c r="FD7" s="4">
        <v>0.74</v>
      </c>
      <c r="FE7" s="4">
        <f t="shared" si="20"/>
        <v>0</v>
      </c>
    </row>
    <row r="8" spans="1:161">
      <c r="A8" s="76">
        <v>0.64</v>
      </c>
      <c r="B8" s="76"/>
      <c r="C8" s="75" t="s">
        <v>11</v>
      </c>
      <c r="D8" s="75">
        <v>25</v>
      </c>
      <c r="E8" s="75">
        <v>16</v>
      </c>
      <c r="F8" s="75">
        <v>9</v>
      </c>
      <c r="G8" s="75">
        <v>0</v>
      </c>
      <c r="H8" s="76">
        <f t="shared" si="3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4">
        <f t="shared" si="4"/>
        <v>0.64</v>
      </c>
      <c r="P8" s="10">
        <f t="shared" si="5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4">
        <v>0.64</v>
      </c>
      <c r="X8" s="4">
        <f t="shared" si="0"/>
        <v>0</v>
      </c>
      <c r="Z8" s="2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2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v>0</v>
      </c>
      <c r="AW8" s="4">
        <f t="shared" si="6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v>0.64</v>
      </c>
      <c r="BE8" s="4">
        <f t="shared" si="7"/>
        <v>0.64</v>
      </c>
      <c r="BG8" s="2" t="s">
        <v>11</v>
      </c>
      <c r="BH8" s="2">
        <v>25</v>
      </c>
      <c r="BI8" s="2">
        <v>16</v>
      </c>
      <c r="BJ8" s="2">
        <v>9</v>
      </c>
      <c r="BK8" s="2">
        <v>0</v>
      </c>
      <c r="BL8" s="4">
        <v>0.64</v>
      </c>
      <c r="BM8" s="4">
        <f t="shared" si="8"/>
        <v>0</v>
      </c>
      <c r="BO8" s="2" t="s">
        <v>11</v>
      </c>
      <c r="BP8" s="2">
        <v>25</v>
      </c>
      <c r="BQ8" s="2">
        <v>16</v>
      </c>
      <c r="BR8" s="2">
        <v>9</v>
      </c>
      <c r="BS8" s="2">
        <v>0</v>
      </c>
      <c r="BT8" s="4">
        <v>0.64</v>
      </c>
      <c r="BU8" s="4">
        <f t="shared" si="9"/>
        <v>0</v>
      </c>
      <c r="BW8" s="2" t="s">
        <v>11</v>
      </c>
      <c r="BX8" s="2">
        <v>25</v>
      </c>
      <c r="BY8" s="2">
        <v>16</v>
      </c>
      <c r="BZ8" s="2">
        <v>9</v>
      </c>
      <c r="CA8" s="2">
        <v>0</v>
      </c>
      <c r="CB8" s="4">
        <v>0.64</v>
      </c>
      <c r="CC8" s="4">
        <f t="shared" si="10"/>
        <v>0</v>
      </c>
      <c r="CE8" s="2" t="s">
        <v>11</v>
      </c>
      <c r="CF8" s="2">
        <v>25</v>
      </c>
      <c r="CG8" s="2">
        <v>16</v>
      </c>
      <c r="CH8" s="2">
        <v>9</v>
      </c>
      <c r="CI8" s="2">
        <v>0</v>
      </c>
      <c r="CJ8" s="4">
        <v>0.64</v>
      </c>
      <c r="CK8" s="4">
        <f t="shared" si="11"/>
        <v>0</v>
      </c>
      <c r="CM8" s="2" t="s">
        <v>11</v>
      </c>
      <c r="CN8" s="2">
        <v>25</v>
      </c>
      <c r="CO8" s="2">
        <v>16</v>
      </c>
      <c r="CP8" s="2">
        <v>9</v>
      </c>
      <c r="CQ8" s="2">
        <v>0</v>
      </c>
      <c r="CR8" s="4">
        <v>0.64</v>
      </c>
      <c r="CS8" s="4">
        <f t="shared" si="12"/>
        <v>0</v>
      </c>
      <c r="CU8" s="2" t="s">
        <v>11</v>
      </c>
      <c r="CV8" s="2">
        <v>25</v>
      </c>
      <c r="CW8" s="2">
        <v>16</v>
      </c>
      <c r="CX8" s="2">
        <v>9</v>
      </c>
      <c r="CY8" s="2">
        <v>0</v>
      </c>
      <c r="CZ8" s="4">
        <v>0.64</v>
      </c>
      <c r="DA8" s="4">
        <f t="shared" si="13"/>
        <v>0</v>
      </c>
      <c r="DC8" s="2" t="s">
        <v>11</v>
      </c>
      <c r="DD8" s="2">
        <v>25</v>
      </c>
      <c r="DE8" s="2">
        <v>16</v>
      </c>
      <c r="DF8" s="2">
        <v>9</v>
      </c>
      <c r="DG8" s="2">
        <v>0</v>
      </c>
      <c r="DH8" s="4">
        <v>0.64</v>
      </c>
      <c r="DI8" s="4">
        <f t="shared" si="14"/>
        <v>0</v>
      </c>
      <c r="DK8" s="2" t="s">
        <v>11</v>
      </c>
      <c r="DL8" s="2">
        <v>25</v>
      </c>
      <c r="DM8" s="2">
        <v>16</v>
      </c>
      <c r="DN8" s="2">
        <v>9</v>
      </c>
      <c r="DO8" s="2">
        <v>0</v>
      </c>
      <c r="DP8" s="4">
        <v>0.64</v>
      </c>
      <c r="DQ8" s="4">
        <f t="shared" si="15"/>
        <v>0</v>
      </c>
      <c r="DS8" s="2" t="s">
        <v>11</v>
      </c>
      <c r="DT8" s="2">
        <v>25</v>
      </c>
      <c r="DU8" s="2">
        <v>16</v>
      </c>
      <c r="DV8" s="2">
        <v>9</v>
      </c>
      <c r="DW8" s="2">
        <v>0</v>
      </c>
      <c r="DX8" s="4">
        <v>0.64</v>
      </c>
      <c r="DY8" s="4">
        <f t="shared" si="16"/>
        <v>0</v>
      </c>
      <c r="EA8" s="2" t="s">
        <v>11</v>
      </c>
      <c r="EB8" s="2">
        <v>25</v>
      </c>
      <c r="EC8" s="2">
        <v>16</v>
      </c>
      <c r="ED8" s="2">
        <v>9</v>
      </c>
      <c r="EE8" s="2">
        <v>0</v>
      </c>
      <c r="EF8" s="4">
        <v>0.64</v>
      </c>
      <c r="EG8" s="4">
        <f t="shared" si="17"/>
        <v>0</v>
      </c>
      <c r="EI8" s="2" t="s">
        <v>11</v>
      </c>
      <c r="EJ8" s="2">
        <v>25</v>
      </c>
      <c r="EK8" s="2">
        <v>16</v>
      </c>
      <c r="EL8" s="2">
        <v>9</v>
      </c>
      <c r="EM8" s="2">
        <v>0</v>
      </c>
      <c r="EN8" s="4">
        <v>0.64</v>
      </c>
      <c r="EO8" s="4">
        <f t="shared" si="18"/>
        <v>0</v>
      </c>
      <c r="EQ8" s="2" t="s">
        <v>11</v>
      </c>
      <c r="ER8" s="2">
        <v>25</v>
      </c>
      <c r="ES8" s="2">
        <v>17</v>
      </c>
      <c r="ET8" s="2">
        <v>8</v>
      </c>
      <c r="EU8" s="2">
        <v>0</v>
      </c>
      <c r="EV8" s="4">
        <v>0.68</v>
      </c>
      <c r="EW8" s="4">
        <f t="shared" si="19"/>
        <v>4.0000000000000036E-2</v>
      </c>
      <c r="EY8" s="2" t="s">
        <v>11</v>
      </c>
      <c r="EZ8" s="2">
        <v>25</v>
      </c>
      <c r="FA8" s="2">
        <v>17</v>
      </c>
      <c r="FB8" s="2">
        <v>8</v>
      </c>
      <c r="FC8" s="2">
        <v>0</v>
      </c>
      <c r="FD8" s="4">
        <v>0.68</v>
      </c>
      <c r="FE8" s="4">
        <f t="shared" si="20"/>
        <v>0</v>
      </c>
    </row>
    <row r="9" spans="1:16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3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4"/>
        <v>1</v>
      </c>
      <c r="P9" s="10">
        <f t="shared" si="5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v>1</v>
      </c>
      <c r="X9" s="4">
        <f t="shared" si="0"/>
        <v>0</v>
      </c>
      <c r="Z9" s="2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2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v>0</v>
      </c>
      <c r="AW9" s="4">
        <f t="shared" si="6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v>1</v>
      </c>
      <c r="BE9" s="4">
        <f t="shared" si="7"/>
        <v>1</v>
      </c>
      <c r="BG9" s="2" t="s">
        <v>12</v>
      </c>
      <c r="BH9" s="2">
        <v>81</v>
      </c>
      <c r="BI9" s="2">
        <v>81</v>
      </c>
      <c r="BJ9" s="2">
        <v>0</v>
      </c>
      <c r="BK9" s="2">
        <v>0</v>
      </c>
      <c r="BL9" s="4">
        <v>1</v>
      </c>
      <c r="BM9" s="4">
        <f t="shared" si="8"/>
        <v>0</v>
      </c>
      <c r="BO9" s="7" t="s">
        <v>12</v>
      </c>
      <c r="BP9" s="2">
        <v>81</v>
      </c>
      <c r="BQ9" s="2">
        <v>46</v>
      </c>
      <c r="BR9" s="2">
        <v>34</v>
      </c>
      <c r="BS9" s="2">
        <v>1</v>
      </c>
      <c r="BT9" s="4">
        <v>0.56999999999999995</v>
      </c>
      <c r="BU9" s="4">
        <f t="shared" si="9"/>
        <v>-0.43000000000000005</v>
      </c>
      <c r="BW9" s="7" t="s">
        <v>12</v>
      </c>
      <c r="BX9" s="2">
        <v>81</v>
      </c>
      <c r="BY9" s="2">
        <v>46</v>
      </c>
      <c r="BZ9" s="2">
        <v>34</v>
      </c>
      <c r="CA9" s="2">
        <v>1</v>
      </c>
      <c r="CB9" s="4">
        <v>0.56999999999999995</v>
      </c>
      <c r="CC9" s="4">
        <f t="shared" si="10"/>
        <v>0</v>
      </c>
      <c r="CE9" s="2" t="s">
        <v>12</v>
      </c>
      <c r="CF9" s="2">
        <v>81</v>
      </c>
      <c r="CG9" s="2">
        <v>46</v>
      </c>
      <c r="CH9" s="2">
        <v>34</v>
      </c>
      <c r="CI9" s="2">
        <v>1</v>
      </c>
      <c r="CJ9" s="4">
        <v>0.56999999999999995</v>
      </c>
      <c r="CK9" s="4">
        <f t="shared" si="11"/>
        <v>0</v>
      </c>
      <c r="CM9" s="38" t="s">
        <v>12</v>
      </c>
      <c r="CN9" s="2">
        <v>81</v>
      </c>
      <c r="CO9" s="2">
        <v>46</v>
      </c>
      <c r="CP9" s="2">
        <v>34</v>
      </c>
      <c r="CQ9" s="2">
        <v>1</v>
      </c>
      <c r="CR9" s="4">
        <v>0.56999999999999995</v>
      </c>
      <c r="CS9" s="4">
        <f t="shared" si="12"/>
        <v>0</v>
      </c>
      <c r="CU9" s="38" t="s">
        <v>12</v>
      </c>
      <c r="CV9" s="2">
        <v>81</v>
      </c>
      <c r="CW9" s="2">
        <v>46</v>
      </c>
      <c r="CX9" s="2">
        <v>34</v>
      </c>
      <c r="CY9" s="2">
        <v>1</v>
      </c>
      <c r="CZ9" s="4">
        <v>0.56999999999999995</v>
      </c>
      <c r="DA9" s="4">
        <f t="shared" si="13"/>
        <v>0</v>
      </c>
      <c r="DC9" s="38" t="s">
        <v>12</v>
      </c>
      <c r="DD9" s="2">
        <v>81</v>
      </c>
      <c r="DE9" s="2">
        <v>46</v>
      </c>
      <c r="DF9" s="2">
        <v>34</v>
      </c>
      <c r="DG9" s="2">
        <v>1</v>
      </c>
      <c r="DH9" s="4">
        <v>0.56999999999999995</v>
      </c>
      <c r="DI9" s="4">
        <f t="shared" si="14"/>
        <v>0</v>
      </c>
      <c r="DK9" s="38" t="s">
        <v>12</v>
      </c>
      <c r="DL9" s="2">
        <v>81</v>
      </c>
      <c r="DM9" s="2">
        <v>46</v>
      </c>
      <c r="DN9" s="2">
        <v>34</v>
      </c>
      <c r="DO9" s="2">
        <v>1</v>
      </c>
      <c r="DP9" s="4">
        <v>0.56999999999999995</v>
      </c>
      <c r="DQ9" s="4">
        <f t="shared" si="15"/>
        <v>0</v>
      </c>
      <c r="DS9" s="2" t="s">
        <v>12</v>
      </c>
      <c r="DT9" s="2">
        <v>81</v>
      </c>
      <c r="DU9" s="2">
        <v>81</v>
      </c>
      <c r="DV9" s="2">
        <v>0</v>
      </c>
      <c r="DW9" s="2">
        <v>0</v>
      </c>
      <c r="DX9" s="4">
        <v>1</v>
      </c>
      <c r="DY9" s="4">
        <f t="shared" si="16"/>
        <v>0.43000000000000005</v>
      </c>
      <c r="EA9" s="2" t="s">
        <v>12</v>
      </c>
      <c r="EB9" s="2">
        <v>81</v>
      </c>
      <c r="EC9" s="2">
        <v>81</v>
      </c>
      <c r="ED9" s="2">
        <v>0</v>
      </c>
      <c r="EE9" s="2">
        <v>0</v>
      </c>
      <c r="EF9" s="4">
        <v>1</v>
      </c>
      <c r="EG9" s="4">
        <f t="shared" si="17"/>
        <v>0</v>
      </c>
      <c r="EI9" s="2" t="s">
        <v>12</v>
      </c>
      <c r="EJ9" s="2">
        <v>81</v>
      </c>
      <c r="EK9" s="2">
        <v>81</v>
      </c>
      <c r="EL9" s="2">
        <v>0</v>
      </c>
      <c r="EM9" s="2">
        <v>0</v>
      </c>
      <c r="EN9" s="4">
        <v>1</v>
      </c>
      <c r="EO9" s="4">
        <f t="shared" si="18"/>
        <v>0</v>
      </c>
      <c r="EQ9" s="2" t="s">
        <v>12</v>
      </c>
      <c r="ER9" s="2">
        <v>81</v>
      </c>
      <c r="ES9" s="2">
        <v>81</v>
      </c>
      <c r="ET9" s="2">
        <v>0</v>
      </c>
      <c r="EU9" s="2">
        <v>0</v>
      </c>
      <c r="EV9" s="4">
        <v>1</v>
      </c>
      <c r="EW9" s="4">
        <f t="shared" si="19"/>
        <v>0</v>
      </c>
      <c r="EY9" s="2" t="s">
        <v>12</v>
      </c>
      <c r="EZ9" s="2">
        <v>81</v>
      </c>
      <c r="FA9" s="2">
        <v>81</v>
      </c>
      <c r="FB9" s="2">
        <v>0</v>
      </c>
      <c r="FC9" s="2">
        <v>0</v>
      </c>
      <c r="FD9" s="4">
        <v>1</v>
      </c>
      <c r="FE9" s="4">
        <f t="shared" si="20"/>
        <v>0</v>
      </c>
    </row>
    <row r="10" spans="1:161">
      <c r="A10" s="76">
        <v>0.83</v>
      </c>
      <c r="B10" s="76"/>
      <c r="C10" s="75" t="s">
        <v>13</v>
      </c>
      <c r="D10" s="75">
        <v>48</v>
      </c>
      <c r="E10" s="75">
        <v>40</v>
      </c>
      <c r="F10" s="75">
        <v>8</v>
      </c>
      <c r="G10" s="75">
        <v>0</v>
      </c>
      <c r="H10" s="76">
        <f t="shared" si="3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4">
        <f t="shared" si="4"/>
        <v>0.83333333333333337</v>
      </c>
      <c r="P10" s="10">
        <f t="shared" si="5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4">
        <v>0.83</v>
      </c>
      <c r="X10" s="4">
        <f t="shared" si="0"/>
        <v>-3.3333333333334103E-3</v>
      </c>
      <c r="Z10" s="2" t="s">
        <v>13</v>
      </c>
      <c r="AA10" s="2">
        <v>48</v>
      </c>
      <c r="AB10" s="1">
        <v>0</v>
      </c>
      <c r="AC10" s="1">
        <v>0</v>
      </c>
      <c r="AD10" s="1">
        <v>48</v>
      </c>
      <c r="AE10" s="3">
        <v>0</v>
      </c>
      <c r="AF10" s="4">
        <f t="shared" si="1"/>
        <v>-0.83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2"/>
        <v>0.9375</v>
      </c>
      <c r="AO10" s="4">
        <f>AE10-AN10</f>
        <v>-0.9375</v>
      </c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v>0</v>
      </c>
      <c r="AW10" s="4">
        <f t="shared" si="6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v>0.79</v>
      </c>
      <c r="BE10" s="4">
        <f t="shared" si="7"/>
        <v>0.79</v>
      </c>
      <c r="BG10" s="2" t="s">
        <v>13</v>
      </c>
      <c r="BH10" s="2">
        <v>48</v>
      </c>
      <c r="BI10" s="2">
        <v>38</v>
      </c>
      <c r="BJ10" s="2">
        <v>8</v>
      </c>
      <c r="BK10" s="2">
        <v>2</v>
      </c>
      <c r="BL10" s="4">
        <v>0.79</v>
      </c>
      <c r="BM10" s="4">
        <f t="shared" si="8"/>
        <v>0</v>
      </c>
      <c r="BO10" s="2" t="s">
        <v>13</v>
      </c>
      <c r="BP10" s="2">
        <v>48</v>
      </c>
      <c r="BQ10" s="2">
        <v>38</v>
      </c>
      <c r="BR10" s="2">
        <v>8</v>
      </c>
      <c r="BS10" s="2">
        <v>2</v>
      </c>
      <c r="BT10" s="4">
        <v>0.79</v>
      </c>
      <c r="BU10" s="4">
        <f t="shared" si="9"/>
        <v>0</v>
      </c>
      <c r="BW10" s="2" t="s">
        <v>13</v>
      </c>
      <c r="BX10" s="2">
        <v>48</v>
      </c>
      <c r="BY10" s="2">
        <v>38</v>
      </c>
      <c r="BZ10" s="2">
        <v>8</v>
      </c>
      <c r="CA10" s="2">
        <v>2</v>
      </c>
      <c r="CB10" s="4">
        <v>0.79</v>
      </c>
      <c r="CC10" s="4">
        <f t="shared" si="10"/>
        <v>0</v>
      </c>
      <c r="CE10" s="2" t="s">
        <v>13</v>
      </c>
      <c r="CF10" s="2">
        <v>48</v>
      </c>
      <c r="CG10" s="2">
        <v>38</v>
      </c>
      <c r="CH10" s="2">
        <v>8</v>
      </c>
      <c r="CI10" s="2">
        <v>2</v>
      </c>
      <c r="CJ10" s="4">
        <v>0.79</v>
      </c>
      <c r="CK10" s="4">
        <f t="shared" si="11"/>
        <v>0</v>
      </c>
      <c r="CM10" s="2" t="s">
        <v>13</v>
      </c>
      <c r="CN10" s="2">
        <v>48</v>
      </c>
      <c r="CO10" s="2">
        <v>38</v>
      </c>
      <c r="CP10" s="2">
        <v>8</v>
      </c>
      <c r="CQ10" s="2">
        <v>2</v>
      </c>
      <c r="CR10" s="4">
        <v>0.79</v>
      </c>
      <c r="CS10" s="4">
        <f t="shared" si="12"/>
        <v>0</v>
      </c>
      <c r="CU10" s="2" t="s">
        <v>13</v>
      </c>
      <c r="CV10" s="2">
        <v>48</v>
      </c>
      <c r="CW10" s="2">
        <v>38</v>
      </c>
      <c r="CX10" s="2">
        <v>8</v>
      </c>
      <c r="CY10" s="2">
        <v>2</v>
      </c>
      <c r="CZ10" s="4">
        <v>0.79</v>
      </c>
      <c r="DA10" s="4">
        <f t="shared" si="13"/>
        <v>0</v>
      </c>
      <c r="DC10" s="2" t="s">
        <v>13</v>
      </c>
      <c r="DD10" s="2">
        <v>48</v>
      </c>
      <c r="DE10" s="2">
        <v>38</v>
      </c>
      <c r="DF10" s="2">
        <v>8</v>
      </c>
      <c r="DG10" s="2">
        <v>2</v>
      </c>
      <c r="DH10" s="4">
        <v>0.79</v>
      </c>
      <c r="DI10" s="4">
        <f t="shared" si="14"/>
        <v>0</v>
      </c>
      <c r="DK10" s="2" t="s">
        <v>13</v>
      </c>
      <c r="DL10" s="2">
        <v>48</v>
      </c>
      <c r="DM10" s="2">
        <v>38</v>
      </c>
      <c r="DN10" s="2">
        <v>8</v>
      </c>
      <c r="DO10" s="2">
        <v>2</v>
      </c>
      <c r="DP10" s="4">
        <v>0.79</v>
      </c>
      <c r="DQ10" s="4">
        <f t="shared" si="15"/>
        <v>0</v>
      </c>
      <c r="DS10" s="2" t="s">
        <v>13</v>
      </c>
      <c r="DT10" s="2">
        <v>48</v>
      </c>
      <c r="DU10" s="2">
        <v>38</v>
      </c>
      <c r="DV10" s="2">
        <v>8</v>
      </c>
      <c r="DW10" s="2">
        <v>2</v>
      </c>
      <c r="DX10" s="4">
        <v>0.79</v>
      </c>
      <c r="DY10" s="4">
        <f t="shared" si="16"/>
        <v>0</v>
      </c>
      <c r="EA10" s="2" t="s">
        <v>13</v>
      </c>
      <c r="EB10" s="2">
        <v>48</v>
      </c>
      <c r="EC10" s="2">
        <v>38</v>
      </c>
      <c r="ED10" s="2">
        <v>8</v>
      </c>
      <c r="EE10" s="2">
        <v>2</v>
      </c>
      <c r="EF10" s="4">
        <v>0.79</v>
      </c>
      <c r="EG10" s="4">
        <f t="shared" si="17"/>
        <v>0</v>
      </c>
      <c r="EI10" s="2" t="s">
        <v>13</v>
      </c>
      <c r="EJ10" s="2">
        <v>48</v>
      </c>
      <c r="EK10" s="2">
        <v>38</v>
      </c>
      <c r="EL10" s="2">
        <v>8</v>
      </c>
      <c r="EM10" s="2">
        <v>2</v>
      </c>
      <c r="EN10" s="4">
        <v>0.79</v>
      </c>
      <c r="EO10" s="4">
        <f t="shared" si="18"/>
        <v>0</v>
      </c>
      <c r="EQ10" s="2" t="s">
        <v>13</v>
      </c>
      <c r="ER10" s="2">
        <v>48</v>
      </c>
      <c r="ES10" s="2">
        <v>38</v>
      </c>
      <c r="ET10" s="2">
        <v>8</v>
      </c>
      <c r="EU10" s="2">
        <v>2</v>
      </c>
      <c r="EV10" s="4">
        <v>0.79</v>
      </c>
      <c r="EW10" s="4">
        <f t="shared" si="19"/>
        <v>0</v>
      </c>
      <c r="EY10" s="2" t="s">
        <v>13</v>
      </c>
      <c r="EZ10" s="2">
        <v>48</v>
      </c>
      <c r="FA10" s="2">
        <v>38</v>
      </c>
      <c r="FB10" s="2">
        <v>8</v>
      </c>
      <c r="FC10" s="2">
        <v>2</v>
      </c>
      <c r="FD10" s="4">
        <v>0.79</v>
      </c>
      <c r="FE10" s="4">
        <f t="shared" si="20"/>
        <v>0</v>
      </c>
    </row>
    <row r="11" spans="1:161">
      <c r="A11" s="76">
        <v>0.78</v>
      </c>
      <c r="B11" s="76"/>
      <c r="C11" s="75" t="s">
        <v>14</v>
      </c>
      <c r="D11" s="75">
        <v>208</v>
      </c>
      <c r="E11" s="75">
        <v>164</v>
      </c>
      <c r="F11" s="75">
        <v>39</v>
      </c>
      <c r="G11" s="75">
        <v>5</v>
      </c>
      <c r="H11" s="76">
        <f t="shared" si="3"/>
        <v>0.78846153846153844</v>
      </c>
      <c r="J11" s="2" t="s">
        <v>14</v>
      </c>
      <c r="K11" s="2">
        <v>208</v>
      </c>
      <c r="L11" s="2">
        <v>164</v>
      </c>
      <c r="M11" s="2">
        <v>39</v>
      </c>
      <c r="N11" s="2">
        <v>5</v>
      </c>
      <c r="O11" s="4">
        <f t="shared" si="4"/>
        <v>0.78846153846153844</v>
      </c>
      <c r="P11" s="10">
        <f t="shared" si="5"/>
        <v>0</v>
      </c>
      <c r="R11" s="8" t="s">
        <v>14</v>
      </c>
      <c r="S11" s="2">
        <v>208</v>
      </c>
      <c r="T11" s="2">
        <v>164</v>
      </c>
      <c r="U11" s="2">
        <v>39</v>
      </c>
      <c r="V11" s="2">
        <v>5</v>
      </c>
      <c r="W11" s="4">
        <v>0.78</v>
      </c>
      <c r="X11" s="4">
        <f t="shared" si="0"/>
        <v>-8.4615384615384093E-3</v>
      </c>
      <c r="Z11" s="2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-0.78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2"/>
        <v>0.82692307692307687</v>
      </c>
      <c r="AO11" s="4">
        <f>AE11-AN11</f>
        <v>-0.82692307692307687</v>
      </c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v>0</v>
      </c>
      <c r="AW11" s="4">
        <f t="shared" si="6"/>
        <v>0</v>
      </c>
      <c r="AY11" s="2" t="s">
        <v>14</v>
      </c>
      <c r="AZ11" s="2">
        <v>208</v>
      </c>
      <c r="BA11" s="2">
        <v>165</v>
      </c>
      <c r="BB11" s="2">
        <v>39</v>
      </c>
      <c r="BC11" s="2">
        <v>4</v>
      </c>
      <c r="BD11" s="4">
        <v>0.79</v>
      </c>
      <c r="BE11" s="4">
        <f t="shared" si="7"/>
        <v>0.79</v>
      </c>
      <c r="BG11" s="2" t="s">
        <v>14</v>
      </c>
      <c r="BH11" s="2">
        <v>208</v>
      </c>
      <c r="BI11" s="2">
        <v>165</v>
      </c>
      <c r="BJ11" s="2">
        <v>39</v>
      </c>
      <c r="BK11" s="2">
        <v>4</v>
      </c>
      <c r="BL11" s="4">
        <v>0.79</v>
      </c>
      <c r="BM11" s="4">
        <f t="shared" si="8"/>
        <v>0</v>
      </c>
      <c r="BO11" s="2" t="s">
        <v>14</v>
      </c>
      <c r="BP11" s="2">
        <v>208</v>
      </c>
      <c r="BQ11" s="2">
        <v>167</v>
      </c>
      <c r="BR11" s="2">
        <v>37</v>
      </c>
      <c r="BS11" s="2">
        <v>4</v>
      </c>
      <c r="BT11" s="4">
        <v>0.8</v>
      </c>
      <c r="BU11" s="4">
        <f t="shared" si="9"/>
        <v>1.0000000000000009E-2</v>
      </c>
      <c r="BW11" s="2" t="s">
        <v>14</v>
      </c>
      <c r="BX11" s="2">
        <v>208</v>
      </c>
      <c r="BY11" s="2">
        <v>176</v>
      </c>
      <c r="BZ11" s="2">
        <v>28</v>
      </c>
      <c r="CA11" s="2">
        <v>4</v>
      </c>
      <c r="CB11" s="4">
        <v>0.85</v>
      </c>
      <c r="CC11" s="4">
        <f t="shared" si="10"/>
        <v>4.9999999999999933E-2</v>
      </c>
      <c r="CE11" s="2" t="s">
        <v>14</v>
      </c>
      <c r="CF11" s="2">
        <v>208</v>
      </c>
      <c r="CG11" s="2">
        <v>187</v>
      </c>
      <c r="CH11" s="2">
        <v>20</v>
      </c>
      <c r="CI11" s="2">
        <v>1</v>
      </c>
      <c r="CJ11" s="4">
        <v>0.9</v>
      </c>
      <c r="CK11" s="4">
        <f t="shared" si="11"/>
        <v>5.0000000000000044E-2</v>
      </c>
      <c r="CM11" s="2" t="s">
        <v>14</v>
      </c>
      <c r="CN11" s="2">
        <v>208</v>
      </c>
      <c r="CO11" s="2">
        <v>187</v>
      </c>
      <c r="CP11" s="7">
        <v>20</v>
      </c>
      <c r="CQ11" s="2">
        <v>1</v>
      </c>
      <c r="CR11" s="4">
        <v>0.9</v>
      </c>
      <c r="CS11" s="4">
        <f t="shared" si="12"/>
        <v>0</v>
      </c>
      <c r="CU11" s="17" t="s">
        <v>14</v>
      </c>
      <c r="CV11" s="2">
        <v>208</v>
      </c>
      <c r="CW11" s="2">
        <v>176</v>
      </c>
      <c r="CX11" s="7">
        <v>28</v>
      </c>
      <c r="CY11" s="2">
        <v>4</v>
      </c>
      <c r="CZ11" s="4">
        <v>0.85</v>
      </c>
      <c r="DA11" s="4">
        <f t="shared" si="13"/>
        <v>-5.0000000000000044E-2</v>
      </c>
      <c r="DC11" s="2" t="s">
        <v>14</v>
      </c>
      <c r="DD11" s="2">
        <v>208</v>
      </c>
      <c r="DE11" s="2">
        <v>176</v>
      </c>
      <c r="DF11" s="7">
        <v>28</v>
      </c>
      <c r="DG11" s="2">
        <v>4</v>
      </c>
      <c r="DH11" s="4">
        <v>0.85</v>
      </c>
      <c r="DI11" s="4">
        <f t="shared" si="14"/>
        <v>0</v>
      </c>
      <c r="DK11" s="2" t="s">
        <v>14</v>
      </c>
      <c r="DL11" s="2">
        <v>208</v>
      </c>
      <c r="DM11" s="2">
        <v>176</v>
      </c>
      <c r="DN11" s="2">
        <v>28</v>
      </c>
      <c r="DO11" s="2">
        <v>4</v>
      </c>
      <c r="DP11" s="4">
        <v>0.85</v>
      </c>
      <c r="DQ11" s="4">
        <f t="shared" si="15"/>
        <v>0</v>
      </c>
      <c r="DS11" s="2" t="s">
        <v>14</v>
      </c>
      <c r="DT11" s="2">
        <v>208</v>
      </c>
      <c r="DU11" s="2">
        <v>176</v>
      </c>
      <c r="DV11" s="2">
        <v>28</v>
      </c>
      <c r="DW11" s="2">
        <v>4</v>
      </c>
      <c r="DX11" s="4">
        <v>0.85</v>
      </c>
      <c r="DY11" s="4">
        <f t="shared" si="16"/>
        <v>0</v>
      </c>
      <c r="EA11" s="2" t="s">
        <v>14</v>
      </c>
      <c r="EB11" s="2">
        <v>208</v>
      </c>
      <c r="EC11" s="2">
        <v>176</v>
      </c>
      <c r="ED11" s="2">
        <v>28</v>
      </c>
      <c r="EE11" s="2">
        <v>4</v>
      </c>
      <c r="EF11" s="4">
        <v>0.85</v>
      </c>
      <c r="EG11" s="4">
        <f t="shared" si="17"/>
        <v>0</v>
      </c>
      <c r="EI11" s="2" t="s">
        <v>14</v>
      </c>
      <c r="EJ11" s="2">
        <v>208</v>
      </c>
      <c r="EK11" s="2">
        <v>176</v>
      </c>
      <c r="EL11" s="2">
        <v>28</v>
      </c>
      <c r="EM11" s="2">
        <v>4</v>
      </c>
      <c r="EN11" s="4">
        <v>0.85</v>
      </c>
      <c r="EO11" s="4">
        <f t="shared" si="18"/>
        <v>0</v>
      </c>
      <c r="EQ11" s="2" t="s">
        <v>14</v>
      </c>
      <c r="ER11" s="2">
        <v>208</v>
      </c>
      <c r="ES11" s="2">
        <v>176</v>
      </c>
      <c r="ET11" s="2">
        <v>28</v>
      </c>
      <c r="EU11" s="2">
        <v>4</v>
      </c>
      <c r="EV11" s="4">
        <v>0.85</v>
      </c>
      <c r="EW11" s="4">
        <f t="shared" si="19"/>
        <v>0</v>
      </c>
      <c r="EY11" s="2" t="s">
        <v>14</v>
      </c>
      <c r="EZ11" s="2">
        <v>208</v>
      </c>
      <c r="FA11" s="2">
        <v>176</v>
      </c>
      <c r="FB11" s="2">
        <v>28</v>
      </c>
      <c r="FC11" s="2">
        <v>4</v>
      </c>
      <c r="FD11" s="4">
        <v>0.85</v>
      </c>
      <c r="FE11" s="4">
        <f t="shared" si="20"/>
        <v>0</v>
      </c>
    </row>
    <row r="12" spans="1:161">
      <c r="A12" s="76">
        <v>0.6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3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4">
        <f t="shared" si="4"/>
        <v>0.6</v>
      </c>
      <c r="P12" s="10">
        <f t="shared" si="5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v>0.6</v>
      </c>
      <c r="X12" s="4">
        <f t="shared" si="0"/>
        <v>0</v>
      </c>
      <c r="Z12" s="2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2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v>0</v>
      </c>
      <c r="AW12" s="4">
        <f t="shared" si="6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v>0.6</v>
      </c>
      <c r="BE12" s="4">
        <f t="shared" si="7"/>
        <v>0.6</v>
      </c>
      <c r="BG12" s="2" t="s">
        <v>15</v>
      </c>
      <c r="BH12" s="2">
        <v>30</v>
      </c>
      <c r="BI12" s="2">
        <v>18</v>
      </c>
      <c r="BJ12" s="2">
        <v>0</v>
      </c>
      <c r="BK12" s="2">
        <v>12</v>
      </c>
      <c r="BL12" s="4">
        <v>0.6</v>
      </c>
      <c r="BM12" s="4">
        <f t="shared" si="8"/>
        <v>0</v>
      </c>
      <c r="BO12" s="2" t="s">
        <v>15</v>
      </c>
      <c r="BP12" s="2">
        <v>30</v>
      </c>
      <c r="BQ12" s="2">
        <v>18</v>
      </c>
      <c r="BR12" s="2">
        <v>0</v>
      </c>
      <c r="BS12" s="2">
        <v>12</v>
      </c>
      <c r="BT12" s="4">
        <v>0.6</v>
      </c>
      <c r="BU12" s="4">
        <f t="shared" si="9"/>
        <v>0</v>
      </c>
      <c r="BW12" s="2" t="s">
        <v>15</v>
      </c>
      <c r="BX12" s="2">
        <v>30</v>
      </c>
      <c r="BY12" s="2">
        <v>18</v>
      </c>
      <c r="BZ12" s="2">
        <v>0</v>
      </c>
      <c r="CA12" s="2">
        <v>12</v>
      </c>
      <c r="CB12" s="4">
        <v>0.6</v>
      </c>
      <c r="CC12" s="4">
        <f t="shared" si="10"/>
        <v>0</v>
      </c>
      <c r="CE12" s="2" t="s">
        <v>15</v>
      </c>
      <c r="CF12" s="2">
        <v>30</v>
      </c>
      <c r="CG12" s="2">
        <v>18</v>
      </c>
      <c r="CH12" s="2">
        <v>0</v>
      </c>
      <c r="CI12" s="2">
        <v>12</v>
      </c>
      <c r="CJ12" s="4">
        <v>0.6</v>
      </c>
      <c r="CK12" s="4">
        <f t="shared" si="11"/>
        <v>0</v>
      </c>
      <c r="CM12" s="2" t="s">
        <v>15</v>
      </c>
      <c r="CN12" s="2">
        <v>30</v>
      </c>
      <c r="CO12" s="2">
        <v>18</v>
      </c>
      <c r="CP12" s="2">
        <v>0</v>
      </c>
      <c r="CQ12" s="2">
        <v>12</v>
      </c>
      <c r="CR12" s="4">
        <v>0.6</v>
      </c>
      <c r="CS12" s="4">
        <f t="shared" si="12"/>
        <v>0</v>
      </c>
      <c r="CU12" s="2" t="s">
        <v>15</v>
      </c>
      <c r="CV12" s="2">
        <v>30</v>
      </c>
      <c r="CW12" s="2">
        <v>18</v>
      </c>
      <c r="CX12" s="2">
        <v>0</v>
      </c>
      <c r="CY12" s="2">
        <v>12</v>
      </c>
      <c r="CZ12" s="4">
        <v>0.6</v>
      </c>
      <c r="DA12" s="4">
        <f t="shared" si="13"/>
        <v>0</v>
      </c>
      <c r="DC12" s="2" t="s">
        <v>15</v>
      </c>
      <c r="DD12" s="2">
        <v>30</v>
      </c>
      <c r="DE12" s="2">
        <v>18</v>
      </c>
      <c r="DF12" s="2">
        <v>0</v>
      </c>
      <c r="DG12" s="2">
        <v>12</v>
      </c>
      <c r="DH12" s="4">
        <v>0.6</v>
      </c>
      <c r="DI12" s="4">
        <f t="shared" si="14"/>
        <v>0</v>
      </c>
      <c r="DK12" s="2" t="s">
        <v>15</v>
      </c>
      <c r="DL12" s="2">
        <v>30</v>
      </c>
      <c r="DM12" s="2">
        <v>18</v>
      </c>
      <c r="DN12" s="2">
        <v>0</v>
      </c>
      <c r="DO12" s="2">
        <v>12</v>
      </c>
      <c r="DP12" s="4">
        <v>0.6</v>
      </c>
      <c r="DQ12" s="4">
        <f t="shared" si="15"/>
        <v>0</v>
      </c>
      <c r="DS12" s="2" t="s">
        <v>15</v>
      </c>
      <c r="DT12" s="2">
        <v>30</v>
      </c>
      <c r="DU12" s="2">
        <v>18</v>
      </c>
      <c r="DV12" s="2">
        <v>0</v>
      </c>
      <c r="DW12" s="2">
        <v>12</v>
      </c>
      <c r="DX12" s="4">
        <v>0.6</v>
      </c>
      <c r="DY12" s="4">
        <f t="shared" si="16"/>
        <v>0</v>
      </c>
      <c r="EA12" s="2" t="s">
        <v>15</v>
      </c>
      <c r="EB12" s="2">
        <v>30</v>
      </c>
      <c r="EC12" s="2">
        <v>18</v>
      </c>
      <c r="ED12" s="2">
        <v>0</v>
      </c>
      <c r="EE12" s="2">
        <v>12</v>
      </c>
      <c r="EF12" s="4">
        <v>0.6</v>
      </c>
      <c r="EG12" s="4">
        <f t="shared" si="17"/>
        <v>0</v>
      </c>
      <c r="EI12" s="2" t="s">
        <v>15</v>
      </c>
      <c r="EJ12" s="2">
        <v>30</v>
      </c>
      <c r="EK12" s="2">
        <v>18</v>
      </c>
      <c r="EL12" s="2">
        <v>0</v>
      </c>
      <c r="EM12" s="2">
        <v>12</v>
      </c>
      <c r="EN12" s="4">
        <v>0.6</v>
      </c>
      <c r="EO12" s="4">
        <f t="shared" si="18"/>
        <v>0</v>
      </c>
      <c r="EQ12" s="2" t="s">
        <v>15</v>
      </c>
      <c r="ER12" s="2">
        <v>30</v>
      </c>
      <c r="ES12" s="2">
        <v>18</v>
      </c>
      <c r="ET12" s="2">
        <v>0</v>
      </c>
      <c r="EU12" s="2">
        <v>12</v>
      </c>
      <c r="EV12" s="4">
        <v>0.6</v>
      </c>
      <c r="EW12" s="4">
        <f t="shared" si="19"/>
        <v>0</v>
      </c>
      <c r="EY12" s="2" t="s">
        <v>15</v>
      </c>
      <c r="EZ12" s="2">
        <v>30</v>
      </c>
      <c r="FA12" s="2">
        <v>18</v>
      </c>
      <c r="FB12" s="2">
        <v>0</v>
      </c>
      <c r="FC12" s="2">
        <v>12</v>
      </c>
      <c r="FD12" s="4">
        <v>0.6</v>
      </c>
      <c r="FE12" s="4">
        <f t="shared" si="20"/>
        <v>0</v>
      </c>
    </row>
    <row r="13" spans="1:161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3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4">
        <f t="shared" si="4"/>
        <v>0.379746835443038</v>
      </c>
      <c r="P13" s="10">
        <f t="shared" si="5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v>0.37</v>
      </c>
      <c r="X13" s="4">
        <f t="shared" si="0"/>
        <v>-9.7468354430380044E-3</v>
      </c>
      <c r="Z13" s="2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2"/>
        <v>0.379746835443038</v>
      </c>
      <c r="AO13" s="4">
        <f>AE13-AN13</f>
        <v>-0.379746835443038</v>
      </c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v>0</v>
      </c>
      <c r="AW13" s="4">
        <f t="shared" si="6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v>0.41</v>
      </c>
      <c r="BE13" s="4">
        <f t="shared" si="7"/>
        <v>0.41</v>
      </c>
      <c r="BG13" s="2" t="s">
        <v>16</v>
      </c>
      <c r="BH13" s="2">
        <v>79</v>
      </c>
      <c r="BI13" s="2">
        <v>32</v>
      </c>
      <c r="BJ13" s="2">
        <v>47</v>
      </c>
      <c r="BK13" s="2">
        <v>0</v>
      </c>
      <c r="BL13" s="4">
        <v>0.41</v>
      </c>
      <c r="BM13" s="4">
        <f t="shared" si="8"/>
        <v>0</v>
      </c>
      <c r="BO13" s="7" t="s">
        <v>16</v>
      </c>
      <c r="BP13" s="2">
        <v>79</v>
      </c>
      <c r="BQ13" s="2">
        <v>29</v>
      </c>
      <c r="BR13" s="2">
        <v>50</v>
      </c>
      <c r="BS13" s="2">
        <v>0</v>
      </c>
      <c r="BT13" s="4">
        <v>0.37</v>
      </c>
      <c r="BU13" s="4">
        <f t="shared" si="9"/>
        <v>-3.999999999999998E-2</v>
      </c>
      <c r="BW13" s="7" t="s">
        <v>16</v>
      </c>
      <c r="BX13" s="2">
        <v>79</v>
      </c>
      <c r="BY13" s="2">
        <v>29</v>
      </c>
      <c r="BZ13" s="2">
        <v>50</v>
      </c>
      <c r="CA13" s="2">
        <v>0</v>
      </c>
      <c r="CB13" s="4">
        <v>0.37</v>
      </c>
      <c r="CC13" s="4">
        <f t="shared" si="10"/>
        <v>0</v>
      </c>
      <c r="CE13" s="2" t="s">
        <v>16</v>
      </c>
      <c r="CF13" s="2">
        <v>79</v>
      </c>
      <c r="CG13" s="2">
        <v>29</v>
      </c>
      <c r="CH13" s="2">
        <v>50</v>
      </c>
      <c r="CI13" s="2">
        <v>0</v>
      </c>
      <c r="CJ13" s="4">
        <v>0.37</v>
      </c>
      <c r="CK13" s="4">
        <f t="shared" si="11"/>
        <v>0</v>
      </c>
      <c r="CM13" s="38" t="s">
        <v>16</v>
      </c>
      <c r="CN13" s="2">
        <v>79</v>
      </c>
      <c r="CO13" s="2">
        <v>29</v>
      </c>
      <c r="CP13" s="2">
        <v>50</v>
      </c>
      <c r="CQ13" s="2">
        <v>0</v>
      </c>
      <c r="CR13" s="4">
        <v>0.37</v>
      </c>
      <c r="CS13" s="4">
        <f t="shared" si="12"/>
        <v>0</v>
      </c>
      <c r="CU13" s="38" t="s">
        <v>16</v>
      </c>
      <c r="CV13" s="2">
        <v>79</v>
      </c>
      <c r="CW13" s="2">
        <v>29</v>
      </c>
      <c r="CX13" s="2">
        <v>50</v>
      </c>
      <c r="CY13" s="2">
        <v>0</v>
      </c>
      <c r="CZ13" s="4">
        <v>0.37</v>
      </c>
      <c r="DA13" s="4">
        <f t="shared" si="13"/>
        <v>0</v>
      </c>
      <c r="DC13" s="38" t="s">
        <v>16</v>
      </c>
      <c r="DD13" s="2">
        <v>79</v>
      </c>
      <c r="DE13" s="2">
        <v>29</v>
      </c>
      <c r="DF13" s="2">
        <v>50</v>
      </c>
      <c r="DG13" s="2">
        <v>0</v>
      </c>
      <c r="DH13" s="4">
        <v>0.37</v>
      </c>
      <c r="DI13" s="4">
        <f t="shared" si="14"/>
        <v>0</v>
      </c>
      <c r="DK13" s="38" t="s">
        <v>16</v>
      </c>
      <c r="DL13" s="2">
        <v>79</v>
      </c>
      <c r="DM13" s="2">
        <v>29</v>
      </c>
      <c r="DN13" s="2">
        <v>50</v>
      </c>
      <c r="DO13" s="2">
        <v>0</v>
      </c>
      <c r="DP13" s="4">
        <v>0.37</v>
      </c>
      <c r="DQ13" s="4">
        <f t="shared" si="15"/>
        <v>0</v>
      </c>
      <c r="DS13" s="2" t="s">
        <v>16</v>
      </c>
      <c r="DT13" s="2">
        <v>79</v>
      </c>
      <c r="DU13" s="2">
        <v>32</v>
      </c>
      <c r="DV13" s="2">
        <v>47</v>
      </c>
      <c r="DW13" s="2">
        <v>0</v>
      </c>
      <c r="DX13" s="4">
        <v>0.41</v>
      </c>
      <c r="DY13" s="4">
        <f t="shared" si="16"/>
        <v>3.999999999999998E-2</v>
      </c>
      <c r="EA13" s="2" t="s">
        <v>16</v>
      </c>
      <c r="EB13" s="2">
        <v>79</v>
      </c>
      <c r="EC13" s="2">
        <v>32</v>
      </c>
      <c r="ED13" s="2">
        <v>47</v>
      </c>
      <c r="EE13" s="2">
        <v>0</v>
      </c>
      <c r="EF13" s="4">
        <v>0.41</v>
      </c>
      <c r="EG13" s="4">
        <f t="shared" si="17"/>
        <v>0</v>
      </c>
      <c r="EI13" s="2" t="s">
        <v>16</v>
      </c>
      <c r="EJ13" s="2">
        <v>79</v>
      </c>
      <c r="EK13" s="2">
        <v>32</v>
      </c>
      <c r="EL13" s="2">
        <v>47</v>
      </c>
      <c r="EM13" s="2">
        <v>0</v>
      </c>
      <c r="EN13" s="4">
        <v>0.41</v>
      </c>
      <c r="EO13" s="4">
        <f t="shared" si="18"/>
        <v>0</v>
      </c>
      <c r="EQ13" s="2" t="s">
        <v>16</v>
      </c>
      <c r="ER13" s="2">
        <v>79</v>
      </c>
      <c r="ES13" s="2">
        <v>32</v>
      </c>
      <c r="ET13" s="2">
        <v>47</v>
      </c>
      <c r="EU13" s="2">
        <v>0</v>
      </c>
      <c r="EV13" s="4">
        <v>0.41</v>
      </c>
      <c r="EW13" s="4">
        <f t="shared" si="19"/>
        <v>0</v>
      </c>
      <c r="EY13" s="2" t="s">
        <v>16</v>
      </c>
      <c r="EZ13" s="2">
        <v>79</v>
      </c>
      <c r="FA13" s="2">
        <v>32</v>
      </c>
      <c r="FB13" s="2">
        <v>47</v>
      </c>
      <c r="FC13" s="2">
        <v>0</v>
      </c>
      <c r="FD13" s="4">
        <v>0.41</v>
      </c>
      <c r="FE13" s="4">
        <f t="shared" si="20"/>
        <v>0</v>
      </c>
    </row>
    <row r="14" spans="1:16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3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4">
        <f t="shared" si="4"/>
        <v>1</v>
      </c>
      <c r="P14" s="10">
        <f t="shared" si="5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v>1</v>
      </c>
      <c r="X14" s="4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I14" s="2" t="s">
        <v>17</v>
      </c>
      <c r="AJ14" s="2">
        <v>34</v>
      </c>
      <c r="AK14" s="2">
        <v>34</v>
      </c>
      <c r="AL14" s="2">
        <v>0</v>
      </c>
      <c r="AM14" s="2">
        <v>0</v>
      </c>
      <c r="AN14" s="4">
        <f t="shared" si="2"/>
        <v>1</v>
      </c>
      <c r="AO14" s="4"/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v>1</v>
      </c>
      <c r="BE14" s="4">
        <f t="shared" si="7"/>
        <v>1</v>
      </c>
      <c r="BG14" s="2" t="s">
        <v>89</v>
      </c>
      <c r="BH14" s="2">
        <v>4</v>
      </c>
      <c r="BI14" s="2">
        <v>4</v>
      </c>
      <c r="BJ14" s="2">
        <v>0</v>
      </c>
      <c r="BK14" s="2">
        <v>0</v>
      </c>
      <c r="BL14" s="4">
        <v>1</v>
      </c>
      <c r="BM14" s="4">
        <f t="shared" si="8"/>
        <v>0</v>
      </c>
      <c r="BO14" s="2" t="s">
        <v>89</v>
      </c>
      <c r="BP14" s="2">
        <v>4</v>
      </c>
      <c r="BQ14" s="2">
        <v>4</v>
      </c>
      <c r="BR14" s="2">
        <v>0</v>
      </c>
      <c r="BS14" s="2">
        <v>0</v>
      </c>
      <c r="BT14" s="4">
        <v>1</v>
      </c>
      <c r="BU14" s="4">
        <f t="shared" si="9"/>
        <v>0</v>
      </c>
      <c r="BW14" s="2" t="s">
        <v>17</v>
      </c>
      <c r="BX14" s="2">
        <v>34</v>
      </c>
      <c r="BY14" s="2">
        <v>34</v>
      </c>
      <c r="BZ14" s="2">
        <v>0</v>
      </c>
      <c r="CA14" s="2">
        <v>0</v>
      </c>
      <c r="CB14" s="4">
        <v>1</v>
      </c>
      <c r="CC14" s="4">
        <f t="shared" ref="CC14:CC45" si="21">CB14-BT15</f>
        <v>0</v>
      </c>
      <c r="CE14" s="2" t="s">
        <v>17</v>
      </c>
      <c r="CF14" s="2">
        <v>34</v>
      </c>
      <c r="CG14" s="2">
        <v>34</v>
      </c>
      <c r="CH14" s="2">
        <v>0</v>
      </c>
      <c r="CI14" s="2">
        <v>0</v>
      </c>
      <c r="CJ14" s="4">
        <v>1</v>
      </c>
      <c r="CK14" s="4">
        <f t="shared" si="11"/>
        <v>0</v>
      </c>
      <c r="CM14" s="2" t="s">
        <v>17</v>
      </c>
      <c r="CN14" s="2">
        <v>34</v>
      </c>
      <c r="CO14" s="2">
        <v>34</v>
      </c>
      <c r="CP14" s="2">
        <v>0</v>
      </c>
      <c r="CQ14" s="2">
        <v>0</v>
      </c>
      <c r="CR14" s="4">
        <v>1</v>
      </c>
      <c r="CS14" s="4">
        <f t="shared" si="12"/>
        <v>0</v>
      </c>
      <c r="CU14" s="2" t="s">
        <v>17</v>
      </c>
      <c r="CV14" s="2">
        <v>34</v>
      </c>
      <c r="CW14" s="2">
        <v>34</v>
      </c>
      <c r="CX14" s="2">
        <v>0</v>
      </c>
      <c r="CY14" s="2">
        <v>0</v>
      </c>
      <c r="CZ14" s="4">
        <v>1</v>
      </c>
      <c r="DA14" s="4">
        <f t="shared" si="13"/>
        <v>0</v>
      </c>
      <c r="DC14" s="2" t="s">
        <v>17</v>
      </c>
      <c r="DD14" s="2">
        <v>34</v>
      </c>
      <c r="DE14" s="2">
        <v>34</v>
      </c>
      <c r="DF14" s="2">
        <v>0</v>
      </c>
      <c r="DG14" s="2">
        <v>0</v>
      </c>
      <c r="DH14" s="4">
        <v>1</v>
      </c>
      <c r="DI14" s="4">
        <f t="shared" si="14"/>
        <v>0</v>
      </c>
      <c r="DK14" s="2" t="s">
        <v>17</v>
      </c>
      <c r="DL14" s="2">
        <v>34</v>
      </c>
      <c r="DM14" s="2">
        <v>34</v>
      </c>
      <c r="DN14" s="2">
        <v>0</v>
      </c>
      <c r="DO14" s="2">
        <v>0</v>
      </c>
      <c r="DP14" s="4">
        <v>1</v>
      </c>
      <c r="DQ14" s="4">
        <f t="shared" si="15"/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Y14" s="4">
        <f t="shared" si="16"/>
        <v>0</v>
      </c>
      <c r="EA14" s="2" t="s">
        <v>17</v>
      </c>
      <c r="EB14" s="2">
        <v>34</v>
      </c>
      <c r="EC14" s="2">
        <v>34</v>
      </c>
      <c r="ED14" s="2">
        <v>0</v>
      </c>
      <c r="EE14" s="2">
        <v>0</v>
      </c>
      <c r="EF14" s="4">
        <v>1</v>
      </c>
      <c r="EG14" s="4">
        <f t="shared" si="17"/>
        <v>0</v>
      </c>
      <c r="EI14" s="2" t="s">
        <v>17</v>
      </c>
      <c r="EJ14" s="2">
        <v>34</v>
      </c>
      <c r="EK14" s="2">
        <v>34</v>
      </c>
      <c r="EL14" s="2">
        <v>0</v>
      </c>
      <c r="EM14" s="2">
        <v>0</v>
      </c>
      <c r="EN14" s="4">
        <v>1</v>
      </c>
      <c r="EO14" s="4">
        <f t="shared" si="18"/>
        <v>0</v>
      </c>
      <c r="EQ14" s="2" t="s">
        <v>17</v>
      </c>
      <c r="ER14" s="2">
        <v>34</v>
      </c>
      <c r="ES14" s="2">
        <v>34</v>
      </c>
      <c r="ET14" s="2">
        <v>0</v>
      </c>
      <c r="EU14" s="2">
        <v>0</v>
      </c>
      <c r="EV14" s="4">
        <v>1</v>
      </c>
      <c r="EW14" s="4">
        <f t="shared" si="19"/>
        <v>0</v>
      </c>
      <c r="EY14" s="2" t="s">
        <v>17</v>
      </c>
      <c r="EZ14" s="2">
        <v>34</v>
      </c>
      <c r="FA14" s="2">
        <v>34</v>
      </c>
      <c r="FB14" s="2">
        <v>0</v>
      </c>
      <c r="FC14" s="2">
        <v>0</v>
      </c>
      <c r="FD14" s="4">
        <v>1</v>
      </c>
      <c r="FE14" s="4">
        <f t="shared" si="20"/>
        <v>0</v>
      </c>
    </row>
    <row r="15" spans="1:161">
      <c r="A15" s="76">
        <v>1</v>
      </c>
      <c r="B15" s="76"/>
      <c r="C15" s="75" t="s">
        <v>18</v>
      </c>
      <c r="D15" s="75">
        <v>32</v>
      </c>
      <c r="E15" s="75">
        <v>32</v>
      </c>
      <c r="F15" s="75">
        <v>0</v>
      </c>
      <c r="G15" s="75">
        <v>0</v>
      </c>
      <c r="H15" s="76">
        <f t="shared" si="3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4">
        <f t="shared" si="4"/>
        <v>1</v>
      </c>
      <c r="P15" s="10">
        <f t="shared" si="5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4">
        <v>1</v>
      </c>
      <c r="X15" s="4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I15" s="2" t="s">
        <v>18</v>
      </c>
      <c r="AJ15" s="2">
        <v>32</v>
      </c>
      <c r="AK15" s="2">
        <v>32</v>
      </c>
      <c r="AL15" s="2">
        <v>0</v>
      </c>
      <c r="AM15" s="2">
        <v>0</v>
      </c>
      <c r="AN15" s="4">
        <f t="shared" si="2"/>
        <v>1</v>
      </c>
      <c r="AO15" s="4"/>
      <c r="AQ15" s="2" t="s">
        <v>17</v>
      </c>
      <c r="AR15" s="2">
        <v>34</v>
      </c>
      <c r="AS15" s="2">
        <v>34</v>
      </c>
      <c r="AT15" s="2">
        <v>0</v>
      </c>
      <c r="AU15" s="2">
        <v>0</v>
      </c>
      <c r="AV15" s="4">
        <v>1</v>
      </c>
      <c r="AW15" s="4">
        <f>AV15-AE14</f>
        <v>0</v>
      </c>
      <c r="AY15" s="2" t="s">
        <v>17</v>
      </c>
      <c r="AZ15" s="2">
        <v>34</v>
      </c>
      <c r="BA15" s="2">
        <v>34</v>
      </c>
      <c r="BB15" s="2">
        <v>0</v>
      </c>
      <c r="BC15" s="2">
        <v>0</v>
      </c>
      <c r="BD15" s="4">
        <v>1</v>
      </c>
      <c r="BE15" s="4">
        <f t="shared" si="7"/>
        <v>0</v>
      </c>
      <c r="BG15" s="2" t="s">
        <v>17</v>
      </c>
      <c r="BH15" s="2">
        <v>34</v>
      </c>
      <c r="BI15" s="2">
        <v>34</v>
      </c>
      <c r="BJ15" s="2">
        <v>0</v>
      </c>
      <c r="BK15" s="2">
        <v>0</v>
      </c>
      <c r="BL15" s="4">
        <v>1</v>
      </c>
      <c r="BM15" s="4">
        <f t="shared" si="8"/>
        <v>0</v>
      </c>
      <c r="BO15" s="2" t="s">
        <v>17</v>
      </c>
      <c r="BP15" s="2">
        <v>34</v>
      </c>
      <c r="BQ15" s="2">
        <v>34</v>
      </c>
      <c r="BR15" s="2">
        <v>0</v>
      </c>
      <c r="BS15" s="2">
        <v>0</v>
      </c>
      <c r="BT15" s="4">
        <v>1</v>
      </c>
      <c r="BU15" s="4">
        <f t="shared" si="9"/>
        <v>0</v>
      </c>
      <c r="BW15" s="2" t="s">
        <v>18</v>
      </c>
      <c r="BX15" s="2">
        <v>32</v>
      </c>
      <c r="BY15" s="2">
        <v>32</v>
      </c>
      <c r="BZ15" s="2">
        <v>0</v>
      </c>
      <c r="CA15" s="2">
        <v>0</v>
      </c>
      <c r="CB15" s="4">
        <v>1</v>
      </c>
      <c r="CC15" s="4">
        <f t="shared" si="21"/>
        <v>0</v>
      </c>
      <c r="CE15" s="2" t="s">
        <v>18</v>
      </c>
      <c r="CF15" s="2">
        <v>32</v>
      </c>
      <c r="CG15" s="2">
        <v>32</v>
      </c>
      <c r="CH15" s="2">
        <v>0</v>
      </c>
      <c r="CI15" s="2">
        <v>0</v>
      </c>
      <c r="CJ15" s="4">
        <v>1</v>
      </c>
      <c r="CK15" s="4">
        <f t="shared" si="11"/>
        <v>0</v>
      </c>
      <c r="CM15" s="2" t="s">
        <v>18</v>
      </c>
      <c r="CN15" s="2">
        <v>32</v>
      </c>
      <c r="CO15" s="2">
        <v>32</v>
      </c>
      <c r="CP15" s="2">
        <v>0</v>
      </c>
      <c r="CQ15" s="2">
        <v>0</v>
      </c>
      <c r="CR15" s="4">
        <v>1</v>
      </c>
      <c r="CS15" s="4">
        <f t="shared" si="12"/>
        <v>0</v>
      </c>
      <c r="CU15" s="2" t="s">
        <v>18</v>
      </c>
      <c r="CV15" s="2">
        <v>32</v>
      </c>
      <c r="CW15" s="2">
        <v>32</v>
      </c>
      <c r="CX15" s="2">
        <v>0</v>
      </c>
      <c r="CY15" s="2">
        <v>0</v>
      </c>
      <c r="CZ15" s="4">
        <v>1</v>
      </c>
      <c r="DA15" s="4">
        <f t="shared" si="13"/>
        <v>0</v>
      </c>
      <c r="DC15" s="2" t="s">
        <v>18</v>
      </c>
      <c r="DD15" s="2">
        <v>32</v>
      </c>
      <c r="DE15" s="2">
        <v>32</v>
      </c>
      <c r="DF15" s="2">
        <v>0</v>
      </c>
      <c r="DG15" s="2">
        <v>0</v>
      </c>
      <c r="DH15" s="4">
        <v>1</v>
      </c>
      <c r="DI15" s="4">
        <f t="shared" si="14"/>
        <v>0</v>
      </c>
      <c r="DK15" s="2" t="s">
        <v>18</v>
      </c>
      <c r="DL15" s="65">
        <v>32</v>
      </c>
      <c r="DM15" s="2">
        <v>32</v>
      </c>
      <c r="DN15" s="2">
        <v>0</v>
      </c>
      <c r="DO15" s="2">
        <v>0</v>
      </c>
      <c r="DP15" s="4">
        <v>1</v>
      </c>
      <c r="DQ15" s="4">
        <f t="shared" si="15"/>
        <v>0</v>
      </c>
      <c r="DS15" s="67" t="s">
        <v>18</v>
      </c>
      <c r="DT15" s="2">
        <v>32</v>
      </c>
      <c r="DU15" s="2">
        <v>32</v>
      </c>
      <c r="DV15" s="2">
        <v>0</v>
      </c>
      <c r="DW15" s="2">
        <v>0</v>
      </c>
      <c r="DX15" s="4">
        <v>1</v>
      </c>
      <c r="DY15" s="4">
        <f t="shared" si="16"/>
        <v>0</v>
      </c>
      <c r="EA15" s="66" t="s">
        <v>18</v>
      </c>
      <c r="EB15" s="2">
        <v>32</v>
      </c>
      <c r="EC15" s="2">
        <v>32</v>
      </c>
      <c r="ED15" s="2">
        <v>0</v>
      </c>
      <c r="EE15" s="2">
        <v>0</v>
      </c>
      <c r="EF15" s="4">
        <v>1</v>
      </c>
      <c r="EG15" s="4">
        <f t="shared" si="17"/>
        <v>0</v>
      </c>
      <c r="EI15" s="66" t="s">
        <v>18</v>
      </c>
      <c r="EJ15" s="2">
        <v>32</v>
      </c>
      <c r="EK15" s="2">
        <v>32</v>
      </c>
      <c r="EL15" s="2">
        <v>0</v>
      </c>
      <c r="EM15" s="2">
        <v>0</v>
      </c>
      <c r="EN15" s="4">
        <v>1</v>
      </c>
      <c r="EO15" s="4">
        <f t="shared" si="18"/>
        <v>0</v>
      </c>
      <c r="EQ15" s="66" t="s">
        <v>18</v>
      </c>
      <c r="ER15" s="2">
        <v>32</v>
      </c>
      <c r="ES15" s="2">
        <v>32</v>
      </c>
      <c r="ET15" s="2">
        <v>0</v>
      </c>
      <c r="EU15" s="2">
        <v>0</v>
      </c>
      <c r="EV15" s="4">
        <v>1</v>
      </c>
      <c r="EW15" s="4">
        <f t="shared" si="19"/>
        <v>0</v>
      </c>
      <c r="EY15" s="66" t="s">
        <v>18</v>
      </c>
      <c r="EZ15" s="2">
        <v>32</v>
      </c>
      <c r="FA15" s="2">
        <v>32</v>
      </c>
      <c r="FB15" s="2">
        <v>0</v>
      </c>
      <c r="FC15" s="2">
        <v>0</v>
      </c>
      <c r="FD15" s="4">
        <v>1</v>
      </c>
      <c r="FE15" s="4">
        <f t="shared" si="20"/>
        <v>0</v>
      </c>
    </row>
    <row r="16" spans="1:161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3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4">
        <f t="shared" si="4"/>
        <v>1</v>
      </c>
      <c r="P16" s="10">
        <f t="shared" si="5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v>1</v>
      </c>
      <c r="X16" s="4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I16" s="2" t="s">
        <v>19</v>
      </c>
      <c r="AJ16" s="2">
        <v>23</v>
      </c>
      <c r="AK16" s="2">
        <v>23</v>
      </c>
      <c r="AL16" s="2">
        <v>0</v>
      </c>
      <c r="AM16" s="2">
        <v>0</v>
      </c>
      <c r="AN16" s="4">
        <f t="shared" si="2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4"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v>1</v>
      </c>
      <c r="BE16" s="4">
        <f t="shared" si="7"/>
        <v>0</v>
      </c>
      <c r="BG16" s="2" t="s">
        <v>18</v>
      </c>
      <c r="BH16" s="2">
        <v>32</v>
      </c>
      <c r="BI16" s="2">
        <v>32</v>
      </c>
      <c r="BJ16" s="2">
        <v>0</v>
      </c>
      <c r="BK16" s="2">
        <v>0</v>
      </c>
      <c r="BL16" s="4">
        <v>1</v>
      </c>
      <c r="BM16" s="4">
        <f t="shared" si="8"/>
        <v>0</v>
      </c>
      <c r="BO16" s="2" t="s">
        <v>18</v>
      </c>
      <c r="BP16" s="2">
        <v>32</v>
      </c>
      <c r="BQ16" s="2">
        <v>32</v>
      </c>
      <c r="BR16" s="2">
        <v>0</v>
      </c>
      <c r="BS16" s="2">
        <v>0</v>
      </c>
      <c r="BT16" s="4">
        <v>1</v>
      </c>
      <c r="BU16" s="4">
        <f t="shared" si="9"/>
        <v>0</v>
      </c>
      <c r="BW16" s="2" t="s">
        <v>19</v>
      </c>
      <c r="BX16" s="2">
        <v>23</v>
      </c>
      <c r="BY16" s="2">
        <v>23</v>
      </c>
      <c r="BZ16" s="2">
        <v>0</v>
      </c>
      <c r="CA16" s="2">
        <v>0</v>
      </c>
      <c r="CB16" s="4">
        <v>1</v>
      </c>
      <c r="CC16" s="4">
        <f t="shared" si="21"/>
        <v>0</v>
      </c>
      <c r="CE16" s="2" t="s">
        <v>19</v>
      </c>
      <c r="CF16" s="2">
        <v>23</v>
      </c>
      <c r="CG16" s="2">
        <v>23</v>
      </c>
      <c r="CH16" s="2">
        <v>0</v>
      </c>
      <c r="CI16" s="2">
        <v>0</v>
      </c>
      <c r="CJ16" s="4">
        <v>1</v>
      </c>
      <c r="CK16" s="4">
        <f t="shared" si="11"/>
        <v>0</v>
      </c>
      <c r="CM16" s="2" t="s">
        <v>19</v>
      </c>
      <c r="CN16" s="2">
        <v>23</v>
      </c>
      <c r="CO16" s="2">
        <v>23</v>
      </c>
      <c r="CP16" s="2">
        <v>0</v>
      </c>
      <c r="CQ16" s="2">
        <v>0</v>
      </c>
      <c r="CR16" s="4">
        <v>1</v>
      </c>
      <c r="CS16" s="4">
        <f t="shared" si="12"/>
        <v>0</v>
      </c>
      <c r="CU16" s="2" t="s">
        <v>19</v>
      </c>
      <c r="CV16" s="2">
        <v>23</v>
      </c>
      <c r="CW16" s="2">
        <v>23</v>
      </c>
      <c r="CX16" s="2">
        <v>0</v>
      </c>
      <c r="CY16" s="2">
        <v>0</v>
      </c>
      <c r="CZ16" s="4">
        <v>1</v>
      </c>
      <c r="DA16" s="4">
        <f t="shared" si="13"/>
        <v>0</v>
      </c>
      <c r="DC16" s="2" t="s">
        <v>19</v>
      </c>
      <c r="DD16" s="2">
        <v>23</v>
      </c>
      <c r="DE16" s="2">
        <v>23</v>
      </c>
      <c r="DF16" s="2">
        <v>0</v>
      </c>
      <c r="DG16" s="2">
        <v>0</v>
      </c>
      <c r="DH16" s="4">
        <v>1</v>
      </c>
      <c r="DI16" s="4">
        <f t="shared" si="14"/>
        <v>0</v>
      </c>
      <c r="DK16" s="2" t="s">
        <v>19</v>
      </c>
      <c r="DL16" s="2">
        <v>23</v>
      </c>
      <c r="DM16" s="2">
        <v>23</v>
      </c>
      <c r="DN16" s="2">
        <v>0</v>
      </c>
      <c r="DO16" s="2">
        <v>0</v>
      </c>
      <c r="DP16" s="4">
        <v>1</v>
      </c>
      <c r="DQ16" s="4">
        <f t="shared" si="15"/>
        <v>0</v>
      </c>
      <c r="DS16" s="2" t="s">
        <v>19</v>
      </c>
      <c r="DT16" s="2">
        <v>23</v>
      </c>
      <c r="DU16" s="2">
        <v>23</v>
      </c>
      <c r="DV16" s="2">
        <v>0</v>
      </c>
      <c r="DW16" s="2">
        <v>0</v>
      </c>
      <c r="DX16" s="4">
        <v>1</v>
      </c>
      <c r="DY16" s="4">
        <f t="shared" si="16"/>
        <v>0</v>
      </c>
      <c r="EA16" s="2" t="s">
        <v>19</v>
      </c>
      <c r="EB16" s="2">
        <v>23</v>
      </c>
      <c r="EC16" s="2">
        <v>23</v>
      </c>
      <c r="ED16" s="2">
        <v>0</v>
      </c>
      <c r="EE16" s="2">
        <v>0</v>
      </c>
      <c r="EF16" s="4">
        <v>1</v>
      </c>
      <c r="EG16" s="4">
        <f t="shared" si="17"/>
        <v>0</v>
      </c>
      <c r="EI16" s="2" t="s">
        <v>19</v>
      </c>
      <c r="EJ16" s="2">
        <v>23</v>
      </c>
      <c r="EK16" s="2">
        <v>23</v>
      </c>
      <c r="EL16" s="2">
        <v>0</v>
      </c>
      <c r="EM16" s="2">
        <v>0</v>
      </c>
      <c r="EN16" s="4">
        <v>1</v>
      </c>
      <c r="EO16" s="4">
        <f t="shared" si="18"/>
        <v>0</v>
      </c>
      <c r="EQ16" s="2" t="s">
        <v>19</v>
      </c>
      <c r="ER16" s="2">
        <v>23</v>
      </c>
      <c r="ES16" s="2">
        <v>23</v>
      </c>
      <c r="ET16" s="2">
        <v>0</v>
      </c>
      <c r="EU16" s="2">
        <v>0</v>
      </c>
      <c r="EV16" s="4">
        <v>1</v>
      </c>
      <c r="EW16" s="4">
        <f t="shared" si="19"/>
        <v>0</v>
      </c>
      <c r="EY16" s="2" t="s">
        <v>19</v>
      </c>
      <c r="EZ16" s="2">
        <v>23</v>
      </c>
      <c r="FA16" s="2">
        <v>23</v>
      </c>
      <c r="FB16" s="2">
        <v>0</v>
      </c>
      <c r="FC16" s="2">
        <v>0</v>
      </c>
      <c r="FD16" s="4">
        <v>1</v>
      </c>
      <c r="FE16" s="4">
        <f t="shared" si="20"/>
        <v>0</v>
      </c>
    </row>
    <row r="17" spans="1:161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3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4">
        <f t="shared" si="4"/>
        <v>1</v>
      </c>
      <c r="P17" s="10">
        <f t="shared" si="5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v>1</v>
      </c>
      <c r="X17" s="4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I17" s="2" t="s">
        <v>20</v>
      </c>
      <c r="AJ17" s="2">
        <v>11</v>
      </c>
      <c r="AK17" s="2">
        <v>11</v>
      </c>
      <c r="AL17" s="2">
        <v>0</v>
      </c>
      <c r="AM17" s="2">
        <v>0</v>
      </c>
      <c r="AN17" s="4">
        <f t="shared" si="2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4"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v>1</v>
      </c>
      <c r="BE17" s="4">
        <f t="shared" si="7"/>
        <v>0</v>
      </c>
      <c r="BG17" s="2" t="s">
        <v>19</v>
      </c>
      <c r="BH17" s="2">
        <v>23</v>
      </c>
      <c r="BI17" s="2">
        <v>23</v>
      </c>
      <c r="BJ17" s="2">
        <v>0</v>
      </c>
      <c r="BK17" s="2">
        <v>0</v>
      </c>
      <c r="BL17" s="4">
        <v>1</v>
      </c>
      <c r="BM17" s="4">
        <f t="shared" si="8"/>
        <v>0</v>
      </c>
      <c r="BO17" s="2" t="s">
        <v>19</v>
      </c>
      <c r="BP17" s="2">
        <v>23</v>
      </c>
      <c r="BQ17" s="2">
        <v>23</v>
      </c>
      <c r="BR17" s="2">
        <v>0</v>
      </c>
      <c r="BS17" s="2">
        <v>0</v>
      </c>
      <c r="BT17" s="4">
        <v>1</v>
      </c>
      <c r="BU17" s="4">
        <f t="shared" si="9"/>
        <v>0</v>
      </c>
      <c r="BW17" s="2" t="s">
        <v>20</v>
      </c>
      <c r="BX17" s="2">
        <v>11</v>
      </c>
      <c r="BY17" s="2">
        <v>11</v>
      </c>
      <c r="BZ17" s="2">
        <v>0</v>
      </c>
      <c r="CA17" s="2">
        <v>0</v>
      </c>
      <c r="CB17" s="4">
        <v>1</v>
      </c>
      <c r="CC17" s="4">
        <f t="shared" si="21"/>
        <v>0</v>
      </c>
      <c r="CE17" s="2" t="s">
        <v>20</v>
      </c>
      <c r="CF17" s="2">
        <v>11</v>
      </c>
      <c r="CG17" s="2">
        <v>11</v>
      </c>
      <c r="CH17" s="2">
        <v>0</v>
      </c>
      <c r="CI17" s="2">
        <v>0</v>
      </c>
      <c r="CJ17" s="4">
        <v>1</v>
      </c>
      <c r="CK17" s="4">
        <f t="shared" si="11"/>
        <v>0</v>
      </c>
      <c r="CM17" s="2" t="s">
        <v>20</v>
      </c>
      <c r="CN17" s="2">
        <v>11</v>
      </c>
      <c r="CO17" s="2">
        <v>11</v>
      </c>
      <c r="CP17" s="2">
        <v>0</v>
      </c>
      <c r="CQ17" s="2">
        <v>0</v>
      </c>
      <c r="CR17" s="4">
        <v>1</v>
      </c>
      <c r="CS17" s="4">
        <f t="shared" si="12"/>
        <v>0</v>
      </c>
      <c r="CU17" s="2" t="s">
        <v>20</v>
      </c>
      <c r="CV17" s="2">
        <v>11</v>
      </c>
      <c r="CW17" s="2">
        <v>11</v>
      </c>
      <c r="CX17" s="2">
        <v>0</v>
      </c>
      <c r="CY17" s="2">
        <v>0</v>
      </c>
      <c r="CZ17" s="4">
        <v>1</v>
      </c>
      <c r="DA17" s="4">
        <f t="shared" si="13"/>
        <v>0</v>
      </c>
      <c r="DC17" s="2" t="s">
        <v>20</v>
      </c>
      <c r="DD17" s="2">
        <v>11</v>
      </c>
      <c r="DE17" s="2">
        <v>11</v>
      </c>
      <c r="DF17" s="2">
        <v>0</v>
      </c>
      <c r="DG17" s="2">
        <v>0</v>
      </c>
      <c r="DH17" s="4">
        <v>1</v>
      </c>
      <c r="DI17" s="4">
        <f t="shared" si="14"/>
        <v>0</v>
      </c>
      <c r="DK17" s="2" t="s">
        <v>20</v>
      </c>
      <c r="DL17" s="2">
        <v>11</v>
      </c>
      <c r="DM17" s="2">
        <v>11</v>
      </c>
      <c r="DN17" s="2">
        <v>0</v>
      </c>
      <c r="DO17" s="2">
        <v>0</v>
      </c>
      <c r="DP17" s="4">
        <v>1</v>
      </c>
      <c r="DQ17" s="4">
        <f t="shared" si="15"/>
        <v>0</v>
      </c>
      <c r="DS17" s="2" t="s">
        <v>20</v>
      </c>
      <c r="DT17" s="2">
        <v>11</v>
      </c>
      <c r="DU17" s="2">
        <v>11</v>
      </c>
      <c r="DV17" s="2">
        <v>0</v>
      </c>
      <c r="DW17" s="2">
        <v>0</v>
      </c>
      <c r="DX17" s="4">
        <v>1</v>
      </c>
      <c r="DY17" s="4">
        <f t="shared" si="16"/>
        <v>0</v>
      </c>
      <c r="EA17" s="2" t="s">
        <v>20</v>
      </c>
      <c r="EB17" s="2">
        <v>11</v>
      </c>
      <c r="EC17" s="2">
        <v>11</v>
      </c>
      <c r="ED17" s="2">
        <v>0</v>
      </c>
      <c r="EE17" s="2">
        <v>0</v>
      </c>
      <c r="EF17" s="4">
        <v>1</v>
      </c>
      <c r="EG17" s="4">
        <f t="shared" si="17"/>
        <v>0</v>
      </c>
      <c r="EI17" s="2" t="s">
        <v>20</v>
      </c>
      <c r="EJ17" s="2">
        <v>11</v>
      </c>
      <c r="EK17" s="2">
        <v>11</v>
      </c>
      <c r="EL17" s="2">
        <v>0</v>
      </c>
      <c r="EM17" s="2">
        <v>0</v>
      </c>
      <c r="EN17" s="4">
        <v>1</v>
      </c>
      <c r="EO17" s="4">
        <f t="shared" si="18"/>
        <v>0</v>
      </c>
      <c r="EQ17" s="2" t="s">
        <v>20</v>
      </c>
      <c r="ER17" s="2">
        <v>11</v>
      </c>
      <c r="ES17" s="2">
        <v>11</v>
      </c>
      <c r="ET17" s="2">
        <v>0</v>
      </c>
      <c r="EU17" s="2">
        <v>0</v>
      </c>
      <c r="EV17" s="4">
        <v>1</v>
      </c>
      <c r="EW17" s="4">
        <f t="shared" si="19"/>
        <v>0</v>
      </c>
      <c r="EY17" s="2" t="s">
        <v>20</v>
      </c>
      <c r="EZ17" s="2">
        <v>11</v>
      </c>
      <c r="FA17" s="2">
        <v>11</v>
      </c>
      <c r="FB17" s="2">
        <v>0</v>
      </c>
      <c r="FC17" s="2">
        <v>0</v>
      </c>
      <c r="FD17" s="4">
        <v>1</v>
      </c>
      <c r="FE17" s="4">
        <f t="shared" si="20"/>
        <v>0</v>
      </c>
    </row>
    <row r="18" spans="1:161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3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4">
        <f t="shared" si="4"/>
        <v>1</v>
      </c>
      <c r="P18" s="10">
        <f t="shared" si="5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v>1</v>
      </c>
      <c r="X18" s="4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I18" s="2" t="s">
        <v>21</v>
      </c>
      <c r="AJ18" s="2">
        <v>25</v>
      </c>
      <c r="AK18" s="2">
        <v>25</v>
      </c>
      <c r="AL18" s="2">
        <v>0</v>
      </c>
      <c r="AM18" s="2">
        <v>0</v>
      </c>
      <c r="AN18" s="4">
        <f t="shared" si="2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4"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v>1</v>
      </c>
      <c r="BE18" s="4">
        <f t="shared" si="7"/>
        <v>0</v>
      </c>
      <c r="BG18" s="2" t="s">
        <v>20</v>
      </c>
      <c r="BH18" s="2">
        <v>11</v>
      </c>
      <c r="BI18" s="2">
        <v>11</v>
      </c>
      <c r="BJ18" s="2">
        <v>0</v>
      </c>
      <c r="BK18" s="2">
        <v>0</v>
      </c>
      <c r="BL18" s="4">
        <v>1</v>
      </c>
      <c r="BM18" s="4">
        <f t="shared" si="8"/>
        <v>0</v>
      </c>
      <c r="BO18" s="2" t="s">
        <v>20</v>
      </c>
      <c r="BP18" s="2">
        <v>11</v>
      </c>
      <c r="BQ18" s="2">
        <v>11</v>
      </c>
      <c r="BR18" s="2">
        <v>0</v>
      </c>
      <c r="BS18" s="2">
        <v>0</v>
      </c>
      <c r="BT18" s="4">
        <v>1</v>
      </c>
      <c r="BU18" s="4">
        <f t="shared" si="9"/>
        <v>0</v>
      </c>
      <c r="BW18" s="2" t="s">
        <v>21</v>
      </c>
      <c r="BX18" s="2">
        <v>25</v>
      </c>
      <c r="BY18" s="2">
        <v>25</v>
      </c>
      <c r="BZ18" s="2">
        <v>0</v>
      </c>
      <c r="CA18" s="2">
        <v>0</v>
      </c>
      <c r="CB18" s="4">
        <v>1</v>
      </c>
      <c r="CC18" s="4">
        <f t="shared" si="21"/>
        <v>0</v>
      </c>
      <c r="CE18" s="2" t="s">
        <v>21</v>
      </c>
      <c r="CF18" s="2">
        <v>25</v>
      </c>
      <c r="CG18" s="2">
        <v>25</v>
      </c>
      <c r="CH18" s="2">
        <v>0</v>
      </c>
      <c r="CI18" s="2">
        <v>0</v>
      </c>
      <c r="CJ18" s="4">
        <v>1</v>
      </c>
      <c r="CK18" s="4">
        <f t="shared" si="11"/>
        <v>0</v>
      </c>
      <c r="CM18" s="2" t="s">
        <v>21</v>
      </c>
      <c r="CN18" s="2">
        <v>25</v>
      </c>
      <c r="CO18" s="2">
        <v>25</v>
      </c>
      <c r="CP18" s="2">
        <v>0</v>
      </c>
      <c r="CQ18" s="2">
        <v>0</v>
      </c>
      <c r="CR18" s="4">
        <v>1</v>
      </c>
      <c r="CS18" s="4">
        <f t="shared" si="12"/>
        <v>0</v>
      </c>
      <c r="CU18" s="2" t="s">
        <v>21</v>
      </c>
      <c r="CV18" s="2">
        <v>25</v>
      </c>
      <c r="CW18" s="2">
        <v>25</v>
      </c>
      <c r="CX18" s="2">
        <v>0</v>
      </c>
      <c r="CY18" s="2">
        <v>0</v>
      </c>
      <c r="CZ18" s="4">
        <v>1</v>
      </c>
      <c r="DA18" s="4">
        <f t="shared" si="13"/>
        <v>0</v>
      </c>
      <c r="DC18" s="2" t="s">
        <v>21</v>
      </c>
      <c r="DD18" s="2">
        <v>25</v>
      </c>
      <c r="DE18" s="2">
        <v>25</v>
      </c>
      <c r="DF18" s="2">
        <v>0</v>
      </c>
      <c r="DG18" s="2">
        <v>0</v>
      </c>
      <c r="DH18" s="4">
        <v>1</v>
      </c>
      <c r="DI18" s="4">
        <f t="shared" si="14"/>
        <v>0</v>
      </c>
      <c r="DK18" s="2" t="s">
        <v>21</v>
      </c>
      <c r="DL18" s="2">
        <v>25</v>
      </c>
      <c r="DM18" s="2">
        <v>25</v>
      </c>
      <c r="DN18" s="2">
        <v>0</v>
      </c>
      <c r="DO18" s="2">
        <v>0</v>
      </c>
      <c r="DP18" s="4">
        <v>1</v>
      </c>
      <c r="DQ18" s="4">
        <f t="shared" si="15"/>
        <v>0</v>
      </c>
      <c r="DS18" s="2" t="s">
        <v>21</v>
      </c>
      <c r="DT18" s="2">
        <v>25</v>
      </c>
      <c r="DU18" s="2">
        <v>25</v>
      </c>
      <c r="DV18" s="2">
        <v>0</v>
      </c>
      <c r="DW18" s="2">
        <v>0</v>
      </c>
      <c r="DX18" s="4">
        <v>1</v>
      </c>
      <c r="DY18" s="4">
        <f t="shared" si="16"/>
        <v>0</v>
      </c>
      <c r="EA18" s="2" t="s">
        <v>21</v>
      </c>
      <c r="EB18" s="2">
        <v>25</v>
      </c>
      <c r="EC18" s="2">
        <v>25</v>
      </c>
      <c r="ED18" s="2">
        <v>0</v>
      </c>
      <c r="EE18" s="2">
        <v>0</v>
      </c>
      <c r="EF18" s="4">
        <v>1</v>
      </c>
      <c r="EG18" s="4">
        <f t="shared" si="17"/>
        <v>0</v>
      </c>
      <c r="EI18" s="2" t="s">
        <v>21</v>
      </c>
      <c r="EJ18" s="2">
        <v>25</v>
      </c>
      <c r="EK18" s="2">
        <v>25</v>
      </c>
      <c r="EL18" s="2">
        <v>0</v>
      </c>
      <c r="EM18" s="2">
        <v>0</v>
      </c>
      <c r="EN18" s="4">
        <v>1</v>
      </c>
      <c r="EO18" s="4">
        <f t="shared" si="18"/>
        <v>0</v>
      </c>
      <c r="EQ18" s="2" t="s">
        <v>21</v>
      </c>
      <c r="ER18" s="2">
        <v>25</v>
      </c>
      <c r="ES18" s="2">
        <v>25</v>
      </c>
      <c r="ET18" s="2">
        <v>0</v>
      </c>
      <c r="EU18" s="2">
        <v>0</v>
      </c>
      <c r="EV18" s="4">
        <v>1</v>
      </c>
      <c r="EW18" s="4">
        <f t="shared" si="19"/>
        <v>0</v>
      </c>
      <c r="EY18" s="2" t="s">
        <v>21</v>
      </c>
      <c r="EZ18" s="2">
        <v>25</v>
      </c>
      <c r="FA18" s="2">
        <v>25</v>
      </c>
      <c r="FB18" s="2">
        <v>0</v>
      </c>
      <c r="FC18" s="2">
        <v>0</v>
      </c>
      <c r="FD18" s="4">
        <v>1</v>
      </c>
      <c r="FE18" s="4">
        <f t="shared" si="20"/>
        <v>0</v>
      </c>
    </row>
    <row r="19" spans="1:161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3"/>
        <v>0.77325581395348841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4">
        <f t="shared" si="4"/>
        <v>0.77325581395348841</v>
      </c>
      <c r="P19" s="10">
        <f t="shared" si="5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v>0.77</v>
      </c>
      <c r="X19" s="4">
        <f t="shared" si="0"/>
        <v>-3.2558139534883956E-3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0</v>
      </c>
      <c r="AI19" s="2" t="s">
        <v>22</v>
      </c>
      <c r="AJ19" s="2">
        <v>172</v>
      </c>
      <c r="AK19" s="2">
        <v>171</v>
      </c>
      <c r="AL19" s="2">
        <v>1</v>
      </c>
      <c r="AM19" s="2">
        <v>0</v>
      </c>
      <c r="AN19" s="4">
        <f t="shared" si="2"/>
        <v>0.9941860465116279</v>
      </c>
      <c r="AO19" s="4">
        <f>AE19-AN19</f>
        <v>-0.22418604651162788</v>
      </c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4"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v>1</v>
      </c>
      <c r="BE19" s="4">
        <f t="shared" si="7"/>
        <v>0</v>
      </c>
      <c r="BG19" s="2" t="s">
        <v>21</v>
      </c>
      <c r="BH19" s="2">
        <v>25</v>
      </c>
      <c r="BI19" s="2">
        <v>25</v>
      </c>
      <c r="BJ19" s="2">
        <v>0</v>
      </c>
      <c r="BK19" s="2">
        <v>0</v>
      </c>
      <c r="BL19" s="4">
        <v>1</v>
      </c>
      <c r="BM19" s="4">
        <f t="shared" si="8"/>
        <v>0</v>
      </c>
      <c r="BO19" s="2" t="s">
        <v>21</v>
      </c>
      <c r="BP19" s="2">
        <v>25</v>
      </c>
      <c r="BQ19" s="2">
        <v>25</v>
      </c>
      <c r="BR19" s="2">
        <v>0</v>
      </c>
      <c r="BS19" s="2">
        <v>0</v>
      </c>
      <c r="BT19" s="4">
        <v>1</v>
      </c>
      <c r="BU19" s="4">
        <f t="shared" si="9"/>
        <v>0</v>
      </c>
      <c r="BW19" s="2" t="s">
        <v>23</v>
      </c>
      <c r="BX19" s="2">
        <v>541</v>
      </c>
      <c r="BY19" s="2">
        <v>541</v>
      </c>
      <c r="BZ19" s="2">
        <v>0</v>
      </c>
      <c r="CA19" s="2">
        <v>0</v>
      </c>
      <c r="CB19" s="4">
        <v>1</v>
      </c>
      <c r="CC19" s="4">
        <f t="shared" si="21"/>
        <v>0</v>
      </c>
      <c r="CE19" s="2" t="s">
        <v>23</v>
      </c>
      <c r="CF19" s="2">
        <v>541</v>
      </c>
      <c r="CG19" s="2">
        <v>541</v>
      </c>
      <c r="CH19" s="2">
        <v>0</v>
      </c>
      <c r="CI19" s="2">
        <v>0</v>
      </c>
      <c r="CJ19" s="4">
        <v>1</v>
      </c>
      <c r="CK19" s="4">
        <f t="shared" si="11"/>
        <v>0</v>
      </c>
      <c r="CM19" s="2" t="s">
        <v>23</v>
      </c>
      <c r="CN19" s="2">
        <v>541</v>
      </c>
      <c r="CO19" s="2">
        <v>541</v>
      </c>
      <c r="CP19" s="2">
        <v>0</v>
      </c>
      <c r="CQ19" s="2">
        <v>0</v>
      </c>
      <c r="CR19" s="4">
        <v>1</v>
      </c>
      <c r="CS19" s="4">
        <f t="shared" si="12"/>
        <v>0</v>
      </c>
      <c r="CU19" s="2" t="s">
        <v>23</v>
      </c>
      <c r="CV19" s="2">
        <v>541</v>
      </c>
      <c r="CW19" s="2">
        <v>541</v>
      </c>
      <c r="CX19" s="2">
        <v>0</v>
      </c>
      <c r="CY19" s="2">
        <v>0</v>
      </c>
      <c r="CZ19" s="4">
        <v>1</v>
      </c>
      <c r="DA19" s="4">
        <f t="shared" si="13"/>
        <v>0</v>
      </c>
      <c r="DC19" s="2" t="s">
        <v>23</v>
      </c>
      <c r="DD19" s="2">
        <v>541</v>
      </c>
      <c r="DE19" s="2">
        <v>541</v>
      </c>
      <c r="DF19" s="2">
        <v>0</v>
      </c>
      <c r="DG19" s="2">
        <v>0</v>
      </c>
      <c r="DH19" s="4">
        <v>1</v>
      </c>
      <c r="DI19" s="4">
        <f t="shared" si="14"/>
        <v>0</v>
      </c>
      <c r="DK19" s="2" t="s">
        <v>23</v>
      </c>
      <c r="DL19" s="65">
        <v>541</v>
      </c>
      <c r="DM19" s="2">
        <v>541</v>
      </c>
      <c r="DN19" s="2">
        <v>0</v>
      </c>
      <c r="DO19" s="2">
        <v>0</v>
      </c>
      <c r="DP19" s="4">
        <v>1</v>
      </c>
      <c r="DQ19" s="4">
        <f t="shared" si="15"/>
        <v>0</v>
      </c>
      <c r="DS19" s="67" t="s">
        <v>23</v>
      </c>
      <c r="DT19" s="2">
        <v>541</v>
      </c>
      <c r="DU19" s="2">
        <v>541</v>
      </c>
      <c r="DV19" s="2">
        <v>0</v>
      </c>
      <c r="DW19" s="2">
        <v>0</v>
      </c>
      <c r="DX19" s="4">
        <v>1</v>
      </c>
      <c r="DY19" s="4">
        <f t="shared" si="16"/>
        <v>0</v>
      </c>
      <c r="EA19" s="66" t="s">
        <v>23</v>
      </c>
      <c r="EB19" s="2">
        <v>541</v>
      </c>
      <c r="EC19" s="2">
        <v>541</v>
      </c>
      <c r="ED19" s="2">
        <v>0</v>
      </c>
      <c r="EE19" s="2">
        <v>0</v>
      </c>
      <c r="EF19" s="4">
        <v>1</v>
      </c>
      <c r="EG19" s="4">
        <f t="shared" si="17"/>
        <v>0</v>
      </c>
      <c r="EI19" s="66" t="s">
        <v>23</v>
      </c>
      <c r="EJ19" s="2">
        <v>541</v>
      </c>
      <c r="EK19" s="2">
        <v>541</v>
      </c>
      <c r="EL19" s="2">
        <v>0</v>
      </c>
      <c r="EM19" s="2">
        <v>0</v>
      </c>
      <c r="EN19" s="4">
        <v>1</v>
      </c>
      <c r="EO19" s="4">
        <f t="shared" si="18"/>
        <v>0</v>
      </c>
      <c r="EQ19" s="66" t="s">
        <v>23</v>
      </c>
      <c r="ER19" s="2">
        <v>541</v>
      </c>
      <c r="ES19" s="2">
        <v>541</v>
      </c>
      <c r="ET19" s="2">
        <v>0</v>
      </c>
      <c r="EU19" s="2">
        <v>0</v>
      </c>
      <c r="EV19" s="4">
        <v>1</v>
      </c>
      <c r="EW19" s="4">
        <f t="shared" si="19"/>
        <v>0</v>
      </c>
      <c r="EY19" s="66" t="s">
        <v>23</v>
      </c>
      <c r="EZ19" s="2">
        <v>541</v>
      </c>
      <c r="FA19" s="2">
        <v>541</v>
      </c>
      <c r="FB19" s="2">
        <v>0</v>
      </c>
      <c r="FC19" s="2">
        <v>0</v>
      </c>
      <c r="FD19" s="4">
        <v>1</v>
      </c>
      <c r="FE19" s="4">
        <f t="shared" si="20"/>
        <v>0</v>
      </c>
    </row>
    <row r="20" spans="1:161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3"/>
        <v>1</v>
      </c>
      <c r="J20" s="2" t="s">
        <v>23</v>
      </c>
      <c r="K20" s="2">
        <v>541</v>
      </c>
      <c r="L20" s="2">
        <v>541</v>
      </c>
      <c r="M20" s="2">
        <v>0</v>
      </c>
      <c r="N20" s="2">
        <v>0</v>
      </c>
      <c r="O20" s="4">
        <f t="shared" si="4"/>
        <v>1</v>
      </c>
      <c r="P20" s="10">
        <f t="shared" si="5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v>1</v>
      </c>
      <c r="X20" s="4">
        <f t="shared" si="0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v>1</v>
      </c>
      <c r="AF20" s="4">
        <f t="shared" si="1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4"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v>1</v>
      </c>
      <c r="BE20" s="4">
        <f t="shared" si="7"/>
        <v>0</v>
      </c>
      <c r="BG20" s="2" t="s">
        <v>23</v>
      </c>
      <c r="BH20" s="2">
        <v>541</v>
      </c>
      <c r="BI20" s="2">
        <v>541</v>
      </c>
      <c r="BJ20" s="2">
        <v>0</v>
      </c>
      <c r="BK20" s="2">
        <v>0</v>
      </c>
      <c r="BL20" s="4">
        <v>1</v>
      </c>
      <c r="BM20" s="4">
        <f t="shared" si="8"/>
        <v>0</v>
      </c>
      <c r="BO20" s="2" t="s">
        <v>23</v>
      </c>
      <c r="BP20" s="2">
        <v>541</v>
      </c>
      <c r="BQ20" s="2">
        <v>541</v>
      </c>
      <c r="BR20" s="2">
        <v>0</v>
      </c>
      <c r="BS20" s="2">
        <v>0</v>
      </c>
      <c r="BT20" s="4">
        <v>1</v>
      </c>
      <c r="BU20" s="4">
        <f t="shared" si="9"/>
        <v>0</v>
      </c>
      <c r="BW20" s="2" t="s">
        <v>24</v>
      </c>
      <c r="BX20" s="2">
        <v>3</v>
      </c>
      <c r="BY20" s="2">
        <v>3</v>
      </c>
      <c r="BZ20" s="2">
        <v>0</v>
      </c>
      <c r="CA20" s="2">
        <v>0</v>
      </c>
      <c r="CB20" s="4">
        <v>1</v>
      </c>
      <c r="CC20" s="4">
        <f t="shared" si="21"/>
        <v>0</v>
      </c>
      <c r="CE20" s="2" t="s">
        <v>24</v>
      </c>
      <c r="CF20" s="2">
        <v>3</v>
      </c>
      <c r="CG20" s="2">
        <v>3</v>
      </c>
      <c r="CH20" s="2">
        <v>0</v>
      </c>
      <c r="CI20" s="2">
        <v>0</v>
      </c>
      <c r="CJ20" s="4">
        <v>1</v>
      </c>
      <c r="CK20" s="4">
        <f t="shared" si="11"/>
        <v>0</v>
      </c>
      <c r="CM20" s="2" t="s">
        <v>24</v>
      </c>
      <c r="CN20" s="2">
        <v>3</v>
      </c>
      <c r="CO20" s="2">
        <v>3</v>
      </c>
      <c r="CP20" s="2">
        <v>0</v>
      </c>
      <c r="CQ20" s="2">
        <v>0</v>
      </c>
      <c r="CR20" s="4">
        <v>1</v>
      </c>
      <c r="CS20" s="4">
        <f t="shared" si="12"/>
        <v>0</v>
      </c>
      <c r="CT20" s="4"/>
      <c r="CU20" s="2" t="s">
        <v>24</v>
      </c>
      <c r="CV20" s="2">
        <v>3</v>
      </c>
      <c r="CW20" s="2">
        <v>3</v>
      </c>
      <c r="CX20" s="2">
        <v>0</v>
      </c>
      <c r="CY20" s="2">
        <v>0</v>
      </c>
      <c r="CZ20" s="4">
        <v>1</v>
      </c>
      <c r="DA20" s="4">
        <f t="shared" si="13"/>
        <v>0</v>
      </c>
      <c r="DC20" s="2" t="s">
        <v>24</v>
      </c>
      <c r="DD20" s="2">
        <v>3</v>
      </c>
      <c r="DE20" s="2">
        <v>3</v>
      </c>
      <c r="DF20" s="2">
        <v>0</v>
      </c>
      <c r="DG20" s="2">
        <v>0</v>
      </c>
      <c r="DH20" s="4">
        <v>1</v>
      </c>
      <c r="DI20" s="4">
        <f t="shared" si="14"/>
        <v>0</v>
      </c>
      <c r="DK20" s="2" t="s">
        <v>24</v>
      </c>
      <c r="DL20" s="2">
        <v>3</v>
      </c>
      <c r="DM20" s="2">
        <v>3</v>
      </c>
      <c r="DN20" s="2">
        <v>0</v>
      </c>
      <c r="DO20" s="2">
        <v>0</v>
      </c>
      <c r="DP20" s="4">
        <v>1</v>
      </c>
      <c r="DQ20" s="4">
        <f t="shared" si="15"/>
        <v>0</v>
      </c>
      <c r="DS20" s="2" t="s">
        <v>24</v>
      </c>
      <c r="DT20" s="2">
        <v>3</v>
      </c>
      <c r="DU20" s="2">
        <v>3</v>
      </c>
      <c r="DV20" s="2">
        <v>0</v>
      </c>
      <c r="DW20" s="2">
        <v>0</v>
      </c>
      <c r="DX20" s="4">
        <v>1</v>
      </c>
      <c r="DY20" s="4">
        <f t="shared" si="16"/>
        <v>0</v>
      </c>
      <c r="EA20" s="2" t="s">
        <v>24</v>
      </c>
      <c r="EB20" s="2">
        <v>3</v>
      </c>
      <c r="EC20" s="2">
        <v>3</v>
      </c>
      <c r="ED20" s="2">
        <v>0</v>
      </c>
      <c r="EE20" s="2">
        <v>0</v>
      </c>
      <c r="EF20" s="4">
        <v>1</v>
      </c>
      <c r="EG20" s="4">
        <f t="shared" si="17"/>
        <v>0</v>
      </c>
      <c r="EI20" s="2" t="s">
        <v>24</v>
      </c>
      <c r="EJ20" s="2">
        <v>3</v>
      </c>
      <c r="EK20" s="2">
        <v>3</v>
      </c>
      <c r="EL20" s="2">
        <v>0</v>
      </c>
      <c r="EM20" s="2">
        <v>0</v>
      </c>
      <c r="EN20" s="4">
        <v>1</v>
      </c>
      <c r="EO20" s="4">
        <f t="shared" si="18"/>
        <v>0</v>
      </c>
      <c r="EQ20" s="2" t="s">
        <v>24</v>
      </c>
      <c r="ER20" s="2">
        <v>3</v>
      </c>
      <c r="ES20" s="2">
        <v>3</v>
      </c>
      <c r="ET20" s="2">
        <v>0</v>
      </c>
      <c r="EU20" s="2">
        <v>0</v>
      </c>
      <c r="EV20" s="4">
        <v>1</v>
      </c>
      <c r="EW20" s="4">
        <f t="shared" si="19"/>
        <v>0</v>
      </c>
      <c r="EY20" s="2" t="s">
        <v>24</v>
      </c>
      <c r="EZ20" s="2">
        <v>3</v>
      </c>
      <c r="FA20" s="2">
        <v>3</v>
      </c>
      <c r="FB20" s="2">
        <v>0</v>
      </c>
      <c r="FC20" s="2">
        <v>0</v>
      </c>
      <c r="FD20" s="4">
        <v>1</v>
      </c>
      <c r="FE20" s="4">
        <f t="shared" si="20"/>
        <v>0</v>
      </c>
    </row>
    <row r="21" spans="1:161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3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4">
        <f t="shared" si="4"/>
        <v>1</v>
      </c>
      <c r="P21" s="10">
        <f t="shared" si="5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4">
        <v>1</v>
      </c>
      <c r="X21" s="4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4">
        <v>1</v>
      </c>
      <c r="AW21" s="4">
        <f>AV21-AE21</f>
        <v>0</v>
      </c>
      <c r="AY21" s="2" t="s">
        <v>24</v>
      </c>
      <c r="AZ21" s="1">
        <v>3</v>
      </c>
      <c r="BA21" s="1">
        <v>3</v>
      </c>
      <c r="BB21" s="1">
        <v>0</v>
      </c>
      <c r="BC21" s="1">
        <v>0</v>
      </c>
      <c r="BD21" s="3">
        <v>1</v>
      </c>
      <c r="BE21" s="4">
        <f t="shared" si="7"/>
        <v>0</v>
      </c>
      <c r="BG21" s="2" t="s">
        <v>24</v>
      </c>
      <c r="BH21" s="2">
        <v>3</v>
      </c>
      <c r="BI21" s="2">
        <v>3</v>
      </c>
      <c r="BJ21" s="2">
        <v>0</v>
      </c>
      <c r="BK21" s="2">
        <v>0</v>
      </c>
      <c r="BL21" s="4">
        <v>1</v>
      </c>
      <c r="BM21" s="4">
        <f t="shared" si="8"/>
        <v>0</v>
      </c>
      <c r="BO21" s="2" t="s">
        <v>24</v>
      </c>
      <c r="BP21" s="2">
        <v>3</v>
      </c>
      <c r="BQ21" s="2">
        <v>3</v>
      </c>
      <c r="BR21" s="2">
        <v>0</v>
      </c>
      <c r="BS21" s="2">
        <v>0</v>
      </c>
      <c r="BT21" s="4">
        <v>1</v>
      </c>
      <c r="BU21" s="4">
        <f t="shared" si="9"/>
        <v>0</v>
      </c>
      <c r="BW21" s="2" t="s">
        <v>25</v>
      </c>
      <c r="BX21" s="2">
        <v>832</v>
      </c>
      <c r="BY21" s="2">
        <v>822</v>
      </c>
      <c r="BZ21" s="2">
        <v>10</v>
      </c>
      <c r="CA21" s="2">
        <v>0</v>
      </c>
      <c r="CB21" s="4">
        <v>0.99</v>
      </c>
      <c r="CC21" s="4">
        <f t="shared" si="21"/>
        <v>1.0000000000000009E-2</v>
      </c>
      <c r="CE21" s="2" t="s">
        <v>25</v>
      </c>
      <c r="CF21" s="2">
        <v>832</v>
      </c>
      <c r="CG21" s="2">
        <v>822</v>
      </c>
      <c r="CH21" s="2">
        <v>10</v>
      </c>
      <c r="CI21" s="2">
        <v>0</v>
      </c>
      <c r="CJ21" s="4">
        <v>0.99</v>
      </c>
      <c r="CK21" s="4">
        <f t="shared" si="11"/>
        <v>0</v>
      </c>
      <c r="CM21" s="2" t="s">
        <v>25</v>
      </c>
      <c r="CN21" s="2">
        <v>832</v>
      </c>
      <c r="CO21" s="2">
        <v>822</v>
      </c>
      <c r="CP21" s="2">
        <v>10</v>
      </c>
      <c r="CQ21" s="2">
        <v>0</v>
      </c>
      <c r="CR21" s="4">
        <v>0.99</v>
      </c>
      <c r="CS21" s="4">
        <f t="shared" si="12"/>
        <v>0</v>
      </c>
      <c r="CU21" s="2" t="s">
        <v>25</v>
      </c>
      <c r="CV21" s="2">
        <v>832</v>
      </c>
      <c r="CW21" s="2">
        <v>822</v>
      </c>
      <c r="CX21" s="2">
        <v>10</v>
      </c>
      <c r="CY21" s="2">
        <v>0</v>
      </c>
      <c r="CZ21" s="4">
        <v>0.99</v>
      </c>
      <c r="DA21" s="4">
        <f t="shared" si="13"/>
        <v>0</v>
      </c>
      <c r="DC21" s="2" t="s">
        <v>25</v>
      </c>
      <c r="DD21" s="2">
        <v>832</v>
      </c>
      <c r="DE21" s="2">
        <v>822</v>
      </c>
      <c r="DF21" s="2">
        <v>10</v>
      </c>
      <c r="DG21" s="2">
        <v>0</v>
      </c>
      <c r="DH21" s="4">
        <v>0.99</v>
      </c>
      <c r="DI21" s="4">
        <f t="shared" si="14"/>
        <v>0</v>
      </c>
      <c r="DK21" s="2" t="s">
        <v>25</v>
      </c>
      <c r="DL21" s="2">
        <v>832</v>
      </c>
      <c r="DM21" s="2">
        <v>822</v>
      </c>
      <c r="DN21" s="2">
        <v>10</v>
      </c>
      <c r="DO21" s="2">
        <v>0</v>
      </c>
      <c r="DP21" s="4">
        <v>0.99</v>
      </c>
      <c r="DQ21" s="4">
        <f t="shared" si="15"/>
        <v>0</v>
      </c>
      <c r="DS21" s="2" t="s">
        <v>25</v>
      </c>
      <c r="DT21" s="2">
        <v>832</v>
      </c>
      <c r="DU21" s="2">
        <v>822</v>
      </c>
      <c r="DV21" s="2">
        <v>10</v>
      </c>
      <c r="DW21" s="2">
        <v>0</v>
      </c>
      <c r="DX21" s="4">
        <v>0.99</v>
      </c>
      <c r="DY21" s="4">
        <f t="shared" si="16"/>
        <v>0</v>
      </c>
      <c r="EA21" s="2" t="s">
        <v>25</v>
      </c>
      <c r="EB21" s="2">
        <v>832</v>
      </c>
      <c r="EC21" s="2">
        <v>822</v>
      </c>
      <c r="ED21" s="2">
        <v>10</v>
      </c>
      <c r="EE21" s="2">
        <v>0</v>
      </c>
      <c r="EF21" s="4">
        <v>0.99</v>
      </c>
      <c r="EG21" s="4">
        <f t="shared" si="17"/>
        <v>0</v>
      </c>
      <c r="EI21" s="2" t="s">
        <v>25</v>
      </c>
      <c r="EJ21" s="2">
        <v>832</v>
      </c>
      <c r="EK21" s="2">
        <v>822</v>
      </c>
      <c r="EL21" s="2">
        <v>10</v>
      </c>
      <c r="EM21" s="2">
        <v>0</v>
      </c>
      <c r="EN21" s="4">
        <v>0.99</v>
      </c>
      <c r="EO21" s="4">
        <f t="shared" si="18"/>
        <v>0</v>
      </c>
      <c r="EQ21" s="2" t="s">
        <v>25</v>
      </c>
      <c r="ER21" s="2">
        <v>832</v>
      </c>
      <c r="ES21" s="2">
        <v>822</v>
      </c>
      <c r="ET21" s="2">
        <v>10</v>
      </c>
      <c r="EU21" s="2">
        <v>0</v>
      </c>
      <c r="EV21" s="4">
        <v>0.99</v>
      </c>
      <c r="EW21" s="4">
        <f t="shared" si="19"/>
        <v>0</v>
      </c>
      <c r="EY21" s="2" t="s">
        <v>25</v>
      </c>
      <c r="EZ21" s="2">
        <v>832</v>
      </c>
      <c r="FA21" s="2">
        <v>822</v>
      </c>
      <c r="FB21" s="2">
        <v>10</v>
      </c>
      <c r="FC21" s="2">
        <v>0</v>
      </c>
      <c r="FD21" s="4">
        <v>0.99</v>
      </c>
      <c r="FE21" s="4">
        <f t="shared" si="20"/>
        <v>0</v>
      </c>
    </row>
    <row r="22" spans="1:161">
      <c r="A22" s="76">
        <v>0.98</v>
      </c>
      <c r="B22" s="76"/>
      <c r="C22" s="86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3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4">
        <f t="shared" si="4"/>
        <v>0.98197115384615385</v>
      </c>
      <c r="P22" s="10">
        <f t="shared" si="5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v>0.98</v>
      </c>
      <c r="X22" s="4">
        <f t="shared" si="0"/>
        <v>-1.9711538461538725E-3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4">
        <v>0.98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v>0.98</v>
      </c>
      <c r="BE22" s="4">
        <f t="shared" si="7"/>
        <v>0</v>
      </c>
      <c r="BG22" s="2" t="s">
        <v>25</v>
      </c>
      <c r="BH22" s="2">
        <v>832</v>
      </c>
      <c r="BI22" s="2">
        <v>817</v>
      </c>
      <c r="BJ22" s="2">
        <v>15</v>
      </c>
      <c r="BK22" s="2">
        <v>0</v>
      </c>
      <c r="BL22" s="4">
        <v>0.98</v>
      </c>
      <c r="BM22" s="4">
        <f t="shared" si="8"/>
        <v>0</v>
      </c>
      <c r="BO22" s="2" t="s">
        <v>25</v>
      </c>
      <c r="BP22" s="2">
        <v>832</v>
      </c>
      <c r="BQ22" s="2">
        <v>817</v>
      </c>
      <c r="BR22" s="2">
        <v>15</v>
      </c>
      <c r="BS22" s="2">
        <v>0</v>
      </c>
      <c r="BT22" s="4">
        <v>0.98</v>
      </c>
      <c r="BU22" s="4">
        <f t="shared" si="9"/>
        <v>0</v>
      </c>
      <c r="BW22" s="2" t="s">
        <v>27</v>
      </c>
      <c r="BX22" s="2">
        <v>46</v>
      </c>
      <c r="BY22" s="2">
        <v>46</v>
      </c>
      <c r="BZ22" s="2">
        <v>0</v>
      </c>
      <c r="CA22" s="2">
        <v>0</v>
      </c>
      <c r="CB22" s="4">
        <v>1</v>
      </c>
      <c r="CC22" s="4">
        <f t="shared" si="21"/>
        <v>0</v>
      </c>
      <c r="CE22" s="2" t="s">
        <v>27</v>
      </c>
      <c r="CF22" s="2">
        <v>46</v>
      </c>
      <c r="CG22" s="2">
        <v>46</v>
      </c>
      <c r="CH22" s="2">
        <v>0</v>
      </c>
      <c r="CI22" s="2">
        <v>0</v>
      </c>
      <c r="CJ22" s="4">
        <v>1</v>
      </c>
      <c r="CK22" s="4">
        <f t="shared" si="11"/>
        <v>0</v>
      </c>
      <c r="CM22" s="2" t="s">
        <v>27</v>
      </c>
      <c r="CN22" s="2">
        <v>46</v>
      </c>
      <c r="CO22" s="2">
        <v>46</v>
      </c>
      <c r="CP22" s="2">
        <v>0</v>
      </c>
      <c r="CQ22" s="2">
        <v>0</v>
      </c>
      <c r="CR22" s="4">
        <v>1</v>
      </c>
      <c r="CS22" s="4">
        <f t="shared" si="12"/>
        <v>0</v>
      </c>
      <c r="CU22" s="2" t="s">
        <v>27</v>
      </c>
      <c r="CV22" s="2">
        <v>46</v>
      </c>
      <c r="CW22" s="2">
        <v>46</v>
      </c>
      <c r="CX22" s="2">
        <v>0</v>
      </c>
      <c r="CY22" s="2">
        <v>0</v>
      </c>
      <c r="CZ22" s="4">
        <v>1</v>
      </c>
      <c r="DA22" s="4">
        <f t="shared" si="13"/>
        <v>0</v>
      </c>
      <c r="DC22" s="2" t="s">
        <v>27</v>
      </c>
      <c r="DD22" s="2">
        <v>46</v>
      </c>
      <c r="DE22" s="2">
        <v>46</v>
      </c>
      <c r="DF22" s="2">
        <v>0</v>
      </c>
      <c r="DG22" s="2">
        <v>0</v>
      </c>
      <c r="DH22" s="4">
        <v>1</v>
      </c>
      <c r="DI22" s="4">
        <f t="shared" si="14"/>
        <v>0</v>
      </c>
      <c r="DK22" s="2" t="s">
        <v>27</v>
      </c>
      <c r="DL22" s="2">
        <v>46</v>
      </c>
      <c r="DM22" s="2">
        <v>46</v>
      </c>
      <c r="DN22" s="2">
        <v>0</v>
      </c>
      <c r="DO22" s="2">
        <v>0</v>
      </c>
      <c r="DP22" s="4">
        <v>1</v>
      </c>
      <c r="DQ22" s="4">
        <f t="shared" si="15"/>
        <v>0</v>
      </c>
      <c r="DS22" s="2" t="s">
        <v>27</v>
      </c>
      <c r="DT22" s="2">
        <v>46</v>
      </c>
      <c r="DU22" s="2">
        <v>46</v>
      </c>
      <c r="DV22" s="2">
        <v>0</v>
      </c>
      <c r="DW22" s="2">
        <v>0</v>
      </c>
      <c r="DX22" s="4">
        <v>1</v>
      </c>
      <c r="DY22" s="4">
        <f t="shared" si="16"/>
        <v>0</v>
      </c>
      <c r="EA22" s="2" t="s">
        <v>27</v>
      </c>
      <c r="EB22" s="2">
        <v>46</v>
      </c>
      <c r="EC22" s="2">
        <v>46</v>
      </c>
      <c r="ED22" s="2">
        <v>0</v>
      </c>
      <c r="EE22" s="2">
        <v>0</v>
      </c>
      <c r="EF22" s="4">
        <v>1</v>
      </c>
      <c r="EG22" s="4">
        <f t="shared" si="17"/>
        <v>0</v>
      </c>
      <c r="EI22" s="2" t="s">
        <v>27</v>
      </c>
      <c r="EJ22" s="2">
        <v>46</v>
      </c>
      <c r="EK22" s="2">
        <v>46</v>
      </c>
      <c r="EL22" s="2">
        <v>0</v>
      </c>
      <c r="EM22" s="2">
        <v>0</v>
      </c>
      <c r="EN22" s="4">
        <v>1</v>
      </c>
      <c r="EO22" s="4">
        <f t="shared" si="18"/>
        <v>0</v>
      </c>
      <c r="EQ22" s="2" t="s">
        <v>27</v>
      </c>
      <c r="ER22" s="2">
        <v>46</v>
      </c>
      <c r="ES22" s="2">
        <v>46</v>
      </c>
      <c r="ET22" s="2">
        <v>0</v>
      </c>
      <c r="EU22" s="2">
        <v>0</v>
      </c>
      <c r="EV22" s="4">
        <v>1</v>
      </c>
      <c r="EW22" s="4">
        <f t="shared" si="19"/>
        <v>0</v>
      </c>
      <c r="EY22" s="2" t="s">
        <v>27</v>
      </c>
      <c r="EZ22" s="2">
        <v>46</v>
      </c>
      <c r="FA22" s="2">
        <v>46</v>
      </c>
      <c r="FB22" s="2">
        <v>0</v>
      </c>
      <c r="FC22" s="2">
        <v>0</v>
      </c>
      <c r="FD22" s="4">
        <v>1</v>
      </c>
      <c r="FE22" s="4">
        <f t="shared" si="20"/>
        <v>0</v>
      </c>
    </row>
    <row r="23" spans="1:161">
      <c r="A23" s="76">
        <v>0.57999999999999996</v>
      </c>
      <c r="B23" s="76"/>
      <c r="C23" s="81" t="s">
        <v>26</v>
      </c>
      <c r="D23" s="75">
        <v>17</v>
      </c>
      <c r="E23" s="75">
        <v>10</v>
      </c>
      <c r="F23" s="75">
        <v>6</v>
      </c>
      <c r="G23" s="75">
        <v>1</v>
      </c>
      <c r="H23" s="76">
        <f t="shared" si="3"/>
        <v>0.58823529411764708</v>
      </c>
      <c r="J23" s="86" t="s">
        <v>26</v>
      </c>
      <c r="K23" s="86">
        <v>17</v>
      </c>
      <c r="L23" s="86">
        <v>10</v>
      </c>
      <c r="M23" s="86">
        <v>6</v>
      </c>
      <c r="N23" s="86">
        <v>1</v>
      </c>
      <c r="O23" s="87">
        <f t="shared" si="4"/>
        <v>0.58823529411764708</v>
      </c>
      <c r="P23" s="10">
        <f t="shared" si="5"/>
        <v>0</v>
      </c>
      <c r="R23" s="21" t="s">
        <v>26</v>
      </c>
      <c r="S23" s="2">
        <v>17</v>
      </c>
      <c r="T23" s="2">
        <v>10</v>
      </c>
      <c r="U23" s="2">
        <v>6</v>
      </c>
      <c r="V23" s="2">
        <v>1</v>
      </c>
      <c r="W23" s="4">
        <v>0.57999999999999996</v>
      </c>
      <c r="X23" s="4">
        <f t="shared" si="0"/>
        <v>-8.2352941176471184E-3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6.0000000000000053E-2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4">
        <v>1</v>
      </c>
      <c r="AW23" s="4">
        <f t="shared" ref="AW23:AW39" si="2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v>1</v>
      </c>
      <c r="BE23" s="4">
        <f t="shared" si="7"/>
        <v>0</v>
      </c>
      <c r="BG23" s="2" t="s">
        <v>27</v>
      </c>
      <c r="BH23" s="2">
        <v>46</v>
      </c>
      <c r="BI23" s="2">
        <v>46</v>
      </c>
      <c r="BJ23" s="2">
        <v>0</v>
      </c>
      <c r="BK23" s="2">
        <v>0</v>
      </c>
      <c r="BL23" s="4">
        <v>1</v>
      </c>
      <c r="BM23" s="4">
        <f t="shared" si="8"/>
        <v>0</v>
      </c>
      <c r="BO23" s="2" t="s">
        <v>27</v>
      </c>
      <c r="BP23" s="2">
        <v>46</v>
      </c>
      <c r="BQ23" s="2">
        <v>46</v>
      </c>
      <c r="BR23" s="2">
        <v>0</v>
      </c>
      <c r="BS23" s="2">
        <v>0</v>
      </c>
      <c r="BT23" s="4">
        <v>1</v>
      </c>
      <c r="BU23" s="4">
        <f t="shared" si="9"/>
        <v>0</v>
      </c>
      <c r="BW23" s="2" t="s">
        <v>28</v>
      </c>
      <c r="BX23" s="2">
        <v>10</v>
      </c>
      <c r="BY23" s="2">
        <v>10</v>
      </c>
      <c r="BZ23" s="2">
        <v>0</v>
      </c>
      <c r="CA23" s="2">
        <v>0</v>
      </c>
      <c r="CB23" s="4">
        <v>1</v>
      </c>
      <c r="CC23" s="4">
        <f t="shared" si="21"/>
        <v>0</v>
      </c>
      <c r="CE23" s="2" t="s">
        <v>28</v>
      </c>
      <c r="CF23" s="2">
        <v>10</v>
      </c>
      <c r="CG23" s="2">
        <v>10</v>
      </c>
      <c r="CH23" s="2">
        <v>0</v>
      </c>
      <c r="CI23" s="2">
        <v>0</v>
      </c>
      <c r="CJ23" s="4">
        <v>1</v>
      </c>
      <c r="CK23" s="4">
        <f t="shared" si="11"/>
        <v>0</v>
      </c>
      <c r="CM23" s="2" t="s">
        <v>28</v>
      </c>
      <c r="CN23" s="2">
        <v>10</v>
      </c>
      <c r="CO23" s="2">
        <v>10</v>
      </c>
      <c r="CP23" s="2">
        <v>0</v>
      </c>
      <c r="CQ23" s="2">
        <v>0</v>
      </c>
      <c r="CR23" s="4">
        <v>1</v>
      </c>
      <c r="CS23" s="4">
        <f t="shared" si="12"/>
        <v>0</v>
      </c>
      <c r="CU23" s="2" t="s">
        <v>28</v>
      </c>
      <c r="CV23" s="2">
        <v>10</v>
      </c>
      <c r="CW23" s="2">
        <v>10</v>
      </c>
      <c r="CX23" s="2">
        <v>0</v>
      </c>
      <c r="CY23" s="2">
        <v>0</v>
      </c>
      <c r="CZ23" s="4">
        <v>1</v>
      </c>
      <c r="DA23" s="4">
        <f t="shared" si="13"/>
        <v>0</v>
      </c>
      <c r="DC23" s="2" t="s">
        <v>28</v>
      </c>
      <c r="DD23" s="2">
        <v>10</v>
      </c>
      <c r="DE23" s="2">
        <v>10</v>
      </c>
      <c r="DF23" s="2">
        <v>0</v>
      </c>
      <c r="DG23" s="2">
        <v>0</v>
      </c>
      <c r="DH23" s="4">
        <v>1</v>
      </c>
      <c r="DI23" s="4">
        <f t="shared" si="14"/>
        <v>0</v>
      </c>
      <c r="DK23" s="2" t="s">
        <v>28</v>
      </c>
      <c r="DL23" s="2">
        <v>10</v>
      </c>
      <c r="DM23" s="2">
        <v>10</v>
      </c>
      <c r="DN23" s="2">
        <v>0</v>
      </c>
      <c r="DO23" s="2">
        <v>0</v>
      </c>
      <c r="DP23" s="4">
        <v>1</v>
      </c>
      <c r="DQ23" s="4">
        <f t="shared" si="15"/>
        <v>0</v>
      </c>
      <c r="DS23" s="2" t="s">
        <v>28</v>
      </c>
      <c r="DT23" s="2">
        <v>10</v>
      </c>
      <c r="DU23" s="2">
        <v>10</v>
      </c>
      <c r="DV23" s="2">
        <v>0</v>
      </c>
      <c r="DW23" s="2">
        <v>0</v>
      </c>
      <c r="DX23" s="4">
        <v>1</v>
      </c>
      <c r="DY23" s="4">
        <f t="shared" si="16"/>
        <v>0</v>
      </c>
      <c r="EA23" s="2" t="s">
        <v>28</v>
      </c>
      <c r="EB23" s="2">
        <v>10</v>
      </c>
      <c r="EC23" s="2">
        <v>10</v>
      </c>
      <c r="ED23" s="2">
        <v>0</v>
      </c>
      <c r="EE23" s="2">
        <v>0</v>
      </c>
      <c r="EF23" s="4">
        <v>1</v>
      </c>
      <c r="EG23" s="4">
        <f t="shared" si="17"/>
        <v>0</v>
      </c>
      <c r="EI23" s="2" t="s">
        <v>28</v>
      </c>
      <c r="EJ23" s="2">
        <v>10</v>
      </c>
      <c r="EK23" s="2">
        <v>10</v>
      </c>
      <c r="EL23" s="2">
        <v>0</v>
      </c>
      <c r="EM23" s="2">
        <v>0</v>
      </c>
      <c r="EN23" s="4">
        <v>1</v>
      </c>
      <c r="EO23" s="4">
        <f t="shared" si="18"/>
        <v>0</v>
      </c>
      <c r="EQ23" s="2" t="s">
        <v>28</v>
      </c>
      <c r="ER23" s="2">
        <v>10</v>
      </c>
      <c r="ES23" s="2">
        <v>10</v>
      </c>
      <c r="ET23" s="2">
        <v>0</v>
      </c>
      <c r="EU23" s="2">
        <v>0</v>
      </c>
      <c r="EV23" s="4">
        <v>1</v>
      </c>
      <c r="EW23" s="4">
        <f t="shared" si="19"/>
        <v>0</v>
      </c>
      <c r="EY23" s="2" t="s">
        <v>28</v>
      </c>
      <c r="EZ23" s="2">
        <v>10</v>
      </c>
      <c r="FA23" s="2">
        <v>10</v>
      </c>
      <c r="FB23" s="2">
        <v>0</v>
      </c>
      <c r="FC23" s="2">
        <v>0</v>
      </c>
      <c r="FD23" s="4">
        <v>1</v>
      </c>
      <c r="FE23" s="4">
        <f t="shared" si="20"/>
        <v>0</v>
      </c>
    </row>
    <row r="24" spans="1:161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3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4">
        <f t="shared" si="4"/>
        <v>1</v>
      </c>
      <c r="P24" s="10">
        <f t="shared" si="5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v>1</v>
      </c>
      <c r="X24" s="4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I24" s="2" t="s">
        <v>27</v>
      </c>
      <c r="AJ24" s="2">
        <v>46</v>
      </c>
      <c r="AK24" s="2">
        <v>46</v>
      </c>
      <c r="AL24" s="2">
        <v>0</v>
      </c>
      <c r="AM24" s="2">
        <v>0</v>
      </c>
      <c r="AN24" s="4">
        <f t="shared" ref="AN24:AN40" si="23">AK24/AJ24</f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4">
        <v>1</v>
      </c>
      <c r="AW24" s="4">
        <f t="shared" si="2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v>1</v>
      </c>
      <c r="BE24" s="4">
        <f t="shared" si="7"/>
        <v>0</v>
      </c>
      <c r="BG24" s="2" t="s">
        <v>28</v>
      </c>
      <c r="BH24" s="2">
        <v>10</v>
      </c>
      <c r="BI24" s="2">
        <v>10</v>
      </c>
      <c r="BJ24" s="2">
        <v>0</v>
      </c>
      <c r="BK24" s="2">
        <v>0</v>
      </c>
      <c r="BL24" s="4">
        <v>1</v>
      </c>
      <c r="BM24" s="4">
        <f t="shared" si="8"/>
        <v>0</v>
      </c>
      <c r="BO24" s="2" t="s">
        <v>28</v>
      </c>
      <c r="BP24" s="2">
        <v>10</v>
      </c>
      <c r="BQ24" s="2">
        <v>10</v>
      </c>
      <c r="BR24" s="2">
        <v>0</v>
      </c>
      <c r="BS24" s="2">
        <v>0</v>
      </c>
      <c r="BT24" s="4">
        <v>1</v>
      </c>
      <c r="BU24" s="4">
        <f t="shared" si="9"/>
        <v>0</v>
      </c>
      <c r="BW24" s="2" t="s">
        <v>29</v>
      </c>
      <c r="BX24" s="2">
        <v>128</v>
      </c>
      <c r="BY24" s="2">
        <v>127</v>
      </c>
      <c r="BZ24" s="2">
        <v>0</v>
      </c>
      <c r="CA24" s="2">
        <v>1</v>
      </c>
      <c r="CB24" s="4">
        <v>0.99</v>
      </c>
      <c r="CC24" s="4">
        <f t="shared" si="21"/>
        <v>-1.0000000000000009E-2</v>
      </c>
      <c r="CE24" s="2" t="s">
        <v>29</v>
      </c>
      <c r="CF24" s="2">
        <v>128</v>
      </c>
      <c r="CG24" s="2">
        <v>128</v>
      </c>
      <c r="CH24" s="2">
        <v>0</v>
      </c>
      <c r="CI24" s="2">
        <v>0</v>
      </c>
      <c r="CJ24" s="4">
        <v>1</v>
      </c>
      <c r="CK24" s="4">
        <f t="shared" si="11"/>
        <v>1.0000000000000009E-2</v>
      </c>
      <c r="CM24" s="2" t="s">
        <v>29</v>
      </c>
      <c r="CN24" s="2">
        <v>128</v>
      </c>
      <c r="CO24" s="2">
        <v>128</v>
      </c>
      <c r="CP24" s="2">
        <v>0</v>
      </c>
      <c r="CQ24" s="2">
        <v>0</v>
      </c>
      <c r="CR24" s="4">
        <v>1</v>
      </c>
      <c r="CS24" s="4">
        <f t="shared" si="12"/>
        <v>0</v>
      </c>
      <c r="CU24" s="2" t="s">
        <v>29</v>
      </c>
      <c r="CV24" s="2">
        <v>128</v>
      </c>
      <c r="CW24" s="2">
        <v>128</v>
      </c>
      <c r="CX24" s="2">
        <v>0</v>
      </c>
      <c r="CY24" s="2">
        <v>0</v>
      </c>
      <c r="CZ24" s="4">
        <v>1</v>
      </c>
      <c r="DA24" s="4">
        <f t="shared" si="13"/>
        <v>0</v>
      </c>
      <c r="DC24" s="2" t="s">
        <v>29</v>
      </c>
      <c r="DD24" s="2">
        <v>128</v>
      </c>
      <c r="DE24" s="2">
        <v>128</v>
      </c>
      <c r="DF24" s="2">
        <v>0</v>
      </c>
      <c r="DG24" s="2">
        <v>0</v>
      </c>
      <c r="DH24" s="4">
        <v>1</v>
      </c>
      <c r="DI24" s="4">
        <f t="shared" si="14"/>
        <v>0</v>
      </c>
      <c r="DK24" s="2" t="s">
        <v>29</v>
      </c>
      <c r="DL24" s="65">
        <v>128</v>
      </c>
      <c r="DM24" s="2">
        <v>128</v>
      </c>
      <c r="DN24" s="2">
        <v>0</v>
      </c>
      <c r="DO24" s="2">
        <v>0</v>
      </c>
      <c r="DP24" s="4">
        <v>1</v>
      </c>
      <c r="DQ24" s="4">
        <f t="shared" si="15"/>
        <v>0</v>
      </c>
      <c r="DS24" s="67" t="s">
        <v>29</v>
      </c>
      <c r="DT24" s="2">
        <v>128</v>
      </c>
      <c r="DU24" s="2">
        <v>128</v>
      </c>
      <c r="DV24" s="2">
        <v>0</v>
      </c>
      <c r="DW24" s="2">
        <v>0</v>
      </c>
      <c r="DX24" s="4">
        <v>1</v>
      </c>
      <c r="DY24" s="4">
        <f t="shared" si="16"/>
        <v>0</v>
      </c>
      <c r="EA24" s="66" t="s">
        <v>29</v>
      </c>
      <c r="EB24" s="2">
        <v>128</v>
      </c>
      <c r="EC24" s="2">
        <v>128</v>
      </c>
      <c r="ED24" s="2">
        <v>0</v>
      </c>
      <c r="EE24" s="2">
        <v>0</v>
      </c>
      <c r="EF24" s="4">
        <v>1</v>
      </c>
      <c r="EG24" s="4">
        <f t="shared" si="17"/>
        <v>0</v>
      </c>
      <c r="EI24" s="66" t="s">
        <v>29</v>
      </c>
      <c r="EJ24" s="2">
        <v>128</v>
      </c>
      <c r="EK24" s="2">
        <v>128</v>
      </c>
      <c r="EL24" s="2">
        <v>0</v>
      </c>
      <c r="EM24" s="2">
        <v>0</v>
      </c>
      <c r="EN24" s="4">
        <v>1</v>
      </c>
      <c r="EO24" s="4">
        <f t="shared" si="18"/>
        <v>0</v>
      </c>
      <c r="EQ24" s="66" t="s">
        <v>29</v>
      </c>
      <c r="ER24" s="2">
        <v>128</v>
      </c>
      <c r="ES24" s="2">
        <v>128</v>
      </c>
      <c r="ET24" s="2">
        <v>0</v>
      </c>
      <c r="EU24" s="2">
        <v>0</v>
      </c>
      <c r="EV24" s="4">
        <v>1</v>
      </c>
      <c r="EW24" s="4">
        <f t="shared" si="19"/>
        <v>0</v>
      </c>
      <c r="EY24" s="66" t="s">
        <v>29</v>
      </c>
      <c r="EZ24" s="2">
        <v>128</v>
      </c>
      <c r="FA24" s="2">
        <v>127</v>
      </c>
      <c r="FB24" s="2">
        <v>0</v>
      </c>
      <c r="FC24" s="2">
        <v>1</v>
      </c>
      <c r="FD24" s="4">
        <v>0.99</v>
      </c>
      <c r="FE24" s="4">
        <f t="shared" si="20"/>
        <v>-1.0000000000000009E-2</v>
      </c>
    </row>
    <row r="25" spans="1:161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3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4"/>
        <v>1</v>
      </c>
      <c r="P25" s="10">
        <f t="shared" si="5"/>
        <v>0</v>
      </c>
      <c r="Q25" s="2" t="s">
        <v>119</v>
      </c>
      <c r="R25" s="2" t="s">
        <v>28</v>
      </c>
      <c r="S25" s="1">
        <v>10</v>
      </c>
      <c r="T25" s="1">
        <v>10</v>
      </c>
      <c r="U25" s="1">
        <v>0</v>
      </c>
      <c r="V25" s="1">
        <v>0</v>
      </c>
      <c r="W25" s="3">
        <v>1</v>
      </c>
      <c r="X25" s="4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0</v>
      </c>
      <c r="AI25" s="2" t="s">
        <v>28</v>
      </c>
      <c r="AJ25" s="2">
        <v>10</v>
      </c>
      <c r="AK25" s="2">
        <v>10</v>
      </c>
      <c r="AL25" s="2">
        <v>0</v>
      </c>
      <c r="AM25" s="2">
        <v>0</v>
      </c>
      <c r="AN25" s="4">
        <f t="shared" si="23"/>
        <v>1</v>
      </c>
      <c r="AO25" s="4"/>
      <c r="AQ25" s="2" t="s">
        <v>29</v>
      </c>
      <c r="AR25" s="2">
        <v>128</v>
      </c>
      <c r="AS25" s="2">
        <v>127</v>
      </c>
      <c r="AT25" s="2">
        <v>0</v>
      </c>
      <c r="AU25" s="2">
        <v>1</v>
      </c>
      <c r="AV25" s="4">
        <v>0.99</v>
      </c>
      <c r="AW25" s="4">
        <f t="shared" si="22"/>
        <v>-1.0000000000000009E-2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v>1</v>
      </c>
      <c r="BE25" s="4">
        <f t="shared" si="7"/>
        <v>1.0000000000000009E-2</v>
      </c>
      <c r="BG25" s="2" t="s">
        <v>29</v>
      </c>
      <c r="BH25" s="2">
        <v>128</v>
      </c>
      <c r="BI25" s="2">
        <v>128</v>
      </c>
      <c r="BJ25" s="2">
        <v>0</v>
      </c>
      <c r="BK25" s="2">
        <v>0</v>
      </c>
      <c r="BL25" s="4">
        <v>1</v>
      </c>
      <c r="BM25" s="4">
        <f t="shared" si="8"/>
        <v>0</v>
      </c>
      <c r="BO25" s="2" t="s">
        <v>29</v>
      </c>
      <c r="BP25" s="2">
        <v>128</v>
      </c>
      <c r="BQ25" s="2">
        <v>128</v>
      </c>
      <c r="BR25" s="2">
        <v>0</v>
      </c>
      <c r="BS25" s="2">
        <v>0</v>
      </c>
      <c r="BT25" s="4">
        <v>1</v>
      </c>
      <c r="BU25" s="4">
        <f t="shared" si="9"/>
        <v>0</v>
      </c>
      <c r="BW25" s="2" t="s">
        <v>30</v>
      </c>
      <c r="BX25" s="2">
        <v>25</v>
      </c>
      <c r="BY25" s="2">
        <v>0</v>
      </c>
      <c r="BZ25" s="2">
        <v>25</v>
      </c>
      <c r="CA25" s="2">
        <v>0</v>
      </c>
      <c r="CB25" s="4">
        <v>0</v>
      </c>
      <c r="CC25" s="4">
        <f t="shared" si="21"/>
        <v>0</v>
      </c>
      <c r="CE25" s="2" t="s">
        <v>30</v>
      </c>
      <c r="CF25" s="2">
        <v>25</v>
      </c>
      <c r="CG25" s="2">
        <v>0</v>
      </c>
      <c r="CH25" s="2">
        <v>25</v>
      </c>
      <c r="CI25" s="2">
        <v>0</v>
      </c>
      <c r="CJ25" s="4">
        <v>0</v>
      </c>
      <c r="CK25" s="4">
        <f t="shared" si="11"/>
        <v>0</v>
      </c>
      <c r="CM25" s="2" t="s">
        <v>30</v>
      </c>
      <c r="CN25" s="2">
        <v>25</v>
      </c>
      <c r="CO25" s="2">
        <v>0</v>
      </c>
      <c r="CP25" s="2">
        <v>25</v>
      </c>
      <c r="CQ25" s="2">
        <v>0</v>
      </c>
      <c r="CR25" s="4">
        <v>0</v>
      </c>
      <c r="CS25" s="4">
        <f t="shared" si="12"/>
        <v>0</v>
      </c>
      <c r="CU25" s="2" t="s">
        <v>30</v>
      </c>
      <c r="CV25" s="2">
        <v>25</v>
      </c>
      <c r="CW25" s="2">
        <v>0</v>
      </c>
      <c r="CX25" s="2">
        <v>25</v>
      </c>
      <c r="CY25" s="2">
        <v>0</v>
      </c>
      <c r="CZ25" s="4">
        <v>0</v>
      </c>
      <c r="DA25" s="4">
        <f t="shared" si="13"/>
        <v>0</v>
      </c>
      <c r="DC25" s="2" t="s">
        <v>30</v>
      </c>
      <c r="DD25" s="2">
        <v>25</v>
      </c>
      <c r="DE25" s="2">
        <v>0</v>
      </c>
      <c r="DF25" s="2">
        <v>25</v>
      </c>
      <c r="DG25" s="2">
        <v>0</v>
      </c>
      <c r="DH25" s="4">
        <v>0</v>
      </c>
      <c r="DI25" s="4">
        <f t="shared" si="14"/>
        <v>0</v>
      </c>
      <c r="DK25" s="2" t="s">
        <v>30</v>
      </c>
      <c r="DL25" s="2">
        <v>25</v>
      </c>
      <c r="DM25" s="2">
        <v>0</v>
      </c>
      <c r="DN25" s="2">
        <v>25</v>
      </c>
      <c r="DO25" s="2">
        <v>0</v>
      </c>
      <c r="DP25" s="4">
        <v>0</v>
      </c>
      <c r="DQ25" s="4">
        <f t="shared" si="15"/>
        <v>0</v>
      </c>
      <c r="DS25" s="2" t="s">
        <v>30</v>
      </c>
      <c r="DT25" s="2">
        <v>25</v>
      </c>
      <c r="DU25" s="2">
        <v>0</v>
      </c>
      <c r="DV25" s="2">
        <v>25</v>
      </c>
      <c r="DW25" s="2">
        <v>0</v>
      </c>
      <c r="DX25" s="4">
        <v>0</v>
      </c>
      <c r="DY25" s="4">
        <f t="shared" si="16"/>
        <v>0</v>
      </c>
      <c r="EA25" s="2" t="s">
        <v>30</v>
      </c>
      <c r="EB25" s="2">
        <v>25</v>
      </c>
      <c r="EC25" s="2">
        <v>0</v>
      </c>
      <c r="ED25" s="2">
        <v>25</v>
      </c>
      <c r="EE25" s="2">
        <v>0</v>
      </c>
      <c r="EF25" s="4">
        <v>0</v>
      </c>
      <c r="EG25" s="4">
        <f t="shared" si="17"/>
        <v>0</v>
      </c>
      <c r="EI25" s="2" t="s">
        <v>30</v>
      </c>
      <c r="EJ25" s="2">
        <v>25</v>
      </c>
      <c r="EK25" s="2">
        <v>0</v>
      </c>
      <c r="EL25" s="2">
        <v>25</v>
      </c>
      <c r="EM25" s="2">
        <v>0</v>
      </c>
      <c r="EN25" s="4">
        <v>0</v>
      </c>
      <c r="EO25" s="4">
        <f t="shared" si="18"/>
        <v>0</v>
      </c>
      <c r="EQ25" s="2" t="s">
        <v>30</v>
      </c>
      <c r="ER25" s="2">
        <v>25</v>
      </c>
      <c r="ES25" s="2">
        <v>0</v>
      </c>
      <c r="ET25" s="2">
        <v>25</v>
      </c>
      <c r="EU25" s="2">
        <v>0</v>
      </c>
      <c r="EV25" s="4">
        <v>0</v>
      </c>
      <c r="EW25" s="4">
        <f t="shared" si="19"/>
        <v>0</v>
      </c>
      <c r="EY25" s="2" t="s">
        <v>30</v>
      </c>
      <c r="EZ25" s="2">
        <v>25</v>
      </c>
      <c r="FA25" s="2">
        <v>0</v>
      </c>
      <c r="FB25" s="2">
        <v>25</v>
      </c>
      <c r="FC25" s="2">
        <v>0</v>
      </c>
      <c r="FD25" s="4">
        <v>0</v>
      </c>
      <c r="FE25" s="4">
        <f t="shared" si="20"/>
        <v>0</v>
      </c>
    </row>
    <row r="26" spans="1:161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3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4"/>
        <v>1</v>
      </c>
      <c r="P26" s="10">
        <f t="shared" si="5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4">
        <v>0.99</v>
      </c>
      <c r="X26" s="4">
        <f t="shared" si="0"/>
        <v>-1.0000000000000009E-2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1.0000000000000009E-2</v>
      </c>
      <c r="AI26" s="2" t="s">
        <v>29</v>
      </c>
      <c r="AJ26" s="2">
        <v>128</v>
      </c>
      <c r="AK26" s="2">
        <v>128</v>
      </c>
      <c r="AL26" s="2">
        <v>0</v>
      </c>
      <c r="AM26" s="2">
        <v>0</v>
      </c>
      <c r="AN26" s="4">
        <f t="shared" si="23"/>
        <v>1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4">
        <v>0</v>
      </c>
      <c r="AW26" s="4">
        <f t="shared" si="2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v>0</v>
      </c>
      <c r="BE26" s="4">
        <f t="shared" si="7"/>
        <v>0</v>
      </c>
      <c r="BG26" s="2" t="s">
        <v>30</v>
      </c>
      <c r="BH26" s="2">
        <v>25</v>
      </c>
      <c r="BI26" s="2">
        <v>0</v>
      </c>
      <c r="BJ26" s="2">
        <v>25</v>
      </c>
      <c r="BK26" s="2">
        <v>0</v>
      </c>
      <c r="BL26" s="4">
        <v>0</v>
      </c>
      <c r="BM26" s="4">
        <f t="shared" si="8"/>
        <v>0</v>
      </c>
      <c r="BO26" s="2" t="s">
        <v>30</v>
      </c>
      <c r="BP26" s="2">
        <v>25</v>
      </c>
      <c r="BQ26" s="2">
        <v>0</v>
      </c>
      <c r="BR26" s="2">
        <v>25</v>
      </c>
      <c r="BS26" s="2">
        <v>0</v>
      </c>
      <c r="BT26" s="4">
        <v>0</v>
      </c>
      <c r="BU26" s="4">
        <f t="shared" si="9"/>
        <v>0</v>
      </c>
      <c r="BW26" s="2" t="s">
        <v>31</v>
      </c>
      <c r="BX26" s="2">
        <v>6</v>
      </c>
      <c r="BY26" s="2">
        <v>6</v>
      </c>
      <c r="BZ26" s="2">
        <v>0</v>
      </c>
      <c r="CA26" s="2">
        <v>0</v>
      </c>
      <c r="CB26" s="4">
        <v>1</v>
      </c>
      <c r="CC26" s="4">
        <f t="shared" si="21"/>
        <v>0</v>
      </c>
      <c r="CE26" s="2" t="s">
        <v>31</v>
      </c>
      <c r="CF26" s="2">
        <v>6</v>
      </c>
      <c r="CG26" s="2">
        <v>6</v>
      </c>
      <c r="CH26" s="2">
        <v>0</v>
      </c>
      <c r="CI26" s="2">
        <v>0</v>
      </c>
      <c r="CJ26" s="4">
        <v>1</v>
      </c>
      <c r="CK26" s="4">
        <f t="shared" si="11"/>
        <v>0</v>
      </c>
      <c r="CM26" s="2" t="s">
        <v>31</v>
      </c>
      <c r="CN26" s="2">
        <v>6</v>
      </c>
      <c r="CO26" s="2">
        <v>6</v>
      </c>
      <c r="CP26" s="2">
        <v>0</v>
      </c>
      <c r="CQ26" s="2">
        <v>0</v>
      </c>
      <c r="CR26" s="4">
        <v>1</v>
      </c>
      <c r="CS26" s="4">
        <f t="shared" si="12"/>
        <v>0</v>
      </c>
      <c r="CU26" s="2" t="s">
        <v>31</v>
      </c>
      <c r="CV26" s="2">
        <v>6</v>
      </c>
      <c r="CW26" s="2">
        <v>6</v>
      </c>
      <c r="CX26" s="2">
        <v>0</v>
      </c>
      <c r="CY26" s="2">
        <v>0</v>
      </c>
      <c r="CZ26" s="4">
        <v>1</v>
      </c>
      <c r="DA26" s="4">
        <f t="shared" si="13"/>
        <v>0</v>
      </c>
      <c r="DC26" s="2" t="s">
        <v>31</v>
      </c>
      <c r="DD26" s="2">
        <v>6</v>
      </c>
      <c r="DE26" s="2">
        <v>6</v>
      </c>
      <c r="DF26" s="2">
        <v>0</v>
      </c>
      <c r="DG26" s="2">
        <v>0</v>
      </c>
      <c r="DH26" s="4">
        <v>1</v>
      </c>
      <c r="DI26" s="4">
        <f t="shared" si="14"/>
        <v>0</v>
      </c>
      <c r="DK26" s="2" t="s">
        <v>31</v>
      </c>
      <c r="DL26" s="2">
        <v>6</v>
      </c>
      <c r="DM26" s="2">
        <v>6</v>
      </c>
      <c r="DN26" s="2">
        <v>0</v>
      </c>
      <c r="DO26" s="2">
        <v>0</v>
      </c>
      <c r="DP26" s="4">
        <v>1</v>
      </c>
      <c r="DQ26" s="4">
        <f t="shared" si="15"/>
        <v>0</v>
      </c>
      <c r="DS26" s="2" t="s">
        <v>31</v>
      </c>
      <c r="DT26" s="2">
        <v>6</v>
      </c>
      <c r="DU26" s="2">
        <v>6</v>
      </c>
      <c r="DV26" s="2">
        <v>0</v>
      </c>
      <c r="DW26" s="2">
        <v>0</v>
      </c>
      <c r="DX26" s="4">
        <v>1</v>
      </c>
      <c r="DY26" s="4">
        <f t="shared" si="16"/>
        <v>0</v>
      </c>
      <c r="EA26" s="2" t="s">
        <v>31</v>
      </c>
      <c r="EB26" s="2">
        <v>6</v>
      </c>
      <c r="EC26" s="2">
        <v>6</v>
      </c>
      <c r="ED26" s="2">
        <v>0</v>
      </c>
      <c r="EE26" s="2">
        <v>0</v>
      </c>
      <c r="EF26" s="4">
        <v>1</v>
      </c>
      <c r="EG26" s="4">
        <f t="shared" si="17"/>
        <v>0</v>
      </c>
      <c r="EI26" s="2" t="s">
        <v>31</v>
      </c>
      <c r="EJ26" s="2">
        <v>6</v>
      </c>
      <c r="EK26" s="2">
        <v>6</v>
      </c>
      <c r="EL26" s="2">
        <v>0</v>
      </c>
      <c r="EM26" s="2">
        <v>0</v>
      </c>
      <c r="EN26" s="4">
        <v>1</v>
      </c>
      <c r="EO26" s="4">
        <f t="shared" si="18"/>
        <v>0</v>
      </c>
      <c r="EQ26" s="2" t="s">
        <v>31</v>
      </c>
      <c r="ER26" s="2">
        <v>6</v>
      </c>
      <c r="ES26" s="2">
        <v>6</v>
      </c>
      <c r="ET26" s="2">
        <v>0</v>
      </c>
      <c r="EU26" s="2">
        <v>0</v>
      </c>
      <c r="EV26" s="4">
        <v>1</v>
      </c>
      <c r="EW26" s="4">
        <f t="shared" si="19"/>
        <v>0</v>
      </c>
      <c r="EY26" s="2" t="s">
        <v>31</v>
      </c>
      <c r="EZ26" s="2">
        <v>6</v>
      </c>
      <c r="FA26" s="2">
        <v>6</v>
      </c>
      <c r="FB26" s="2">
        <v>0</v>
      </c>
      <c r="FC26" s="2">
        <v>0</v>
      </c>
      <c r="FD26" s="4">
        <v>1</v>
      </c>
      <c r="FE26" s="4">
        <f t="shared" si="20"/>
        <v>0</v>
      </c>
    </row>
    <row r="27" spans="1:161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3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4"/>
        <v>0</v>
      </c>
      <c r="P27" s="10">
        <f t="shared" si="5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v>0</v>
      </c>
      <c r="X27" s="4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I27" s="2" t="s">
        <v>30</v>
      </c>
      <c r="AJ27" s="2">
        <v>25</v>
      </c>
      <c r="AK27" s="2">
        <v>0</v>
      </c>
      <c r="AL27" s="2">
        <v>25</v>
      </c>
      <c r="AM27" s="2">
        <v>0</v>
      </c>
      <c r="AN27" s="4">
        <f t="shared" si="23"/>
        <v>0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4">
        <v>1</v>
      </c>
      <c r="AW27" s="4">
        <f t="shared" si="2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v>1</v>
      </c>
      <c r="BE27" s="4">
        <f t="shared" si="7"/>
        <v>0</v>
      </c>
      <c r="BG27" s="2" t="s">
        <v>31</v>
      </c>
      <c r="BH27" s="2">
        <v>6</v>
      </c>
      <c r="BI27" s="2">
        <v>6</v>
      </c>
      <c r="BJ27" s="2">
        <v>0</v>
      </c>
      <c r="BK27" s="2">
        <v>0</v>
      </c>
      <c r="BL27" s="4">
        <v>1</v>
      </c>
      <c r="BM27" s="4">
        <f t="shared" si="8"/>
        <v>0</v>
      </c>
      <c r="BO27" s="2" t="s">
        <v>31</v>
      </c>
      <c r="BP27" s="2">
        <v>6</v>
      </c>
      <c r="BQ27" s="2">
        <v>6</v>
      </c>
      <c r="BR27" s="2">
        <v>0</v>
      </c>
      <c r="BS27" s="2">
        <v>0</v>
      </c>
      <c r="BT27" s="4">
        <v>1</v>
      </c>
      <c r="BU27" s="4">
        <f t="shared" si="9"/>
        <v>0</v>
      </c>
      <c r="BW27" s="2" t="s">
        <v>32</v>
      </c>
      <c r="BX27" s="2">
        <v>628</v>
      </c>
      <c r="BY27" s="2">
        <v>618</v>
      </c>
      <c r="BZ27" s="2">
        <v>10</v>
      </c>
      <c r="CA27" s="2">
        <v>0</v>
      </c>
      <c r="CB27" s="4">
        <v>0.98</v>
      </c>
      <c r="CC27" s="4">
        <f t="shared" si="21"/>
        <v>0</v>
      </c>
      <c r="CE27" s="2" t="s">
        <v>32</v>
      </c>
      <c r="CF27" s="2">
        <v>628</v>
      </c>
      <c r="CG27" s="2">
        <v>618</v>
      </c>
      <c r="CH27" s="2">
        <v>10</v>
      </c>
      <c r="CI27" s="2">
        <v>0</v>
      </c>
      <c r="CJ27" s="4">
        <v>0.98</v>
      </c>
      <c r="CK27" s="4">
        <f t="shared" si="11"/>
        <v>0</v>
      </c>
      <c r="CM27" s="2" t="s">
        <v>32</v>
      </c>
      <c r="CN27" s="2">
        <v>628</v>
      </c>
      <c r="CO27" s="2">
        <v>618</v>
      </c>
      <c r="CP27" s="2">
        <v>10</v>
      </c>
      <c r="CQ27" s="2">
        <v>0</v>
      </c>
      <c r="CR27" s="4">
        <v>0.98</v>
      </c>
      <c r="CS27" s="4">
        <f t="shared" si="12"/>
        <v>0</v>
      </c>
      <c r="CU27" s="2" t="s">
        <v>32</v>
      </c>
      <c r="CV27" s="2">
        <v>628</v>
      </c>
      <c r="CW27" s="2">
        <v>618</v>
      </c>
      <c r="CX27" s="2">
        <v>10</v>
      </c>
      <c r="CY27" s="2">
        <v>0</v>
      </c>
      <c r="CZ27" s="4">
        <v>0.98</v>
      </c>
      <c r="DA27" s="4">
        <f t="shared" si="13"/>
        <v>0</v>
      </c>
      <c r="DC27" s="2" t="s">
        <v>32</v>
      </c>
      <c r="DD27" s="2">
        <v>628</v>
      </c>
      <c r="DE27" s="2">
        <v>618</v>
      </c>
      <c r="DF27" s="2">
        <v>10</v>
      </c>
      <c r="DG27" s="2">
        <v>0</v>
      </c>
      <c r="DH27" s="4">
        <v>0.98</v>
      </c>
      <c r="DI27" s="4">
        <f t="shared" si="14"/>
        <v>0</v>
      </c>
      <c r="DK27" s="2" t="s">
        <v>32</v>
      </c>
      <c r="DL27" s="2">
        <v>628</v>
      </c>
      <c r="DM27" s="2">
        <v>618</v>
      </c>
      <c r="DN27" s="2">
        <v>10</v>
      </c>
      <c r="DO27" s="2">
        <v>0</v>
      </c>
      <c r="DP27" s="4">
        <v>0.98</v>
      </c>
      <c r="DQ27" s="4">
        <f t="shared" si="15"/>
        <v>0</v>
      </c>
      <c r="DS27" s="2" t="s">
        <v>32</v>
      </c>
      <c r="DT27" s="2">
        <v>628</v>
      </c>
      <c r="DU27" s="2">
        <v>618</v>
      </c>
      <c r="DV27" s="2">
        <v>10</v>
      </c>
      <c r="DW27" s="2">
        <v>0</v>
      </c>
      <c r="DX27" s="4">
        <v>0.98</v>
      </c>
      <c r="DY27" s="4">
        <f t="shared" si="16"/>
        <v>0</v>
      </c>
      <c r="EA27" s="2" t="s">
        <v>32</v>
      </c>
      <c r="EB27" s="2">
        <v>628</v>
      </c>
      <c r="EC27" s="2">
        <v>618</v>
      </c>
      <c r="ED27" s="2">
        <v>10</v>
      </c>
      <c r="EE27" s="2">
        <v>0</v>
      </c>
      <c r="EF27" s="4">
        <v>0.98</v>
      </c>
      <c r="EG27" s="4">
        <f t="shared" si="17"/>
        <v>0</v>
      </c>
      <c r="EI27" s="2" t="s">
        <v>32</v>
      </c>
      <c r="EJ27" s="2">
        <v>628</v>
      </c>
      <c r="EK27" s="2">
        <v>618</v>
      </c>
      <c r="EL27" s="2">
        <v>10</v>
      </c>
      <c r="EM27" s="2">
        <v>0</v>
      </c>
      <c r="EN27" s="4">
        <v>0.98</v>
      </c>
      <c r="EO27" s="4">
        <f t="shared" si="18"/>
        <v>0</v>
      </c>
      <c r="EQ27" s="2" t="s">
        <v>32</v>
      </c>
      <c r="ER27" s="2">
        <v>628</v>
      </c>
      <c r="ES27" s="2">
        <v>618</v>
      </c>
      <c r="ET27" s="2">
        <v>10</v>
      </c>
      <c r="EU27" s="2">
        <v>0</v>
      </c>
      <c r="EV27" s="4">
        <v>0.98</v>
      </c>
      <c r="EW27" s="4">
        <f t="shared" si="19"/>
        <v>0</v>
      </c>
      <c r="EY27" s="2" t="s">
        <v>32</v>
      </c>
      <c r="EZ27" s="2">
        <v>628</v>
      </c>
      <c r="FA27" s="2">
        <v>618</v>
      </c>
      <c r="FB27" s="2">
        <v>10</v>
      </c>
      <c r="FC27" s="2">
        <v>0</v>
      </c>
      <c r="FD27" s="4">
        <v>0.98</v>
      </c>
      <c r="FE27" s="4">
        <f t="shared" si="20"/>
        <v>0</v>
      </c>
    </row>
    <row r="28" spans="1:161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3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4"/>
        <v>1</v>
      </c>
      <c r="P28" s="10">
        <f t="shared" si="5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v>1</v>
      </c>
      <c r="X28" s="4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I28" s="2" t="s">
        <v>31</v>
      </c>
      <c r="AJ28" s="2">
        <v>6</v>
      </c>
      <c r="AK28" s="2">
        <v>6</v>
      </c>
      <c r="AL28" s="2">
        <v>0</v>
      </c>
      <c r="AM28" s="2">
        <v>0</v>
      </c>
      <c r="AN28" s="4">
        <f t="shared" si="23"/>
        <v>1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4">
        <v>0.98</v>
      </c>
      <c r="AW28" s="4">
        <f t="shared" si="2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v>0.98</v>
      </c>
      <c r="BE28" s="4">
        <f t="shared" si="7"/>
        <v>0</v>
      </c>
      <c r="BG28" s="2" t="s">
        <v>32</v>
      </c>
      <c r="BH28" s="2">
        <v>628</v>
      </c>
      <c r="BI28" s="2">
        <v>618</v>
      </c>
      <c r="BJ28" s="2">
        <v>10</v>
      </c>
      <c r="BK28" s="2">
        <v>0</v>
      </c>
      <c r="BL28" s="4">
        <v>0.98</v>
      </c>
      <c r="BM28" s="4">
        <f t="shared" si="8"/>
        <v>0</v>
      </c>
      <c r="BO28" s="2" t="s">
        <v>32</v>
      </c>
      <c r="BP28" s="2">
        <v>628</v>
      </c>
      <c r="BQ28" s="2">
        <v>618</v>
      </c>
      <c r="BR28" s="2">
        <v>10</v>
      </c>
      <c r="BS28" s="2">
        <v>0</v>
      </c>
      <c r="BT28" s="4">
        <v>0.98</v>
      </c>
      <c r="BU28" s="4">
        <f t="shared" si="9"/>
        <v>0</v>
      </c>
      <c r="BW28" s="2" t="s">
        <v>33</v>
      </c>
      <c r="BX28" s="2">
        <v>52</v>
      </c>
      <c r="BY28" s="2">
        <v>52</v>
      </c>
      <c r="BZ28" s="2">
        <v>0</v>
      </c>
      <c r="CA28" s="2">
        <v>0</v>
      </c>
      <c r="CB28" s="4">
        <v>1</v>
      </c>
      <c r="CC28" s="4">
        <f t="shared" si="21"/>
        <v>0</v>
      </c>
      <c r="CE28" s="2" t="s">
        <v>33</v>
      </c>
      <c r="CF28" s="2">
        <v>52</v>
      </c>
      <c r="CG28" s="2">
        <v>52</v>
      </c>
      <c r="CH28" s="2">
        <v>0</v>
      </c>
      <c r="CI28" s="2">
        <v>0</v>
      </c>
      <c r="CJ28" s="4">
        <v>1</v>
      </c>
      <c r="CK28" s="4">
        <f t="shared" si="11"/>
        <v>0</v>
      </c>
      <c r="CM28" s="2" t="s">
        <v>33</v>
      </c>
      <c r="CN28" s="2">
        <v>52</v>
      </c>
      <c r="CO28" s="2">
        <v>52</v>
      </c>
      <c r="CP28" s="2">
        <v>0</v>
      </c>
      <c r="CQ28" s="2">
        <v>0</v>
      </c>
      <c r="CR28" s="4">
        <v>1</v>
      </c>
      <c r="CS28" s="4">
        <f t="shared" si="12"/>
        <v>0</v>
      </c>
      <c r="CU28" s="2" t="s">
        <v>33</v>
      </c>
      <c r="CV28" s="2">
        <v>52</v>
      </c>
      <c r="CW28" s="2">
        <v>52</v>
      </c>
      <c r="CX28" s="2">
        <v>0</v>
      </c>
      <c r="CY28" s="2">
        <v>0</v>
      </c>
      <c r="CZ28" s="4">
        <v>1</v>
      </c>
      <c r="DA28" s="4">
        <f t="shared" si="13"/>
        <v>0</v>
      </c>
      <c r="DC28" s="2" t="s">
        <v>33</v>
      </c>
      <c r="DD28" s="2">
        <v>52</v>
      </c>
      <c r="DE28" s="2">
        <v>52</v>
      </c>
      <c r="DF28" s="2">
        <v>0</v>
      </c>
      <c r="DG28" s="2">
        <v>0</v>
      </c>
      <c r="DH28" s="4">
        <v>1</v>
      </c>
      <c r="DI28" s="4">
        <f t="shared" si="14"/>
        <v>0</v>
      </c>
      <c r="DK28" s="2" t="s">
        <v>33</v>
      </c>
      <c r="DL28" s="2">
        <v>52</v>
      </c>
      <c r="DM28" s="2">
        <v>52</v>
      </c>
      <c r="DN28" s="2">
        <v>0</v>
      </c>
      <c r="DO28" s="2">
        <v>0</v>
      </c>
      <c r="DP28" s="4">
        <v>1</v>
      </c>
      <c r="DQ28" s="4">
        <f t="shared" si="15"/>
        <v>0</v>
      </c>
      <c r="DS28" s="2" t="s">
        <v>33</v>
      </c>
      <c r="DT28" s="2">
        <v>52</v>
      </c>
      <c r="DU28" s="2">
        <v>52</v>
      </c>
      <c r="DV28" s="2">
        <v>0</v>
      </c>
      <c r="DW28" s="2">
        <v>0</v>
      </c>
      <c r="DX28" s="4">
        <v>1</v>
      </c>
      <c r="DY28" s="4">
        <f t="shared" si="16"/>
        <v>0</v>
      </c>
      <c r="EA28" s="2" t="s">
        <v>33</v>
      </c>
      <c r="EB28" s="2">
        <v>52</v>
      </c>
      <c r="EC28" s="2">
        <v>52</v>
      </c>
      <c r="ED28" s="2">
        <v>0</v>
      </c>
      <c r="EE28" s="2">
        <v>0</v>
      </c>
      <c r="EF28" s="4">
        <v>1</v>
      </c>
      <c r="EG28" s="4">
        <f t="shared" si="17"/>
        <v>0</v>
      </c>
      <c r="EI28" s="2" t="s">
        <v>33</v>
      </c>
      <c r="EJ28" s="2">
        <v>52</v>
      </c>
      <c r="EK28" s="2">
        <v>52</v>
      </c>
      <c r="EL28" s="2">
        <v>0</v>
      </c>
      <c r="EM28" s="2">
        <v>0</v>
      </c>
      <c r="EN28" s="4">
        <v>1</v>
      </c>
      <c r="EO28" s="4">
        <f t="shared" si="18"/>
        <v>0</v>
      </c>
      <c r="EQ28" s="2" t="s">
        <v>33</v>
      </c>
      <c r="ER28" s="2">
        <v>52</v>
      </c>
      <c r="ES28" s="2">
        <v>52</v>
      </c>
      <c r="ET28" s="2">
        <v>0</v>
      </c>
      <c r="EU28" s="2">
        <v>0</v>
      </c>
      <c r="EV28" s="4">
        <v>1</v>
      </c>
      <c r="EW28" s="4">
        <f t="shared" si="19"/>
        <v>0</v>
      </c>
      <c r="EY28" s="2" t="s">
        <v>33</v>
      </c>
      <c r="EZ28" s="2">
        <v>52</v>
      </c>
      <c r="FA28" s="2">
        <v>52</v>
      </c>
      <c r="FB28" s="2">
        <v>0</v>
      </c>
      <c r="FC28" s="2">
        <v>0</v>
      </c>
      <c r="FD28" s="4">
        <v>1</v>
      </c>
      <c r="FE28" s="4">
        <f t="shared" si="20"/>
        <v>0</v>
      </c>
    </row>
    <row r="29" spans="1:161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3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4"/>
        <v>0.98407643312101911</v>
      </c>
      <c r="P29" s="10">
        <f t="shared" si="5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v>0.98</v>
      </c>
      <c r="X29" s="4">
        <f t="shared" si="0"/>
        <v>-4.0764331210191296E-3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0</v>
      </c>
      <c r="AI29" s="2" t="s">
        <v>32</v>
      </c>
      <c r="AJ29" s="2">
        <v>626</v>
      </c>
      <c r="AK29" s="2">
        <v>616</v>
      </c>
      <c r="AL29" s="2">
        <v>10</v>
      </c>
      <c r="AM29" s="2">
        <v>0</v>
      </c>
      <c r="AN29" s="4">
        <f t="shared" si="23"/>
        <v>0.98402555910543132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4">
        <v>0.96</v>
      </c>
      <c r="AW29" s="4">
        <f t="shared" si="2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v>1</v>
      </c>
      <c r="BE29" s="4">
        <f t="shared" si="7"/>
        <v>4.0000000000000036E-2</v>
      </c>
      <c r="BG29" s="2" t="s">
        <v>33</v>
      </c>
      <c r="BH29" s="2">
        <v>52</v>
      </c>
      <c r="BI29" s="2">
        <v>52</v>
      </c>
      <c r="BJ29" s="2">
        <v>0</v>
      </c>
      <c r="BK29" s="2">
        <v>0</v>
      </c>
      <c r="BL29" s="4">
        <v>1</v>
      </c>
      <c r="BM29" s="4">
        <f t="shared" si="8"/>
        <v>0</v>
      </c>
      <c r="BO29" s="2" t="s">
        <v>33</v>
      </c>
      <c r="BP29" s="2">
        <v>52</v>
      </c>
      <c r="BQ29" s="2">
        <v>52</v>
      </c>
      <c r="BR29" s="2">
        <v>0</v>
      </c>
      <c r="BS29" s="2">
        <v>0</v>
      </c>
      <c r="BT29" s="4">
        <v>1</v>
      </c>
      <c r="BU29" s="4">
        <f t="shared" si="9"/>
        <v>0</v>
      </c>
      <c r="BW29" s="2" t="s">
        <v>34</v>
      </c>
      <c r="BX29" s="2">
        <v>54</v>
      </c>
      <c r="BY29" s="2">
        <v>1</v>
      </c>
      <c r="BZ29" s="2">
        <v>51</v>
      </c>
      <c r="CA29" s="2">
        <v>2</v>
      </c>
      <c r="CB29" s="4">
        <v>0.02</v>
      </c>
      <c r="CC29" s="4">
        <f t="shared" si="21"/>
        <v>0</v>
      </c>
      <c r="CE29" s="2" t="s">
        <v>34</v>
      </c>
      <c r="CF29" s="2">
        <v>54</v>
      </c>
      <c r="CG29" s="2">
        <v>1</v>
      </c>
      <c r="CH29" s="2">
        <v>53</v>
      </c>
      <c r="CI29" s="2">
        <v>0</v>
      </c>
      <c r="CJ29" s="4">
        <v>0.02</v>
      </c>
      <c r="CK29" s="4">
        <f t="shared" si="11"/>
        <v>0</v>
      </c>
      <c r="CM29" s="2" t="s">
        <v>34</v>
      </c>
      <c r="CN29" s="2">
        <v>54</v>
      </c>
      <c r="CO29" s="2">
        <v>1</v>
      </c>
      <c r="CP29" s="2">
        <v>53</v>
      </c>
      <c r="CQ29" s="2">
        <v>0</v>
      </c>
      <c r="CR29" s="4">
        <v>0.02</v>
      </c>
      <c r="CS29" s="4">
        <f t="shared" si="12"/>
        <v>0</v>
      </c>
      <c r="CU29" s="2" t="s">
        <v>34</v>
      </c>
      <c r="CV29" s="2">
        <v>54</v>
      </c>
      <c r="CW29" s="2">
        <v>1</v>
      </c>
      <c r="CX29" s="2">
        <v>51</v>
      </c>
      <c r="CY29" s="2">
        <v>2</v>
      </c>
      <c r="CZ29" s="4">
        <v>0.02</v>
      </c>
      <c r="DA29" s="4">
        <f t="shared" si="13"/>
        <v>0</v>
      </c>
      <c r="DC29" s="2" t="s">
        <v>34</v>
      </c>
      <c r="DD29" s="2">
        <v>54</v>
      </c>
      <c r="DE29" s="2">
        <v>1</v>
      </c>
      <c r="DF29" s="2">
        <v>51</v>
      </c>
      <c r="DG29" s="2">
        <v>2</v>
      </c>
      <c r="DH29" s="4">
        <v>0.02</v>
      </c>
      <c r="DI29" s="4">
        <f t="shared" si="14"/>
        <v>0</v>
      </c>
      <c r="DK29" s="2" t="s">
        <v>34</v>
      </c>
      <c r="DL29" s="2">
        <v>54</v>
      </c>
      <c r="DM29" s="2">
        <v>1</v>
      </c>
      <c r="DN29" s="2">
        <v>51</v>
      </c>
      <c r="DO29" s="2">
        <v>2</v>
      </c>
      <c r="DP29" s="4">
        <v>0.02</v>
      </c>
      <c r="DQ29" s="4">
        <f t="shared" si="15"/>
        <v>0</v>
      </c>
      <c r="DS29" s="2" t="s">
        <v>34</v>
      </c>
      <c r="DT29" s="2">
        <v>54</v>
      </c>
      <c r="DU29" s="2">
        <v>1</v>
      </c>
      <c r="DV29" s="2">
        <v>51</v>
      </c>
      <c r="DW29" s="2">
        <v>2</v>
      </c>
      <c r="DX29" s="4">
        <v>0.02</v>
      </c>
      <c r="DY29" s="4">
        <f t="shared" si="16"/>
        <v>0</v>
      </c>
      <c r="EA29" s="2" t="s">
        <v>34</v>
      </c>
      <c r="EB29" s="2">
        <v>54</v>
      </c>
      <c r="EC29" s="2">
        <v>1</v>
      </c>
      <c r="ED29" s="2">
        <v>51</v>
      </c>
      <c r="EE29" s="2">
        <v>2</v>
      </c>
      <c r="EF29" s="4">
        <v>0.02</v>
      </c>
      <c r="EG29" s="4">
        <f t="shared" si="17"/>
        <v>0</v>
      </c>
      <c r="EI29" s="2" t="s">
        <v>34</v>
      </c>
      <c r="EJ29" s="2">
        <v>54</v>
      </c>
      <c r="EK29" s="2">
        <v>1</v>
      </c>
      <c r="EL29" s="2">
        <v>51</v>
      </c>
      <c r="EM29" s="2">
        <v>2</v>
      </c>
      <c r="EN29" s="4">
        <v>0.02</v>
      </c>
      <c r="EO29" s="4">
        <f t="shared" si="18"/>
        <v>0</v>
      </c>
      <c r="EQ29" s="2" t="s">
        <v>34</v>
      </c>
      <c r="ER29" s="2">
        <v>54</v>
      </c>
      <c r="ES29" s="2">
        <v>1</v>
      </c>
      <c r="ET29" s="2">
        <v>51</v>
      </c>
      <c r="EU29" s="2">
        <v>2</v>
      </c>
      <c r="EV29" s="4">
        <v>0.02</v>
      </c>
      <c r="EW29" s="4">
        <f t="shared" si="19"/>
        <v>0</v>
      </c>
      <c r="EY29" s="2" t="s">
        <v>34</v>
      </c>
      <c r="EZ29" s="2">
        <v>54</v>
      </c>
      <c r="FA29" s="2">
        <v>1</v>
      </c>
      <c r="FB29" s="2">
        <v>51</v>
      </c>
      <c r="FC29" s="2">
        <v>2</v>
      </c>
      <c r="FD29" s="4">
        <v>0.02</v>
      </c>
      <c r="FE29" s="4">
        <f t="shared" si="20"/>
        <v>0</v>
      </c>
    </row>
    <row r="30" spans="1:161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3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4"/>
        <v>0.96153846153846156</v>
      </c>
      <c r="P30" s="10">
        <f t="shared" si="5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v>0.96</v>
      </c>
      <c r="X30" s="4">
        <f t="shared" si="0"/>
        <v>-1.5384615384615996E-3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0</v>
      </c>
      <c r="AI30" s="2" t="s">
        <v>33</v>
      </c>
      <c r="AJ30" s="2">
        <v>52</v>
      </c>
      <c r="AK30" s="2">
        <v>50</v>
      </c>
      <c r="AL30" s="2">
        <v>2</v>
      </c>
      <c r="AM30" s="2">
        <v>0</v>
      </c>
      <c r="AN30" s="4">
        <f t="shared" si="23"/>
        <v>0.96153846153846156</v>
      </c>
      <c r="AO30" s="4"/>
      <c r="AQ30" s="2" t="s">
        <v>34</v>
      </c>
      <c r="AR30" s="2">
        <v>54</v>
      </c>
      <c r="AS30" s="2">
        <v>1</v>
      </c>
      <c r="AT30" s="2">
        <v>51</v>
      </c>
      <c r="AU30" s="2">
        <v>2</v>
      </c>
      <c r="AV30" s="4">
        <v>0.01</v>
      </c>
      <c r="AW30" s="4">
        <f t="shared" si="22"/>
        <v>0</v>
      </c>
      <c r="AY30" s="2" t="s">
        <v>34</v>
      </c>
      <c r="AZ30" s="2">
        <v>54</v>
      </c>
      <c r="BA30" s="2">
        <v>1</v>
      </c>
      <c r="BB30" s="2">
        <v>51</v>
      </c>
      <c r="BC30" s="2">
        <v>2</v>
      </c>
      <c r="BD30" s="4">
        <v>0.02</v>
      </c>
      <c r="BE30" s="4">
        <f t="shared" si="7"/>
        <v>0.01</v>
      </c>
      <c r="BG30" s="2" t="s">
        <v>34</v>
      </c>
      <c r="BH30" s="2">
        <v>54</v>
      </c>
      <c r="BI30" s="2">
        <v>1</v>
      </c>
      <c r="BJ30" s="2">
        <v>51</v>
      </c>
      <c r="BK30" s="2">
        <v>2</v>
      </c>
      <c r="BL30" s="4">
        <v>0.02</v>
      </c>
      <c r="BM30" s="4">
        <f t="shared" si="8"/>
        <v>0</v>
      </c>
      <c r="BO30" s="2" t="s">
        <v>34</v>
      </c>
      <c r="BP30" s="2">
        <v>54</v>
      </c>
      <c r="BQ30" s="2">
        <v>1</v>
      </c>
      <c r="BR30" s="2">
        <v>51</v>
      </c>
      <c r="BS30" s="2">
        <v>2</v>
      </c>
      <c r="BT30" s="4">
        <v>0.02</v>
      </c>
      <c r="BU30" s="4">
        <f t="shared" si="9"/>
        <v>0</v>
      </c>
      <c r="BW30" s="2" t="s">
        <v>35</v>
      </c>
      <c r="BX30" s="2">
        <v>30</v>
      </c>
      <c r="BY30" s="2">
        <v>3</v>
      </c>
      <c r="BZ30" s="2">
        <v>22</v>
      </c>
      <c r="CA30" s="2">
        <v>5</v>
      </c>
      <c r="CB30" s="4">
        <v>0.1</v>
      </c>
      <c r="CC30" s="4">
        <f t="shared" si="21"/>
        <v>0</v>
      </c>
      <c r="CE30" s="2" t="s">
        <v>35</v>
      </c>
      <c r="CF30" s="2">
        <v>30</v>
      </c>
      <c r="CG30" s="2">
        <v>3</v>
      </c>
      <c r="CH30" s="2">
        <v>22</v>
      </c>
      <c r="CI30" s="2">
        <v>5</v>
      </c>
      <c r="CJ30" s="4">
        <v>0.1</v>
      </c>
      <c r="CK30" s="4">
        <f t="shared" si="11"/>
        <v>0</v>
      </c>
      <c r="CM30" s="2" t="s">
        <v>35</v>
      </c>
      <c r="CN30" s="2">
        <v>30</v>
      </c>
      <c r="CO30" s="2">
        <v>3</v>
      </c>
      <c r="CP30" s="2">
        <v>22</v>
      </c>
      <c r="CQ30" s="2">
        <v>5</v>
      </c>
      <c r="CR30" s="4">
        <v>0.1</v>
      </c>
      <c r="CS30" s="4">
        <f t="shared" si="12"/>
        <v>0</v>
      </c>
      <c r="CU30" s="2" t="s">
        <v>35</v>
      </c>
      <c r="CV30" s="2">
        <v>30</v>
      </c>
      <c r="CW30" s="2">
        <v>3</v>
      </c>
      <c r="CX30" s="2">
        <v>22</v>
      </c>
      <c r="CY30" s="2">
        <v>5</v>
      </c>
      <c r="CZ30" s="4">
        <v>0.1</v>
      </c>
      <c r="DA30" s="4">
        <f t="shared" si="13"/>
        <v>0</v>
      </c>
      <c r="DC30" s="2" t="s">
        <v>35</v>
      </c>
      <c r="DD30" s="2">
        <v>30</v>
      </c>
      <c r="DE30" s="2">
        <v>3</v>
      </c>
      <c r="DF30" s="2">
        <v>22</v>
      </c>
      <c r="DG30" s="2">
        <v>5</v>
      </c>
      <c r="DH30" s="4">
        <v>0.1</v>
      </c>
      <c r="DI30" s="4">
        <f t="shared" si="14"/>
        <v>0</v>
      </c>
      <c r="DK30" s="2" t="s">
        <v>35</v>
      </c>
      <c r="DL30" s="2">
        <v>30</v>
      </c>
      <c r="DM30" s="2">
        <v>3</v>
      </c>
      <c r="DN30" s="2">
        <v>22</v>
      </c>
      <c r="DO30" s="2">
        <v>5</v>
      </c>
      <c r="DP30" s="4">
        <v>0.1</v>
      </c>
      <c r="DQ30" s="4">
        <f t="shared" si="15"/>
        <v>0</v>
      </c>
      <c r="DS30" s="2" t="s">
        <v>35</v>
      </c>
      <c r="DT30" s="2">
        <v>30</v>
      </c>
      <c r="DU30" s="2">
        <v>3</v>
      </c>
      <c r="DV30" s="2">
        <v>22</v>
      </c>
      <c r="DW30" s="2">
        <v>5</v>
      </c>
      <c r="DX30" s="4">
        <v>0.1</v>
      </c>
      <c r="DY30" s="4">
        <f t="shared" si="16"/>
        <v>0</v>
      </c>
      <c r="EA30" s="2" t="s">
        <v>35</v>
      </c>
      <c r="EB30" s="2">
        <v>30</v>
      </c>
      <c r="EC30" s="2">
        <v>3</v>
      </c>
      <c r="ED30" s="2">
        <v>22</v>
      </c>
      <c r="EE30" s="2">
        <v>5</v>
      </c>
      <c r="EF30" s="4">
        <v>0.1</v>
      </c>
      <c r="EG30" s="4">
        <f t="shared" si="17"/>
        <v>0</v>
      </c>
      <c r="EI30" s="2" t="s">
        <v>35</v>
      </c>
      <c r="EJ30" s="2">
        <v>30</v>
      </c>
      <c r="EK30" s="2">
        <v>3</v>
      </c>
      <c r="EL30" s="2">
        <v>22</v>
      </c>
      <c r="EM30" s="2">
        <v>5</v>
      </c>
      <c r="EN30" s="4">
        <v>0.1</v>
      </c>
      <c r="EO30" s="4">
        <f t="shared" si="18"/>
        <v>0</v>
      </c>
      <c r="EQ30" s="2" t="s">
        <v>35</v>
      </c>
      <c r="ER30" s="2">
        <v>30</v>
      </c>
      <c r="ES30" s="2">
        <v>3</v>
      </c>
      <c r="ET30" s="2">
        <v>22</v>
      </c>
      <c r="EU30" s="2">
        <v>5</v>
      </c>
      <c r="EV30" s="4">
        <v>0.1</v>
      </c>
      <c r="EW30" s="4">
        <f t="shared" si="19"/>
        <v>0</v>
      </c>
      <c r="EY30" s="2" t="s">
        <v>35</v>
      </c>
      <c r="EZ30" s="2">
        <v>30</v>
      </c>
      <c r="FA30" s="2">
        <v>3</v>
      </c>
      <c r="FB30" s="2">
        <v>22</v>
      </c>
      <c r="FC30" s="2">
        <v>5</v>
      </c>
      <c r="FD30" s="4">
        <v>0.1</v>
      </c>
      <c r="FE30" s="4">
        <f t="shared" si="20"/>
        <v>0</v>
      </c>
    </row>
    <row r="31" spans="1:161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51</v>
      </c>
      <c r="G31" s="75">
        <v>2</v>
      </c>
      <c r="H31" s="76">
        <f t="shared" si="3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4">
        <f t="shared" si="4"/>
        <v>1.8518518518518517E-2</v>
      </c>
      <c r="P31" s="10">
        <f t="shared" si="5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4">
        <v>0.01</v>
      </c>
      <c r="X31" s="4">
        <f t="shared" si="0"/>
        <v>-8.5185185185185173E-3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0</v>
      </c>
      <c r="AI31" s="2" t="s">
        <v>34</v>
      </c>
      <c r="AJ31" s="2">
        <v>54</v>
      </c>
      <c r="AK31" s="2">
        <v>1</v>
      </c>
      <c r="AL31" s="2">
        <v>53</v>
      </c>
      <c r="AM31" s="2">
        <v>0</v>
      </c>
      <c r="AN31" s="4">
        <f t="shared" si="23"/>
        <v>1.8518518518518517E-2</v>
      </c>
      <c r="AO31" s="4">
        <f>AE31-AN31</f>
        <v>-8.5185185185185173E-3</v>
      </c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4">
        <v>0</v>
      </c>
      <c r="AW31" s="4">
        <f t="shared" si="22"/>
        <v>0</v>
      </c>
      <c r="AY31" s="2" t="s">
        <v>35</v>
      </c>
      <c r="AZ31" s="2">
        <v>30</v>
      </c>
      <c r="BA31" s="2">
        <v>0</v>
      </c>
      <c r="BB31" s="2">
        <v>0</v>
      </c>
      <c r="BC31" s="2">
        <v>30</v>
      </c>
      <c r="BD31" s="4">
        <v>0</v>
      </c>
      <c r="BE31" s="4">
        <f t="shared" si="7"/>
        <v>0</v>
      </c>
      <c r="BG31" s="2" t="s">
        <v>35</v>
      </c>
      <c r="BH31" s="2">
        <v>30</v>
      </c>
      <c r="BI31" s="2">
        <v>3</v>
      </c>
      <c r="BJ31" s="2">
        <v>22</v>
      </c>
      <c r="BK31" s="2">
        <v>5</v>
      </c>
      <c r="BL31" s="4">
        <v>0.1</v>
      </c>
      <c r="BM31" s="4">
        <f t="shared" si="8"/>
        <v>0.1</v>
      </c>
      <c r="BO31" s="2" t="s">
        <v>35</v>
      </c>
      <c r="BP31" s="2">
        <v>30</v>
      </c>
      <c r="BQ31" s="2">
        <v>3</v>
      </c>
      <c r="BR31" s="2">
        <v>22</v>
      </c>
      <c r="BS31" s="2">
        <v>5</v>
      </c>
      <c r="BT31" s="4">
        <v>0.1</v>
      </c>
      <c r="BU31" s="4">
        <f t="shared" si="9"/>
        <v>0</v>
      </c>
      <c r="BW31" s="2" t="s">
        <v>36</v>
      </c>
      <c r="BX31" s="2">
        <v>14</v>
      </c>
      <c r="BY31" s="2">
        <v>14</v>
      </c>
      <c r="BZ31" s="2">
        <v>0</v>
      </c>
      <c r="CA31" s="2">
        <v>0</v>
      </c>
      <c r="CB31" s="4">
        <v>1</v>
      </c>
      <c r="CC31" s="4">
        <f t="shared" si="21"/>
        <v>0</v>
      </c>
      <c r="CE31" s="2" t="s">
        <v>36</v>
      </c>
      <c r="CF31" s="2">
        <v>14</v>
      </c>
      <c r="CG31" s="2">
        <v>14</v>
      </c>
      <c r="CH31" s="2">
        <v>0</v>
      </c>
      <c r="CI31" s="2">
        <v>0</v>
      </c>
      <c r="CJ31" s="4">
        <v>1</v>
      </c>
      <c r="CK31" s="4">
        <f t="shared" si="11"/>
        <v>0</v>
      </c>
      <c r="CM31" s="2" t="s">
        <v>36</v>
      </c>
      <c r="CN31" s="2">
        <v>14</v>
      </c>
      <c r="CO31" s="2">
        <v>14</v>
      </c>
      <c r="CP31" s="2">
        <v>0</v>
      </c>
      <c r="CQ31" s="2">
        <v>0</v>
      </c>
      <c r="CR31" s="4">
        <v>1</v>
      </c>
      <c r="CS31" s="4">
        <f t="shared" si="12"/>
        <v>0</v>
      </c>
      <c r="CU31" s="2" t="s">
        <v>36</v>
      </c>
      <c r="CV31" s="2">
        <v>14</v>
      </c>
      <c r="CW31" s="2">
        <v>14</v>
      </c>
      <c r="CX31" s="2">
        <v>0</v>
      </c>
      <c r="CY31" s="2">
        <v>0</v>
      </c>
      <c r="CZ31" s="4">
        <v>1</v>
      </c>
      <c r="DA31" s="4">
        <f t="shared" si="13"/>
        <v>0</v>
      </c>
      <c r="DC31" s="2" t="s">
        <v>36</v>
      </c>
      <c r="DD31" s="2">
        <v>14</v>
      </c>
      <c r="DE31" s="2">
        <v>14</v>
      </c>
      <c r="DF31" s="2">
        <v>0</v>
      </c>
      <c r="DG31" s="2">
        <v>0</v>
      </c>
      <c r="DH31" s="4">
        <v>1</v>
      </c>
      <c r="DI31" s="4">
        <f t="shared" si="14"/>
        <v>0</v>
      </c>
      <c r="DK31" s="2" t="s">
        <v>36</v>
      </c>
      <c r="DL31" s="65">
        <v>14</v>
      </c>
      <c r="DM31" s="2">
        <v>14</v>
      </c>
      <c r="DN31" s="2">
        <v>0</v>
      </c>
      <c r="DO31" s="2">
        <v>0</v>
      </c>
      <c r="DP31" s="4">
        <v>1</v>
      </c>
      <c r="DQ31" s="4">
        <f t="shared" si="15"/>
        <v>0</v>
      </c>
      <c r="DS31" s="67" t="s">
        <v>36</v>
      </c>
      <c r="DT31" s="2">
        <v>14</v>
      </c>
      <c r="DU31" s="2">
        <v>14</v>
      </c>
      <c r="DV31" s="2">
        <v>0</v>
      </c>
      <c r="DW31" s="2">
        <v>0</v>
      </c>
      <c r="DX31" s="4">
        <v>1</v>
      </c>
      <c r="DY31" s="4">
        <f t="shared" si="16"/>
        <v>0</v>
      </c>
      <c r="EA31" s="66" t="s">
        <v>36</v>
      </c>
      <c r="EB31" s="2">
        <v>14</v>
      </c>
      <c r="EC31" s="2">
        <v>14</v>
      </c>
      <c r="ED31" s="2">
        <v>0</v>
      </c>
      <c r="EE31" s="2">
        <v>0</v>
      </c>
      <c r="EF31" s="4">
        <v>1</v>
      </c>
      <c r="EG31" s="4">
        <f t="shared" si="17"/>
        <v>0</v>
      </c>
      <c r="EI31" s="66" t="s">
        <v>36</v>
      </c>
      <c r="EJ31" s="2">
        <v>14</v>
      </c>
      <c r="EK31" s="2">
        <v>14</v>
      </c>
      <c r="EL31" s="2">
        <v>0</v>
      </c>
      <c r="EM31" s="2">
        <v>0</v>
      </c>
      <c r="EN31" s="4">
        <v>1</v>
      </c>
      <c r="EO31" s="4">
        <f t="shared" si="18"/>
        <v>0</v>
      </c>
      <c r="EQ31" s="66" t="s">
        <v>36</v>
      </c>
      <c r="ER31" s="2">
        <v>14</v>
      </c>
      <c r="ES31" s="2">
        <v>14</v>
      </c>
      <c r="ET31" s="2">
        <v>0</v>
      </c>
      <c r="EU31" s="2">
        <v>0</v>
      </c>
      <c r="EV31" s="4">
        <v>1</v>
      </c>
      <c r="EW31" s="4">
        <f t="shared" si="19"/>
        <v>0</v>
      </c>
      <c r="EY31" s="66" t="s">
        <v>36</v>
      </c>
      <c r="EZ31" s="2">
        <v>14</v>
      </c>
      <c r="FA31" s="2">
        <v>14</v>
      </c>
      <c r="FB31" s="2">
        <v>0</v>
      </c>
      <c r="FC31" s="2">
        <v>0</v>
      </c>
      <c r="FD31" s="4">
        <v>1</v>
      </c>
      <c r="FE31" s="4">
        <f t="shared" si="20"/>
        <v>0</v>
      </c>
    </row>
    <row r="32" spans="1:161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23</v>
      </c>
      <c r="G32" s="75">
        <v>7</v>
      </c>
      <c r="H32" s="76">
        <f t="shared" si="3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4">
        <f t="shared" si="4"/>
        <v>0</v>
      </c>
      <c r="P32" s="10">
        <f t="shared" si="5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v>0</v>
      </c>
      <c r="X32" s="4">
        <f t="shared" si="0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v>0</v>
      </c>
      <c r="AF32" s="4">
        <f t="shared" si="1"/>
        <v>0</v>
      </c>
      <c r="AI32" s="2" t="s">
        <v>35</v>
      </c>
      <c r="AJ32" s="2">
        <v>30</v>
      </c>
      <c r="AK32" s="2">
        <v>0</v>
      </c>
      <c r="AL32" s="2">
        <v>25</v>
      </c>
      <c r="AM32" s="2">
        <v>5</v>
      </c>
      <c r="AN32" s="4">
        <f t="shared" si="23"/>
        <v>0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4">
        <v>1</v>
      </c>
      <c r="AW32" s="4">
        <f t="shared" si="2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v>1</v>
      </c>
      <c r="BE32" s="4">
        <f t="shared" si="7"/>
        <v>0</v>
      </c>
      <c r="BG32" s="2" t="s">
        <v>36</v>
      </c>
      <c r="BH32" s="2">
        <v>14</v>
      </c>
      <c r="BI32" s="2">
        <v>14</v>
      </c>
      <c r="BJ32" s="2">
        <v>0</v>
      </c>
      <c r="BK32" s="2">
        <v>0</v>
      </c>
      <c r="BL32" s="4">
        <v>1</v>
      </c>
      <c r="BM32" s="4">
        <f t="shared" si="8"/>
        <v>0</v>
      </c>
      <c r="BO32" s="2" t="s">
        <v>36</v>
      </c>
      <c r="BP32" s="2">
        <v>14</v>
      </c>
      <c r="BQ32" s="2">
        <v>14</v>
      </c>
      <c r="BR32" s="2">
        <v>0</v>
      </c>
      <c r="BS32" s="2">
        <v>0</v>
      </c>
      <c r="BT32" s="4">
        <v>1</v>
      </c>
      <c r="BU32" s="4">
        <f t="shared" si="9"/>
        <v>0</v>
      </c>
      <c r="BW32" s="2" t="s">
        <v>37</v>
      </c>
      <c r="BX32" s="2">
        <v>4</v>
      </c>
      <c r="BY32" s="2">
        <v>4</v>
      </c>
      <c r="BZ32" s="2">
        <v>0</v>
      </c>
      <c r="CA32" s="2">
        <v>0</v>
      </c>
      <c r="CB32" s="4">
        <v>1</v>
      </c>
      <c r="CC32" s="4">
        <f t="shared" si="21"/>
        <v>0</v>
      </c>
      <c r="CE32" s="2" t="s">
        <v>37</v>
      </c>
      <c r="CF32" s="2">
        <v>4</v>
      </c>
      <c r="CG32" s="2">
        <v>4</v>
      </c>
      <c r="CH32" s="2">
        <v>0</v>
      </c>
      <c r="CI32" s="2">
        <v>0</v>
      </c>
      <c r="CJ32" s="4">
        <v>1</v>
      </c>
      <c r="CK32" s="4">
        <f t="shared" si="11"/>
        <v>0</v>
      </c>
      <c r="CM32" s="2" t="s">
        <v>37</v>
      </c>
      <c r="CN32" s="2">
        <v>4</v>
      </c>
      <c r="CO32" s="2">
        <v>4</v>
      </c>
      <c r="CP32" s="2">
        <v>0</v>
      </c>
      <c r="CQ32" s="2">
        <v>0</v>
      </c>
      <c r="CR32" s="4">
        <v>1</v>
      </c>
      <c r="CS32" s="4">
        <f t="shared" si="12"/>
        <v>0</v>
      </c>
      <c r="CU32" s="2" t="s">
        <v>37</v>
      </c>
      <c r="CV32" s="2">
        <v>4</v>
      </c>
      <c r="CW32" s="2">
        <v>4</v>
      </c>
      <c r="CX32" s="2">
        <v>0</v>
      </c>
      <c r="CY32" s="2">
        <v>0</v>
      </c>
      <c r="CZ32" s="4">
        <v>1</v>
      </c>
      <c r="DA32" s="4">
        <f t="shared" si="13"/>
        <v>0</v>
      </c>
      <c r="DC32" s="2" t="s">
        <v>37</v>
      </c>
      <c r="DD32" s="2">
        <v>4</v>
      </c>
      <c r="DE32" s="2">
        <v>4</v>
      </c>
      <c r="DF32" s="2">
        <v>0</v>
      </c>
      <c r="DG32" s="2">
        <v>0</v>
      </c>
      <c r="DH32" s="4">
        <v>1</v>
      </c>
      <c r="DI32" s="4">
        <f t="shared" si="14"/>
        <v>0</v>
      </c>
      <c r="DK32" s="2" t="s">
        <v>37</v>
      </c>
      <c r="DL32" s="65">
        <v>4</v>
      </c>
      <c r="DM32" s="2">
        <v>4</v>
      </c>
      <c r="DN32" s="2">
        <v>0</v>
      </c>
      <c r="DO32" s="2">
        <v>0</v>
      </c>
      <c r="DP32" s="4">
        <v>1</v>
      </c>
      <c r="DQ32" s="4">
        <f t="shared" si="15"/>
        <v>0</v>
      </c>
      <c r="DS32" s="67" t="s">
        <v>37</v>
      </c>
      <c r="DT32" s="2">
        <v>4</v>
      </c>
      <c r="DU32" s="2">
        <v>4</v>
      </c>
      <c r="DV32" s="2">
        <v>0</v>
      </c>
      <c r="DW32" s="2">
        <v>0</v>
      </c>
      <c r="DX32" s="4">
        <v>1</v>
      </c>
      <c r="DY32" s="4">
        <f t="shared" si="16"/>
        <v>0</v>
      </c>
      <c r="EA32" s="66" t="s">
        <v>37</v>
      </c>
      <c r="EB32" s="2">
        <v>4</v>
      </c>
      <c r="EC32" s="2">
        <v>4</v>
      </c>
      <c r="ED32" s="2">
        <v>0</v>
      </c>
      <c r="EE32" s="2">
        <v>0</v>
      </c>
      <c r="EF32" s="4">
        <v>1</v>
      </c>
      <c r="EG32" s="4">
        <f t="shared" si="17"/>
        <v>0</v>
      </c>
      <c r="EI32" s="66" t="s">
        <v>37</v>
      </c>
      <c r="EJ32" s="2">
        <v>4</v>
      </c>
      <c r="EK32" s="2">
        <v>4</v>
      </c>
      <c r="EL32" s="2">
        <v>0</v>
      </c>
      <c r="EM32" s="2">
        <v>0</v>
      </c>
      <c r="EN32" s="4">
        <v>1</v>
      </c>
      <c r="EO32" s="4">
        <f t="shared" si="18"/>
        <v>0</v>
      </c>
      <c r="EQ32" s="66" t="s">
        <v>37</v>
      </c>
      <c r="ER32" s="2">
        <v>4</v>
      </c>
      <c r="ES32" s="2">
        <v>4</v>
      </c>
      <c r="ET32" s="2">
        <v>0</v>
      </c>
      <c r="EU32" s="2">
        <v>0</v>
      </c>
      <c r="EV32" s="4">
        <v>1</v>
      </c>
      <c r="EW32" s="4">
        <f t="shared" si="19"/>
        <v>0</v>
      </c>
      <c r="EY32" s="66" t="s">
        <v>37</v>
      </c>
      <c r="EZ32" s="2">
        <v>4</v>
      </c>
      <c r="FA32" s="2">
        <v>4</v>
      </c>
      <c r="FB32" s="2">
        <v>0</v>
      </c>
      <c r="FC32" s="2">
        <v>0</v>
      </c>
      <c r="FD32" s="4">
        <v>1</v>
      </c>
      <c r="FE32" s="4">
        <f t="shared" si="20"/>
        <v>0</v>
      </c>
    </row>
    <row r="33" spans="1:161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3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4"/>
        <v>1</v>
      </c>
      <c r="P33" s="10">
        <f t="shared" si="5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v>1</v>
      </c>
      <c r="X33" s="4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I33" s="2" t="s">
        <v>36</v>
      </c>
      <c r="AJ33" s="2">
        <v>14</v>
      </c>
      <c r="AK33" s="2">
        <v>14</v>
      </c>
      <c r="AL33" s="2">
        <v>0</v>
      </c>
      <c r="AM33" s="2">
        <v>0</v>
      </c>
      <c r="AN33" s="4">
        <f t="shared" si="23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4">
        <v>1</v>
      </c>
      <c r="AW33" s="4">
        <f t="shared" si="2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v>1</v>
      </c>
      <c r="BE33" s="4">
        <f t="shared" si="7"/>
        <v>0</v>
      </c>
      <c r="BG33" s="2" t="s">
        <v>37</v>
      </c>
      <c r="BH33" s="2">
        <v>4</v>
      </c>
      <c r="BI33" s="2">
        <v>4</v>
      </c>
      <c r="BJ33" s="2">
        <v>0</v>
      </c>
      <c r="BK33" s="2">
        <v>0</v>
      </c>
      <c r="BL33" s="4">
        <v>1</v>
      </c>
      <c r="BM33" s="4">
        <f t="shared" si="8"/>
        <v>0</v>
      </c>
      <c r="BO33" s="2" t="s">
        <v>37</v>
      </c>
      <c r="BP33" s="2">
        <v>4</v>
      </c>
      <c r="BQ33" s="2">
        <v>4</v>
      </c>
      <c r="BR33" s="2">
        <v>0</v>
      </c>
      <c r="BS33" s="2">
        <v>0</v>
      </c>
      <c r="BT33" s="4">
        <v>1</v>
      </c>
      <c r="BU33" s="4">
        <f t="shared" si="9"/>
        <v>0</v>
      </c>
      <c r="BW33" s="2" t="s">
        <v>38</v>
      </c>
      <c r="BX33" s="2">
        <v>36</v>
      </c>
      <c r="BY33" s="2">
        <v>35</v>
      </c>
      <c r="BZ33" s="2">
        <v>1</v>
      </c>
      <c r="CA33" s="2">
        <v>0</v>
      </c>
      <c r="CB33" s="4">
        <v>0.97</v>
      </c>
      <c r="CC33" s="4">
        <f t="shared" si="21"/>
        <v>0</v>
      </c>
      <c r="CE33" s="2" t="s">
        <v>38</v>
      </c>
      <c r="CF33" s="2">
        <v>36</v>
      </c>
      <c r="CG33" s="2">
        <v>35</v>
      </c>
      <c r="CH33" s="2">
        <v>1</v>
      </c>
      <c r="CI33" s="2">
        <v>0</v>
      </c>
      <c r="CJ33" s="4">
        <v>0.97</v>
      </c>
      <c r="CK33" s="4">
        <f t="shared" si="11"/>
        <v>0</v>
      </c>
      <c r="CM33" s="2" t="s">
        <v>38</v>
      </c>
      <c r="CN33" s="2">
        <v>36</v>
      </c>
      <c r="CO33" s="2">
        <v>35</v>
      </c>
      <c r="CP33" s="2">
        <v>1</v>
      </c>
      <c r="CQ33" s="2">
        <v>0</v>
      </c>
      <c r="CR33" s="4">
        <v>0.97</v>
      </c>
      <c r="CS33" s="4">
        <f t="shared" si="12"/>
        <v>0</v>
      </c>
      <c r="CU33" s="2" t="s">
        <v>38</v>
      </c>
      <c r="CV33" s="2">
        <v>36</v>
      </c>
      <c r="CW33" s="2">
        <v>35</v>
      </c>
      <c r="CX33" s="2">
        <v>1</v>
      </c>
      <c r="CY33" s="2">
        <v>0</v>
      </c>
      <c r="CZ33" s="4">
        <v>0.97</v>
      </c>
      <c r="DA33" s="4">
        <f t="shared" si="13"/>
        <v>0</v>
      </c>
      <c r="DC33" s="2" t="s">
        <v>38</v>
      </c>
      <c r="DD33" s="2">
        <v>36</v>
      </c>
      <c r="DE33" s="2">
        <v>35</v>
      </c>
      <c r="DF33" s="2">
        <v>1</v>
      </c>
      <c r="DG33" s="2">
        <v>0</v>
      </c>
      <c r="DH33" s="4">
        <v>0.97</v>
      </c>
      <c r="DI33" s="4">
        <f t="shared" si="14"/>
        <v>0</v>
      </c>
      <c r="DK33" s="2" t="s">
        <v>38</v>
      </c>
      <c r="DL33" s="2">
        <v>36</v>
      </c>
      <c r="DM33" s="2">
        <v>35</v>
      </c>
      <c r="DN33" s="2">
        <v>1</v>
      </c>
      <c r="DO33" s="2">
        <v>0</v>
      </c>
      <c r="DP33" s="4">
        <v>0.97</v>
      </c>
      <c r="DQ33" s="4">
        <f t="shared" si="15"/>
        <v>0</v>
      </c>
      <c r="DS33" s="2" t="s">
        <v>38</v>
      </c>
      <c r="DT33" s="2">
        <v>36</v>
      </c>
      <c r="DU33" s="2">
        <v>35</v>
      </c>
      <c r="DV33" s="2">
        <v>1</v>
      </c>
      <c r="DW33" s="2">
        <v>0</v>
      </c>
      <c r="DX33" s="4">
        <v>0.97</v>
      </c>
      <c r="DY33" s="4">
        <f t="shared" si="16"/>
        <v>0</v>
      </c>
      <c r="EA33" s="27" t="s">
        <v>38</v>
      </c>
      <c r="EB33" s="2">
        <v>36</v>
      </c>
      <c r="EC33" s="2">
        <v>35</v>
      </c>
      <c r="ED33" s="2">
        <v>1</v>
      </c>
      <c r="EE33" s="2">
        <v>0</v>
      </c>
      <c r="EF33" s="4">
        <v>0.97</v>
      </c>
      <c r="EG33" s="4">
        <f t="shared" si="17"/>
        <v>0</v>
      </c>
      <c r="EI33" s="2" t="s">
        <v>38</v>
      </c>
      <c r="EJ33" s="2">
        <v>36</v>
      </c>
      <c r="EK33" s="2">
        <v>35</v>
      </c>
      <c r="EL33" s="2">
        <v>1</v>
      </c>
      <c r="EM33" s="2">
        <v>0</v>
      </c>
      <c r="EN33" s="4">
        <v>0.97</v>
      </c>
      <c r="EO33" s="4">
        <f t="shared" si="18"/>
        <v>0</v>
      </c>
      <c r="EQ33" s="2" t="s">
        <v>38</v>
      </c>
      <c r="ER33" s="2">
        <v>36</v>
      </c>
      <c r="ES33" s="2">
        <v>35</v>
      </c>
      <c r="ET33" s="2">
        <v>1</v>
      </c>
      <c r="EU33" s="2">
        <v>0</v>
      </c>
      <c r="EV33" s="4">
        <v>0.97</v>
      </c>
      <c r="EW33" s="4">
        <f t="shared" si="19"/>
        <v>0</v>
      </c>
      <c r="EY33" s="2" t="s">
        <v>38</v>
      </c>
      <c r="EZ33" s="2">
        <v>36</v>
      </c>
      <c r="FA33" s="2">
        <v>35</v>
      </c>
      <c r="FB33" s="2">
        <v>1</v>
      </c>
      <c r="FC33" s="2">
        <v>0</v>
      </c>
      <c r="FD33" s="4">
        <v>0.97</v>
      </c>
      <c r="FE33" s="4">
        <f t="shared" si="20"/>
        <v>0</v>
      </c>
    </row>
    <row r="34" spans="1:16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3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4"/>
        <v>1</v>
      </c>
      <c r="P34" s="10">
        <f t="shared" si="5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v>1</v>
      </c>
      <c r="X34" s="4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I34" s="2" t="s">
        <v>37</v>
      </c>
      <c r="AJ34" s="2">
        <v>4</v>
      </c>
      <c r="AK34" s="2">
        <v>4</v>
      </c>
      <c r="AL34" s="2">
        <v>0</v>
      </c>
      <c r="AM34" s="2">
        <v>0</v>
      </c>
      <c r="AN34" s="4">
        <f t="shared" si="23"/>
        <v>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4">
        <v>0.97</v>
      </c>
      <c r="AW34" s="4">
        <f t="shared" si="2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v>0.97</v>
      </c>
      <c r="BE34" s="4">
        <f t="shared" si="7"/>
        <v>0</v>
      </c>
      <c r="BG34" s="2" t="s">
        <v>38</v>
      </c>
      <c r="BH34" s="2">
        <v>36</v>
      </c>
      <c r="BI34" s="2">
        <v>35</v>
      </c>
      <c r="BJ34" s="2">
        <v>1</v>
      </c>
      <c r="BK34" s="2">
        <v>0</v>
      </c>
      <c r="BL34" s="4">
        <v>0.97</v>
      </c>
      <c r="BM34" s="4">
        <f t="shared" si="8"/>
        <v>0</v>
      </c>
      <c r="BO34" s="2" t="s">
        <v>38</v>
      </c>
      <c r="BP34" s="2">
        <v>36</v>
      </c>
      <c r="BQ34" s="2">
        <v>35</v>
      </c>
      <c r="BR34" s="2">
        <v>1</v>
      </c>
      <c r="BS34" s="2">
        <v>0</v>
      </c>
      <c r="BT34" s="4">
        <v>0.97</v>
      </c>
      <c r="BU34" s="4">
        <f t="shared" si="9"/>
        <v>0</v>
      </c>
      <c r="BW34" s="2" t="s">
        <v>39</v>
      </c>
      <c r="BX34" s="2">
        <v>12</v>
      </c>
      <c r="BY34" s="2">
        <v>12</v>
      </c>
      <c r="BZ34" s="2">
        <v>0</v>
      </c>
      <c r="CA34" s="2">
        <v>0</v>
      </c>
      <c r="CB34" s="4">
        <v>1</v>
      </c>
      <c r="CC34" s="4">
        <f t="shared" si="21"/>
        <v>0</v>
      </c>
      <c r="CE34" s="2" t="s">
        <v>39</v>
      </c>
      <c r="CF34" s="2">
        <v>12</v>
      </c>
      <c r="CG34" s="2">
        <v>12</v>
      </c>
      <c r="CH34" s="2">
        <v>0</v>
      </c>
      <c r="CI34" s="2">
        <v>0</v>
      </c>
      <c r="CJ34" s="4">
        <v>1</v>
      </c>
      <c r="CK34" s="4">
        <f t="shared" si="11"/>
        <v>0</v>
      </c>
      <c r="CM34" s="2" t="s">
        <v>39</v>
      </c>
      <c r="CN34" s="2">
        <v>12</v>
      </c>
      <c r="CO34" s="2">
        <v>12</v>
      </c>
      <c r="CP34" s="2">
        <v>0</v>
      </c>
      <c r="CQ34" s="2">
        <v>0</v>
      </c>
      <c r="CR34" s="4">
        <v>1</v>
      </c>
      <c r="CS34" s="4">
        <f t="shared" si="12"/>
        <v>0</v>
      </c>
      <c r="CU34" s="2" t="s">
        <v>39</v>
      </c>
      <c r="CV34" s="2">
        <v>12</v>
      </c>
      <c r="CW34" s="2">
        <v>12</v>
      </c>
      <c r="CX34" s="2">
        <v>0</v>
      </c>
      <c r="CY34" s="2">
        <v>0</v>
      </c>
      <c r="CZ34" s="4">
        <v>1</v>
      </c>
      <c r="DA34" s="4">
        <f t="shared" si="13"/>
        <v>0</v>
      </c>
      <c r="DC34" s="2" t="s">
        <v>39</v>
      </c>
      <c r="DD34" s="2">
        <v>12</v>
      </c>
      <c r="DE34" s="2">
        <v>12</v>
      </c>
      <c r="DF34" s="2">
        <v>0</v>
      </c>
      <c r="DG34" s="2">
        <v>0</v>
      </c>
      <c r="DH34" s="4">
        <v>1</v>
      </c>
      <c r="DI34" s="4">
        <f t="shared" si="14"/>
        <v>0</v>
      </c>
      <c r="DK34" s="2" t="s">
        <v>39</v>
      </c>
      <c r="DL34" s="2">
        <v>12</v>
      </c>
      <c r="DM34" s="2">
        <v>12</v>
      </c>
      <c r="DN34" s="2">
        <v>0</v>
      </c>
      <c r="DO34" s="2">
        <v>0</v>
      </c>
      <c r="DP34" s="4">
        <v>1</v>
      </c>
      <c r="DQ34" s="4">
        <f t="shared" si="15"/>
        <v>0</v>
      </c>
      <c r="DS34" s="2" t="s">
        <v>39</v>
      </c>
      <c r="DT34" s="2">
        <v>12</v>
      </c>
      <c r="DU34" s="2">
        <v>12</v>
      </c>
      <c r="DV34" s="2">
        <v>0</v>
      </c>
      <c r="DW34" s="2">
        <v>0</v>
      </c>
      <c r="DX34" s="4">
        <v>1</v>
      </c>
      <c r="DY34" s="4">
        <f t="shared" si="16"/>
        <v>0</v>
      </c>
      <c r="EA34" s="2" t="s">
        <v>39</v>
      </c>
      <c r="EB34" s="2">
        <v>12</v>
      </c>
      <c r="EC34" s="2">
        <v>12</v>
      </c>
      <c r="ED34" s="2">
        <v>0</v>
      </c>
      <c r="EE34" s="2">
        <v>0</v>
      </c>
      <c r="EF34" s="4">
        <v>1</v>
      </c>
      <c r="EG34" s="4">
        <f t="shared" si="17"/>
        <v>0</v>
      </c>
      <c r="EI34" s="2" t="s">
        <v>39</v>
      </c>
      <c r="EJ34" s="2">
        <v>12</v>
      </c>
      <c r="EK34" s="2">
        <v>12</v>
      </c>
      <c r="EL34" s="2">
        <v>0</v>
      </c>
      <c r="EM34" s="2">
        <v>0</v>
      </c>
      <c r="EN34" s="4">
        <v>1</v>
      </c>
      <c r="EO34" s="4">
        <f t="shared" si="18"/>
        <v>0</v>
      </c>
      <c r="EQ34" s="2" t="s">
        <v>39</v>
      </c>
      <c r="ER34" s="2">
        <v>12</v>
      </c>
      <c r="ES34" s="2">
        <v>12</v>
      </c>
      <c r="ET34" s="2">
        <v>0</v>
      </c>
      <c r="EU34" s="2">
        <v>0</v>
      </c>
      <c r="EV34" s="4">
        <v>1</v>
      </c>
      <c r="EW34" s="4">
        <f t="shared" si="19"/>
        <v>0</v>
      </c>
      <c r="EY34" s="2" t="s">
        <v>39</v>
      </c>
      <c r="EZ34" s="2">
        <v>12</v>
      </c>
      <c r="FA34" s="2">
        <v>12</v>
      </c>
      <c r="FB34" s="2">
        <v>0</v>
      </c>
      <c r="FC34" s="2">
        <v>0</v>
      </c>
      <c r="FD34" s="4">
        <v>1</v>
      </c>
      <c r="FE34" s="4">
        <f t="shared" si="20"/>
        <v>0</v>
      </c>
    </row>
    <row r="35" spans="1:16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3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4"/>
        <v>0.97222222222222221</v>
      </c>
      <c r="P35" s="10">
        <f t="shared" si="5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v>0.97</v>
      </c>
      <c r="X35" s="4">
        <f t="shared" ref="X35:X66" si="24">W35-O35</f>
        <v>-2.2222222222222365E-3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5">AE35-W35</f>
        <v>0</v>
      </c>
      <c r="AI35" s="2" t="s">
        <v>38</v>
      </c>
      <c r="AJ35" s="2">
        <v>36</v>
      </c>
      <c r="AK35" s="2">
        <v>35</v>
      </c>
      <c r="AL35" s="2">
        <v>1</v>
      </c>
      <c r="AM35" s="2">
        <v>0</v>
      </c>
      <c r="AN35" s="4">
        <f t="shared" si="23"/>
        <v>0.97222222222222221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4">
        <v>1</v>
      </c>
      <c r="AW35" s="4">
        <f t="shared" si="2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v>1</v>
      </c>
      <c r="BE35" s="4">
        <f t="shared" si="7"/>
        <v>0</v>
      </c>
      <c r="BG35" s="2" t="s">
        <v>39</v>
      </c>
      <c r="BH35" s="2">
        <v>12</v>
      </c>
      <c r="BI35" s="2">
        <v>12</v>
      </c>
      <c r="BJ35" s="2">
        <v>0</v>
      </c>
      <c r="BK35" s="2">
        <v>0</v>
      </c>
      <c r="BL35" s="4">
        <v>1</v>
      </c>
      <c r="BM35" s="4">
        <f t="shared" si="8"/>
        <v>0</v>
      </c>
      <c r="BO35" s="2" t="s">
        <v>39</v>
      </c>
      <c r="BP35" s="2">
        <v>12</v>
      </c>
      <c r="BQ35" s="2">
        <v>12</v>
      </c>
      <c r="BR35" s="2">
        <v>0</v>
      </c>
      <c r="BS35" s="2">
        <v>0</v>
      </c>
      <c r="BT35" s="4">
        <v>1</v>
      </c>
      <c r="BU35" s="4">
        <f t="shared" si="9"/>
        <v>0</v>
      </c>
      <c r="BW35" s="2" t="s">
        <v>40</v>
      </c>
      <c r="BX35" s="2">
        <v>211</v>
      </c>
      <c r="BY35" s="2">
        <v>95</v>
      </c>
      <c r="BZ35" s="2">
        <v>102</v>
      </c>
      <c r="CA35" s="2">
        <v>14</v>
      </c>
      <c r="CB35" s="4">
        <v>0.45</v>
      </c>
      <c r="CC35" s="4">
        <f t="shared" si="21"/>
        <v>0</v>
      </c>
      <c r="CE35" s="2" t="s">
        <v>40</v>
      </c>
      <c r="CF35" s="2">
        <v>211</v>
      </c>
      <c r="CG35" s="2">
        <v>99</v>
      </c>
      <c r="CH35" s="2">
        <v>105</v>
      </c>
      <c r="CI35" s="2">
        <v>7</v>
      </c>
      <c r="CJ35" s="4">
        <v>0.47</v>
      </c>
      <c r="CK35" s="4">
        <f t="shared" si="11"/>
        <v>1.9999999999999962E-2</v>
      </c>
      <c r="CM35" s="2" t="s">
        <v>40</v>
      </c>
      <c r="CN35" s="2">
        <v>211</v>
      </c>
      <c r="CO35" s="2">
        <v>99</v>
      </c>
      <c r="CP35" s="2">
        <v>105</v>
      </c>
      <c r="CQ35" s="7">
        <v>7</v>
      </c>
      <c r="CR35" s="4">
        <v>0.47</v>
      </c>
      <c r="CS35" s="4">
        <f t="shared" si="12"/>
        <v>0</v>
      </c>
      <c r="CU35" s="2" t="s">
        <v>40</v>
      </c>
      <c r="CV35" s="2">
        <v>211</v>
      </c>
      <c r="CW35" s="2">
        <v>95</v>
      </c>
      <c r="CX35" s="2">
        <v>103</v>
      </c>
      <c r="CY35" s="7">
        <v>13</v>
      </c>
      <c r="CZ35" s="4">
        <v>0.45</v>
      </c>
      <c r="DA35" s="4">
        <f t="shared" si="13"/>
        <v>-1.9999999999999962E-2</v>
      </c>
      <c r="DC35" s="2" t="s">
        <v>40</v>
      </c>
      <c r="DD35" s="2">
        <v>211</v>
      </c>
      <c r="DE35" s="2">
        <v>94</v>
      </c>
      <c r="DF35" s="2">
        <v>103</v>
      </c>
      <c r="DG35" s="7">
        <v>14</v>
      </c>
      <c r="DH35" s="4">
        <v>0.45</v>
      </c>
      <c r="DI35" s="4">
        <f t="shared" si="14"/>
        <v>0</v>
      </c>
      <c r="DK35" s="2" t="s">
        <v>40</v>
      </c>
      <c r="DL35" s="2">
        <v>211</v>
      </c>
      <c r="DM35" s="2">
        <v>95</v>
      </c>
      <c r="DN35" s="2">
        <v>102</v>
      </c>
      <c r="DO35" s="2">
        <v>14</v>
      </c>
      <c r="DP35" s="4">
        <v>0.45</v>
      </c>
      <c r="DQ35" s="4">
        <f t="shared" si="15"/>
        <v>0</v>
      </c>
      <c r="DS35" s="2" t="s">
        <v>40</v>
      </c>
      <c r="DT35" s="2">
        <v>211</v>
      </c>
      <c r="DU35" s="2">
        <v>95</v>
      </c>
      <c r="DV35" s="2">
        <v>102</v>
      </c>
      <c r="DW35" s="2">
        <v>14</v>
      </c>
      <c r="DX35" s="4">
        <v>0.45</v>
      </c>
      <c r="DY35" s="4">
        <f t="shared" si="16"/>
        <v>0</v>
      </c>
      <c r="EA35" s="2" t="s">
        <v>40</v>
      </c>
      <c r="EB35" s="2">
        <v>211</v>
      </c>
      <c r="EC35" s="2">
        <v>95</v>
      </c>
      <c r="ED35" s="2">
        <v>102</v>
      </c>
      <c r="EE35" s="2">
        <v>14</v>
      </c>
      <c r="EF35" s="4">
        <v>0.45</v>
      </c>
      <c r="EG35" s="4">
        <f t="shared" si="17"/>
        <v>0</v>
      </c>
      <c r="EI35" s="2" t="s">
        <v>40</v>
      </c>
      <c r="EJ35" s="2">
        <v>211</v>
      </c>
      <c r="EK35" s="2">
        <v>95</v>
      </c>
      <c r="EL35" s="2">
        <v>102</v>
      </c>
      <c r="EM35" s="2">
        <v>14</v>
      </c>
      <c r="EN35" s="4">
        <v>0.45</v>
      </c>
      <c r="EO35" s="4">
        <f t="shared" si="18"/>
        <v>0</v>
      </c>
      <c r="EQ35" s="2" t="s">
        <v>40</v>
      </c>
      <c r="ER35" s="2">
        <v>211</v>
      </c>
      <c r="ES35" s="2">
        <v>95</v>
      </c>
      <c r="ET35" s="2">
        <v>102</v>
      </c>
      <c r="EU35" s="2">
        <v>14</v>
      </c>
      <c r="EV35" s="4">
        <v>0.45</v>
      </c>
      <c r="EW35" s="4">
        <f t="shared" si="19"/>
        <v>0</v>
      </c>
      <c r="EY35" s="2" t="s">
        <v>40</v>
      </c>
      <c r="EZ35" s="2">
        <v>211</v>
      </c>
      <c r="FA35" s="2">
        <v>95</v>
      </c>
      <c r="FB35" s="2">
        <v>102</v>
      </c>
      <c r="FC35" s="2">
        <v>14</v>
      </c>
      <c r="FD35" s="4">
        <v>0.45</v>
      </c>
      <c r="FE35" s="4">
        <f t="shared" si="20"/>
        <v>0</v>
      </c>
    </row>
    <row r="36" spans="1:161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3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4"/>
        <v>1</v>
      </c>
      <c r="P36" s="10">
        <f t="shared" si="5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v>1</v>
      </c>
      <c r="X36" s="4">
        <f t="shared" si="2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5"/>
        <v>0</v>
      </c>
      <c r="AI36" s="2" t="s">
        <v>39</v>
      </c>
      <c r="AJ36" s="2">
        <v>12</v>
      </c>
      <c r="AK36" s="2">
        <v>12</v>
      </c>
      <c r="AL36" s="2">
        <v>0</v>
      </c>
      <c r="AM36" s="2">
        <v>0</v>
      </c>
      <c r="AN36" s="4">
        <f t="shared" si="23"/>
        <v>1</v>
      </c>
      <c r="AO36" s="4"/>
      <c r="AQ36" s="2" t="s">
        <v>40</v>
      </c>
      <c r="AR36" s="2">
        <v>211</v>
      </c>
      <c r="AS36" s="2">
        <v>94</v>
      </c>
      <c r="AT36" s="2">
        <v>103</v>
      </c>
      <c r="AU36" s="2">
        <v>14</v>
      </c>
      <c r="AV36" s="4">
        <v>0.44</v>
      </c>
      <c r="AW36" s="4">
        <f t="shared" si="22"/>
        <v>0</v>
      </c>
      <c r="AY36" s="2" t="s">
        <v>40</v>
      </c>
      <c r="AZ36" s="2">
        <v>211</v>
      </c>
      <c r="BA36" s="2">
        <v>94</v>
      </c>
      <c r="BB36" s="2">
        <v>103</v>
      </c>
      <c r="BC36" s="2">
        <v>14</v>
      </c>
      <c r="BD36" s="4">
        <v>0.45</v>
      </c>
      <c r="BE36" s="4">
        <f t="shared" si="7"/>
        <v>1.0000000000000009E-2</v>
      </c>
      <c r="BG36" s="2" t="s">
        <v>40</v>
      </c>
      <c r="BH36" s="2">
        <v>211</v>
      </c>
      <c r="BI36" s="2">
        <v>94</v>
      </c>
      <c r="BJ36" s="2">
        <v>103</v>
      </c>
      <c r="BK36" s="2">
        <v>14</v>
      </c>
      <c r="BL36" s="4">
        <v>0.45</v>
      </c>
      <c r="BM36" s="4">
        <f t="shared" si="8"/>
        <v>0</v>
      </c>
      <c r="BO36" s="2" t="s">
        <v>40</v>
      </c>
      <c r="BP36" s="2">
        <v>211</v>
      </c>
      <c r="BQ36" s="2">
        <v>94</v>
      </c>
      <c r="BR36" s="2">
        <v>103</v>
      </c>
      <c r="BS36" s="2">
        <v>14</v>
      </c>
      <c r="BT36" s="4">
        <v>0.45</v>
      </c>
      <c r="BU36" s="4">
        <f t="shared" si="9"/>
        <v>0</v>
      </c>
      <c r="BW36" s="2" t="s">
        <v>41</v>
      </c>
      <c r="BX36" s="2">
        <v>12</v>
      </c>
      <c r="BY36" s="2">
        <v>7</v>
      </c>
      <c r="BZ36" s="2">
        <v>5</v>
      </c>
      <c r="CA36" s="2">
        <v>0</v>
      </c>
      <c r="CB36" s="4">
        <v>0.57999999999999996</v>
      </c>
      <c r="CC36" s="4">
        <f t="shared" si="21"/>
        <v>0</v>
      </c>
      <c r="CE36" s="2" t="s">
        <v>41</v>
      </c>
      <c r="CF36" s="2">
        <v>12</v>
      </c>
      <c r="CG36" s="2">
        <v>7</v>
      </c>
      <c r="CH36" s="2">
        <v>5</v>
      </c>
      <c r="CI36" s="2">
        <v>0</v>
      </c>
      <c r="CJ36" s="4">
        <v>0.57999999999999996</v>
      </c>
      <c r="CK36" s="4">
        <f t="shared" si="11"/>
        <v>0</v>
      </c>
      <c r="CM36" s="2" t="s">
        <v>41</v>
      </c>
      <c r="CN36" s="2">
        <v>12</v>
      </c>
      <c r="CO36" s="2">
        <v>7</v>
      </c>
      <c r="CP36" s="2">
        <v>5</v>
      </c>
      <c r="CQ36" s="2">
        <v>0</v>
      </c>
      <c r="CR36" s="4">
        <v>0.57999999999999996</v>
      </c>
      <c r="CS36" s="4">
        <f t="shared" si="12"/>
        <v>0</v>
      </c>
      <c r="CU36" s="2" t="s">
        <v>41</v>
      </c>
      <c r="CV36" s="2">
        <v>12</v>
      </c>
      <c r="CW36" s="2">
        <v>7</v>
      </c>
      <c r="CX36" s="2">
        <v>5</v>
      </c>
      <c r="CY36" s="2">
        <v>0</v>
      </c>
      <c r="CZ36" s="4">
        <v>0.57999999999999996</v>
      </c>
      <c r="DA36" s="4">
        <f t="shared" si="13"/>
        <v>0</v>
      </c>
      <c r="DC36" s="2" t="s">
        <v>41</v>
      </c>
      <c r="DD36" s="2">
        <v>12</v>
      </c>
      <c r="DE36" s="2">
        <v>7</v>
      </c>
      <c r="DF36" s="2">
        <v>5</v>
      </c>
      <c r="DG36" s="2">
        <v>0</v>
      </c>
      <c r="DH36" s="4">
        <v>0.57999999999999996</v>
      </c>
      <c r="DI36" s="4">
        <f t="shared" si="14"/>
        <v>0</v>
      </c>
      <c r="DK36" s="2" t="s">
        <v>41</v>
      </c>
      <c r="DL36" s="2">
        <v>12</v>
      </c>
      <c r="DM36" s="2">
        <v>7</v>
      </c>
      <c r="DN36" s="2">
        <v>5</v>
      </c>
      <c r="DO36" s="2">
        <v>0</v>
      </c>
      <c r="DP36" s="4">
        <v>0.57999999999999996</v>
      </c>
      <c r="DQ36" s="4">
        <f t="shared" si="15"/>
        <v>0</v>
      </c>
      <c r="DS36" s="2" t="s">
        <v>41</v>
      </c>
      <c r="DT36" s="2">
        <v>12</v>
      </c>
      <c r="DU36" s="2">
        <v>7</v>
      </c>
      <c r="DV36" s="2">
        <v>5</v>
      </c>
      <c r="DW36" s="2">
        <v>0</v>
      </c>
      <c r="DX36" s="4">
        <v>0.57999999999999996</v>
      </c>
      <c r="DY36" s="4">
        <f t="shared" si="16"/>
        <v>0</v>
      </c>
      <c r="EA36" s="2" t="s">
        <v>41</v>
      </c>
      <c r="EB36" s="2">
        <v>12</v>
      </c>
      <c r="EC36" s="2">
        <v>7</v>
      </c>
      <c r="ED36" s="2">
        <v>5</v>
      </c>
      <c r="EE36" s="2">
        <v>0</v>
      </c>
      <c r="EF36" s="4">
        <v>0.57999999999999996</v>
      </c>
      <c r="EG36" s="4">
        <f t="shared" si="17"/>
        <v>0</v>
      </c>
      <c r="EI36" s="2" t="s">
        <v>41</v>
      </c>
      <c r="EJ36" s="2">
        <v>12</v>
      </c>
      <c r="EK36" s="2">
        <v>7</v>
      </c>
      <c r="EL36" s="2">
        <v>5</v>
      </c>
      <c r="EM36" s="2">
        <v>0</v>
      </c>
      <c r="EN36" s="4">
        <v>0.57999999999999996</v>
      </c>
      <c r="EO36" s="4">
        <f t="shared" si="18"/>
        <v>0</v>
      </c>
      <c r="EQ36" s="2" t="s">
        <v>41</v>
      </c>
      <c r="ER36" s="2">
        <v>12</v>
      </c>
      <c r="ES36" s="2">
        <v>7</v>
      </c>
      <c r="ET36" s="2">
        <v>5</v>
      </c>
      <c r="EU36" s="2">
        <v>0</v>
      </c>
      <c r="EV36" s="4">
        <v>0.57999999999999996</v>
      </c>
      <c r="EW36" s="4">
        <f t="shared" si="19"/>
        <v>0</v>
      </c>
      <c r="EY36" s="2" t="s">
        <v>41</v>
      </c>
      <c r="EZ36" s="2">
        <v>12</v>
      </c>
      <c r="FA36" s="2">
        <v>7</v>
      </c>
      <c r="FB36" s="2">
        <v>5</v>
      </c>
      <c r="FC36" s="2">
        <v>0</v>
      </c>
      <c r="FD36" s="4">
        <v>0.57999999999999996</v>
      </c>
      <c r="FE36" s="4">
        <f t="shared" si="20"/>
        <v>0</v>
      </c>
    </row>
    <row r="37" spans="1:161">
      <c r="A37" s="76">
        <v>0.45</v>
      </c>
      <c r="B37" s="76"/>
      <c r="C37" s="75" t="s">
        <v>40</v>
      </c>
      <c r="D37" s="75">
        <v>211</v>
      </c>
      <c r="E37" s="75">
        <v>96</v>
      </c>
      <c r="F37" s="75">
        <v>101</v>
      </c>
      <c r="G37" s="75">
        <v>14</v>
      </c>
      <c r="H37" s="76">
        <f t="shared" si="3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4">
        <f t="shared" si="4"/>
        <v>0.45023696682464454</v>
      </c>
      <c r="P37" s="10">
        <f t="shared" si="5"/>
        <v>-4.7393364928909887E-3</v>
      </c>
      <c r="R37" s="2" t="s">
        <v>40</v>
      </c>
      <c r="S37" s="2">
        <v>211</v>
      </c>
      <c r="T37" s="2">
        <v>95</v>
      </c>
      <c r="U37" s="2">
        <v>102</v>
      </c>
      <c r="V37" s="2">
        <v>14</v>
      </c>
      <c r="W37" s="4">
        <v>0.45</v>
      </c>
      <c r="X37" s="4">
        <f t="shared" si="24"/>
        <v>-2.3696682464452445E-4</v>
      </c>
      <c r="Z37" s="2" t="s">
        <v>40</v>
      </c>
      <c r="AA37" s="2">
        <v>211</v>
      </c>
      <c r="AB37" s="2">
        <v>94</v>
      </c>
      <c r="AC37" s="2">
        <v>103</v>
      </c>
      <c r="AD37" s="2">
        <v>14</v>
      </c>
      <c r="AE37" s="4">
        <v>0.44</v>
      </c>
      <c r="AF37" s="4">
        <f t="shared" si="25"/>
        <v>-1.0000000000000009E-2</v>
      </c>
      <c r="AI37" s="2" t="s">
        <v>40</v>
      </c>
      <c r="AJ37" s="2">
        <v>211</v>
      </c>
      <c r="AK37" s="2">
        <v>99</v>
      </c>
      <c r="AL37" s="2">
        <v>105</v>
      </c>
      <c r="AM37" s="2">
        <v>7</v>
      </c>
      <c r="AN37" s="4">
        <f t="shared" si="23"/>
        <v>0.46919431279620855</v>
      </c>
      <c r="AO37" s="4">
        <f>AE37-AN37</f>
        <v>-2.9194312796208544E-2</v>
      </c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4">
        <v>0.57999999999999996</v>
      </c>
      <c r="AW37" s="4">
        <f t="shared" si="2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v>0.57999999999999996</v>
      </c>
      <c r="BE37" s="4">
        <f t="shared" si="7"/>
        <v>0</v>
      </c>
      <c r="BG37" s="2" t="s">
        <v>41</v>
      </c>
      <c r="BH37" s="2">
        <v>12</v>
      </c>
      <c r="BI37" s="2">
        <v>7</v>
      </c>
      <c r="BJ37" s="2">
        <v>2</v>
      </c>
      <c r="BK37" s="2">
        <v>3</v>
      </c>
      <c r="BL37" s="4">
        <v>0.57999999999999996</v>
      </c>
      <c r="BM37" s="4">
        <f t="shared" si="8"/>
        <v>0</v>
      </c>
      <c r="BO37" s="2" t="s">
        <v>41</v>
      </c>
      <c r="BP37" s="2">
        <v>12</v>
      </c>
      <c r="BQ37" s="2">
        <v>7</v>
      </c>
      <c r="BR37" s="2">
        <v>5</v>
      </c>
      <c r="BS37" s="2">
        <v>0</v>
      </c>
      <c r="BT37" s="4">
        <v>0.57999999999999996</v>
      </c>
      <c r="BU37" s="4">
        <f t="shared" si="9"/>
        <v>0</v>
      </c>
      <c r="BW37" s="2" t="s">
        <v>42</v>
      </c>
      <c r="BX37" s="2">
        <v>132</v>
      </c>
      <c r="BY37" s="2">
        <v>128</v>
      </c>
      <c r="BZ37" s="2">
        <v>0</v>
      </c>
      <c r="CA37" s="2">
        <v>4</v>
      </c>
      <c r="CB37" s="4">
        <v>0.97</v>
      </c>
      <c r="CC37" s="4">
        <f t="shared" si="21"/>
        <v>0</v>
      </c>
      <c r="CE37" s="2" t="s">
        <v>42</v>
      </c>
      <c r="CF37" s="2">
        <v>132</v>
      </c>
      <c r="CG37" s="2">
        <v>132</v>
      </c>
      <c r="CH37" s="2">
        <v>0</v>
      </c>
      <c r="CI37" s="2">
        <v>0</v>
      </c>
      <c r="CJ37" s="4">
        <v>1</v>
      </c>
      <c r="CK37" s="4">
        <f t="shared" si="11"/>
        <v>3.0000000000000027E-2</v>
      </c>
      <c r="CM37" s="2" t="s">
        <v>42</v>
      </c>
      <c r="CN37" s="2">
        <v>132</v>
      </c>
      <c r="CO37" s="2">
        <v>132</v>
      </c>
      <c r="CP37" s="2">
        <v>0</v>
      </c>
      <c r="CQ37" s="2">
        <v>0</v>
      </c>
      <c r="CR37" s="4">
        <v>1</v>
      </c>
      <c r="CS37" s="4">
        <f t="shared" si="12"/>
        <v>0</v>
      </c>
      <c r="CU37" s="2" t="s">
        <v>42</v>
      </c>
      <c r="CV37" s="2">
        <v>132</v>
      </c>
      <c r="CW37" s="2">
        <v>128</v>
      </c>
      <c r="CX37" s="2">
        <v>0</v>
      </c>
      <c r="CY37" s="7">
        <v>4</v>
      </c>
      <c r="CZ37" s="4">
        <v>0.97</v>
      </c>
      <c r="DA37" s="4">
        <f t="shared" si="13"/>
        <v>-3.0000000000000027E-2</v>
      </c>
      <c r="DC37" s="2" t="s">
        <v>42</v>
      </c>
      <c r="DD37" s="2">
        <v>132</v>
      </c>
      <c r="DE37" s="2">
        <v>128</v>
      </c>
      <c r="DF37" s="2">
        <v>0</v>
      </c>
      <c r="DG37" s="7">
        <v>4</v>
      </c>
      <c r="DH37" s="4">
        <v>0.97</v>
      </c>
      <c r="DI37" s="4">
        <f t="shared" si="14"/>
        <v>0</v>
      </c>
      <c r="DK37" s="2" t="s">
        <v>42</v>
      </c>
      <c r="DL37" s="2">
        <v>132</v>
      </c>
      <c r="DM37" s="2">
        <v>128</v>
      </c>
      <c r="DN37" s="2">
        <v>0</v>
      </c>
      <c r="DO37" s="2">
        <v>4</v>
      </c>
      <c r="DP37" s="4">
        <v>0.97</v>
      </c>
      <c r="DQ37" s="4">
        <f t="shared" si="15"/>
        <v>0</v>
      </c>
      <c r="DS37" s="2" t="s">
        <v>42</v>
      </c>
      <c r="DT37" s="2">
        <v>132</v>
      </c>
      <c r="DU37" s="2">
        <v>128</v>
      </c>
      <c r="DV37" s="2">
        <v>0</v>
      </c>
      <c r="DW37" s="2">
        <v>4</v>
      </c>
      <c r="DX37" s="4">
        <v>0.97</v>
      </c>
      <c r="DY37" s="4">
        <f t="shared" si="16"/>
        <v>0</v>
      </c>
      <c r="EA37" s="2" t="s">
        <v>42</v>
      </c>
      <c r="EB37" s="2">
        <v>132</v>
      </c>
      <c r="EC37" s="2">
        <v>128</v>
      </c>
      <c r="ED37" s="2">
        <v>0</v>
      </c>
      <c r="EE37" s="2">
        <v>4</v>
      </c>
      <c r="EF37" s="4">
        <v>0.97</v>
      </c>
      <c r="EG37" s="4">
        <f t="shared" si="17"/>
        <v>0</v>
      </c>
      <c r="EI37" s="2" t="s">
        <v>42</v>
      </c>
      <c r="EJ37" s="2">
        <v>132</v>
      </c>
      <c r="EK37" s="2">
        <v>128</v>
      </c>
      <c r="EL37" s="2">
        <v>0</v>
      </c>
      <c r="EM37" s="2">
        <v>4</v>
      </c>
      <c r="EN37" s="4">
        <v>0.97</v>
      </c>
      <c r="EO37" s="4">
        <f t="shared" si="18"/>
        <v>0</v>
      </c>
      <c r="EQ37" s="2" t="s">
        <v>42</v>
      </c>
      <c r="ER37" s="2">
        <v>132</v>
      </c>
      <c r="ES37" s="2">
        <v>128</v>
      </c>
      <c r="ET37" s="2">
        <v>0</v>
      </c>
      <c r="EU37" s="2">
        <v>4</v>
      </c>
      <c r="EV37" s="4">
        <v>0.97</v>
      </c>
      <c r="EW37" s="4">
        <f t="shared" si="19"/>
        <v>0</v>
      </c>
      <c r="EX37" s="2" t="s">
        <v>119</v>
      </c>
      <c r="EY37" s="2" t="s">
        <v>42</v>
      </c>
      <c r="EZ37" s="2">
        <v>132</v>
      </c>
      <c r="FA37" s="2">
        <v>128</v>
      </c>
      <c r="FB37" s="2">
        <v>0</v>
      </c>
      <c r="FC37" s="2">
        <v>4</v>
      </c>
      <c r="FD37" s="4">
        <v>0.97</v>
      </c>
      <c r="FE37" s="4">
        <f t="shared" si="20"/>
        <v>0</v>
      </c>
    </row>
    <row r="38" spans="1:161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3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4"/>
        <v>0.58333333333333337</v>
      </c>
      <c r="P38" s="10">
        <f t="shared" si="5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v>0.57999999999999996</v>
      </c>
      <c r="X38" s="4">
        <f t="shared" si="24"/>
        <v>-3.3333333333334103E-3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5"/>
        <v>0</v>
      </c>
      <c r="AI38" s="2" t="s">
        <v>41</v>
      </c>
      <c r="AJ38" s="2">
        <v>12</v>
      </c>
      <c r="AK38" s="2">
        <v>7</v>
      </c>
      <c r="AL38" s="2">
        <v>2</v>
      </c>
      <c r="AM38" s="2">
        <v>3</v>
      </c>
      <c r="AN38" s="4">
        <f t="shared" si="23"/>
        <v>0.58333333333333337</v>
      </c>
      <c r="AO38" s="4"/>
      <c r="AQ38" s="2" t="s">
        <v>42</v>
      </c>
      <c r="AR38" s="2">
        <v>132</v>
      </c>
      <c r="AS38" s="2">
        <v>128</v>
      </c>
      <c r="AT38" s="2">
        <v>0</v>
      </c>
      <c r="AU38" s="2">
        <v>4</v>
      </c>
      <c r="AV38" s="4">
        <v>0.96</v>
      </c>
      <c r="AW38" s="4">
        <f t="shared" si="22"/>
        <v>0</v>
      </c>
      <c r="AY38" s="2" t="s">
        <v>42</v>
      </c>
      <c r="AZ38" s="2">
        <v>132</v>
      </c>
      <c r="BA38" s="2">
        <v>128</v>
      </c>
      <c r="BB38" s="2">
        <v>0</v>
      </c>
      <c r="BC38" s="2">
        <v>4</v>
      </c>
      <c r="BD38" s="4">
        <v>0.97</v>
      </c>
      <c r="BE38" s="4">
        <f t="shared" si="7"/>
        <v>1.0000000000000009E-2</v>
      </c>
      <c r="BG38" s="2" t="s">
        <v>42</v>
      </c>
      <c r="BH38" s="2">
        <v>132</v>
      </c>
      <c r="BI38" s="2">
        <v>128</v>
      </c>
      <c r="BJ38" s="2">
        <v>0</v>
      </c>
      <c r="BK38" s="2">
        <v>4</v>
      </c>
      <c r="BL38" s="4">
        <v>0.97</v>
      </c>
      <c r="BM38" s="4">
        <f t="shared" si="8"/>
        <v>0</v>
      </c>
      <c r="BO38" s="2" t="s">
        <v>42</v>
      </c>
      <c r="BP38" s="2">
        <v>132</v>
      </c>
      <c r="BQ38" s="2">
        <v>128</v>
      </c>
      <c r="BR38" s="2">
        <v>0</v>
      </c>
      <c r="BS38" s="2">
        <v>4</v>
      </c>
      <c r="BT38" s="4">
        <v>0.97</v>
      </c>
      <c r="BU38" s="4">
        <f t="shared" si="9"/>
        <v>0</v>
      </c>
      <c r="BW38" s="2" t="s">
        <v>43</v>
      </c>
      <c r="BX38" s="2">
        <v>6</v>
      </c>
      <c r="BY38" s="2">
        <v>6</v>
      </c>
      <c r="BZ38" s="2">
        <v>0</v>
      </c>
      <c r="CA38" s="2">
        <v>0</v>
      </c>
      <c r="CB38" s="4">
        <v>1</v>
      </c>
      <c r="CC38" s="4">
        <f t="shared" si="21"/>
        <v>0</v>
      </c>
      <c r="CE38" s="2" t="s">
        <v>43</v>
      </c>
      <c r="CF38" s="2">
        <v>6</v>
      </c>
      <c r="CG38" s="2">
        <v>6</v>
      </c>
      <c r="CH38" s="2">
        <v>0</v>
      </c>
      <c r="CI38" s="2">
        <v>0</v>
      </c>
      <c r="CJ38" s="4">
        <v>1</v>
      </c>
      <c r="CK38" s="4">
        <f t="shared" si="11"/>
        <v>0</v>
      </c>
      <c r="CM38" s="2" t="s">
        <v>43</v>
      </c>
      <c r="CN38" s="2">
        <v>6</v>
      </c>
      <c r="CO38" s="2">
        <v>6</v>
      </c>
      <c r="CP38" s="2">
        <v>0</v>
      </c>
      <c r="CQ38" s="2">
        <v>0</v>
      </c>
      <c r="CR38" s="4">
        <v>1</v>
      </c>
      <c r="CS38" s="4">
        <f t="shared" si="12"/>
        <v>0</v>
      </c>
      <c r="CU38" s="2" t="s">
        <v>43</v>
      </c>
      <c r="CV38" s="2">
        <v>6</v>
      </c>
      <c r="CW38" s="2">
        <v>6</v>
      </c>
      <c r="CX38" s="2">
        <v>0</v>
      </c>
      <c r="CY38" s="2">
        <v>0</v>
      </c>
      <c r="CZ38" s="4">
        <v>1</v>
      </c>
      <c r="DA38" s="4">
        <f t="shared" si="13"/>
        <v>0</v>
      </c>
      <c r="DC38" s="2" t="s">
        <v>43</v>
      </c>
      <c r="DD38" s="2">
        <v>6</v>
      </c>
      <c r="DE38" s="2">
        <v>6</v>
      </c>
      <c r="DF38" s="2">
        <v>0</v>
      </c>
      <c r="DG38" s="2">
        <v>0</v>
      </c>
      <c r="DH38" s="4">
        <v>1</v>
      </c>
      <c r="DI38" s="4">
        <f t="shared" si="14"/>
        <v>0</v>
      </c>
      <c r="DK38" s="2" t="s">
        <v>43</v>
      </c>
      <c r="DL38" s="2">
        <v>6</v>
      </c>
      <c r="DM38" s="2">
        <v>6</v>
      </c>
      <c r="DN38" s="2">
        <v>0</v>
      </c>
      <c r="DO38" s="2">
        <v>0</v>
      </c>
      <c r="DP38" s="4">
        <v>1</v>
      </c>
      <c r="DQ38" s="4">
        <f t="shared" si="15"/>
        <v>0</v>
      </c>
      <c r="DS38" s="2" t="s">
        <v>43</v>
      </c>
      <c r="DT38" s="2">
        <v>6</v>
      </c>
      <c r="DU38" s="2">
        <v>6</v>
      </c>
      <c r="DV38" s="2">
        <v>0</v>
      </c>
      <c r="DW38" s="2">
        <v>0</v>
      </c>
      <c r="DX38" s="4">
        <v>1</v>
      </c>
      <c r="DY38" s="4">
        <f t="shared" si="16"/>
        <v>0</v>
      </c>
      <c r="EA38" s="2" t="s">
        <v>43</v>
      </c>
      <c r="EB38" s="2">
        <v>6</v>
      </c>
      <c r="EC38" s="2">
        <v>6</v>
      </c>
      <c r="ED38" s="2">
        <v>0</v>
      </c>
      <c r="EE38" s="2">
        <v>0</v>
      </c>
      <c r="EF38" s="4">
        <v>1</v>
      </c>
      <c r="EG38" s="4">
        <f t="shared" si="17"/>
        <v>0</v>
      </c>
      <c r="EI38" s="2" t="s">
        <v>43</v>
      </c>
      <c r="EJ38" s="2">
        <v>6</v>
      </c>
      <c r="EK38" s="2">
        <v>6</v>
      </c>
      <c r="EL38" s="2">
        <v>0</v>
      </c>
      <c r="EM38" s="2">
        <v>0</v>
      </c>
      <c r="EN38" s="4">
        <v>1</v>
      </c>
      <c r="EO38" s="4">
        <f t="shared" si="18"/>
        <v>0</v>
      </c>
      <c r="EQ38" s="2" t="s">
        <v>43</v>
      </c>
      <c r="ER38" s="2">
        <v>6</v>
      </c>
      <c r="ES38" s="2">
        <v>6</v>
      </c>
      <c r="ET38" s="2">
        <v>0</v>
      </c>
      <c r="EU38" s="2">
        <v>0</v>
      </c>
      <c r="EV38" s="4">
        <v>1</v>
      </c>
      <c r="EW38" s="4">
        <f t="shared" si="19"/>
        <v>0</v>
      </c>
      <c r="EY38" s="2" t="s">
        <v>43</v>
      </c>
      <c r="EZ38" s="2">
        <v>6</v>
      </c>
      <c r="FA38" s="2">
        <v>6</v>
      </c>
      <c r="FB38" s="2">
        <v>0</v>
      </c>
      <c r="FC38" s="2">
        <v>0</v>
      </c>
      <c r="FD38" s="4">
        <v>1</v>
      </c>
      <c r="FE38" s="4">
        <f t="shared" si="20"/>
        <v>0</v>
      </c>
    </row>
    <row r="39" spans="1:161">
      <c r="A39" s="76">
        <v>0.95</v>
      </c>
      <c r="B39" s="76"/>
      <c r="C39" s="75" t="s">
        <v>42</v>
      </c>
      <c r="D39" s="75">
        <v>132</v>
      </c>
      <c r="E39" s="75">
        <v>127</v>
      </c>
      <c r="F39" s="75">
        <v>0</v>
      </c>
      <c r="G39" s="75">
        <v>5</v>
      </c>
      <c r="H39" s="76">
        <f t="shared" si="3"/>
        <v>0.96212121212121215</v>
      </c>
      <c r="J39" s="2" t="s">
        <v>42</v>
      </c>
      <c r="K39" s="2">
        <v>132</v>
      </c>
      <c r="L39" s="2">
        <v>127</v>
      </c>
      <c r="M39" s="2">
        <v>0</v>
      </c>
      <c r="N39" s="2">
        <v>5</v>
      </c>
      <c r="O39" s="4">
        <f t="shared" si="4"/>
        <v>0.96212121212121215</v>
      </c>
      <c r="P39" s="10">
        <f t="shared" si="5"/>
        <v>0</v>
      </c>
      <c r="R39" s="2" t="s">
        <v>42</v>
      </c>
      <c r="S39" s="2">
        <v>132</v>
      </c>
      <c r="T39" s="2">
        <v>127</v>
      </c>
      <c r="U39" s="2">
        <v>0</v>
      </c>
      <c r="V39" s="2">
        <v>5</v>
      </c>
      <c r="W39" s="4">
        <v>0.96</v>
      </c>
      <c r="X39" s="4">
        <f t="shared" si="24"/>
        <v>-2.1212121212121904E-3</v>
      </c>
      <c r="Z39" s="2" t="s">
        <v>42</v>
      </c>
      <c r="AA39" s="2">
        <v>132</v>
      </c>
      <c r="AB39" s="2">
        <v>128</v>
      </c>
      <c r="AC39" s="2">
        <v>0</v>
      </c>
      <c r="AD39" s="2">
        <v>4</v>
      </c>
      <c r="AE39" s="4">
        <v>0.96</v>
      </c>
      <c r="AF39" s="4">
        <f t="shared" si="25"/>
        <v>0</v>
      </c>
      <c r="AI39" s="2" t="s">
        <v>42</v>
      </c>
      <c r="AJ39" s="2">
        <v>132</v>
      </c>
      <c r="AK39" s="2">
        <v>132</v>
      </c>
      <c r="AL39" s="2">
        <v>0</v>
      </c>
      <c r="AM39" s="2">
        <v>0</v>
      </c>
      <c r="AN39" s="4">
        <f t="shared" si="23"/>
        <v>1</v>
      </c>
      <c r="AO39" s="4">
        <f>AE39-AN39</f>
        <v>-4.0000000000000036E-2</v>
      </c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4">
        <v>1</v>
      </c>
      <c r="AW39" s="4">
        <f t="shared" si="2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v>1</v>
      </c>
      <c r="BE39" s="4">
        <f t="shared" si="7"/>
        <v>0</v>
      </c>
      <c r="BG39" s="2" t="s">
        <v>43</v>
      </c>
      <c r="BH39" s="2">
        <v>6</v>
      </c>
      <c r="BI39" s="2">
        <v>6</v>
      </c>
      <c r="BJ39" s="2">
        <v>0</v>
      </c>
      <c r="BK39" s="2">
        <v>0</v>
      </c>
      <c r="BL39" s="4">
        <v>1</v>
      </c>
      <c r="BM39" s="4">
        <f t="shared" si="8"/>
        <v>0</v>
      </c>
      <c r="BO39" s="2" t="s">
        <v>43</v>
      </c>
      <c r="BP39" s="2">
        <v>6</v>
      </c>
      <c r="BQ39" s="2">
        <v>6</v>
      </c>
      <c r="BR39" s="2">
        <v>0</v>
      </c>
      <c r="BS39" s="2">
        <v>0</v>
      </c>
      <c r="BT39" s="4">
        <v>1</v>
      </c>
      <c r="BU39" s="4">
        <f t="shared" si="9"/>
        <v>0</v>
      </c>
      <c r="BW39" s="2" t="s">
        <v>45</v>
      </c>
      <c r="BX39" s="2">
        <v>52</v>
      </c>
      <c r="BY39" s="2">
        <v>49</v>
      </c>
      <c r="BZ39" s="2">
        <v>3</v>
      </c>
      <c r="CA39" s="2">
        <v>0</v>
      </c>
      <c r="CB39" s="4">
        <v>0.94</v>
      </c>
      <c r="CC39" s="4">
        <f t="shared" si="21"/>
        <v>0</v>
      </c>
      <c r="CE39" s="2" t="s">
        <v>45</v>
      </c>
      <c r="CF39" s="2">
        <v>52</v>
      </c>
      <c r="CG39" s="2">
        <v>49</v>
      </c>
      <c r="CH39" s="2">
        <v>3</v>
      </c>
      <c r="CI39" s="2">
        <v>0</v>
      </c>
      <c r="CJ39" s="4">
        <v>0.94</v>
      </c>
      <c r="CK39" s="4">
        <f t="shared" si="11"/>
        <v>0</v>
      </c>
      <c r="CM39" s="2" t="s">
        <v>45</v>
      </c>
      <c r="CN39" s="2">
        <v>52</v>
      </c>
      <c r="CO39" s="2">
        <v>49</v>
      </c>
      <c r="CP39" s="2">
        <v>3</v>
      </c>
      <c r="CQ39" s="2">
        <v>0</v>
      </c>
      <c r="CR39" s="4">
        <v>0.94</v>
      </c>
      <c r="CS39" s="4">
        <f t="shared" si="12"/>
        <v>0</v>
      </c>
      <c r="CU39" s="2" t="s">
        <v>45</v>
      </c>
      <c r="CV39" s="2">
        <v>52</v>
      </c>
      <c r="CW39" s="2">
        <v>49</v>
      </c>
      <c r="CX39" s="2">
        <v>3</v>
      </c>
      <c r="CY39" s="2">
        <v>0</v>
      </c>
      <c r="CZ39" s="4">
        <v>0.94</v>
      </c>
      <c r="DA39" s="4">
        <f t="shared" si="13"/>
        <v>0</v>
      </c>
      <c r="DC39" s="2" t="s">
        <v>45</v>
      </c>
      <c r="DD39" s="2">
        <v>52</v>
      </c>
      <c r="DE39" s="2">
        <v>49</v>
      </c>
      <c r="DF39" s="2">
        <v>3</v>
      </c>
      <c r="DG39" s="2">
        <v>0</v>
      </c>
      <c r="DH39" s="4">
        <v>0.94</v>
      </c>
      <c r="DI39" s="4">
        <f t="shared" si="14"/>
        <v>0</v>
      </c>
      <c r="DK39" s="2" t="s">
        <v>45</v>
      </c>
      <c r="DL39" s="2">
        <v>52</v>
      </c>
      <c r="DM39" s="2">
        <v>52</v>
      </c>
      <c r="DN39" s="2">
        <v>0</v>
      </c>
      <c r="DO39" s="2">
        <v>0</v>
      </c>
      <c r="DP39" s="4">
        <v>1</v>
      </c>
      <c r="DQ39" s="4">
        <f t="shared" si="15"/>
        <v>6.0000000000000053E-2</v>
      </c>
      <c r="DS39" s="2" t="s">
        <v>45</v>
      </c>
      <c r="DT39" s="2">
        <v>52</v>
      </c>
      <c r="DU39" s="2">
        <v>52</v>
      </c>
      <c r="DV39" s="2">
        <v>0</v>
      </c>
      <c r="DW39" s="2">
        <v>0</v>
      </c>
      <c r="DX39" s="4">
        <v>1</v>
      </c>
      <c r="DY39" s="4">
        <f t="shared" si="16"/>
        <v>0</v>
      </c>
      <c r="EA39" s="2" t="s">
        <v>45</v>
      </c>
      <c r="EB39" s="2">
        <v>52</v>
      </c>
      <c r="EC39" s="2">
        <v>52</v>
      </c>
      <c r="ED39" s="2">
        <v>0</v>
      </c>
      <c r="EE39" s="2">
        <v>0</v>
      </c>
      <c r="EF39" s="4">
        <v>1</v>
      </c>
      <c r="EG39" s="4">
        <f t="shared" si="17"/>
        <v>0</v>
      </c>
      <c r="EI39" s="2" t="s">
        <v>45</v>
      </c>
      <c r="EJ39" s="2">
        <v>52</v>
      </c>
      <c r="EK39" s="2">
        <v>52</v>
      </c>
      <c r="EL39" s="2">
        <v>0</v>
      </c>
      <c r="EM39" s="2">
        <v>0</v>
      </c>
      <c r="EN39" s="4">
        <v>1</v>
      </c>
      <c r="EO39" s="4">
        <f t="shared" si="18"/>
        <v>0</v>
      </c>
      <c r="EQ39" s="2" t="s">
        <v>45</v>
      </c>
      <c r="ER39" s="2">
        <v>52</v>
      </c>
      <c r="ES39" s="2">
        <v>52</v>
      </c>
      <c r="ET39" s="2">
        <v>0</v>
      </c>
      <c r="EU39" s="2">
        <v>0</v>
      </c>
      <c r="EV39" s="4">
        <v>1</v>
      </c>
      <c r="EW39" s="4">
        <f t="shared" si="19"/>
        <v>0</v>
      </c>
      <c r="EY39" s="2" t="s">
        <v>45</v>
      </c>
      <c r="EZ39" s="2">
        <v>52</v>
      </c>
      <c r="FA39" s="2">
        <v>52</v>
      </c>
      <c r="FB39" s="2">
        <v>0</v>
      </c>
      <c r="FC39" s="2">
        <v>0</v>
      </c>
      <c r="FD39" s="4">
        <v>1</v>
      </c>
      <c r="FE39" s="4">
        <f t="shared" si="20"/>
        <v>0</v>
      </c>
    </row>
    <row r="40" spans="1:161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3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4"/>
        <v>1</v>
      </c>
      <c r="P40" s="10">
        <f t="shared" si="5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v>1</v>
      </c>
      <c r="X40" s="4">
        <f t="shared" si="2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5"/>
        <v>0</v>
      </c>
      <c r="AI40" s="2" t="s">
        <v>43</v>
      </c>
      <c r="AJ40" s="2">
        <v>6</v>
      </c>
      <c r="AK40" s="2">
        <v>6</v>
      </c>
      <c r="AL40" s="2">
        <v>0</v>
      </c>
      <c r="AM40" s="2">
        <v>0</v>
      </c>
      <c r="AN40" s="4">
        <f t="shared" si="23"/>
        <v>1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4">
        <v>0.94</v>
      </c>
      <c r="AW40" s="4">
        <f t="shared" ref="AW40:AW47" si="26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v>0.94</v>
      </c>
      <c r="BE40" s="4">
        <f t="shared" si="7"/>
        <v>0</v>
      </c>
      <c r="BG40" s="2" t="s">
        <v>45</v>
      </c>
      <c r="BH40" s="2">
        <v>52</v>
      </c>
      <c r="BI40" s="2">
        <v>49</v>
      </c>
      <c r="BJ40" s="2">
        <v>3</v>
      </c>
      <c r="BK40" s="2">
        <v>0</v>
      </c>
      <c r="BL40" s="4">
        <v>0.94</v>
      </c>
      <c r="BM40" s="4">
        <f t="shared" si="8"/>
        <v>0</v>
      </c>
      <c r="BO40" s="2" t="s">
        <v>45</v>
      </c>
      <c r="BP40" s="2">
        <v>52</v>
      </c>
      <c r="BQ40" s="2">
        <v>49</v>
      </c>
      <c r="BR40" s="2">
        <v>3</v>
      </c>
      <c r="BS40" s="2">
        <v>0</v>
      </c>
      <c r="BT40" s="4">
        <v>0.94</v>
      </c>
      <c r="BU40" s="4">
        <f t="shared" si="9"/>
        <v>0</v>
      </c>
      <c r="BW40" s="2" t="s">
        <v>46</v>
      </c>
      <c r="BX40" s="2">
        <v>141</v>
      </c>
      <c r="BY40" s="2">
        <v>141</v>
      </c>
      <c r="BZ40" s="2">
        <v>0</v>
      </c>
      <c r="CA40" s="2">
        <v>0</v>
      </c>
      <c r="CB40" s="4">
        <v>1</v>
      </c>
      <c r="CC40" s="4">
        <f t="shared" si="21"/>
        <v>0</v>
      </c>
      <c r="CE40" s="2" t="s">
        <v>46</v>
      </c>
      <c r="CF40" s="2">
        <v>141</v>
      </c>
      <c r="CG40" s="2">
        <v>141</v>
      </c>
      <c r="CH40" s="2">
        <v>0</v>
      </c>
      <c r="CI40" s="2">
        <v>0</v>
      </c>
      <c r="CJ40" s="4">
        <v>1</v>
      </c>
      <c r="CK40" s="4">
        <f t="shared" si="11"/>
        <v>0</v>
      </c>
      <c r="CM40" s="2" t="s">
        <v>46</v>
      </c>
      <c r="CN40" s="2">
        <v>141</v>
      </c>
      <c r="CO40" s="2">
        <v>141</v>
      </c>
      <c r="CP40" s="2">
        <v>0</v>
      </c>
      <c r="CQ40" s="2">
        <v>0</v>
      </c>
      <c r="CR40" s="4">
        <v>1</v>
      </c>
      <c r="CS40" s="4">
        <f t="shared" si="12"/>
        <v>0</v>
      </c>
      <c r="CU40" s="2" t="s">
        <v>46</v>
      </c>
      <c r="CV40" s="2">
        <v>141</v>
      </c>
      <c r="CW40" s="2">
        <v>141</v>
      </c>
      <c r="CX40" s="2">
        <v>0</v>
      </c>
      <c r="CY40" s="2">
        <v>0</v>
      </c>
      <c r="CZ40" s="4">
        <v>1</v>
      </c>
      <c r="DA40" s="4">
        <f t="shared" si="13"/>
        <v>0</v>
      </c>
      <c r="DC40" s="2" t="s">
        <v>46</v>
      </c>
      <c r="DD40" s="2">
        <v>141</v>
      </c>
      <c r="DE40" s="2">
        <v>141</v>
      </c>
      <c r="DF40" s="2">
        <v>0</v>
      </c>
      <c r="DG40" s="2">
        <v>0</v>
      </c>
      <c r="DH40" s="4">
        <v>1</v>
      </c>
      <c r="DI40" s="4">
        <f t="shared" si="14"/>
        <v>0</v>
      </c>
      <c r="DK40" s="2" t="s">
        <v>46</v>
      </c>
      <c r="DL40" s="2">
        <v>141</v>
      </c>
      <c r="DM40" s="2">
        <v>141</v>
      </c>
      <c r="DN40" s="2">
        <v>0</v>
      </c>
      <c r="DO40" s="2">
        <v>0</v>
      </c>
      <c r="DP40" s="4">
        <v>1</v>
      </c>
      <c r="DQ40" s="4">
        <f t="shared" si="15"/>
        <v>0</v>
      </c>
      <c r="DS40" s="2" t="s">
        <v>46</v>
      </c>
      <c r="DT40" s="2">
        <v>141</v>
      </c>
      <c r="DU40" s="2">
        <v>141</v>
      </c>
      <c r="DV40" s="2">
        <v>0</v>
      </c>
      <c r="DW40" s="2">
        <v>0</v>
      </c>
      <c r="DX40" s="4">
        <v>1</v>
      </c>
      <c r="DY40" s="4">
        <f t="shared" si="16"/>
        <v>0</v>
      </c>
      <c r="EA40" s="2" t="s">
        <v>46</v>
      </c>
      <c r="EB40" s="2">
        <v>141</v>
      </c>
      <c r="EC40" s="2">
        <v>141</v>
      </c>
      <c r="ED40" s="2">
        <v>0</v>
      </c>
      <c r="EE40" s="2">
        <v>0</v>
      </c>
      <c r="EF40" s="4">
        <v>1</v>
      </c>
      <c r="EG40" s="4">
        <f t="shared" si="17"/>
        <v>0</v>
      </c>
      <c r="EI40" s="2" t="s">
        <v>46</v>
      </c>
      <c r="EJ40" s="2">
        <v>141</v>
      </c>
      <c r="EK40" s="2">
        <v>141</v>
      </c>
      <c r="EL40" s="2">
        <v>0</v>
      </c>
      <c r="EM40" s="2">
        <v>0</v>
      </c>
      <c r="EN40" s="4">
        <v>1</v>
      </c>
      <c r="EO40" s="4">
        <f t="shared" si="18"/>
        <v>0</v>
      </c>
      <c r="EQ40" s="2" t="s">
        <v>46</v>
      </c>
      <c r="ER40" s="2">
        <v>141</v>
      </c>
      <c r="ES40" s="2">
        <v>141</v>
      </c>
      <c r="ET40" s="2">
        <v>0</v>
      </c>
      <c r="EU40" s="2">
        <v>0</v>
      </c>
      <c r="EV40" s="4">
        <v>1</v>
      </c>
      <c r="EW40" s="4">
        <f t="shared" si="19"/>
        <v>0</v>
      </c>
      <c r="EY40" s="2" t="s">
        <v>46</v>
      </c>
      <c r="EZ40" s="2">
        <v>141</v>
      </c>
      <c r="FA40" s="2">
        <v>141</v>
      </c>
      <c r="FB40" s="2">
        <v>0</v>
      </c>
      <c r="FC40" s="2">
        <v>0</v>
      </c>
      <c r="FD40" s="4">
        <v>1</v>
      </c>
      <c r="FE40" s="4">
        <f t="shared" si="20"/>
        <v>0</v>
      </c>
    </row>
    <row r="41" spans="1:161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3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4"/>
        <v>0.5</v>
      </c>
      <c r="P41" s="10">
        <f t="shared" si="5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v>0.5</v>
      </c>
      <c r="X41" s="4">
        <f t="shared" si="2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5"/>
        <v>0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4">
        <v>1</v>
      </c>
      <c r="AW41" s="4">
        <f t="shared" si="26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v>1</v>
      </c>
      <c r="BE41" s="4">
        <f t="shared" si="7"/>
        <v>0</v>
      </c>
      <c r="BG41" s="2" t="s">
        <v>46</v>
      </c>
      <c r="BH41" s="2">
        <v>141</v>
      </c>
      <c r="BI41" s="2">
        <v>141</v>
      </c>
      <c r="BJ41" s="2">
        <v>0</v>
      </c>
      <c r="BK41" s="2">
        <v>0</v>
      </c>
      <c r="BL41" s="4">
        <v>1</v>
      </c>
      <c r="BM41" s="4">
        <f t="shared" si="8"/>
        <v>0</v>
      </c>
      <c r="BO41" s="2" t="s">
        <v>46</v>
      </c>
      <c r="BP41" s="2">
        <v>141</v>
      </c>
      <c r="BQ41" s="2">
        <v>141</v>
      </c>
      <c r="BR41" s="2">
        <v>0</v>
      </c>
      <c r="BS41" s="2">
        <v>0</v>
      </c>
      <c r="BT41" s="4">
        <v>1</v>
      </c>
      <c r="BU41" s="4">
        <f t="shared" si="9"/>
        <v>0</v>
      </c>
      <c r="BW41" s="2" t="s">
        <v>47</v>
      </c>
      <c r="BX41" s="2">
        <v>45</v>
      </c>
      <c r="BY41" s="2">
        <v>45</v>
      </c>
      <c r="BZ41" s="2">
        <v>0</v>
      </c>
      <c r="CA41" s="2">
        <v>0</v>
      </c>
      <c r="CB41" s="4">
        <v>1</v>
      </c>
      <c r="CC41" s="4">
        <f t="shared" si="21"/>
        <v>0</v>
      </c>
      <c r="CE41" s="2" t="s">
        <v>47</v>
      </c>
      <c r="CF41" s="2">
        <v>45</v>
      </c>
      <c r="CG41" s="2">
        <v>45</v>
      </c>
      <c r="CH41" s="2">
        <v>0</v>
      </c>
      <c r="CI41" s="2">
        <v>0</v>
      </c>
      <c r="CJ41" s="4">
        <v>1</v>
      </c>
      <c r="CK41" s="4">
        <f t="shared" si="11"/>
        <v>0</v>
      </c>
      <c r="CM41" s="2" t="s">
        <v>47</v>
      </c>
      <c r="CN41" s="2">
        <v>45</v>
      </c>
      <c r="CO41" s="2">
        <v>45</v>
      </c>
      <c r="CP41" s="2">
        <v>0</v>
      </c>
      <c r="CQ41" s="2">
        <v>0</v>
      </c>
      <c r="CR41" s="4">
        <v>1</v>
      </c>
      <c r="CS41" s="4">
        <f t="shared" si="12"/>
        <v>0</v>
      </c>
      <c r="CU41" s="2" t="s">
        <v>47</v>
      </c>
      <c r="CV41" s="2">
        <v>45</v>
      </c>
      <c r="CW41" s="2">
        <v>45</v>
      </c>
      <c r="CX41" s="2">
        <v>0</v>
      </c>
      <c r="CY41" s="2">
        <v>0</v>
      </c>
      <c r="CZ41" s="4">
        <v>1</v>
      </c>
      <c r="DA41" s="4">
        <f t="shared" si="13"/>
        <v>0</v>
      </c>
      <c r="DC41" s="2" t="s">
        <v>47</v>
      </c>
      <c r="DD41" s="2">
        <v>45</v>
      </c>
      <c r="DE41" s="2">
        <v>45</v>
      </c>
      <c r="DF41" s="2">
        <v>0</v>
      </c>
      <c r="DG41" s="2">
        <v>0</v>
      </c>
      <c r="DH41" s="4">
        <v>1</v>
      </c>
      <c r="DI41" s="4">
        <f t="shared" si="14"/>
        <v>0</v>
      </c>
      <c r="DK41" s="2" t="s">
        <v>47</v>
      </c>
      <c r="DL41" s="2">
        <v>45</v>
      </c>
      <c r="DM41" s="2">
        <v>45</v>
      </c>
      <c r="DN41" s="2">
        <v>0</v>
      </c>
      <c r="DO41" s="2">
        <v>0</v>
      </c>
      <c r="DP41" s="4">
        <v>1</v>
      </c>
      <c r="DQ41" s="4">
        <f t="shared" si="15"/>
        <v>0</v>
      </c>
      <c r="DS41" s="2" t="s">
        <v>47</v>
      </c>
      <c r="DT41" s="2">
        <v>45</v>
      </c>
      <c r="DU41" s="2">
        <v>45</v>
      </c>
      <c r="DV41" s="2">
        <v>0</v>
      </c>
      <c r="DW41" s="2">
        <v>0</v>
      </c>
      <c r="DX41" s="4">
        <v>1</v>
      </c>
      <c r="DY41" s="4">
        <f t="shared" si="16"/>
        <v>0</v>
      </c>
      <c r="EA41" s="2" t="s">
        <v>47</v>
      </c>
      <c r="EB41" s="2">
        <v>45</v>
      </c>
      <c r="EC41" s="2">
        <v>45</v>
      </c>
      <c r="ED41" s="2">
        <v>0</v>
      </c>
      <c r="EE41" s="2">
        <v>0</v>
      </c>
      <c r="EF41" s="4">
        <v>1</v>
      </c>
      <c r="EG41" s="4">
        <f t="shared" si="17"/>
        <v>0</v>
      </c>
      <c r="EI41" s="2" t="s">
        <v>47</v>
      </c>
      <c r="EJ41" s="2">
        <v>45</v>
      </c>
      <c r="EK41" s="2">
        <v>45</v>
      </c>
      <c r="EL41" s="2">
        <v>0</v>
      </c>
      <c r="EM41" s="2">
        <v>0</v>
      </c>
      <c r="EN41" s="4">
        <v>1</v>
      </c>
      <c r="EO41" s="4">
        <f t="shared" si="18"/>
        <v>0</v>
      </c>
      <c r="EQ41" s="2" t="s">
        <v>47</v>
      </c>
      <c r="ER41" s="2">
        <v>45</v>
      </c>
      <c r="ES41" s="2">
        <v>45</v>
      </c>
      <c r="ET41" s="2">
        <v>0</v>
      </c>
      <c r="EU41" s="2">
        <v>0</v>
      </c>
      <c r="EV41" s="4">
        <v>1</v>
      </c>
      <c r="EW41" s="4">
        <f t="shared" si="19"/>
        <v>0</v>
      </c>
      <c r="EY41" s="2" t="s">
        <v>47</v>
      </c>
      <c r="EZ41" s="2">
        <v>45</v>
      </c>
      <c r="FA41" s="2">
        <v>45</v>
      </c>
      <c r="FB41" s="2">
        <v>0</v>
      </c>
      <c r="FC41" s="2">
        <v>0</v>
      </c>
      <c r="FD41" s="4">
        <v>1</v>
      </c>
      <c r="FE41" s="4">
        <f t="shared" si="20"/>
        <v>0</v>
      </c>
    </row>
    <row r="42" spans="1:161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3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4"/>
        <v>0.94230769230769229</v>
      </c>
      <c r="P42" s="10">
        <f t="shared" si="5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v>0.94</v>
      </c>
      <c r="X42" s="4">
        <f t="shared" si="24"/>
        <v>-2.3076923076923439E-3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5"/>
        <v>0</v>
      </c>
      <c r="AI42" s="2" t="s">
        <v>45</v>
      </c>
      <c r="AJ42" s="2">
        <v>52</v>
      </c>
      <c r="AK42" s="2">
        <v>49</v>
      </c>
      <c r="AL42" s="2">
        <v>3</v>
      </c>
      <c r="AM42" s="2">
        <v>0</v>
      </c>
      <c r="AN42" s="4">
        <f t="shared" ref="AN42:AN49" si="27">AK42/AJ42</f>
        <v>0.94230769230769229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4">
        <v>1</v>
      </c>
      <c r="AW42" s="4">
        <f t="shared" si="26"/>
        <v>0</v>
      </c>
      <c r="AY42" s="2" t="s">
        <v>47</v>
      </c>
      <c r="AZ42" s="1">
        <v>45</v>
      </c>
      <c r="BA42" s="1">
        <v>45</v>
      </c>
      <c r="BB42" s="1">
        <v>0</v>
      </c>
      <c r="BC42" s="1">
        <v>0</v>
      </c>
      <c r="BD42" s="3">
        <v>1</v>
      </c>
      <c r="BE42" s="4">
        <f t="shared" si="7"/>
        <v>0</v>
      </c>
      <c r="BG42" s="2" t="s">
        <v>47</v>
      </c>
      <c r="BH42" s="2">
        <v>45</v>
      </c>
      <c r="BI42" s="2">
        <v>45</v>
      </c>
      <c r="BJ42" s="2">
        <v>0</v>
      </c>
      <c r="BK42" s="2">
        <v>0</v>
      </c>
      <c r="BL42" s="4">
        <v>1</v>
      </c>
      <c r="BM42" s="4">
        <f t="shared" si="8"/>
        <v>0</v>
      </c>
      <c r="BO42" s="2" t="s">
        <v>47</v>
      </c>
      <c r="BP42" s="2">
        <v>45</v>
      </c>
      <c r="BQ42" s="2">
        <v>45</v>
      </c>
      <c r="BR42" s="2">
        <v>0</v>
      </c>
      <c r="BS42" s="2">
        <v>0</v>
      </c>
      <c r="BT42" s="4">
        <v>1</v>
      </c>
      <c r="BU42" s="4">
        <f t="shared" si="9"/>
        <v>0</v>
      </c>
      <c r="BW42" s="2" t="s">
        <v>48</v>
      </c>
      <c r="BX42" s="2">
        <v>12</v>
      </c>
      <c r="BY42" s="2">
        <v>0</v>
      </c>
      <c r="BZ42" s="2">
        <v>12</v>
      </c>
      <c r="CA42" s="2">
        <v>0</v>
      </c>
      <c r="CB42" s="4">
        <v>0</v>
      </c>
      <c r="CC42" s="4">
        <f t="shared" si="21"/>
        <v>0</v>
      </c>
      <c r="CE42" s="2" t="s">
        <v>48</v>
      </c>
      <c r="CF42" s="2">
        <v>12</v>
      </c>
      <c r="CG42" s="2">
        <v>0</v>
      </c>
      <c r="CH42" s="2">
        <v>12</v>
      </c>
      <c r="CI42" s="2">
        <v>0</v>
      </c>
      <c r="CJ42" s="4">
        <v>0</v>
      </c>
      <c r="CK42" s="4">
        <f t="shared" si="11"/>
        <v>0</v>
      </c>
      <c r="CM42" s="2" t="s">
        <v>48</v>
      </c>
      <c r="CN42" s="2">
        <v>12</v>
      </c>
      <c r="CO42" s="2">
        <v>0</v>
      </c>
      <c r="CP42" s="2">
        <v>12</v>
      </c>
      <c r="CQ42" s="2">
        <v>0</v>
      </c>
      <c r="CR42" s="4">
        <v>0</v>
      </c>
      <c r="CS42" s="4">
        <f t="shared" si="12"/>
        <v>0</v>
      </c>
      <c r="CU42" s="2" t="s">
        <v>48</v>
      </c>
      <c r="CV42" s="2">
        <v>12</v>
      </c>
      <c r="CW42" s="2">
        <v>0</v>
      </c>
      <c r="CX42" s="2">
        <v>12</v>
      </c>
      <c r="CY42" s="2">
        <v>0</v>
      </c>
      <c r="CZ42" s="4">
        <v>0</v>
      </c>
      <c r="DA42" s="4">
        <f t="shared" si="13"/>
        <v>0</v>
      </c>
      <c r="DC42" s="2" t="s">
        <v>48</v>
      </c>
      <c r="DD42" s="2">
        <v>12</v>
      </c>
      <c r="DE42" s="2">
        <v>0</v>
      </c>
      <c r="DF42" s="2">
        <v>12</v>
      </c>
      <c r="DG42" s="2">
        <v>0</v>
      </c>
      <c r="DH42" s="4">
        <v>0</v>
      </c>
      <c r="DI42" s="4">
        <f t="shared" si="14"/>
        <v>0</v>
      </c>
      <c r="DK42" s="2" t="s">
        <v>48</v>
      </c>
      <c r="DL42" s="2">
        <v>12</v>
      </c>
      <c r="DM42" s="2">
        <v>0</v>
      </c>
      <c r="DN42" s="2">
        <v>12</v>
      </c>
      <c r="DO42" s="2">
        <v>0</v>
      </c>
      <c r="DP42" s="4">
        <v>0</v>
      </c>
      <c r="DQ42" s="4">
        <f t="shared" si="15"/>
        <v>0</v>
      </c>
      <c r="DS42" s="2" t="s">
        <v>48</v>
      </c>
      <c r="DT42" s="2">
        <v>12</v>
      </c>
      <c r="DU42" s="2">
        <v>0</v>
      </c>
      <c r="DV42" s="2">
        <v>12</v>
      </c>
      <c r="DW42" s="2">
        <v>0</v>
      </c>
      <c r="DX42" s="4">
        <v>0</v>
      </c>
      <c r="DY42" s="4">
        <f t="shared" si="16"/>
        <v>0</v>
      </c>
      <c r="EA42" s="2" t="s">
        <v>48</v>
      </c>
      <c r="EB42" s="2">
        <v>12</v>
      </c>
      <c r="EC42" s="2">
        <v>0</v>
      </c>
      <c r="ED42" s="2">
        <v>12</v>
      </c>
      <c r="EE42" s="2">
        <v>0</v>
      </c>
      <c r="EF42" s="4">
        <v>0</v>
      </c>
      <c r="EG42" s="4">
        <f t="shared" si="17"/>
        <v>0</v>
      </c>
      <c r="EI42" s="2" t="s">
        <v>48</v>
      </c>
      <c r="EJ42" s="2">
        <v>12</v>
      </c>
      <c r="EK42" s="2">
        <v>0</v>
      </c>
      <c r="EL42" s="2">
        <v>12</v>
      </c>
      <c r="EM42" s="2">
        <v>0</v>
      </c>
      <c r="EN42" s="4">
        <v>0</v>
      </c>
      <c r="EO42" s="4">
        <f t="shared" si="18"/>
        <v>0</v>
      </c>
      <c r="EQ42" s="2" t="s">
        <v>48</v>
      </c>
      <c r="ER42" s="2">
        <v>12</v>
      </c>
      <c r="ES42" s="2">
        <v>0</v>
      </c>
      <c r="ET42" s="2">
        <v>12</v>
      </c>
      <c r="EU42" s="2">
        <v>0</v>
      </c>
      <c r="EV42" s="4">
        <v>0</v>
      </c>
      <c r="EW42" s="4">
        <f t="shared" si="19"/>
        <v>0</v>
      </c>
      <c r="EY42" s="2" t="s">
        <v>48</v>
      </c>
      <c r="EZ42" s="2">
        <v>12</v>
      </c>
      <c r="FA42" s="2">
        <v>0</v>
      </c>
      <c r="FB42" s="2">
        <v>12</v>
      </c>
      <c r="FC42" s="2">
        <v>0</v>
      </c>
      <c r="FD42" s="4">
        <v>0</v>
      </c>
      <c r="FE42" s="4">
        <f t="shared" si="20"/>
        <v>0</v>
      </c>
    </row>
    <row r="43" spans="1:161">
      <c r="A43" s="76">
        <v>0.89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3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4"/>
        <v>1</v>
      </c>
      <c r="P43" s="10">
        <f t="shared" si="5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v>1</v>
      </c>
      <c r="X43" s="4">
        <f t="shared" si="2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5"/>
        <v>0</v>
      </c>
      <c r="AI43" s="2" t="s">
        <v>46</v>
      </c>
      <c r="AJ43" s="2">
        <v>141</v>
      </c>
      <c r="AK43" s="2">
        <v>141</v>
      </c>
      <c r="AL43" s="2">
        <v>0</v>
      </c>
      <c r="AM43" s="2">
        <v>0</v>
      </c>
      <c r="AN43" s="4">
        <f t="shared" si="27"/>
        <v>1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4">
        <v>0</v>
      </c>
      <c r="AW43" s="4">
        <f t="shared" si="26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v>0</v>
      </c>
      <c r="BE43" s="4">
        <f t="shared" si="7"/>
        <v>0</v>
      </c>
      <c r="BG43" s="2" t="s">
        <v>48</v>
      </c>
      <c r="BH43" s="2">
        <v>12</v>
      </c>
      <c r="BI43" s="2">
        <v>0</v>
      </c>
      <c r="BJ43" s="2">
        <v>12</v>
      </c>
      <c r="BK43" s="2">
        <v>0</v>
      </c>
      <c r="BL43" s="4">
        <v>0</v>
      </c>
      <c r="BM43" s="4">
        <f t="shared" si="8"/>
        <v>0</v>
      </c>
      <c r="BO43" s="2" t="s">
        <v>48</v>
      </c>
      <c r="BP43" s="2">
        <v>12</v>
      </c>
      <c r="BQ43" s="2">
        <v>0</v>
      </c>
      <c r="BR43" s="2">
        <v>12</v>
      </c>
      <c r="BS43" s="2">
        <v>0</v>
      </c>
      <c r="BT43" s="4">
        <v>0</v>
      </c>
      <c r="BU43" s="4">
        <f t="shared" si="9"/>
        <v>0</v>
      </c>
      <c r="BW43" s="2" t="s">
        <v>49</v>
      </c>
      <c r="BX43" s="2">
        <v>15</v>
      </c>
      <c r="BY43" s="2">
        <v>14</v>
      </c>
      <c r="BZ43" s="2">
        <v>1</v>
      </c>
      <c r="CA43" s="2">
        <v>0</v>
      </c>
      <c r="CB43" s="4">
        <v>0.93</v>
      </c>
      <c r="CC43" s="4">
        <f t="shared" si="21"/>
        <v>0</v>
      </c>
      <c r="CE43" s="2" t="s">
        <v>49</v>
      </c>
      <c r="CF43" s="2">
        <v>15</v>
      </c>
      <c r="CG43" s="2">
        <v>14</v>
      </c>
      <c r="CH43" s="2">
        <v>1</v>
      </c>
      <c r="CI43" s="2">
        <v>0</v>
      </c>
      <c r="CJ43" s="4">
        <v>0.93</v>
      </c>
      <c r="CK43" s="4">
        <f t="shared" si="11"/>
        <v>0</v>
      </c>
      <c r="CM43" s="2" t="s">
        <v>49</v>
      </c>
      <c r="CN43" s="2">
        <v>15</v>
      </c>
      <c r="CO43" s="2">
        <v>14</v>
      </c>
      <c r="CP43" s="2">
        <v>1</v>
      </c>
      <c r="CQ43" s="2">
        <v>0</v>
      </c>
      <c r="CR43" s="4">
        <v>0.93</v>
      </c>
      <c r="CS43" s="4">
        <f t="shared" si="12"/>
        <v>0</v>
      </c>
      <c r="CU43" s="2" t="s">
        <v>49</v>
      </c>
      <c r="CV43" s="2">
        <v>15</v>
      </c>
      <c r="CW43" s="2">
        <v>14</v>
      </c>
      <c r="CX43" s="2">
        <v>1</v>
      </c>
      <c r="CY43" s="2">
        <v>0</v>
      </c>
      <c r="CZ43" s="4">
        <v>0.93</v>
      </c>
      <c r="DA43" s="4">
        <f t="shared" si="13"/>
        <v>0</v>
      </c>
      <c r="DC43" s="2" t="s">
        <v>49</v>
      </c>
      <c r="DD43" s="2">
        <v>15</v>
      </c>
      <c r="DE43" s="2">
        <v>14</v>
      </c>
      <c r="DF43" s="2">
        <v>1</v>
      </c>
      <c r="DG43" s="2">
        <v>0</v>
      </c>
      <c r="DH43" s="4">
        <v>0.93</v>
      </c>
      <c r="DI43" s="4">
        <f t="shared" si="14"/>
        <v>0</v>
      </c>
      <c r="DK43" s="2" t="s">
        <v>49</v>
      </c>
      <c r="DL43" s="2">
        <v>15</v>
      </c>
      <c r="DM43" s="2">
        <v>14</v>
      </c>
      <c r="DN43" s="2">
        <v>1</v>
      </c>
      <c r="DO43" s="2">
        <v>0</v>
      </c>
      <c r="DP43" s="4">
        <v>0.93</v>
      </c>
      <c r="DQ43" s="4">
        <f t="shared" si="15"/>
        <v>0</v>
      </c>
      <c r="DS43" s="2" t="s">
        <v>49</v>
      </c>
      <c r="DT43" s="2">
        <v>15</v>
      </c>
      <c r="DU43" s="2">
        <v>14</v>
      </c>
      <c r="DV43" s="2">
        <v>1</v>
      </c>
      <c r="DW43" s="2">
        <v>0</v>
      </c>
      <c r="DX43" s="4">
        <v>0.93</v>
      </c>
      <c r="DY43" s="4">
        <f t="shared" si="16"/>
        <v>0</v>
      </c>
      <c r="EA43" s="2" t="s">
        <v>49</v>
      </c>
      <c r="EB43" s="2">
        <v>15</v>
      </c>
      <c r="EC43" s="2">
        <v>14</v>
      </c>
      <c r="ED43" s="2">
        <v>1</v>
      </c>
      <c r="EE43" s="2">
        <v>0</v>
      </c>
      <c r="EF43" s="4">
        <v>0.93</v>
      </c>
      <c r="EG43" s="4">
        <f t="shared" si="17"/>
        <v>0</v>
      </c>
      <c r="EI43" s="2" t="s">
        <v>49</v>
      </c>
      <c r="EJ43" s="2">
        <v>15</v>
      </c>
      <c r="EK43" s="2">
        <v>14</v>
      </c>
      <c r="EL43" s="2">
        <v>1</v>
      </c>
      <c r="EM43" s="2">
        <v>0</v>
      </c>
      <c r="EN43" s="4">
        <v>0.93</v>
      </c>
      <c r="EO43" s="4">
        <f t="shared" si="18"/>
        <v>0</v>
      </c>
      <c r="EQ43" s="2" t="s">
        <v>49</v>
      </c>
      <c r="ER43" s="2">
        <v>15</v>
      </c>
      <c r="ES43" s="2">
        <v>14</v>
      </c>
      <c r="ET43" s="2">
        <v>1</v>
      </c>
      <c r="EU43" s="2">
        <v>0</v>
      </c>
      <c r="EV43" s="4">
        <v>0.93</v>
      </c>
      <c r="EW43" s="4">
        <f t="shared" si="19"/>
        <v>0</v>
      </c>
      <c r="EY43" s="2" t="s">
        <v>49</v>
      </c>
      <c r="EZ43" s="2">
        <v>15</v>
      </c>
      <c r="FA43" s="2">
        <v>14</v>
      </c>
      <c r="FB43" s="2">
        <v>1</v>
      </c>
      <c r="FC43" s="2">
        <v>0</v>
      </c>
      <c r="FD43" s="4">
        <v>0.93</v>
      </c>
      <c r="FE43" s="4">
        <f t="shared" si="20"/>
        <v>0</v>
      </c>
    </row>
    <row r="44" spans="1:161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3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4"/>
        <v>1</v>
      </c>
      <c r="P44" s="10">
        <f t="shared" si="5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v>1</v>
      </c>
      <c r="X44" s="4">
        <f t="shared" si="2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5"/>
        <v>0</v>
      </c>
      <c r="AI44" s="2" t="s">
        <v>47</v>
      </c>
      <c r="AJ44" s="2">
        <v>45</v>
      </c>
      <c r="AK44" s="2">
        <v>45</v>
      </c>
      <c r="AL44" s="2">
        <v>0</v>
      </c>
      <c r="AM44" s="2">
        <v>0</v>
      </c>
      <c r="AN44" s="4">
        <f t="shared" si="27"/>
        <v>1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4">
        <v>0.93</v>
      </c>
      <c r="AW44" s="4">
        <f t="shared" si="26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v>0.93</v>
      </c>
      <c r="BE44" s="4">
        <f t="shared" si="7"/>
        <v>0</v>
      </c>
      <c r="BG44" s="2" t="s">
        <v>49</v>
      </c>
      <c r="BH44" s="2">
        <v>15</v>
      </c>
      <c r="BI44" s="2">
        <v>14</v>
      </c>
      <c r="BJ44" s="2">
        <v>1</v>
      </c>
      <c r="BK44" s="2">
        <v>0</v>
      </c>
      <c r="BL44" s="4">
        <v>0.93</v>
      </c>
      <c r="BM44" s="4">
        <f t="shared" si="8"/>
        <v>0</v>
      </c>
      <c r="BO44" s="2" t="s">
        <v>49</v>
      </c>
      <c r="BP44" s="2">
        <v>15</v>
      </c>
      <c r="BQ44" s="2">
        <v>14</v>
      </c>
      <c r="BR44" s="2">
        <v>1</v>
      </c>
      <c r="BS44" s="2">
        <v>0</v>
      </c>
      <c r="BT44" s="4">
        <v>0.93</v>
      </c>
      <c r="BU44" s="4">
        <f t="shared" si="9"/>
        <v>0</v>
      </c>
      <c r="BW44" s="2" t="s">
        <v>50</v>
      </c>
      <c r="BX44" s="2">
        <v>18</v>
      </c>
      <c r="BY44" s="2">
        <v>18</v>
      </c>
      <c r="BZ44" s="2">
        <v>0</v>
      </c>
      <c r="CA44" s="2">
        <v>0</v>
      </c>
      <c r="CB44" s="4">
        <v>1</v>
      </c>
      <c r="CC44" s="4">
        <f t="shared" si="21"/>
        <v>0</v>
      </c>
      <c r="CE44" s="2" t="s">
        <v>50</v>
      </c>
      <c r="CF44" s="2">
        <v>18</v>
      </c>
      <c r="CG44" s="2">
        <v>18</v>
      </c>
      <c r="CH44" s="2">
        <v>0</v>
      </c>
      <c r="CI44" s="2">
        <v>0</v>
      </c>
      <c r="CJ44" s="4">
        <v>1</v>
      </c>
      <c r="CK44" s="4">
        <f t="shared" si="11"/>
        <v>0</v>
      </c>
      <c r="CM44" s="2" t="s">
        <v>50</v>
      </c>
      <c r="CN44" s="2">
        <v>18</v>
      </c>
      <c r="CO44" s="2">
        <v>18</v>
      </c>
      <c r="CP44" s="2">
        <v>0</v>
      </c>
      <c r="CQ44" s="2">
        <v>0</v>
      </c>
      <c r="CR44" s="4">
        <v>1</v>
      </c>
      <c r="CS44" s="4">
        <f t="shared" si="12"/>
        <v>0</v>
      </c>
      <c r="CU44" s="2" t="s">
        <v>50</v>
      </c>
      <c r="CV44" s="2">
        <v>18</v>
      </c>
      <c r="CW44" s="2">
        <v>18</v>
      </c>
      <c r="CX44" s="2">
        <v>0</v>
      </c>
      <c r="CY44" s="2">
        <v>0</v>
      </c>
      <c r="CZ44" s="4">
        <v>1</v>
      </c>
      <c r="DA44" s="4">
        <f t="shared" si="13"/>
        <v>0</v>
      </c>
      <c r="DC44" s="2" t="s">
        <v>50</v>
      </c>
      <c r="DD44" s="2">
        <v>18</v>
      </c>
      <c r="DE44" s="2">
        <v>18</v>
      </c>
      <c r="DF44" s="2">
        <v>0</v>
      </c>
      <c r="DG44" s="2">
        <v>0</v>
      </c>
      <c r="DH44" s="4">
        <v>1</v>
      </c>
      <c r="DI44" s="4">
        <f t="shared" si="14"/>
        <v>0</v>
      </c>
      <c r="DK44" s="2" t="s">
        <v>50</v>
      </c>
      <c r="DL44" s="2">
        <v>18</v>
      </c>
      <c r="DM44" s="2">
        <v>18</v>
      </c>
      <c r="DN44" s="2">
        <v>0</v>
      </c>
      <c r="DO44" s="2">
        <v>0</v>
      </c>
      <c r="DP44" s="4">
        <v>1</v>
      </c>
      <c r="DQ44" s="4">
        <f t="shared" si="15"/>
        <v>0</v>
      </c>
      <c r="DS44" s="2" t="s">
        <v>50</v>
      </c>
      <c r="DT44" s="2">
        <v>18</v>
      </c>
      <c r="DU44" s="2">
        <v>18</v>
      </c>
      <c r="DV44" s="2">
        <v>0</v>
      </c>
      <c r="DW44" s="2">
        <v>0</v>
      </c>
      <c r="DX44" s="4">
        <v>1</v>
      </c>
      <c r="DY44" s="4">
        <f t="shared" si="16"/>
        <v>0</v>
      </c>
      <c r="EA44" s="2" t="s">
        <v>50</v>
      </c>
      <c r="EB44" s="2">
        <v>18</v>
      </c>
      <c r="EC44" s="2">
        <v>18</v>
      </c>
      <c r="ED44" s="2">
        <v>0</v>
      </c>
      <c r="EE44" s="2">
        <v>0</v>
      </c>
      <c r="EF44" s="4">
        <v>1</v>
      </c>
      <c r="EG44" s="4">
        <f t="shared" si="17"/>
        <v>0</v>
      </c>
      <c r="EI44" s="2" t="s">
        <v>50</v>
      </c>
      <c r="EJ44" s="2">
        <v>18</v>
      </c>
      <c r="EK44" s="2">
        <v>18</v>
      </c>
      <c r="EL44" s="2">
        <v>0</v>
      </c>
      <c r="EM44" s="2">
        <v>0</v>
      </c>
      <c r="EN44" s="4">
        <v>1</v>
      </c>
      <c r="EO44" s="4">
        <f t="shared" si="18"/>
        <v>0</v>
      </c>
      <c r="EQ44" s="2" t="s">
        <v>50</v>
      </c>
      <c r="ER44" s="2">
        <v>18</v>
      </c>
      <c r="ES44" s="2">
        <v>18</v>
      </c>
      <c r="ET44" s="2">
        <v>0</v>
      </c>
      <c r="EU44" s="2">
        <v>0</v>
      </c>
      <c r="EV44" s="4">
        <v>1</v>
      </c>
      <c r="EW44" s="4">
        <f t="shared" si="19"/>
        <v>0</v>
      </c>
      <c r="EY44" s="2" t="s">
        <v>50</v>
      </c>
      <c r="EZ44" s="2">
        <v>18</v>
      </c>
      <c r="FA44" s="2">
        <v>18</v>
      </c>
      <c r="FB44" s="2">
        <v>0</v>
      </c>
      <c r="FC44" s="2">
        <v>0</v>
      </c>
      <c r="FD44" s="4">
        <v>1</v>
      </c>
      <c r="FE44" s="4">
        <f t="shared" si="20"/>
        <v>0</v>
      </c>
    </row>
    <row r="45" spans="1:161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3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4"/>
        <v>0</v>
      </c>
      <c r="P45" s="10">
        <f t="shared" si="5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v>0</v>
      </c>
      <c r="X45" s="4">
        <f t="shared" si="2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5"/>
        <v>0</v>
      </c>
      <c r="AI45" s="2" t="s">
        <v>48</v>
      </c>
      <c r="AJ45" s="2">
        <v>12</v>
      </c>
      <c r="AK45" s="2">
        <v>0</v>
      </c>
      <c r="AL45" s="2">
        <v>12</v>
      </c>
      <c r="AM45" s="2">
        <v>0</v>
      </c>
      <c r="AN45" s="4">
        <f t="shared" si="27"/>
        <v>0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4">
        <v>1</v>
      </c>
      <c r="AW45" s="4">
        <f t="shared" si="26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v>1</v>
      </c>
      <c r="BE45" s="4">
        <f t="shared" si="7"/>
        <v>0</v>
      </c>
      <c r="BG45" s="2" t="s">
        <v>50</v>
      </c>
      <c r="BH45" s="2">
        <v>18</v>
      </c>
      <c r="BI45" s="2">
        <v>18</v>
      </c>
      <c r="BJ45" s="2">
        <v>0</v>
      </c>
      <c r="BK45" s="2">
        <v>0</v>
      </c>
      <c r="BL45" s="4">
        <v>1</v>
      </c>
      <c r="BM45" s="4">
        <f t="shared" si="8"/>
        <v>0</v>
      </c>
      <c r="BO45" s="2" t="s">
        <v>50</v>
      </c>
      <c r="BP45" s="2">
        <v>18</v>
      </c>
      <c r="BQ45" s="2">
        <v>18</v>
      </c>
      <c r="BR45" s="2">
        <v>0</v>
      </c>
      <c r="BS45" s="2">
        <v>0</v>
      </c>
      <c r="BT45" s="4">
        <v>1</v>
      </c>
      <c r="BU45" s="4">
        <f t="shared" si="9"/>
        <v>0</v>
      </c>
      <c r="BW45" s="2" t="s">
        <v>51</v>
      </c>
      <c r="BX45" s="2">
        <v>45</v>
      </c>
      <c r="BY45" s="2">
        <v>39</v>
      </c>
      <c r="BZ45" s="2">
        <v>6</v>
      </c>
      <c r="CA45" s="2">
        <v>0</v>
      </c>
      <c r="CB45" s="4">
        <v>0.87</v>
      </c>
      <c r="CC45" s="4">
        <f t="shared" si="21"/>
        <v>0</v>
      </c>
      <c r="CE45" s="2" t="s">
        <v>51</v>
      </c>
      <c r="CF45" s="2">
        <v>45</v>
      </c>
      <c r="CG45" s="2">
        <v>39</v>
      </c>
      <c r="CH45" s="2">
        <v>6</v>
      </c>
      <c r="CI45" s="2">
        <v>0</v>
      </c>
      <c r="CJ45" s="4">
        <v>0.87</v>
      </c>
      <c r="CK45" s="4">
        <f t="shared" si="11"/>
        <v>0</v>
      </c>
      <c r="CM45" s="2" t="s">
        <v>51</v>
      </c>
      <c r="CN45" s="2">
        <v>45</v>
      </c>
      <c r="CO45" s="2">
        <v>39</v>
      </c>
      <c r="CP45" s="2">
        <v>6</v>
      </c>
      <c r="CQ45" s="2">
        <v>0</v>
      </c>
      <c r="CR45" s="4">
        <v>0.87</v>
      </c>
      <c r="CS45" s="4">
        <f t="shared" si="12"/>
        <v>0</v>
      </c>
      <c r="CU45" s="2" t="s">
        <v>51</v>
      </c>
      <c r="CV45" s="2">
        <v>45</v>
      </c>
      <c r="CW45" s="2">
        <v>39</v>
      </c>
      <c r="CX45" s="2">
        <v>6</v>
      </c>
      <c r="CY45" s="2">
        <v>0</v>
      </c>
      <c r="CZ45" s="4">
        <v>0.87</v>
      </c>
      <c r="DA45" s="4">
        <f t="shared" si="13"/>
        <v>0</v>
      </c>
      <c r="DC45" s="2" t="s">
        <v>51</v>
      </c>
      <c r="DD45" s="2">
        <v>45</v>
      </c>
      <c r="DE45" s="2">
        <v>39</v>
      </c>
      <c r="DF45" s="2">
        <v>6</v>
      </c>
      <c r="DG45" s="2">
        <v>0</v>
      </c>
      <c r="DH45" s="4">
        <v>0.87</v>
      </c>
      <c r="DI45" s="4">
        <f t="shared" si="14"/>
        <v>0</v>
      </c>
      <c r="DK45" s="2" t="s">
        <v>51</v>
      </c>
      <c r="DL45" s="2">
        <v>45</v>
      </c>
      <c r="DM45" s="2">
        <v>39</v>
      </c>
      <c r="DN45" s="2">
        <v>6</v>
      </c>
      <c r="DO45" s="2">
        <v>0</v>
      </c>
      <c r="DP45" s="4">
        <v>0.87</v>
      </c>
      <c r="DQ45" s="4">
        <f t="shared" si="15"/>
        <v>0</v>
      </c>
      <c r="DS45" s="2" t="s">
        <v>51</v>
      </c>
      <c r="DT45" s="2">
        <v>45</v>
      </c>
      <c r="DU45" s="2">
        <v>39</v>
      </c>
      <c r="DV45" s="2">
        <v>6</v>
      </c>
      <c r="DW45" s="2">
        <v>0</v>
      </c>
      <c r="DX45" s="4">
        <v>0.87</v>
      </c>
      <c r="DY45" s="4">
        <f t="shared" si="16"/>
        <v>0</v>
      </c>
      <c r="EA45" s="2" t="s">
        <v>51</v>
      </c>
      <c r="EB45" s="2">
        <v>45</v>
      </c>
      <c r="EC45" s="2">
        <v>39</v>
      </c>
      <c r="ED45" s="2">
        <v>6</v>
      </c>
      <c r="EE45" s="2">
        <v>0</v>
      </c>
      <c r="EF45" s="4">
        <v>0.87</v>
      </c>
      <c r="EG45" s="4">
        <f t="shared" si="17"/>
        <v>0</v>
      </c>
      <c r="EI45" s="2" t="s">
        <v>51</v>
      </c>
      <c r="EJ45" s="2">
        <v>45</v>
      </c>
      <c r="EK45" s="2">
        <v>39</v>
      </c>
      <c r="EL45" s="2">
        <v>6</v>
      </c>
      <c r="EM45" s="2">
        <v>0</v>
      </c>
      <c r="EN45" s="4">
        <v>0.87</v>
      </c>
      <c r="EO45" s="4">
        <f t="shared" si="18"/>
        <v>0</v>
      </c>
      <c r="EQ45" s="2" t="s">
        <v>51</v>
      </c>
      <c r="ER45" s="2">
        <v>45</v>
      </c>
      <c r="ES45" s="2">
        <v>39</v>
      </c>
      <c r="ET45" s="2">
        <v>6</v>
      </c>
      <c r="EU45" s="2">
        <v>0</v>
      </c>
      <c r="EV45" s="4">
        <v>0.87</v>
      </c>
      <c r="EW45" s="4">
        <f t="shared" si="19"/>
        <v>0</v>
      </c>
      <c r="EY45" s="2" t="s">
        <v>51</v>
      </c>
      <c r="EZ45" s="2">
        <v>45</v>
      </c>
      <c r="FA45" s="2">
        <v>39</v>
      </c>
      <c r="FB45" s="2">
        <v>6</v>
      </c>
      <c r="FC45" s="2">
        <v>0</v>
      </c>
      <c r="FD45" s="4">
        <v>0.87</v>
      </c>
      <c r="FE45" s="4">
        <f t="shared" si="20"/>
        <v>0</v>
      </c>
    </row>
    <row r="46" spans="1:161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3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4"/>
        <v>0.93333333333333335</v>
      </c>
      <c r="P46" s="10">
        <f t="shared" si="5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v>0.93</v>
      </c>
      <c r="X46" s="4">
        <f t="shared" si="24"/>
        <v>-3.3333333333332993E-3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5"/>
        <v>0</v>
      </c>
      <c r="AI46" s="2" t="s">
        <v>49</v>
      </c>
      <c r="AJ46" s="2">
        <v>15</v>
      </c>
      <c r="AK46" s="2">
        <v>14</v>
      </c>
      <c r="AL46" s="2">
        <v>1</v>
      </c>
      <c r="AM46" s="2">
        <v>0</v>
      </c>
      <c r="AN46" s="4">
        <f t="shared" si="27"/>
        <v>0.93333333333333335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4">
        <v>0.86</v>
      </c>
      <c r="AW46" s="4">
        <f t="shared" si="26"/>
        <v>0</v>
      </c>
      <c r="AY46" s="2" t="s">
        <v>51</v>
      </c>
      <c r="AZ46" s="1">
        <v>45</v>
      </c>
      <c r="BA46" s="1">
        <v>39</v>
      </c>
      <c r="BB46" s="1">
        <v>6</v>
      </c>
      <c r="BC46" s="1">
        <v>0</v>
      </c>
      <c r="BD46" s="3">
        <v>0.87</v>
      </c>
      <c r="BE46" s="4">
        <f t="shared" si="7"/>
        <v>1.0000000000000009E-2</v>
      </c>
      <c r="BG46" s="2" t="s">
        <v>51</v>
      </c>
      <c r="BH46" s="2">
        <v>45</v>
      </c>
      <c r="BI46" s="2">
        <v>39</v>
      </c>
      <c r="BJ46" s="2">
        <v>6</v>
      </c>
      <c r="BK46" s="2">
        <v>0</v>
      </c>
      <c r="BL46" s="4">
        <v>0.87</v>
      </c>
      <c r="BM46" s="4">
        <f t="shared" si="8"/>
        <v>0</v>
      </c>
      <c r="BO46" s="2" t="s">
        <v>51</v>
      </c>
      <c r="BP46" s="2">
        <v>45</v>
      </c>
      <c r="BQ46" s="2">
        <v>39</v>
      </c>
      <c r="BR46" s="2">
        <v>6</v>
      </c>
      <c r="BS46" s="2">
        <v>0</v>
      </c>
      <c r="BT46" s="4">
        <v>0.87</v>
      </c>
      <c r="BU46" s="4">
        <f t="shared" si="9"/>
        <v>0</v>
      </c>
      <c r="BW46" s="2" t="s">
        <v>52</v>
      </c>
      <c r="BX46" s="2">
        <v>14</v>
      </c>
      <c r="BY46" s="2">
        <v>10</v>
      </c>
      <c r="BZ46" s="2">
        <v>3</v>
      </c>
      <c r="CA46" s="2">
        <v>1</v>
      </c>
      <c r="CB46" s="4">
        <v>0.71</v>
      </c>
      <c r="CC46" s="4">
        <f t="shared" ref="CC46:CC77" si="28">CB46-BT47</f>
        <v>0.14000000000000001</v>
      </c>
      <c r="CE46" s="2" t="s">
        <v>52</v>
      </c>
      <c r="CF46" s="2">
        <v>14</v>
      </c>
      <c r="CG46" s="2">
        <v>10</v>
      </c>
      <c r="CH46" s="2">
        <v>3</v>
      </c>
      <c r="CI46" s="2">
        <v>1</v>
      </c>
      <c r="CJ46" s="4">
        <v>0.71</v>
      </c>
      <c r="CK46" s="4">
        <f t="shared" si="11"/>
        <v>0</v>
      </c>
      <c r="CM46" s="2" t="s">
        <v>52</v>
      </c>
      <c r="CN46" s="2">
        <v>14</v>
      </c>
      <c r="CO46" s="2">
        <v>10</v>
      </c>
      <c r="CP46" s="2">
        <v>3</v>
      </c>
      <c r="CQ46" s="2">
        <v>1</v>
      </c>
      <c r="CR46" s="4">
        <v>0.71</v>
      </c>
      <c r="CS46" s="4">
        <f t="shared" si="12"/>
        <v>0</v>
      </c>
      <c r="CU46" s="2" t="s">
        <v>52</v>
      </c>
      <c r="CV46" s="2">
        <v>14</v>
      </c>
      <c r="CW46" s="2">
        <v>10</v>
      </c>
      <c r="CX46" s="2">
        <v>3</v>
      </c>
      <c r="CY46" s="2">
        <v>1</v>
      </c>
      <c r="CZ46" s="4">
        <v>0.71</v>
      </c>
      <c r="DA46" s="4">
        <f t="shared" si="13"/>
        <v>0</v>
      </c>
      <c r="DC46" s="2" t="s">
        <v>52</v>
      </c>
      <c r="DD46" s="2">
        <v>14</v>
      </c>
      <c r="DE46" s="2">
        <v>10</v>
      </c>
      <c r="DF46" s="2">
        <v>3</v>
      </c>
      <c r="DG46" s="2">
        <v>1</v>
      </c>
      <c r="DH46" s="4">
        <v>0.71</v>
      </c>
      <c r="DI46" s="4">
        <f t="shared" si="14"/>
        <v>0</v>
      </c>
      <c r="DK46" s="2" t="s">
        <v>52</v>
      </c>
      <c r="DL46" s="2">
        <v>14</v>
      </c>
      <c r="DM46" s="2">
        <v>10</v>
      </c>
      <c r="DN46" s="2">
        <v>3</v>
      </c>
      <c r="DO46" s="2">
        <v>1</v>
      </c>
      <c r="DP46" s="4">
        <v>0.71</v>
      </c>
      <c r="DQ46" s="4">
        <f t="shared" si="15"/>
        <v>0</v>
      </c>
      <c r="DS46" s="2" t="s">
        <v>52</v>
      </c>
      <c r="DT46" s="2">
        <v>14</v>
      </c>
      <c r="DU46" s="2">
        <v>10</v>
      </c>
      <c r="DV46" s="2">
        <v>3</v>
      </c>
      <c r="DW46" s="2">
        <v>1</v>
      </c>
      <c r="DX46" s="4">
        <v>0.71</v>
      </c>
      <c r="DY46" s="4">
        <f t="shared" si="16"/>
        <v>0</v>
      </c>
      <c r="EA46" s="2" t="s">
        <v>52</v>
      </c>
      <c r="EB46" s="2">
        <v>14</v>
      </c>
      <c r="EC46" s="2">
        <v>10</v>
      </c>
      <c r="ED46" s="2">
        <v>3</v>
      </c>
      <c r="EE46" s="2">
        <v>1</v>
      </c>
      <c r="EF46" s="4">
        <v>0.71</v>
      </c>
      <c r="EG46" s="4">
        <f t="shared" si="17"/>
        <v>0</v>
      </c>
      <c r="EI46" s="2" t="s">
        <v>52</v>
      </c>
      <c r="EJ46" s="2">
        <v>14</v>
      </c>
      <c r="EK46" s="2">
        <v>10</v>
      </c>
      <c r="EL46" s="2">
        <v>3</v>
      </c>
      <c r="EM46" s="2">
        <v>1</v>
      </c>
      <c r="EN46" s="4">
        <v>0.71</v>
      </c>
      <c r="EO46" s="4">
        <f t="shared" si="18"/>
        <v>0</v>
      </c>
      <c r="EQ46" s="2" t="s">
        <v>52</v>
      </c>
      <c r="ER46" s="2">
        <v>14</v>
      </c>
      <c r="ES46" s="2">
        <v>10</v>
      </c>
      <c r="ET46" s="2">
        <v>3</v>
      </c>
      <c r="EU46" s="2">
        <v>1</v>
      </c>
      <c r="EV46" s="4">
        <v>0.71</v>
      </c>
      <c r="EW46" s="4">
        <f t="shared" si="19"/>
        <v>0</v>
      </c>
      <c r="EY46" s="2" t="s">
        <v>52</v>
      </c>
      <c r="EZ46" s="2">
        <v>14</v>
      </c>
      <c r="FA46" s="2">
        <v>10</v>
      </c>
      <c r="FB46" s="2">
        <v>3</v>
      </c>
      <c r="FC46" s="2">
        <v>1</v>
      </c>
      <c r="FD46" s="4">
        <v>0.71</v>
      </c>
      <c r="FE46" s="4">
        <f t="shared" si="20"/>
        <v>0</v>
      </c>
    </row>
    <row r="47" spans="1:161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3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4"/>
        <v>1</v>
      </c>
      <c r="P47" s="10">
        <f t="shared" si="5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v>1</v>
      </c>
      <c r="X47" s="4">
        <f t="shared" si="2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5"/>
        <v>0</v>
      </c>
      <c r="AI47" s="2" t="s">
        <v>50</v>
      </c>
      <c r="AJ47" s="2">
        <v>18</v>
      </c>
      <c r="AK47" s="2">
        <v>18</v>
      </c>
      <c r="AL47" s="2">
        <v>0</v>
      </c>
      <c r="AM47" s="2">
        <v>0</v>
      </c>
      <c r="AN47" s="4">
        <f t="shared" si="27"/>
        <v>1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4">
        <v>0.35</v>
      </c>
      <c r="AW47" s="4">
        <f t="shared" si="26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v>0.36</v>
      </c>
      <c r="BE47" s="4">
        <f t="shared" si="7"/>
        <v>1.0000000000000009E-2</v>
      </c>
      <c r="BG47" s="2" t="s">
        <v>52</v>
      </c>
      <c r="BH47" s="2">
        <v>14</v>
      </c>
      <c r="BI47" s="2">
        <v>5</v>
      </c>
      <c r="BJ47" s="2">
        <v>9</v>
      </c>
      <c r="BK47" s="2">
        <v>0</v>
      </c>
      <c r="BL47" s="4">
        <v>0.36</v>
      </c>
      <c r="BM47" s="4">
        <f t="shared" si="8"/>
        <v>0</v>
      </c>
      <c r="BO47" s="2" t="s">
        <v>52</v>
      </c>
      <c r="BP47" s="2">
        <v>14</v>
      </c>
      <c r="BQ47" s="2">
        <v>8</v>
      </c>
      <c r="BR47" s="2">
        <v>6</v>
      </c>
      <c r="BS47" s="2">
        <v>0</v>
      </c>
      <c r="BT47" s="4">
        <v>0.56999999999999995</v>
      </c>
      <c r="BU47" s="4">
        <f t="shared" si="9"/>
        <v>0.20999999999999996</v>
      </c>
      <c r="BW47" s="2" t="s">
        <v>54</v>
      </c>
      <c r="BX47" s="2">
        <v>36</v>
      </c>
      <c r="BY47" s="2">
        <v>36</v>
      </c>
      <c r="BZ47" s="2">
        <v>0</v>
      </c>
      <c r="CA47" s="2">
        <v>0</v>
      </c>
      <c r="CB47" s="4">
        <v>1</v>
      </c>
      <c r="CC47" s="4">
        <f t="shared" si="28"/>
        <v>0</v>
      </c>
      <c r="CE47" s="2" t="s">
        <v>54</v>
      </c>
      <c r="CF47" s="2">
        <v>36</v>
      </c>
      <c r="CG47" s="2">
        <v>36</v>
      </c>
      <c r="CH47" s="2">
        <v>0</v>
      </c>
      <c r="CI47" s="2">
        <v>0</v>
      </c>
      <c r="CJ47" s="4">
        <v>1</v>
      </c>
      <c r="CK47" s="4">
        <f t="shared" si="11"/>
        <v>0</v>
      </c>
      <c r="CM47" s="2" t="s">
        <v>54</v>
      </c>
      <c r="CN47" s="2">
        <v>36</v>
      </c>
      <c r="CO47" s="2">
        <v>36</v>
      </c>
      <c r="CP47" s="2">
        <v>0</v>
      </c>
      <c r="CQ47" s="2">
        <v>0</v>
      </c>
      <c r="CR47" s="4">
        <v>1</v>
      </c>
      <c r="CS47" s="4">
        <f t="shared" si="12"/>
        <v>0</v>
      </c>
      <c r="CU47" s="2" t="s">
        <v>54</v>
      </c>
      <c r="CV47" s="2">
        <v>36</v>
      </c>
      <c r="CW47" s="2">
        <v>36</v>
      </c>
      <c r="CX47" s="2">
        <v>0</v>
      </c>
      <c r="CY47" s="2">
        <v>0</v>
      </c>
      <c r="CZ47" s="4">
        <v>1</v>
      </c>
      <c r="DA47" s="4">
        <f t="shared" si="13"/>
        <v>0</v>
      </c>
      <c r="DC47" s="2" t="s">
        <v>54</v>
      </c>
      <c r="DD47" s="2">
        <v>36</v>
      </c>
      <c r="DE47" s="2">
        <v>36</v>
      </c>
      <c r="DF47" s="2">
        <v>0</v>
      </c>
      <c r="DG47" s="2">
        <v>0</v>
      </c>
      <c r="DH47" s="4">
        <v>1</v>
      </c>
      <c r="DI47" s="4">
        <f t="shared" si="14"/>
        <v>0</v>
      </c>
      <c r="DK47" s="2" t="s">
        <v>54</v>
      </c>
      <c r="DL47" s="2">
        <v>36</v>
      </c>
      <c r="DM47" s="2">
        <v>36</v>
      </c>
      <c r="DN47" s="2">
        <v>0</v>
      </c>
      <c r="DO47" s="2">
        <v>0</v>
      </c>
      <c r="DP47" s="4">
        <v>1</v>
      </c>
      <c r="DQ47" s="4">
        <f t="shared" si="15"/>
        <v>0</v>
      </c>
      <c r="DS47" s="2" t="s">
        <v>54</v>
      </c>
      <c r="DT47" s="2">
        <v>36</v>
      </c>
      <c r="DU47" s="2">
        <v>36</v>
      </c>
      <c r="DV47" s="2">
        <v>0</v>
      </c>
      <c r="DW47" s="2">
        <v>0</v>
      </c>
      <c r="DX47" s="4">
        <v>1</v>
      </c>
      <c r="DY47" s="4">
        <f t="shared" si="16"/>
        <v>0</v>
      </c>
      <c r="EA47" s="2" t="s">
        <v>54</v>
      </c>
      <c r="EB47" s="2">
        <v>36</v>
      </c>
      <c r="EC47" s="2">
        <v>36</v>
      </c>
      <c r="ED47" s="2">
        <v>0</v>
      </c>
      <c r="EE47" s="2">
        <v>0</v>
      </c>
      <c r="EF47" s="4">
        <v>1</v>
      </c>
      <c r="EG47" s="4">
        <f t="shared" si="17"/>
        <v>0</v>
      </c>
      <c r="EI47" s="2" t="s">
        <v>54</v>
      </c>
      <c r="EJ47" s="2">
        <v>36</v>
      </c>
      <c r="EK47" s="2">
        <v>36</v>
      </c>
      <c r="EL47" s="2">
        <v>0</v>
      </c>
      <c r="EM47" s="2">
        <v>0</v>
      </c>
      <c r="EN47" s="4">
        <v>1</v>
      </c>
      <c r="EO47" s="4">
        <f t="shared" si="18"/>
        <v>0</v>
      </c>
      <c r="EQ47" s="2" t="s">
        <v>54</v>
      </c>
      <c r="ER47" s="2">
        <v>36</v>
      </c>
      <c r="ES47" s="2">
        <v>36</v>
      </c>
      <c r="ET47" s="2">
        <v>0</v>
      </c>
      <c r="EU47" s="2">
        <v>0</v>
      </c>
      <c r="EV47" s="4">
        <v>1</v>
      </c>
      <c r="EW47" s="4">
        <f t="shared" si="19"/>
        <v>0</v>
      </c>
      <c r="EY47" s="2" t="s">
        <v>54</v>
      </c>
      <c r="EZ47" s="2">
        <v>36</v>
      </c>
      <c r="FA47" s="2">
        <v>36</v>
      </c>
      <c r="FB47" s="2">
        <v>0</v>
      </c>
      <c r="FC47" s="2">
        <v>0</v>
      </c>
      <c r="FD47" s="4">
        <v>1</v>
      </c>
      <c r="FE47" s="4">
        <f t="shared" si="20"/>
        <v>0</v>
      </c>
    </row>
    <row r="48" spans="1:161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3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4"/>
        <v>0.8666666666666667</v>
      </c>
      <c r="P48" s="10">
        <f t="shared" si="5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v>0.86</v>
      </c>
      <c r="X48" s="4">
        <f t="shared" si="24"/>
        <v>-6.6666666666667096E-3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v>0.86</v>
      </c>
      <c r="AF48" s="4">
        <f t="shared" si="25"/>
        <v>0</v>
      </c>
      <c r="AI48" s="2" t="s">
        <v>51</v>
      </c>
      <c r="AJ48" s="2">
        <v>45</v>
      </c>
      <c r="AK48" s="2">
        <v>39</v>
      </c>
      <c r="AL48" s="2">
        <v>6</v>
      </c>
      <c r="AM48" s="2">
        <v>0</v>
      </c>
      <c r="AN48" s="4">
        <f t="shared" si="27"/>
        <v>0.8666666666666667</v>
      </c>
      <c r="AO48" s="4">
        <f>AE48-AN48</f>
        <v>-6.6666666666667096E-3</v>
      </c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4">
        <v>1</v>
      </c>
      <c r="AW48" s="4">
        <f t="shared" ref="AW48:AW58" si="29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v>1</v>
      </c>
      <c r="BE48" s="4">
        <f t="shared" si="7"/>
        <v>0</v>
      </c>
      <c r="BG48" s="2" t="s">
        <v>54</v>
      </c>
      <c r="BH48" s="2">
        <v>36</v>
      </c>
      <c r="BI48" s="2">
        <v>36</v>
      </c>
      <c r="BJ48" s="2">
        <v>0</v>
      </c>
      <c r="BK48" s="2">
        <v>0</v>
      </c>
      <c r="BL48" s="4">
        <v>1</v>
      </c>
      <c r="BM48" s="4">
        <f t="shared" si="8"/>
        <v>0</v>
      </c>
      <c r="BO48" s="2" t="s">
        <v>54</v>
      </c>
      <c r="BP48" s="2">
        <v>36</v>
      </c>
      <c r="BQ48" s="2">
        <v>36</v>
      </c>
      <c r="BR48" s="2">
        <v>0</v>
      </c>
      <c r="BS48" s="2">
        <v>0</v>
      </c>
      <c r="BT48" s="4">
        <v>1</v>
      </c>
      <c r="BU48" s="4">
        <f t="shared" si="9"/>
        <v>0</v>
      </c>
      <c r="BW48" s="2" t="s">
        <v>55</v>
      </c>
      <c r="BX48" s="2">
        <v>74</v>
      </c>
      <c r="BY48" s="2">
        <v>24</v>
      </c>
      <c r="BZ48" s="2">
        <v>50</v>
      </c>
      <c r="CA48" s="2">
        <v>0</v>
      </c>
      <c r="CB48" s="4">
        <v>0.32</v>
      </c>
      <c r="CC48" s="4">
        <f t="shared" si="28"/>
        <v>0</v>
      </c>
      <c r="CE48" s="2" t="s">
        <v>55</v>
      </c>
      <c r="CF48" s="2">
        <v>74</v>
      </c>
      <c r="CG48" s="2">
        <v>24</v>
      </c>
      <c r="CH48" s="2">
        <v>50</v>
      </c>
      <c r="CI48" s="2">
        <v>0</v>
      </c>
      <c r="CJ48" s="4">
        <v>0.32</v>
      </c>
      <c r="CK48" s="4">
        <f t="shared" si="11"/>
        <v>0</v>
      </c>
      <c r="CM48" s="2" t="s">
        <v>55</v>
      </c>
      <c r="CN48" s="2">
        <v>74</v>
      </c>
      <c r="CO48" s="2">
        <v>24</v>
      </c>
      <c r="CP48" s="2">
        <v>50</v>
      </c>
      <c r="CQ48" s="2">
        <v>0</v>
      </c>
      <c r="CR48" s="4">
        <v>0.32</v>
      </c>
      <c r="CS48" s="4">
        <f t="shared" si="12"/>
        <v>0</v>
      </c>
      <c r="CU48" s="2" t="s">
        <v>55</v>
      </c>
      <c r="CV48" s="2">
        <v>74</v>
      </c>
      <c r="CW48" s="2">
        <v>24</v>
      </c>
      <c r="CX48" s="2">
        <v>50</v>
      </c>
      <c r="CY48" s="2">
        <v>0</v>
      </c>
      <c r="CZ48" s="4">
        <v>0.32</v>
      </c>
      <c r="DA48" s="4">
        <f t="shared" si="13"/>
        <v>0</v>
      </c>
      <c r="DC48" s="2" t="s">
        <v>55</v>
      </c>
      <c r="DD48" s="2">
        <v>74</v>
      </c>
      <c r="DE48" s="2">
        <v>24</v>
      </c>
      <c r="DF48" s="2">
        <v>50</v>
      </c>
      <c r="DG48" s="2">
        <v>0</v>
      </c>
      <c r="DH48" s="4">
        <v>0.32</v>
      </c>
      <c r="DI48" s="4">
        <f t="shared" si="14"/>
        <v>0</v>
      </c>
      <c r="DK48" s="2" t="s">
        <v>55</v>
      </c>
      <c r="DL48" s="2">
        <v>74</v>
      </c>
      <c r="DM48" s="2">
        <v>24</v>
      </c>
      <c r="DN48" s="2">
        <v>50</v>
      </c>
      <c r="DO48" s="2">
        <v>0</v>
      </c>
      <c r="DP48" s="4">
        <v>0.32</v>
      </c>
      <c r="DQ48" s="4">
        <f t="shared" si="15"/>
        <v>0</v>
      </c>
      <c r="DS48" s="2" t="s">
        <v>55</v>
      </c>
      <c r="DT48" s="2">
        <v>74</v>
      </c>
      <c r="DU48" s="2">
        <v>24</v>
      </c>
      <c r="DV48" s="2">
        <v>50</v>
      </c>
      <c r="DW48" s="2">
        <v>0</v>
      </c>
      <c r="DX48" s="4">
        <v>0.32</v>
      </c>
      <c r="DY48" s="4">
        <f t="shared" si="16"/>
        <v>0</v>
      </c>
      <c r="EA48" s="2" t="s">
        <v>55</v>
      </c>
      <c r="EB48" s="2">
        <v>74</v>
      </c>
      <c r="EC48" s="2">
        <v>24</v>
      </c>
      <c r="ED48" s="2">
        <v>50</v>
      </c>
      <c r="EE48" s="2">
        <v>0</v>
      </c>
      <c r="EF48" s="4">
        <v>0.32</v>
      </c>
      <c r="EG48" s="4">
        <f t="shared" si="17"/>
        <v>0</v>
      </c>
      <c r="EI48" s="2" t="s">
        <v>55</v>
      </c>
      <c r="EJ48" s="2">
        <v>74</v>
      </c>
      <c r="EK48" s="2">
        <v>24</v>
      </c>
      <c r="EL48" s="2">
        <v>50</v>
      </c>
      <c r="EM48" s="2">
        <v>0</v>
      </c>
      <c r="EN48" s="4">
        <v>0.32</v>
      </c>
      <c r="EO48" s="4">
        <f t="shared" si="18"/>
        <v>0</v>
      </c>
      <c r="EQ48" s="2" t="s">
        <v>55</v>
      </c>
      <c r="ER48" s="2">
        <v>74</v>
      </c>
      <c r="ES48" s="2">
        <v>24</v>
      </c>
      <c r="ET48" s="2">
        <v>50</v>
      </c>
      <c r="EU48" s="2">
        <v>0</v>
      </c>
      <c r="EV48" s="4">
        <v>0.32</v>
      </c>
      <c r="EW48" s="4">
        <f t="shared" si="19"/>
        <v>0</v>
      </c>
      <c r="EY48" s="2" t="s">
        <v>55</v>
      </c>
      <c r="EZ48" s="2">
        <v>74</v>
      </c>
      <c r="FA48" s="2">
        <v>24</v>
      </c>
      <c r="FB48" s="2">
        <v>50</v>
      </c>
      <c r="FC48" s="2">
        <v>0</v>
      </c>
      <c r="FD48" s="4">
        <v>0.32</v>
      </c>
      <c r="FE48" s="4">
        <f t="shared" si="20"/>
        <v>0</v>
      </c>
    </row>
    <row r="49" spans="1:161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3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4"/>
        <v>0.35714285714285715</v>
      </c>
      <c r="P49" s="10">
        <f t="shared" si="5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v>0.35</v>
      </c>
      <c r="X49" s="4">
        <f t="shared" si="24"/>
        <v>-7.142857142857173E-3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5"/>
        <v>0</v>
      </c>
      <c r="AI49" s="2" t="s">
        <v>52</v>
      </c>
      <c r="AJ49" s="2">
        <v>14</v>
      </c>
      <c r="AK49" s="2">
        <v>5</v>
      </c>
      <c r="AL49" s="2">
        <v>9</v>
      </c>
      <c r="AM49" s="2">
        <v>0</v>
      </c>
      <c r="AN49" s="4">
        <f t="shared" si="27"/>
        <v>0.35714285714285715</v>
      </c>
      <c r="AO49" s="4">
        <f>AE49-AN49</f>
        <v>-7.142857142857173E-3</v>
      </c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4">
        <v>0.32</v>
      </c>
      <c r="AW49" s="4">
        <f t="shared" si="29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v>0.32</v>
      </c>
      <c r="BE49" s="4">
        <f t="shared" si="7"/>
        <v>0</v>
      </c>
      <c r="BG49" s="2" t="s">
        <v>55</v>
      </c>
      <c r="BH49" s="2">
        <v>74</v>
      </c>
      <c r="BI49" s="2">
        <v>24</v>
      </c>
      <c r="BJ49" s="2">
        <v>50</v>
      </c>
      <c r="BK49" s="2">
        <v>0</v>
      </c>
      <c r="BL49" s="4">
        <v>0.32</v>
      </c>
      <c r="BM49" s="4">
        <f t="shared" si="8"/>
        <v>0</v>
      </c>
      <c r="BO49" s="2" t="s">
        <v>55</v>
      </c>
      <c r="BP49" s="2">
        <v>74</v>
      </c>
      <c r="BQ49" s="2">
        <v>24</v>
      </c>
      <c r="BR49" s="2">
        <v>50</v>
      </c>
      <c r="BS49" s="2">
        <v>0</v>
      </c>
      <c r="BT49" s="4">
        <v>0.32</v>
      </c>
      <c r="BU49" s="4">
        <f t="shared" si="9"/>
        <v>0</v>
      </c>
      <c r="BW49" s="2" t="s">
        <v>56</v>
      </c>
      <c r="BX49" s="2">
        <v>110</v>
      </c>
      <c r="BY49" s="2">
        <v>110</v>
      </c>
      <c r="BZ49" s="2">
        <v>0</v>
      </c>
      <c r="CA49" s="2">
        <v>0</v>
      </c>
      <c r="CB49" s="4">
        <v>1</v>
      </c>
      <c r="CC49" s="4">
        <f t="shared" si="28"/>
        <v>0</v>
      </c>
      <c r="CE49" s="2" t="s">
        <v>56</v>
      </c>
      <c r="CF49" s="2">
        <v>110</v>
      </c>
      <c r="CG49" s="2">
        <v>110</v>
      </c>
      <c r="CH49" s="2">
        <v>0</v>
      </c>
      <c r="CI49" s="2">
        <v>0</v>
      </c>
      <c r="CJ49" s="4">
        <v>1</v>
      </c>
      <c r="CK49" s="4">
        <f t="shared" si="11"/>
        <v>0</v>
      </c>
      <c r="CM49" s="2" t="s">
        <v>56</v>
      </c>
      <c r="CN49" s="2">
        <v>110</v>
      </c>
      <c r="CO49" s="2">
        <v>110</v>
      </c>
      <c r="CP49" s="2">
        <v>0</v>
      </c>
      <c r="CQ49" s="2">
        <v>0</v>
      </c>
      <c r="CR49" s="4">
        <v>1</v>
      </c>
      <c r="CS49" s="4">
        <f t="shared" si="12"/>
        <v>0</v>
      </c>
      <c r="CU49" s="2" t="s">
        <v>56</v>
      </c>
      <c r="CV49" s="2">
        <v>110</v>
      </c>
      <c r="CW49" s="2">
        <v>110</v>
      </c>
      <c r="CX49" s="2">
        <v>0</v>
      </c>
      <c r="CY49" s="2">
        <v>0</v>
      </c>
      <c r="CZ49" s="4">
        <v>1</v>
      </c>
      <c r="DA49" s="4">
        <f t="shared" si="13"/>
        <v>0</v>
      </c>
      <c r="DC49" s="2" t="s">
        <v>56</v>
      </c>
      <c r="DD49" s="2">
        <v>110</v>
      </c>
      <c r="DE49" s="2">
        <v>110</v>
      </c>
      <c r="DF49" s="2">
        <v>0</v>
      </c>
      <c r="DG49" s="2">
        <v>0</v>
      </c>
      <c r="DH49" s="4">
        <v>1</v>
      </c>
      <c r="DI49" s="4">
        <f t="shared" si="14"/>
        <v>0</v>
      </c>
      <c r="DK49" s="2" t="s">
        <v>56</v>
      </c>
      <c r="DL49" s="2">
        <v>110</v>
      </c>
      <c r="DM49" s="2">
        <v>110</v>
      </c>
      <c r="DN49" s="2">
        <v>0</v>
      </c>
      <c r="DO49" s="2">
        <v>0</v>
      </c>
      <c r="DP49" s="4">
        <v>1</v>
      </c>
      <c r="DQ49" s="4">
        <f t="shared" si="15"/>
        <v>0</v>
      </c>
      <c r="DS49" s="2" t="s">
        <v>56</v>
      </c>
      <c r="DT49" s="2">
        <v>110</v>
      </c>
      <c r="DU49" s="2">
        <v>110</v>
      </c>
      <c r="DV49" s="2">
        <v>0</v>
      </c>
      <c r="DW49" s="2">
        <v>0</v>
      </c>
      <c r="DX49" s="4">
        <v>1</v>
      </c>
      <c r="DY49" s="4">
        <f t="shared" si="16"/>
        <v>0</v>
      </c>
      <c r="EA49" s="2" t="s">
        <v>56</v>
      </c>
      <c r="EB49" s="2">
        <v>110</v>
      </c>
      <c r="EC49" s="2">
        <v>110</v>
      </c>
      <c r="ED49" s="2">
        <v>0</v>
      </c>
      <c r="EE49" s="2">
        <v>0</v>
      </c>
      <c r="EF49" s="4">
        <v>1</v>
      </c>
      <c r="EG49" s="4">
        <f t="shared" si="17"/>
        <v>0</v>
      </c>
      <c r="EI49" s="2" t="s">
        <v>56</v>
      </c>
      <c r="EJ49" s="2">
        <v>110</v>
      </c>
      <c r="EK49" s="2">
        <v>110</v>
      </c>
      <c r="EL49" s="2">
        <v>0</v>
      </c>
      <c r="EM49" s="2">
        <v>0</v>
      </c>
      <c r="EN49" s="4">
        <v>1</v>
      </c>
      <c r="EO49" s="4">
        <f t="shared" si="18"/>
        <v>0</v>
      </c>
      <c r="EQ49" s="2" t="s">
        <v>56</v>
      </c>
      <c r="ER49" s="2">
        <v>110</v>
      </c>
      <c r="ES49" s="2">
        <v>110</v>
      </c>
      <c r="ET49" s="2">
        <v>0</v>
      </c>
      <c r="EU49" s="2">
        <v>0</v>
      </c>
      <c r="EV49" s="4">
        <v>1</v>
      </c>
      <c r="EW49" s="4">
        <f t="shared" si="19"/>
        <v>0</v>
      </c>
      <c r="EY49" s="2" t="s">
        <v>56</v>
      </c>
      <c r="EZ49" s="2">
        <v>110</v>
      </c>
      <c r="FA49" s="2">
        <v>110</v>
      </c>
      <c r="FB49" s="2">
        <v>0</v>
      </c>
      <c r="FC49" s="2">
        <v>0</v>
      </c>
      <c r="FD49" s="4">
        <v>1</v>
      </c>
      <c r="FE49" s="4">
        <f t="shared" si="20"/>
        <v>0</v>
      </c>
    </row>
    <row r="50" spans="1:161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3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4"/>
        <v>0</v>
      </c>
      <c r="P50" s="10">
        <f t="shared" si="5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v>0</v>
      </c>
      <c r="X50" s="4">
        <f t="shared" si="24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5"/>
        <v>0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4">
        <v>1</v>
      </c>
      <c r="AW50" s="4">
        <f t="shared" si="29"/>
        <v>0</v>
      </c>
      <c r="AY50" s="2" t="s">
        <v>56</v>
      </c>
      <c r="AZ50" s="1">
        <v>110</v>
      </c>
      <c r="BA50" s="1">
        <v>110</v>
      </c>
      <c r="BB50" s="1">
        <v>0</v>
      </c>
      <c r="BC50" s="1">
        <v>0</v>
      </c>
      <c r="BD50" s="3">
        <v>1</v>
      </c>
      <c r="BE50" s="4">
        <f t="shared" si="7"/>
        <v>0</v>
      </c>
      <c r="BG50" s="2" t="s">
        <v>56</v>
      </c>
      <c r="BH50" s="2">
        <v>110</v>
      </c>
      <c r="BI50" s="2">
        <v>110</v>
      </c>
      <c r="BJ50" s="2">
        <v>0</v>
      </c>
      <c r="BK50" s="2">
        <v>0</v>
      </c>
      <c r="BL50" s="4">
        <v>1</v>
      </c>
      <c r="BM50" s="4">
        <f t="shared" si="8"/>
        <v>0</v>
      </c>
      <c r="BO50" s="2" t="s">
        <v>56</v>
      </c>
      <c r="BP50" s="2">
        <v>110</v>
      </c>
      <c r="BQ50" s="2">
        <v>110</v>
      </c>
      <c r="BR50" s="2">
        <v>0</v>
      </c>
      <c r="BS50" s="2">
        <v>0</v>
      </c>
      <c r="BT50" s="4">
        <v>1</v>
      </c>
      <c r="BU50" s="4">
        <f t="shared" si="9"/>
        <v>0</v>
      </c>
      <c r="BW50" s="2" t="s">
        <v>57</v>
      </c>
      <c r="BX50" s="2">
        <v>56</v>
      </c>
      <c r="BY50" s="2">
        <v>49</v>
      </c>
      <c r="BZ50" s="2">
        <v>5</v>
      </c>
      <c r="CA50" s="2">
        <v>2</v>
      </c>
      <c r="CB50" s="4">
        <v>0.88</v>
      </c>
      <c r="CC50" s="4">
        <f t="shared" si="28"/>
        <v>0</v>
      </c>
      <c r="CE50" s="2" t="s">
        <v>57</v>
      </c>
      <c r="CF50" s="2">
        <v>56</v>
      </c>
      <c r="CG50" s="2">
        <v>50</v>
      </c>
      <c r="CH50" s="2">
        <v>5</v>
      </c>
      <c r="CI50" s="2">
        <v>1</v>
      </c>
      <c r="CJ50" s="4">
        <v>0.89</v>
      </c>
      <c r="CK50" s="4">
        <f t="shared" si="11"/>
        <v>1.0000000000000009E-2</v>
      </c>
      <c r="CM50" s="2" t="s">
        <v>57</v>
      </c>
      <c r="CN50" s="2">
        <v>56</v>
      </c>
      <c r="CO50" s="2">
        <v>50</v>
      </c>
      <c r="CP50" s="2">
        <v>5</v>
      </c>
      <c r="CQ50" s="2">
        <v>1</v>
      </c>
      <c r="CR50" s="4">
        <v>0.89</v>
      </c>
      <c r="CS50" s="4">
        <f t="shared" si="12"/>
        <v>0</v>
      </c>
      <c r="CU50" s="2" t="s">
        <v>57</v>
      </c>
      <c r="CV50" s="2">
        <v>56</v>
      </c>
      <c r="CW50" s="2">
        <v>49</v>
      </c>
      <c r="CX50" s="2">
        <v>5</v>
      </c>
      <c r="CY50" s="7">
        <v>2</v>
      </c>
      <c r="CZ50" s="4">
        <v>0.88</v>
      </c>
      <c r="DA50" s="4">
        <f t="shared" si="13"/>
        <v>-1.0000000000000009E-2</v>
      </c>
      <c r="DC50" s="2" t="s">
        <v>57</v>
      </c>
      <c r="DD50" s="2">
        <v>56</v>
      </c>
      <c r="DE50" s="2">
        <v>49</v>
      </c>
      <c r="DF50" s="2">
        <v>5</v>
      </c>
      <c r="DG50" s="7">
        <v>2</v>
      </c>
      <c r="DH50" s="4">
        <v>0.88</v>
      </c>
      <c r="DI50" s="4">
        <f t="shared" si="14"/>
        <v>0</v>
      </c>
      <c r="DK50" s="2" t="s">
        <v>57</v>
      </c>
      <c r="DL50" s="2">
        <v>56</v>
      </c>
      <c r="DM50" s="2">
        <v>49</v>
      </c>
      <c r="DN50" s="2">
        <v>5</v>
      </c>
      <c r="DO50" s="2">
        <v>2</v>
      </c>
      <c r="DP50" s="4">
        <v>0.88</v>
      </c>
      <c r="DQ50" s="4">
        <f t="shared" si="15"/>
        <v>0</v>
      </c>
      <c r="DS50" s="2" t="s">
        <v>57</v>
      </c>
      <c r="DT50" s="2">
        <v>56</v>
      </c>
      <c r="DU50" s="2">
        <v>49</v>
      </c>
      <c r="DV50" s="2">
        <v>5</v>
      </c>
      <c r="DW50" s="2">
        <v>2</v>
      </c>
      <c r="DX50" s="4">
        <v>0.88</v>
      </c>
      <c r="DY50" s="4">
        <f t="shared" si="16"/>
        <v>0</v>
      </c>
      <c r="EA50" s="2" t="s">
        <v>57</v>
      </c>
      <c r="EB50" s="2">
        <v>56</v>
      </c>
      <c r="EC50" s="2">
        <v>49</v>
      </c>
      <c r="ED50" s="2">
        <v>5</v>
      </c>
      <c r="EE50" s="2">
        <v>2</v>
      </c>
      <c r="EF50" s="4">
        <v>0.88</v>
      </c>
      <c r="EG50" s="4">
        <f t="shared" si="17"/>
        <v>0</v>
      </c>
      <c r="EI50" s="2" t="s">
        <v>57</v>
      </c>
      <c r="EJ50" s="2">
        <v>56</v>
      </c>
      <c r="EK50" s="2">
        <v>49</v>
      </c>
      <c r="EL50" s="2">
        <v>5</v>
      </c>
      <c r="EM50" s="2">
        <v>2</v>
      </c>
      <c r="EN50" s="4">
        <v>0.88</v>
      </c>
      <c r="EO50" s="4">
        <f t="shared" si="18"/>
        <v>0</v>
      </c>
      <c r="EQ50" s="2" t="s">
        <v>57</v>
      </c>
      <c r="ER50" s="2">
        <v>56</v>
      </c>
      <c r="ES50" s="2">
        <v>49</v>
      </c>
      <c r="ET50" s="2">
        <v>5</v>
      </c>
      <c r="EU50" s="2">
        <v>2</v>
      </c>
      <c r="EV50" s="4">
        <v>0.88</v>
      </c>
      <c r="EW50" s="4">
        <f t="shared" si="19"/>
        <v>0</v>
      </c>
      <c r="EY50" s="2" t="s">
        <v>57</v>
      </c>
      <c r="EZ50" s="2">
        <v>56</v>
      </c>
      <c r="FA50" s="2">
        <v>49</v>
      </c>
      <c r="FB50" s="2">
        <v>5</v>
      </c>
      <c r="FC50" s="2">
        <v>2</v>
      </c>
      <c r="FD50" s="4">
        <v>0.88</v>
      </c>
      <c r="FE50" s="4">
        <f t="shared" si="20"/>
        <v>0</v>
      </c>
    </row>
    <row r="51" spans="1:161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3"/>
        <v>1</v>
      </c>
      <c r="J51" s="2" t="s">
        <v>54</v>
      </c>
      <c r="K51" s="75">
        <v>36</v>
      </c>
      <c r="L51" s="75">
        <v>36</v>
      </c>
      <c r="M51" s="75">
        <v>0</v>
      </c>
      <c r="N51" s="75">
        <v>0</v>
      </c>
      <c r="O51" s="4">
        <f t="shared" si="4"/>
        <v>1</v>
      </c>
      <c r="P51" s="10">
        <f t="shared" si="5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v>1</v>
      </c>
      <c r="X51" s="4">
        <f t="shared" si="2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5"/>
        <v>0</v>
      </c>
      <c r="AI51" s="2" t="s">
        <v>54</v>
      </c>
      <c r="AJ51" s="2">
        <v>36</v>
      </c>
      <c r="AK51" s="2">
        <v>36</v>
      </c>
      <c r="AL51" s="2">
        <v>0</v>
      </c>
      <c r="AM51" s="2">
        <v>0</v>
      </c>
      <c r="AN51" s="4">
        <f t="shared" ref="AN51:AN81" si="30">AK51/AJ51</f>
        <v>1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4">
        <v>0.87</v>
      </c>
      <c r="AW51" s="4">
        <f t="shared" si="29"/>
        <v>0</v>
      </c>
      <c r="AY51" s="2" t="s">
        <v>57</v>
      </c>
      <c r="AZ51" s="1">
        <v>56</v>
      </c>
      <c r="BA51" s="1">
        <v>49</v>
      </c>
      <c r="BB51" s="1">
        <v>5</v>
      </c>
      <c r="BC51" s="1">
        <v>2</v>
      </c>
      <c r="BD51" s="3">
        <v>0.88</v>
      </c>
      <c r="BE51" s="4">
        <f t="shared" si="7"/>
        <v>1.0000000000000009E-2</v>
      </c>
      <c r="BG51" s="2" t="s">
        <v>57</v>
      </c>
      <c r="BH51" s="2">
        <v>56</v>
      </c>
      <c r="BI51" s="2">
        <v>49</v>
      </c>
      <c r="BJ51" s="2">
        <v>5</v>
      </c>
      <c r="BK51" s="2">
        <v>2</v>
      </c>
      <c r="BL51" s="4">
        <v>0.88</v>
      </c>
      <c r="BM51" s="4">
        <f t="shared" si="8"/>
        <v>0</v>
      </c>
      <c r="BO51" s="2" t="s">
        <v>57</v>
      </c>
      <c r="BP51" s="2">
        <v>56</v>
      </c>
      <c r="BQ51" s="2">
        <v>49</v>
      </c>
      <c r="BR51" s="2">
        <v>5</v>
      </c>
      <c r="BS51" s="2">
        <v>2</v>
      </c>
      <c r="BT51" s="4">
        <v>0.88</v>
      </c>
      <c r="BU51" s="4">
        <f t="shared" si="9"/>
        <v>0</v>
      </c>
      <c r="BW51" s="2" t="s">
        <v>58</v>
      </c>
      <c r="BX51" s="2">
        <v>3</v>
      </c>
      <c r="BY51" s="2">
        <v>3</v>
      </c>
      <c r="BZ51" s="2">
        <v>0</v>
      </c>
      <c r="CA51" s="2">
        <v>0</v>
      </c>
      <c r="CB51" s="4">
        <v>1</v>
      </c>
      <c r="CC51" s="4">
        <f t="shared" si="28"/>
        <v>0</v>
      </c>
      <c r="CE51" s="2" t="s">
        <v>58</v>
      </c>
      <c r="CF51" s="2">
        <v>3</v>
      </c>
      <c r="CG51" s="2">
        <v>3</v>
      </c>
      <c r="CH51" s="2">
        <v>0</v>
      </c>
      <c r="CI51" s="2">
        <v>0</v>
      </c>
      <c r="CJ51" s="4">
        <v>1</v>
      </c>
      <c r="CK51" s="4">
        <f t="shared" si="11"/>
        <v>0</v>
      </c>
      <c r="CM51" s="2" t="s">
        <v>58</v>
      </c>
      <c r="CN51" s="2">
        <v>3</v>
      </c>
      <c r="CO51" s="2">
        <v>3</v>
      </c>
      <c r="CP51" s="2">
        <v>0</v>
      </c>
      <c r="CQ51" s="2">
        <v>0</v>
      </c>
      <c r="CR51" s="4">
        <v>1</v>
      </c>
      <c r="CS51" s="4">
        <f t="shared" si="12"/>
        <v>0</v>
      </c>
      <c r="CU51" s="2" t="s">
        <v>58</v>
      </c>
      <c r="CV51" s="2">
        <v>3</v>
      </c>
      <c r="CW51" s="2">
        <v>3</v>
      </c>
      <c r="CX51" s="2">
        <v>0</v>
      </c>
      <c r="CY51" s="2">
        <v>0</v>
      </c>
      <c r="CZ51" s="4">
        <v>1</v>
      </c>
      <c r="DA51" s="4">
        <f t="shared" si="13"/>
        <v>0</v>
      </c>
      <c r="DC51" s="2" t="s">
        <v>58</v>
      </c>
      <c r="DD51" s="2">
        <v>3</v>
      </c>
      <c r="DE51" s="2">
        <v>3</v>
      </c>
      <c r="DF51" s="2">
        <v>0</v>
      </c>
      <c r="DG51" s="2">
        <v>0</v>
      </c>
      <c r="DH51" s="4">
        <v>1</v>
      </c>
      <c r="DI51" s="4">
        <f t="shared" si="14"/>
        <v>0</v>
      </c>
      <c r="DK51" s="2" t="s">
        <v>58</v>
      </c>
      <c r="DL51" s="65">
        <v>3</v>
      </c>
      <c r="DM51" s="2">
        <v>3</v>
      </c>
      <c r="DN51" s="2">
        <v>0</v>
      </c>
      <c r="DO51" s="2">
        <v>0</v>
      </c>
      <c r="DP51" s="4">
        <v>1</v>
      </c>
      <c r="DQ51" s="4">
        <f t="shared" si="15"/>
        <v>0</v>
      </c>
      <c r="DS51" s="67" t="s">
        <v>58</v>
      </c>
      <c r="DT51" s="2">
        <v>3</v>
      </c>
      <c r="DU51" s="2">
        <v>3</v>
      </c>
      <c r="DV51" s="2">
        <v>0</v>
      </c>
      <c r="DW51" s="2">
        <v>0</v>
      </c>
      <c r="DX51" s="4">
        <v>1</v>
      </c>
      <c r="DY51" s="4">
        <f t="shared" si="16"/>
        <v>0</v>
      </c>
      <c r="EA51" s="66" t="s">
        <v>58</v>
      </c>
      <c r="EB51" s="2">
        <v>3</v>
      </c>
      <c r="EC51" s="2">
        <v>3</v>
      </c>
      <c r="ED51" s="2">
        <v>0</v>
      </c>
      <c r="EE51" s="2">
        <v>0</v>
      </c>
      <c r="EF51" s="4">
        <v>1</v>
      </c>
      <c r="EG51" s="4">
        <f t="shared" si="17"/>
        <v>0</v>
      </c>
      <c r="EI51" s="66" t="s">
        <v>58</v>
      </c>
      <c r="EJ51" s="2">
        <v>3</v>
      </c>
      <c r="EK51" s="2">
        <v>3</v>
      </c>
      <c r="EL51" s="2">
        <v>0</v>
      </c>
      <c r="EM51" s="2">
        <v>0</v>
      </c>
      <c r="EN51" s="4">
        <v>1</v>
      </c>
      <c r="EO51" s="4">
        <f t="shared" si="18"/>
        <v>0</v>
      </c>
      <c r="EQ51" s="66" t="s">
        <v>58</v>
      </c>
      <c r="ER51" s="2">
        <v>3</v>
      </c>
      <c r="ES51" s="2">
        <v>3</v>
      </c>
      <c r="ET51" s="2">
        <v>0</v>
      </c>
      <c r="EU51" s="2">
        <v>0</v>
      </c>
      <c r="EV51" s="4">
        <v>1</v>
      </c>
      <c r="EW51" s="4">
        <f t="shared" si="19"/>
        <v>0</v>
      </c>
      <c r="EY51" s="66" t="s">
        <v>58</v>
      </c>
      <c r="EZ51" s="2">
        <v>3</v>
      </c>
      <c r="FA51" s="2">
        <v>3</v>
      </c>
      <c r="FB51" s="2">
        <v>0</v>
      </c>
      <c r="FC51" s="2">
        <v>0</v>
      </c>
      <c r="FD51" s="4">
        <v>1</v>
      </c>
      <c r="FE51" s="4">
        <f t="shared" si="20"/>
        <v>0</v>
      </c>
    </row>
    <row r="52" spans="1:161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3"/>
        <v>0.32432432432432434</v>
      </c>
      <c r="J52" s="2" t="s">
        <v>55</v>
      </c>
      <c r="K52" s="75">
        <v>74</v>
      </c>
      <c r="L52" s="75">
        <v>24</v>
      </c>
      <c r="M52" s="75">
        <v>50</v>
      </c>
      <c r="N52" s="75">
        <v>0</v>
      </c>
      <c r="O52" s="4">
        <f t="shared" si="4"/>
        <v>0.32432432432432434</v>
      </c>
      <c r="P52" s="10">
        <f t="shared" si="5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v>0.32</v>
      </c>
      <c r="X52" s="4">
        <f t="shared" si="24"/>
        <v>-4.3243243243243357E-3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5"/>
        <v>0</v>
      </c>
      <c r="AI52" s="2" t="s">
        <v>55</v>
      </c>
      <c r="AJ52" s="2">
        <v>74</v>
      </c>
      <c r="AK52" s="2">
        <v>24</v>
      </c>
      <c r="AL52" s="2">
        <v>50</v>
      </c>
      <c r="AM52" s="2">
        <v>0</v>
      </c>
      <c r="AN52" s="4">
        <f t="shared" si="30"/>
        <v>0.32432432432432434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4">
        <v>1</v>
      </c>
      <c r="AW52" s="4">
        <f t="shared" si="29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v>1</v>
      </c>
      <c r="BE52" s="4">
        <f t="shared" si="7"/>
        <v>0</v>
      </c>
      <c r="BG52" s="2" t="s">
        <v>58</v>
      </c>
      <c r="BH52" s="2">
        <v>3</v>
      </c>
      <c r="BI52" s="2">
        <v>3</v>
      </c>
      <c r="BJ52" s="2">
        <v>0</v>
      </c>
      <c r="BK52" s="2">
        <v>0</v>
      </c>
      <c r="BL52" s="4">
        <v>1</v>
      </c>
      <c r="BM52" s="4">
        <f t="shared" si="8"/>
        <v>0</v>
      </c>
      <c r="BO52" s="2" t="s">
        <v>58</v>
      </c>
      <c r="BP52" s="2">
        <v>3</v>
      </c>
      <c r="BQ52" s="2">
        <v>3</v>
      </c>
      <c r="BR52" s="2">
        <v>0</v>
      </c>
      <c r="BS52" s="2">
        <v>0</v>
      </c>
      <c r="BT52" s="4">
        <v>1</v>
      </c>
      <c r="BU52" s="4">
        <f t="shared" si="9"/>
        <v>0</v>
      </c>
      <c r="BW52" s="2" t="s">
        <v>59</v>
      </c>
      <c r="BX52" s="2">
        <v>23</v>
      </c>
      <c r="BY52" s="2">
        <v>22</v>
      </c>
      <c r="BZ52" s="2">
        <v>1</v>
      </c>
      <c r="CA52" s="2">
        <v>0</v>
      </c>
      <c r="CB52" s="4">
        <v>0.96</v>
      </c>
      <c r="CC52" s="4">
        <f t="shared" si="28"/>
        <v>0</v>
      </c>
      <c r="CE52" s="2" t="s">
        <v>59</v>
      </c>
      <c r="CF52" s="2">
        <v>23</v>
      </c>
      <c r="CG52" s="2">
        <v>22</v>
      </c>
      <c r="CH52" s="2">
        <v>1</v>
      </c>
      <c r="CI52" s="2">
        <v>0</v>
      </c>
      <c r="CJ52" s="4">
        <v>0.96</v>
      </c>
      <c r="CK52" s="4">
        <f t="shared" si="11"/>
        <v>0</v>
      </c>
      <c r="CM52" s="2" t="s">
        <v>59</v>
      </c>
      <c r="CN52" s="2">
        <v>23</v>
      </c>
      <c r="CO52" s="2">
        <v>22</v>
      </c>
      <c r="CP52" s="2">
        <v>1</v>
      </c>
      <c r="CQ52" s="2">
        <v>0</v>
      </c>
      <c r="CR52" s="4">
        <v>0.96</v>
      </c>
      <c r="CS52" s="4">
        <f t="shared" si="12"/>
        <v>0</v>
      </c>
      <c r="CU52" s="2" t="s">
        <v>59</v>
      </c>
      <c r="CV52" s="2">
        <v>23</v>
      </c>
      <c r="CW52" s="2">
        <v>22</v>
      </c>
      <c r="CX52" s="2">
        <v>1</v>
      </c>
      <c r="CY52" s="2">
        <v>0</v>
      </c>
      <c r="CZ52" s="4">
        <v>0.96</v>
      </c>
      <c r="DA52" s="4">
        <f t="shared" si="13"/>
        <v>0</v>
      </c>
      <c r="DC52" s="2" t="s">
        <v>59</v>
      </c>
      <c r="DD52" s="2">
        <v>23</v>
      </c>
      <c r="DE52" s="2">
        <v>22</v>
      </c>
      <c r="DF52" s="2">
        <v>1</v>
      </c>
      <c r="DG52" s="2">
        <v>0</v>
      </c>
      <c r="DH52" s="4">
        <v>0.96</v>
      </c>
      <c r="DI52" s="4">
        <f t="shared" si="14"/>
        <v>0</v>
      </c>
      <c r="DK52" s="2" t="s">
        <v>59</v>
      </c>
      <c r="DL52" s="2">
        <v>23</v>
      </c>
      <c r="DM52" s="2">
        <v>22</v>
      </c>
      <c r="DN52" s="2">
        <v>1</v>
      </c>
      <c r="DO52" s="2">
        <v>0</v>
      </c>
      <c r="DP52" s="4">
        <v>0.96</v>
      </c>
      <c r="DQ52" s="4">
        <f t="shared" si="15"/>
        <v>0</v>
      </c>
      <c r="DS52" s="2" t="s">
        <v>59</v>
      </c>
      <c r="DT52" s="2">
        <v>23</v>
      </c>
      <c r="DU52" s="2">
        <v>22</v>
      </c>
      <c r="DV52" s="2">
        <v>1</v>
      </c>
      <c r="DW52" s="2">
        <v>0</v>
      </c>
      <c r="DX52" s="4">
        <v>0.96</v>
      </c>
      <c r="DY52" s="4">
        <f t="shared" si="16"/>
        <v>0</v>
      </c>
      <c r="EA52" s="2" t="s">
        <v>59</v>
      </c>
      <c r="EB52" s="2">
        <v>23</v>
      </c>
      <c r="EC52" s="2">
        <v>22</v>
      </c>
      <c r="ED52" s="2">
        <v>1</v>
      </c>
      <c r="EE52" s="2">
        <v>0</v>
      </c>
      <c r="EF52" s="4">
        <v>0.96</v>
      </c>
      <c r="EG52" s="4">
        <f t="shared" si="17"/>
        <v>0</v>
      </c>
      <c r="EI52" s="2" t="s">
        <v>59</v>
      </c>
      <c r="EJ52" s="2">
        <v>23</v>
      </c>
      <c r="EK52" s="2">
        <v>22</v>
      </c>
      <c r="EL52" s="2">
        <v>1</v>
      </c>
      <c r="EM52" s="2">
        <v>0</v>
      </c>
      <c r="EN52" s="4">
        <v>0.96</v>
      </c>
      <c r="EO52" s="4">
        <f t="shared" si="18"/>
        <v>0</v>
      </c>
      <c r="EQ52" s="2" t="s">
        <v>59</v>
      </c>
      <c r="ER52" s="2">
        <v>23</v>
      </c>
      <c r="ES52" s="2">
        <v>22</v>
      </c>
      <c r="ET52" s="2">
        <v>1</v>
      </c>
      <c r="EU52" s="2">
        <v>0</v>
      </c>
      <c r="EV52" s="4">
        <v>0.96</v>
      </c>
      <c r="EW52" s="4">
        <f t="shared" si="19"/>
        <v>0</v>
      </c>
      <c r="EY52" s="2" t="s">
        <v>59</v>
      </c>
      <c r="EZ52" s="2">
        <v>23</v>
      </c>
      <c r="FA52" s="2">
        <v>22</v>
      </c>
      <c r="FB52" s="2">
        <v>1</v>
      </c>
      <c r="FC52" s="2">
        <v>0</v>
      </c>
      <c r="FD52" s="4">
        <v>0.96</v>
      </c>
      <c r="FE52" s="4">
        <f t="shared" si="20"/>
        <v>0</v>
      </c>
    </row>
    <row r="53" spans="1:161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3"/>
        <v>1</v>
      </c>
      <c r="J53" s="2" t="s">
        <v>56</v>
      </c>
      <c r="K53" s="75">
        <v>110</v>
      </c>
      <c r="L53" s="75">
        <v>110</v>
      </c>
      <c r="M53" s="75">
        <v>0</v>
      </c>
      <c r="N53" s="75">
        <v>0</v>
      </c>
      <c r="O53" s="4">
        <f t="shared" si="4"/>
        <v>1</v>
      </c>
      <c r="P53" s="10">
        <f t="shared" si="5"/>
        <v>0</v>
      </c>
      <c r="R53" s="2" t="s">
        <v>56</v>
      </c>
      <c r="S53" s="1">
        <v>110</v>
      </c>
      <c r="T53" s="1">
        <v>110</v>
      </c>
      <c r="U53" s="1">
        <v>0</v>
      </c>
      <c r="V53" s="1">
        <v>0</v>
      </c>
      <c r="W53" s="3">
        <v>1</v>
      </c>
      <c r="X53" s="4">
        <f t="shared" si="2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5"/>
        <v>0</v>
      </c>
      <c r="AI53" s="2" t="s">
        <v>56</v>
      </c>
      <c r="AJ53" s="2">
        <v>110</v>
      </c>
      <c r="AK53" s="2">
        <v>110</v>
      </c>
      <c r="AL53" s="2">
        <v>0</v>
      </c>
      <c r="AM53" s="2">
        <v>0</v>
      </c>
      <c r="AN53" s="4">
        <f t="shared" si="30"/>
        <v>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4">
        <v>0.95</v>
      </c>
      <c r="AW53" s="4">
        <f t="shared" si="29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v>0.96</v>
      </c>
      <c r="BE53" s="4">
        <f t="shared" si="7"/>
        <v>1.0000000000000009E-2</v>
      </c>
      <c r="BG53" s="2" t="s">
        <v>59</v>
      </c>
      <c r="BH53" s="2">
        <v>23</v>
      </c>
      <c r="BI53" s="2">
        <v>22</v>
      </c>
      <c r="BJ53" s="2">
        <v>1</v>
      </c>
      <c r="BK53" s="2">
        <v>0</v>
      </c>
      <c r="BL53" s="4">
        <v>0.96</v>
      </c>
      <c r="BM53" s="4">
        <f t="shared" si="8"/>
        <v>0</v>
      </c>
      <c r="BO53" s="2" t="s">
        <v>59</v>
      </c>
      <c r="BP53" s="2">
        <v>23</v>
      </c>
      <c r="BQ53" s="2">
        <v>22</v>
      </c>
      <c r="BR53" s="2">
        <v>1</v>
      </c>
      <c r="BS53" s="2">
        <v>0</v>
      </c>
      <c r="BT53" s="4">
        <v>0.96</v>
      </c>
      <c r="BU53" s="4">
        <f t="shared" si="9"/>
        <v>0</v>
      </c>
      <c r="BW53" s="2" t="s">
        <v>60</v>
      </c>
      <c r="BX53" s="2">
        <v>12</v>
      </c>
      <c r="BY53" s="2">
        <v>12</v>
      </c>
      <c r="BZ53" s="2">
        <v>0</v>
      </c>
      <c r="CA53" s="2">
        <v>0</v>
      </c>
      <c r="CB53" s="4">
        <v>1</v>
      </c>
      <c r="CC53" s="4">
        <f t="shared" si="28"/>
        <v>0</v>
      </c>
      <c r="CE53" s="2" t="s">
        <v>60</v>
      </c>
      <c r="CF53" s="2">
        <v>12</v>
      </c>
      <c r="CG53" s="2">
        <v>12</v>
      </c>
      <c r="CH53" s="2">
        <v>0</v>
      </c>
      <c r="CI53" s="2">
        <v>0</v>
      </c>
      <c r="CJ53" s="4">
        <v>1</v>
      </c>
      <c r="CK53" s="4">
        <f t="shared" si="11"/>
        <v>0</v>
      </c>
      <c r="CM53" s="2" t="s">
        <v>60</v>
      </c>
      <c r="CN53" s="2">
        <v>12</v>
      </c>
      <c r="CO53" s="2">
        <v>12</v>
      </c>
      <c r="CP53" s="2">
        <v>0</v>
      </c>
      <c r="CQ53" s="2">
        <v>0</v>
      </c>
      <c r="CR53" s="4">
        <v>1</v>
      </c>
      <c r="CS53" s="4">
        <f t="shared" si="12"/>
        <v>0</v>
      </c>
      <c r="CU53" s="2" t="s">
        <v>60</v>
      </c>
      <c r="CV53" s="2">
        <v>12</v>
      </c>
      <c r="CW53" s="2">
        <v>12</v>
      </c>
      <c r="CX53" s="2">
        <v>0</v>
      </c>
      <c r="CY53" s="2">
        <v>0</v>
      </c>
      <c r="CZ53" s="4">
        <v>1</v>
      </c>
      <c r="DA53" s="4">
        <f t="shared" si="13"/>
        <v>0</v>
      </c>
      <c r="DC53" s="2" t="s">
        <v>60</v>
      </c>
      <c r="DD53" s="2">
        <v>12</v>
      </c>
      <c r="DE53" s="2">
        <v>12</v>
      </c>
      <c r="DF53" s="2">
        <v>0</v>
      </c>
      <c r="DG53" s="2">
        <v>0</v>
      </c>
      <c r="DH53" s="4">
        <v>1</v>
      </c>
      <c r="DI53" s="4">
        <f t="shared" si="14"/>
        <v>0</v>
      </c>
      <c r="DK53" s="2" t="s">
        <v>60</v>
      </c>
      <c r="DL53" s="2">
        <v>12</v>
      </c>
      <c r="DM53" s="2">
        <v>12</v>
      </c>
      <c r="DN53" s="2">
        <v>0</v>
      </c>
      <c r="DO53" s="2">
        <v>0</v>
      </c>
      <c r="DP53" s="4">
        <v>1</v>
      </c>
      <c r="DQ53" s="4">
        <f t="shared" si="15"/>
        <v>0</v>
      </c>
      <c r="DS53" s="2" t="s">
        <v>60</v>
      </c>
      <c r="DT53" s="2">
        <v>12</v>
      </c>
      <c r="DU53" s="2">
        <v>12</v>
      </c>
      <c r="DV53" s="2">
        <v>0</v>
      </c>
      <c r="DW53" s="2">
        <v>0</v>
      </c>
      <c r="DX53" s="4">
        <v>1</v>
      </c>
      <c r="DY53" s="4">
        <f t="shared" si="16"/>
        <v>0</v>
      </c>
      <c r="EA53" s="2" t="s">
        <v>60</v>
      </c>
      <c r="EB53" s="2">
        <v>12</v>
      </c>
      <c r="EC53" s="2">
        <v>12</v>
      </c>
      <c r="ED53" s="2">
        <v>0</v>
      </c>
      <c r="EE53" s="2">
        <v>0</v>
      </c>
      <c r="EF53" s="4">
        <v>1</v>
      </c>
      <c r="EG53" s="4">
        <f t="shared" si="17"/>
        <v>0</v>
      </c>
      <c r="EI53" s="2" t="s">
        <v>60</v>
      </c>
      <c r="EJ53" s="2">
        <v>12</v>
      </c>
      <c r="EK53" s="2">
        <v>12</v>
      </c>
      <c r="EL53" s="2">
        <v>0</v>
      </c>
      <c r="EM53" s="2">
        <v>0</v>
      </c>
      <c r="EN53" s="4">
        <v>1</v>
      </c>
      <c r="EO53" s="4">
        <f t="shared" si="18"/>
        <v>0</v>
      </c>
      <c r="EQ53" s="2" t="s">
        <v>60</v>
      </c>
      <c r="ER53" s="2">
        <v>12</v>
      </c>
      <c r="ES53" s="2">
        <v>12</v>
      </c>
      <c r="ET53" s="2">
        <v>0</v>
      </c>
      <c r="EU53" s="2">
        <v>0</v>
      </c>
      <c r="EV53" s="4">
        <v>1</v>
      </c>
      <c r="EW53" s="4">
        <f t="shared" si="19"/>
        <v>0</v>
      </c>
      <c r="EY53" s="2" t="s">
        <v>60</v>
      </c>
      <c r="EZ53" s="2">
        <v>12</v>
      </c>
      <c r="FA53" s="2">
        <v>12</v>
      </c>
      <c r="FB53" s="2">
        <v>0</v>
      </c>
      <c r="FC53" s="2">
        <v>0</v>
      </c>
      <c r="FD53" s="4">
        <v>1</v>
      </c>
      <c r="FE53" s="4">
        <f t="shared" si="20"/>
        <v>0</v>
      </c>
    </row>
    <row r="54" spans="1:161">
      <c r="A54" s="76">
        <v>0.87</v>
      </c>
      <c r="B54" s="76"/>
      <c r="C54" s="75" t="s">
        <v>57</v>
      </c>
      <c r="D54" s="75">
        <v>56</v>
      </c>
      <c r="E54" s="75">
        <v>49</v>
      </c>
      <c r="F54" s="75">
        <v>5</v>
      </c>
      <c r="G54" s="75">
        <v>2</v>
      </c>
      <c r="H54" s="76">
        <f t="shared" si="3"/>
        <v>0.875</v>
      </c>
      <c r="J54" s="2" t="s">
        <v>57</v>
      </c>
      <c r="K54" s="75">
        <v>56</v>
      </c>
      <c r="L54" s="75">
        <v>49</v>
      </c>
      <c r="M54" s="75">
        <v>5</v>
      </c>
      <c r="N54" s="75">
        <v>2</v>
      </c>
      <c r="O54" s="4">
        <f t="shared" si="4"/>
        <v>0.875</v>
      </c>
      <c r="P54" s="10">
        <f t="shared" si="5"/>
        <v>0</v>
      </c>
      <c r="R54" s="2" t="s">
        <v>57</v>
      </c>
      <c r="S54" s="1">
        <v>56</v>
      </c>
      <c r="T54" s="1">
        <v>49</v>
      </c>
      <c r="U54" s="1">
        <v>5</v>
      </c>
      <c r="V54" s="1">
        <v>2</v>
      </c>
      <c r="W54" s="3">
        <v>0.87</v>
      </c>
      <c r="X54" s="4">
        <f t="shared" si="24"/>
        <v>-5.0000000000000044E-3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v>0.87</v>
      </c>
      <c r="AF54" s="4">
        <f t="shared" si="25"/>
        <v>0</v>
      </c>
      <c r="AI54" s="2" t="s">
        <v>57</v>
      </c>
      <c r="AJ54" s="2">
        <v>56</v>
      </c>
      <c r="AK54" s="2">
        <v>50</v>
      </c>
      <c r="AL54" s="2">
        <v>5</v>
      </c>
      <c r="AM54" s="2">
        <v>1</v>
      </c>
      <c r="AN54" s="4">
        <f t="shared" si="30"/>
        <v>0.8928571428571429</v>
      </c>
      <c r="AO54" s="4">
        <f>AE54-AN54</f>
        <v>-2.2857142857142909E-2</v>
      </c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4">
        <v>1</v>
      </c>
      <c r="AW54" s="4">
        <f t="shared" si="29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v>1</v>
      </c>
      <c r="BE54" s="4">
        <f t="shared" si="7"/>
        <v>0</v>
      </c>
      <c r="BG54" s="2" t="s">
        <v>60</v>
      </c>
      <c r="BH54" s="2">
        <v>12</v>
      </c>
      <c r="BI54" s="2">
        <v>12</v>
      </c>
      <c r="BJ54" s="2">
        <v>0</v>
      </c>
      <c r="BK54" s="2">
        <v>0</v>
      </c>
      <c r="BL54" s="4">
        <v>1</v>
      </c>
      <c r="BM54" s="4">
        <f t="shared" si="8"/>
        <v>0</v>
      </c>
      <c r="BO54" s="2" t="s">
        <v>60</v>
      </c>
      <c r="BP54" s="2">
        <v>12</v>
      </c>
      <c r="BQ54" s="2">
        <v>12</v>
      </c>
      <c r="BR54" s="2">
        <v>0</v>
      </c>
      <c r="BS54" s="2">
        <v>0</v>
      </c>
      <c r="BT54" s="4">
        <v>1</v>
      </c>
      <c r="BU54" s="4">
        <f t="shared" si="9"/>
        <v>0</v>
      </c>
      <c r="BW54" s="2" t="s">
        <v>61</v>
      </c>
      <c r="BX54" s="2">
        <v>8</v>
      </c>
      <c r="BY54" s="2">
        <v>8</v>
      </c>
      <c r="BZ54" s="2">
        <v>0</v>
      </c>
      <c r="CA54" s="2">
        <v>0</v>
      </c>
      <c r="CB54" s="4">
        <v>1</v>
      </c>
      <c r="CC54" s="4">
        <f t="shared" si="28"/>
        <v>0</v>
      </c>
      <c r="CE54" s="2" t="s">
        <v>61</v>
      </c>
      <c r="CF54" s="2">
        <v>8</v>
      </c>
      <c r="CG54" s="2">
        <v>8</v>
      </c>
      <c r="CH54" s="2">
        <v>0</v>
      </c>
      <c r="CI54" s="2">
        <v>0</v>
      </c>
      <c r="CJ54" s="4">
        <v>1</v>
      </c>
      <c r="CK54" s="4">
        <f t="shared" si="11"/>
        <v>0</v>
      </c>
      <c r="CM54" s="2" t="s">
        <v>61</v>
      </c>
      <c r="CN54" s="2">
        <v>8</v>
      </c>
      <c r="CO54" s="2">
        <v>8</v>
      </c>
      <c r="CP54" s="2">
        <v>0</v>
      </c>
      <c r="CQ54" s="2">
        <v>0</v>
      </c>
      <c r="CR54" s="4">
        <v>1</v>
      </c>
      <c r="CS54" s="4">
        <f t="shared" si="12"/>
        <v>0</v>
      </c>
      <c r="CU54" s="2" t="s">
        <v>61</v>
      </c>
      <c r="CV54" s="2">
        <v>8</v>
      </c>
      <c r="CW54" s="2">
        <v>8</v>
      </c>
      <c r="CX54" s="2">
        <v>0</v>
      </c>
      <c r="CY54" s="2">
        <v>0</v>
      </c>
      <c r="CZ54" s="4">
        <v>1</v>
      </c>
      <c r="DA54" s="4">
        <f t="shared" si="13"/>
        <v>0</v>
      </c>
      <c r="DC54" s="2" t="s">
        <v>61</v>
      </c>
      <c r="DD54" s="2">
        <v>8</v>
      </c>
      <c r="DE54" s="2">
        <v>8</v>
      </c>
      <c r="DF54" s="2">
        <v>0</v>
      </c>
      <c r="DG54" s="2">
        <v>0</v>
      </c>
      <c r="DH54" s="4">
        <v>1</v>
      </c>
      <c r="DI54" s="4">
        <f t="shared" si="14"/>
        <v>0</v>
      </c>
      <c r="DK54" s="2" t="s">
        <v>61</v>
      </c>
      <c r="DL54" s="2">
        <v>8</v>
      </c>
      <c r="DM54" s="2">
        <v>8</v>
      </c>
      <c r="DN54" s="2">
        <v>0</v>
      </c>
      <c r="DO54" s="2">
        <v>0</v>
      </c>
      <c r="DP54" s="4">
        <v>1</v>
      </c>
      <c r="DQ54" s="4">
        <f t="shared" si="15"/>
        <v>0</v>
      </c>
      <c r="DS54" s="2" t="s">
        <v>61</v>
      </c>
      <c r="DT54" s="2">
        <v>8</v>
      </c>
      <c r="DU54" s="2">
        <v>8</v>
      </c>
      <c r="DV54" s="2">
        <v>0</v>
      </c>
      <c r="DW54" s="2">
        <v>0</v>
      </c>
      <c r="DX54" s="4">
        <v>1</v>
      </c>
      <c r="DY54" s="4">
        <f t="shared" si="16"/>
        <v>0</v>
      </c>
      <c r="EA54" s="2" t="s">
        <v>61</v>
      </c>
      <c r="EB54" s="2">
        <v>8</v>
      </c>
      <c r="EC54" s="2">
        <v>8</v>
      </c>
      <c r="ED54" s="2">
        <v>0</v>
      </c>
      <c r="EE54" s="2">
        <v>0</v>
      </c>
      <c r="EF54" s="4">
        <v>1</v>
      </c>
      <c r="EG54" s="4">
        <f t="shared" si="17"/>
        <v>0</v>
      </c>
      <c r="EI54" s="2" t="s">
        <v>61</v>
      </c>
      <c r="EJ54" s="2">
        <v>8</v>
      </c>
      <c r="EK54" s="2">
        <v>8</v>
      </c>
      <c r="EL54" s="2">
        <v>0</v>
      </c>
      <c r="EM54" s="2">
        <v>0</v>
      </c>
      <c r="EN54" s="4">
        <v>1</v>
      </c>
      <c r="EO54" s="4">
        <f t="shared" si="18"/>
        <v>0</v>
      </c>
      <c r="EQ54" s="2" t="s">
        <v>61</v>
      </c>
      <c r="ER54" s="2">
        <v>8</v>
      </c>
      <c r="ES54" s="2">
        <v>8</v>
      </c>
      <c r="ET54" s="2">
        <v>0</v>
      </c>
      <c r="EU54" s="2">
        <v>0</v>
      </c>
      <c r="EV54" s="4">
        <v>1</v>
      </c>
      <c r="EW54" s="4">
        <f t="shared" si="19"/>
        <v>0</v>
      </c>
      <c r="EY54" s="2" t="s">
        <v>61</v>
      </c>
      <c r="EZ54" s="2">
        <v>8</v>
      </c>
      <c r="FA54" s="2">
        <v>8</v>
      </c>
      <c r="FB54" s="2">
        <v>0</v>
      </c>
      <c r="FC54" s="2">
        <v>0</v>
      </c>
      <c r="FD54" s="4">
        <v>1</v>
      </c>
      <c r="FE54" s="4">
        <f t="shared" si="20"/>
        <v>0</v>
      </c>
    </row>
    <row r="55" spans="1:161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3"/>
        <v>1</v>
      </c>
      <c r="J55" s="2" t="s">
        <v>58</v>
      </c>
      <c r="K55" s="75">
        <v>3</v>
      </c>
      <c r="L55" s="75">
        <v>3</v>
      </c>
      <c r="M55" s="75">
        <v>0</v>
      </c>
      <c r="N55" s="75">
        <v>0</v>
      </c>
      <c r="O55" s="4">
        <f t="shared" si="4"/>
        <v>1</v>
      </c>
      <c r="P55" s="10">
        <f t="shared" si="5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v>1</v>
      </c>
      <c r="X55" s="4">
        <f t="shared" si="2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5"/>
        <v>0</v>
      </c>
      <c r="AI55" s="2" t="s">
        <v>58</v>
      </c>
      <c r="AJ55" s="2">
        <v>3</v>
      </c>
      <c r="AK55" s="2">
        <v>3</v>
      </c>
      <c r="AL55" s="2">
        <v>0</v>
      </c>
      <c r="AM55" s="2">
        <v>0</v>
      </c>
      <c r="AN55" s="4">
        <f t="shared" si="30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4">
        <v>1</v>
      </c>
      <c r="AW55" s="4">
        <f t="shared" si="29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v>1</v>
      </c>
      <c r="BE55" s="4">
        <f t="shared" si="7"/>
        <v>0</v>
      </c>
      <c r="BG55" s="2" t="s">
        <v>61</v>
      </c>
      <c r="BH55" s="2">
        <v>8</v>
      </c>
      <c r="BI55" s="2">
        <v>8</v>
      </c>
      <c r="BJ55" s="2">
        <v>0</v>
      </c>
      <c r="BK55" s="2">
        <v>0</v>
      </c>
      <c r="BL55" s="4">
        <v>1</v>
      </c>
      <c r="BM55" s="4">
        <f t="shared" si="8"/>
        <v>0</v>
      </c>
      <c r="BO55" s="2" t="s">
        <v>61</v>
      </c>
      <c r="BP55" s="2">
        <v>8</v>
      </c>
      <c r="BQ55" s="2">
        <v>8</v>
      </c>
      <c r="BR55" s="2">
        <v>0</v>
      </c>
      <c r="BS55" s="2">
        <v>0</v>
      </c>
      <c r="BT55" s="4">
        <v>1</v>
      </c>
      <c r="BU55" s="4">
        <f t="shared" si="9"/>
        <v>0</v>
      </c>
      <c r="BW55" s="2" t="s">
        <v>62</v>
      </c>
      <c r="BX55" s="2">
        <v>164</v>
      </c>
      <c r="BY55" s="2">
        <v>160</v>
      </c>
      <c r="BZ55" s="2">
        <v>4</v>
      </c>
      <c r="CA55" s="2">
        <v>0</v>
      </c>
      <c r="CB55" s="4">
        <v>0.98</v>
      </c>
      <c r="CC55" s="4">
        <f t="shared" si="28"/>
        <v>0</v>
      </c>
      <c r="CE55" s="2" t="s">
        <v>62</v>
      </c>
      <c r="CF55" s="2">
        <v>164</v>
      </c>
      <c r="CG55" s="2">
        <v>160</v>
      </c>
      <c r="CH55" s="2">
        <v>4</v>
      </c>
      <c r="CI55" s="2">
        <v>0</v>
      </c>
      <c r="CJ55" s="4">
        <v>0.98</v>
      </c>
      <c r="CK55" s="4">
        <f t="shared" si="11"/>
        <v>0</v>
      </c>
      <c r="CM55" s="2" t="s">
        <v>62</v>
      </c>
      <c r="CN55" s="2">
        <v>164</v>
      </c>
      <c r="CO55" s="2">
        <v>160</v>
      </c>
      <c r="CP55" s="2">
        <v>4</v>
      </c>
      <c r="CQ55" s="2">
        <v>0</v>
      </c>
      <c r="CR55" s="4">
        <v>0.98</v>
      </c>
      <c r="CS55" s="4">
        <f t="shared" si="12"/>
        <v>0</v>
      </c>
      <c r="CU55" s="2" t="s">
        <v>62</v>
      </c>
      <c r="CV55" s="2">
        <v>164</v>
      </c>
      <c r="CW55" s="2">
        <v>160</v>
      </c>
      <c r="CX55" s="2">
        <v>4</v>
      </c>
      <c r="CY55" s="2">
        <v>0</v>
      </c>
      <c r="CZ55" s="4">
        <v>0.98</v>
      </c>
      <c r="DA55" s="4">
        <f t="shared" si="13"/>
        <v>0</v>
      </c>
      <c r="DC55" s="2" t="s">
        <v>62</v>
      </c>
      <c r="DD55" s="2">
        <v>164</v>
      </c>
      <c r="DE55" s="2">
        <v>160</v>
      </c>
      <c r="DF55" s="2">
        <v>4</v>
      </c>
      <c r="DG55" s="2">
        <v>0</v>
      </c>
      <c r="DH55" s="4">
        <v>0.98</v>
      </c>
      <c r="DI55" s="4">
        <f t="shared" si="14"/>
        <v>0</v>
      </c>
      <c r="DK55" s="2" t="s">
        <v>62</v>
      </c>
      <c r="DL55" s="2">
        <v>164</v>
      </c>
      <c r="DM55" s="2">
        <v>160</v>
      </c>
      <c r="DN55" s="2">
        <v>4</v>
      </c>
      <c r="DO55" s="2">
        <v>0</v>
      </c>
      <c r="DP55" s="4">
        <v>0.98</v>
      </c>
      <c r="DQ55" s="4">
        <f t="shared" si="15"/>
        <v>0</v>
      </c>
      <c r="DS55" s="2" t="s">
        <v>62</v>
      </c>
      <c r="DT55" s="2">
        <v>164</v>
      </c>
      <c r="DU55" s="2">
        <v>160</v>
      </c>
      <c r="DV55" s="2">
        <v>4</v>
      </c>
      <c r="DW55" s="2">
        <v>0</v>
      </c>
      <c r="DX55" s="4">
        <v>0.98</v>
      </c>
      <c r="DY55" s="4">
        <f t="shared" si="16"/>
        <v>0</v>
      </c>
      <c r="EA55" s="2" t="s">
        <v>62</v>
      </c>
      <c r="EB55" s="2">
        <v>164</v>
      </c>
      <c r="EC55" s="2">
        <v>160</v>
      </c>
      <c r="ED55" s="2">
        <v>4</v>
      </c>
      <c r="EE55" s="2">
        <v>0</v>
      </c>
      <c r="EF55" s="4">
        <v>0.98</v>
      </c>
      <c r="EG55" s="4">
        <f t="shared" si="17"/>
        <v>0</v>
      </c>
      <c r="EI55" s="2" t="s">
        <v>62</v>
      </c>
      <c r="EJ55" s="2">
        <v>164</v>
      </c>
      <c r="EK55" s="2">
        <v>160</v>
      </c>
      <c r="EL55" s="2">
        <v>4</v>
      </c>
      <c r="EM55" s="2">
        <v>0</v>
      </c>
      <c r="EN55" s="4">
        <v>0.98</v>
      </c>
      <c r="EO55" s="4">
        <f t="shared" si="18"/>
        <v>0</v>
      </c>
      <c r="EQ55" s="2" t="s">
        <v>62</v>
      </c>
      <c r="ER55" s="2">
        <v>164</v>
      </c>
      <c r="ES55" s="2">
        <v>160</v>
      </c>
      <c r="ET55" s="2">
        <v>4</v>
      </c>
      <c r="EU55" s="2">
        <v>0</v>
      </c>
      <c r="EV55" s="4">
        <v>0.98</v>
      </c>
      <c r="EW55" s="4">
        <f t="shared" si="19"/>
        <v>0</v>
      </c>
      <c r="EY55" s="2" t="s">
        <v>62</v>
      </c>
      <c r="EZ55" s="2">
        <v>164</v>
      </c>
      <c r="FA55" s="2">
        <v>160</v>
      </c>
      <c r="FB55" s="2">
        <v>4</v>
      </c>
      <c r="FC55" s="2">
        <v>0</v>
      </c>
      <c r="FD55" s="4">
        <v>0.98</v>
      </c>
      <c r="FE55" s="4">
        <f t="shared" si="20"/>
        <v>0</v>
      </c>
    </row>
    <row r="56" spans="1:161">
      <c r="A56" s="76">
        <v>0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3"/>
        <v>0.95652173913043481</v>
      </c>
      <c r="J56" s="2" t="s">
        <v>59</v>
      </c>
      <c r="K56" s="75">
        <v>23</v>
      </c>
      <c r="L56" s="75">
        <v>22</v>
      </c>
      <c r="M56" s="75">
        <v>1</v>
      </c>
      <c r="N56" s="75">
        <v>0</v>
      </c>
      <c r="O56" s="4">
        <f t="shared" si="4"/>
        <v>0.95652173913043481</v>
      </c>
      <c r="P56" s="10">
        <f t="shared" si="5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v>0.95</v>
      </c>
      <c r="X56" s="4">
        <f t="shared" si="24"/>
        <v>-6.521739130434856E-3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5"/>
        <v>0</v>
      </c>
      <c r="AI56" s="2" t="s">
        <v>59</v>
      </c>
      <c r="AJ56" s="2">
        <v>23</v>
      </c>
      <c r="AK56" s="2">
        <v>22</v>
      </c>
      <c r="AL56" s="2">
        <v>1</v>
      </c>
      <c r="AM56" s="2">
        <v>0</v>
      </c>
      <c r="AN56" s="4">
        <f t="shared" si="30"/>
        <v>0.95652173913043481</v>
      </c>
      <c r="AO56" s="4">
        <f>AE56-AN56</f>
        <v>-6.521739130434856E-3</v>
      </c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4">
        <v>0.97</v>
      </c>
      <c r="AW56" s="4">
        <f t="shared" si="29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v>0.98</v>
      </c>
      <c r="BE56" s="4">
        <f t="shared" si="7"/>
        <v>1.0000000000000009E-2</v>
      </c>
      <c r="BG56" s="2" t="s">
        <v>62</v>
      </c>
      <c r="BH56" s="2">
        <v>164</v>
      </c>
      <c r="BI56" s="2">
        <v>160</v>
      </c>
      <c r="BJ56" s="2">
        <v>4</v>
      </c>
      <c r="BK56" s="2">
        <v>0</v>
      </c>
      <c r="BL56" s="4">
        <v>0.98</v>
      </c>
      <c r="BM56" s="4">
        <f t="shared" si="8"/>
        <v>0</v>
      </c>
      <c r="BO56" s="2" t="s">
        <v>62</v>
      </c>
      <c r="BP56" s="2">
        <v>164</v>
      </c>
      <c r="BQ56" s="2">
        <v>160</v>
      </c>
      <c r="BR56" s="2">
        <v>4</v>
      </c>
      <c r="BS56" s="2">
        <v>0</v>
      </c>
      <c r="BT56" s="4">
        <v>0.98</v>
      </c>
      <c r="BU56" s="4">
        <f t="shared" si="9"/>
        <v>0</v>
      </c>
      <c r="BW56" s="2" t="s">
        <v>63</v>
      </c>
      <c r="BX56" s="2">
        <v>40</v>
      </c>
      <c r="BY56" s="2">
        <v>40</v>
      </c>
      <c r="BZ56" s="2">
        <v>0</v>
      </c>
      <c r="CA56" s="2">
        <v>0</v>
      </c>
      <c r="CB56" s="4">
        <v>1</v>
      </c>
      <c r="CC56" s="4">
        <f t="shared" si="28"/>
        <v>0</v>
      </c>
      <c r="CE56" s="2" t="s">
        <v>63</v>
      </c>
      <c r="CF56" s="2">
        <v>40</v>
      </c>
      <c r="CG56" s="2">
        <v>40</v>
      </c>
      <c r="CH56" s="2">
        <v>0</v>
      </c>
      <c r="CI56" s="2">
        <v>0</v>
      </c>
      <c r="CJ56" s="4">
        <v>1</v>
      </c>
      <c r="CK56" s="4">
        <f t="shared" si="11"/>
        <v>0</v>
      </c>
      <c r="CM56" s="2" t="s">
        <v>63</v>
      </c>
      <c r="CN56" s="2">
        <v>40</v>
      </c>
      <c r="CO56" s="2">
        <v>40</v>
      </c>
      <c r="CP56" s="2">
        <v>0</v>
      </c>
      <c r="CQ56" s="2">
        <v>0</v>
      </c>
      <c r="CR56" s="4">
        <v>1</v>
      </c>
      <c r="CS56" s="4">
        <f t="shared" si="12"/>
        <v>0</v>
      </c>
      <c r="CU56" s="2" t="s">
        <v>63</v>
      </c>
      <c r="CV56" s="2">
        <v>40</v>
      </c>
      <c r="CW56" s="2">
        <v>40</v>
      </c>
      <c r="CX56" s="2">
        <v>0</v>
      </c>
      <c r="CY56" s="2">
        <v>0</v>
      </c>
      <c r="CZ56" s="4">
        <v>1</v>
      </c>
      <c r="DA56" s="4">
        <f t="shared" si="13"/>
        <v>0</v>
      </c>
      <c r="DC56" s="2" t="s">
        <v>63</v>
      </c>
      <c r="DD56" s="2">
        <v>40</v>
      </c>
      <c r="DE56" s="2">
        <v>40</v>
      </c>
      <c r="DF56" s="2">
        <v>0</v>
      </c>
      <c r="DG56" s="2">
        <v>0</v>
      </c>
      <c r="DH56" s="4">
        <v>1</v>
      </c>
      <c r="DI56" s="4">
        <f t="shared" si="14"/>
        <v>0</v>
      </c>
      <c r="DK56" s="2" t="s">
        <v>63</v>
      </c>
      <c r="DL56" s="2">
        <v>40</v>
      </c>
      <c r="DM56" s="2">
        <v>40</v>
      </c>
      <c r="DN56" s="2">
        <v>0</v>
      </c>
      <c r="DO56" s="2">
        <v>0</v>
      </c>
      <c r="DP56" s="4">
        <v>1</v>
      </c>
      <c r="DQ56" s="4">
        <f t="shared" si="15"/>
        <v>0</v>
      </c>
      <c r="DS56" s="2" t="s">
        <v>63</v>
      </c>
      <c r="DT56" s="2">
        <v>40</v>
      </c>
      <c r="DU56" s="2">
        <v>40</v>
      </c>
      <c r="DV56" s="2">
        <v>0</v>
      </c>
      <c r="DW56" s="2">
        <v>0</v>
      </c>
      <c r="DX56" s="4">
        <v>1</v>
      </c>
      <c r="DY56" s="4">
        <f t="shared" si="16"/>
        <v>0</v>
      </c>
      <c r="EA56" s="2" t="s">
        <v>63</v>
      </c>
      <c r="EB56" s="2">
        <v>40</v>
      </c>
      <c r="EC56" s="2">
        <v>40</v>
      </c>
      <c r="ED56" s="2">
        <v>0</v>
      </c>
      <c r="EE56" s="2">
        <v>0</v>
      </c>
      <c r="EF56" s="4">
        <v>1</v>
      </c>
      <c r="EG56" s="4">
        <f t="shared" si="17"/>
        <v>0</v>
      </c>
      <c r="EI56" s="2" t="s">
        <v>63</v>
      </c>
      <c r="EJ56" s="2">
        <v>40</v>
      </c>
      <c r="EK56" s="2">
        <v>40</v>
      </c>
      <c r="EL56" s="2">
        <v>0</v>
      </c>
      <c r="EM56" s="2">
        <v>0</v>
      </c>
      <c r="EN56" s="4">
        <v>1</v>
      </c>
      <c r="EO56" s="4">
        <f t="shared" si="18"/>
        <v>0</v>
      </c>
      <c r="EQ56" s="2" t="s">
        <v>63</v>
      </c>
      <c r="ER56" s="2">
        <v>40</v>
      </c>
      <c r="ES56" s="2">
        <v>40</v>
      </c>
      <c r="ET56" s="2">
        <v>0</v>
      </c>
      <c r="EU56" s="2">
        <v>0</v>
      </c>
      <c r="EV56" s="4">
        <v>1</v>
      </c>
      <c r="EW56" s="4">
        <f t="shared" si="19"/>
        <v>0</v>
      </c>
      <c r="EY56" s="2" t="s">
        <v>63</v>
      </c>
      <c r="EZ56" s="2">
        <v>40</v>
      </c>
      <c r="FA56" s="2">
        <v>40</v>
      </c>
      <c r="FB56" s="2">
        <v>0</v>
      </c>
      <c r="FC56" s="2">
        <v>0</v>
      </c>
      <c r="FD56" s="4">
        <v>1</v>
      </c>
      <c r="FE56" s="4">
        <f t="shared" si="20"/>
        <v>0</v>
      </c>
    </row>
    <row r="57" spans="1:161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3"/>
        <v>1</v>
      </c>
      <c r="J57" s="2" t="s">
        <v>60</v>
      </c>
      <c r="K57" s="75">
        <v>12</v>
      </c>
      <c r="L57" s="75">
        <v>12</v>
      </c>
      <c r="M57" s="75">
        <v>0</v>
      </c>
      <c r="N57" s="75">
        <v>0</v>
      </c>
      <c r="O57" s="4">
        <f t="shared" si="4"/>
        <v>1</v>
      </c>
      <c r="P57" s="10">
        <f t="shared" si="5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v>1</v>
      </c>
      <c r="X57" s="4">
        <f t="shared" si="2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5"/>
        <v>0</v>
      </c>
      <c r="AI57" s="2" t="s">
        <v>60</v>
      </c>
      <c r="AJ57" s="2">
        <v>12</v>
      </c>
      <c r="AK57" s="2">
        <v>12</v>
      </c>
      <c r="AL57" s="2">
        <v>0</v>
      </c>
      <c r="AM57" s="2">
        <v>0</v>
      </c>
      <c r="AN57" s="4">
        <f t="shared" si="30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4">
        <v>1</v>
      </c>
      <c r="AW57" s="4">
        <f t="shared" si="29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v>1</v>
      </c>
      <c r="BE57" s="4">
        <f t="shared" si="7"/>
        <v>0</v>
      </c>
      <c r="BG57" s="2" t="s">
        <v>63</v>
      </c>
      <c r="BH57" s="2">
        <v>40</v>
      </c>
      <c r="BI57" s="2">
        <v>40</v>
      </c>
      <c r="BJ57" s="2">
        <v>0</v>
      </c>
      <c r="BK57" s="2">
        <v>0</v>
      </c>
      <c r="BL57" s="4">
        <v>1</v>
      </c>
      <c r="BM57" s="4">
        <f t="shared" si="8"/>
        <v>0</v>
      </c>
      <c r="BO57" s="2" t="s">
        <v>63</v>
      </c>
      <c r="BP57" s="2">
        <v>40</v>
      </c>
      <c r="BQ57" s="2">
        <v>40</v>
      </c>
      <c r="BR57" s="2">
        <v>0</v>
      </c>
      <c r="BS57" s="2">
        <v>0</v>
      </c>
      <c r="BT57" s="4">
        <v>1</v>
      </c>
      <c r="BU57" s="4">
        <f t="shared" si="9"/>
        <v>0</v>
      </c>
      <c r="BW57" s="2" t="s">
        <v>64</v>
      </c>
      <c r="BX57" s="2">
        <v>2</v>
      </c>
      <c r="BY57" s="2">
        <v>2</v>
      </c>
      <c r="BZ57" s="2">
        <v>0</v>
      </c>
      <c r="CA57" s="2">
        <v>0</v>
      </c>
      <c r="CB57" s="4">
        <v>1</v>
      </c>
      <c r="CC57" s="4">
        <f t="shared" si="28"/>
        <v>0</v>
      </c>
      <c r="CE57" s="2" t="s">
        <v>64</v>
      </c>
      <c r="CF57" s="2">
        <v>2</v>
      </c>
      <c r="CG57" s="2">
        <v>2</v>
      </c>
      <c r="CH57" s="2">
        <v>0</v>
      </c>
      <c r="CI57" s="2">
        <v>0</v>
      </c>
      <c r="CJ57" s="4">
        <v>1</v>
      </c>
      <c r="CK57" s="4">
        <f t="shared" si="11"/>
        <v>0</v>
      </c>
      <c r="CM57" s="2" t="s">
        <v>64</v>
      </c>
      <c r="CN57" s="2">
        <v>2</v>
      </c>
      <c r="CO57" s="2">
        <v>2</v>
      </c>
      <c r="CP57" s="2">
        <v>0</v>
      </c>
      <c r="CQ57" s="2">
        <v>0</v>
      </c>
      <c r="CR57" s="4">
        <v>1</v>
      </c>
      <c r="CS57" s="4">
        <f t="shared" si="12"/>
        <v>0</v>
      </c>
      <c r="CU57" s="2" t="s">
        <v>64</v>
      </c>
      <c r="CV57" s="2">
        <v>2</v>
      </c>
      <c r="CW57" s="2">
        <v>2</v>
      </c>
      <c r="CX57" s="2">
        <v>0</v>
      </c>
      <c r="CY57" s="2">
        <v>0</v>
      </c>
      <c r="CZ57" s="4">
        <v>1</v>
      </c>
      <c r="DA57" s="4">
        <f t="shared" si="13"/>
        <v>0</v>
      </c>
      <c r="DC57" s="2" t="s">
        <v>64</v>
      </c>
      <c r="DD57" s="2">
        <v>2</v>
      </c>
      <c r="DE57" s="2">
        <v>2</v>
      </c>
      <c r="DF57" s="2">
        <v>0</v>
      </c>
      <c r="DG57" s="2">
        <v>0</v>
      </c>
      <c r="DH57" s="4">
        <v>1</v>
      </c>
      <c r="DI57" s="4">
        <f t="shared" si="14"/>
        <v>0</v>
      </c>
      <c r="DK57" s="2" t="s">
        <v>64</v>
      </c>
      <c r="DL57" s="2">
        <v>2</v>
      </c>
      <c r="DM57" s="2">
        <v>2</v>
      </c>
      <c r="DN57" s="2">
        <v>0</v>
      </c>
      <c r="DO57" s="2">
        <v>0</v>
      </c>
      <c r="DP57" s="4">
        <v>1</v>
      </c>
      <c r="DQ57" s="4">
        <f t="shared" si="15"/>
        <v>0</v>
      </c>
      <c r="DS57" s="2" t="s">
        <v>64</v>
      </c>
      <c r="DT57" s="2">
        <v>2</v>
      </c>
      <c r="DU57" s="2">
        <v>2</v>
      </c>
      <c r="DV57" s="2">
        <v>0</v>
      </c>
      <c r="DW57" s="2">
        <v>0</v>
      </c>
      <c r="DX57" s="4">
        <v>1</v>
      </c>
      <c r="DY57" s="4">
        <f t="shared" si="16"/>
        <v>0</v>
      </c>
      <c r="EA57" s="2" t="s">
        <v>64</v>
      </c>
      <c r="EB57" s="2">
        <v>2</v>
      </c>
      <c r="EC57" s="2">
        <v>2</v>
      </c>
      <c r="ED57" s="2">
        <v>0</v>
      </c>
      <c r="EE57" s="2">
        <v>0</v>
      </c>
      <c r="EF57" s="4">
        <v>1</v>
      </c>
      <c r="EG57" s="4">
        <f t="shared" si="17"/>
        <v>0</v>
      </c>
      <c r="EI57" s="2" t="s">
        <v>64</v>
      </c>
      <c r="EJ57" s="2">
        <v>2</v>
      </c>
      <c r="EK57" s="2">
        <v>2</v>
      </c>
      <c r="EL57" s="2">
        <v>0</v>
      </c>
      <c r="EM57" s="2">
        <v>0</v>
      </c>
      <c r="EN57" s="4">
        <v>1</v>
      </c>
      <c r="EO57" s="4">
        <f t="shared" si="18"/>
        <v>0</v>
      </c>
      <c r="EQ57" s="2" t="s">
        <v>64</v>
      </c>
      <c r="ER57" s="2">
        <v>2</v>
      </c>
      <c r="ES57" s="2">
        <v>2</v>
      </c>
      <c r="ET57" s="2">
        <v>0</v>
      </c>
      <c r="EU57" s="2">
        <v>0</v>
      </c>
      <c r="EV57" s="4">
        <v>1</v>
      </c>
      <c r="EW57" s="4">
        <f t="shared" si="19"/>
        <v>0</v>
      </c>
      <c r="EY57" s="2" t="s">
        <v>64</v>
      </c>
      <c r="EZ57" s="2">
        <v>2</v>
      </c>
      <c r="FA57" s="2">
        <v>2</v>
      </c>
      <c r="FB57" s="2">
        <v>0</v>
      </c>
      <c r="FC57" s="2">
        <v>0</v>
      </c>
      <c r="FD57" s="4">
        <v>1</v>
      </c>
      <c r="FE57" s="4">
        <f t="shared" si="20"/>
        <v>0</v>
      </c>
    </row>
    <row r="58" spans="1:16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3"/>
        <v>1</v>
      </c>
      <c r="J58" s="2" t="s">
        <v>61</v>
      </c>
      <c r="K58" s="75">
        <v>8</v>
      </c>
      <c r="L58" s="75">
        <v>8</v>
      </c>
      <c r="M58" s="75">
        <v>0</v>
      </c>
      <c r="N58" s="75">
        <v>0</v>
      </c>
      <c r="O58" s="4">
        <f t="shared" si="4"/>
        <v>1</v>
      </c>
      <c r="P58" s="10">
        <f t="shared" si="5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v>1</v>
      </c>
      <c r="X58" s="4">
        <f t="shared" si="2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5"/>
        <v>0</v>
      </c>
      <c r="AI58" s="2" t="s">
        <v>61</v>
      </c>
      <c r="AJ58" s="2">
        <v>8</v>
      </c>
      <c r="AK58" s="2">
        <v>8</v>
      </c>
      <c r="AL58" s="2">
        <v>0</v>
      </c>
      <c r="AM58" s="2">
        <v>0</v>
      </c>
      <c r="AN58" s="4">
        <f t="shared" si="30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4">
        <v>1</v>
      </c>
      <c r="AW58" s="4">
        <f t="shared" si="29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v>1</v>
      </c>
      <c r="BE58" s="4">
        <f t="shared" si="7"/>
        <v>0</v>
      </c>
      <c r="BG58" s="2" t="s">
        <v>64</v>
      </c>
      <c r="BH58" s="2">
        <v>2</v>
      </c>
      <c r="BI58" s="2">
        <v>2</v>
      </c>
      <c r="BJ58" s="2">
        <v>0</v>
      </c>
      <c r="BK58" s="2">
        <v>0</v>
      </c>
      <c r="BL58" s="4">
        <v>1</v>
      </c>
      <c r="BM58" s="4">
        <f t="shared" si="8"/>
        <v>0</v>
      </c>
      <c r="BO58" s="2" t="s">
        <v>64</v>
      </c>
      <c r="BP58" s="2">
        <v>2</v>
      </c>
      <c r="BQ58" s="2">
        <v>2</v>
      </c>
      <c r="BR58" s="2">
        <v>0</v>
      </c>
      <c r="BS58" s="2">
        <v>0</v>
      </c>
      <c r="BT58" s="4">
        <v>1</v>
      </c>
      <c r="BU58" s="4">
        <f t="shared" si="9"/>
        <v>0</v>
      </c>
      <c r="BW58" s="2" t="s">
        <v>66</v>
      </c>
      <c r="BX58" s="2">
        <v>228</v>
      </c>
      <c r="BY58" s="2">
        <v>219</v>
      </c>
      <c r="BZ58" s="2">
        <v>9</v>
      </c>
      <c r="CA58" s="2">
        <v>0</v>
      </c>
      <c r="CB58" s="4">
        <v>0.96</v>
      </c>
      <c r="CC58" s="4">
        <f t="shared" si="28"/>
        <v>0</v>
      </c>
      <c r="CE58" s="2" t="s">
        <v>66</v>
      </c>
      <c r="CF58" s="2">
        <v>228</v>
      </c>
      <c r="CG58" s="2">
        <v>219</v>
      </c>
      <c r="CH58" s="2">
        <v>9</v>
      </c>
      <c r="CI58" s="2">
        <v>0</v>
      </c>
      <c r="CJ58" s="4">
        <v>0.96</v>
      </c>
      <c r="CK58" s="4">
        <f t="shared" si="11"/>
        <v>0</v>
      </c>
      <c r="CM58" s="2" t="s">
        <v>66</v>
      </c>
      <c r="CN58" s="2">
        <v>228</v>
      </c>
      <c r="CO58" s="2">
        <v>219</v>
      </c>
      <c r="CP58" s="2">
        <v>9</v>
      </c>
      <c r="CQ58" s="2">
        <v>0</v>
      </c>
      <c r="CR58" s="4">
        <v>0.96</v>
      </c>
      <c r="CS58" s="4">
        <f t="shared" si="12"/>
        <v>0</v>
      </c>
      <c r="CU58" s="2" t="s">
        <v>66</v>
      </c>
      <c r="CV58" s="2">
        <v>228</v>
      </c>
      <c r="CW58" s="2">
        <v>219</v>
      </c>
      <c r="CX58" s="2">
        <v>9</v>
      </c>
      <c r="CY58" s="2">
        <v>0</v>
      </c>
      <c r="CZ58" s="4">
        <v>0.96</v>
      </c>
      <c r="DA58" s="4">
        <f t="shared" si="13"/>
        <v>0</v>
      </c>
      <c r="DC58" s="2" t="s">
        <v>66</v>
      </c>
      <c r="DD58" s="2">
        <v>228</v>
      </c>
      <c r="DE58" s="2">
        <v>219</v>
      </c>
      <c r="DF58" s="2">
        <v>9</v>
      </c>
      <c r="DG58" s="2">
        <v>0</v>
      </c>
      <c r="DH58" s="4">
        <v>0.96</v>
      </c>
      <c r="DI58" s="4">
        <f t="shared" si="14"/>
        <v>0</v>
      </c>
      <c r="DK58" s="2" t="s">
        <v>66</v>
      </c>
      <c r="DL58" s="2">
        <v>228</v>
      </c>
      <c r="DM58" s="2">
        <v>219</v>
      </c>
      <c r="DN58" s="2">
        <v>9</v>
      </c>
      <c r="DO58" s="2">
        <v>0</v>
      </c>
      <c r="DP58" s="4">
        <v>0.96</v>
      </c>
      <c r="DQ58" s="4">
        <f t="shared" si="15"/>
        <v>0</v>
      </c>
      <c r="DS58" s="2" t="s">
        <v>66</v>
      </c>
      <c r="DT58" s="2">
        <v>228</v>
      </c>
      <c r="DU58" s="2">
        <v>219</v>
      </c>
      <c r="DV58" s="2">
        <v>9</v>
      </c>
      <c r="DW58" s="2">
        <v>0</v>
      </c>
      <c r="DX58" s="4">
        <v>0.96</v>
      </c>
      <c r="DY58" s="4">
        <f t="shared" si="16"/>
        <v>0</v>
      </c>
      <c r="EA58" s="2" t="s">
        <v>66</v>
      </c>
      <c r="EB58" s="2">
        <v>228</v>
      </c>
      <c r="EC58" s="2">
        <v>219</v>
      </c>
      <c r="ED58" s="2">
        <v>9</v>
      </c>
      <c r="EE58" s="2">
        <v>0</v>
      </c>
      <c r="EF58" s="4">
        <v>0.96</v>
      </c>
      <c r="EG58" s="4">
        <f t="shared" si="17"/>
        <v>0</v>
      </c>
      <c r="EI58" s="2" t="s">
        <v>66</v>
      </c>
      <c r="EJ58" s="2">
        <v>228</v>
      </c>
      <c r="EK58" s="2">
        <v>219</v>
      </c>
      <c r="EL58" s="2">
        <v>9</v>
      </c>
      <c r="EM58" s="2">
        <v>0</v>
      </c>
      <c r="EN58" s="4">
        <v>0.96</v>
      </c>
      <c r="EO58" s="4">
        <f t="shared" si="18"/>
        <v>0</v>
      </c>
      <c r="EQ58" s="2" t="s">
        <v>66</v>
      </c>
      <c r="ER58" s="2">
        <v>228</v>
      </c>
      <c r="ES58" s="2">
        <v>219</v>
      </c>
      <c r="ET58" s="2">
        <v>9</v>
      </c>
      <c r="EU58" s="2">
        <v>0</v>
      </c>
      <c r="EV58" s="4">
        <v>0.96</v>
      </c>
      <c r="EW58" s="4">
        <f t="shared" si="19"/>
        <v>0</v>
      </c>
      <c r="EY58" s="2" t="s">
        <v>66</v>
      </c>
      <c r="EZ58" s="2">
        <v>228</v>
      </c>
      <c r="FA58" s="2">
        <v>219</v>
      </c>
      <c r="FB58" s="2">
        <v>9</v>
      </c>
      <c r="FC58" s="2">
        <v>0</v>
      </c>
      <c r="FD58" s="4">
        <v>0.96</v>
      </c>
      <c r="FE58" s="4">
        <f t="shared" si="20"/>
        <v>0</v>
      </c>
    </row>
    <row r="59" spans="1:161">
      <c r="A59" s="76">
        <v>0.97</v>
      </c>
      <c r="B59" s="76"/>
      <c r="C59" s="75" t="s">
        <v>62</v>
      </c>
      <c r="D59" s="75">
        <v>164</v>
      </c>
      <c r="E59" s="75">
        <v>160</v>
      </c>
      <c r="F59" s="75">
        <v>4</v>
      </c>
      <c r="G59" s="75">
        <v>0</v>
      </c>
      <c r="H59" s="76">
        <f t="shared" si="3"/>
        <v>0.97560975609756095</v>
      </c>
      <c r="J59" s="2" t="s">
        <v>62</v>
      </c>
      <c r="K59" s="75">
        <v>164</v>
      </c>
      <c r="L59" s="75">
        <v>160</v>
      </c>
      <c r="M59" s="75">
        <v>4</v>
      </c>
      <c r="N59" s="75">
        <v>0</v>
      </c>
      <c r="O59" s="4">
        <f t="shared" si="4"/>
        <v>0.97560975609756095</v>
      </c>
      <c r="P59" s="10">
        <f t="shared" si="5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4">
        <v>0.97</v>
      </c>
      <c r="X59" s="4">
        <f t="shared" si="24"/>
        <v>-5.6097560975609806E-3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5"/>
        <v>0</v>
      </c>
      <c r="AI59" s="2" t="s">
        <v>62</v>
      </c>
      <c r="AJ59" s="2">
        <v>164</v>
      </c>
      <c r="AK59" s="2">
        <v>160</v>
      </c>
      <c r="AL59" s="2">
        <v>4</v>
      </c>
      <c r="AM59" s="2">
        <v>0</v>
      </c>
      <c r="AN59" s="4">
        <f t="shared" si="30"/>
        <v>0.97560975609756095</v>
      </c>
      <c r="AO59" s="4">
        <f>AE59-AN59</f>
        <v>-5.6097560975609806E-3</v>
      </c>
      <c r="AQ59" s="2" t="s">
        <v>66</v>
      </c>
      <c r="AR59" s="2">
        <v>228</v>
      </c>
      <c r="AS59" s="2">
        <v>219</v>
      </c>
      <c r="AT59" s="2">
        <v>9</v>
      </c>
      <c r="AU59" s="2">
        <v>0</v>
      </c>
      <c r="AV59" s="4">
        <v>0.96</v>
      </c>
      <c r="AW59" s="4">
        <f t="shared" ref="AW59:AW68" si="31">AV59-AE63</f>
        <v>0</v>
      </c>
      <c r="AY59" s="2" t="s">
        <v>66</v>
      </c>
      <c r="AZ59" s="2">
        <v>228</v>
      </c>
      <c r="BA59" s="2">
        <v>219</v>
      </c>
      <c r="BB59" s="2">
        <v>9</v>
      </c>
      <c r="BC59" s="2">
        <v>0</v>
      </c>
      <c r="BD59" s="4">
        <v>0.96</v>
      </c>
      <c r="BE59" s="4">
        <f t="shared" si="7"/>
        <v>0</v>
      </c>
      <c r="BG59" s="2" t="s">
        <v>66</v>
      </c>
      <c r="BH59" s="2">
        <v>228</v>
      </c>
      <c r="BI59" s="2">
        <v>219</v>
      </c>
      <c r="BJ59" s="2">
        <v>9</v>
      </c>
      <c r="BK59" s="2">
        <v>0</v>
      </c>
      <c r="BL59" s="4">
        <v>0.96</v>
      </c>
      <c r="BM59" s="4">
        <f t="shared" si="8"/>
        <v>0</v>
      </c>
      <c r="BO59" s="2" t="s">
        <v>66</v>
      </c>
      <c r="BP59" s="2">
        <v>228</v>
      </c>
      <c r="BQ59" s="2">
        <v>219</v>
      </c>
      <c r="BR59" s="2">
        <v>9</v>
      </c>
      <c r="BS59" s="2">
        <v>0</v>
      </c>
      <c r="BT59" s="4">
        <v>0.96</v>
      </c>
      <c r="BU59" s="4">
        <f t="shared" si="9"/>
        <v>0</v>
      </c>
      <c r="BW59" s="2" t="s">
        <v>67</v>
      </c>
      <c r="BX59" s="2">
        <v>50</v>
      </c>
      <c r="BY59" s="2">
        <v>44</v>
      </c>
      <c r="BZ59" s="2">
        <v>5</v>
      </c>
      <c r="CA59" s="2">
        <v>1</v>
      </c>
      <c r="CB59" s="4">
        <v>0.88</v>
      </c>
      <c r="CC59" s="4">
        <f t="shared" si="28"/>
        <v>0</v>
      </c>
      <c r="CE59" s="2" t="s">
        <v>67</v>
      </c>
      <c r="CF59" s="2">
        <v>50</v>
      </c>
      <c r="CG59" s="2">
        <v>44</v>
      </c>
      <c r="CH59" s="2">
        <v>6</v>
      </c>
      <c r="CI59" s="2">
        <v>0</v>
      </c>
      <c r="CJ59" s="4">
        <v>0.88</v>
      </c>
      <c r="CK59" s="4">
        <f t="shared" si="11"/>
        <v>0</v>
      </c>
      <c r="CM59" s="2" t="s">
        <v>67</v>
      </c>
      <c r="CN59" s="2">
        <v>50</v>
      </c>
      <c r="CO59" s="2">
        <v>44</v>
      </c>
      <c r="CP59" s="2">
        <v>6</v>
      </c>
      <c r="CQ59" s="2">
        <v>0</v>
      </c>
      <c r="CR59" s="4">
        <v>0.88</v>
      </c>
      <c r="CS59" s="4">
        <f t="shared" si="12"/>
        <v>0</v>
      </c>
      <c r="CU59" s="2" t="s">
        <v>67</v>
      </c>
      <c r="CV59" s="2">
        <v>50</v>
      </c>
      <c r="CW59" s="2">
        <v>44</v>
      </c>
      <c r="CX59" s="2">
        <v>5</v>
      </c>
      <c r="CY59" s="2">
        <v>1</v>
      </c>
      <c r="CZ59" s="4">
        <v>0.88</v>
      </c>
      <c r="DA59" s="4">
        <f t="shared" si="13"/>
        <v>0</v>
      </c>
      <c r="DC59" s="2" t="s">
        <v>67</v>
      </c>
      <c r="DD59" s="2">
        <v>50</v>
      </c>
      <c r="DE59" s="2">
        <v>44</v>
      </c>
      <c r="DF59" s="2">
        <v>5</v>
      </c>
      <c r="DG59" s="2">
        <v>1</v>
      </c>
      <c r="DH59" s="4">
        <v>0.88</v>
      </c>
      <c r="DI59" s="4">
        <f t="shared" si="14"/>
        <v>0</v>
      </c>
      <c r="DK59" s="2" t="s">
        <v>67</v>
      </c>
      <c r="DL59" s="2">
        <v>50</v>
      </c>
      <c r="DM59" s="2">
        <v>44</v>
      </c>
      <c r="DN59" s="2">
        <v>5</v>
      </c>
      <c r="DO59" s="2">
        <v>1</v>
      </c>
      <c r="DP59" s="4">
        <v>0.88</v>
      </c>
      <c r="DQ59" s="4">
        <f t="shared" si="15"/>
        <v>0</v>
      </c>
      <c r="DS59" s="2" t="s">
        <v>67</v>
      </c>
      <c r="DT59" s="2">
        <v>50</v>
      </c>
      <c r="DU59" s="2">
        <v>44</v>
      </c>
      <c r="DV59" s="2">
        <v>5</v>
      </c>
      <c r="DW59" s="2">
        <v>1</v>
      </c>
      <c r="DX59" s="4">
        <v>0.88</v>
      </c>
      <c r="DY59" s="4">
        <f t="shared" si="16"/>
        <v>0</v>
      </c>
      <c r="EA59" s="2" t="s">
        <v>67</v>
      </c>
      <c r="EB59" s="2">
        <v>50</v>
      </c>
      <c r="EC59" s="2">
        <v>44</v>
      </c>
      <c r="ED59" s="2">
        <v>5</v>
      </c>
      <c r="EE59" s="2">
        <v>1</v>
      </c>
      <c r="EF59" s="4">
        <v>0.88</v>
      </c>
      <c r="EG59" s="4">
        <f t="shared" si="17"/>
        <v>0</v>
      </c>
      <c r="EI59" s="2" t="s">
        <v>67</v>
      </c>
      <c r="EJ59" s="2">
        <v>50</v>
      </c>
      <c r="EK59" s="2">
        <v>44</v>
      </c>
      <c r="EL59" s="2">
        <v>5</v>
      </c>
      <c r="EM59" s="2">
        <v>1</v>
      </c>
      <c r="EN59" s="4">
        <v>0.88</v>
      </c>
      <c r="EO59" s="4">
        <f t="shared" si="18"/>
        <v>0</v>
      </c>
      <c r="EQ59" s="2" t="s">
        <v>67</v>
      </c>
      <c r="ER59" s="2">
        <v>50</v>
      </c>
      <c r="ES59" s="2">
        <v>44</v>
      </c>
      <c r="ET59" s="2">
        <v>5</v>
      </c>
      <c r="EU59" s="2">
        <v>1</v>
      </c>
      <c r="EV59" s="4">
        <v>0.88</v>
      </c>
      <c r="EW59" s="4">
        <f t="shared" si="19"/>
        <v>0</v>
      </c>
      <c r="EY59" s="2" t="s">
        <v>67</v>
      </c>
      <c r="EZ59" s="2">
        <v>50</v>
      </c>
      <c r="FA59" s="2">
        <v>44</v>
      </c>
      <c r="FB59" s="2">
        <v>5</v>
      </c>
      <c r="FC59" s="2">
        <v>1</v>
      </c>
      <c r="FD59" s="4">
        <v>0.88</v>
      </c>
      <c r="FE59" s="4">
        <f t="shared" si="20"/>
        <v>0</v>
      </c>
    </row>
    <row r="60" spans="1:161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3"/>
        <v>1</v>
      </c>
      <c r="J60" s="2" t="s">
        <v>63</v>
      </c>
      <c r="K60" s="75">
        <v>40</v>
      </c>
      <c r="L60" s="75">
        <v>40</v>
      </c>
      <c r="M60" s="75">
        <v>0</v>
      </c>
      <c r="N60" s="75">
        <v>0</v>
      </c>
      <c r="O60" s="4">
        <f t="shared" si="4"/>
        <v>1</v>
      </c>
      <c r="P60" s="10">
        <f t="shared" si="5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v>1</v>
      </c>
      <c r="X60" s="4">
        <f t="shared" si="2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5"/>
        <v>0</v>
      </c>
      <c r="AI60" s="2" t="s">
        <v>63</v>
      </c>
      <c r="AJ60" s="2">
        <v>40</v>
      </c>
      <c r="AK60" s="2">
        <v>40</v>
      </c>
      <c r="AL60" s="2">
        <v>0</v>
      </c>
      <c r="AM60" s="2">
        <v>0</v>
      </c>
      <c r="AN60" s="4">
        <f t="shared" si="30"/>
        <v>1</v>
      </c>
      <c r="AO60" s="4"/>
      <c r="AQ60" s="2" t="s">
        <v>67</v>
      </c>
      <c r="AR60" s="2">
        <v>50</v>
      </c>
      <c r="AS60" s="2">
        <v>44</v>
      </c>
      <c r="AT60" s="2">
        <v>5</v>
      </c>
      <c r="AU60" s="2">
        <v>1</v>
      </c>
      <c r="AV60" s="4">
        <v>0.88</v>
      </c>
      <c r="AW60" s="4">
        <f t="shared" si="31"/>
        <v>0</v>
      </c>
      <c r="AY60" s="2" t="s">
        <v>67</v>
      </c>
      <c r="AZ60" s="2">
        <v>50</v>
      </c>
      <c r="BA60" s="2">
        <v>44</v>
      </c>
      <c r="BB60" s="2">
        <v>5</v>
      </c>
      <c r="BC60" s="2">
        <v>1</v>
      </c>
      <c r="BD60" s="4">
        <v>0.88</v>
      </c>
      <c r="BE60" s="4">
        <f t="shared" si="7"/>
        <v>0</v>
      </c>
      <c r="BG60" s="2" t="s">
        <v>67</v>
      </c>
      <c r="BH60" s="2">
        <v>50</v>
      </c>
      <c r="BI60" s="2">
        <v>44</v>
      </c>
      <c r="BJ60" s="2">
        <v>5</v>
      </c>
      <c r="BK60" s="2">
        <v>1</v>
      </c>
      <c r="BL60" s="4">
        <v>0.88</v>
      </c>
      <c r="BM60" s="4">
        <f t="shared" si="8"/>
        <v>0</v>
      </c>
      <c r="BO60" s="2" t="s">
        <v>67</v>
      </c>
      <c r="BP60" s="2">
        <v>50</v>
      </c>
      <c r="BQ60" s="2">
        <v>44</v>
      </c>
      <c r="BR60" s="2">
        <v>5</v>
      </c>
      <c r="BS60" s="2">
        <v>1</v>
      </c>
      <c r="BT60" s="4">
        <v>0.88</v>
      </c>
      <c r="BU60" s="4">
        <f t="shared" si="9"/>
        <v>0</v>
      </c>
      <c r="BW60" s="2" t="s">
        <v>68</v>
      </c>
      <c r="BX60" s="2">
        <v>899</v>
      </c>
      <c r="BY60" s="2">
        <v>899</v>
      </c>
      <c r="BZ60" s="2">
        <v>0</v>
      </c>
      <c r="CA60" s="2">
        <v>0</v>
      </c>
      <c r="CB60" s="4">
        <v>1</v>
      </c>
      <c r="CC60" s="4">
        <f t="shared" si="28"/>
        <v>0</v>
      </c>
      <c r="CE60" s="2" t="s">
        <v>68</v>
      </c>
      <c r="CF60" s="2">
        <v>899</v>
      </c>
      <c r="CG60" s="2">
        <v>899</v>
      </c>
      <c r="CH60" s="2">
        <v>0</v>
      </c>
      <c r="CI60" s="2">
        <v>0</v>
      </c>
      <c r="CJ60" s="4">
        <v>1</v>
      </c>
      <c r="CK60" s="4">
        <f t="shared" si="11"/>
        <v>0</v>
      </c>
      <c r="CM60" s="2" t="s">
        <v>68</v>
      </c>
      <c r="CN60" s="2">
        <v>899</v>
      </c>
      <c r="CO60" s="2">
        <v>899</v>
      </c>
      <c r="CP60" s="2">
        <v>0</v>
      </c>
      <c r="CQ60" s="2">
        <v>0</v>
      </c>
      <c r="CR60" s="4">
        <v>1</v>
      </c>
      <c r="CS60" s="4">
        <f t="shared" si="12"/>
        <v>0</v>
      </c>
      <c r="CU60" s="2" t="s">
        <v>68</v>
      </c>
      <c r="CV60" s="2">
        <v>899</v>
      </c>
      <c r="CW60" s="2">
        <v>899</v>
      </c>
      <c r="CX60" s="2">
        <v>0</v>
      </c>
      <c r="CY60" s="2">
        <v>0</v>
      </c>
      <c r="CZ60" s="4">
        <v>1</v>
      </c>
      <c r="DA60" s="4">
        <f t="shared" si="13"/>
        <v>0</v>
      </c>
      <c r="DC60" s="2" t="s">
        <v>68</v>
      </c>
      <c r="DD60" s="2">
        <v>899</v>
      </c>
      <c r="DE60" s="2">
        <v>899</v>
      </c>
      <c r="DF60" s="2">
        <v>0</v>
      </c>
      <c r="DG60" s="2">
        <v>0</v>
      </c>
      <c r="DH60" s="4">
        <v>1</v>
      </c>
      <c r="DI60" s="4">
        <f t="shared" si="14"/>
        <v>0</v>
      </c>
      <c r="DK60" s="2" t="s">
        <v>68</v>
      </c>
      <c r="DL60" s="2">
        <v>899</v>
      </c>
      <c r="DM60" s="2">
        <v>899</v>
      </c>
      <c r="DN60" s="2">
        <v>0</v>
      </c>
      <c r="DO60" s="2">
        <v>0</v>
      </c>
      <c r="DP60" s="4">
        <v>1</v>
      </c>
      <c r="DQ60" s="4">
        <f t="shared" si="15"/>
        <v>0</v>
      </c>
      <c r="DS60" s="2" t="s">
        <v>68</v>
      </c>
      <c r="DT60" s="2">
        <v>899</v>
      </c>
      <c r="DU60" s="2">
        <v>899</v>
      </c>
      <c r="DV60" s="2">
        <v>0</v>
      </c>
      <c r="DW60" s="2">
        <v>0</v>
      </c>
      <c r="DX60" s="4">
        <v>1</v>
      </c>
      <c r="DY60" s="4">
        <f t="shared" si="16"/>
        <v>0</v>
      </c>
      <c r="DZ60" s="2" t="s">
        <v>119</v>
      </c>
      <c r="EA60" s="2" t="s">
        <v>68</v>
      </c>
      <c r="EB60" s="2">
        <v>899</v>
      </c>
      <c r="EC60" s="2">
        <v>899</v>
      </c>
      <c r="ED60" s="2">
        <v>0</v>
      </c>
      <c r="EE60" s="2">
        <v>0</v>
      </c>
      <c r="EF60" s="4">
        <v>1</v>
      </c>
      <c r="EG60" s="4">
        <f t="shared" si="17"/>
        <v>0</v>
      </c>
      <c r="EI60" s="2" t="s">
        <v>68</v>
      </c>
      <c r="EJ60" s="2">
        <v>899</v>
      </c>
      <c r="EK60" s="2">
        <v>899</v>
      </c>
      <c r="EL60" s="2">
        <v>0</v>
      </c>
      <c r="EM60" s="2">
        <v>0</v>
      </c>
      <c r="EN60" s="4">
        <v>1</v>
      </c>
      <c r="EO60" s="4">
        <f t="shared" si="18"/>
        <v>0</v>
      </c>
      <c r="EQ60" s="2" t="s">
        <v>68</v>
      </c>
      <c r="ER60" s="2">
        <v>899</v>
      </c>
      <c r="ES60" s="2">
        <v>899</v>
      </c>
      <c r="ET60" s="2">
        <v>0</v>
      </c>
      <c r="EU60" s="2">
        <v>0</v>
      </c>
      <c r="EV60" s="4">
        <v>1</v>
      </c>
      <c r="EW60" s="4">
        <f t="shared" si="19"/>
        <v>0</v>
      </c>
      <c r="EX60" s="2" t="s">
        <v>119</v>
      </c>
      <c r="EY60" s="2" t="s">
        <v>68</v>
      </c>
      <c r="EZ60" s="2">
        <v>899</v>
      </c>
      <c r="FA60" s="2">
        <v>899</v>
      </c>
      <c r="FB60" s="2">
        <v>0</v>
      </c>
      <c r="FC60" s="2">
        <v>0</v>
      </c>
      <c r="FD60" s="4">
        <v>1</v>
      </c>
      <c r="FE60" s="4">
        <f t="shared" si="20"/>
        <v>0</v>
      </c>
    </row>
    <row r="61" spans="1:161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3"/>
        <v>1</v>
      </c>
      <c r="J61" s="2" t="s">
        <v>64</v>
      </c>
      <c r="K61" s="75">
        <v>2</v>
      </c>
      <c r="L61" s="75">
        <v>2</v>
      </c>
      <c r="M61" s="75">
        <v>0</v>
      </c>
      <c r="N61" s="75">
        <v>0</v>
      </c>
      <c r="O61" s="4">
        <f t="shared" si="4"/>
        <v>1</v>
      </c>
      <c r="P61" s="10">
        <f t="shared" si="5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v>1</v>
      </c>
      <c r="X61" s="4">
        <f t="shared" si="2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5"/>
        <v>0</v>
      </c>
      <c r="AI61" s="2" t="s">
        <v>64</v>
      </c>
      <c r="AJ61" s="2">
        <v>2</v>
      </c>
      <c r="AK61" s="2">
        <v>2</v>
      </c>
      <c r="AL61" s="2">
        <v>0</v>
      </c>
      <c r="AM61" s="2">
        <v>0</v>
      </c>
      <c r="AN61" s="4">
        <f t="shared" si="30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4">
        <v>1</v>
      </c>
      <c r="AW61" s="4">
        <f t="shared" si="3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v>1</v>
      </c>
      <c r="BE61" s="4">
        <f t="shared" si="7"/>
        <v>0</v>
      </c>
      <c r="BG61" s="2" t="s">
        <v>68</v>
      </c>
      <c r="BH61" s="2">
        <v>899</v>
      </c>
      <c r="BI61" s="2">
        <v>899</v>
      </c>
      <c r="BJ61" s="2">
        <v>0</v>
      </c>
      <c r="BK61" s="2">
        <v>0</v>
      </c>
      <c r="BL61" s="4">
        <v>1</v>
      </c>
      <c r="BM61" s="4">
        <f t="shared" si="8"/>
        <v>0</v>
      </c>
      <c r="BO61" s="2" t="s">
        <v>68</v>
      </c>
      <c r="BP61" s="2">
        <v>899</v>
      </c>
      <c r="BQ61" s="2">
        <v>899</v>
      </c>
      <c r="BR61" s="2">
        <v>0</v>
      </c>
      <c r="BS61" s="2">
        <v>0</v>
      </c>
      <c r="BT61" s="4">
        <v>1</v>
      </c>
      <c r="BU61" s="4">
        <f t="shared" si="9"/>
        <v>0</v>
      </c>
      <c r="BW61" s="2" t="s">
        <v>69</v>
      </c>
      <c r="BX61" s="2">
        <v>176</v>
      </c>
      <c r="BY61" s="2">
        <v>171</v>
      </c>
      <c r="BZ61" s="2">
        <v>2</v>
      </c>
      <c r="CA61" s="2">
        <v>3</v>
      </c>
      <c r="CB61" s="4">
        <v>0.97</v>
      </c>
      <c r="CC61" s="4">
        <f t="shared" si="28"/>
        <v>2.0000000000000018E-2</v>
      </c>
      <c r="CE61" s="2" t="s">
        <v>69</v>
      </c>
      <c r="CF61" s="2">
        <v>176</v>
      </c>
      <c r="CG61" s="2">
        <v>173</v>
      </c>
      <c r="CH61" s="2">
        <v>2</v>
      </c>
      <c r="CI61" s="2">
        <v>1</v>
      </c>
      <c r="CJ61" s="4">
        <v>0.98</v>
      </c>
      <c r="CK61" s="4">
        <f t="shared" si="11"/>
        <v>1.0000000000000009E-2</v>
      </c>
      <c r="CM61" s="2" t="s">
        <v>69</v>
      </c>
      <c r="CN61" s="2">
        <v>176</v>
      </c>
      <c r="CO61" s="2">
        <v>173</v>
      </c>
      <c r="CP61" s="2">
        <v>2</v>
      </c>
      <c r="CQ61" s="2">
        <v>1</v>
      </c>
      <c r="CR61" s="4">
        <v>0.98</v>
      </c>
      <c r="CS61" s="4">
        <f t="shared" si="12"/>
        <v>0</v>
      </c>
      <c r="CU61" s="2" t="s">
        <v>69</v>
      </c>
      <c r="CV61" s="2">
        <v>176</v>
      </c>
      <c r="CW61" s="2">
        <v>168</v>
      </c>
      <c r="CX61" s="2">
        <v>2</v>
      </c>
      <c r="CY61" s="2">
        <v>6</v>
      </c>
      <c r="CZ61" s="4">
        <v>0.95</v>
      </c>
      <c r="DA61" s="4">
        <f t="shared" si="13"/>
        <v>-3.0000000000000027E-2</v>
      </c>
      <c r="DC61" s="2" t="s">
        <v>69</v>
      </c>
      <c r="DD61" s="2">
        <v>176</v>
      </c>
      <c r="DE61" s="2">
        <v>171</v>
      </c>
      <c r="DF61" s="2">
        <v>2</v>
      </c>
      <c r="DG61" s="2">
        <v>3</v>
      </c>
      <c r="DH61" s="4">
        <v>0.97</v>
      </c>
      <c r="DI61" s="4">
        <f t="shared" si="14"/>
        <v>2.0000000000000018E-2</v>
      </c>
      <c r="DK61" s="2" t="s">
        <v>69</v>
      </c>
      <c r="DL61" s="2">
        <v>176</v>
      </c>
      <c r="DM61" s="2">
        <v>168</v>
      </c>
      <c r="DN61" s="2">
        <v>2</v>
      </c>
      <c r="DO61" s="2">
        <v>6</v>
      </c>
      <c r="DP61" s="4">
        <v>0.95</v>
      </c>
      <c r="DQ61" s="4">
        <f t="shared" si="15"/>
        <v>-2.0000000000000018E-2</v>
      </c>
      <c r="DS61" s="6" t="s">
        <v>69</v>
      </c>
      <c r="DT61" s="2">
        <v>176</v>
      </c>
      <c r="DU61" s="2">
        <v>168</v>
      </c>
      <c r="DV61" s="2">
        <v>2</v>
      </c>
      <c r="DW61" s="2">
        <v>4</v>
      </c>
      <c r="DX61" s="4">
        <v>0.97</v>
      </c>
      <c r="DY61" s="4">
        <f t="shared" si="16"/>
        <v>2.0000000000000018E-2</v>
      </c>
      <c r="DZ61" s="2" t="s">
        <v>119</v>
      </c>
      <c r="EA61" s="2" t="s">
        <v>69</v>
      </c>
      <c r="EB61" s="2">
        <v>176</v>
      </c>
      <c r="EC61" s="2">
        <v>171</v>
      </c>
      <c r="ED61" s="2">
        <v>2</v>
      </c>
      <c r="EE61" s="2">
        <v>3</v>
      </c>
      <c r="EF61" s="4">
        <v>0.97</v>
      </c>
      <c r="EG61" s="4">
        <f t="shared" si="17"/>
        <v>0</v>
      </c>
      <c r="EI61" s="2" t="s">
        <v>69</v>
      </c>
      <c r="EJ61" s="2">
        <v>176</v>
      </c>
      <c r="EK61" s="2">
        <v>170</v>
      </c>
      <c r="EL61" s="2">
        <v>2</v>
      </c>
      <c r="EM61" s="2">
        <v>4</v>
      </c>
      <c r="EN61" s="4">
        <v>0.97</v>
      </c>
      <c r="EO61" s="4">
        <f t="shared" si="18"/>
        <v>0</v>
      </c>
      <c r="EQ61" s="2" t="s">
        <v>69</v>
      </c>
      <c r="ER61" s="2">
        <v>176</v>
      </c>
      <c r="ES61" s="2">
        <v>170</v>
      </c>
      <c r="ET61" s="2">
        <v>2</v>
      </c>
      <c r="EU61" s="2">
        <v>4</v>
      </c>
      <c r="EV61" s="4">
        <v>0.97</v>
      </c>
      <c r="EW61" s="4">
        <f t="shared" si="19"/>
        <v>0</v>
      </c>
      <c r="EY61" s="2" t="s">
        <v>69</v>
      </c>
      <c r="EZ61" s="2">
        <v>176</v>
      </c>
      <c r="FA61" s="2">
        <v>170</v>
      </c>
      <c r="FB61" s="2">
        <v>2</v>
      </c>
      <c r="FC61" s="2">
        <v>4</v>
      </c>
      <c r="FD61" s="4">
        <v>0.97</v>
      </c>
      <c r="FE61" s="4">
        <f t="shared" si="20"/>
        <v>0</v>
      </c>
    </row>
    <row r="62" spans="1:161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3"/>
        <v>0.82511210762331844</v>
      </c>
      <c r="J62" s="2" t="s">
        <v>65</v>
      </c>
      <c r="K62" s="75">
        <v>223</v>
      </c>
      <c r="L62" s="75">
        <v>184</v>
      </c>
      <c r="M62" s="75">
        <v>21</v>
      </c>
      <c r="N62" s="75">
        <v>18</v>
      </c>
      <c r="O62" s="4">
        <f t="shared" si="4"/>
        <v>0.82511210762331844</v>
      </c>
      <c r="P62" s="10">
        <f t="shared" si="5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v>0.82</v>
      </c>
      <c r="X62" s="4">
        <f t="shared" si="24"/>
        <v>-5.1121076233184848E-3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5"/>
        <v>0</v>
      </c>
      <c r="AI62" s="2" t="s">
        <v>65</v>
      </c>
      <c r="AJ62" s="2">
        <v>223</v>
      </c>
      <c r="AK62" s="2">
        <v>222</v>
      </c>
      <c r="AL62" s="2">
        <v>1</v>
      </c>
      <c r="AM62" s="2">
        <v>0</v>
      </c>
      <c r="AN62" s="4">
        <f t="shared" si="30"/>
        <v>0.99551569506726456</v>
      </c>
      <c r="AO62" s="4">
        <f>AE62-AN62</f>
        <v>-0.17551569506726461</v>
      </c>
      <c r="AQ62" s="2" t="s">
        <v>69</v>
      </c>
      <c r="AR62" s="2">
        <v>176</v>
      </c>
      <c r="AS62" s="2">
        <v>171</v>
      </c>
      <c r="AT62" s="2">
        <v>2</v>
      </c>
      <c r="AU62" s="2">
        <v>3</v>
      </c>
      <c r="AV62" s="4">
        <v>0.97</v>
      </c>
      <c r="AW62" s="4">
        <f t="shared" si="31"/>
        <v>2.0000000000000018E-2</v>
      </c>
      <c r="AY62" s="2" t="s">
        <v>69</v>
      </c>
      <c r="AZ62" s="1">
        <v>176</v>
      </c>
      <c r="BA62" s="1">
        <v>171</v>
      </c>
      <c r="BB62" s="1">
        <v>2</v>
      </c>
      <c r="BC62" s="1">
        <v>3</v>
      </c>
      <c r="BD62" s="3">
        <v>0.97</v>
      </c>
      <c r="BE62" s="4">
        <f t="shared" si="7"/>
        <v>0</v>
      </c>
      <c r="BG62" s="2" t="s">
        <v>69</v>
      </c>
      <c r="BH62" s="2">
        <v>176</v>
      </c>
      <c r="BI62" s="2">
        <v>168</v>
      </c>
      <c r="BJ62" s="2">
        <v>2</v>
      </c>
      <c r="BK62" s="2">
        <v>6</v>
      </c>
      <c r="BL62" s="4">
        <v>0.95</v>
      </c>
      <c r="BM62" s="4">
        <f t="shared" si="8"/>
        <v>-2.0000000000000018E-2</v>
      </c>
      <c r="BO62" s="2" t="s">
        <v>69</v>
      </c>
      <c r="BP62" s="2">
        <v>176</v>
      </c>
      <c r="BQ62" s="2">
        <v>168</v>
      </c>
      <c r="BR62" s="2">
        <v>2</v>
      </c>
      <c r="BS62" s="2">
        <v>6</v>
      </c>
      <c r="BT62" s="4">
        <v>0.95</v>
      </c>
      <c r="BU62" s="4">
        <f t="shared" si="9"/>
        <v>0</v>
      </c>
      <c r="BW62" s="2" t="s">
        <v>70</v>
      </c>
      <c r="BX62" s="2">
        <v>231</v>
      </c>
      <c r="BY62" s="2">
        <v>222</v>
      </c>
      <c r="BZ62" s="2">
        <v>6</v>
      </c>
      <c r="CA62" s="2">
        <v>3</v>
      </c>
      <c r="CB62" s="4">
        <v>0.96</v>
      </c>
      <c r="CC62" s="4">
        <f t="shared" si="28"/>
        <v>0</v>
      </c>
      <c r="CE62" s="2" t="s">
        <v>70</v>
      </c>
      <c r="CF62" s="2">
        <v>231</v>
      </c>
      <c r="CG62" s="2">
        <v>224</v>
      </c>
      <c r="CH62" s="2">
        <v>6</v>
      </c>
      <c r="CI62" s="2">
        <v>1</v>
      </c>
      <c r="CJ62" s="4">
        <v>0.97</v>
      </c>
      <c r="CK62" s="4">
        <f t="shared" si="11"/>
        <v>1.0000000000000009E-2</v>
      </c>
      <c r="CM62" s="2" t="s">
        <v>70</v>
      </c>
      <c r="CN62" s="2">
        <v>231</v>
      </c>
      <c r="CO62" s="2">
        <v>224</v>
      </c>
      <c r="CP62" s="2">
        <v>6</v>
      </c>
      <c r="CQ62" s="2">
        <v>1</v>
      </c>
      <c r="CR62" s="4">
        <v>0.97</v>
      </c>
      <c r="CS62" s="4">
        <f t="shared" si="12"/>
        <v>0</v>
      </c>
      <c r="CU62" s="2" t="s">
        <v>70</v>
      </c>
      <c r="CV62" s="2">
        <v>231</v>
      </c>
      <c r="CW62" s="2">
        <v>222</v>
      </c>
      <c r="CX62" s="2">
        <v>6</v>
      </c>
      <c r="CY62" s="2">
        <v>3</v>
      </c>
      <c r="CZ62" s="4">
        <v>0.96</v>
      </c>
      <c r="DA62" s="4">
        <f t="shared" si="13"/>
        <v>-1.0000000000000009E-2</v>
      </c>
      <c r="DC62" s="2" t="s">
        <v>70</v>
      </c>
      <c r="DD62" s="2">
        <v>231</v>
      </c>
      <c r="DE62" s="2">
        <v>221</v>
      </c>
      <c r="DF62" s="2">
        <v>6</v>
      </c>
      <c r="DG62" s="2">
        <v>4</v>
      </c>
      <c r="DH62" s="4">
        <v>0.96</v>
      </c>
      <c r="DI62" s="4">
        <f t="shared" si="14"/>
        <v>0</v>
      </c>
      <c r="DK62" s="2" t="s">
        <v>70</v>
      </c>
      <c r="DL62" s="2">
        <v>231</v>
      </c>
      <c r="DM62" s="2">
        <v>222</v>
      </c>
      <c r="DN62" s="2">
        <v>6</v>
      </c>
      <c r="DO62" s="2">
        <v>3</v>
      </c>
      <c r="DP62" s="4">
        <v>0.96</v>
      </c>
      <c r="DQ62" s="4">
        <f t="shared" si="15"/>
        <v>0</v>
      </c>
      <c r="DS62" s="2" t="s">
        <v>70</v>
      </c>
      <c r="DT62" s="2">
        <v>231</v>
      </c>
      <c r="DU62" s="2">
        <v>222</v>
      </c>
      <c r="DV62" s="2">
        <v>6</v>
      </c>
      <c r="DW62" s="2">
        <v>3</v>
      </c>
      <c r="DX62" s="4">
        <v>0.96</v>
      </c>
      <c r="DY62" s="4">
        <f t="shared" si="16"/>
        <v>0</v>
      </c>
      <c r="EA62" s="7" t="s">
        <v>70</v>
      </c>
      <c r="EB62" s="2">
        <v>231</v>
      </c>
      <c r="EC62" s="2">
        <v>221</v>
      </c>
      <c r="ED62" s="2">
        <v>6</v>
      </c>
      <c r="EE62" s="2">
        <v>4</v>
      </c>
      <c r="EF62" s="4">
        <v>0.96</v>
      </c>
      <c r="EG62" s="4">
        <f t="shared" si="17"/>
        <v>0</v>
      </c>
      <c r="EH62" s="2" t="s">
        <v>119</v>
      </c>
      <c r="EI62" s="2" t="s">
        <v>70</v>
      </c>
      <c r="EJ62" s="2">
        <v>231</v>
      </c>
      <c r="EK62" s="2">
        <v>222</v>
      </c>
      <c r="EL62" s="2">
        <v>6</v>
      </c>
      <c r="EM62" s="2">
        <v>3</v>
      </c>
      <c r="EN62" s="4">
        <v>0.96</v>
      </c>
      <c r="EO62" s="4">
        <f t="shared" si="18"/>
        <v>0</v>
      </c>
      <c r="EQ62" s="2" t="s">
        <v>70</v>
      </c>
      <c r="ER62" s="2">
        <v>231</v>
      </c>
      <c r="ES62" s="2">
        <v>222</v>
      </c>
      <c r="ET62" s="2">
        <v>6</v>
      </c>
      <c r="EU62" s="2">
        <v>3</v>
      </c>
      <c r="EV62" s="4">
        <v>0.96</v>
      </c>
      <c r="EW62" s="4">
        <f t="shared" si="19"/>
        <v>0</v>
      </c>
      <c r="EY62" s="2" t="s">
        <v>70</v>
      </c>
      <c r="EZ62" s="2">
        <v>231</v>
      </c>
      <c r="FA62" s="2">
        <v>222</v>
      </c>
      <c r="FB62" s="2">
        <v>6</v>
      </c>
      <c r="FC62" s="2">
        <v>3</v>
      </c>
      <c r="FD62" s="4">
        <v>0.96</v>
      </c>
      <c r="FE62" s="4">
        <f t="shared" si="20"/>
        <v>0</v>
      </c>
    </row>
    <row r="63" spans="1:161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3"/>
        <v>0.96052631578947367</v>
      </c>
      <c r="J63" s="2" t="s">
        <v>66</v>
      </c>
      <c r="K63" s="75">
        <v>228</v>
      </c>
      <c r="L63" s="75">
        <v>219</v>
      </c>
      <c r="M63" s="75">
        <v>9</v>
      </c>
      <c r="N63" s="75">
        <v>0</v>
      </c>
      <c r="O63" s="4">
        <f t="shared" si="4"/>
        <v>0.96052631578947367</v>
      </c>
      <c r="P63" s="10">
        <f t="shared" si="5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v>0.96</v>
      </c>
      <c r="X63" s="4">
        <f t="shared" si="24"/>
        <v>-5.2631578947370805E-4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v>0.96</v>
      </c>
      <c r="AF63" s="4">
        <f t="shared" si="25"/>
        <v>0</v>
      </c>
      <c r="AI63" s="2" t="s">
        <v>66</v>
      </c>
      <c r="AJ63" s="2">
        <v>228</v>
      </c>
      <c r="AK63" s="2">
        <v>219</v>
      </c>
      <c r="AL63" s="2">
        <v>9</v>
      </c>
      <c r="AM63" s="2">
        <v>0</v>
      </c>
      <c r="AN63" s="4">
        <f t="shared" si="30"/>
        <v>0.96052631578947367</v>
      </c>
      <c r="AO63" s="4"/>
      <c r="AQ63" s="2" t="s">
        <v>70</v>
      </c>
      <c r="AR63" s="2">
        <v>270</v>
      </c>
      <c r="AS63" s="2">
        <v>220</v>
      </c>
      <c r="AT63" s="2">
        <v>8</v>
      </c>
      <c r="AU63" s="2">
        <v>42</v>
      </c>
      <c r="AV63" s="4">
        <v>0.81</v>
      </c>
      <c r="AW63" s="4">
        <f t="shared" si="31"/>
        <v>0</v>
      </c>
      <c r="AY63" s="2" t="s">
        <v>70</v>
      </c>
      <c r="AZ63" s="1">
        <v>231</v>
      </c>
      <c r="BA63" s="1">
        <v>222</v>
      </c>
      <c r="BB63" s="1">
        <v>6</v>
      </c>
      <c r="BC63" s="1">
        <v>3</v>
      </c>
      <c r="BD63" s="3">
        <v>0.96</v>
      </c>
      <c r="BE63" s="4">
        <f t="shared" si="7"/>
        <v>0.14999999999999991</v>
      </c>
      <c r="BG63" s="2" t="s">
        <v>70</v>
      </c>
      <c r="BH63" s="2">
        <v>231</v>
      </c>
      <c r="BI63" s="2">
        <v>222</v>
      </c>
      <c r="BJ63" s="2">
        <v>6</v>
      </c>
      <c r="BK63" s="2">
        <v>3</v>
      </c>
      <c r="BL63" s="4">
        <v>0.96</v>
      </c>
      <c r="BM63" s="4">
        <f t="shared" si="8"/>
        <v>0</v>
      </c>
      <c r="BO63" s="2" t="s">
        <v>70</v>
      </c>
      <c r="BP63" s="2">
        <v>231</v>
      </c>
      <c r="BQ63" s="2">
        <v>221</v>
      </c>
      <c r="BR63" s="2">
        <v>6</v>
      </c>
      <c r="BS63" s="2">
        <v>4</v>
      </c>
      <c r="BT63" s="4">
        <v>0.96</v>
      </c>
      <c r="BU63" s="4">
        <f t="shared" si="9"/>
        <v>0</v>
      </c>
      <c r="BW63" s="2" t="s">
        <v>71</v>
      </c>
      <c r="BX63" s="2">
        <v>192</v>
      </c>
      <c r="BY63" s="2">
        <v>184</v>
      </c>
      <c r="BZ63" s="2">
        <v>7</v>
      </c>
      <c r="CA63" s="2">
        <v>1</v>
      </c>
      <c r="CB63" s="4">
        <v>0.96</v>
      </c>
      <c r="CC63" s="4">
        <f t="shared" si="28"/>
        <v>0</v>
      </c>
      <c r="CE63" s="2" t="s">
        <v>71</v>
      </c>
      <c r="CF63" s="2">
        <v>192</v>
      </c>
      <c r="CG63" s="2">
        <v>185</v>
      </c>
      <c r="CH63" s="2">
        <v>7</v>
      </c>
      <c r="CI63" s="2">
        <v>0</v>
      </c>
      <c r="CJ63" s="4">
        <v>0.96</v>
      </c>
      <c r="CK63" s="4">
        <f t="shared" si="11"/>
        <v>0</v>
      </c>
      <c r="CM63" s="2" t="s">
        <v>71</v>
      </c>
      <c r="CN63" s="2">
        <v>192</v>
      </c>
      <c r="CO63" s="2">
        <v>185</v>
      </c>
      <c r="CP63" s="2">
        <v>7</v>
      </c>
      <c r="CQ63" s="2">
        <v>0</v>
      </c>
      <c r="CR63" s="4">
        <v>0.96</v>
      </c>
      <c r="CS63" s="4">
        <f t="shared" si="12"/>
        <v>0</v>
      </c>
      <c r="CU63" s="2" t="s">
        <v>71</v>
      </c>
      <c r="CV63" s="2">
        <v>192</v>
      </c>
      <c r="CW63" s="2">
        <v>184</v>
      </c>
      <c r="CX63" s="2">
        <v>7</v>
      </c>
      <c r="CY63" s="2">
        <v>1</v>
      </c>
      <c r="CZ63" s="4">
        <v>0.96</v>
      </c>
      <c r="DA63" s="4">
        <f t="shared" si="13"/>
        <v>0</v>
      </c>
      <c r="DC63" s="8" t="s">
        <v>71</v>
      </c>
      <c r="DD63" s="2">
        <v>192</v>
      </c>
      <c r="DE63" s="2">
        <v>184</v>
      </c>
      <c r="DF63" s="2">
        <v>7</v>
      </c>
      <c r="DG63" s="2">
        <v>1</v>
      </c>
      <c r="DH63" s="4">
        <v>0.96</v>
      </c>
      <c r="DI63" s="4">
        <f t="shared" si="14"/>
        <v>0</v>
      </c>
      <c r="DJ63" s="2" t="s">
        <v>119</v>
      </c>
      <c r="DK63" s="2" t="s">
        <v>71</v>
      </c>
      <c r="DL63" s="2">
        <v>192</v>
      </c>
      <c r="DM63" s="2">
        <v>184</v>
      </c>
      <c r="DN63" s="2">
        <v>7</v>
      </c>
      <c r="DO63" s="2">
        <v>1</v>
      </c>
      <c r="DP63" s="4">
        <v>0.96</v>
      </c>
      <c r="DQ63" s="4">
        <f t="shared" si="15"/>
        <v>0</v>
      </c>
      <c r="DS63" s="2" t="s">
        <v>71</v>
      </c>
      <c r="DT63" s="2">
        <v>192</v>
      </c>
      <c r="DU63" s="2">
        <v>184</v>
      </c>
      <c r="DV63" s="2">
        <v>7</v>
      </c>
      <c r="DW63" s="2">
        <v>1</v>
      </c>
      <c r="DX63" s="4">
        <v>0.96</v>
      </c>
      <c r="DY63" s="4">
        <f t="shared" si="16"/>
        <v>0</v>
      </c>
      <c r="EA63" s="2" t="s">
        <v>71</v>
      </c>
      <c r="EB63" s="2">
        <v>192</v>
      </c>
      <c r="EC63" s="2">
        <v>184</v>
      </c>
      <c r="ED63" s="2">
        <v>7</v>
      </c>
      <c r="EE63" s="2">
        <v>1</v>
      </c>
      <c r="EF63" s="4">
        <v>0.96</v>
      </c>
      <c r="EG63" s="4">
        <f t="shared" si="17"/>
        <v>0</v>
      </c>
      <c r="EI63" s="2" t="s">
        <v>71</v>
      </c>
      <c r="EJ63" s="2">
        <v>192</v>
      </c>
      <c r="EK63" s="2">
        <v>184</v>
      </c>
      <c r="EL63" s="2">
        <v>7</v>
      </c>
      <c r="EM63" s="2">
        <v>1</v>
      </c>
      <c r="EN63" s="4">
        <v>0.96</v>
      </c>
      <c r="EO63" s="4">
        <f t="shared" si="18"/>
        <v>0</v>
      </c>
      <c r="EQ63" s="2" t="s">
        <v>71</v>
      </c>
      <c r="ER63" s="2">
        <v>192</v>
      </c>
      <c r="ES63" s="2">
        <v>184</v>
      </c>
      <c r="ET63" s="2">
        <v>7</v>
      </c>
      <c r="EU63" s="2">
        <v>1</v>
      </c>
      <c r="EV63" s="4">
        <v>0.96</v>
      </c>
      <c r="EW63" s="4">
        <f t="shared" si="19"/>
        <v>0</v>
      </c>
      <c r="EY63" s="2" t="s">
        <v>71</v>
      </c>
      <c r="EZ63" s="2">
        <v>192</v>
      </c>
      <c r="FA63" s="2">
        <v>184</v>
      </c>
      <c r="FB63" s="2">
        <v>7</v>
      </c>
      <c r="FC63" s="2">
        <v>1</v>
      </c>
      <c r="FD63" s="4">
        <v>0.96</v>
      </c>
      <c r="FE63" s="4">
        <f t="shared" si="20"/>
        <v>0</v>
      </c>
    </row>
    <row r="64" spans="1:161">
      <c r="A64" s="76">
        <v>0.84</v>
      </c>
      <c r="B64" s="76"/>
      <c r="C64" s="75" t="s">
        <v>67</v>
      </c>
      <c r="D64" s="75">
        <v>50</v>
      </c>
      <c r="E64" s="75">
        <v>42</v>
      </c>
      <c r="F64" s="75">
        <v>6</v>
      </c>
      <c r="G64" s="75">
        <v>2</v>
      </c>
      <c r="H64" s="76">
        <f t="shared" si="3"/>
        <v>0.84</v>
      </c>
      <c r="J64" s="2" t="s">
        <v>67</v>
      </c>
      <c r="K64" s="75">
        <v>50</v>
      </c>
      <c r="L64" s="75">
        <v>42</v>
      </c>
      <c r="M64" s="75">
        <v>6</v>
      </c>
      <c r="N64" s="75">
        <v>2</v>
      </c>
      <c r="O64" s="4">
        <f t="shared" si="4"/>
        <v>0.84</v>
      </c>
      <c r="P64" s="10">
        <f t="shared" si="5"/>
        <v>0</v>
      </c>
      <c r="R64" s="2" t="s">
        <v>67</v>
      </c>
      <c r="S64" s="2">
        <v>50</v>
      </c>
      <c r="T64" s="2">
        <v>42</v>
      </c>
      <c r="U64" s="2">
        <v>6</v>
      </c>
      <c r="V64" s="2">
        <v>2</v>
      </c>
      <c r="W64" s="4">
        <v>0.84</v>
      </c>
      <c r="X64" s="4">
        <f t="shared" si="24"/>
        <v>0</v>
      </c>
      <c r="Z64" s="2" t="s">
        <v>67</v>
      </c>
      <c r="AA64" s="2">
        <v>50</v>
      </c>
      <c r="AB64" s="2">
        <v>44</v>
      </c>
      <c r="AC64" s="2">
        <v>5</v>
      </c>
      <c r="AD64" s="2">
        <v>1</v>
      </c>
      <c r="AE64" s="4">
        <v>0.88</v>
      </c>
      <c r="AF64" s="4">
        <f t="shared" si="25"/>
        <v>4.0000000000000036E-2</v>
      </c>
      <c r="AI64" s="2" t="s">
        <v>67</v>
      </c>
      <c r="AJ64" s="2">
        <v>50</v>
      </c>
      <c r="AK64" s="2">
        <v>44</v>
      </c>
      <c r="AL64" s="2">
        <v>6</v>
      </c>
      <c r="AM64" s="2">
        <v>0</v>
      </c>
      <c r="AN64" s="4">
        <f t="shared" si="30"/>
        <v>0.88</v>
      </c>
      <c r="AO64" s="4"/>
      <c r="AQ64" s="2" t="s">
        <v>71</v>
      </c>
      <c r="AR64" s="2">
        <v>192</v>
      </c>
      <c r="AS64" s="2">
        <v>184</v>
      </c>
      <c r="AT64" s="2">
        <v>7</v>
      </c>
      <c r="AU64" s="2">
        <v>1</v>
      </c>
      <c r="AV64" s="4">
        <v>0.95</v>
      </c>
      <c r="AW64" s="4">
        <f t="shared" si="31"/>
        <v>0</v>
      </c>
      <c r="AY64" s="2" t="s">
        <v>71</v>
      </c>
      <c r="AZ64" s="2">
        <v>192</v>
      </c>
      <c r="BA64" s="2">
        <v>184</v>
      </c>
      <c r="BB64" s="2">
        <v>7</v>
      </c>
      <c r="BC64" s="2">
        <v>1</v>
      </c>
      <c r="BD64" s="4">
        <v>0.96</v>
      </c>
      <c r="BE64" s="4">
        <f t="shared" si="7"/>
        <v>1.0000000000000009E-2</v>
      </c>
      <c r="BG64" s="2" t="s">
        <v>71</v>
      </c>
      <c r="BH64" s="2">
        <v>192</v>
      </c>
      <c r="BI64" s="2">
        <v>184</v>
      </c>
      <c r="BJ64" s="2">
        <v>7</v>
      </c>
      <c r="BK64" s="2">
        <v>1</v>
      </c>
      <c r="BL64" s="4">
        <v>0.96</v>
      </c>
      <c r="BM64" s="4">
        <f t="shared" si="8"/>
        <v>0</v>
      </c>
      <c r="BO64" s="2" t="s">
        <v>71</v>
      </c>
      <c r="BP64" s="2">
        <v>192</v>
      </c>
      <c r="BQ64" s="2">
        <v>184</v>
      </c>
      <c r="BR64" s="2">
        <v>7</v>
      </c>
      <c r="BS64" s="2">
        <v>1</v>
      </c>
      <c r="BT64" s="4">
        <v>0.96</v>
      </c>
      <c r="BU64" s="4">
        <f t="shared" si="9"/>
        <v>0</v>
      </c>
      <c r="BW64" s="2" t="s">
        <v>72</v>
      </c>
      <c r="BX64" s="2">
        <v>85</v>
      </c>
      <c r="BY64" s="2">
        <v>82</v>
      </c>
      <c r="BZ64" s="2">
        <v>0</v>
      </c>
      <c r="CA64" s="2">
        <v>3</v>
      </c>
      <c r="CB64" s="4">
        <v>0.96</v>
      </c>
      <c r="CC64" s="4">
        <f t="shared" si="28"/>
        <v>0</v>
      </c>
      <c r="CE64" s="2" t="s">
        <v>72</v>
      </c>
      <c r="CF64" s="2">
        <v>85</v>
      </c>
      <c r="CG64" s="2">
        <v>85</v>
      </c>
      <c r="CH64" s="2">
        <v>0</v>
      </c>
      <c r="CI64" s="2">
        <v>0</v>
      </c>
      <c r="CJ64" s="4">
        <v>1</v>
      </c>
      <c r="CK64" s="4">
        <f t="shared" si="11"/>
        <v>4.0000000000000036E-2</v>
      </c>
      <c r="CM64" s="2" t="s">
        <v>72</v>
      </c>
      <c r="CN64" s="2">
        <v>85</v>
      </c>
      <c r="CO64" s="2">
        <v>85</v>
      </c>
      <c r="CP64" s="2">
        <v>0</v>
      </c>
      <c r="CQ64" s="2">
        <v>0</v>
      </c>
      <c r="CR64" s="4">
        <v>1</v>
      </c>
      <c r="CS64" s="4">
        <f t="shared" si="12"/>
        <v>0</v>
      </c>
      <c r="CU64" s="2" t="s">
        <v>72</v>
      </c>
      <c r="CV64" s="2">
        <v>85</v>
      </c>
      <c r="CW64" s="2">
        <v>82</v>
      </c>
      <c r="CX64" s="2">
        <v>0</v>
      </c>
      <c r="CY64" s="7">
        <v>3</v>
      </c>
      <c r="CZ64" s="4">
        <v>0.96</v>
      </c>
      <c r="DA64" s="4">
        <f t="shared" si="13"/>
        <v>-4.0000000000000036E-2</v>
      </c>
      <c r="DC64" s="2" t="s">
        <v>72</v>
      </c>
      <c r="DD64" s="2">
        <v>85</v>
      </c>
      <c r="DE64" s="2">
        <v>82</v>
      </c>
      <c r="DF64" s="2">
        <v>0</v>
      </c>
      <c r="DG64" s="7">
        <v>3</v>
      </c>
      <c r="DH64" s="4">
        <v>0.96</v>
      </c>
      <c r="DI64" s="4">
        <f t="shared" si="14"/>
        <v>0</v>
      </c>
      <c r="DK64" s="2" t="s">
        <v>72</v>
      </c>
      <c r="DL64" s="2">
        <v>85</v>
      </c>
      <c r="DM64" s="2">
        <v>82</v>
      </c>
      <c r="DN64" s="2">
        <v>0</v>
      </c>
      <c r="DO64" s="2">
        <v>3</v>
      </c>
      <c r="DP64" s="4">
        <v>0.96</v>
      </c>
      <c r="DQ64" s="4">
        <f t="shared" si="15"/>
        <v>0</v>
      </c>
      <c r="DS64" s="2" t="s">
        <v>72</v>
      </c>
      <c r="DT64" s="2">
        <v>85</v>
      </c>
      <c r="DU64" s="2">
        <v>82</v>
      </c>
      <c r="DV64" s="2">
        <v>0</v>
      </c>
      <c r="DW64" s="2">
        <v>3</v>
      </c>
      <c r="DX64" s="4">
        <v>0.96</v>
      </c>
      <c r="DY64" s="4">
        <f t="shared" si="16"/>
        <v>0</v>
      </c>
      <c r="EA64" s="2" t="s">
        <v>72</v>
      </c>
      <c r="EB64" s="2">
        <v>85</v>
      </c>
      <c r="EC64" s="2">
        <v>82</v>
      </c>
      <c r="ED64" s="2">
        <v>0</v>
      </c>
      <c r="EE64" s="2">
        <v>3</v>
      </c>
      <c r="EF64" s="4">
        <v>0.96</v>
      </c>
      <c r="EG64" s="4">
        <f t="shared" si="17"/>
        <v>0</v>
      </c>
      <c r="EI64" s="2" t="s">
        <v>72</v>
      </c>
      <c r="EJ64" s="2">
        <v>85</v>
      </c>
      <c r="EK64" s="2">
        <v>82</v>
      </c>
      <c r="EL64" s="2">
        <v>0</v>
      </c>
      <c r="EM64" s="2">
        <v>3</v>
      </c>
      <c r="EN64" s="4">
        <v>0.96</v>
      </c>
      <c r="EO64" s="4">
        <f t="shared" si="18"/>
        <v>0</v>
      </c>
      <c r="EQ64" s="2" t="s">
        <v>72</v>
      </c>
      <c r="ER64" s="2">
        <v>85</v>
      </c>
      <c r="ES64" s="2">
        <v>82</v>
      </c>
      <c r="ET64" s="2">
        <v>0</v>
      </c>
      <c r="EU64" s="2">
        <v>3</v>
      </c>
      <c r="EV64" s="4">
        <v>0.96</v>
      </c>
      <c r="EW64" s="4">
        <f t="shared" si="19"/>
        <v>0</v>
      </c>
      <c r="EY64" s="2" t="s">
        <v>72</v>
      </c>
      <c r="EZ64" s="2">
        <v>85</v>
      </c>
      <c r="FA64" s="2">
        <v>82</v>
      </c>
      <c r="FB64" s="2">
        <v>0</v>
      </c>
      <c r="FC64" s="2">
        <v>3</v>
      </c>
      <c r="FD64" s="4">
        <v>0.96</v>
      </c>
      <c r="FE64" s="4">
        <f t="shared" si="20"/>
        <v>0</v>
      </c>
    </row>
    <row r="65" spans="1:161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3"/>
        <v>1</v>
      </c>
      <c r="J65" s="2" t="s">
        <v>68</v>
      </c>
      <c r="K65" s="75">
        <v>899</v>
      </c>
      <c r="L65" s="75">
        <v>899</v>
      </c>
      <c r="M65" s="75">
        <v>0</v>
      </c>
      <c r="N65" s="75">
        <v>0</v>
      </c>
      <c r="O65" s="4">
        <f t="shared" si="4"/>
        <v>1</v>
      </c>
      <c r="P65" s="10">
        <f t="shared" si="5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v>1</v>
      </c>
      <c r="X65" s="4">
        <f t="shared" si="2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5"/>
        <v>0</v>
      </c>
      <c r="AI65" s="2" t="s">
        <v>68</v>
      </c>
      <c r="AJ65" s="2">
        <v>899</v>
      </c>
      <c r="AK65" s="2">
        <v>899</v>
      </c>
      <c r="AL65" s="2">
        <v>0</v>
      </c>
      <c r="AM65" s="2">
        <v>0</v>
      </c>
      <c r="AN65" s="4">
        <f t="shared" si="30"/>
        <v>1</v>
      </c>
      <c r="AO65" s="4"/>
      <c r="AQ65" s="2" t="s">
        <v>72</v>
      </c>
      <c r="AR65" s="2">
        <v>85</v>
      </c>
      <c r="AS65" s="2">
        <v>81</v>
      </c>
      <c r="AT65" s="2">
        <v>0</v>
      </c>
      <c r="AU65" s="2">
        <v>4</v>
      </c>
      <c r="AV65" s="4">
        <v>0.95</v>
      </c>
      <c r="AW65" s="4">
        <f t="shared" si="31"/>
        <v>0</v>
      </c>
      <c r="AY65" s="2" t="s">
        <v>72</v>
      </c>
      <c r="AZ65" s="2">
        <v>85</v>
      </c>
      <c r="BA65" s="2">
        <v>82</v>
      </c>
      <c r="BB65" s="2">
        <v>0</v>
      </c>
      <c r="BC65" s="2">
        <v>3</v>
      </c>
      <c r="BD65" s="4">
        <v>0.96</v>
      </c>
      <c r="BE65" s="4">
        <f t="shared" si="7"/>
        <v>1.0000000000000009E-2</v>
      </c>
      <c r="BG65" s="2" t="s">
        <v>72</v>
      </c>
      <c r="BH65" s="2">
        <v>85</v>
      </c>
      <c r="BI65" s="2">
        <v>82</v>
      </c>
      <c r="BJ65" s="2">
        <v>0</v>
      </c>
      <c r="BK65" s="2">
        <v>3</v>
      </c>
      <c r="BL65" s="4">
        <v>0.96</v>
      </c>
      <c r="BM65" s="4">
        <f t="shared" si="8"/>
        <v>0</v>
      </c>
      <c r="BO65" s="2" t="s">
        <v>72</v>
      </c>
      <c r="BP65" s="2">
        <v>85</v>
      </c>
      <c r="BQ65" s="2">
        <v>82</v>
      </c>
      <c r="BR65" s="2">
        <v>0</v>
      </c>
      <c r="BS65" s="2">
        <v>3</v>
      </c>
      <c r="BT65" s="4">
        <v>0.96</v>
      </c>
      <c r="BU65" s="4">
        <f t="shared" si="9"/>
        <v>0</v>
      </c>
      <c r="BW65" s="2" t="s">
        <v>73</v>
      </c>
      <c r="BX65" s="2">
        <v>234</v>
      </c>
      <c r="BY65" s="2">
        <v>219</v>
      </c>
      <c r="BZ65" s="2">
        <v>10</v>
      </c>
      <c r="CA65" s="2">
        <v>5</v>
      </c>
      <c r="CB65" s="4">
        <v>0.94</v>
      </c>
      <c r="CC65" s="4">
        <f t="shared" si="28"/>
        <v>9.9999999999998979E-3</v>
      </c>
      <c r="CE65" s="2" t="s">
        <v>73</v>
      </c>
      <c r="CF65" s="2">
        <v>234</v>
      </c>
      <c r="CG65" s="2">
        <v>217</v>
      </c>
      <c r="CH65" s="2">
        <v>10</v>
      </c>
      <c r="CI65" s="2">
        <v>7</v>
      </c>
      <c r="CJ65" s="4">
        <v>0.93</v>
      </c>
      <c r="CK65" s="4">
        <f t="shared" si="11"/>
        <v>-9.9999999999998979E-3</v>
      </c>
      <c r="CM65" s="2" t="s">
        <v>73</v>
      </c>
      <c r="CN65" s="2">
        <v>234</v>
      </c>
      <c r="CO65" s="2">
        <v>219</v>
      </c>
      <c r="CP65" s="2">
        <v>10</v>
      </c>
      <c r="CQ65" s="2">
        <v>5</v>
      </c>
      <c r="CR65" s="4">
        <v>0.94</v>
      </c>
      <c r="CS65" s="4">
        <f t="shared" si="12"/>
        <v>9.9999999999998979E-3</v>
      </c>
      <c r="CU65" s="2" t="s">
        <v>73</v>
      </c>
      <c r="CV65" s="2">
        <v>234</v>
      </c>
      <c r="CW65" s="2">
        <v>219</v>
      </c>
      <c r="CX65" s="2">
        <v>10</v>
      </c>
      <c r="CY65" s="2">
        <v>5</v>
      </c>
      <c r="CZ65" s="4">
        <v>0.94</v>
      </c>
      <c r="DA65" s="4">
        <f t="shared" si="13"/>
        <v>0</v>
      </c>
      <c r="DC65" s="2" t="s">
        <v>73</v>
      </c>
      <c r="DD65" s="2">
        <v>234</v>
      </c>
      <c r="DE65" s="2">
        <v>215</v>
      </c>
      <c r="DF65" s="2">
        <v>10</v>
      </c>
      <c r="DG65" s="2">
        <v>9</v>
      </c>
      <c r="DH65" s="4">
        <v>0.92</v>
      </c>
      <c r="DI65" s="4">
        <f t="shared" si="14"/>
        <v>-1.9999999999999907E-2</v>
      </c>
      <c r="DK65" s="2" t="s">
        <v>73</v>
      </c>
      <c r="DL65" s="2">
        <v>234</v>
      </c>
      <c r="DM65" s="2">
        <v>210</v>
      </c>
      <c r="DN65" s="2">
        <v>10</v>
      </c>
      <c r="DO65" s="2">
        <v>14</v>
      </c>
      <c r="DP65" s="4">
        <v>0.9</v>
      </c>
      <c r="DQ65" s="4">
        <f t="shared" si="15"/>
        <v>-2.0000000000000018E-2</v>
      </c>
      <c r="DS65" s="2" t="s">
        <v>73</v>
      </c>
      <c r="DT65" s="2">
        <v>234</v>
      </c>
      <c r="DU65" s="2">
        <v>210</v>
      </c>
      <c r="DV65" s="2">
        <v>10</v>
      </c>
      <c r="DW65" s="2">
        <v>14</v>
      </c>
      <c r="DX65" s="4">
        <v>0.9</v>
      </c>
      <c r="DY65" s="4">
        <f t="shared" si="16"/>
        <v>0</v>
      </c>
      <c r="EA65" s="2" t="s">
        <v>73</v>
      </c>
      <c r="EB65" s="2">
        <v>234</v>
      </c>
      <c r="EC65" s="2">
        <v>210</v>
      </c>
      <c r="ED65" s="2">
        <v>10</v>
      </c>
      <c r="EE65" s="2">
        <v>14</v>
      </c>
      <c r="EF65" s="4">
        <v>0.9</v>
      </c>
      <c r="EG65" s="4">
        <f t="shared" si="17"/>
        <v>0</v>
      </c>
      <c r="EI65" s="2" t="s">
        <v>73</v>
      </c>
      <c r="EJ65" s="2">
        <v>234</v>
      </c>
      <c r="EK65" s="2">
        <v>210</v>
      </c>
      <c r="EL65" s="2">
        <v>10</v>
      </c>
      <c r="EM65" s="2">
        <v>14</v>
      </c>
      <c r="EN65" s="4">
        <v>0.9</v>
      </c>
      <c r="EO65" s="4">
        <f t="shared" si="18"/>
        <v>0</v>
      </c>
      <c r="EQ65" s="2" t="s">
        <v>73</v>
      </c>
      <c r="ER65" s="2">
        <v>234</v>
      </c>
      <c r="ES65" s="2">
        <v>210</v>
      </c>
      <c r="ET65" s="2">
        <v>10</v>
      </c>
      <c r="EU65" s="2">
        <v>14</v>
      </c>
      <c r="EV65" s="4">
        <v>0.9</v>
      </c>
      <c r="EW65" s="4">
        <f t="shared" si="19"/>
        <v>0</v>
      </c>
      <c r="EY65" s="2" t="s">
        <v>73</v>
      </c>
      <c r="EZ65" s="2">
        <v>234</v>
      </c>
      <c r="FA65" s="2">
        <v>210</v>
      </c>
      <c r="FB65" s="2">
        <v>10</v>
      </c>
      <c r="FC65" s="2">
        <v>14</v>
      </c>
      <c r="FD65" s="4">
        <v>0.9</v>
      </c>
      <c r="FE65" s="4">
        <f t="shared" si="20"/>
        <v>0</v>
      </c>
    </row>
    <row r="66" spans="1:161">
      <c r="A66" s="76">
        <v>0.96</v>
      </c>
      <c r="B66" s="76"/>
      <c r="C66" s="75" t="s">
        <v>69</v>
      </c>
      <c r="D66" s="75">
        <v>176</v>
      </c>
      <c r="E66" s="75">
        <v>169</v>
      </c>
      <c r="F66" s="75">
        <v>2</v>
      </c>
      <c r="G66" s="75">
        <v>5</v>
      </c>
      <c r="H66" s="76">
        <f t="shared" si="3"/>
        <v>0.96022727272727271</v>
      </c>
      <c r="J66" s="2" t="s">
        <v>69</v>
      </c>
      <c r="K66" s="75">
        <v>176</v>
      </c>
      <c r="L66" s="75">
        <v>169</v>
      </c>
      <c r="M66" s="75">
        <v>2</v>
      </c>
      <c r="N66" s="75">
        <v>5</v>
      </c>
      <c r="O66" s="4">
        <f t="shared" si="4"/>
        <v>0.96022727272727271</v>
      </c>
      <c r="P66" s="10">
        <f t="shared" si="5"/>
        <v>0</v>
      </c>
      <c r="R66" s="2" t="s">
        <v>69</v>
      </c>
      <c r="S66" s="11">
        <v>176</v>
      </c>
      <c r="T66" s="2">
        <v>168</v>
      </c>
      <c r="U66" s="2">
        <v>2</v>
      </c>
      <c r="V66" s="2">
        <v>6</v>
      </c>
      <c r="W66" s="4">
        <v>0.95</v>
      </c>
      <c r="X66" s="4">
        <f t="shared" si="24"/>
        <v>-1.0227272727272751E-2</v>
      </c>
      <c r="Z66" s="2" t="s">
        <v>69</v>
      </c>
      <c r="AA66" s="2">
        <v>176</v>
      </c>
      <c r="AB66" s="2">
        <v>168</v>
      </c>
      <c r="AC66" s="2">
        <v>2</v>
      </c>
      <c r="AD66" s="2">
        <v>6</v>
      </c>
      <c r="AE66" s="4">
        <v>0.95</v>
      </c>
      <c r="AF66" s="4">
        <f t="shared" si="25"/>
        <v>0</v>
      </c>
      <c r="AI66" s="2" t="s">
        <v>69</v>
      </c>
      <c r="AJ66" s="2">
        <v>176</v>
      </c>
      <c r="AK66" s="2">
        <v>173</v>
      </c>
      <c r="AL66" s="2">
        <v>2</v>
      </c>
      <c r="AM66" s="2">
        <v>1</v>
      </c>
      <c r="AN66" s="4">
        <f t="shared" si="30"/>
        <v>0.98295454545454541</v>
      </c>
      <c r="AO66" s="4">
        <f>AE66-AN66</f>
        <v>-3.2954545454545459E-2</v>
      </c>
      <c r="AQ66" s="2" t="s">
        <v>73</v>
      </c>
      <c r="AR66" s="2">
        <v>234</v>
      </c>
      <c r="AS66" s="2">
        <v>212</v>
      </c>
      <c r="AT66" s="2">
        <v>11</v>
      </c>
      <c r="AU66" s="2">
        <v>11</v>
      </c>
      <c r="AV66" s="4">
        <v>0.9</v>
      </c>
      <c r="AW66" s="4">
        <f t="shared" si="31"/>
        <v>-2.0000000000000018E-2</v>
      </c>
      <c r="AY66" s="2" t="s">
        <v>73</v>
      </c>
      <c r="AZ66" s="2">
        <v>234</v>
      </c>
      <c r="BA66" s="2">
        <v>212</v>
      </c>
      <c r="BB66" s="2">
        <v>10</v>
      </c>
      <c r="BC66" s="2">
        <v>12</v>
      </c>
      <c r="BD66" s="4">
        <f>BA66/AZ66</f>
        <v>0.90598290598290598</v>
      </c>
      <c r="BE66" s="4">
        <f t="shared" si="7"/>
        <v>5.9829059829059617E-3</v>
      </c>
      <c r="BG66" s="2" t="s">
        <v>73</v>
      </c>
      <c r="BH66" s="2">
        <v>234</v>
      </c>
      <c r="BI66" s="2">
        <v>219</v>
      </c>
      <c r="BJ66" s="2">
        <v>10</v>
      </c>
      <c r="BK66" s="2">
        <v>5</v>
      </c>
      <c r="BL66" s="4">
        <v>0.94</v>
      </c>
      <c r="BM66" s="4">
        <f t="shared" si="8"/>
        <v>3.4017094017093963E-2</v>
      </c>
      <c r="BO66" s="2" t="s">
        <v>73</v>
      </c>
      <c r="BP66" s="2">
        <v>234</v>
      </c>
      <c r="BQ66" s="2">
        <v>217</v>
      </c>
      <c r="BR66" s="2">
        <v>10</v>
      </c>
      <c r="BS66" s="2">
        <v>7</v>
      </c>
      <c r="BT66" s="4">
        <v>0.93</v>
      </c>
      <c r="BU66" s="4">
        <f t="shared" si="9"/>
        <v>-9.9999999999998979E-3</v>
      </c>
      <c r="BW66" s="2" t="s">
        <v>74</v>
      </c>
      <c r="BX66" s="2">
        <v>7</v>
      </c>
      <c r="BY66" s="2">
        <v>7</v>
      </c>
      <c r="BZ66" s="2">
        <v>0</v>
      </c>
      <c r="CA66" s="2">
        <v>0</v>
      </c>
      <c r="CB66" s="4">
        <v>1</v>
      </c>
      <c r="CC66" s="4">
        <f t="shared" si="28"/>
        <v>0</v>
      </c>
      <c r="CE66" s="2" t="s">
        <v>74</v>
      </c>
      <c r="CF66" s="2">
        <v>7</v>
      </c>
      <c r="CG66" s="2">
        <v>7</v>
      </c>
      <c r="CH66" s="2">
        <v>0</v>
      </c>
      <c r="CI66" s="2">
        <v>0</v>
      </c>
      <c r="CJ66" s="4">
        <v>1</v>
      </c>
      <c r="CK66" s="4">
        <f t="shared" si="11"/>
        <v>0</v>
      </c>
      <c r="CM66" s="2" t="s">
        <v>74</v>
      </c>
      <c r="CN66" s="2">
        <v>7</v>
      </c>
      <c r="CO66" s="2">
        <v>7</v>
      </c>
      <c r="CP66" s="2">
        <v>0</v>
      </c>
      <c r="CQ66" s="2">
        <v>0</v>
      </c>
      <c r="CR66" s="4">
        <v>1</v>
      </c>
      <c r="CS66" s="4">
        <f t="shared" si="12"/>
        <v>0</v>
      </c>
      <c r="CU66" s="2" t="s">
        <v>74</v>
      </c>
      <c r="CV66" s="2">
        <v>7</v>
      </c>
      <c r="CW66" s="2">
        <v>7</v>
      </c>
      <c r="CX66" s="2">
        <v>0</v>
      </c>
      <c r="CY66" s="2">
        <v>0</v>
      </c>
      <c r="CZ66" s="4">
        <v>1</v>
      </c>
      <c r="DA66" s="4">
        <f t="shared" si="13"/>
        <v>0</v>
      </c>
      <c r="DC66" s="2" t="s">
        <v>74</v>
      </c>
      <c r="DD66" s="2">
        <v>7</v>
      </c>
      <c r="DE66" s="2">
        <v>7</v>
      </c>
      <c r="DF66" s="2">
        <v>0</v>
      </c>
      <c r="DG66" s="2">
        <v>0</v>
      </c>
      <c r="DH66" s="4">
        <v>1</v>
      </c>
      <c r="DI66" s="4">
        <f t="shared" si="14"/>
        <v>0</v>
      </c>
      <c r="DK66" s="2" t="s">
        <v>74</v>
      </c>
      <c r="DL66" s="2">
        <v>7</v>
      </c>
      <c r="DM66" s="2">
        <v>7</v>
      </c>
      <c r="DN66" s="2">
        <v>0</v>
      </c>
      <c r="DO66" s="2">
        <v>0</v>
      </c>
      <c r="DP66" s="4">
        <v>1</v>
      </c>
      <c r="DQ66" s="4">
        <f t="shared" si="15"/>
        <v>0</v>
      </c>
      <c r="DS66" s="2" t="s">
        <v>74</v>
      </c>
      <c r="DT66" s="2">
        <v>7</v>
      </c>
      <c r="DU66" s="2">
        <v>7</v>
      </c>
      <c r="DV66" s="2">
        <v>0</v>
      </c>
      <c r="DW66" s="2">
        <v>0</v>
      </c>
      <c r="DX66" s="4">
        <v>1</v>
      </c>
      <c r="DY66" s="4">
        <f t="shared" si="16"/>
        <v>0</v>
      </c>
      <c r="EA66" s="2" t="s">
        <v>74</v>
      </c>
      <c r="EB66" s="2">
        <v>7</v>
      </c>
      <c r="EC66" s="2">
        <v>7</v>
      </c>
      <c r="ED66" s="2">
        <v>0</v>
      </c>
      <c r="EE66" s="2">
        <v>0</v>
      </c>
      <c r="EF66" s="4">
        <v>1</v>
      </c>
      <c r="EG66" s="4">
        <f t="shared" si="17"/>
        <v>0</v>
      </c>
      <c r="EI66" s="2" t="s">
        <v>74</v>
      </c>
      <c r="EJ66" s="2">
        <v>7</v>
      </c>
      <c r="EK66" s="2">
        <v>7</v>
      </c>
      <c r="EL66" s="2">
        <v>0</v>
      </c>
      <c r="EM66" s="2">
        <v>0</v>
      </c>
      <c r="EN66" s="4">
        <v>1</v>
      </c>
      <c r="EO66" s="4">
        <f t="shared" si="18"/>
        <v>0</v>
      </c>
      <c r="EQ66" s="2" t="s">
        <v>74</v>
      </c>
      <c r="ER66" s="2">
        <v>7</v>
      </c>
      <c r="ES66" s="2">
        <v>7</v>
      </c>
      <c r="ET66" s="2">
        <v>0</v>
      </c>
      <c r="EU66" s="2">
        <v>0</v>
      </c>
      <c r="EV66" s="4">
        <v>1</v>
      </c>
      <c r="EW66" s="4">
        <f t="shared" si="19"/>
        <v>0</v>
      </c>
      <c r="EY66" s="2" t="s">
        <v>74</v>
      </c>
      <c r="EZ66" s="2">
        <v>7</v>
      </c>
      <c r="FA66" s="2">
        <v>7</v>
      </c>
      <c r="FB66" s="2">
        <v>0</v>
      </c>
      <c r="FC66" s="2">
        <v>0</v>
      </c>
      <c r="FD66" s="4">
        <v>1</v>
      </c>
      <c r="FE66" s="4">
        <f t="shared" si="20"/>
        <v>0</v>
      </c>
    </row>
    <row r="67" spans="1:161">
      <c r="A67" s="76">
        <v>0</v>
      </c>
      <c r="B67" s="76"/>
      <c r="C67" s="81" t="s">
        <v>70</v>
      </c>
      <c r="D67" s="75">
        <v>270</v>
      </c>
      <c r="E67" s="75">
        <v>0</v>
      </c>
      <c r="F67" s="75">
        <v>0</v>
      </c>
      <c r="G67" s="75">
        <v>270</v>
      </c>
      <c r="H67" s="76">
        <f t="shared" si="3"/>
        <v>0</v>
      </c>
      <c r="J67" s="2" t="s">
        <v>70</v>
      </c>
      <c r="K67" s="75">
        <v>270</v>
      </c>
      <c r="L67" s="75">
        <v>221</v>
      </c>
      <c r="M67" s="75">
        <v>8</v>
      </c>
      <c r="N67" s="75">
        <v>41</v>
      </c>
      <c r="O67" s="4">
        <f t="shared" si="4"/>
        <v>0.81851851851851853</v>
      </c>
      <c r="P67" s="10">
        <f t="shared" si="5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4">
        <v>0.81</v>
      </c>
      <c r="X67" s="4">
        <f t="shared" ref="X67:X89" si="32">W67-O67</f>
        <v>-8.5185185185184809E-3</v>
      </c>
      <c r="Z67" s="2" t="s">
        <v>70</v>
      </c>
      <c r="AA67" s="2">
        <v>270</v>
      </c>
      <c r="AB67" s="2">
        <v>220</v>
      </c>
      <c r="AC67" s="2">
        <v>8</v>
      </c>
      <c r="AD67" s="2">
        <v>42</v>
      </c>
      <c r="AE67" s="4">
        <v>0.81</v>
      </c>
      <c r="AF67" s="4">
        <f t="shared" ref="AF67:AF89" si="33">AE67-W67</f>
        <v>0</v>
      </c>
      <c r="AI67" s="2" t="s">
        <v>70</v>
      </c>
      <c r="AJ67" s="2">
        <v>270</v>
      </c>
      <c r="AK67" s="2">
        <v>223</v>
      </c>
      <c r="AL67" s="2">
        <v>8</v>
      </c>
      <c r="AM67" s="2">
        <v>39</v>
      </c>
      <c r="AN67" s="4">
        <f t="shared" si="30"/>
        <v>0.82592592592592595</v>
      </c>
      <c r="AO67" s="4">
        <f>AE67-AN67</f>
        <v>-1.5925925925925899E-2</v>
      </c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4">
        <v>1</v>
      </c>
      <c r="AW67" s="4">
        <f t="shared" si="3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v>1</v>
      </c>
      <c r="BE67" s="4">
        <f t="shared" si="7"/>
        <v>0</v>
      </c>
      <c r="BG67" s="2" t="s">
        <v>74</v>
      </c>
      <c r="BH67" s="2">
        <v>7</v>
      </c>
      <c r="BI67" s="2">
        <v>7</v>
      </c>
      <c r="BJ67" s="2">
        <v>0</v>
      </c>
      <c r="BK67" s="2">
        <v>0</v>
      </c>
      <c r="BL67" s="4">
        <v>1</v>
      </c>
      <c r="BM67" s="4">
        <f t="shared" si="8"/>
        <v>0</v>
      </c>
      <c r="BO67" s="2" t="s">
        <v>74</v>
      </c>
      <c r="BP67" s="2">
        <v>7</v>
      </c>
      <c r="BQ67" s="2">
        <v>7</v>
      </c>
      <c r="BR67" s="2">
        <v>0</v>
      </c>
      <c r="BS67" s="2">
        <v>0</v>
      </c>
      <c r="BT67" s="4">
        <v>1</v>
      </c>
      <c r="BU67" s="4">
        <f t="shared" si="9"/>
        <v>0</v>
      </c>
      <c r="BW67" s="2" t="s">
        <v>75</v>
      </c>
      <c r="BX67" s="2">
        <v>68</v>
      </c>
      <c r="BY67" s="2">
        <v>38</v>
      </c>
      <c r="BZ67" s="2">
        <v>28</v>
      </c>
      <c r="CA67" s="2">
        <v>2</v>
      </c>
      <c r="CB67" s="4">
        <v>0.56000000000000005</v>
      </c>
      <c r="CC67" s="4">
        <f t="shared" si="28"/>
        <v>0</v>
      </c>
      <c r="CE67" s="2" t="s">
        <v>75</v>
      </c>
      <c r="CF67" s="2">
        <v>68</v>
      </c>
      <c r="CG67" s="2">
        <v>41</v>
      </c>
      <c r="CH67" s="2">
        <v>27</v>
      </c>
      <c r="CI67" s="2">
        <v>0</v>
      </c>
      <c r="CJ67" s="4">
        <v>0.6</v>
      </c>
      <c r="CK67" s="4">
        <f t="shared" si="11"/>
        <v>3.9999999999999925E-2</v>
      </c>
      <c r="CM67" s="2" t="s">
        <v>75</v>
      </c>
      <c r="CN67" s="2">
        <v>68</v>
      </c>
      <c r="CO67" s="2">
        <v>41</v>
      </c>
      <c r="CP67" s="2">
        <v>27</v>
      </c>
      <c r="CQ67" s="2">
        <v>0</v>
      </c>
      <c r="CR67" s="4">
        <v>0.6</v>
      </c>
      <c r="CS67" s="4">
        <f t="shared" si="12"/>
        <v>0</v>
      </c>
      <c r="CU67" s="2" t="s">
        <v>75</v>
      </c>
      <c r="CV67" s="2">
        <v>68</v>
      </c>
      <c r="CW67" s="2">
        <v>40</v>
      </c>
      <c r="CX67" s="2">
        <v>26</v>
      </c>
      <c r="CY67" s="7">
        <v>2</v>
      </c>
      <c r="CZ67" s="4">
        <v>0.59</v>
      </c>
      <c r="DA67" s="4">
        <f t="shared" si="13"/>
        <v>-1.0000000000000009E-2</v>
      </c>
      <c r="DC67" s="2" t="s">
        <v>75</v>
      </c>
      <c r="DD67" s="2">
        <v>68</v>
      </c>
      <c r="DE67" s="2">
        <v>38</v>
      </c>
      <c r="DF67" s="7">
        <v>28</v>
      </c>
      <c r="DG67" s="2">
        <v>2</v>
      </c>
      <c r="DH67" s="4">
        <v>0.56000000000000005</v>
      </c>
      <c r="DI67" s="4">
        <f t="shared" si="14"/>
        <v>-2.9999999999999916E-2</v>
      </c>
      <c r="DK67" s="2" t="s">
        <v>75</v>
      </c>
      <c r="DL67" s="2">
        <v>68</v>
      </c>
      <c r="DM67" s="2">
        <v>38</v>
      </c>
      <c r="DN67" s="2">
        <v>28</v>
      </c>
      <c r="DO67" s="2">
        <v>2</v>
      </c>
      <c r="DP67" s="4">
        <v>0.56000000000000005</v>
      </c>
      <c r="DQ67" s="4">
        <f t="shared" si="15"/>
        <v>0</v>
      </c>
      <c r="DS67" s="2" t="s">
        <v>75</v>
      </c>
      <c r="DT67" s="2">
        <v>68</v>
      </c>
      <c r="DU67" s="2">
        <v>40</v>
      </c>
      <c r="DV67" s="2">
        <v>26</v>
      </c>
      <c r="DW67" s="2">
        <v>2</v>
      </c>
      <c r="DX67" s="4">
        <v>0.59</v>
      </c>
      <c r="DY67" s="4">
        <f t="shared" si="16"/>
        <v>2.9999999999999916E-2</v>
      </c>
      <c r="EA67" s="2" t="s">
        <v>75</v>
      </c>
      <c r="EB67" s="2">
        <v>68</v>
      </c>
      <c r="EC67" s="2">
        <v>40</v>
      </c>
      <c r="ED67" s="2">
        <v>26</v>
      </c>
      <c r="EE67" s="2">
        <v>2</v>
      </c>
      <c r="EF67" s="4">
        <v>0.59</v>
      </c>
      <c r="EG67" s="4">
        <f t="shared" si="17"/>
        <v>0</v>
      </c>
      <c r="EI67" s="2" t="s">
        <v>75</v>
      </c>
      <c r="EJ67" s="2">
        <v>68</v>
      </c>
      <c r="EK67" s="2">
        <v>38</v>
      </c>
      <c r="EL67" s="7">
        <v>28</v>
      </c>
      <c r="EM67" s="2">
        <v>2</v>
      </c>
      <c r="EN67" s="4">
        <v>0.56000000000000005</v>
      </c>
      <c r="EO67" s="4">
        <f t="shared" si="18"/>
        <v>-2.9999999999999916E-2</v>
      </c>
      <c r="EQ67" s="2" t="s">
        <v>75</v>
      </c>
      <c r="ER67" s="2">
        <v>68</v>
      </c>
      <c r="ES67" s="2">
        <v>38</v>
      </c>
      <c r="ET67" s="2">
        <v>28</v>
      </c>
      <c r="EU67" s="2">
        <v>2</v>
      </c>
      <c r="EV67" s="4">
        <v>0.56000000000000005</v>
      </c>
      <c r="EW67" s="4">
        <f t="shared" si="19"/>
        <v>0</v>
      </c>
      <c r="EY67" s="2" t="s">
        <v>75</v>
      </c>
      <c r="EZ67" s="2">
        <v>68</v>
      </c>
      <c r="FA67" s="2">
        <v>40</v>
      </c>
      <c r="FB67" s="2">
        <v>26</v>
      </c>
      <c r="FC67" s="2">
        <v>2</v>
      </c>
      <c r="FD67" s="4">
        <v>0.59</v>
      </c>
      <c r="FE67" s="4">
        <f t="shared" si="20"/>
        <v>2.9999999999999916E-2</v>
      </c>
    </row>
    <row r="68" spans="1:161">
      <c r="A68" s="76">
        <v>0.95</v>
      </c>
      <c r="B68" s="76"/>
      <c r="C68" s="75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4">E68/D68</f>
        <v>0.95833333333333337</v>
      </c>
      <c r="J68" s="2" t="s">
        <v>71</v>
      </c>
      <c r="K68" s="75">
        <v>192</v>
      </c>
      <c r="L68" s="75">
        <v>184</v>
      </c>
      <c r="M68" s="75">
        <v>7</v>
      </c>
      <c r="N68" s="75">
        <v>1</v>
      </c>
      <c r="O68" s="4">
        <f t="shared" ref="O68:O90" si="35">L68/K68</f>
        <v>0.95833333333333337</v>
      </c>
      <c r="P68" s="10">
        <f t="shared" ref="P68:P81" si="36">O68-H68</f>
        <v>0</v>
      </c>
      <c r="R68" s="2" t="s">
        <v>71</v>
      </c>
      <c r="S68" s="2">
        <v>192</v>
      </c>
      <c r="T68" s="2">
        <v>184</v>
      </c>
      <c r="U68" s="2">
        <v>7</v>
      </c>
      <c r="V68" s="2">
        <v>1</v>
      </c>
      <c r="W68" s="4">
        <v>0.95</v>
      </c>
      <c r="X68" s="4">
        <f t="shared" si="32"/>
        <v>-8.3333333333334147E-3</v>
      </c>
      <c r="Z68" s="2" t="s">
        <v>71</v>
      </c>
      <c r="AA68" s="2">
        <v>192</v>
      </c>
      <c r="AB68" s="2">
        <v>184</v>
      </c>
      <c r="AC68" s="2">
        <v>7</v>
      </c>
      <c r="AD68" s="2">
        <v>1</v>
      </c>
      <c r="AE68" s="4">
        <v>0.95</v>
      </c>
      <c r="AF68" s="4">
        <f t="shared" si="33"/>
        <v>0</v>
      </c>
      <c r="AI68" s="2" t="s">
        <v>71</v>
      </c>
      <c r="AJ68" s="2">
        <v>192</v>
      </c>
      <c r="AK68" s="2">
        <v>185</v>
      </c>
      <c r="AL68" s="2">
        <v>7</v>
      </c>
      <c r="AM68" s="2">
        <v>0</v>
      </c>
      <c r="AN68" s="4">
        <f t="shared" si="30"/>
        <v>0.96354166666666663</v>
      </c>
      <c r="AO68" s="4">
        <f t="shared" ref="AO68:AO81" si="37">AE68-AN68</f>
        <v>-1.3541666666666674E-2</v>
      </c>
      <c r="AQ68" s="2" t="s">
        <v>75</v>
      </c>
      <c r="AR68" s="2">
        <v>68</v>
      </c>
      <c r="AS68" s="2">
        <v>0</v>
      </c>
      <c r="AT68" s="2">
        <v>0</v>
      </c>
      <c r="AU68" s="2">
        <v>68</v>
      </c>
      <c r="AV68" s="4">
        <v>0</v>
      </c>
      <c r="AW68" s="4">
        <f t="shared" si="31"/>
        <v>-0.54</v>
      </c>
      <c r="AY68" s="2" t="s">
        <v>75</v>
      </c>
      <c r="AZ68" s="2">
        <v>68</v>
      </c>
      <c r="BA68" s="2">
        <v>38</v>
      </c>
      <c r="BB68" s="2">
        <v>28</v>
      </c>
      <c r="BC68" s="2">
        <v>2</v>
      </c>
      <c r="BD68" s="4">
        <v>0.56000000000000005</v>
      </c>
      <c r="BE68" s="4">
        <f t="shared" ref="BE68:BE83" si="38">BD68-AV68</f>
        <v>0.56000000000000005</v>
      </c>
      <c r="BG68" s="2" t="s">
        <v>75</v>
      </c>
      <c r="BH68" s="2">
        <v>68</v>
      </c>
      <c r="BI68" s="2">
        <v>38</v>
      </c>
      <c r="BJ68" s="2">
        <v>28</v>
      </c>
      <c r="BK68" s="2">
        <v>2</v>
      </c>
      <c r="BL68" s="4">
        <v>0.56000000000000005</v>
      </c>
      <c r="BM68" s="4">
        <f t="shared" ref="BM68:BM83" si="39">BL68-BD68</f>
        <v>0</v>
      </c>
      <c r="BO68" s="2" t="s">
        <v>75</v>
      </c>
      <c r="BP68" s="2">
        <v>68</v>
      </c>
      <c r="BQ68" s="2">
        <v>38</v>
      </c>
      <c r="BR68" s="2">
        <v>28</v>
      </c>
      <c r="BS68" s="2">
        <v>2</v>
      </c>
      <c r="BT68" s="4">
        <v>0.56000000000000005</v>
      </c>
      <c r="BU68" s="4">
        <f t="shared" ref="BU68:BU83" si="40">BT68-BL68</f>
        <v>0</v>
      </c>
      <c r="BW68" s="2" t="s">
        <v>77</v>
      </c>
      <c r="BX68" s="2">
        <v>7</v>
      </c>
      <c r="BY68" s="2">
        <v>6</v>
      </c>
      <c r="BZ68" s="2">
        <v>1</v>
      </c>
      <c r="CA68" s="2">
        <v>0</v>
      </c>
      <c r="CB68" s="4">
        <v>0.86</v>
      </c>
      <c r="CC68" s="4">
        <f t="shared" si="28"/>
        <v>0</v>
      </c>
      <c r="CE68" s="2" t="s">
        <v>77</v>
      </c>
      <c r="CF68" s="2">
        <v>7</v>
      </c>
      <c r="CG68" s="2">
        <v>6</v>
      </c>
      <c r="CH68" s="2">
        <v>1</v>
      </c>
      <c r="CI68" s="2">
        <v>0</v>
      </c>
      <c r="CJ68" s="4">
        <v>0.86</v>
      </c>
      <c r="CK68" s="4">
        <f>CJ68-CB68</f>
        <v>0</v>
      </c>
      <c r="CM68" s="2" t="s">
        <v>77</v>
      </c>
      <c r="CN68" s="2">
        <v>7</v>
      </c>
      <c r="CO68" s="2">
        <v>6</v>
      </c>
      <c r="CP68" s="2">
        <v>1</v>
      </c>
      <c r="CQ68" s="2">
        <v>0</v>
      </c>
      <c r="CR68" s="4">
        <v>0.86</v>
      </c>
      <c r="CS68" s="4">
        <f t="shared" ref="CS68:CS86" si="41">CR68-CJ68</f>
        <v>0</v>
      </c>
      <c r="CU68" s="2" t="s">
        <v>77</v>
      </c>
      <c r="CV68" s="2">
        <v>7</v>
      </c>
      <c r="CW68" s="2">
        <v>6</v>
      </c>
      <c r="CX68" s="2">
        <v>1</v>
      </c>
      <c r="CY68" s="2">
        <v>0</v>
      </c>
      <c r="CZ68" s="4">
        <v>0.86</v>
      </c>
      <c r="DA68" s="4">
        <f>CZ68-CR68</f>
        <v>0</v>
      </c>
      <c r="DC68" s="2" t="s">
        <v>77</v>
      </c>
      <c r="DD68" s="2">
        <v>7</v>
      </c>
      <c r="DE68" s="2">
        <v>6</v>
      </c>
      <c r="DF68" s="2">
        <v>1</v>
      </c>
      <c r="DG68" s="2">
        <v>0</v>
      </c>
      <c r="DH68" s="4">
        <v>0.86</v>
      </c>
      <c r="DI68" s="4">
        <f t="shared" ref="DI68:DI90" si="42">DH68-CZ68</f>
        <v>0</v>
      </c>
      <c r="DK68" s="2" t="s">
        <v>77</v>
      </c>
      <c r="DL68" s="2">
        <v>7</v>
      </c>
      <c r="DM68" s="2">
        <v>6</v>
      </c>
      <c r="DN68" s="2">
        <v>1</v>
      </c>
      <c r="DO68" s="2">
        <v>0</v>
      </c>
      <c r="DP68" s="4">
        <v>0.86</v>
      </c>
      <c r="DQ68" s="4">
        <f t="shared" ref="DQ68:DQ89" si="43">DP68-DH68</f>
        <v>0</v>
      </c>
      <c r="DS68" s="2" t="s">
        <v>77</v>
      </c>
      <c r="DT68" s="2">
        <v>7</v>
      </c>
      <c r="DU68" s="2">
        <v>6</v>
      </c>
      <c r="DV68" s="2">
        <v>1</v>
      </c>
      <c r="DW68" s="2">
        <v>0</v>
      </c>
      <c r="DX68" s="4">
        <v>0.86</v>
      </c>
      <c r="DY68" s="4">
        <f t="shared" ref="DY68:DY92" si="44">DX68-DP68</f>
        <v>0</v>
      </c>
      <c r="EA68" s="2" t="s">
        <v>77</v>
      </c>
      <c r="EB68" s="2">
        <v>7</v>
      </c>
      <c r="EC68" s="2">
        <v>6</v>
      </c>
      <c r="ED68" s="2">
        <v>1</v>
      </c>
      <c r="EE68" s="2">
        <v>0</v>
      </c>
      <c r="EF68" s="4">
        <v>0.86</v>
      </c>
      <c r="EG68" s="4">
        <f t="shared" ref="EG68:EG91" si="45">EF68-DX68</f>
        <v>0</v>
      </c>
      <c r="EI68" s="2" t="s">
        <v>77</v>
      </c>
      <c r="EJ68" s="2">
        <v>7</v>
      </c>
      <c r="EK68" s="2">
        <v>6</v>
      </c>
      <c r="EL68" s="2">
        <v>1</v>
      </c>
      <c r="EM68" s="2">
        <v>0</v>
      </c>
      <c r="EN68" s="4">
        <v>0.86</v>
      </c>
      <c r="EO68" s="4">
        <f t="shared" ref="EO68:EO92" si="46">EN68-EF68</f>
        <v>0</v>
      </c>
      <c r="EQ68" s="2" t="s">
        <v>77</v>
      </c>
      <c r="ER68" s="2">
        <v>7</v>
      </c>
      <c r="ES68" s="2">
        <v>6</v>
      </c>
      <c r="ET68" s="2">
        <v>1</v>
      </c>
      <c r="EU68" s="2">
        <v>0</v>
      </c>
      <c r="EV68" s="4">
        <v>0.86</v>
      </c>
      <c r="EW68" s="4">
        <f t="shared" ref="EW68:EW91" si="47">EV68-EN68</f>
        <v>0</v>
      </c>
      <c r="EY68" s="2" t="s">
        <v>77</v>
      </c>
      <c r="EZ68" s="2">
        <v>7</v>
      </c>
      <c r="FA68" s="2">
        <v>6</v>
      </c>
      <c r="FB68" s="2">
        <v>1</v>
      </c>
      <c r="FC68" s="2">
        <v>0</v>
      </c>
      <c r="FD68" s="4">
        <v>0.86</v>
      </c>
      <c r="FE68" s="4">
        <f t="shared" ref="FE68:FE92" si="48">FD68-EV68</f>
        <v>0</v>
      </c>
    </row>
    <row r="69" spans="1:161">
      <c r="A69" s="76">
        <v>0.94</v>
      </c>
      <c r="B69" s="76"/>
      <c r="C69" s="75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4"/>
        <v>0.96470588235294119</v>
      </c>
      <c r="J69" s="2" t="s">
        <v>72</v>
      </c>
      <c r="K69" s="75">
        <v>85</v>
      </c>
      <c r="L69" s="75">
        <v>82</v>
      </c>
      <c r="M69" s="75">
        <v>0</v>
      </c>
      <c r="N69" s="75">
        <v>3</v>
      </c>
      <c r="O69" s="4">
        <f t="shared" si="35"/>
        <v>0.96470588235294119</v>
      </c>
      <c r="P69" s="10">
        <f t="shared" si="36"/>
        <v>0</v>
      </c>
      <c r="R69" s="2" t="s">
        <v>72</v>
      </c>
      <c r="S69" s="2">
        <v>85</v>
      </c>
      <c r="T69" s="2">
        <v>82</v>
      </c>
      <c r="U69" s="2">
        <v>0</v>
      </c>
      <c r="V69" s="2">
        <v>3</v>
      </c>
      <c r="W69" s="4">
        <v>0.96</v>
      </c>
      <c r="X69" s="4">
        <f t="shared" si="32"/>
        <v>-4.7058823529412264E-3</v>
      </c>
      <c r="Z69" s="2" t="s">
        <v>72</v>
      </c>
      <c r="AA69" s="2">
        <v>85</v>
      </c>
      <c r="AB69" s="2">
        <v>81</v>
      </c>
      <c r="AC69" s="2">
        <v>0</v>
      </c>
      <c r="AD69" s="2">
        <v>4</v>
      </c>
      <c r="AE69" s="4">
        <v>0.95</v>
      </c>
      <c r="AF69" s="4">
        <f t="shared" si="33"/>
        <v>-1.0000000000000009E-2</v>
      </c>
      <c r="AI69" s="2" t="s">
        <v>72</v>
      </c>
      <c r="AJ69" s="2">
        <v>85</v>
      </c>
      <c r="AK69" s="2">
        <v>84</v>
      </c>
      <c r="AL69" s="2">
        <v>0</v>
      </c>
      <c r="AM69" s="2">
        <v>1</v>
      </c>
      <c r="AN69" s="4">
        <f t="shared" si="30"/>
        <v>0.9882352941176471</v>
      </c>
      <c r="AO69" s="4">
        <f t="shared" si="37"/>
        <v>-3.8235294117647145E-2</v>
      </c>
      <c r="AQ69" s="2" t="s">
        <v>77</v>
      </c>
      <c r="AR69" s="2">
        <v>7</v>
      </c>
      <c r="AS69" s="2">
        <v>6</v>
      </c>
      <c r="AT69" s="2">
        <v>1</v>
      </c>
      <c r="AU69" s="2">
        <v>0</v>
      </c>
      <c r="AV69" s="4">
        <v>0.85</v>
      </c>
      <c r="AW69" s="4">
        <f t="shared" ref="AW69:AW83" si="49">AV69-AE74</f>
        <v>0</v>
      </c>
      <c r="AY69" s="2" t="s">
        <v>77</v>
      </c>
      <c r="AZ69" s="2">
        <v>7</v>
      </c>
      <c r="BA69" s="2">
        <v>6</v>
      </c>
      <c r="BB69" s="2">
        <v>1</v>
      </c>
      <c r="BC69" s="2">
        <v>0</v>
      </c>
      <c r="BD69" s="4">
        <v>0.86</v>
      </c>
      <c r="BE69" s="4">
        <f t="shared" si="38"/>
        <v>1.0000000000000009E-2</v>
      </c>
      <c r="BG69" s="2" t="s">
        <v>77</v>
      </c>
      <c r="BH69" s="2">
        <v>7</v>
      </c>
      <c r="BI69" s="2">
        <v>6</v>
      </c>
      <c r="BJ69" s="2">
        <v>1</v>
      </c>
      <c r="BK69" s="2">
        <v>0</v>
      </c>
      <c r="BL69" s="4">
        <v>0.86</v>
      </c>
      <c r="BM69" s="4">
        <f t="shared" si="39"/>
        <v>0</v>
      </c>
      <c r="BO69" s="2" t="s">
        <v>77</v>
      </c>
      <c r="BP69" s="2">
        <v>7</v>
      </c>
      <c r="BQ69" s="2">
        <v>6</v>
      </c>
      <c r="BR69" s="2">
        <v>1</v>
      </c>
      <c r="BS69" s="2">
        <v>0</v>
      </c>
      <c r="BT69" s="4">
        <v>0.86</v>
      </c>
      <c r="BU69" s="4">
        <f t="shared" si="40"/>
        <v>0</v>
      </c>
      <c r="BW69" s="2" t="s">
        <v>78</v>
      </c>
      <c r="BX69" s="2">
        <v>32</v>
      </c>
      <c r="BY69" s="2">
        <v>31</v>
      </c>
      <c r="BZ69" s="2">
        <v>1</v>
      </c>
      <c r="CA69" s="2">
        <v>0</v>
      </c>
      <c r="CB69" s="4">
        <v>0.97</v>
      </c>
      <c r="CC69" s="4">
        <f t="shared" si="28"/>
        <v>0</v>
      </c>
      <c r="CE69" s="2" t="s">
        <v>78</v>
      </c>
      <c r="CF69" s="2">
        <v>32</v>
      </c>
      <c r="CG69" s="2">
        <v>31</v>
      </c>
      <c r="CH69" s="2">
        <v>1</v>
      </c>
      <c r="CI69" s="2">
        <v>0</v>
      </c>
      <c r="CJ69" s="4">
        <v>0.97</v>
      </c>
      <c r="CK69" s="4">
        <f>CJ69-CB69</f>
        <v>0</v>
      </c>
      <c r="CM69" s="2" t="s">
        <v>78</v>
      </c>
      <c r="CN69" s="2">
        <v>32</v>
      </c>
      <c r="CO69" s="2">
        <v>31</v>
      </c>
      <c r="CP69" s="2">
        <v>1</v>
      </c>
      <c r="CQ69" s="2">
        <v>0</v>
      </c>
      <c r="CR69" s="4">
        <v>0.97</v>
      </c>
      <c r="CS69" s="4">
        <f t="shared" si="41"/>
        <v>0</v>
      </c>
      <c r="CU69" s="2" t="s">
        <v>78</v>
      </c>
      <c r="CV69" s="2">
        <v>32</v>
      </c>
      <c r="CW69" s="2">
        <v>31</v>
      </c>
      <c r="CX69" s="2">
        <v>1</v>
      </c>
      <c r="CY69" s="2">
        <v>0</v>
      </c>
      <c r="CZ69" s="4">
        <v>0.97</v>
      </c>
      <c r="DA69" s="4">
        <f>CZ69-CR69</f>
        <v>0</v>
      </c>
      <c r="DC69" s="2" t="s">
        <v>78</v>
      </c>
      <c r="DD69" s="2">
        <v>32</v>
      </c>
      <c r="DE69" s="2">
        <v>31</v>
      </c>
      <c r="DF69" s="2">
        <v>1</v>
      </c>
      <c r="DG69" s="2">
        <v>0</v>
      </c>
      <c r="DH69" s="4">
        <v>0.97</v>
      </c>
      <c r="DI69" s="4">
        <f t="shared" si="42"/>
        <v>0</v>
      </c>
      <c r="DK69" s="2" t="s">
        <v>78</v>
      </c>
      <c r="DL69" s="2">
        <v>32</v>
      </c>
      <c r="DM69" s="2">
        <v>31</v>
      </c>
      <c r="DN69" s="2">
        <v>1</v>
      </c>
      <c r="DO69" s="2">
        <v>0</v>
      </c>
      <c r="DP69" s="4">
        <v>0.97</v>
      </c>
      <c r="DQ69" s="4">
        <f t="shared" si="43"/>
        <v>0</v>
      </c>
      <c r="DS69" s="2" t="s">
        <v>78</v>
      </c>
      <c r="DT69" s="2">
        <v>32</v>
      </c>
      <c r="DU69" s="2">
        <v>31</v>
      </c>
      <c r="DV69" s="2">
        <v>1</v>
      </c>
      <c r="DW69" s="2">
        <v>0</v>
      </c>
      <c r="DX69" s="4">
        <v>0.97</v>
      </c>
      <c r="DY69" s="4">
        <f t="shared" si="44"/>
        <v>0</v>
      </c>
      <c r="EA69" s="2" t="s">
        <v>78</v>
      </c>
      <c r="EB69" s="2">
        <v>32</v>
      </c>
      <c r="EC69" s="2">
        <v>31</v>
      </c>
      <c r="ED69" s="2">
        <v>1</v>
      </c>
      <c r="EE69" s="2">
        <v>0</v>
      </c>
      <c r="EF69" s="4">
        <v>0.97</v>
      </c>
      <c r="EG69" s="4">
        <f t="shared" si="45"/>
        <v>0</v>
      </c>
      <c r="EI69" s="2" t="s">
        <v>78</v>
      </c>
      <c r="EJ69" s="2">
        <v>32</v>
      </c>
      <c r="EK69" s="2">
        <v>31</v>
      </c>
      <c r="EL69" s="2">
        <v>1</v>
      </c>
      <c r="EM69" s="2">
        <v>0</v>
      </c>
      <c r="EN69" s="4">
        <v>0.97</v>
      </c>
      <c r="EO69" s="4">
        <f t="shared" si="46"/>
        <v>0</v>
      </c>
      <c r="EQ69" s="2" t="s">
        <v>78</v>
      </c>
      <c r="ER69" s="2">
        <v>32</v>
      </c>
      <c r="ES69" s="2">
        <v>31</v>
      </c>
      <c r="ET69" s="2">
        <v>1</v>
      </c>
      <c r="EU69" s="2">
        <v>0</v>
      </c>
      <c r="EV69" s="4">
        <v>0.97</v>
      </c>
      <c r="EW69" s="4">
        <f t="shared" si="47"/>
        <v>0</v>
      </c>
      <c r="EY69" s="2" t="s">
        <v>78</v>
      </c>
      <c r="EZ69" s="2">
        <v>32</v>
      </c>
      <c r="FA69" s="2">
        <v>31</v>
      </c>
      <c r="FB69" s="2">
        <v>1</v>
      </c>
      <c r="FC69" s="2">
        <v>0</v>
      </c>
      <c r="FD69" s="4">
        <v>0.97</v>
      </c>
      <c r="FE69" s="4">
        <f t="shared" si="48"/>
        <v>0</v>
      </c>
    </row>
    <row r="70" spans="1:161">
      <c r="A70" s="76">
        <v>0.92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34"/>
        <v>0.93162393162393164</v>
      </c>
      <c r="J70" s="2" t="s">
        <v>73</v>
      </c>
      <c r="K70" s="75">
        <v>234</v>
      </c>
      <c r="L70" s="75">
        <v>218</v>
      </c>
      <c r="M70" s="75">
        <v>11</v>
      </c>
      <c r="N70" s="75">
        <v>5</v>
      </c>
      <c r="O70" s="4">
        <f t="shared" si="35"/>
        <v>0.93162393162393164</v>
      </c>
      <c r="P70" s="10">
        <f t="shared" si="36"/>
        <v>0</v>
      </c>
      <c r="R70" s="2" t="s">
        <v>73</v>
      </c>
      <c r="S70" s="1">
        <v>234</v>
      </c>
      <c r="T70" s="1">
        <v>218</v>
      </c>
      <c r="U70" s="1">
        <v>11</v>
      </c>
      <c r="V70" s="1">
        <v>5</v>
      </c>
      <c r="W70" s="3">
        <v>0.93</v>
      </c>
      <c r="X70" s="4">
        <f t="shared" si="32"/>
        <v>-1.623931623931596E-3</v>
      </c>
      <c r="Z70" s="2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3"/>
        <v>-1.0000000000000009E-2</v>
      </c>
      <c r="AI70" s="2" t="s">
        <v>73</v>
      </c>
      <c r="AJ70" s="2">
        <v>234</v>
      </c>
      <c r="AK70" s="2">
        <v>211</v>
      </c>
      <c r="AL70" s="2">
        <v>21</v>
      </c>
      <c r="AM70" s="2">
        <v>2</v>
      </c>
      <c r="AN70" s="4">
        <f t="shared" si="30"/>
        <v>0.90170940170940173</v>
      </c>
      <c r="AO70" s="4">
        <f t="shared" si="37"/>
        <v>1.8290598290598314E-2</v>
      </c>
      <c r="AQ70" s="2" t="s">
        <v>78</v>
      </c>
      <c r="AR70" s="2">
        <v>32</v>
      </c>
      <c r="AS70" s="2">
        <v>31</v>
      </c>
      <c r="AT70" s="2">
        <v>1</v>
      </c>
      <c r="AU70" s="2">
        <v>0</v>
      </c>
      <c r="AV70" s="4">
        <v>0.96</v>
      </c>
      <c r="AW70" s="4">
        <f t="shared" si="49"/>
        <v>0</v>
      </c>
      <c r="AY70" s="2" t="s">
        <v>78</v>
      </c>
      <c r="AZ70" s="2">
        <v>32</v>
      </c>
      <c r="BA70" s="2">
        <v>31</v>
      </c>
      <c r="BB70" s="2">
        <v>1</v>
      </c>
      <c r="BC70" s="2">
        <v>0</v>
      </c>
      <c r="BD70" s="4">
        <v>0.97</v>
      </c>
      <c r="BE70" s="4">
        <f t="shared" si="38"/>
        <v>1.0000000000000009E-2</v>
      </c>
      <c r="BG70" s="2" t="s">
        <v>78</v>
      </c>
      <c r="BH70" s="2">
        <v>32</v>
      </c>
      <c r="BI70" s="2">
        <v>31</v>
      </c>
      <c r="BJ70" s="2">
        <v>1</v>
      </c>
      <c r="BK70" s="2">
        <v>0</v>
      </c>
      <c r="BL70" s="4">
        <v>0.97</v>
      </c>
      <c r="BM70" s="4">
        <f t="shared" si="39"/>
        <v>0</v>
      </c>
      <c r="BO70" s="2" t="s">
        <v>78</v>
      </c>
      <c r="BP70" s="2">
        <v>32</v>
      </c>
      <c r="BQ70" s="2">
        <v>31</v>
      </c>
      <c r="BR70" s="2">
        <v>1</v>
      </c>
      <c r="BS70" s="2">
        <v>0</v>
      </c>
      <c r="BT70" s="4">
        <v>0.97</v>
      </c>
      <c r="BU70" s="4">
        <f t="shared" si="40"/>
        <v>0</v>
      </c>
      <c r="BW70" s="2" t="s">
        <v>79</v>
      </c>
      <c r="BX70" s="2">
        <v>160</v>
      </c>
      <c r="BY70" s="2">
        <v>14</v>
      </c>
      <c r="BZ70" s="2">
        <v>146</v>
      </c>
      <c r="CA70" s="2">
        <v>0</v>
      </c>
      <c r="CB70" s="4">
        <v>0.09</v>
      </c>
      <c r="CC70" s="4">
        <f t="shared" si="28"/>
        <v>0</v>
      </c>
      <c r="CE70" s="2" t="s">
        <v>79</v>
      </c>
      <c r="CF70" s="2">
        <v>160</v>
      </c>
      <c r="CG70" s="2">
        <v>14</v>
      </c>
      <c r="CH70" s="2">
        <v>146</v>
      </c>
      <c r="CI70" s="2">
        <v>0</v>
      </c>
      <c r="CJ70" s="4">
        <v>0.09</v>
      </c>
      <c r="CK70" s="4">
        <f>CJ70-CB70</f>
        <v>0</v>
      </c>
      <c r="CM70" s="2" t="s">
        <v>79</v>
      </c>
      <c r="CN70" s="2">
        <v>160</v>
      </c>
      <c r="CO70" s="2">
        <v>14</v>
      </c>
      <c r="CP70" s="2">
        <v>146</v>
      </c>
      <c r="CQ70" s="2">
        <v>0</v>
      </c>
      <c r="CR70" s="4">
        <v>0.09</v>
      </c>
      <c r="CS70" s="4">
        <f t="shared" si="41"/>
        <v>0</v>
      </c>
      <c r="CU70" s="2" t="s">
        <v>79</v>
      </c>
      <c r="CV70" s="2">
        <v>160</v>
      </c>
      <c r="CW70" s="2">
        <v>14</v>
      </c>
      <c r="CX70" s="2">
        <v>146</v>
      </c>
      <c r="CY70" s="2">
        <v>0</v>
      </c>
      <c r="CZ70" s="4">
        <v>0.09</v>
      </c>
      <c r="DA70" s="4">
        <f>CZ70-CR70</f>
        <v>0</v>
      </c>
      <c r="DC70" s="2" t="s">
        <v>79</v>
      </c>
      <c r="DD70" s="2">
        <v>160</v>
      </c>
      <c r="DE70" s="2">
        <v>14</v>
      </c>
      <c r="DF70" s="2">
        <v>146</v>
      </c>
      <c r="DG70" s="2">
        <v>0</v>
      </c>
      <c r="DH70" s="4">
        <v>0.09</v>
      </c>
      <c r="DI70" s="4">
        <f t="shared" si="42"/>
        <v>0</v>
      </c>
      <c r="DK70" s="2" t="s">
        <v>79</v>
      </c>
      <c r="DL70" s="2">
        <v>160</v>
      </c>
      <c r="DM70" s="2">
        <v>14</v>
      </c>
      <c r="DN70" s="2">
        <v>146</v>
      </c>
      <c r="DO70" s="2">
        <v>0</v>
      </c>
      <c r="DP70" s="4">
        <v>0.09</v>
      </c>
      <c r="DQ70" s="4">
        <f t="shared" si="43"/>
        <v>0</v>
      </c>
      <c r="DS70" s="2" t="s">
        <v>79</v>
      </c>
      <c r="DT70" s="2">
        <v>160</v>
      </c>
      <c r="DU70" s="2">
        <v>14</v>
      </c>
      <c r="DV70" s="2">
        <v>146</v>
      </c>
      <c r="DW70" s="2">
        <v>0</v>
      </c>
      <c r="DX70" s="4">
        <v>0.09</v>
      </c>
      <c r="DY70" s="4">
        <f t="shared" si="44"/>
        <v>0</v>
      </c>
      <c r="EA70" s="2" t="s">
        <v>79</v>
      </c>
      <c r="EB70" s="2">
        <v>160</v>
      </c>
      <c r="EC70" s="2">
        <v>14</v>
      </c>
      <c r="ED70" s="2">
        <v>146</v>
      </c>
      <c r="EE70" s="2">
        <v>0</v>
      </c>
      <c r="EF70" s="4">
        <v>0.09</v>
      </c>
      <c r="EG70" s="4">
        <f t="shared" si="45"/>
        <v>0</v>
      </c>
      <c r="EI70" s="2" t="s">
        <v>79</v>
      </c>
      <c r="EJ70" s="2">
        <v>160</v>
      </c>
      <c r="EK70" s="2">
        <v>14</v>
      </c>
      <c r="EL70" s="2">
        <v>146</v>
      </c>
      <c r="EM70" s="2">
        <v>0</v>
      </c>
      <c r="EN70" s="4">
        <v>0.09</v>
      </c>
      <c r="EO70" s="4">
        <f t="shared" si="46"/>
        <v>0</v>
      </c>
      <c r="EQ70" s="2" t="s">
        <v>79</v>
      </c>
      <c r="ER70" s="2">
        <v>160</v>
      </c>
      <c r="ES70" s="2">
        <v>14</v>
      </c>
      <c r="ET70" s="2">
        <v>146</v>
      </c>
      <c r="EU70" s="2">
        <v>0</v>
      </c>
      <c r="EV70" s="4">
        <v>0.09</v>
      </c>
      <c r="EW70" s="4">
        <f t="shared" si="47"/>
        <v>0</v>
      </c>
      <c r="EY70" s="2" t="s">
        <v>79</v>
      </c>
      <c r="EZ70" s="2">
        <v>160</v>
      </c>
      <c r="FA70" s="2">
        <v>14</v>
      </c>
      <c r="FB70" s="2">
        <v>146</v>
      </c>
      <c r="FC70" s="2">
        <v>0</v>
      </c>
      <c r="FD70" s="4">
        <v>0.09</v>
      </c>
      <c r="FE70" s="4">
        <f t="shared" si="48"/>
        <v>0</v>
      </c>
    </row>
    <row r="71" spans="1:161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34"/>
        <v>1</v>
      </c>
      <c r="J71" s="2" t="s">
        <v>74</v>
      </c>
      <c r="K71" s="75">
        <v>7</v>
      </c>
      <c r="L71" s="75">
        <v>7</v>
      </c>
      <c r="M71" s="75">
        <v>0</v>
      </c>
      <c r="N71" s="75">
        <v>0</v>
      </c>
      <c r="O71" s="4">
        <f t="shared" si="35"/>
        <v>1</v>
      </c>
      <c r="P71" s="10">
        <f t="shared" si="36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4">
        <v>1</v>
      </c>
      <c r="X71" s="4">
        <f t="shared" si="32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3"/>
        <v>0</v>
      </c>
      <c r="AI71" s="2" t="s">
        <v>74</v>
      </c>
      <c r="AJ71" s="2">
        <v>7</v>
      </c>
      <c r="AK71" s="2">
        <v>7</v>
      </c>
      <c r="AL71" s="2">
        <v>0</v>
      </c>
      <c r="AM71" s="2">
        <v>0</v>
      </c>
      <c r="AN71" s="4">
        <f t="shared" si="30"/>
        <v>1</v>
      </c>
      <c r="AO71" s="4"/>
      <c r="AQ71" s="2" t="s">
        <v>79</v>
      </c>
      <c r="AR71" s="2">
        <v>160</v>
      </c>
      <c r="AS71" s="2">
        <v>14</v>
      </c>
      <c r="AT71" s="2">
        <v>146</v>
      </c>
      <c r="AU71" s="2">
        <v>0</v>
      </c>
      <c r="AV71" s="4">
        <v>0.08</v>
      </c>
      <c r="AW71" s="4">
        <f t="shared" si="49"/>
        <v>0</v>
      </c>
      <c r="AY71" s="2" t="s">
        <v>79</v>
      </c>
      <c r="AZ71" s="2">
        <v>160</v>
      </c>
      <c r="BA71" s="2">
        <v>14</v>
      </c>
      <c r="BB71" s="2">
        <v>146</v>
      </c>
      <c r="BC71" s="2">
        <v>0</v>
      </c>
      <c r="BD71" s="4">
        <v>0.09</v>
      </c>
      <c r="BE71" s="4">
        <f t="shared" si="38"/>
        <v>9.999999999999995E-3</v>
      </c>
      <c r="BG71" s="2" t="s">
        <v>79</v>
      </c>
      <c r="BH71" s="2">
        <v>160</v>
      </c>
      <c r="BI71" s="2">
        <v>14</v>
      </c>
      <c r="BJ71" s="2">
        <v>146</v>
      </c>
      <c r="BK71" s="2">
        <v>0</v>
      </c>
      <c r="BL71" s="4">
        <v>0.09</v>
      </c>
      <c r="BM71" s="4">
        <f t="shared" si="39"/>
        <v>0</v>
      </c>
      <c r="BO71" s="2" t="s">
        <v>79</v>
      </c>
      <c r="BP71" s="2">
        <v>160</v>
      </c>
      <c r="BQ71" s="2">
        <v>14</v>
      </c>
      <c r="BR71" s="2">
        <v>146</v>
      </c>
      <c r="BS71" s="2">
        <v>0</v>
      </c>
      <c r="BT71" s="4">
        <v>0.09</v>
      </c>
      <c r="BU71" s="4">
        <f t="shared" si="40"/>
        <v>0</v>
      </c>
      <c r="BW71" s="2" t="s">
        <v>80</v>
      </c>
      <c r="BX71" s="2">
        <v>20</v>
      </c>
      <c r="BY71" s="2">
        <v>20</v>
      </c>
      <c r="BZ71" s="2">
        <v>0</v>
      </c>
      <c r="CA71" s="2">
        <v>0</v>
      </c>
      <c r="CB71" s="4">
        <v>1</v>
      </c>
      <c r="CC71" s="4">
        <f t="shared" si="28"/>
        <v>0</v>
      </c>
      <c r="CE71" s="2" t="s">
        <v>80</v>
      </c>
      <c r="CF71" s="2">
        <v>20</v>
      </c>
      <c r="CG71" s="2">
        <v>20</v>
      </c>
      <c r="CH71" s="2">
        <v>0</v>
      </c>
      <c r="CI71" s="2">
        <v>0</v>
      </c>
      <c r="CJ71" s="4">
        <v>1</v>
      </c>
      <c r="CK71" s="4">
        <f>CJ71-CB71</f>
        <v>0</v>
      </c>
      <c r="CM71" s="2" t="s">
        <v>80</v>
      </c>
      <c r="CN71" s="2">
        <v>20</v>
      </c>
      <c r="CO71" s="2">
        <v>20</v>
      </c>
      <c r="CP71" s="2">
        <v>0</v>
      </c>
      <c r="CQ71" s="2">
        <v>0</v>
      </c>
      <c r="CR71" s="4">
        <v>1</v>
      </c>
      <c r="CS71" s="4">
        <f t="shared" si="41"/>
        <v>0</v>
      </c>
      <c r="CU71" s="2" t="s">
        <v>106</v>
      </c>
      <c r="CV71" s="2">
        <v>52</v>
      </c>
      <c r="CW71" s="2">
        <v>47</v>
      </c>
      <c r="CX71" s="2">
        <v>3</v>
      </c>
      <c r="CY71" s="2">
        <v>2</v>
      </c>
      <c r="CZ71" s="4">
        <v>0.9</v>
      </c>
      <c r="DC71" s="2" t="s">
        <v>106</v>
      </c>
      <c r="DD71" s="2">
        <v>52</v>
      </c>
      <c r="DE71" s="2">
        <v>47</v>
      </c>
      <c r="DF71" s="2">
        <v>3</v>
      </c>
      <c r="DG71" s="2">
        <v>2</v>
      </c>
      <c r="DH71" s="4">
        <v>0.9</v>
      </c>
      <c r="DI71" s="4">
        <f t="shared" si="42"/>
        <v>0</v>
      </c>
      <c r="DK71" s="2" t="s">
        <v>106</v>
      </c>
      <c r="DL71" s="2">
        <v>52</v>
      </c>
      <c r="DM71" s="2">
        <v>50</v>
      </c>
      <c r="DN71" s="2">
        <v>0</v>
      </c>
      <c r="DO71" s="2">
        <v>2</v>
      </c>
      <c r="DP71" s="4">
        <v>0.96</v>
      </c>
      <c r="DQ71" s="4">
        <f t="shared" si="43"/>
        <v>5.9999999999999942E-2</v>
      </c>
      <c r="DS71" s="7" t="s">
        <v>106</v>
      </c>
      <c r="DT71" s="2">
        <v>52</v>
      </c>
      <c r="DU71" s="2">
        <v>50</v>
      </c>
      <c r="DV71" s="2">
        <v>0</v>
      </c>
      <c r="DW71" s="2">
        <v>2</v>
      </c>
      <c r="DX71" s="4">
        <v>0.96</v>
      </c>
      <c r="DY71" s="4">
        <f t="shared" si="44"/>
        <v>0</v>
      </c>
      <c r="DZ71" s="2" t="s">
        <v>119</v>
      </c>
      <c r="EA71" s="2" t="s">
        <v>106</v>
      </c>
      <c r="EB71" s="2">
        <v>52</v>
      </c>
      <c r="EC71" s="2">
        <v>50</v>
      </c>
      <c r="ED71" s="7">
        <v>0</v>
      </c>
      <c r="EE71" s="2">
        <v>2</v>
      </c>
      <c r="EF71" s="4">
        <f>EC71/EB71</f>
        <v>0.96153846153846156</v>
      </c>
      <c r="EG71" s="4">
        <f t="shared" si="45"/>
        <v>1.5384615384615996E-3</v>
      </c>
      <c r="EH71" s="2" t="s">
        <v>149</v>
      </c>
      <c r="EI71" s="2" t="s">
        <v>106</v>
      </c>
      <c r="EJ71" s="1">
        <v>52</v>
      </c>
      <c r="EK71" s="1">
        <v>50</v>
      </c>
      <c r="EL71" s="5">
        <v>0</v>
      </c>
      <c r="EM71" s="1">
        <v>2</v>
      </c>
      <c r="EN71" s="3">
        <f>EK71/EJ71</f>
        <v>0.96153846153846156</v>
      </c>
      <c r="EO71" s="4">
        <f t="shared" si="46"/>
        <v>0</v>
      </c>
      <c r="EQ71" s="2" t="s">
        <v>106</v>
      </c>
      <c r="ER71" s="1">
        <v>52</v>
      </c>
      <c r="ES71" s="1">
        <v>50</v>
      </c>
      <c r="ET71" s="5">
        <v>0</v>
      </c>
      <c r="EU71" s="1">
        <v>2</v>
      </c>
      <c r="EV71" s="3">
        <f>ES71/ER71</f>
        <v>0.96153846153846156</v>
      </c>
      <c r="EW71" s="4">
        <f t="shared" si="47"/>
        <v>0</v>
      </c>
      <c r="EY71" s="2" t="s">
        <v>106</v>
      </c>
      <c r="EZ71" s="1">
        <v>52</v>
      </c>
      <c r="FA71" s="1">
        <v>50</v>
      </c>
      <c r="FB71" s="5">
        <v>0</v>
      </c>
      <c r="FC71" s="1">
        <v>2</v>
      </c>
      <c r="FD71" s="3">
        <f>FA71/EZ71</f>
        <v>0.96153846153846156</v>
      </c>
      <c r="FE71" s="4">
        <f t="shared" si="48"/>
        <v>0</v>
      </c>
    </row>
    <row r="72" spans="1:161">
      <c r="A72" s="76">
        <v>0.56999999999999995</v>
      </c>
      <c r="B72" s="76"/>
      <c r="C72" s="75" t="s">
        <v>75</v>
      </c>
      <c r="D72" s="75">
        <v>68</v>
      </c>
      <c r="E72" s="75">
        <v>39</v>
      </c>
      <c r="F72" s="75">
        <v>27</v>
      </c>
      <c r="G72" s="75">
        <v>2</v>
      </c>
      <c r="H72" s="76">
        <f t="shared" si="34"/>
        <v>0.57352941176470584</v>
      </c>
      <c r="J72" s="7" t="s">
        <v>75</v>
      </c>
      <c r="K72" s="75">
        <v>68</v>
      </c>
      <c r="L72" s="75">
        <v>39</v>
      </c>
      <c r="M72" s="75">
        <v>27</v>
      </c>
      <c r="N72" s="75">
        <v>2</v>
      </c>
      <c r="O72" s="4">
        <f t="shared" si="35"/>
        <v>0.57352941176470584</v>
      </c>
      <c r="P72" s="10">
        <f t="shared" si="36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4">
        <v>0.56999999999999995</v>
      </c>
      <c r="X72" s="4">
        <f t="shared" si="32"/>
        <v>-3.529411764705892E-3</v>
      </c>
      <c r="Z72" s="2" t="s">
        <v>75</v>
      </c>
      <c r="AA72" s="2">
        <v>68</v>
      </c>
      <c r="AB72" s="2">
        <v>37</v>
      </c>
      <c r="AC72" s="2">
        <v>29</v>
      </c>
      <c r="AD72" s="2">
        <v>2</v>
      </c>
      <c r="AE72" s="4">
        <v>0.54</v>
      </c>
      <c r="AF72" s="4">
        <f t="shared" si="33"/>
        <v>-2.9999999999999916E-2</v>
      </c>
      <c r="AI72" s="2" t="s">
        <v>75</v>
      </c>
      <c r="AJ72" s="2">
        <v>68</v>
      </c>
      <c r="AK72" s="2">
        <v>44</v>
      </c>
      <c r="AL72" s="2">
        <v>24</v>
      </c>
      <c r="AM72" s="2">
        <v>0</v>
      </c>
      <c r="AN72" s="4">
        <f t="shared" si="30"/>
        <v>0.6470588235294118</v>
      </c>
      <c r="AO72" s="4">
        <f t="shared" si="37"/>
        <v>-0.10705882352941176</v>
      </c>
      <c r="AQ72" s="2" t="s">
        <v>80</v>
      </c>
      <c r="AR72" s="2">
        <v>20</v>
      </c>
      <c r="AS72" s="2">
        <v>20</v>
      </c>
      <c r="AT72" s="2">
        <v>0</v>
      </c>
      <c r="AU72" s="2">
        <v>0</v>
      </c>
      <c r="AV72" s="4">
        <v>1</v>
      </c>
      <c r="AW72" s="4">
        <f t="shared" si="49"/>
        <v>0</v>
      </c>
      <c r="AY72" s="2" t="s">
        <v>80</v>
      </c>
      <c r="AZ72" s="2">
        <v>20</v>
      </c>
      <c r="BA72" s="2">
        <v>20</v>
      </c>
      <c r="BB72" s="2">
        <v>0</v>
      </c>
      <c r="BC72" s="2">
        <v>0</v>
      </c>
      <c r="BD72" s="4">
        <v>1</v>
      </c>
      <c r="BE72" s="4">
        <f t="shared" si="38"/>
        <v>0</v>
      </c>
      <c r="BG72" s="2" t="s">
        <v>80</v>
      </c>
      <c r="BH72" s="2">
        <v>20</v>
      </c>
      <c r="BI72" s="2">
        <v>20</v>
      </c>
      <c r="BJ72" s="2">
        <v>0</v>
      </c>
      <c r="BK72" s="2">
        <v>0</v>
      </c>
      <c r="BL72" s="4">
        <v>1</v>
      </c>
      <c r="BM72" s="4">
        <f t="shared" si="39"/>
        <v>0</v>
      </c>
      <c r="BO72" s="2" t="s">
        <v>80</v>
      </c>
      <c r="BP72" s="2">
        <v>20</v>
      </c>
      <c r="BQ72" s="2">
        <v>20</v>
      </c>
      <c r="BR72" s="2">
        <v>0</v>
      </c>
      <c r="BS72" s="2">
        <v>0</v>
      </c>
      <c r="BT72" s="4">
        <v>1</v>
      </c>
      <c r="BU72" s="4">
        <f t="shared" si="40"/>
        <v>0</v>
      </c>
      <c r="BW72" s="2" t="s">
        <v>81</v>
      </c>
      <c r="BX72" s="2">
        <v>99</v>
      </c>
      <c r="BY72" s="2">
        <v>71</v>
      </c>
      <c r="BZ72" s="2">
        <v>19</v>
      </c>
      <c r="CA72" s="2">
        <v>9</v>
      </c>
      <c r="CB72" s="4">
        <v>0.72</v>
      </c>
      <c r="CC72" s="4">
        <f t="shared" si="28"/>
        <v>0</v>
      </c>
      <c r="CE72" s="2" t="s">
        <v>108</v>
      </c>
      <c r="CF72" s="2">
        <v>4</v>
      </c>
      <c r="CG72" s="2">
        <v>4</v>
      </c>
      <c r="CH72" s="2">
        <v>0</v>
      </c>
      <c r="CI72" s="2">
        <v>0</v>
      </c>
      <c r="CJ72" s="4">
        <v>1</v>
      </c>
      <c r="CM72" s="2" t="s">
        <v>108</v>
      </c>
      <c r="CN72" s="2">
        <v>4</v>
      </c>
      <c r="CO72" s="2">
        <v>4</v>
      </c>
      <c r="CP72" s="2">
        <v>0</v>
      </c>
      <c r="CQ72" s="2">
        <v>0</v>
      </c>
      <c r="CR72" s="4">
        <v>1</v>
      </c>
      <c r="CS72" s="4">
        <f t="shared" si="41"/>
        <v>0</v>
      </c>
      <c r="CU72" s="2" t="s">
        <v>80</v>
      </c>
      <c r="CV72" s="2">
        <v>20</v>
      </c>
      <c r="CW72" s="2">
        <v>20</v>
      </c>
      <c r="CX72" s="2">
        <v>0</v>
      </c>
      <c r="CY72" s="2">
        <v>0</v>
      </c>
      <c r="CZ72" s="4">
        <v>1</v>
      </c>
      <c r="DA72" s="4">
        <f>CZ72-CR71</f>
        <v>0</v>
      </c>
      <c r="DC72" s="2" t="s">
        <v>80</v>
      </c>
      <c r="DD72" s="2">
        <v>20</v>
      </c>
      <c r="DE72" s="2">
        <v>20</v>
      </c>
      <c r="DF72" s="2">
        <v>0</v>
      </c>
      <c r="DG72" s="2">
        <v>0</v>
      </c>
      <c r="DH72" s="4">
        <v>1</v>
      </c>
      <c r="DI72" s="4">
        <f t="shared" si="42"/>
        <v>0</v>
      </c>
      <c r="DK72" s="2" t="s">
        <v>80</v>
      </c>
      <c r="DL72" s="2">
        <v>20</v>
      </c>
      <c r="DM72" s="2">
        <v>20</v>
      </c>
      <c r="DN72" s="2">
        <v>0</v>
      </c>
      <c r="DO72" s="2">
        <v>0</v>
      </c>
      <c r="DP72" s="4">
        <v>1</v>
      </c>
      <c r="DQ72" s="4">
        <f t="shared" si="43"/>
        <v>0</v>
      </c>
      <c r="DS72" s="2" t="s">
        <v>80</v>
      </c>
      <c r="DT72" s="2">
        <v>20</v>
      </c>
      <c r="DU72" s="2">
        <v>20</v>
      </c>
      <c r="DV72" s="2">
        <v>0</v>
      </c>
      <c r="DW72" s="2">
        <v>0</v>
      </c>
      <c r="DX72" s="4">
        <v>1</v>
      </c>
      <c r="DY72" s="4">
        <f t="shared" si="44"/>
        <v>0</v>
      </c>
      <c r="EA72" s="2" t="s">
        <v>80</v>
      </c>
      <c r="EB72" s="2">
        <v>20</v>
      </c>
      <c r="EC72" s="2">
        <v>20</v>
      </c>
      <c r="ED72" s="2">
        <v>0</v>
      </c>
      <c r="EE72" s="2">
        <v>0</v>
      </c>
      <c r="EF72" s="4">
        <v>1</v>
      </c>
      <c r="EG72" s="4">
        <f t="shared" si="45"/>
        <v>0</v>
      </c>
      <c r="EI72" s="2" t="s">
        <v>80</v>
      </c>
      <c r="EJ72" s="2">
        <v>20</v>
      </c>
      <c r="EK72" s="2">
        <v>20</v>
      </c>
      <c r="EL72" s="2">
        <v>0</v>
      </c>
      <c r="EM72" s="2">
        <v>0</v>
      </c>
      <c r="EN72" s="4">
        <v>1</v>
      </c>
      <c r="EO72" s="4">
        <f t="shared" si="46"/>
        <v>0</v>
      </c>
      <c r="EQ72" s="2" t="s">
        <v>80</v>
      </c>
      <c r="ER72" s="2">
        <v>20</v>
      </c>
      <c r="ES72" s="2">
        <v>20</v>
      </c>
      <c r="ET72" s="2">
        <v>0</v>
      </c>
      <c r="EU72" s="2">
        <v>0</v>
      </c>
      <c r="EV72" s="4">
        <v>1</v>
      </c>
      <c r="EW72" s="4">
        <f t="shared" si="47"/>
        <v>0</v>
      </c>
      <c r="EY72" s="2" t="s">
        <v>80</v>
      </c>
      <c r="EZ72" s="2">
        <v>20</v>
      </c>
      <c r="FA72" s="2">
        <v>20</v>
      </c>
      <c r="FB72" s="2">
        <v>0</v>
      </c>
      <c r="FC72" s="2">
        <v>0</v>
      </c>
      <c r="FD72" s="4">
        <v>1</v>
      </c>
      <c r="FE72" s="4">
        <f t="shared" si="48"/>
        <v>0</v>
      </c>
    </row>
    <row r="73" spans="1:161">
      <c r="A73" s="76">
        <v>7.0000000000000007E-2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34"/>
        <v>7.2463768115942032E-2</v>
      </c>
      <c r="J73" s="2" t="s">
        <v>76</v>
      </c>
      <c r="K73" s="75">
        <v>69</v>
      </c>
      <c r="L73" s="75">
        <v>5</v>
      </c>
      <c r="M73" s="75">
        <v>0</v>
      </c>
      <c r="N73" s="75">
        <v>64</v>
      </c>
      <c r="O73" s="4">
        <f t="shared" si="35"/>
        <v>7.2463768115942032E-2</v>
      </c>
      <c r="P73" s="10">
        <f t="shared" si="36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4">
        <v>7.0000000000000007E-2</v>
      </c>
      <c r="X73" s="4">
        <f t="shared" si="32"/>
        <v>-2.4637681159420249E-3</v>
      </c>
      <c r="Z73" s="27" t="s">
        <v>76</v>
      </c>
      <c r="AA73" s="2">
        <v>69</v>
      </c>
      <c r="AB73" s="2">
        <v>5</v>
      </c>
      <c r="AC73" s="2">
        <v>0</v>
      </c>
      <c r="AD73" s="2">
        <v>64</v>
      </c>
      <c r="AE73" s="4">
        <v>7.0000000000000007E-2</v>
      </c>
      <c r="AF73" s="4">
        <f t="shared" si="33"/>
        <v>0</v>
      </c>
      <c r="AI73" s="2" t="s">
        <v>76</v>
      </c>
      <c r="AJ73" s="2">
        <v>69</v>
      </c>
      <c r="AK73" s="2">
        <v>40</v>
      </c>
      <c r="AL73" s="2">
        <v>17</v>
      </c>
      <c r="AM73" s="2">
        <v>12</v>
      </c>
      <c r="AN73" s="4">
        <f t="shared" si="30"/>
        <v>0.57971014492753625</v>
      </c>
      <c r="AO73" s="4">
        <f t="shared" si="37"/>
        <v>-0.5097101449275363</v>
      </c>
      <c r="AQ73" s="2" t="s">
        <v>81</v>
      </c>
      <c r="AR73" s="2">
        <v>99</v>
      </c>
      <c r="AS73" s="2">
        <v>71</v>
      </c>
      <c r="AT73" s="2">
        <v>19</v>
      </c>
      <c r="AU73" s="2">
        <v>9</v>
      </c>
      <c r="AV73" s="4">
        <v>0.71</v>
      </c>
      <c r="AW73" s="4">
        <f t="shared" si="49"/>
        <v>0</v>
      </c>
      <c r="AY73" s="2" t="s">
        <v>81</v>
      </c>
      <c r="AZ73" s="2">
        <v>99</v>
      </c>
      <c r="BA73" s="2">
        <v>71</v>
      </c>
      <c r="BB73" s="2">
        <v>19</v>
      </c>
      <c r="BC73" s="2">
        <v>9</v>
      </c>
      <c r="BD73" s="4">
        <v>0.72</v>
      </c>
      <c r="BE73" s="4">
        <f t="shared" si="38"/>
        <v>1.0000000000000009E-2</v>
      </c>
      <c r="BG73" s="2" t="s">
        <v>81</v>
      </c>
      <c r="BH73" s="2">
        <v>99</v>
      </c>
      <c r="BI73" s="2">
        <v>71</v>
      </c>
      <c r="BJ73" s="2">
        <v>19</v>
      </c>
      <c r="BK73" s="2">
        <v>9</v>
      </c>
      <c r="BL73" s="4">
        <v>0.72</v>
      </c>
      <c r="BM73" s="4">
        <f t="shared" si="39"/>
        <v>0</v>
      </c>
      <c r="BO73" s="2" t="s">
        <v>81</v>
      </c>
      <c r="BP73" s="2">
        <v>99</v>
      </c>
      <c r="BQ73" s="2">
        <v>71</v>
      </c>
      <c r="BR73" s="2">
        <v>19</v>
      </c>
      <c r="BS73" s="2">
        <v>9</v>
      </c>
      <c r="BT73" s="4">
        <v>0.72</v>
      </c>
      <c r="BU73" s="4">
        <f t="shared" si="40"/>
        <v>0</v>
      </c>
      <c r="BW73" s="2" t="s">
        <v>82</v>
      </c>
      <c r="BX73" s="2">
        <v>71</v>
      </c>
      <c r="BY73" s="2">
        <v>34</v>
      </c>
      <c r="BZ73" s="2">
        <v>9</v>
      </c>
      <c r="CA73" s="2">
        <v>28</v>
      </c>
      <c r="CB73" s="4">
        <v>0.48</v>
      </c>
      <c r="CC73" s="4">
        <f t="shared" si="28"/>
        <v>0</v>
      </c>
      <c r="CE73" s="2" t="s">
        <v>81</v>
      </c>
      <c r="CF73" s="2">
        <v>99</v>
      </c>
      <c r="CG73" s="2">
        <v>71</v>
      </c>
      <c r="CH73" s="2">
        <v>19</v>
      </c>
      <c r="CI73" s="2">
        <v>9</v>
      </c>
      <c r="CJ73" s="4">
        <v>0.72</v>
      </c>
      <c r="CK73" s="4">
        <f t="shared" ref="CK73:CK86" si="50">CJ73-CB72</f>
        <v>0</v>
      </c>
      <c r="CM73" s="2" t="s">
        <v>81</v>
      </c>
      <c r="CN73" s="2">
        <v>99</v>
      </c>
      <c r="CO73" s="2">
        <v>71</v>
      </c>
      <c r="CP73" s="2">
        <v>19</v>
      </c>
      <c r="CQ73" s="2">
        <v>9</v>
      </c>
      <c r="CR73" s="4">
        <v>0.72</v>
      </c>
      <c r="CS73" s="4">
        <f t="shared" si="41"/>
        <v>0</v>
      </c>
      <c r="CU73" s="2" t="s">
        <v>108</v>
      </c>
      <c r="CV73" s="2">
        <v>4</v>
      </c>
      <c r="CW73" s="2">
        <v>4</v>
      </c>
      <c r="CX73" s="2">
        <v>0</v>
      </c>
      <c r="CY73" s="2">
        <v>0</v>
      </c>
      <c r="CZ73" s="4">
        <v>1</v>
      </c>
      <c r="DA73" s="4">
        <f>CZ73-CR72</f>
        <v>0</v>
      </c>
      <c r="DC73" s="2" t="s">
        <v>108</v>
      </c>
      <c r="DD73" s="2">
        <v>4</v>
      </c>
      <c r="DE73" s="2">
        <v>4</v>
      </c>
      <c r="DF73" s="2">
        <v>0</v>
      </c>
      <c r="DG73" s="2">
        <v>0</v>
      </c>
      <c r="DH73" s="4">
        <v>1</v>
      </c>
      <c r="DI73" s="4">
        <f t="shared" si="42"/>
        <v>0</v>
      </c>
      <c r="DK73" s="2" t="s">
        <v>108</v>
      </c>
      <c r="DL73" s="2">
        <v>4</v>
      </c>
      <c r="DM73" s="2">
        <v>4</v>
      </c>
      <c r="DN73" s="2">
        <v>0</v>
      </c>
      <c r="DO73" s="2">
        <v>0</v>
      </c>
      <c r="DP73" s="4">
        <v>1</v>
      </c>
      <c r="DQ73" s="4">
        <f t="shared" si="43"/>
        <v>0</v>
      </c>
      <c r="DS73" s="2" t="s">
        <v>108</v>
      </c>
      <c r="DT73" s="2">
        <v>4</v>
      </c>
      <c r="DU73" s="2">
        <v>4</v>
      </c>
      <c r="DV73" s="2">
        <v>0</v>
      </c>
      <c r="DW73" s="2">
        <v>0</v>
      </c>
      <c r="DX73" s="4">
        <v>1</v>
      </c>
      <c r="DY73" s="4">
        <f t="shared" si="44"/>
        <v>0</v>
      </c>
      <c r="EA73" s="2" t="s">
        <v>108</v>
      </c>
      <c r="EB73" s="2">
        <v>4</v>
      </c>
      <c r="EC73" s="2">
        <v>4</v>
      </c>
      <c r="ED73" s="2">
        <v>0</v>
      </c>
      <c r="EE73" s="2">
        <v>0</v>
      </c>
      <c r="EF73" s="4">
        <v>1</v>
      </c>
      <c r="EG73" s="4">
        <f t="shared" si="45"/>
        <v>0</v>
      </c>
      <c r="EI73" s="2" t="s">
        <v>108</v>
      </c>
      <c r="EJ73" s="2">
        <v>4</v>
      </c>
      <c r="EK73" s="2">
        <v>4</v>
      </c>
      <c r="EL73" s="2">
        <v>0</v>
      </c>
      <c r="EM73" s="2">
        <v>0</v>
      </c>
      <c r="EN73" s="4">
        <v>1</v>
      </c>
      <c r="EO73" s="4">
        <f t="shared" si="46"/>
        <v>0</v>
      </c>
      <c r="EQ73" s="2" t="s">
        <v>108</v>
      </c>
      <c r="ER73" s="2">
        <v>4</v>
      </c>
      <c r="ES73" s="2">
        <v>4</v>
      </c>
      <c r="ET73" s="2">
        <v>0</v>
      </c>
      <c r="EU73" s="2">
        <v>0</v>
      </c>
      <c r="EV73" s="4">
        <v>1</v>
      </c>
      <c r="EW73" s="4">
        <f t="shared" si="47"/>
        <v>0</v>
      </c>
      <c r="EY73" s="2" t="s">
        <v>108</v>
      </c>
      <c r="EZ73" s="2">
        <v>4</v>
      </c>
      <c r="FA73" s="2">
        <v>4</v>
      </c>
      <c r="FB73" s="2">
        <v>0</v>
      </c>
      <c r="FC73" s="2">
        <v>0</v>
      </c>
      <c r="FD73" s="4">
        <v>1</v>
      </c>
      <c r="FE73" s="4">
        <f t="shared" si="48"/>
        <v>0</v>
      </c>
    </row>
    <row r="74" spans="1:161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34"/>
        <v>0.8571428571428571</v>
      </c>
      <c r="J74" s="2" t="s">
        <v>77</v>
      </c>
      <c r="K74" s="75">
        <v>7</v>
      </c>
      <c r="L74" s="75">
        <v>6</v>
      </c>
      <c r="M74" s="75">
        <v>1</v>
      </c>
      <c r="N74" s="75">
        <v>0</v>
      </c>
      <c r="O74" s="4">
        <f t="shared" si="35"/>
        <v>0.8571428571428571</v>
      </c>
      <c r="P74" s="10">
        <f t="shared" si="36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4">
        <v>0.85</v>
      </c>
      <c r="X74" s="4">
        <f t="shared" si="32"/>
        <v>-7.1428571428571175E-3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3"/>
        <v>0</v>
      </c>
      <c r="AI74" s="2" t="s">
        <v>77</v>
      </c>
      <c r="AJ74" s="2">
        <v>7</v>
      </c>
      <c r="AK74" s="2">
        <v>6</v>
      </c>
      <c r="AL74" s="2">
        <v>1</v>
      </c>
      <c r="AM74" s="2">
        <v>0</v>
      </c>
      <c r="AN74" s="4">
        <f t="shared" si="30"/>
        <v>0.8571428571428571</v>
      </c>
      <c r="AO74" s="4">
        <f t="shared" si="37"/>
        <v>-7.1428571428571175E-3</v>
      </c>
      <c r="AQ74" s="2" t="s">
        <v>82</v>
      </c>
      <c r="AR74" s="2">
        <v>71</v>
      </c>
      <c r="AS74" s="2">
        <v>34</v>
      </c>
      <c r="AT74" s="2">
        <v>9</v>
      </c>
      <c r="AU74" s="2">
        <v>28</v>
      </c>
      <c r="AV74" s="4">
        <v>0.47</v>
      </c>
      <c r="AW74" s="4">
        <f t="shared" si="49"/>
        <v>0</v>
      </c>
      <c r="AY74" s="2" t="s">
        <v>82</v>
      </c>
      <c r="AZ74" s="1">
        <v>71</v>
      </c>
      <c r="BA74" s="1">
        <v>34</v>
      </c>
      <c r="BB74" s="1">
        <v>9</v>
      </c>
      <c r="BC74" s="1">
        <v>28</v>
      </c>
      <c r="BD74" s="3">
        <v>0.48</v>
      </c>
      <c r="BE74" s="4">
        <f t="shared" si="38"/>
        <v>1.0000000000000009E-2</v>
      </c>
      <c r="BG74" s="2" t="s">
        <v>82</v>
      </c>
      <c r="BH74" s="2">
        <v>71</v>
      </c>
      <c r="BI74" s="2">
        <v>34</v>
      </c>
      <c r="BJ74" s="2">
        <v>9</v>
      </c>
      <c r="BK74" s="2">
        <v>28</v>
      </c>
      <c r="BL74" s="4">
        <v>0.48</v>
      </c>
      <c r="BM74" s="4">
        <f t="shared" si="39"/>
        <v>0</v>
      </c>
      <c r="BO74" s="2" t="s">
        <v>82</v>
      </c>
      <c r="BP74" s="2">
        <v>71</v>
      </c>
      <c r="BQ74" s="2">
        <v>34</v>
      </c>
      <c r="BR74" s="2">
        <v>9</v>
      </c>
      <c r="BS74" s="2">
        <v>28</v>
      </c>
      <c r="BT74" s="4">
        <v>0.48</v>
      </c>
      <c r="BU74" s="4">
        <f t="shared" si="40"/>
        <v>0</v>
      </c>
      <c r="BW74" s="2" t="s">
        <v>83</v>
      </c>
      <c r="BX74" s="2">
        <v>22</v>
      </c>
      <c r="BY74" s="2">
        <v>21</v>
      </c>
      <c r="BZ74" s="2">
        <v>1</v>
      </c>
      <c r="CA74" s="2">
        <v>0</v>
      </c>
      <c r="CB74" s="4">
        <v>0.95</v>
      </c>
      <c r="CC74" s="4">
        <f t="shared" si="28"/>
        <v>0</v>
      </c>
      <c r="CE74" s="2" t="s">
        <v>82</v>
      </c>
      <c r="CF74" s="2">
        <v>71</v>
      </c>
      <c r="CG74" s="2">
        <v>34</v>
      </c>
      <c r="CH74" s="2">
        <v>9</v>
      </c>
      <c r="CI74" s="2">
        <v>28</v>
      </c>
      <c r="CJ74" s="4">
        <v>0.48</v>
      </c>
      <c r="CK74" s="4">
        <f t="shared" si="50"/>
        <v>0</v>
      </c>
      <c r="CM74" s="2" t="s">
        <v>82</v>
      </c>
      <c r="CN74" s="2">
        <v>71</v>
      </c>
      <c r="CO74" s="2">
        <v>34</v>
      </c>
      <c r="CP74" s="2">
        <v>9</v>
      </c>
      <c r="CQ74" s="2">
        <v>28</v>
      </c>
      <c r="CR74" s="4">
        <v>0.48</v>
      </c>
      <c r="CS74" s="4">
        <f t="shared" si="41"/>
        <v>0</v>
      </c>
      <c r="CU74" s="2" t="s">
        <v>81</v>
      </c>
      <c r="CV74" s="2">
        <v>99</v>
      </c>
      <c r="CW74" s="2">
        <v>71</v>
      </c>
      <c r="CX74" s="2">
        <v>19</v>
      </c>
      <c r="CY74" s="2">
        <v>9</v>
      </c>
      <c r="CZ74" s="4">
        <v>0.72</v>
      </c>
      <c r="DA74" s="4">
        <f>CZ74-CR73</f>
        <v>0</v>
      </c>
      <c r="DC74" s="2" t="s">
        <v>81</v>
      </c>
      <c r="DD74" s="2">
        <v>99</v>
      </c>
      <c r="DE74" s="2">
        <v>71</v>
      </c>
      <c r="DF74" s="2">
        <v>19</v>
      </c>
      <c r="DG74" s="2">
        <v>9</v>
      </c>
      <c r="DH74" s="4">
        <v>0.72</v>
      </c>
      <c r="DI74" s="4">
        <f t="shared" si="42"/>
        <v>0</v>
      </c>
      <c r="DK74" s="2" t="s">
        <v>81</v>
      </c>
      <c r="DL74" s="27">
        <v>94</v>
      </c>
      <c r="DM74" s="2">
        <v>76</v>
      </c>
      <c r="DN74" s="2">
        <v>12</v>
      </c>
      <c r="DO74" s="2">
        <v>6</v>
      </c>
      <c r="DP74" s="4">
        <v>0.81</v>
      </c>
      <c r="DQ74" s="4">
        <f t="shared" si="43"/>
        <v>9.000000000000008E-2</v>
      </c>
      <c r="DS74" s="2" t="s">
        <v>81</v>
      </c>
      <c r="DT74" s="2">
        <v>94</v>
      </c>
      <c r="DU74" s="2">
        <v>76</v>
      </c>
      <c r="DV74" s="2">
        <v>12</v>
      </c>
      <c r="DW74" s="2">
        <v>6</v>
      </c>
      <c r="DX74" s="4">
        <v>0.81</v>
      </c>
      <c r="DY74" s="4">
        <f t="shared" si="44"/>
        <v>0</v>
      </c>
      <c r="EA74" s="2" t="s">
        <v>81</v>
      </c>
      <c r="EB74" s="2">
        <v>94</v>
      </c>
      <c r="EC74" s="2">
        <v>76</v>
      </c>
      <c r="ED74" s="2">
        <v>12</v>
      </c>
      <c r="EE74" s="2">
        <v>6</v>
      </c>
      <c r="EF74" s="4">
        <v>0.81</v>
      </c>
      <c r="EG74" s="4">
        <f t="shared" si="45"/>
        <v>0</v>
      </c>
      <c r="EI74" s="2" t="s">
        <v>81</v>
      </c>
      <c r="EJ74" s="2">
        <v>94</v>
      </c>
      <c r="EK74" s="2">
        <v>76</v>
      </c>
      <c r="EL74" s="2">
        <v>12</v>
      </c>
      <c r="EM74" s="2">
        <v>6</v>
      </c>
      <c r="EN74" s="4">
        <v>0.81</v>
      </c>
      <c r="EO74" s="4">
        <f t="shared" si="46"/>
        <v>0</v>
      </c>
      <c r="EQ74" s="2" t="s">
        <v>81</v>
      </c>
      <c r="ER74" s="2">
        <v>94</v>
      </c>
      <c r="ES74" s="2">
        <v>76</v>
      </c>
      <c r="ET74" s="2">
        <v>12</v>
      </c>
      <c r="EU74" s="2">
        <v>6</v>
      </c>
      <c r="EV74" s="4">
        <v>0.81</v>
      </c>
      <c r="EW74" s="4">
        <f t="shared" si="47"/>
        <v>0</v>
      </c>
      <c r="EY74" s="2" t="s">
        <v>81</v>
      </c>
      <c r="EZ74" s="2">
        <v>94</v>
      </c>
      <c r="FA74" s="2">
        <v>76</v>
      </c>
      <c r="FB74" s="2">
        <v>12</v>
      </c>
      <c r="FC74" s="2">
        <v>6</v>
      </c>
      <c r="FD74" s="4">
        <v>0.81</v>
      </c>
      <c r="FE74" s="4">
        <f t="shared" si="48"/>
        <v>0</v>
      </c>
    </row>
    <row r="75" spans="1:161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34"/>
        <v>0.96875</v>
      </c>
      <c r="J75" s="2" t="s">
        <v>78</v>
      </c>
      <c r="K75" s="75">
        <v>32</v>
      </c>
      <c r="L75" s="75">
        <v>31</v>
      </c>
      <c r="M75" s="75">
        <v>1</v>
      </c>
      <c r="N75" s="75">
        <v>0</v>
      </c>
      <c r="O75" s="4">
        <f t="shared" si="35"/>
        <v>0.96875</v>
      </c>
      <c r="P75" s="10">
        <f t="shared" si="36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4">
        <v>0.96</v>
      </c>
      <c r="X75" s="4">
        <f t="shared" si="32"/>
        <v>-8.7500000000000355E-3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3"/>
        <v>0</v>
      </c>
      <c r="AI75" s="2" t="s">
        <v>78</v>
      </c>
      <c r="AJ75" s="2">
        <v>32</v>
      </c>
      <c r="AK75" s="2">
        <v>31</v>
      </c>
      <c r="AL75" s="2">
        <v>1</v>
      </c>
      <c r="AM75" s="2">
        <v>0</v>
      </c>
      <c r="AN75" s="4">
        <f t="shared" si="30"/>
        <v>0.96875</v>
      </c>
      <c r="AO75" s="4">
        <f t="shared" si="37"/>
        <v>-8.7500000000000355E-3</v>
      </c>
      <c r="AQ75" s="2" t="s">
        <v>83</v>
      </c>
      <c r="AR75" s="2">
        <v>22</v>
      </c>
      <c r="AS75" s="2">
        <v>21</v>
      </c>
      <c r="AT75" s="2">
        <v>1</v>
      </c>
      <c r="AU75" s="2">
        <v>0</v>
      </c>
      <c r="AV75" s="4">
        <v>0.95</v>
      </c>
      <c r="AW75" s="4">
        <f t="shared" si="49"/>
        <v>0</v>
      </c>
      <c r="AY75" s="2" t="s">
        <v>83</v>
      </c>
      <c r="AZ75" s="2">
        <v>22</v>
      </c>
      <c r="BA75" s="2">
        <v>21</v>
      </c>
      <c r="BB75" s="2">
        <v>1</v>
      </c>
      <c r="BC75" s="2">
        <v>0</v>
      </c>
      <c r="BD75" s="4">
        <v>0.95</v>
      </c>
      <c r="BE75" s="4">
        <f t="shared" si="38"/>
        <v>0</v>
      </c>
      <c r="BG75" s="2" t="s">
        <v>83</v>
      </c>
      <c r="BH75" s="2">
        <v>22</v>
      </c>
      <c r="BI75" s="2">
        <v>21</v>
      </c>
      <c r="BJ75" s="2">
        <v>1</v>
      </c>
      <c r="BK75" s="2">
        <v>0</v>
      </c>
      <c r="BL75" s="4">
        <v>0.95</v>
      </c>
      <c r="BM75" s="4">
        <f t="shared" si="39"/>
        <v>0</v>
      </c>
      <c r="BO75" s="2" t="s">
        <v>83</v>
      </c>
      <c r="BP75" s="2">
        <v>22</v>
      </c>
      <c r="BQ75" s="2">
        <v>21</v>
      </c>
      <c r="BR75" s="2">
        <v>1</v>
      </c>
      <c r="BS75" s="2">
        <v>0</v>
      </c>
      <c r="BT75" s="4">
        <v>0.95</v>
      </c>
      <c r="BU75" s="4">
        <f t="shared" si="40"/>
        <v>0</v>
      </c>
      <c r="BW75" s="2" t="s">
        <v>84</v>
      </c>
      <c r="BX75" s="2">
        <v>143</v>
      </c>
      <c r="BY75" s="2">
        <v>104</v>
      </c>
      <c r="BZ75" s="2">
        <v>14</v>
      </c>
      <c r="CA75" s="2">
        <v>25</v>
      </c>
      <c r="CB75" s="4">
        <v>0.73</v>
      </c>
      <c r="CC75" s="4">
        <f t="shared" si="28"/>
        <v>0</v>
      </c>
      <c r="CE75" s="2" t="s">
        <v>83</v>
      </c>
      <c r="CF75" s="2">
        <v>22</v>
      </c>
      <c r="CG75" s="2">
        <v>21</v>
      </c>
      <c r="CH75" s="2">
        <v>1</v>
      </c>
      <c r="CI75" s="2">
        <v>0</v>
      </c>
      <c r="CJ75" s="4">
        <v>0.95</v>
      </c>
      <c r="CK75" s="4">
        <f t="shared" si="50"/>
        <v>0</v>
      </c>
      <c r="CM75" s="2" t="s">
        <v>83</v>
      </c>
      <c r="CN75" s="2">
        <v>22</v>
      </c>
      <c r="CO75" s="2">
        <v>21</v>
      </c>
      <c r="CP75" s="2">
        <v>1</v>
      </c>
      <c r="CQ75" s="2">
        <v>0</v>
      </c>
      <c r="CR75" s="4">
        <v>0.95</v>
      </c>
      <c r="CS75" s="4">
        <f t="shared" si="41"/>
        <v>0</v>
      </c>
      <c r="CU75" s="2" t="s">
        <v>82</v>
      </c>
      <c r="CV75" s="2">
        <v>71</v>
      </c>
      <c r="CW75" s="2">
        <v>34</v>
      </c>
      <c r="CX75" s="2">
        <v>9</v>
      </c>
      <c r="CY75" s="2">
        <v>28</v>
      </c>
      <c r="CZ75" s="4">
        <v>0.48</v>
      </c>
      <c r="DA75" s="4">
        <f>CZ75-CR74</f>
        <v>0</v>
      </c>
      <c r="DC75" s="2" t="s">
        <v>82</v>
      </c>
      <c r="DD75" s="2">
        <v>71</v>
      </c>
      <c r="DE75" s="2">
        <v>34</v>
      </c>
      <c r="DF75" s="2">
        <v>9</v>
      </c>
      <c r="DG75" s="2">
        <v>28</v>
      </c>
      <c r="DH75" s="4">
        <v>0.48</v>
      </c>
      <c r="DI75" s="4">
        <f t="shared" si="42"/>
        <v>0</v>
      </c>
      <c r="DK75" s="2" t="s">
        <v>82</v>
      </c>
      <c r="DL75" s="2">
        <v>71</v>
      </c>
      <c r="DM75" s="2">
        <v>34</v>
      </c>
      <c r="DN75" s="2">
        <v>9</v>
      </c>
      <c r="DO75" s="2">
        <v>28</v>
      </c>
      <c r="DP75" s="4">
        <v>0.48</v>
      </c>
      <c r="DQ75" s="4">
        <f t="shared" si="43"/>
        <v>0</v>
      </c>
      <c r="DS75" s="2" t="s">
        <v>82</v>
      </c>
      <c r="DT75" s="2">
        <v>71</v>
      </c>
      <c r="DU75" s="2">
        <v>34</v>
      </c>
      <c r="DV75" s="2">
        <v>9</v>
      </c>
      <c r="DW75" s="2">
        <v>28</v>
      </c>
      <c r="DX75" s="4">
        <v>0.48</v>
      </c>
      <c r="DY75" s="4">
        <f t="shared" si="44"/>
        <v>0</v>
      </c>
      <c r="EA75" s="2" t="s">
        <v>82</v>
      </c>
      <c r="EB75" s="2">
        <v>71</v>
      </c>
      <c r="EC75" s="2">
        <v>34</v>
      </c>
      <c r="ED75" s="2">
        <v>9</v>
      </c>
      <c r="EE75" s="2">
        <v>28</v>
      </c>
      <c r="EF75" s="4">
        <v>0.48</v>
      </c>
      <c r="EG75" s="4">
        <f t="shared" si="45"/>
        <v>0</v>
      </c>
      <c r="EI75" s="2" t="s">
        <v>82</v>
      </c>
      <c r="EJ75" s="2">
        <v>71</v>
      </c>
      <c r="EK75" s="2">
        <v>34</v>
      </c>
      <c r="EL75" s="2">
        <v>9</v>
      </c>
      <c r="EM75" s="2">
        <v>28</v>
      </c>
      <c r="EN75" s="4">
        <v>0.48</v>
      </c>
      <c r="EO75" s="4">
        <f t="shared" si="46"/>
        <v>0</v>
      </c>
      <c r="EQ75" s="2" t="s">
        <v>82</v>
      </c>
      <c r="ER75" s="2">
        <v>71</v>
      </c>
      <c r="ES75" s="2">
        <v>34</v>
      </c>
      <c r="ET75" s="2">
        <v>9</v>
      </c>
      <c r="EU75" s="2">
        <v>28</v>
      </c>
      <c r="EV75" s="4">
        <v>0.48</v>
      </c>
      <c r="EW75" s="4">
        <f t="shared" si="47"/>
        <v>0</v>
      </c>
      <c r="EY75" s="2" t="s">
        <v>82</v>
      </c>
      <c r="EZ75" s="2">
        <v>71</v>
      </c>
      <c r="FA75" s="2">
        <v>34</v>
      </c>
      <c r="FB75" s="2">
        <v>9</v>
      </c>
      <c r="FC75" s="2">
        <v>28</v>
      </c>
      <c r="FD75" s="4">
        <v>0.48</v>
      </c>
      <c r="FE75" s="4">
        <f t="shared" si="48"/>
        <v>0</v>
      </c>
    </row>
    <row r="76" spans="1:161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34"/>
        <v>8.7499999999999994E-2</v>
      </c>
      <c r="J76" s="2" t="s">
        <v>79</v>
      </c>
      <c r="K76" s="75">
        <v>160</v>
      </c>
      <c r="L76" s="75">
        <v>14</v>
      </c>
      <c r="M76" s="75">
        <v>146</v>
      </c>
      <c r="N76" s="75">
        <v>0</v>
      </c>
      <c r="O76" s="4">
        <f t="shared" si="35"/>
        <v>8.7499999999999994E-2</v>
      </c>
      <c r="P76" s="10">
        <f t="shared" si="36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4">
        <v>0.08</v>
      </c>
      <c r="X76" s="4">
        <f t="shared" si="32"/>
        <v>-7.4999999999999928E-3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3"/>
        <v>0</v>
      </c>
      <c r="AI76" s="2" t="s">
        <v>79</v>
      </c>
      <c r="AJ76" s="2">
        <v>160</v>
      </c>
      <c r="AK76" s="2">
        <v>14</v>
      </c>
      <c r="AL76" s="2">
        <v>146</v>
      </c>
      <c r="AM76" s="2">
        <v>0</v>
      </c>
      <c r="AN76" s="4">
        <f t="shared" si="30"/>
        <v>8.7499999999999994E-2</v>
      </c>
      <c r="AO76" s="4">
        <f t="shared" si="37"/>
        <v>-7.4999999999999928E-3</v>
      </c>
      <c r="AQ76" s="2" t="s">
        <v>84</v>
      </c>
      <c r="AR76" s="2">
        <v>143</v>
      </c>
      <c r="AS76" s="2">
        <v>18</v>
      </c>
      <c r="AT76" s="2">
        <v>95</v>
      </c>
      <c r="AU76" s="2">
        <v>30</v>
      </c>
      <c r="AV76" s="4">
        <v>0.12</v>
      </c>
      <c r="AW76" s="4">
        <f t="shared" si="49"/>
        <v>0</v>
      </c>
      <c r="AY76" s="2" t="s">
        <v>84</v>
      </c>
      <c r="AZ76" s="2">
        <v>143</v>
      </c>
      <c r="BA76" s="2">
        <v>18</v>
      </c>
      <c r="BB76" s="2">
        <v>95</v>
      </c>
      <c r="BC76" s="2">
        <v>30</v>
      </c>
      <c r="BD76" s="4">
        <v>0.13</v>
      </c>
      <c r="BE76" s="4">
        <f t="shared" si="38"/>
        <v>1.0000000000000009E-2</v>
      </c>
      <c r="BG76" s="2" t="s">
        <v>84</v>
      </c>
      <c r="BH76" s="2">
        <v>143</v>
      </c>
      <c r="BI76" s="2">
        <v>18</v>
      </c>
      <c r="BJ76" s="2">
        <v>95</v>
      </c>
      <c r="BK76" s="2">
        <v>30</v>
      </c>
      <c r="BL76" s="4">
        <v>0.13</v>
      </c>
      <c r="BM76" s="4">
        <f t="shared" si="39"/>
        <v>0</v>
      </c>
      <c r="BO76" s="2" t="s">
        <v>84</v>
      </c>
      <c r="BP76" s="2">
        <v>143</v>
      </c>
      <c r="BQ76" s="2">
        <v>104</v>
      </c>
      <c r="BR76" s="2">
        <v>14</v>
      </c>
      <c r="BS76" s="2">
        <v>25</v>
      </c>
      <c r="BT76" s="4">
        <v>0.73</v>
      </c>
      <c r="BU76" s="4">
        <f t="shared" si="40"/>
        <v>0.6</v>
      </c>
      <c r="BW76" s="38" t="s">
        <v>90</v>
      </c>
      <c r="BX76" s="2">
        <v>1</v>
      </c>
      <c r="BY76" s="2">
        <v>0</v>
      </c>
      <c r="BZ76" s="2">
        <v>0</v>
      </c>
      <c r="CA76" s="2">
        <v>1</v>
      </c>
      <c r="CB76" s="4">
        <v>0</v>
      </c>
      <c r="CC76" s="4">
        <f t="shared" si="28"/>
        <v>0</v>
      </c>
      <c r="CE76" s="2" t="s">
        <v>84</v>
      </c>
      <c r="CF76" s="2">
        <v>143</v>
      </c>
      <c r="CG76" s="2">
        <v>104</v>
      </c>
      <c r="CH76" s="2">
        <v>14</v>
      </c>
      <c r="CI76" s="2">
        <v>25</v>
      </c>
      <c r="CJ76" s="4">
        <v>0.73</v>
      </c>
      <c r="CK76" s="4">
        <f t="shared" si="50"/>
        <v>0</v>
      </c>
      <c r="CM76" s="2" t="s">
        <v>84</v>
      </c>
      <c r="CN76" s="2">
        <v>143</v>
      </c>
      <c r="CO76" s="2">
        <v>104</v>
      </c>
      <c r="CP76" s="2">
        <v>14</v>
      </c>
      <c r="CQ76" s="2">
        <v>25</v>
      </c>
      <c r="CR76" s="4">
        <v>0.73</v>
      </c>
      <c r="CS76" s="4">
        <f t="shared" si="41"/>
        <v>0</v>
      </c>
      <c r="CU76" s="2" t="s">
        <v>86</v>
      </c>
      <c r="CV76" s="2">
        <v>493</v>
      </c>
      <c r="CW76" s="2">
        <v>0</v>
      </c>
      <c r="CX76" s="2">
        <v>60</v>
      </c>
      <c r="CY76" s="2">
        <v>433</v>
      </c>
      <c r="CZ76" s="4">
        <v>0</v>
      </c>
      <c r="DC76" s="2" t="s">
        <v>86</v>
      </c>
      <c r="DD76" s="2">
        <v>493</v>
      </c>
      <c r="DE76" s="2">
        <v>483</v>
      </c>
      <c r="DF76" s="2">
        <v>2</v>
      </c>
      <c r="DG76" s="2">
        <v>8</v>
      </c>
      <c r="DH76" s="4">
        <v>0.98</v>
      </c>
      <c r="DI76" s="4">
        <f t="shared" si="42"/>
        <v>0.98</v>
      </c>
      <c r="DK76" s="2" t="s">
        <v>86</v>
      </c>
      <c r="DL76" s="2">
        <v>493</v>
      </c>
      <c r="DM76" s="2">
        <v>447</v>
      </c>
      <c r="DN76" s="2">
        <v>4</v>
      </c>
      <c r="DO76" s="2">
        <v>42</v>
      </c>
      <c r="DP76" s="4">
        <v>0.91</v>
      </c>
      <c r="DQ76" s="4">
        <f t="shared" si="43"/>
        <v>-6.9999999999999951E-2</v>
      </c>
      <c r="DS76" s="2" t="s">
        <v>86</v>
      </c>
      <c r="DT76" s="2">
        <v>493</v>
      </c>
      <c r="DU76" s="2">
        <v>463</v>
      </c>
      <c r="DV76" s="2">
        <v>3</v>
      </c>
      <c r="DW76" s="2">
        <v>27</v>
      </c>
      <c r="DX76" s="4">
        <v>0.94</v>
      </c>
      <c r="DY76" s="4">
        <f t="shared" si="44"/>
        <v>2.9999999999999916E-2</v>
      </c>
      <c r="EA76" s="2" t="s">
        <v>86</v>
      </c>
      <c r="EB76" s="2">
        <v>493</v>
      </c>
      <c r="EC76" s="2">
        <v>463</v>
      </c>
      <c r="ED76" s="2">
        <v>3</v>
      </c>
      <c r="EE76" s="2">
        <v>27</v>
      </c>
      <c r="EF76" s="4">
        <v>0.94</v>
      </c>
      <c r="EG76" s="4">
        <f t="shared" si="45"/>
        <v>0</v>
      </c>
      <c r="EI76" s="7" t="s">
        <v>86</v>
      </c>
      <c r="EJ76" s="1">
        <v>493</v>
      </c>
      <c r="EK76" s="1">
        <v>463</v>
      </c>
      <c r="EL76" s="1">
        <v>3</v>
      </c>
      <c r="EM76" s="1">
        <v>27</v>
      </c>
      <c r="EN76" s="3">
        <v>0.94</v>
      </c>
      <c r="EO76" s="4">
        <f t="shared" si="46"/>
        <v>0</v>
      </c>
      <c r="EQ76" s="2" t="s">
        <v>86</v>
      </c>
      <c r="ER76" s="2">
        <v>493</v>
      </c>
      <c r="ES76" s="2">
        <v>441</v>
      </c>
      <c r="ET76" s="2">
        <v>2</v>
      </c>
      <c r="EU76" s="2">
        <v>50</v>
      </c>
      <c r="EV76" s="4">
        <v>0.89</v>
      </c>
      <c r="EW76" s="4">
        <f t="shared" si="47"/>
        <v>-4.9999999999999933E-2</v>
      </c>
      <c r="EY76" s="2" t="s">
        <v>86</v>
      </c>
      <c r="EZ76" s="2">
        <v>555</v>
      </c>
      <c r="FA76" s="2">
        <v>525</v>
      </c>
      <c r="FB76" s="2">
        <v>0</v>
      </c>
      <c r="FC76" s="2">
        <v>30</v>
      </c>
      <c r="FD76" s="4">
        <v>0.95</v>
      </c>
      <c r="FE76" s="4">
        <f t="shared" si="48"/>
        <v>5.9999999999999942E-2</v>
      </c>
    </row>
    <row r="77" spans="1:161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34"/>
        <v>1</v>
      </c>
      <c r="J77" s="2" t="s">
        <v>80</v>
      </c>
      <c r="K77" s="75">
        <v>20</v>
      </c>
      <c r="L77" s="75">
        <v>20</v>
      </c>
      <c r="M77" s="75">
        <v>0</v>
      </c>
      <c r="N77" s="75">
        <v>0</v>
      </c>
      <c r="O77" s="4">
        <f t="shared" si="35"/>
        <v>1</v>
      </c>
      <c r="P77" s="10">
        <f t="shared" si="36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4">
        <v>1</v>
      </c>
      <c r="X77" s="4">
        <f t="shared" si="32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3"/>
        <v>0</v>
      </c>
      <c r="AI77" s="2" t="s">
        <v>80</v>
      </c>
      <c r="AJ77" s="2">
        <v>20</v>
      </c>
      <c r="AK77" s="2">
        <v>20</v>
      </c>
      <c r="AL77" s="2">
        <v>0</v>
      </c>
      <c r="AM77" s="2">
        <v>0</v>
      </c>
      <c r="AN77" s="4">
        <f t="shared" si="30"/>
        <v>1</v>
      </c>
      <c r="AO77" s="4"/>
      <c r="AQ77" s="2" t="s">
        <v>90</v>
      </c>
      <c r="AR77" s="1">
        <v>1</v>
      </c>
      <c r="AS77" s="1">
        <v>0</v>
      </c>
      <c r="AT77" s="1">
        <v>0</v>
      </c>
      <c r="AU77" s="1">
        <v>1</v>
      </c>
      <c r="AV77" s="3">
        <v>0</v>
      </c>
      <c r="AW77" s="4">
        <f t="shared" si="49"/>
        <v>0</v>
      </c>
      <c r="AY77" s="2" t="s">
        <v>90</v>
      </c>
      <c r="AZ77" s="2">
        <v>1</v>
      </c>
      <c r="BA77" s="2">
        <v>0</v>
      </c>
      <c r="BB77" s="2">
        <v>0</v>
      </c>
      <c r="BC77" s="2">
        <v>1</v>
      </c>
      <c r="BD77" s="4">
        <v>0</v>
      </c>
      <c r="BE77" s="4">
        <f t="shared" si="38"/>
        <v>0</v>
      </c>
      <c r="BG77" s="38" t="s">
        <v>90</v>
      </c>
      <c r="BH77" s="2">
        <v>1</v>
      </c>
      <c r="BI77" s="2">
        <v>0</v>
      </c>
      <c r="BJ77" s="2">
        <v>0</v>
      </c>
      <c r="BK77" s="2">
        <v>1</v>
      </c>
      <c r="BL77" s="4">
        <v>0</v>
      </c>
      <c r="BM77" s="4">
        <f t="shared" si="39"/>
        <v>0</v>
      </c>
      <c r="BO77" s="38" t="s">
        <v>90</v>
      </c>
      <c r="BP77" s="2">
        <v>1</v>
      </c>
      <c r="BQ77" s="2">
        <v>0</v>
      </c>
      <c r="BR77" s="2">
        <v>0</v>
      </c>
      <c r="BS77" s="2">
        <v>1</v>
      </c>
      <c r="BT77" s="4">
        <v>0</v>
      </c>
      <c r="BU77" s="4">
        <f t="shared" si="40"/>
        <v>0</v>
      </c>
      <c r="BW77" s="2" t="s">
        <v>91</v>
      </c>
      <c r="BX77" s="2">
        <v>7</v>
      </c>
      <c r="BY77" s="2">
        <v>7</v>
      </c>
      <c r="BZ77" s="2">
        <v>0</v>
      </c>
      <c r="CA77" s="2">
        <v>0</v>
      </c>
      <c r="CB77" s="4">
        <v>1</v>
      </c>
      <c r="CC77" s="4">
        <f t="shared" si="28"/>
        <v>0</v>
      </c>
      <c r="CE77" s="38" t="s">
        <v>90</v>
      </c>
      <c r="CF77" s="2">
        <v>1</v>
      </c>
      <c r="CG77" s="2">
        <v>0</v>
      </c>
      <c r="CH77" s="2">
        <v>0</v>
      </c>
      <c r="CI77" s="2">
        <v>1</v>
      </c>
      <c r="CJ77" s="4">
        <v>0</v>
      </c>
      <c r="CK77" s="4">
        <f t="shared" si="50"/>
        <v>0</v>
      </c>
      <c r="CM77" s="38" t="s">
        <v>90</v>
      </c>
      <c r="CN77" s="2">
        <v>1</v>
      </c>
      <c r="CO77" s="2">
        <v>0</v>
      </c>
      <c r="CP77" s="2">
        <v>0</v>
      </c>
      <c r="CQ77" s="2">
        <v>1</v>
      </c>
      <c r="CR77" s="4">
        <v>0</v>
      </c>
      <c r="CS77" s="4">
        <f t="shared" si="41"/>
        <v>0</v>
      </c>
      <c r="CU77" s="2" t="s">
        <v>109</v>
      </c>
      <c r="CV77" s="2">
        <v>3</v>
      </c>
      <c r="CW77" s="2">
        <v>3</v>
      </c>
      <c r="CX77" s="2">
        <v>0</v>
      </c>
      <c r="CY77" s="2">
        <v>0</v>
      </c>
      <c r="CZ77" s="4">
        <v>1</v>
      </c>
      <c r="DC77" s="2" t="s">
        <v>109</v>
      </c>
      <c r="DD77" s="2">
        <v>3</v>
      </c>
      <c r="DE77" s="2">
        <v>3</v>
      </c>
      <c r="DF77" s="2">
        <v>0</v>
      </c>
      <c r="DG77" s="2">
        <v>0</v>
      </c>
      <c r="DH77" s="4">
        <v>1</v>
      </c>
      <c r="DI77" s="4">
        <f t="shared" si="42"/>
        <v>0</v>
      </c>
      <c r="DK77" s="2" t="s">
        <v>109</v>
      </c>
      <c r="DL77" s="2">
        <v>3</v>
      </c>
      <c r="DM77" s="2">
        <v>3</v>
      </c>
      <c r="DN77" s="2">
        <v>0</v>
      </c>
      <c r="DO77" s="2">
        <v>0</v>
      </c>
      <c r="DP77" s="4">
        <v>1</v>
      </c>
      <c r="DQ77" s="4">
        <f t="shared" si="43"/>
        <v>0</v>
      </c>
      <c r="DS77" s="2" t="s">
        <v>109</v>
      </c>
      <c r="DT77" s="2">
        <v>3</v>
      </c>
      <c r="DU77" s="2">
        <v>3</v>
      </c>
      <c r="DV77" s="2">
        <v>0</v>
      </c>
      <c r="DW77" s="2">
        <v>0</v>
      </c>
      <c r="DX77" s="4">
        <v>1</v>
      </c>
      <c r="DY77" s="4">
        <f t="shared" si="44"/>
        <v>0</v>
      </c>
      <c r="EA77" s="2" t="s">
        <v>109</v>
      </c>
      <c r="EB77" s="2">
        <v>3</v>
      </c>
      <c r="EC77" s="2">
        <v>3</v>
      </c>
      <c r="ED77" s="2">
        <v>0</v>
      </c>
      <c r="EE77" s="2">
        <v>0</v>
      </c>
      <c r="EF77" s="4">
        <v>1</v>
      </c>
      <c r="EG77" s="4">
        <f t="shared" si="45"/>
        <v>0</v>
      </c>
      <c r="EI77" s="2" t="s">
        <v>109</v>
      </c>
      <c r="EJ77" s="2">
        <v>3</v>
      </c>
      <c r="EK77" s="2">
        <v>3</v>
      </c>
      <c r="EL77" s="2">
        <v>0</v>
      </c>
      <c r="EM77" s="2">
        <v>0</v>
      </c>
      <c r="EN77" s="4">
        <v>1</v>
      </c>
      <c r="EO77" s="4">
        <f t="shared" si="46"/>
        <v>0</v>
      </c>
      <c r="EQ77" s="2" t="s">
        <v>109</v>
      </c>
      <c r="ER77" s="2">
        <v>3</v>
      </c>
      <c r="ES77" s="2">
        <v>3</v>
      </c>
      <c r="ET77" s="2">
        <v>0</v>
      </c>
      <c r="EU77" s="2">
        <v>0</v>
      </c>
      <c r="EV77" s="4">
        <v>1</v>
      </c>
      <c r="EW77" s="4">
        <f t="shared" si="47"/>
        <v>0</v>
      </c>
      <c r="EY77" s="2" t="s">
        <v>109</v>
      </c>
      <c r="EZ77" s="2">
        <v>3</v>
      </c>
      <c r="FA77" s="2">
        <v>3</v>
      </c>
      <c r="FB77" s="2">
        <v>0</v>
      </c>
      <c r="FC77" s="2">
        <v>0</v>
      </c>
      <c r="FD77" s="4">
        <v>1</v>
      </c>
      <c r="FE77" s="4">
        <f t="shared" si="48"/>
        <v>0</v>
      </c>
    </row>
    <row r="78" spans="1:161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34"/>
        <v>0.71717171717171713</v>
      </c>
      <c r="J78" s="2" t="s">
        <v>81</v>
      </c>
      <c r="K78" s="75">
        <v>99</v>
      </c>
      <c r="L78" s="75">
        <v>71</v>
      </c>
      <c r="M78" s="75">
        <v>19</v>
      </c>
      <c r="N78" s="75">
        <v>9</v>
      </c>
      <c r="O78" s="4">
        <f t="shared" si="35"/>
        <v>0.71717171717171713</v>
      </c>
      <c r="P78" s="10">
        <f t="shared" si="36"/>
        <v>0</v>
      </c>
      <c r="R78" s="2" t="s">
        <v>81</v>
      </c>
      <c r="S78" s="2">
        <v>99</v>
      </c>
      <c r="T78" s="2">
        <v>71</v>
      </c>
      <c r="U78" s="2">
        <v>19</v>
      </c>
      <c r="V78" s="2">
        <v>9</v>
      </c>
      <c r="W78" s="4">
        <v>0.71</v>
      </c>
      <c r="X78" s="4">
        <f t="shared" si="32"/>
        <v>-7.1717171717171624E-3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3"/>
        <v>0</v>
      </c>
      <c r="AI78" s="2" t="s">
        <v>81</v>
      </c>
      <c r="AJ78" s="2">
        <v>99</v>
      </c>
      <c r="AK78" s="2">
        <v>71</v>
      </c>
      <c r="AL78" s="2">
        <v>19</v>
      </c>
      <c r="AM78" s="2">
        <v>9</v>
      </c>
      <c r="AN78" s="4">
        <f t="shared" si="30"/>
        <v>0.71717171717171713</v>
      </c>
      <c r="AO78" s="4">
        <f t="shared" si="37"/>
        <v>-7.1717171717171624E-3</v>
      </c>
      <c r="AQ78" s="2" t="s">
        <v>91</v>
      </c>
      <c r="AR78" s="1">
        <v>6</v>
      </c>
      <c r="AS78" s="1">
        <v>0</v>
      </c>
      <c r="AT78" s="1">
        <v>0</v>
      </c>
      <c r="AU78" s="1">
        <v>6</v>
      </c>
      <c r="AV78" s="3">
        <v>0</v>
      </c>
      <c r="AW78" s="4">
        <f t="shared" si="49"/>
        <v>0</v>
      </c>
      <c r="AY78" s="2" t="s">
        <v>91</v>
      </c>
      <c r="AZ78" s="2">
        <v>6</v>
      </c>
      <c r="BA78" s="2">
        <v>6</v>
      </c>
      <c r="BB78" s="2">
        <v>0</v>
      </c>
      <c r="BC78" s="2">
        <v>0</v>
      </c>
      <c r="BD78" s="4">
        <v>1</v>
      </c>
      <c r="BE78" s="4">
        <f t="shared" si="38"/>
        <v>1</v>
      </c>
      <c r="BG78" s="2" t="s">
        <v>91</v>
      </c>
      <c r="BH78" s="2">
        <v>6</v>
      </c>
      <c r="BI78" s="2">
        <v>6</v>
      </c>
      <c r="BJ78" s="2">
        <v>0</v>
      </c>
      <c r="BK78" s="2">
        <v>0</v>
      </c>
      <c r="BL78" s="4">
        <v>1</v>
      </c>
      <c r="BM78" s="4">
        <f t="shared" si="39"/>
        <v>0</v>
      </c>
      <c r="BO78" s="2" t="s">
        <v>91</v>
      </c>
      <c r="BP78" s="2">
        <v>7</v>
      </c>
      <c r="BQ78" s="2">
        <v>7</v>
      </c>
      <c r="BR78" s="2">
        <v>0</v>
      </c>
      <c r="BS78" s="2">
        <v>0</v>
      </c>
      <c r="BT78" s="4">
        <v>1</v>
      </c>
      <c r="BU78" s="4">
        <f t="shared" si="40"/>
        <v>0</v>
      </c>
      <c r="BW78" s="2" t="s">
        <v>92</v>
      </c>
      <c r="BX78" s="2">
        <v>20</v>
      </c>
      <c r="BY78" s="2">
        <v>20</v>
      </c>
      <c r="BZ78" s="2">
        <v>0</v>
      </c>
      <c r="CA78" s="2">
        <v>0</v>
      </c>
      <c r="CB78" s="4">
        <v>1</v>
      </c>
      <c r="CC78" s="4">
        <f>CB78-BT79</f>
        <v>0</v>
      </c>
      <c r="CE78" s="2" t="s">
        <v>91</v>
      </c>
      <c r="CF78" s="2">
        <v>7</v>
      </c>
      <c r="CG78" s="2">
        <v>6</v>
      </c>
      <c r="CH78" s="2">
        <v>1</v>
      </c>
      <c r="CI78" s="2">
        <v>0</v>
      </c>
      <c r="CJ78" s="4">
        <v>0.86</v>
      </c>
      <c r="CK78" s="4">
        <f t="shared" si="50"/>
        <v>-0.14000000000000001</v>
      </c>
      <c r="CM78" s="2" t="s">
        <v>91</v>
      </c>
      <c r="CN78" s="2">
        <v>7</v>
      </c>
      <c r="CO78" s="2">
        <v>6</v>
      </c>
      <c r="CP78" s="2">
        <v>1</v>
      </c>
      <c r="CQ78" s="2">
        <v>0</v>
      </c>
      <c r="CR78" s="4">
        <v>0.86</v>
      </c>
      <c r="CS78" s="4">
        <f t="shared" si="41"/>
        <v>0</v>
      </c>
      <c r="CU78" s="2" t="s">
        <v>110</v>
      </c>
      <c r="CV78" s="2">
        <v>28</v>
      </c>
      <c r="CW78" s="2">
        <v>0</v>
      </c>
      <c r="CX78" s="2">
        <v>24</v>
      </c>
      <c r="CY78" s="2">
        <v>4</v>
      </c>
      <c r="CZ78" s="4">
        <v>0</v>
      </c>
      <c r="DC78" s="2" t="s">
        <v>110</v>
      </c>
      <c r="DD78" s="2">
        <v>28</v>
      </c>
      <c r="DE78" s="2">
        <v>0</v>
      </c>
      <c r="DF78" s="2">
        <v>24</v>
      </c>
      <c r="DG78" s="2">
        <v>4</v>
      </c>
      <c r="DH78" s="4">
        <v>0</v>
      </c>
      <c r="DI78" s="4">
        <f t="shared" si="42"/>
        <v>0</v>
      </c>
      <c r="DK78" s="2" t="s">
        <v>110</v>
      </c>
      <c r="DL78" s="2">
        <v>28</v>
      </c>
      <c r="DM78" s="2">
        <v>0</v>
      </c>
      <c r="DN78" s="2">
        <v>24</v>
      </c>
      <c r="DO78" s="2">
        <v>4</v>
      </c>
      <c r="DP78" s="4">
        <v>0</v>
      </c>
      <c r="DQ78" s="4">
        <f t="shared" si="43"/>
        <v>0</v>
      </c>
      <c r="DS78" s="2" t="s">
        <v>110</v>
      </c>
      <c r="DT78" s="2">
        <v>28</v>
      </c>
      <c r="DU78" s="2">
        <v>0</v>
      </c>
      <c r="DV78" s="2">
        <v>24</v>
      </c>
      <c r="DW78" s="2">
        <v>4</v>
      </c>
      <c r="DX78" s="4">
        <v>0</v>
      </c>
      <c r="DY78" s="4">
        <f t="shared" si="44"/>
        <v>0</v>
      </c>
      <c r="EA78" s="2" t="s">
        <v>110</v>
      </c>
      <c r="EB78" s="2">
        <v>28</v>
      </c>
      <c r="EC78" s="2">
        <v>0</v>
      </c>
      <c r="ED78" s="2">
        <v>24</v>
      </c>
      <c r="EE78" s="2">
        <v>4</v>
      </c>
      <c r="EF78" s="4">
        <v>0</v>
      </c>
      <c r="EG78" s="4">
        <f t="shared" si="45"/>
        <v>0</v>
      </c>
      <c r="EI78" s="2" t="s">
        <v>110</v>
      </c>
      <c r="EJ78" s="2">
        <v>28</v>
      </c>
      <c r="EK78" s="2">
        <v>0</v>
      </c>
      <c r="EL78" s="2">
        <v>24</v>
      </c>
      <c r="EM78" s="2">
        <v>4</v>
      </c>
      <c r="EN78" s="4">
        <v>0</v>
      </c>
      <c r="EO78" s="4">
        <f t="shared" si="46"/>
        <v>0</v>
      </c>
      <c r="EQ78" s="2" t="s">
        <v>110</v>
      </c>
      <c r="ER78" s="2">
        <v>28</v>
      </c>
      <c r="ES78" s="2">
        <v>0</v>
      </c>
      <c r="ET78" s="2">
        <v>24</v>
      </c>
      <c r="EU78" s="2">
        <v>4</v>
      </c>
      <c r="EV78" s="4">
        <v>0</v>
      </c>
      <c r="EW78" s="4">
        <f t="shared" si="47"/>
        <v>0</v>
      </c>
      <c r="EY78" s="2" t="s">
        <v>110</v>
      </c>
      <c r="EZ78" s="2">
        <v>28</v>
      </c>
      <c r="FA78" s="2">
        <v>0</v>
      </c>
      <c r="FB78" s="2">
        <v>24</v>
      </c>
      <c r="FC78" s="2">
        <v>4</v>
      </c>
      <c r="FD78" s="4">
        <v>0</v>
      </c>
      <c r="FE78" s="4">
        <f t="shared" si="48"/>
        <v>0</v>
      </c>
    </row>
    <row r="79" spans="1:161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34"/>
        <v>0.47887323943661969</v>
      </c>
      <c r="J79" s="11" t="s">
        <v>82</v>
      </c>
      <c r="K79" s="75">
        <v>71</v>
      </c>
      <c r="L79" s="75">
        <v>34</v>
      </c>
      <c r="M79" s="75">
        <v>9</v>
      </c>
      <c r="N79" s="75">
        <v>28</v>
      </c>
      <c r="O79" s="4">
        <f t="shared" si="35"/>
        <v>0.47887323943661969</v>
      </c>
      <c r="P79" s="10">
        <f t="shared" si="36"/>
        <v>0</v>
      </c>
      <c r="R79" s="8" t="s">
        <v>82</v>
      </c>
      <c r="S79" s="1">
        <v>71</v>
      </c>
      <c r="T79" s="1">
        <v>34</v>
      </c>
      <c r="U79" s="1">
        <v>9</v>
      </c>
      <c r="V79" s="1">
        <v>28</v>
      </c>
      <c r="W79" s="3">
        <v>0.47</v>
      </c>
      <c r="X79" s="4">
        <f t="shared" si="32"/>
        <v>-8.8732394366197176E-3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3"/>
        <v>0</v>
      </c>
      <c r="AI79" s="2" t="s">
        <v>82</v>
      </c>
      <c r="AJ79" s="2">
        <v>71</v>
      </c>
      <c r="AK79" s="2">
        <v>34</v>
      </c>
      <c r="AL79" s="2">
        <v>9</v>
      </c>
      <c r="AM79" s="2">
        <v>28</v>
      </c>
      <c r="AN79" s="4">
        <f t="shared" si="30"/>
        <v>0.47887323943661969</v>
      </c>
      <c r="AO79" s="4">
        <f t="shared" si="37"/>
        <v>-8.8732394366197176E-3</v>
      </c>
      <c r="AQ79" s="2" t="s">
        <v>92</v>
      </c>
      <c r="AR79" s="1">
        <v>20</v>
      </c>
      <c r="AS79" s="1">
        <v>0</v>
      </c>
      <c r="AT79" s="1">
        <v>0</v>
      </c>
      <c r="AU79" s="1">
        <v>20</v>
      </c>
      <c r="AV79" s="3">
        <v>0</v>
      </c>
      <c r="AW79" s="4">
        <f t="shared" si="49"/>
        <v>0</v>
      </c>
      <c r="AY79" s="2" t="s">
        <v>92</v>
      </c>
      <c r="AZ79" s="2">
        <v>20</v>
      </c>
      <c r="BA79" s="2">
        <v>20</v>
      </c>
      <c r="BB79" s="2">
        <v>0</v>
      </c>
      <c r="BC79" s="2">
        <v>0</v>
      </c>
      <c r="BD79" s="4">
        <v>1</v>
      </c>
      <c r="BE79" s="4">
        <f t="shared" si="38"/>
        <v>1</v>
      </c>
      <c r="BG79" s="2" t="s">
        <v>92</v>
      </c>
      <c r="BH79" s="2">
        <v>20</v>
      </c>
      <c r="BI79" s="2">
        <v>20</v>
      </c>
      <c r="BJ79" s="2">
        <v>0</v>
      </c>
      <c r="BK79" s="2">
        <v>0</v>
      </c>
      <c r="BL79" s="4">
        <v>1</v>
      </c>
      <c r="BM79" s="4">
        <f t="shared" si="39"/>
        <v>0</v>
      </c>
      <c r="BO79" s="2" t="s">
        <v>92</v>
      </c>
      <c r="BP79" s="2">
        <v>20</v>
      </c>
      <c r="BQ79" s="2">
        <v>20</v>
      </c>
      <c r="BR79" s="2">
        <v>0</v>
      </c>
      <c r="BS79" s="2">
        <v>0</v>
      </c>
      <c r="BT79" s="4">
        <v>1</v>
      </c>
      <c r="BU79" s="4">
        <f t="shared" si="40"/>
        <v>0</v>
      </c>
      <c r="BW79" s="2" t="s">
        <v>93</v>
      </c>
      <c r="BX79" s="2">
        <v>11</v>
      </c>
      <c r="BY79" s="2">
        <v>11</v>
      </c>
      <c r="BZ79" s="2">
        <v>0</v>
      </c>
      <c r="CA79" s="2">
        <v>0</v>
      </c>
      <c r="CB79" s="4">
        <v>1</v>
      </c>
      <c r="CC79" s="4">
        <f>CB79-BT80</f>
        <v>0</v>
      </c>
      <c r="CE79" s="2" t="s">
        <v>92</v>
      </c>
      <c r="CF79" s="2">
        <v>20</v>
      </c>
      <c r="CG79" s="2">
        <v>6</v>
      </c>
      <c r="CH79" s="2">
        <v>14</v>
      </c>
      <c r="CI79" s="2">
        <v>0</v>
      </c>
      <c r="CJ79" s="4">
        <v>0.3</v>
      </c>
      <c r="CK79" s="4">
        <f t="shared" si="50"/>
        <v>-0.7</v>
      </c>
      <c r="CM79" s="2" t="s">
        <v>92</v>
      </c>
      <c r="CN79" s="2">
        <v>20</v>
      </c>
      <c r="CO79" s="2">
        <v>4</v>
      </c>
      <c r="CP79" s="2">
        <v>16</v>
      </c>
      <c r="CQ79" s="2">
        <v>0</v>
      </c>
      <c r="CR79" s="4">
        <v>0.2</v>
      </c>
      <c r="CS79" s="4">
        <f t="shared" si="41"/>
        <v>-9.9999999999999978E-2</v>
      </c>
      <c r="CU79" s="2" t="s">
        <v>83</v>
      </c>
      <c r="CV79" s="2">
        <v>22</v>
      </c>
      <c r="CW79" s="2">
        <v>21</v>
      </c>
      <c r="CX79" s="2">
        <v>1</v>
      </c>
      <c r="CY79" s="2">
        <v>0</v>
      </c>
      <c r="CZ79" s="4">
        <v>0.95</v>
      </c>
      <c r="DA79" s="4">
        <f>CZ79-CR75</f>
        <v>0</v>
      </c>
      <c r="DC79" s="2" t="s">
        <v>83</v>
      </c>
      <c r="DD79" s="2">
        <v>22</v>
      </c>
      <c r="DE79" s="2">
        <v>21</v>
      </c>
      <c r="DF79" s="2">
        <v>1</v>
      </c>
      <c r="DG79" s="2">
        <v>0</v>
      </c>
      <c r="DH79" s="4">
        <v>0.95</v>
      </c>
      <c r="DI79" s="4">
        <f t="shared" si="42"/>
        <v>0</v>
      </c>
      <c r="DK79" s="2" t="s">
        <v>83</v>
      </c>
      <c r="DL79" s="2">
        <v>22</v>
      </c>
      <c r="DM79" s="2">
        <v>21</v>
      </c>
      <c r="DN79" s="2">
        <v>1</v>
      </c>
      <c r="DO79" s="2">
        <v>0</v>
      </c>
      <c r="DP79" s="4">
        <v>0.95</v>
      </c>
      <c r="DQ79" s="4">
        <f t="shared" si="43"/>
        <v>0</v>
      </c>
      <c r="DS79" s="2" t="s">
        <v>83</v>
      </c>
      <c r="DT79" s="2">
        <v>22</v>
      </c>
      <c r="DU79" s="2">
        <v>21</v>
      </c>
      <c r="DV79" s="2">
        <v>1</v>
      </c>
      <c r="DW79" s="2">
        <v>0</v>
      </c>
      <c r="DX79" s="4">
        <v>0.95</v>
      </c>
      <c r="DY79" s="4">
        <f t="shared" si="44"/>
        <v>0</v>
      </c>
      <c r="EA79" s="2" t="s">
        <v>83</v>
      </c>
      <c r="EB79" s="2">
        <v>22</v>
      </c>
      <c r="EC79" s="2">
        <v>21</v>
      </c>
      <c r="ED79" s="2">
        <v>1</v>
      </c>
      <c r="EE79" s="2">
        <v>0</v>
      </c>
      <c r="EF79" s="4">
        <v>0.95</v>
      </c>
      <c r="EG79" s="4">
        <f t="shared" si="45"/>
        <v>0</v>
      </c>
      <c r="EI79" s="2" t="s">
        <v>83</v>
      </c>
      <c r="EJ79" s="2">
        <v>22</v>
      </c>
      <c r="EK79" s="2">
        <v>21</v>
      </c>
      <c r="EL79" s="2">
        <v>1</v>
      </c>
      <c r="EM79" s="2">
        <v>0</v>
      </c>
      <c r="EN79" s="4">
        <v>0.95</v>
      </c>
      <c r="EO79" s="4">
        <f t="shared" si="46"/>
        <v>0</v>
      </c>
      <c r="EQ79" s="2" t="s">
        <v>83</v>
      </c>
      <c r="ER79" s="2">
        <v>22</v>
      </c>
      <c r="ES79" s="2">
        <v>21</v>
      </c>
      <c r="ET79" s="2">
        <v>1</v>
      </c>
      <c r="EU79" s="2">
        <v>0</v>
      </c>
      <c r="EV79" s="4">
        <v>0.95</v>
      </c>
      <c r="EW79" s="4">
        <f t="shared" si="47"/>
        <v>0</v>
      </c>
      <c r="EY79" s="2" t="s">
        <v>83</v>
      </c>
      <c r="EZ79" s="2">
        <v>22</v>
      </c>
      <c r="FA79" s="2">
        <v>21</v>
      </c>
      <c r="FB79" s="2">
        <v>1</v>
      </c>
      <c r="FC79" s="2">
        <v>0</v>
      </c>
      <c r="FD79" s="4">
        <v>0.95</v>
      </c>
      <c r="FE79" s="4">
        <f t="shared" si="48"/>
        <v>0</v>
      </c>
    </row>
    <row r="80" spans="1:161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34"/>
        <v>0.95454545454545459</v>
      </c>
      <c r="J80" s="2" t="s">
        <v>83</v>
      </c>
      <c r="K80" s="75">
        <v>22</v>
      </c>
      <c r="L80" s="75">
        <v>21</v>
      </c>
      <c r="M80" s="75">
        <v>1</v>
      </c>
      <c r="N80" s="75">
        <v>0</v>
      </c>
      <c r="O80" s="4">
        <f t="shared" si="35"/>
        <v>0.95454545454545459</v>
      </c>
      <c r="P80" s="10">
        <f t="shared" si="36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v>0.95</v>
      </c>
      <c r="X80" s="4">
        <f t="shared" si="32"/>
        <v>-4.5454545454546302E-3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3"/>
        <v>0</v>
      </c>
      <c r="AI80" s="2" t="s">
        <v>83</v>
      </c>
      <c r="AJ80" s="2">
        <v>22</v>
      </c>
      <c r="AK80" s="2">
        <v>21</v>
      </c>
      <c r="AL80" s="2">
        <v>1</v>
      </c>
      <c r="AM80" s="2">
        <v>0</v>
      </c>
      <c r="AN80" s="4">
        <f t="shared" si="30"/>
        <v>0.95454545454545459</v>
      </c>
      <c r="AO80" s="4"/>
      <c r="AQ80" s="2" t="s">
        <v>93</v>
      </c>
      <c r="AR80" s="1">
        <v>11</v>
      </c>
      <c r="AS80" s="1">
        <v>1</v>
      </c>
      <c r="AT80" s="1">
        <v>0</v>
      </c>
      <c r="AU80" s="1">
        <v>10</v>
      </c>
      <c r="AV80" s="3">
        <v>0.09</v>
      </c>
      <c r="AW80" s="4">
        <f t="shared" si="49"/>
        <v>0</v>
      </c>
      <c r="AY80" s="2" t="s">
        <v>93</v>
      </c>
      <c r="AZ80" s="2">
        <v>11</v>
      </c>
      <c r="BA80" s="2">
        <v>11</v>
      </c>
      <c r="BB80" s="2">
        <v>0</v>
      </c>
      <c r="BC80" s="2">
        <v>0</v>
      </c>
      <c r="BD80" s="4">
        <v>1</v>
      </c>
      <c r="BE80" s="4">
        <f t="shared" si="38"/>
        <v>0.91</v>
      </c>
      <c r="BG80" s="2" t="s">
        <v>93</v>
      </c>
      <c r="BH80" s="2">
        <v>11</v>
      </c>
      <c r="BI80" s="2">
        <v>11</v>
      </c>
      <c r="BJ80" s="2">
        <v>0</v>
      </c>
      <c r="BK80" s="2">
        <v>0</v>
      </c>
      <c r="BL80" s="4">
        <v>1</v>
      </c>
      <c r="BM80" s="4">
        <f t="shared" si="39"/>
        <v>0</v>
      </c>
      <c r="BO80" s="2" t="s">
        <v>93</v>
      </c>
      <c r="BP80" s="2">
        <v>11</v>
      </c>
      <c r="BQ80" s="2">
        <v>11</v>
      </c>
      <c r="BR80" s="2">
        <v>0</v>
      </c>
      <c r="BS80" s="2">
        <v>0</v>
      </c>
      <c r="BT80" s="4">
        <v>1</v>
      </c>
      <c r="BU80" s="4">
        <f t="shared" si="40"/>
        <v>0</v>
      </c>
      <c r="BW80" s="2" t="s">
        <v>94</v>
      </c>
      <c r="BX80" s="2">
        <v>1</v>
      </c>
      <c r="BY80" s="2">
        <v>1</v>
      </c>
      <c r="BZ80" s="2">
        <v>0</v>
      </c>
      <c r="CA80" s="2">
        <v>0</v>
      </c>
      <c r="CB80" s="4">
        <v>1</v>
      </c>
      <c r="CC80" s="4">
        <f>CB80-BT81</f>
        <v>0</v>
      </c>
      <c r="CE80" s="2" t="s">
        <v>93</v>
      </c>
      <c r="CF80" s="2">
        <v>11</v>
      </c>
      <c r="CG80" s="2">
        <v>11</v>
      </c>
      <c r="CH80" s="2">
        <v>0</v>
      </c>
      <c r="CI80" s="2">
        <v>0</v>
      </c>
      <c r="CJ80" s="4">
        <v>1</v>
      </c>
      <c r="CK80" s="4">
        <f t="shared" si="50"/>
        <v>0</v>
      </c>
      <c r="CM80" s="2" t="s">
        <v>93</v>
      </c>
      <c r="CN80" s="2">
        <v>11</v>
      </c>
      <c r="CO80" s="2">
        <v>11</v>
      </c>
      <c r="CP80" s="2">
        <v>0</v>
      </c>
      <c r="CQ80" s="2">
        <v>0</v>
      </c>
      <c r="CR80" s="4">
        <v>1</v>
      </c>
      <c r="CS80" s="4">
        <f t="shared" si="41"/>
        <v>0</v>
      </c>
      <c r="CU80" s="2" t="s">
        <v>84</v>
      </c>
      <c r="CV80" s="2">
        <v>143</v>
      </c>
      <c r="CW80" s="2">
        <v>104</v>
      </c>
      <c r="CX80" s="2">
        <v>14</v>
      </c>
      <c r="CY80" s="2">
        <v>25</v>
      </c>
      <c r="CZ80" s="4">
        <v>0.73</v>
      </c>
      <c r="DA80" s="4">
        <f t="shared" ref="DA80:DA90" si="51">CZ80-CR76</f>
        <v>0</v>
      </c>
      <c r="DC80" s="2" t="s">
        <v>84</v>
      </c>
      <c r="DD80" s="2">
        <v>143</v>
      </c>
      <c r="DE80" s="2">
        <v>104</v>
      </c>
      <c r="DF80" s="2">
        <v>14</v>
      </c>
      <c r="DG80" s="2">
        <v>25</v>
      </c>
      <c r="DH80" s="4">
        <v>0.73</v>
      </c>
      <c r="DI80" s="4">
        <f t="shared" si="42"/>
        <v>0</v>
      </c>
      <c r="DK80" s="2" t="s">
        <v>84</v>
      </c>
      <c r="DL80" s="2">
        <v>143</v>
      </c>
      <c r="DM80" s="2">
        <v>104</v>
      </c>
      <c r="DN80" s="2">
        <v>14</v>
      </c>
      <c r="DO80" s="2">
        <v>25</v>
      </c>
      <c r="DP80" s="4">
        <v>0.73</v>
      </c>
      <c r="DQ80" s="4">
        <f t="shared" si="43"/>
        <v>0</v>
      </c>
      <c r="DS80" s="2" t="s">
        <v>84</v>
      </c>
      <c r="DT80" s="2">
        <v>143</v>
      </c>
      <c r="DU80" s="2">
        <v>104</v>
      </c>
      <c r="DV80" s="2">
        <v>14</v>
      </c>
      <c r="DW80" s="2">
        <v>25</v>
      </c>
      <c r="DX80" s="4">
        <v>0.73</v>
      </c>
      <c r="DY80" s="4">
        <f t="shared" si="44"/>
        <v>0</v>
      </c>
      <c r="EA80" s="2" t="s">
        <v>84</v>
      </c>
      <c r="EB80" s="2">
        <v>143</v>
      </c>
      <c r="EC80" s="2">
        <v>104</v>
      </c>
      <c r="ED80" s="2">
        <v>14</v>
      </c>
      <c r="EE80" s="2">
        <v>25</v>
      </c>
      <c r="EF80" s="4">
        <v>0.73</v>
      </c>
      <c r="EG80" s="4">
        <f t="shared" si="45"/>
        <v>0</v>
      </c>
      <c r="EI80" s="2" t="s">
        <v>84</v>
      </c>
      <c r="EJ80" s="2">
        <v>143</v>
      </c>
      <c r="EK80" s="2">
        <v>104</v>
      </c>
      <c r="EL80" s="2">
        <v>14</v>
      </c>
      <c r="EM80" s="2">
        <v>25</v>
      </c>
      <c r="EN80" s="4">
        <v>0.73</v>
      </c>
      <c r="EO80" s="4">
        <f t="shared" si="46"/>
        <v>0</v>
      </c>
      <c r="EQ80" s="2" t="s">
        <v>84</v>
      </c>
      <c r="ER80" s="2">
        <v>143</v>
      </c>
      <c r="ES80" s="2">
        <v>104</v>
      </c>
      <c r="ET80" s="2">
        <v>14</v>
      </c>
      <c r="EU80" s="2">
        <v>25</v>
      </c>
      <c r="EV80" s="4">
        <v>0.73</v>
      </c>
      <c r="EW80" s="4">
        <f t="shared" si="47"/>
        <v>0</v>
      </c>
      <c r="EY80" s="2" t="s">
        <v>84</v>
      </c>
      <c r="EZ80" s="2">
        <v>143</v>
      </c>
      <c r="FA80" s="2">
        <v>104</v>
      </c>
      <c r="FB80" s="2">
        <v>14</v>
      </c>
      <c r="FC80" s="2">
        <v>25</v>
      </c>
      <c r="FD80" s="4">
        <v>0.73</v>
      </c>
      <c r="FE80" s="4">
        <f t="shared" si="48"/>
        <v>0</v>
      </c>
    </row>
    <row r="81" spans="1:161">
      <c r="A81" s="76">
        <v>0.03</v>
      </c>
      <c r="B81" s="76"/>
      <c r="C81" s="75" t="s">
        <v>84</v>
      </c>
      <c r="D81" s="75">
        <v>143</v>
      </c>
      <c r="E81" s="75">
        <v>5</v>
      </c>
      <c r="F81" s="75">
        <v>50</v>
      </c>
      <c r="G81" s="75">
        <v>88</v>
      </c>
      <c r="H81" s="76">
        <f t="shared" si="34"/>
        <v>3.4965034965034968E-2</v>
      </c>
      <c r="J81" s="2" t="s">
        <v>84</v>
      </c>
      <c r="K81" s="75">
        <v>143</v>
      </c>
      <c r="L81" s="75">
        <v>18</v>
      </c>
      <c r="M81" s="75">
        <v>95</v>
      </c>
      <c r="N81" s="75">
        <v>30</v>
      </c>
      <c r="O81" s="4">
        <f t="shared" si="35"/>
        <v>0.12587412587412589</v>
      </c>
      <c r="P81" s="10">
        <f t="shared" si="36"/>
        <v>9.0909090909090912E-2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v>0.12</v>
      </c>
      <c r="X81" s="4">
        <f t="shared" si="32"/>
        <v>-5.8741258741258906E-3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3"/>
        <v>0</v>
      </c>
      <c r="AI81" s="2" t="s">
        <v>84</v>
      </c>
      <c r="AJ81" s="2">
        <v>143</v>
      </c>
      <c r="AK81" s="2">
        <v>18</v>
      </c>
      <c r="AL81" s="2">
        <v>95</v>
      </c>
      <c r="AM81" s="2">
        <v>30</v>
      </c>
      <c r="AN81" s="4">
        <f t="shared" si="30"/>
        <v>0.12587412587412589</v>
      </c>
      <c r="AO81" s="4">
        <f t="shared" si="37"/>
        <v>-5.8741258741258906E-3</v>
      </c>
      <c r="AQ81" s="2" t="s">
        <v>94</v>
      </c>
      <c r="AR81" s="1">
        <v>1</v>
      </c>
      <c r="AS81" s="1">
        <v>0</v>
      </c>
      <c r="AT81" s="1">
        <v>0</v>
      </c>
      <c r="AU81" s="1">
        <v>1</v>
      </c>
      <c r="AV81" s="3">
        <v>0</v>
      </c>
      <c r="AW81" s="4">
        <f t="shared" si="49"/>
        <v>0</v>
      </c>
      <c r="AY81" s="2" t="s">
        <v>94</v>
      </c>
      <c r="AZ81" s="2">
        <v>1</v>
      </c>
      <c r="BA81" s="2">
        <v>1</v>
      </c>
      <c r="BB81" s="2">
        <v>0</v>
      </c>
      <c r="BC81" s="2">
        <v>0</v>
      </c>
      <c r="BD81" s="4">
        <v>1</v>
      </c>
      <c r="BE81" s="4">
        <f t="shared" si="38"/>
        <v>1</v>
      </c>
      <c r="BG81" s="2" t="s">
        <v>94</v>
      </c>
      <c r="BH81" s="2">
        <v>1</v>
      </c>
      <c r="BI81" s="2">
        <v>1</v>
      </c>
      <c r="BJ81" s="2">
        <v>0</v>
      </c>
      <c r="BK81" s="2">
        <v>0</v>
      </c>
      <c r="BL81" s="4">
        <v>1</v>
      </c>
      <c r="BM81" s="4">
        <f t="shared" si="39"/>
        <v>0</v>
      </c>
      <c r="BO81" s="2" t="s">
        <v>94</v>
      </c>
      <c r="BP81" s="2">
        <v>1</v>
      </c>
      <c r="BQ81" s="2">
        <v>1</v>
      </c>
      <c r="BR81" s="2">
        <v>0</v>
      </c>
      <c r="BS81" s="2">
        <v>0</v>
      </c>
      <c r="BT81" s="4">
        <v>1</v>
      </c>
      <c r="BU81" s="4">
        <f t="shared" si="40"/>
        <v>0</v>
      </c>
      <c r="BW81" s="2" t="s">
        <v>95</v>
      </c>
      <c r="BX81" s="2">
        <v>1</v>
      </c>
      <c r="BY81" s="2">
        <v>1</v>
      </c>
      <c r="BZ81" s="2">
        <v>0</v>
      </c>
      <c r="CA81" s="2">
        <v>0</v>
      </c>
      <c r="CB81" s="4">
        <v>1</v>
      </c>
      <c r="CC81" s="4">
        <f>CB81-BT82</f>
        <v>0</v>
      </c>
      <c r="CE81" s="2" t="s">
        <v>94</v>
      </c>
      <c r="CF81" s="2">
        <v>1</v>
      </c>
      <c r="CG81" s="2">
        <v>1</v>
      </c>
      <c r="CH81" s="2">
        <v>0</v>
      </c>
      <c r="CI81" s="2">
        <v>0</v>
      </c>
      <c r="CJ81" s="4">
        <v>1</v>
      </c>
      <c r="CK81" s="4">
        <f t="shared" si="50"/>
        <v>0</v>
      </c>
      <c r="CM81" s="2" t="s">
        <v>94</v>
      </c>
      <c r="CN81" s="2">
        <v>1</v>
      </c>
      <c r="CO81" s="2">
        <v>1</v>
      </c>
      <c r="CP81" s="2">
        <v>0</v>
      </c>
      <c r="CQ81" s="2">
        <v>0</v>
      </c>
      <c r="CR81" s="4">
        <v>1</v>
      </c>
      <c r="CS81" s="4">
        <f t="shared" si="41"/>
        <v>0</v>
      </c>
      <c r="CU81" s="38" t="s">
        <v>90</v>
      </c>
      <c r="CV81" s="2">
        <v>1</v>
      </c>
      <c r="CW81" s="2">
        <v>0</v>
      </c>
      <c r="CX81" s="2">
        <v>0</v>
      </c>
      <c r="CY81" s="2">
        <v>1</v>
      </c>
      <c r="CZ81" s="4">
        <v>0</v>
      </c>
      <c r="DA81" s="4">
        <f t="shared" si="51"/>
        <v>0</v>
      </c>
      <c r="DC81" s="38" t="s">
        <v>90</v>
      </c>
      <c r="DD81" s="2">
        <v>1</v>
      </c>
      <c r="DE81" s="2">
        <v>0</v>
      </c>
      <c r="DF81" s="2">
        <v>0</v>
      </c>
      <c r="DG81" s="2">
        <v>1</v>
      </c>
      <c r="DH81" s="4">
        <v>0</v>
      </c>
      <c r="DI81" s="4">
        <f t="shared" si="42"/>
        <v>0</v>
      </c>
      <c r="DK81" s="38" t="s">
        <v>90</v>
      </c>
      <c r="DL81" s="2">
        <v>1</v>
      </c>
      <c r="DM81" s="2">
        <v>0</v>
      </c>
      <c r="DN81" s="2">
        <v>0</v>
      </c>
      <c r="DO81" s="2">
        <v>1</v>
      </c>
      <c r="DP81" s="4">
        <v>0</v>
      </c>
      <c r="DQ81" s="4">
        <f t="shared" si="43"/>
        <v>0</v>
      </c>
      <c r="DS81" s="38" t="s">
        <v>90</v>
      </c>
      <c r="DT81" s="2">
        <v>1</v>
      </c>
      <c r="DU81" s="2">
        <v>0</v>
      </c>
      <c r="DV81" s="2">
        <v>0</v>
      </c>
      <c r="DW81" s="2">
        <v>1</v>
      </c>
      <c r="DX81" s="4">
        <v>0</v>
      </c>
      <c r="DY81" s="4">
        <f t="shared" si="44"/>
        <v>0</v>
      </c>
      <c r="EA81" s="38" t="s">
        <v>90</v>
      </c>
      <c r="EB81" s="2">
        <v>1</v>
      </c>
      <c r="EC81" s="2">
        <v>0</v>
      </c>
      <c r="ED81" s="2">
        <v>0</v>
      </c>
      <c r="EE81" s="2">
        <v>1</v>
      </c>
      <c r="EF81" s="4">
        <v>0</v>
      </c>
      <c r="EG81" s="4">
        <f t="shared" si="45"/>
        <v>0</v>
      </c>
      <c r="EI81" s="38" t="s">
        <v>90</v>
      </c>
      <c r="EJ81" s="2">
        <v>1</v>
      </c>
      <c r="EK81" s="2">
        <v>0</v>
      </c>
      <c r="EL81" s="2">
        <v>0</v>
      </c>
      <c r="EM81" s="2">
        <v>1</v>
      </c>
      <c r="EN81" s="4">
        <v>0</v>
      </c>
      <c r="EO81" s="4">
        <f t="shared" si="46"/>
        <v>0</v>
      </c>
      <c r="EQ81" s="2" t="s">
        <v>90</v>
      </c>
      <c r="ER81" s="2">
        <v>1</v>
      </c>
      <c r="ES81" s="2">
        <v>0</v>
      </c>
      <c r="ET81" s="2">
        <v>0</v>
      </c>
      <c r="EU81" s="2">
        <v>1</v>
      </c>
      <c r="EV81" s="4">
        <v>0</v>
      </c>
      <c r="EW81" s="4">
        <f t="shared" si="47"/>
        <v>0</v>
      </c>
      <c r="EY81" s="2" t="s">
        <v>90</v>
      </c>
      <c r="EZ81" s="2">
        <v>1</v>
      </c>
      <c r="FA81" s="2">
        <v>0</v>
      </c>
      <c r="FB81" s="2">
        <v>0</v>
      </c>
      <c r="FC81" s="2">
        <v>1</v>
      </c>
      <c r="FD81" s="4">
        <v>0</v>
      </c>
      <c r="FE81" s="4">
        <f t="shared" si="48"/>
        <v>0</v>
      </c>
    </row>
    <row r="82" spans="1:161">
      <c r="A82" s="75"/>
      <c r="B82" s="75"/>
      <c r="C82" s="75"/>
      <c r="D82" s="75">
        <f>SUM(D3:D81)</f>
        <v>8048</v>
      </c>
      <c r="E82" s="75">
        <f>SUM(E3:E81)</f>
        <v>6567</v>
      </c>
      <c r="F82" s="75"/>
      <c r="G82" s="75"/>
      <c r="H82" s="76">
        <f t="shared" si="34"/>
        <v>0.81597912524850891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35"/>
        <v>1</v>
      </c>
      <c r="P82" s="20" t="s">
        <v>100</v>
      </c>
      <c r="Q82" s="2" t="s">
        <v>119</v>
      </c>
      <c r="R82" s="2" t="s">
        <v>90</v>
      </c>
      <c r="S82" s="2">
        <v>1</v>
      </c>
      <c r="T82" s="2">
        <v>1</v>
      </c>
      <c r="U82" s="2">
        <v>0</v>
      </c>
      <c r="V82" s="2">
        <v>0</v>
      </c>
      <c r="W82" s="4">
        <v>1</v>
      </c>
      <c r="X82" s="4">
        <f t="shared" si="32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3"/>
        <v>-1</v>
      </c>
      <c r="AQ82" s="2" t="s">
        <v>95</v>
      </c>
      <c r="AR82" s="1">
        <v>1</v>
      </c>
      <c r="AS82" s="1">
        <v>0</v>
      </c>
      <c r="AT82" s="1">
        <v>0</v>
      </c>
      <c r="AU82" s="1">
        <v>1</v>
      </c>
      <c r="AV82" s="3">
        <v>0</v>
      </c>
      <c r="AW82" s="4">
        <f t="shared" si="49"/>
        <v>0</v>
      </c>
      <c r="AY82" s="2" t="s">
        <v>95</v>
      </c>
      <c r="AZ82" s="2">
        <v>1</v>
      </c>
      <c r="BA82" s="2">
        <v>1</v>
      </c>
      <c r="BB82" s="2">
        <v>0</v>
      </c>
      <c r="BC82" s="2">
        <v>0</v>
      </c>
      <c r="BD82" s="4">
        <v>1</v>
      </c>
      <c r="BE82" s="4">
        <f t="shared" si="38"/>
        <v>1</v>
      </c>
      <c r="BG82" s="2" t="s">
        <v>95</v>
      </c>
      <c r="BH82" s="2">
        <v>1</v>
      </c>
      <c r="BI82" s="2">
        <v>1</v>
      </c>
      <c r="BJ82" s="2">
        <v>0</v>
      </c>
      <c r="BK82" s="2">
        <v>0</v>
      </c>
      <c r="BL82" s="4">
        <v>1</v>
      </c>
      <c r="BM82" s="4">
        <f t="shared" si="39"/>
        <v>0</v>
      </c>
      <c r="BO82" s="2" t="s">
        <v>95</v>
      </c>
      <c r="BP82" s="2">
        <v>1</v>
      </c>
      <c r="BQ82" s="2">
        <v>1</v>
      </c>
      <c r="BR82" s="2">
        <v>0</v>
      </c>
      <c r="BS82" s="2">
        <v>0</v>
      </c>
      <c r="BT82" s="4">
        <v>1</v>
      </c>
      <c r="BU82" s="4">
        <f t="shared" si="40"/>
        <v>0</v>
      </c>
      <c r="BW82" s="2" t="s">
        <v>96</v>
      </c>
      <c r="BX82" s="2">
        <v>10</v>
      </c>
      <c r="BY82" s="2">
        <v>10</v>
      </c>
      <c r="BZ82" s="2">
        <v>0</v>
      </c>
      <c r="CA82" s="2">
        <v>0</v>
      </c>
      <c r="CB82" s="4">
        <v>1</v>
      </c>
      <c r="CC82" s="4">
        <f>CB82-BT83</f>
        <v>0</v>
      </c>
      <c r="CE82" s="2" t="s">
        <v>95</v>
      </c>
      <c r="CF82" s="2">
        <v>1</v>
      </c>
      <c r="CG82" s="2">
        <v>0</v>
      </c>
      <c r="CH82" s="2">
        <v>1</v>
      </c>
      <c r="CI82" s="2">
        <v>0</v>
      </c>
      <c r="CJ82" s="4">
        <v>0</v>
      </c>
      <c r="CK82" s="4">
        <f t="shared" si="50"/>
        <v>-1</v>
      </c>
      <c r="CM82" s="2" t="s">
        <v>95</v>
      </c>
      <c r="CN82" s="2">
        <v>1</v>
      </c>
      <c r="CO82" s="2">
        <v>0</v>
      </c>
      <c r="CP82" s="2">
        <v>1</v>
      </c>
      <c r="CQ82" s="2">
        <v>0</v>
      </c>
      <c r="CR82" s="4">
        <v>0</v>
      </c>
      <c r="CS82" s="4">
        <f t="shared" si="41"/>
        <v>0</v>
      </c>
      <c r="CU82" s="2" t="s">
        <v>91</v>
      </c>
      <c r="CV82" s="2">
        <v>7</v>
      </c>
      <c r="CW82" s="2">
        <v>7</v>
      </c>
      <c r="CX82" s="2">
        <v>0</v>
      </c>
      <c r="CY82" s="2">
        <v>0</v>
      </c>
      <c r="CZ82" s="4">
        <v>1</v>
      </c>
      <c r="DA82" s="4">
        <f t="shared" si="51"/>
        <v>0.14000000000000001</v>
      </c>
      <c r="DC82" s="2" t="s">
        <v>91</v>
      </c>
      <c r="DD82" s="2">
        <v>7</v>
      </c>
      <c r="DE82" s="2">
        <v>7</v>
      </c>
      <c r="DF82" s="2">
        <v>0</v>
      </c>
      <c r="DG82" s="2">
        <v>0</v>
      </c>
      <c r="DH82" s="4">
        <v>1</v>
      </c>
      <c r="DI82" s="4">
        <f t="shared" si="42"/>
        <v>0</v>
      </c>
      <c r="DK82" s="2" t="s">
        <v>91</v>
      </c>
      <c r="DL82" s="2">
        <v>7</v>
      </c>
      <c r="DM82" s="2">
        <v>7</v>
      </c>
      <c r="DN82" s="2">
        <v>0</v>
      </c>
      <c r="DO82" s="2">
        <v>0</v>
      </c>
      <c r="DP82" s="4">
        <v>1</v>
      </c>
      <c r="DQ82" s="4">
        <f t="shared" si="43"/>
        <v>0</v>
      </c>
      <c r="DS82" s="2" t="s">
        <v>91</v>
      </c>
      <c r="DT82" s="2">
        <v>7</v>
      </c>
      <c r="DU82" s="2">
        <v>7</v>
      </c>
      <c r="DV82" s="2">
        <v>0</v>
      </c>
      <c r="DW82" s="2">
        <v>0</v>
      </c>
      <c r="DX82" s="4">
        <v>1</v>
      </c>
      <c r="DY82" s="4">
        <f t="shared" si="44"/>
        <v>0</v>
      </c>
      <c r="EA82" s="2" t="s">
        <v>91</v>
      </c>
      <c r="EB82" s="2">
        <v>7</v>
      </c>
      <c r="EC82" s="2">
        <v>7</v>
      </c>
      <c r="ED82" s="2">
        <v>0</v>
      </c>
      <c r="EE82" s="2">
        <v>0</v>
      </c>
      <c r="EF82" s="4">
        <v>1</v>
      </c>
      <c r="EG82" s="4">
        <f t="shared" si="45"/>
        <v>0</v>
      </c>
      <c r="EI82" s="2" t="s">
        <v>91</v>
      </c>
      <c r="EJ82" s="2">
        <v>7</v>
      </c>
      <c r="EK82" s="2">
        <v>7</v>
      </c>
      <c r="EL82" s="2">
        <v>0</v>
      </c>
      <c r="EM82" s="2">
        <v>0</v>
      </c>
      <c r="EN82" s="4">
        <v>1</v>
      </c>
      <c r="EO82" s="4">
        <f t="shared" si="46"/>
        <v>0</v>
      </c>
      <c r="EQ82" s="2" t="s">
        <v>91</v>
      </c>
      <c r="ER82" s="2">
        <v>7</v>
      </c>
      <c r="ES82" s="2">
        <v>7</v>
      </c>
      <c r="ET82" s="2">
        <v>0</v>
      </c>
      <c r="EU82" s="2">
        <v>0</v>
      </c>
      <c r="EV82" s="4">
        <v>1</v>
      </c>
      <c r="EW82" s="4">
        <f t="shared" si="47"/>
        <v>0</v>
      </c>
      <c r="EY82" s="2" t="s">
        <v>91</v>
      </c>
      <c r="EZ82" s="2">
        <v>7</v>
      </c>
      <c r="FA82" s="2">
        <v>7</v>
      </c>
      <c r="FB82" s="2">
        <v>0</v>
      </c>
      <c r="FC82" s="2">
        <v>0</v>
      </c>
      <c r="FD82" s="4">
        <v>1</v>
      </c>
      <c r="FE82" s="4">
        <f t="shared" si="48"/>
        <v>0</v>
      </c>
    </row>
    <row r="83" spans="1:161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35"/>
        <v>1</v>
      </c>
      <c r="P83" s="20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v>1</v>
      </c>
      <c r="X83" s="4">
        <f t="shared" si="32"/>
        <v>0</v>
      </c>
      <c r="Z83" s="2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3"/>
        <v>-1</v>
      </c>
      <c r="AQ83" s="2" t="s">
        <v>96</v>
      </c>
      <c r="AR83" s="1">
        <v>10</v>
      </c>
      <c r="AS83" s="1">
        <v>0</v>
      </c>
      <c r="AT83" s="1">
        <v>0</v>
      </c>
      <c r="AU83" s="1">
        <v>10</v>
      </c>
      <c r="AV83" s="3">
        <v>0</v>
      </c>
      <c r="AW83" s="4">
        <f t="shared" si="49"/>
        <v>0</v>
      </c>
      <c r="AY83" s="2" t="s">
        <v>96</v>
      </c>
      <c r="AZ83" s="2">
        <v>10</v>
      </c>
      <c r="BA83" s="2">
        <v>10</v>
      </c>
      <c r="BB83" s="2">
        <v>0</v>
      </c>
      <c r="BC83" s="2">
        <v>0</v>
      </c>
      <c r="BD83" s="4">
        <v>1</v>
      </c>
      <c r="BE83" s="4">
        <f t="shared" si="38"/>
        <v>1</v>
      </c>
      <c r="BG83" s="2" t="s">
        <v>96</v>
      </c>
      <c r="BH83" s="2">
        <v>10</v>
      </c>
      <c r="BI83" s="2">
        <v>10</v>
      </c>
      <c r="BJ83" s="2">
        <v>0</v>
      </c>
      <c r="BK83" s="2">
        <v>0</v>
      </c>
      <c r="BL83" s="4">
        <v>1</v>
      </c>
      <c r="BM83" s="4">
        <f t="shared" si="39"/>
        <v>0</v>
      </c>
      <c r="BO83" s="2" t="s">
        <v>96</v>
      </c>
      <c r="BP83" s="2">
        <v>10</v>
      </c>
      <c r="BQ83" s="2">
        <v>10</v>
      </c>
      <c r="BR83" s="2">
        <v>0</v>
      </c>
      <c r="BS83" s="2">
        <v>0</v>
      </c>
      <c r="BT83" s="4">
        <v>1</v>
      </c>
      <c r="BU83" s="4">
        <f t="shared" si="40"/>
        <v>0</v>
      </c>
      <c r="BW83" s="2" t="s">
        <v>129</v>
      </c>
      <c r="BX83" s="2">
        <v>2</v>
      </c>
      <c r="BY83" s="2">
        <v>2</v>
      </c>
      <c r="BZ83" s="2">
        <v>0</v>
      </c>
      <c r="CA83" s="2">
        <v>0</v>
      </c>
      <c r="CB83" s="4">
        <v>1</v>
      </c>
      <c r="CE83" s="2" t="s">
        <v>96</v>
      </c>
      <c r="CF83" s="2">
        <v>10</v>
      </c>
      <c r="CG83" s="2">
        <v>10</v>
      </c>
      <c r="CH83" s="2">
        <v>0</v>
      </c>
      <c r="CI83" s="2">
        <v>0</v>
      </c>
      <c r="CJ83" s="4">
        <v>1</v>
      </c>
      <c r="CK83" s="4">
        <f t="shared" si="50"/>
        <v>0</v>
      </c>
      <c r="CM83" s="2" t="s">
        <v>96</v>
      </c>
      <c r="CN83" s="2">
        <v>10</v>
      </c>
      <c r="CO83" s="2">
        <v>10</v>
      </c>
      <c r="CP83" s="2">
        <v>0</v>
      </c>
      <c r="CQ83" s="2">
        <v>0</v>
      </c>
      <c r="CR83" s="4">
        <v>1</v>
      </c>
      <c r="CS83" s="4">
        <f t="shared" si="41"/>
        <v>0</v>
      </c>
      <c r="CU83" s="2" t="s">
        <v>92</v>
      </c>
      <c r="CV83" s="2">
        <v>20</v>
      </c>
      <c r="CW83" s="2">
        <v>20</v>
      </c>
      <c r="CX83" s="2">
        <v>0</v>
      </c>
      <c r="CY83" s="2">
        <v>0</v>
      </c>
      <c r="CZ83" s="4">
        <v>1</v>
      </c>
      <c r="DA83" s="4">
        <f t="shared" si="51"/>
        <v>0.8</v>
      </c>
      <c r="DC83" s="2" t="s">
        <v>92</v>
      </c>
      <c r="DD83" s="2">
        <v>20</v>
      </c>
      <c r="DE83" s="2">
        <v>20</v>
      </c>
      <c r="DF83" s="2">
        <v>0</v>
      </c>
      <c r="DG83" s="2">
        <v>0</v>
      </c>
      <c r="DH83" s="4">
        <v>1</v>
      </c>
      <c r="DI83" s="4">
        <f t="shared" si="42"/>
        <v>0</v>
      </c>
      <c r="DK83" s="2" t="s">
        <v>92</v>
      </c>
      <c r="DL83" s="2">
        <v>20</v>
      </c>
      <c r="DM83" s="2">
        <v>20</v>
      </c>
      <c r="DN83" s="2">
        <v>0</v>
      </c>
      <c r="DO83" s="2">
        <v>0</v>
      </c>
      <c r="DP83" s="4">
        <v>1</v>
      </c>
      <c r="DQ83" s="4">
        <f t="shared" si="43"/>
        <v>0</v>
      </c>
      <c r="DS83" s="2" t="s">
        <v>92</v>
      </c>
      <c r="DT83" s="2">
        <v>20</v>
      </c>
      <c r="DU83" s="2">
        <v>20</v>
      </c>
      <c r="DV83" s="2">
        <v>0</v>
      </c>
      <c r="DW83" s="2">
        <v>0</v>
      </c>
      <c r="DX83" s="4">
        <v>1</v>
      </c>
      <c r="DY83" s="4">
        <f t="shared" si="44"/>
        <v>0</v>
      </c>
      <c r="EA83" s="2" t="s">
        <v>92</v>
      </c>
      <c r="EB83" s="2">
        <v>20</v>
      </c>
      <c r="EC83" s="2">
        <v>20</v>
      </c>
      <c r="ED83" s="2">
        <v>0</v>
      </c>
      <c r="EE83" s="2">
        <v>0</v>
      </c>
      <c r="EF83" s="4">
        <v>1</v>
      </c>
      <c r="EG83" s="4">
        <f t="shared" si="45"/>
        <v>0</v>
      </c>
      <c r="EI83" s="2" t="s">
        <v>92</v>
      </c>
      <c r="EJ83" s="2">
        <v>20</v>
      </c>
      <c r="EK83" s="2">
        <v>20</v>
      </c>
      <c r="EL83" s="2">
        <v>0</v>
      </c>
      <c r="EM83" s="2">
        <v>0</v>
      </c>
      <c r="EN83" s="4">
        <v>1</v>
      </c>
      <c r="EO83" s="4">
        <f t="shared" si="46"/>
        <v>0</v>
      </c>
      <c r="EQ83" s="2" t="s">
        <v>92</v>
      </c>
      <c r="ER83" s="2">
        <v>20</v>
      </c>
      <c r="ES83" s="2">
        <v>20</v>
      </c>
      <c r="ET83" s="2">
        <v>0</v>
      </c>
      <c r="EU83" s="2">
        <v>0</v>
      </c>
      <c r="EV83" s="4">
        <v>1</v>
      </c>
      <c r="EW83" s="4">
        <f t="shared" si="47"/>
        <v>0</v>
      </c>
      <c r="EY83" s="2" t="s">
        <v>92</v>
      </c>
      <c r="EZ83" s="2">
        <v>20</v>
      </c>
      <c r="FA83" s="2">
        <v>20</v>
      </c>
      <c r="FB83" s="2">
        <v>0</v>
      </c>
      <c r="FC83" s="2">
        <v>0</v>
      </c>
      <c r="FD83" s="4">
        <v>1</v>
      </c>
      <c r="FE83" s="4">
        <f t="shared" si="48"/>
        <v>0</v>
      </c>
    </row>
    <row r="84" spans="1:161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35"/>
        <v>1</v>
      </c>
      <c r="P84" s="20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v>1</v>
      </c>
      <c r="X84" s="4">
        <f t="shared" si="32"/>
        <v>0</v>
      </c>
      <c r="Z84" s="2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3"/>
        <v>-1</v>
      </c>
      <c r="AR84" s="2">
        <f>SUM(AR3:AR83)</f>
        <v>7620</v>
      </c>
      <c r="AS84" s="2">
        <f>SUM(AS3:AS83)</f>
        <v>5674</v>
      </c>
      <c r="AV84" s="4">
        <f>AS84/AR84</f>
        <v>0.7446194225721785</v>
      </c>
      <c r="AZ84" s="2">
        <f>SUM(AZ3:AZ83)</f>
        <v>7581</v>
      </c>
      <c r="BA84" s="2">
        <f>SUM(BA3:BA83)</f>
        <v>6461</v>
      </c>
      <c r="BD84" s="4">
        <f>BA84/AZ84</f>
        <v>0.85226223453370265</v>
      </c>
      <c r="BH84" s="2">
        <f>SUM(BH3:BH83)</f>
        <v>7581</v>
      </c>
      <c r="BI84" s="2">
        <f>SUM(BI3:BI83)</f>
        <v>6479</v>
      </c>
      <c r="BL84" s="4">
        <f>BI84/BH84</f>
        <v>0.85463659147869675</v>
      </c>
      <c r="BP84" s="2">
        <f>SUM(BP3:BP83)</f>
        <v>7582</v>
      </c>
      <c r="BQ84" s="2">
        <f>SUM(BQ3:BQ83)</f>
        <v>6341</v>
      </c>
      <c r="BT84" s="4">
        <f>BQ84/BP84</f>
        <v>0.83632286995515692</v>
      </c>
      <c r="BW84" s="2" t="s">
        <v>130</v>
      </c>
      <c r="BX84" s="2">
        <v>15</v>
      </c>
      <c r="BY84" s="2">
        <v>15</v>
      </c>
      <c r="BZ84" s="2">
        <v>0</v>
      </c>
      <c r="CA84" s="2">
        <v>0</v>
      </c>
      <c r="CB84" s="4">
        <v>1</v>
      </c>
      <c r="CE84" s="2" t="s">
        <v>129</v>
      </c>
      <c r="CF84" s="2">
        <v>2</v>
      </c>
      <c r="CG84" s="2">
        <v>0</v>
      </c>
      <c r="CH84" s="2">
        <v>2</v>
      </c>
      <c r="CI84" s="2">
        <v>0</v>
      </c>
      <c r="CJ84" s="4">
        <v>0</v>
      </c>
      <c r="CK84" s="4">
        <f t="shared" si="50"/>
        <v>-1</v>
      </c>
      <c r="CM84" s="2" t="s">
        <v>129</v>
      </c>
      <c r="CN84" s="2">
        <v>2</v>
      </c>
      <c r="CO84" s="2">
        <v>0</v>
      </c>
      <c r="CP84" s="2">
        <v>2</v>
      </c>
      <c r="CQ84" s="2">
        <v>0</v>
      </c>
      <c r="CR84" s="4">
        <v>0</v>
      </c>
      <c r="CS84" s="4">
        <f t="shared" si="41"/>
        <v>0</v>
      </c>
      <c r="CU84" s="2" t="s">
        <v>93</v>
      </c>
      <c r="CV84" s="2">
        <v>11</v>
      </c>
      <c r="CW84" s="2">
        <v>11</v>
      </c>
      <c r="CX84" s="2">
        <v>0</v>
      </c>
      <c r="CY84" s="2">
        <v>0</v>
      </c>
      <c r="CZ84" s="4">
        <v>1</v>
      </c>
      <c r="DA84" s="4">
        <f t="shared" si="51"/>
        <v>0</v>
      </c>
      <c r="DC84" s="2" t="s">
        <v>93</v>
      </c>
      <c r="DD84" s="2">
        <v>11</v>
      </c>
      <c r="DE84" s="2">
        <v>11</v>
      </c>
      <c r="DF84" s="2">
        <v>0</v>
      </c>
      <c r="DG84" s="2">
        <v>0</v>
      </c>
      <c r="DH84" s="4">
        <v>1</v>
      </c>
      <c r="DI84" s="4">
        <f t="shared" si="42"/>
        <v>0</v>
      </c>
      <c r="DK84" s="2" t="s">
        <v>93</v>
      </c>
      <c r="DL84" s="2">
        <v>11</v>
      </c>
      <c r="DM84" s="2">
        <v>11</v>
      </c>
      <c r="DN84" s="2">
        <v>0</v>
      </c>
      <c r="DO84" s="2">
        <v>0</v>
      </c>
      <c r="DP84" s="4">
        <v>1</v>
      </c>
      <c r="DQ84" s="4">
        <f t="shared" si="43"/>
        <v>0</v>
      </c>
      <c r="DS84" s="2" t="s">
        <v>93</v>
      </c>
      <c r="DT84" s="2">
        <v>11</v>
      </c>
      <c r="DU84" s="2">
        <v>11</v>
      </c>
      <c r="DV84" s="2">
        <v>0</v>
      </c>
      <c r="DW84" s="2">
        <v>0</v>
      </c>
      <c r="DX84" s="4">
        <v>1</v>
      </c>
      <c r="DY84" s="4">
        <f t="shared" si="44"/>
        <v>0</v>
      </c>
      <c r="EA84" s="2" t="s">
        <v>93</v>
      </c>
      <c r="EB84" s="2">
        <v>11</v>
      </c>
      <c r="EC84" s="2">
        <v>11</v>
      </c>
      <c r="ED84" s="2">
        <v>0</v>
      </c>
      <c r="EE84" s="2">
        <v>0</v>
      </c>
      <c r="EF84" s="4">
        <v>1</v>
      </c>
      <c r="EG84" s="4">
        <f t="shared" si="45"/>
        <v>0</v>
      </c>
      <c r="EI84" s="2" t="s">
        <v>93</v>
      </c>
      <c r="EJ84" s="2">
        <v>11</v>
      </c>
      <c r="EK84" s="2">
        <v>11</v>
      </c>
      <c r="EL84" s="2">
        <v>0</v>
      </c>
      <c r="EM84" s="2">
        <v>0</v>
      </c>
      <c r="EN84" s="4">
        <v>1</v>
      </c>
      <c r="EO84" s="4">
        <f t="shared" si="46"/>
        <v>0</v>
      </c>
      <c r="EQ84" s="2" t="s">
        <v>93</v>
      </c>
      <c r="ER84" s="2">
        <v>11</v>
      </c>
      <c r="ES84" s="2">
        <v>11</v>
      </c>
      <c r="ET84" s="2">
        <v>0</v>
      </c>
      <c r="EU84" s="2">
        <v>0</v>
      </c>
      <c r="EV84" s="4">
        <v>1</v>
      </c>
      <c r="EW84" s="4">
        <f t="shared" si="47"/>
        <v>0</v>
      </c>
      <c r="EY84" s="2" t="s">
        <v>93</v>
      </c>
      <c r="EZ84" s="2">
        <v>11</v>
      </c>
      <c r="FA84" s="2">
        <v>11</v>
      </c>
      <c r="FB84" s="2">
        <v>0</v>
      </c>
      <c r="FC84" s="2">
        <v>0</v>
      </c>
      <c r="FD84" s="4">
        <v>1</v>
      </c>
      <c r="FE84" s="4">
        <f t="shared" si="48"/>
        <v>0</v>
      </c>
    </row>
    <row r="85" spans="1:161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35"/>
        <v>0.72727272727272729</v>
      </c>
      <c r="P85" s="20" t="s">
        <v>100</v>
      </c>
      <c r="Q85" s="2" t="s">
        <v>119</v>
      </c>
      <c r="R85" s="2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>T85/S85</f>
        <v>0.72727272727272729</v>
      </c>
      <c r="X85" s="4">
        <f t="shared" si="32"/>
        <v>0</v>
      </c>
      <c r="Z85" s="2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3"/>
        <v>-0.63727272727272732</v>
      </c>
      <c r="BW85" s="2" t="s">
        <v>89</v>
      </c>
      <c r="BX85" s="2">
        <v>4</v>
      </c>
      <c r="BY85" s="2">
        <v>4</v>
      </c>
      <c r="BZ85" s="2">
        <v>0</v>
      </c>
      <c r="CA85" s="2">
        <v>0</v>
      </c>
      <c r="CB85" s="4">
        <v>1</v>
      </c>
      <c r="CE85" s="2" t="s">
        <v>130</v>
      </c>
      <c r="CF85" s="2">
        <v>15</v>
      </c>
      <c r="CG85" s="2">
        <v>0</v>
      </c>
      <c r="CH85" s="2">
        <v>15</v>
      </c>
      <c r="CI85" s="2">
        <v>0</v>
      </c>
      <c r="CJ85" s="4">
        <v>0</v>
      </c>
      <c r="CK85" s="4">
        <f t="shared" si="50"/>
        <v>-1</v>
      </c>
      <c r="CM85" s="2" t="s">
        <v>130</v>
      </c>
      <c r="CN85" s="2">
        <v>15</v>
      </c>
      <c r="CO85" s="2">
        <v>0</v>
      </c>
      <c r="CP85" s="2">
        <v>15</v>
      </c>
      <c r="CQ85" s="2">
        <v>0</v>
      </c>
      <c r="CR85" s="4">
        <v>0</v>
      </c>
      <c r="CS85" s="4">
        <f t="shared" si="41"/>
        <v>0</v>
      </c>
      <c r="CU85" s="2" t="s">
        <v>94</v>
      </c>
      <c r="CV85" s="2">
        <v>1</v>
      </c>
      <c r="CW85" s="2">
        <v>1</v>
      </c>
      <c r="CX85" s="2">
        <v>0</v>
      </c>
      <c r="CY85" s="2">
        <v>0</v>
      </c>
      <c r="CZ85" s="4">
        <v>1</v>
      </c>
      <c r="DA85" s="4">
        <f t="shared" si="51"/>
        <v>0</v>
      </c>
      <c r="DC85" s="2" t="s">
        <v>94</v>
      </c>
      <c r="DD85" s="2">
        <v>1</v>
      </c>
      <c r="DE85" s="2">
        <v>1</v>
      </c>
      <c r="DF85" s="2">
        <v>0</v>
      </c>
      <c r="DG85" s="2">
        <v>0</v>
      </c>
      <c r="DH85" s="4">
        <v>1</v>
      </c>
      <c r="DI85" s="4">
        <f t="shared" si="42"/>
        <v>0</v>
      </c>
      <c r="DK85" s="2" t="s">
        <v>94</v>
      </c>
      <c r="DL85" s="2">
        <v>1</v>
      </c>
      <c r="DM85" s="2">
        <v>1</v>
      </c>
      <c r="DN85" s="2">
        <v>0</v>
      </c>
      <c r="DO85" s="2">
        <v>0</v>
      </c>
      <c r="DP85" s="4">
        <v>1</v>
      </c>
      <c r="DQ85" s="4">
        <f t="shared" si="43"/>
        <v>0</v>
      </c>
      <c r="DS85" s="2" t="s">
        <v>94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Y85" s="4">
        <f t="shared" si="44"/>
        <v>0</v>
      </c>
      <c r="EA85" s="2" t="s">
        <v>94</v>
      </c>
      <c r="EB85" s="2">
        <v>1</v>
      </c>
      <c r="EC85" s="2">
        <v>1</v>
      </c>
      <c r="ED85" s="2">
        <v>0</v>
      </c>
      <c r="EE85" s="2">
        <v>0</v>
      </c>
      <c r="EF85" s="4">
        <v>1</v>
      </c>
      <c r="EG85" s="4">
        <f t="shared" si="45"/>
        <v>0</v>
      </c>
      <c r="EI85" s="2" t="s">
        <v>94</v>
      </c>
      <c r="EJ85" s="2">
        <v>1</v>
      </c>
      <c r="EK85" s="2">
        <v>1</v>
      </c>
      <c r="EL85" s="2">
        <v>0</v>
      </c>
      <c r="EM85" s="2">
        <v>0</v>
      </c>
      <c r="EN85" s="4">
        <v>1</v>
      </c>
      <c r="EO85" s="4">
        <f t="shared" si="46"/>
        <v>0</v>
      </c>
      <c r="EQ85" s="2" t="s">
        <v>94</v>
      </c>
      <c r="ER85" s="2">
        <v>1</v>
      </c>
      <c r="ES85" s="2">
        <v>1</v>
      </c>
      <c r="ET85" s="2">
        <v>0</v>
      </c>
      <c r="EU85" s="2">
        <v>0</v>
      </c>
      <c r="EV85" s="4">
        <v>1</v>
      </c>
      <c r="EW85" s="4">
        <f t="shared" si="47"/>
        <v>0</v>
      </c>
      <c r="EY85" s="2" t="s">
        <v>94</v>
      </c>
      <c r="EZ85" s="2">
        <v>1</v>
      </c>
      <c r="FA85" s="2">
        <v>1</v>
      </c>
      <c r="FB85" s="2">
        <v>0</v>
      </c>
      <c r="FC85" s="2">
        <v>0</v>
      </c>
      <c r="FD85" s="4">
        <v>1</v>
      </c>
      <c r="FE85" s="4">
        <f t="shared" si="48"/>
        <v>0</v>
      </c>
    </row>
    <row r="86" spans="1:161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35"/>
        <v>1</v>
      </c>
      <c r="P86" s="20" t="s">
        <v>100</v>
      </c>
      <c r="Q86" s="2" t="s">
        <v>119</v>
      </c>
      <c r="R86" s="2" t="s">
        <v>94</v>
      </c>
      <c r="S86" s="2">
        <v>1</v>
      </c>
      <c r="T86" s="2">
        <v>1</v>
      </c>
      <c r="U86" s="2">
        <v>0</v>
      </c>
      <c r="V86" s="2">
        <v>0</v>
      </c>
      <c r="W86" s="4">
        <v>1</v>
      </c>
      <c r="X86" s="4">
        <f t="shared" si="32"/>
        <v>0</v>
      </c>
      <c r="Z86" s="2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3"/>
        <v>-1</v>
      </c>
      <c r="BX86" s="2">
        <f>SUM(BX3:BX85)</f>
        <v>7599</v>
      </c>
      <c r="BY86" s="2">
        <f>SUM(BY3:BY85)</f>
        <v>6574</v>
      </c>
      <c r="CB86" s="4">
        <f>BY86/BX86</f>
        <v>0.86511383076720616</v>
      </c>
      <c r="CE86" s="2" t="s">
        <v>89</v>
      </c>
      <c r="CF86" s="2">
        <v>4</v>
      </c>
      <c r="CG86" s="2">
        <v>1</v>
      </c>
      <c r="CH86" s="2">
        <v>3</v>
      </c>
      <c r="CI86" s="2">
        <v>0</v>
      </c>
      <c r="CJ86" s="4">
        <v>0.25</v>
      </c>
      <c r="CK86" s="4">
        <f t="shared" si="50"/>
        <v>-0.75</v>
      </c>
      <c r="CM86" s="2" t="s">
        <v>89</v>
      </c>
      <c r="CN86" s="2">
        <v>4</v>
      </c>
      <c r="CO86" s="2">
        <v>1</v>
      </c>
      <c r="CP86" s="2">
        <v>3</v>
      </c>
      <c r="CQ86" s="2">
        <v>0</v>
      </c>
      <c r="CR86" s="4">
        <v>0.25</v>
      </c>
      <c r="CS86" s="4">
        <f t="shared" si="41"/>
        <v>0</v>
      </c>
      <c r="CU86" s="2" t="s">
        <v>95</v>
      </c>
      <c r="CV86" s="2">
        <v>1</v>
      </c>
      <c r="CW86" s="2">
        <v>1</v>
      </c>
      <c r="CX86" s="2">
        <v>0</v>
      </c>
      <c r="CY86" s="2">
        <v>0</v>
      </c>
      <c r="CZ86" s="4">
        <v>1</v>
      </c>
      <c r="DA86" s="4">
        <f t="shared" si="51"/>
        <v>1</v>
      </c>
      <c r="DC86" s="2" t="s">
        <v>95</v>
      </c>
      <c r="DD86" s="2">
        <v>1</v>
      </c>
      <c r="DE86" s="2">
        <v>1</v>
      </c>
      <c r="DF86" s="2">
        <v>0</v>
      </c>
      <c r="DG86" s="2">
        <v>0</v>
      </c>
      <c r="DH86" s="4">
        <v>1</v>
      </c>
      <c r="DI86" s="4">
        <f t="shared" si="42"/>
        <v>0</v>
      </c>
      <c r="DK86" s="2" t="s">
        <v>95</v>
      </c>
      <c r="DL86" s="2">
        <v>1</v>
      </c>
      <c r="DM86" s="2">
        <v>1</v>
      </c>
      <c r="DN86" s="2">
        <v>0</v>
      </c>
      <c r="DO86" s="2">
        <v>0</v>
      </c>
      <c r="DP86" s="4">
        <v>1</v>
      </c>
      <c r="DQ86" s="4">
        <f t="shared" si="43"/>
        <v>0</v>
      </c>
      <c r="DS86" s="2" t="s">
        <v>95</v>
      </c>
      <c r="DT86" s="2">
        <v>1</v>
      </c>
      <c r="DU86" s="2">
        <v>1</v>
      </c>
      <c r="DV86" s="2">
        <v>0</v>
      </c>
      <c r="DW86" s="2">
        <v>0</v>
      </c>
      <c r="DX86" s="4">
        <v>1</v>
      </c>
      <c r="DY86" s="4">
        <f t="shared" si="44"/>
        <v>0</v>
      </c>
      <c r="EA86" s="2" t="s">
        <v>95</v>
      </c>
      <c r="EB86" s="2">
        <v>1</v>
      </c>
      <c r="EC86" s="2">
        <v>1</v>
      </c>
      <c r="ED86" s="2">
        <v>0</v>
      </c>
      <c r="EE86" s="2">
        <v>0</v>
      </c>
      <c r="EF86" s="4">
        <v>1</v>
      </c>
      <c r="EG86" s="4">
        <f t="shared" si="45"/>
        <v>0</v>
      </c>
      <c r="EI86" s="2" t="s">
        <v>95</v>
      </c>
      <c r="EJ86" s="2">
        <v>1</v>
      </c>
      <c r="EK86" s="2">
        <v>1</v>
      </c>
      <c r="EL86" s="2">
        <v>0</v>
      </c>
      <c r="EM86" s="2">
        <v>0</v>
      </c>
      <c r="EN86" s="4">
        <v>1</v>
      </c>
      <c r="EO86" s="4">
        <f t="shared" si="46"/>
        <v>0</v>
      </c>
      <c r="EQ86" s="2" t="s">
        <v>95</v>
      </c>
      <c r="ER86" s="2">
        <v>1</v>
      </c>
      <c r="ES86" s="2">
        <v>1</v>
      </c>
      <c r="ET86" s="2">
        <v>0</v>
      </c>
      <c r="EU86" s="2">
        <v>0</v>
      </c>
      <c r="EV86" s="4">
        <v>1</v>
      </c>
      <c r="EW86" s="4">
        <f t="shared" si="47"/>
        <v>0</v>
      </c>
      <c r="EY86" s="2" t="s">
        <v>95</v>
      </c>
      <c r="EZ86" s="2">
        <v>1</v>
      </c>
      <c r="FA86" s="2">
        <v>1</v>
      </c>
      <c r="FB86" s="2">
        <v>0</v>
      </c>
      <c r="FC86" s="2">
        <v>0</v>
      </c>
      <c r="FD86" s="4">
        <v>1</v>
      </c>
      <c r="FE86" s="4">
        <f t="shared" si="48"/>
        <v>0</v>
      </c>
    </row>
    <row r="87" spans="1:161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35"/>
        <v>1</v>
      </c>
      <c r="P87" s="20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v>1</v>
      </c>
      <c r="X87" s="4">
        <f t="shared" si="32"/>
        <v>0</v>
      </c>
      <c r="Z87" s="2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3"/>
        <v>-1</v>
      </c>
      <c r="CF87" s="2">
        <f>SUM(CF3:CF86)</f>
        <v>7603</v>
      </c>
      <c r="CG87" s="2">
        <f>SUM(CG3:CG86)</f>
        <v>6581</v>
      </c>
      <c r="CJ87" s="4">
        <f>CG87/CF87</f>
        <v>0.86557937656188344</v>
      </c>
      <c r="CN87" s="2">
        <f>SUM(CN3:CN86)</f>
        <v>7603</v>
      </c>
      <c r="CO87" s="2">
        <f>SUM(CO3:CO86)</f>
        <v>6581</v>
      </c>
      <c r="CR87" s="4">
        <f>CO87/CN87</f>
        <v>0.86557937656188344</v>
      </c>
      <c r="CU87" s="2" t="s">
        <v>96</v>
      </c>
      <c r="CV87" s="2">
        <v>10</v>
      </c>
      <c r="CW87" s="2">
        <v>10</v>
      </c>
      <c r="CX87" s="2">
        <v>0</v>
      </c>
      <c r="CY87" s="2">
        <v>0</v>
      </c>
      <c r="CZ87" s="4">
        <v>1</v>
      </c>
      <c r="DA87" s="4">
        <f t="shared" si="51"/>
        <v>0</v>
      </c>
      <c r="DC87" s="2" t="s">
        <v>96</v>
      </c>
      <c r="DD87" s="2">
        <v>10</v>
      </c>
      <c r="DE87" s="2">
        <v>10</v>
      </c>
      <c r="DF87" s="2">
        <v>0</v>
      </c>
      <c r="DG87" s="2">
        <v>0</v>
      </c>
      <c r="DH87" s="4">
        <v>1</v>
      </c>
      <c r="DI87" s="4">
        <f t="shared" si="42"/>
        <v>0</v>
      </c>
      <c r="DK87" s="2" t="s">
        <v>96</v>
      </c>
      <c r="DL87" s="2">
        <v>10</v>
      </c>
      <c r="DM87" s="2">
        <v>10</v>
      </c>
      <c r="DN87" s="2">
        <v>0</v>
      </c>
      <c r="DO87" s="2">
        <v>0</v>
      </c>
      <c r="DP87" s="4">
        <v>1</v>
      </c>
      <c r="DQ87" s="4">
        <f t="shared" si="43"/>
        <v>0</v>
      </c>
      <c r="DS87" s="2" t="s">
        <v>96</v>
      </c>
      <c r="DT87" s="2">
        <v>10</v>
      </c>
      <c r="DU87" s="2">
        <v>10</v>
      </c>
      <c r="DV87" s="2">
        <v>0</v>
      </c>
      <c r="DW87" s="2">
        <v>0</v>
      </c>
      <c r="DX87" s="4">
        <v>1</v>
      </c>
      <c r="DY87" s="4">
        <f t="shared" si="44"/>
        <v>0</v>
      </c>
      <c r="EA87" s="2" t="s">
        <v>96</v>
      </c>
      <c r="EB87" s="2">
        <v>10</v>
      </c>
      <c r="EC87" s="2">
        <v>10</v>
      </c>
      <c r="ED87" s="2">
        <v>0</v>
      </c>
      <c r="EE87" s="2">
        <v>0</v>
      </c>
      <c r="EF87" s="4">
        <v>1</v>
      </c>
      <c r="EG87" s="4">
        <f t="shared" si="45"/>
        <v>0</v>
      </c>
      <c r="EI87" s="2" t="s">
        <v>96</v>
      </c>
      <c r="EJ87" s="2">
        <v>10</v>
      </c>
      <c r="EK87" s="2">
        <v>10</v>
      </c>
      <c r="EL87" s="2">
        <v>0</v>
      </c>
      <c r="EM87" s="2">
        <v>0</v>
      </c>
      <c r="EN87" s="4">
        <v>1</v>
      </c>
      <c r="EO87" s="4">
        <f t="shared" si="46"/>
        <v>0</v>
      </c>
      <c r="EQ87" s="2" t="s">
        <v>96</v>
      </c>
      <c r="ER87" s="2">
        <v>10</v>
      </c>
      <c r="ES87" s="2">
        <v>10</v>
      </c>
      <c r="ET87" s="2">
        <v>0</v>
      </c>
      <c r="EU87" s="2">
        <v>0</v>
      </c>
      <c r="EV87" s="4">
        <v>1</v>
      </c>
      <c r="EW87" s="4">
        <f t="shared" si="47"/>
        <v>0</v>
      </c>
      <c r="EY87" s="2" t="s">
        <v>96</v>
      </c>
      <c r="EZ87" s="2">
        <v>10</v>
      </c>
      <c r="FA87" s="2">
        <v>10</v>
      </c>
      <c r="FB87" s="2">
        <v>0</v>
      </c>
      <c r="FC87" s="2">
        <v>0</v>
      </c>
      <c r="FD87" s="4">
        <v>1</v>
      </c>
      <c r="FE87" s="4">
        <f t="shared" si="48"/>
        <v>0</v>
      </c>
    </row>
    <row r="88" spans="1:161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35"/>
        <v>1</v>
      </c>
      <c r="P88" s="20" t="s">
        <v>100</v>
      </c>
      <c r="Q88" s="2" t="s">
        <v>119</v>
      </c>
      <c r="R88" s="2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v>1</v>
      </c>
      <c r="X88" s="4">
        <f t="shared" si="32"/>
        <v>0</v>
      </c>
      <c r="Z88" s="7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3"/>
        <v>-1</v>
      </c>
      <c r="CU88" s="2" t="s">
        <v>129</v>
      </c>
      <c r="CV88" s="2">
        <v>2</v>
      </c>
      <c r="CW88" s="2">
        <v>2</v>
      </c>
      <c r="CX88" s="2">
        <v>0</v>
      </c>
      <c r="CY88" s="2">
        <v>0</v>
      </c>
      <c r="CZ88" s="4">
        <v>1</v>
      </c>
      <c r="DA88" s="4">
        <f t="shared" si="51"/>
        <v>1</v>
      </c>
      <c r="DC88" s="2" t="s">
        <v>129</v>
      </c>
      <c r="DD88" s="2">
        <v>2</v>
      </c>
      <c r="DE88" s="2">
        <v>2</v>
      </c>
      <c r="DF88" s="2">
        <v>0</v>
      </c>
      <c r="DG88" s="2">
        <v>0</v>
      </c>
      <c r="DH88" s="4">
        <v>1</v>
      </c>
      <c r="DI88" s="4">
        <f t="shared" si="42"/>
        <v>0</v>
      </c>
      <c r="DK88" s="2" t="s">
        <v>129</v>
      </c>
      <c r="DL88" s="2">
        <v>2</v>
      </c>
      <c r="DM88" s="2">
        <v>2</v>
      </c>
      <c r="DN88" s="2">
        <v>0</v>
      </c>
      <c r="DO88" s="2">
        <v>0</v>
      </c>
      <c r="DP88" s="4">
        <v>1</v>
      </c>
      <c r="DQ88" s="4">
        <f t="shared" si="43"/>
        <v>0</v>
      </c>
      <c r="DS88" s="2" t="s">
        <v>129</v>
      </c>
      <c r="DT88" s="2">
        <v>2</v>
      </c>
      <c r="DU88" s="2">
        <v>2</v>
      </c>
      <c r="DV88" s="2">
        <v>0</v>
      </c>
      <c r="DW88" s="2">
        <v>0</v>
      </c>
      <c r="DX88" s="4">
        <v>1</v>
      </c>
      <c r="DY88" s="4">
        <f t="shared" si="44"/>
        <v>0</v>
      </c>
      <c r="EA88" s="2" t="s">
        <v>129</v>
      </c>
      <c r="EB88" s="2">
        <v>2</v>
      </c>
      <c r="EC88" s="2">
        <v>2</v>
      </c>
      <c r="ED88" s="2">
        <v>0</v>
      </c>
      <c r="EE88" s="2">
        <v>0</v>
      </c>
      <c r="EF88" s="4">
        <v>1</v>
      </c>
      <c r="EG88" s="4">
        <f t="shared" si="45"/>
        <v>0</v>
      </c>
      <c r="EI88" s="2" t="s">
        <v>129</v>
      </c>
      <c r="EJ88" s="2">
        <v>2</v>
      </c>
      <c r="EK88" s="2">
        <v>2</v>
      </c>
      <c r="EL88" s="2">
        <v>0</v>
      </c>
      <c r="EM88" s="2">
        <v>0</v>
      </c>
      <c r="EN88" s="4">
        <v>1</v>
      </c>
      <c r="EO88" s="4">
        <f t="shared" si="46"/>
        <v>0</v>
      </c>
      <c r="EQ88" s="2" t="s">
        <v>129</v>
      </c>
      <c r="ER88" s="2">
        <v>2</v>
      </c>
      <c r="ES88" s="2">
        <v>2</v>
      </c>
      <c r="ET88" s="2">
        <v>0</v>
      </c>
      <c r="EU88" s="2">
        <v>0</v>
      </c>
      <c r="EV88" s="4">
        <v>1</v>
      </c>
      <c r="EW88" s="4">
        <f t="shared" si="47"/>
        <v>0</v>
      </c>
      <c r="EY88" s="27"/>
      <c r="FE88" s="4"/>
    </row>
    <row r="89" spans="1:161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35"/>
        <v>1</v>
      </c>
      <c r="P89" s="20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v>1</v>
      </c>
      <c r="X89" s="4">
        <f t="shared" si="32"/>
        <v>0</v>
      </c>
      <c r="Z89" s="2" t="s">
        <v>89</v>
      </c>
      <c r="AA89" s="2">
        <v>4</v>
      </c>
      <c r="AB89" s="1">
        <v>0</v>
      </c>
      <c r="AC89" s="1">
        <v>4</v>
      </c>
      <c r="AD89" s="1">
        <v>0</v>
      </c>
      <c r="AE89" s="3">
        <v>0</v>
      </c>
      <c r="AF89" s="4">
        <f t="shared" si="33"/>
        <v>-1</v>
      </c>
      <c r="CU89" s="2" t="s">
        <v>130</v>
      </c>
      <c r="CV89" s="2">
        <v>15</v>
      </c>
      <c r="CW89" s="2">
        <v>15</v>
      </c>
      <c r="CX89" s="2">
        <v>0</v>
      </c>
      <c r="CY89" s="2">
        <v>0</v>
      </c>
      <c r="CZ89" s="4">
        <v>1</v>
      </c>
      <c r="DA89" s="4">
        <f t="shared" si="51"/>
        <v>1</v>
      </c>
      <c r="DC89" s="2" t="s">
        <v>130</v>
      </c>
      <c r="DD89" s="2">
        <v>15</v>
      </c>
      <c r="DE89" s="2">
        <v>15</v>
      </c>
      <c r="DF89" s="2">
        <v>0</v>
      </c>
      <c r="DG89" s="2">
        <v>0</v>
      </c>
      <c r="DH89" s="4">
        <v>1</v>
      </c>
      <c r="DI89" s="4">
        <f t="shared" si="42"/>
        <v>0</v>
      </c>
      <c r="DK89" s="2" t="s">
        <v>130</v>
      </c>
      <c r="DL89" s="2">
        <v>15</v>
      </c>
      <c r="DM89" s="2">
        <v>15</v>
      </c>
      <c r="DN89" s="2">
        <v>0</v>
      </c>
      <c r="DO89" s="2">
        <v>0</v>
      </c>
      <c r="DP89" s="4">
        <v>1</v>
      </c>
      <c r="DQ89" s="4">
        <f t="shared" si="43"/>
        <v>0</v>
      </c>
      <c r="DS89" s="2" t="s">
        <v>130</v>
      </c>
      <c r="DT89" s="2">
        <v>15</v>
      </c>
      <c r="DU89" s="2">
        <v>15</v>
      </c>
      <c r="DV89" s="2">
        <v>0</v>
      </c>
      <c r="DW89" s="2">
        <v>0</v>
      </c>
      <c r="DX89" s="4">
        <v>1</v>
      </c>
      <c r="DY89" s="4">
        <f t="shared" si="44"/>
        <v>0</v>
      </c>
      <c r="EA89" s="2" t="s">
        <v>130</v>
      </c>
      <c r="EB89" s="2">
        <v>15</v>
      </c>
      <c r="EC89" s="2">
        <v>15</v>
      </c>
      <c r="ED89" s="2">
        <v>0</v>
      </c>
      <c r="EE89" s="2">
        <v>0</v>
      </c>
      <c r="EF89" s="4">
        <v>1</v>
      </c>
      <c r="EG89" s="4">
        <f t="shared" si="45"/>
        <v>0</v>
      </c>
      <c r="EI89" s="2" t="s">
        <v>130</v>
      </c>
      <c r="EJ89" s="2">
        <v>15</v>
      </c>
      <c r="EK89" s="2">
        <v>15</v>
      </c>
      <c r="EL89" s="2">
        <v>0</v>
      </c>
      <c r="EM89" s="2">
        <v>0</v>
      </c>
      <c r="EN89" s="4">
        <v>1</v>
      </c>
      <c r="EO89" s="4">
        <f t="shared" si="46"/>
        <v>0</v>
      </c>
      <c r="EQ89" s="2" t="s">
        <v>130</v>
      </c>
      <c r="ER89" s="2">
        <v>15</v>
      </c>
      <c r="ES89" s="2">
        <v>15</v>
      </c>
      <c r="ET89" s="2">
        <v>0</v>
      </c>
      <c r="EU89" s="2">
        <v>0</v>
      </c>
      <c r="EV89" s="4">
        <v>1</v>
      </c>
      <c r="EW89" s="4">
        <f t="shared" si="47"/>
        <v>0</v>
      </c>
      <c r="EY89" s="2" t="s">
        <v>130</v>
      </c>
      <c r="EZ89" s="2">
        <v>15</v>
      </c>
      <c r="FA89" s="2">
        <v>15</v>
      </c>
      <c r="FB89" s="2">
        <v>0</v>
      </c>
      <c r="FC89" s="2">
        <v>0</v>
      </c>
      <c r="FD89" s="4">
        <v>1</v>
      </c>
      <c r="FE89" s="4">
        <f t="shared" si="48"/>
        <v>0</v>
      </c>
    </row>
    <row r="90" spans="1:161">
      <c r="K90" s="2">
        <f>SUM(K3:K89)</f>
        <v>8108</v>
      </c>
      <c r="L90" s="2">
        <f>SUM(L3:L89)</f>
        <v>6860</v>
      </c>
      <c r="O90" s="4">
        <f t="shared" si="35"/>
        <v>0.84607794770596945</v>
      </c>
      <c r="S90" s="2">
        <f>SUM(S3:S89)</f>
        <v>8108</v>
      </c>
      <c r="T90" s="2">
        <f>SUM(T3:T89)</f>
        <v>6858</v>
      </c>
      <c r="W90" s="4">
        <f>T90/S90</f>
        <v>0.84583127775037004</v>
      </c>
      <c r="AA90" s="2">
        <f>SUM(AA3:AA89)</f>
        <v>8108</v>
      </c>
      <c r="AB90" s="2">
        <f>SUM(AB3:AB89)</f>
        <v>6049</v>
      </c>
      <c r="AE90" s="4">
        <f>AB90/AA90</f>
        <v>0.74605328071040944</v>
      </c>
      <c r="CU90" s="2" t="s">
        <v>89</v>
      </c>
      <c r="CV90" s="2">
        <v>4</v>
      </c>
      <c r="CW90" s="2">
        <v>4</v>
      </c>
      <c r="CX90" s="2">
        <v>0</v>
      </c>
      <c r="CY90" s="2">
        <v>0</v>
      </c>
      <c r="CZ90" s="4">
        <v>1</v>
      </c>
      <c r="DA90" s="4">
        <f t="shared" si="51"/>
        <v>0.75</v>
      </c>
      <c r="DC90" s="2" t="s">
        <v>89</v>
      </c>
      <c r="DD90" s="2">
        <v>4</v>
      </c>
      <c r="DE90" s="2">
        <v>4</v>
      </c>
      <c r="DF90" s="2">
        <v>0</v>
      </c>
      <c r="DG90" s="2">
        <v>0</v>
      </c>
      <c r="DH90" s="4">
        <v>1</v>
      </c>
      <c r="DI90" s="4">
        <f t="shared" si="42"/>
        <v>0</v>
      </c>
      <c r="DK90" s="2" t="s">
        <v>139</v>
      </c>
      <c r="DL90" s="2">
        <v>3</v>
      </c>
      <c r="DM90" s="2">
        <v>1</v>
      </c>
      <c r="DN90" s="2">
        <v>2</v>
      </c>
      <c r="DO90" s="2">
        <v>0</v>
      </c>
      <c r="DP90" s="4">
        <v>0.33</v>
      </c>
      <c r="DQ90" s="4"/>
      <c r="DS90" s="2" t="s">
        <v>139</v>
      </c>
      <c r="DT90" s="2">
        <v>3</v>
      </c>
      <c r="DU90" s="2">
        <v>1</v>
      </c>
      <c r="DV90" s="2">
        <v>2</v>
      </c>
      <c r="DW90" s="2">
        <v>0</v>
      </c>
      <c r="DX90" s="4">
        <v>0.33</v>
      </c>
      <c r="DY90" s="4">
        <f t="shared" si="44"/>
        <v>0</v>
      </c>
      <c r="EA90" s="2" t="s">
        <v>139</v>
      </c>
      <c r="EB90" s="2">
        <v>3</v>
      </c>
      <c r="EC90" s="2">
        <v>1</v>
      </c>
      <c r="ED90" s="2">
        <v>2</v>
      </c>
      <c r="EE90" s="2">
        <v>0</v>
      </c>
      <c r="EF90" s="4">
        <v>0.33</v>
      </c>
      <c r="EG90" s="4">
        <f t="shared" si="45"/>
        <v>0</v>
      </c>
      <c r="EI90" s="2" t="s">
        <v>139</v>
      </c>
      <c r="EJ90" s="2">
        <v>3</v>
      </c>
      <c r="EK90" s="2">
        <v>1</v>
      </c>
      <c r="EL90" s="2">
        <v>2</v>
      </c>
      <c r="EM90" s="2">
        <v>0</v>
      </c>
      <c r="EN90" s="4">
        <v>0.33</v>
      </c>
      <c r="EO90" s="4">
        <f t="shared" si="46"/>
        <v>0</v>
      </c>
      <c r="EQ90" s="2" t="s">
        <v>139</v>
      </c>
      <c r="ER90" s="2">
        <v>3</v>
      </c>
      <c r="ES90" s="2">
        <v>1</v>
      </c>
      <c r="ET90" s="2">
        <v>2</v>
      </c>
      <c r="EU90" s="2">
        <v>0</v>
      </c>
      <c r="EV90" s="4">
        <v>0.33</v>
      </c>
      <c r="EW90" s="4">
        <f t="shared" si="47"/>
        <v>0</v>
      </c>
      <c r="EY90" s="2" t="s">
        <v>139</v>
      </c>
      <c r="EZ90" s="2">
        <v>3</v>
      </c>
      <c r="FA90" s="2">
        <v>1</v>
      </c>
      <c r="FB90" s="2">
        <v>2</v>
      </c>
      <c r="FC90" s="2">
        <v>0</v>
      </c>
      <c r="FD90" s="4">
        <v>0.33</v>
      </c>
      <c r="FE90" s="4">
        <f t="shared" si="48"/>
        <v>0</v>
      </c>
    </row>
    <row r="91" spans="1:161">
      <c r="DA91" s="4"/>
      <c r="DI91" s="4"/>
      <c r="DK91" s="2" t="s">
        <v>89</v>
      </c>
      <c r="DL91" s="2">
        <v>4</v>
      </c>
      <c r="DM91" s="2">
        <v>4</v>
      </c>
      <c r="DN91" s="2">
        <v>0</v>
      </c>
      <c r="DO91" s="2">
        <v>0</v>
      </c>
      <c r="DP91" s="4">
        <v>1</v>
      </c>
      <c r="DQ91" s="4"/>
      <c r="DS91" s="2" t="s">
        <v>89</v>
      </c>
      <c r="DT91" s="2">
        <v>4</v>
      </c>
      <c r="DU91" s="2">
        <v>4</v>
      </c>
      <c r="DV91" s="2">
        <v>0</v>
      </c>
      <c r="DW91" s="2">
        <v>0</v>
      </c>
      <c r="DX91" s="4">
        <v>1</v>
      </c>
      <c r="DY91" s="4">
        <f t="shared" si="44"/>
        <v>0</v>
      </c>
      <c r="EA91" s="2" t="s">
        <v>89</v>
      </c>
      <c r="EB91" s="2">
        <v>4</v>
      </c>
      <c r="EC91" s="2">
        <v>4</v>
      </c>
      <c r="ED91" s="2">
        <v>0</v>
      </c>
      <c r="EE91" s="2">
        <v>0</v>
      </c>
      <c r="EF91" s="4">
        <v>1</v>
      </c>
      <c r="EG91" s="4">
        <f t="shared" si="45"/>
        <v>0</v>
      </c>
      <c r="EI91" s="2" t="s">
        <v>89</v>
      </c>
      <c r="EJ91" s="2">
        <v>4</v>
      </c>
      <c r="EK91" s="2">
        <v>4</v>
      </c>
      <c r="EL91" s="2">
        <v>0</v>
      </c>
      <c r="EM91" s="2">
        <v>0</v>
      </c>
      <c r="EN91" s="4">
        <v>1</v>
      </c>
      <c r="EO91" s="4">
        <f t="shared" si="46"/>
        <v>0</v>
      </c>
      <c r="EQ91" s="2" t="s">
        <v>89</v>
      </c>
      <c r="ER91" s="2">
        <v>4</v>
      </c>
      <c r="ES91" s="2">
        <v>4</v>
      </c>
      <c r="ET91" s="2">
        <v>0</v>
      </c>
      <c r="EU91" s="2">
        <v>0</v>
      </c>
      <c r="EV91" s="4">
        <v>1</v>
      </c>
      <c r="EW91" s="4">
        <f t="shared" si="47"/>
        <v>0</v>
      </c>
      <c r="EY91" s="2" t="s">
        <v>89</v>
      </c>
      <c r="EZ91" s="2">
        <v>4</v>
      </c>
      <c r="FA91" s="2">
        <v>4</v>
      </c>
      <c r="FB91" s="2">
        <v>0</v>
      </c>
      <c r="FC91" s="2">
        <v>0</v>
      </c>
      <c r="FD91" s="4">
        <v>1</v>
      </c>
      <c r="FE91" s="4">
        <f t="shared" si="48"/>
        <v>0</v>
      </c>
    </row>
    <row r="92" spans="1:161">
      <c r="DA92" s="4"/>
      <c r="DI92" s="4"/>
      <c r="DK92" s="2" t="s">
        <v>140</v>
      </c>
      <c r="DL92" s="2">
        <v>272</v>
      </c>
      <c r="DM92" s="2">
        <v>8</v>
      </c>
      <c r="DN92" s="2">
        <v>264</v>
      </c>
      <c r="DO92" s="2">
        <v>0</v>
      </c>
      <c r="DP92" s="4">
        <f>DM92/DL92</f>
        <v>2.9411764705882353E-2</v>
      </c>
      <c r="DQ92" s="4"/>
      <c r="DS92" s="2" t="s">
        <v>140</v>
      </c>
      <c r="DT92" s="2">
        <v>272</v>
      </c>
      <c r="DU92" s="2">
        <v>8</v>
      </c>
      <c r="DV92" s="2">
        <v>264</v>
      </c>
      <c r="DW92" s="2">
        <v>0</v>
      </c>
      <c r="DX92" s="4">
        <f>DU92/DT92</f>
        <v>2.9411764705882353E-2</v>
      </c>
      <c r="DY92" s="4">
        <f t="shared" si="44"/>
        <v>0</v>
      </c>
      <c r="EA92" s="2" t="s">
        <v>140</v>
      </c>
      <c r="EB92" s="2">
        <v>272</v>
      </c>
      <c r="EC92" s="2">
        <v>8</v>
      </c>
      <c r="ED92" s="2">
        <v>264</v>
      </c>
      <c r="EE92" s="2">
        <v>0</v>
      </c>
      <c r="EF92" s="4">
        <v>0.03</v>
      </c>
      <c r="EG92" s="71" t="s">
        <v>147</v>
      </c>
      <c r="EI92" s="2" t="s">
        <v>140</v>
      </c>
      <c r="EJ92" s="2">
        <v>272</v>
      </c>
      <c r="EK92" s="2">
        <v>8</v>
      </c>
      <c r="EL92" s="2">
        <v>264</v>
      </c>
      <c r="EM92" s="2">
        <v>0</v>
      </c>
      <c r="EN92" s="4">
        <v>0.03</v>
      </c>
      <c r="EO92" s="4">
        <f t="shared" si="46"/>
        <v>0</v>
      </c>
      <c r="EQ92" s="2" t="s">
        <v>140</v>
      </c>
      <c r="ER92" s="2">
        <v>272</v>
      </c>
      <c r="ES92" s="2">
        <v>8</v>
      </c>
      <c r="ET92" s="2">
        <v>264</v>
      </c>
      <c r="EU92" s="2">
        <v>0</v>
      </c>
      <c r="EV92" s="4">
        <v>0.03</v>
      </c>
      <c r="EY92" s="2" t="s">
        <v>140</v>
      </c>
      <c r="EZ92" s="2">
        <v>272</v>
      </c>
      <c r="FA92" s="2">
        <v>8</v>
      </c>
      <c r="FB92" s="2">
        <v>264</v>
      </c>
      <c r="FC92" s="2">
        <v>0</v>
      </c>
      <c r="FD92" s="4">
        <v>0.03</v>
      </c>
      <c r="FE92" s="4">
        <f t="shared" si="48"/>
        <v>0</v>
      </c>
    </row>
    <row r="93" spans="1:161">
      <c r="CV93" s="2">
        <f>SUM(CV3:CV90)</f>
        <v>8179</v>
      </c>
      <c r="CW93" s="2">
        <f>SUM(CW3:CW90)</f>
        <v>6628</v>
      </c>
      <c r="CZ93" s="4">
        <f>CW93/CV93</f>
        <v>0.81036801564983496</v>
      </c>
      <c r="DD93" s="2">
        <f>SUM(DD3:DD90)</f>
        <v>8179</v>
      </c>
      <c r="DE93" s="2">
        <f>SUM(DE3:DE90)</f>
        <v>7106</v>
      </c>
      <c r="DH93" s="4">
        <f>DE93/DD93</f>
        <v>0.86881036801564981</v>
      </c>
      <c r="DL93" s="2">
        <f>SUM(DL3:DL92)</f>
        <v>8449</v>
      </c>
      <c r="DM93" s="2">
        <f>SUM(DM3:DM92)</f>
        <v>7084</v>
      </c>
      <c r="DP93" s="4">
        <f>DM93/DL93</f>
        <v>0.83844241922120966</v>
      </c>
      <c r="DT93" s="2">
        <f>SUM(DT3:DT92)</f>
        <v>8449</v>
      </c>
      <c r="DU93" s="2">
        <f>SUM(DU3:DU92)</f>
        <v>7140</v>
      </c>
      <c r="DX93" s="4">
        <f>DU93/DT93</f>
        <v>0.84507042253521125</v>
      </c>
      <c r="EB93" s="2">
        <f>SUM(EB3:EB92)</f>
        <v>8449</v>
      </c>
      <c r="EC93" s="2">
        <f>SUM(EC3:EC92)</f>
        <v>7142</v>
      </c>
      <c r="EF93" s="4">
        <f>EC93/EB93</f>
        <v>0.84530713693928272</v>
      </c>
      <c r="EJ93" s="2">
        <f>SUM(EJ3:EJ92)</f>
        <v>8449</v>
      </c>
      <c r="EK93" s="2">
        <f>SUM(EK3:EK92)</f>
        <v>6957</v>
      </c>
      <c r="EN93" s="4">
        <f>EK93/EJ93</f>
        <v>0.82341105456267016</v>
      </c>
      <c r="ER93" s="2">
        <f>SUM(ER3:ER92)</f>
        <v>8449</v>
      </c>
      <c r="ES93" s="2">
        <f>SUM(ES3:ES92)</f>
        <v>6936</v>
      </c>
      <c r="EV93" s="4">
        <f>ES93/ER93</f>
        <v>0.82092555331991957</v>
      </c>
      <c r="EZ93" s="2">
        <f>SUM(EZ3:EZ92)</f>
        <v>8509</v>
      </c>
      <c r="FA93" s="2">
        <f>SUM(FA3:FA92)</f>
        <v>7018</v>
      </c>
      <c r="FD93" s="4">
        <f>FA93/EZ93</f>
        <v>0.82477376895052301</v>
      </c>
    </row>
    <row r="97" spans="3:155" ht="15">
      <c r="EA97"/>
    </row>
    <row r="100" spans="3:155">
      <c r="DQ100" s="4"/>
      <c r="EW100" s="4"/>
      <c r="EY100" s="27"/>
    </row>
    <row r="101" spans="3:155">
      <c r="C101" s="81" t="s">
        <v>8</v>
      </c>
      <c r="D101" s="75">
        <v>135</v>
      </c>
      <c r="E101" s="75">
        <v>0</v>
      </c>
      <c r="F101" s="75">
        <v>0</v>
      </c>
      <c r="G101" s="75">
        <v>135</v>
      </c>
      <c r="H101" s="76">
        <f>E101/D101</f>
        <v>0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4">
        <v>0</v>
      </c>
      <c r="R101" s="8" t="s">
        <v>14</v>
      </c>
      <c r="S101" s="2">
        <v>208</v>
      </c>
      <c r="T101" s="2">
        <v>92</v>
      </c>
      <c r="U101" s="2">
        <v>34</v>
      </c>
      <c r="V101" s="2">
        <v>82</v>
      </c>
      <c r="W101" s="4">
        <v>0.44</v>
      </c>
      <c r="X101" s="4">
        <v>-0.34</v>
      </c>
      <c r="Y101" s="2" t="s">
        <v>102</v>
      </c>
      <c r="Z101" s="7" t="s">
        <v>9</v>
      </c>
      <c r="AA101" s="2">
        <v>272</v>
      </c>
      <c r="AB101" s="2">
        <v>63</v>
      </c>
      <c r="AC101" s="2">
        <v>195</v>
      </c>
      <c r="AD101" s="2">
        <v>14</v>
      </c>
      <c r="AE101" s="4">
        <v>0.23</v>
      </c>
      <c r="AF101" s="4">
        <f>AE101-W101</f>
        <v>-0.21</v>
      </c>
      <c r="AI101" s="2" t="s">
        <v>86</v>
      </c>
      <c r="AJ101" s="2">
        <v>493</v>
      </c>
      <c r="AK101" s="2">
        <v>461</v>
      </c>
      <c r="AL101" s="2">
        <v>15</v>
      </c>
      <c r="AM101" s="2">
        <v>17</v>
      </c>
      <c r="AN101" s="4">
        <f t="shared" ref="AN101:AN106" si="52">AK101/AJ101</f>
        <v>0.93509127789046653</v>
      </c>
      <c r="AQ101" s="2" t="s">
        <v>22</v>
      </c>
      <c r="AR101" s="2">
        <v>172</v>
      </c>
      <c r="AS101" s="2">
        <v>133</v>
      </c>
      <c r="AT101" s="2">
        <v>21</v>
      </c>
      <c r="AU101" s="2">
        <v>18</v>
      </c>
      <c r="AV101" s="4">
        <v>0.77</v>
      </c>
      <c r="AW101" s="4">
        <f>AV101-AE19</f>
        <v>0</v>
      </c>
      <c r="AY101" s="2" t="s">
        <v>98</v>
      </c>
      <c r="DC101" s="8" t="s">
        <v>71</v>
      </c>
      <c r="DD101" s="2">
        <v>192</v>
      </c>
      <c r="DE101" s="2">
        <v>0</v>
      </c>
      <c r="DF101" s="2">
        <v>0</v>
      </c>
      <c r="DG101" s="2">
        <v>192</v>
      </c>
      <c r="DH101" s="4">
        <v>0</v>
      </c>
      <c r="DI101" s="4"/>
      <c r="DS101" s="6" t="s">
        <v>69</v>
      </c>
      <c r="DT101" s="2">
        <v>176</v>
      </c>
      <c r="DU101" s="2">
        <v>0</v>
      </c>
      <c r="DV101" s="2">
        <v>0</v>
      </c>
      <c r="DW101" s="2">
        <v>176</v>
      </c>
      <c r="DX101" s="4">
        <v>0</v>
      </c>
      <c r="EA101" s="7" t="s">
        <v>70</v>
      </c>
      <c r="EB101" s="2">
        <v>231</v>
      </c>
      <c r="EC101" s="2">
        <v>0</v>
      </c>
      <c r="ED101" s="2">
        <v>0</v>
      </c>
      <c r="EE101" s="2">
        <v>231</v>
      </c>
      <c r="EF101" s="4">
        <v>0</v>
      </c>
      <c r="EI101" s="7" t="s">
        <v>86</v>
      </c>
      <c r="EJ101" s="2">
        <v>356</v>
      </c>
      <c r="EK101" s="2">
        <v>292</v>
      </c>
      <c r="EL101" s="2">
        <v>2</v>
      </c>
      <c r="EM101" s="7">
        <v>62</v>
      </c>
      <c r="EN101" s="4">
        <v>0.82</v>
      </c>
      <c r="EQ101" s="2" t="s">
        <v>42</v>
      </c>
      <c r="ER101" s="2">
        <v>132</v>
      </c>
      <c r="ES101" s="2">
        <v>97</v>
      </c>
      <c r="ET101" s="2">
        <v>0</v>
      </c>
      <c r="EU101" s="2">
        <v>35</v>
      </c>
      <c r="EV101" s="4">
        <v>0.73</v>
      </c>
    </row>
    <row r="102" spans="3:155">
      <c r="C102" s="81" t="s">
        <v>26</v>
      </c>
      <c r="D102" s="75">
        <v>17</v>
      </c>
      <c r="E102" s="75">
        <v>0</v>
      </c>
      <c r="F102" s="75">
        <v>0</v>
      </c>
      <c r="G102" s="75">
        <v>17</v>
      </c>
      <c r="H102" s="76">
        <f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4">
        <v>0</v>
      </c>
      <c r="R102" s="21" t="s">
        <v>26</v>
      </c>
      <c r="S102" s="2">
        <v>17</v>
      </c>
      <c r="T102" s="2">
        <v>10</v>
      </c>
      <c r="U102" s="2">
        <v>6</v>
      </c>
      <c r="V102" s="2">
        <v>1</v>
      </c>
      <c r="W102" s="4">
        <v>0.57999999999999996</v>
      </c>
      <c r="X102" s="4">
        <v>-8.2352941176471184E-3</v>
      </c>
      <c r="AI102" s="2" t="s">
        <v>108</v>
      </c>
      <c r="AJ102" s="2">
        <v>4</v>
      </c>
      <c r="AK102" s="2">
        <v>4</v>
      </c>
      <c r="AL102" s="2">
        <v>0</v>
      </c>
      <c r="AM102" s="2">
        <v>0</v>
      </c>
      <c r="AN102" s="4">
        <f t="shared" si="52"/>
        <v>1</v>
      </c>
      <c r="AQ102" s="2" t="s">
        <v>65</v>
      </c>
      <c r="AR102" s="2">
        <v>223</v>
      </c>
      <c r="AS102" s="2">
        <v>184</v>
      </c>
      <c r="AT102" s="2">
        <v>21</v>
      </c>
      <c r="AU102" s="2">
        <v>18</v>
      </c>
      <c r="AV102" s="4">
        <v>0.82</v>
      </c>
      <c r="AW102" s="4">
        <f>AV102-AE62</f>
        <v>0</v>
      </c>
      <c r="AY102" s="2" t="s">
        <v>24</v>
      </c>
      <c r="AZ102" s="2">
        <v>3</v>
      </c>
      <c r="BA102" s="2">
        <v>0</v>
      </c>
      <c r="BB102" s="2">
        <v>0</v>
      </c>
      <c r="BC102" s="2">
        <v>3</v>
      </c>
      <c r="BD102" s="4">
        <v>0</v>
      </c>
      <c r="BE102" s="4"/>
      <c r="DS102" s="7" t="s">
        <v>106</v>
      </c>
      <c r="DT102" s="2">
        <v>52</v>
      </c>
      <c r="DU102" s="2">
        <v>47</v>
      </c>
      <c r="DV102" s="2">
        <v>3</v>
      </c>
      <c r="DW102" s="2">
        <v>2</v>
      </c>
      <c r="DX102" s="4">
        <v>0.9</v>
      </c>
      <c r="EA102" s="2" t="s">
        <v>106</v>
      </c>
      <c r="EB102" s="2">
        <v>52</v>
      </c>
      <c r="EC102" s="2">
        <v>47</v>
      </c>
      <c r="ED102" s="7">
        <v>3</v>
      </c>
      <c r="EE102" s="2">
        <v>2</v>
      </c>
      <c r="EF102" s="4">
        <v>0.9</v>
      </c>
      <c r="EG102" s="2" t="s">
        <v>148</v>
      </c>
      <c r="EQ102" s="2" t="s">
        <v>68</v>
      </c>
      <c r="ER102" s="2">
        <v>899</v>
      </c>
      <c r="ES102" s="2">
        <v>786</v>
      </c>
      <c r="ET102" s="2">
        <v>0</v>
      </c>
      <c r="EU102" s="2">
        <v>113</v>
      </c>
      <c r="EV102" s="4">
        <v>0.87</v>
      </c>
    </row>
    <row r="103" spans="3:155"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4">
        <v>0</v>
      </c>
      <c r="R103" s="2" t="s">
        <v>28</v>
      </c>
      <c r="S103" s="9">
        <v>10</v>
      </c>
      <c r="T103" s="2">
        <v>0</v>
      </c>
      <c r="U103" s="2">
        <v>10</v>
      </c>
      <c r="V103" s="2">
        <v>0</v>
      </c>
      <c r="W103" s="4">
        <v>0</v>
      </c>
      <c r="X103" s="4">
        <v>-1</v>
      </c>
      <c r="AI103" s="2" t="s">
        <v>107</v>
      </c>
      <c r="AJ103" s="2">
        <v>8</v>
      </c>
      <c r="AK103" s="2">
        <v>3</v>
      </c>
      <c r="AL103" s="2">
        <v>5</v>
      </c>
      <c r="AM103" s="2">
        <v>0</v>
      </c>
      <c r="AN103" s="4">
        <f t="shared" si="52"/>
        <v>0.375</v>
      </c>
      <c r="AY103" s="2" t="s">
        <v>47</v>
      </c>
      <c r="AZ103" s="2">
        <v>45</v>
      </c>
      <c r="BA103" s="2">
        <v>0</v>
      </c>
      <c r="BB103" s="2">
        <v>0</v>
      </c>
      <c r="BC103" s="2">
        <v>45</v>
      </c>
      <c r="BD103" s="4">
        <v>0</v>
      </c>
      <c r="BE103" s="4"/>
      <c r="DS103" s="2" t="s">
        <v>86</v>
      </c>
      <c r="DT103" s="2">
        <v>493</v>
      </c>
      <c r="DU103" s="2">
        <v>433</v>
      </c>
      <c r="DV103" s="2">
        <v>3</v>
      </c>
      <c r="DW103" s="2">
        <v>57</v>
      </c>
      <c r="DX103" s="4">
        <v>0.88</v>
      </c>
    </row>
    <row r="104" spans="3:155"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4">
        <v>0</v>
      </c>
      <c r="R104" s="2" t="s">
        <v>29</v>
      </c>
      <c r="S104" s="2">
        <v>128</v>
      </c>
      <c r="T104" s="2">
        <v>127</v>
      </c>
      <c r="U104" s="2">
        <v>0</v>
      </c>
      <c r="V104" s="2">
        <v>1</v>
      </c>
      <c r="W104" s="4">
        <v>0.99</v>
      </c>
      <c r="X104" s="4">
        <v>-1.0000000000000009E-2</v>
      </c>
      <c r="AI104" s="2" t="s">
        <v>106</v>
      </c>
      <c r="AJ104" s="2">
        <v>52</v>
      </c>
      <c r="AK104" s="2">
        <v>52</v>
      </c>
      <c r="AL104" s="2">
        <v>0</v>
      </c>
      <c r="AM104" s="2">
        <v>0</v>
      </c>
      <c r="AN104" s="4">
        <f t="shared" si="52"/>
        <v>1</v>
      </c>
      <c r="AY104" s="2" t="s">
        <v>51</v>
      </c>
      <c r="AZ104" s="2">
        <v>45</v>
      </c>
      <c r="BA104" s="2">
        <v>0</v>
      </c>
      <c r="BB104" s="2">
        <v>0</v>
      </c>
      <c r="BC104" s="2">
        <v>45</v>
      </c>
      <c r="BD104" s="4">
        <v>0</v>
      </c>
      <c r="BE104" s="4"/>
      <c r="DS104" s="2" t="s">
        <v>68</v>
      </c>
      <c r="DT104" s="2">
        <v>899</v>
      </c>
      <c r="DU104" s="2">
        <v>894</v>
      </c>
      <c r="DV104" s="2">
        <v>2</v>
      </c>
      <c r="DW104" s="2">
        <v>3</v>
      </c>
      <c r="DX104" s="4">
        <v>0.99</v>
      </c>
    </row>
    <row r="105" spans="3:155">
      <c r="J105" s="2" t="s">
        <v>28</v>
      </c>
      <c r="K105" s="2">
        <v>10</v>
      </c>
      <c r="L105" s="2">
        <v>0</v>
      </c>
      <c r="M105" s="2">
        <v>10</v>
      </c>
      <c r="N105" s="2">
        <v>0</v>
      </c>
      <c r="O105" s="4">
        <v>0</v>
      </c>
      <c r="P105" s="4">
        <v>-1</v>
      </c>
      <c r="R105" s="2" t="s">
        <v>56</v>
      </c>
      <c r="S105" s="9">
        <v>110</v>
      </c>
      <c r="T105" s="2">
        <v>101</v>
      </c>
      <c r="U105" s="2">
        <v>0</v>
      </c>
      <c r="V105" s="2">
        <v>9</v>
      </c>
      <c r="W105" s="4">
        <v>0.91</v>
      </c>
      <c r="X105" s="4">
        <v>-8.9999999999999969E-2</v>
      </c>
      <c r="AI105" s="2" t="s">
        <v>105</v>
      </c>
      <c r="AJ105" s="2">
        <v>44</v>
      </c>
      <c r="AK105" s="2">
        <v>31</v>
      </c>
      <c r="AL105" s="2">
        <v>6</v>
      </c>
      <c r="AM105" s="2">
        <v>7</v>
      </c>
      <c r="AN105" s="4">
        <f t="shared" si="52"/>
        <v>0.70454545454545459</v>
      </c>
      <c r="AY105" s="2" t="s">
        <v>56</v>
      </c>
      <c r="AZ105" s="2">
        <v>110</v>
      </c>
      <c r="BA105" s="2">
        <v>0</v>
      </c>
      <c r="BB105" s="2">
        <v>0</v>
      </c>
      <c r="BC105" s="2">
        <v>110</v>
      </c>
      <c r="BD105" s="4">
        <v>0</v>
      </c>
      <c r="BE105" s="4"/>
    </row>
    <row r="106" spans="3:155">
      <c r="J106" s="2" t="s">
        <v>56</v>
      </c>
      <c r="K106" s="2">
        <v>110</v>
      </c>
      <c r="L106" s="2">
        <v>101</v>
      </c>
      <c r="M106" s="2">
        <v>0</v>
      </c>
      <c r="N106" s="2">
        <v>9</v>
      </c>
      <c r="O106" s="4">
        <v>0.91</v>
      </c>
      <c r="P106" s="4">
        <v>-8.9999999999999969E-2</v>
      </c>
      <c r="R106" s="2" t="s">
        <v>57</v>
      </c>
      <c r="S106" s="9">
        <v>56</v>
      </c>
      <c r="T106" s="2">
        <v>21</v>
      </c>
      <c r="U106" s="2">
        <v>7</v>
      </c>
      <c r="V106" s="2">
        <v>28</v>
      </c>
      <c r="W106" s="4">
        <v>0.37</v>
      </c>
      <c r="X106" s="4">
        <v>-0.5</v>
      </c>
      <c r="AI106" s="2" t="s">
        <v>104</v>
      </c>
      <c r="AJ106" s="2">
        <v>73</v>
      </c>
      <c r="AK106" s="2">
        <v>64</v>
      </c>
      <c r="AL106" s="2">
        <v>9</v>
      </c>
      <c r="AM106" s="2">
        <v>0</v>
      </c>
      <c r="AN106" s="4">
        <f t="shared" si="52"/>
        <v>0.87671232876712324</v>
      </c>
      <c r="AY106" s="2" t="s">
        <v>57</v>
      </c>
      <c r="AZ106" s="2">
        <v>56</v>
      </c>
      <c r="BA106" s="2">
        <v>0</v>
      </c>
      <c r="BB106" s="2">
        <v>0</v>
      </c>
      <c r="BC106" s="2">
        <v>56</v>
      </c>
      <c r="BD106" s="4">
        <v>0</v>
      </c>
      <c r="BE106" s="4"/>
    </row>
    <row r="107" spans="3:155">
      <c r="J107" s="2" t="s">
        <v>57</v>
      </c>
      <c r="K107" s="2">
        <v>56</v>
      </c>
      <c r="L107" s="2">
        <v>20</v>
      </c>
      <c r="M107" s="2">
        <v>7</v>
      </c>
      <c r="N107" s="2">
        <v>29</v>
      </c>
      <c r="O107" s="4">
        <v>0.35</v>
      </c>
      <c r="P107" s="4">
        <v>-0.52</v>
      </c>
      <c r="R107" s="2" t="s">
        <v>69</v>
      </c>
      <c r="S107" s="11">
        <v>176</v>
      </c>
      <c r="T107" s="2">
        <v>168</v>
      </c>
      <c r="U107" s="2">
        <v>2</v>
      </c>
      <c r="V107" s="2">
        <v>6</v>
      </c>
      <c r="W107" s="4">
        <v>0.95</v>
      </c>
      <c r="X107" s="4">
        <v>-1.0000000000000009E-2</v>
      </c>
      <c r="AI107" s="2" t="s">
        <v>112</v>
      </c>
      <c r="AJ107" s="2">
        <v>57</v>
      </c>
      <c r="AK107" s="2">
        <v>57</v>
      </c>
      <c r="AL107" s="2">
        <v>0</v>
      </c>
      <c r="AM107" s="2">
        <v>0</v>
      </c>
      <c r="AN107" s="4">
        <f>AK107/AJ107</f>
        <v>1</v>
      </c>
      <c r="AY107" s="2" t="s">
        <v>69</v>
      </c>
      <c r="AZ107" s="2">
        <v>176</v>
      </c>
      <c r="BA107" s="2">
        <v>0</v>
      </c>
      <c r="BB107" s="2">
        <v>0</v>
      </c>
      <c r="BC107" s="2">
        <v>176</v>
      </c>
      <c r="BD107" s="4">
        <v>0</v>
      </c>
      <c r="BE107" s="4"/>
    </row>
    <row r="108" spans="3:155">
      <c r="J108" s="2" t="s">
        <v>69</v>
      </c>
      <c r="K108" s="2">
        <v>176</v>
      </c>
      <c r="L108" s="2">
        <v>168</v>
      </c>
      <c r="M108" s="2">
        <v>2</v>
      </c>
      <c r="N108" s="2">
        <v>6</v>
      </c>
      <c r="O108" s="4">
        <v>0.95</v>
      </c>
      <c r="P108" s="4">
        <v>-1.0000000000000009E-2</v>
      </c>
      <c r="R108" s="2" t="s">
        <v>73</v>
      </c>
      <c r="S108" s="9">
        <v>234</v>
      </c>
      <c r="T108" s="2">
        <v>171</v>
      </c>
      <c r="U108" s="2">
        <v>58</v>
      </c>
      <c r="V108" s="2">
        <v>5</v>
      </c>
      <c r="W108" s="4">
        <v>0.73</v>
      </c>
      <c r="X108" s="4">
        <v>-0.20000000000000007</v>
      </c>
      <c r="AI108" s="2" t="s">
        <v>113</v>
      </c>
      <c r="AJ108" s="2">
        <v>290</v>
      </c>
      <c r="AK108" s="2">
        <v>122</v>
      </c>
      <c r="AL108" s="2">
        <v>3</v>
      </c>
      <c r="AM108" s="2">
        <v>165</v>
      </c>
      <c r="AN108" s="4">
        <f t="shared" ref="AN108:AN116" si="53">AK108/AJ108</f>
        <v>0.4206896551724138</v>
      </c>
      <c r="AY108" s="2" t="s">
        <v>70</v>
      </c>
      <c r="AZ108" s="2">
        <v>231</v>
      </c>
      <c r="BA108" s="2">
        <v>0</v>
      </c>
      <c r="BB108" s="2">
        <v>0</v>
      </c>
      <c r="BC108" s="2">
        <v>231</v>
      </c>
      <c r="BD108" s="4">
        <v>0</v>
      </c>
      <c r="BE108" s="4"/>
    </row>
    <row r="109" spans="3:155">
      <c r="J109" s="2" t="s">
        <v>72</v>
      </c>
      <c r="K109" s="2">
        <v>85</v>
      </c>
      <c r="L109" s="2">
        <v>0</v>
      </c>
      <c r="M109" s="2">
        <v>0</v>
      </c>
      <c r="N109" s="2">
        <v>85</v>
      </c>
      <c r="O109" s="4">
        <v>0</v>
      </c>
      <c r="P109" s="4">
        <v>-0.96</v>
      </c>
      <c r="R109" s="8" t="s">
        <v>82</v>
      </c>
      <c r="S109" s="22">
        <v>71</v>
      </c>
      <c r="T109" s="2">
        <v>0</v>
      </c>
      <c r="U109" s="2">
        <v>0</v>
      </c>
      <c r="V109" s="2">
        <v>71</v>
      </c>
      <c r="W109" s="4">
        <v>0</v>
      </c>
      <c r="X109" s="4">
        <v>-0.47</v>
      </c>
      <c r="AI109" s="2" t="s">
        <v>114</v>
      </c>
      <c r="AJ109" s="2">
        <v>47</v>
      </c>
      <c r="AK109" s="2">
        <v>32</v>
      </c>
      <c r="AL109" s="2">
        <v>1</v>
      </c>
      <c r="AM109" s="2">
        <v>14</v>
      </c>
      <c r="AN109" s="4">
        <f t="shared" si="53"/>
        <v>0.68085106382978722</v>
      </c>
      <c r="AY109" s="2" t="s">
        <v>73</v>
      </c>
      <c r="AZ109" s="2">
        <v>234</v>
      </c>
      <c r="BA109" s="2">
        <v>0</v>
      </c>
      <c r="BB109" s="2">
        <v>0</v>
      </c>
      <c r="BC109" s="2">
        <v>234</v>
      </c>
      <c r="BD109" s="4">
        <v>0</v>
      </c>
      <c r="BE109" s="4"/>
    </row>
    <row r="110" spans="3:155">
      <c r="J110" s="2" t="s">
        <v>73</v>
      </c>
      <c r="K110" s="2">
        <v>234</v>
      </c>
      <c r="L110" s="2">
        <v>171</v>
      </c>
      <c r="M110" s="2">
        <v>58</v>
      </c>
      <c r="N110" s="2">
        <v>5</v>
      </c>
      <c r="O110" s="4">
        <v>0.73</v>
      </c>
      <c r="P110" s="4">
        <v>-0.20000000000000007</v>
      </c>
      <c r="R110" s="2" t="s">
        <v>90</v>
      </c>
      <c r="S110" s="9">
        <v>1</v>
      </c>
      <c r="T110" s="2">
        <v>0</v>
      </c>
      <c r="U110" s="2">
        <v>0</v>
      </c>
      <c r="V110" s="2">
        <v>1</v>
      </c>
      <c r="W110" s="4">
        <v>0</v>
      </c>
      <c r="X110" s="4">
        <v>-1</v>
      </c>
      <c r="AI110" s="2" t="s">
        <v>115</v>
      </c>
      <c r="AJ110" s="2">
        <v>24</v>
      </c>
      <c r="AK110" s="2">
        <v>19</v>
      </c>
      <c r="AL110" s="2">
        <v>4</v>
      </c>
      <c r="AM110" s="2">
        <v>1</v>
      </c>
      <c r="AN110" s="4">
        <f t="shared" si="53"/>
        <v>0.79166666666666663</v>
      </c>
      <c r="AY110" s="2" t="s">
        <v>82</v>
      </c>
      <c r="AZ110" s="2">
        <v>71</v>
      </c>
      <c r="BA110" s="2">
        <v>0</v>
      </c>
      <c r="BB110" s="2">
        <v>0</v>
      </c>
      <c r="BC110" s="2">
        <v>71</v>
      </c>
      <c r="BD110" s="4">
        <v>0</v>
      </c>
      <c r="BE110" s="4"/>
    </row>
    <row r="111" spans="3:155">
      <c r="J111" s="7" t="s">
        <v>75</v>
      </c>
      <c r="K111" s="2">
        <v>68</v>
      </c>
      <c r="L111" s="2">
        <v>37</v>
      </c>
      <c r="M111" s="2">
        <v>29</v>
      </c>
      <c r="N111" s="2">
        <v>2</v>
      </c>
      <c r="O111" s="4">
        <v>0.54</v>
      </c>
      <c r="P111" s="4">
        <v>-2.9999999999999916E-2</v>
      </c>
      <c r="R111" s="2" t="s">
        <v>93</v>
      </c>
      <c r="S111" s="9">
        <v>11</v>
      </c>
      <c r="T111" s="2">
        <v>0</v>
      </c>
      <c r="U111" s="2">
        <v>0</v>
      </c>
      <c r="V111" s="2">
        <v>11</v>
      </c>
      <c r="W111" s="4">
        <v>0</v>
      </c>
      <c r="X111" s="4">
        <v>-0.72727272727272729</v>
      </c>
      <c r="AI111" s="2" t="s">
        <v>109</v>
      </c>
      <c r="AJ111" s="2">
        <v>3</v>
      </c>
      <c r="AK111" s="2">
        <v>3</v>
      </c>
      <c r="AL111" s="2">
        <v>0</v>
      </c>
      <c r="AM111" s="2">
        <v>0</v>
      </c>
      <c r="AN111" s="4">
        <f t="shared" si="53"/>
        <v>1</v>
      </c>
    </row>
    <row r="112" spans="3:155">
      <c r="J112" s="11" t="s">
        <v>82</v>
      </c>
      <c r="K112" s="2">
        <v>71</v>
      </c>
      <c r="L112" s="2">
        <v>22</v>
      </c>
      <c r="M112" s="11">
        <v>12</v>
      </c>
      <c r="N112" s="2">
        <v>37</v>
      </c>
      <c r="O112" s="4">
        <v>0.3</v>
      </c>
      <c r="P112" s="4">
        <v>-0.16999999999999998</v>
      </c>
      <c r="R112" s="2" t="s">
        <v>94</v>
      </c>
      <c r="S112" s="9">
        <v>1</v>
      </c>
      <c r="T112" s="2">
        <v>0</v>
      </c>
      <c r="U112" s="2">
        <v>0</v>
      </c>
      <c r="V112" s="2">
        <v>1</v>
      </c>
      <c r="W112" s="4">
        <v>0</v>
      </c>
      <c r="X112" s="4">
        <v>-1</v>
      </c>
      <c r="AI112" s="2" t="s">
        <v>110</v>
      </c>
      <c r="AJ112" s="2">
        <v>28</v>
      </c>
      <c r="AK112" s="2">
        <v>5</v>
      </c>
      <c r="AL112" s="2">
        <v>4</v>
      </c>
      <c r="AM112" s="2">
        <v>19</v>
      </c>
      <c r="AN112" s="4">
        <f t="shared" si="53"/>
        <v>0.17857142857142858</v>
      </c>
    </row>
    <row r="113" spans="18:56">
      <c r="R113" s="2" t="s">
        <v>96</v>
      </c>
      <c r="S113" s="9">
        <v>10</v>
      </c>
      <c r="T113" s="2">
        <v>0</v>
      </c>
      <c r="U113" s="2">
        <v>0</v>
      </c>
      <c r="V113" s="2">
        <v>10</v>
      </c>
      <c r="W113" s="4">
        <v>0</v>
      </c>
      <c r="X113" s="4">
        <v>-1</v>
      </c>
      <c r="AI113" s="2" t="s">
        <v>111</v>
      </c>
      <c r="AJ113" s="2">
        <v>138</v>
      </c>
      <c r="AK113" s="2">
        <v>1</v>
      </c>
      <c r="AL113" s="2">
        <v>136</v>
      </c>
      <c r="AM113" s="2">
        <v>1</v>
      </c>
      <c r="AN113" s="4">
        <f t="shared" si="53"/>
        <v>7.246376811594203E-3</v>
      </c>
    </row>
    <row r="114" spans="18:56">
      <c r="AI114" s="2" t="s">
        <v>116</v>
      </c>
      <c r="AJ114" s="2">
        <v>107</v>
      </c>
      <c r="AK114" s="2">
        <v>100</v>
      </c>
      <c r="AL114" s="2">
        <v>7</v>
      </c>
      <c r="AM114" s="2">
        <v>0</v>
      </c>
      <c r="AN114" s="4">
        <f t="shared" si="53"/>
        <v>0.93457943925233644</v>
      </c>
      <c r="AY114" s="2" t="s">
        <v>24</v>
      </c>
      <c r="AZ114" s="2">
        <v>3</v>
      </c>
      <c r="BA114" s="2">
        <v>3</v>
      </c>
      <c r="BB114" s="2">
        <v>0</v>
      </c>
      <c r="BC114" s="2">
        <v>0</v>
      </c>
      <c r="BD114" s="4">
        <v>1</v>
      </c>
    </row>
    <row r="115" spans="18:56">
      <c r="AI115" s="2" t="s">
        <v>117</v>
      </c>
      <c r="AJ115" s="2">
        <v>75</v>
      </c>
      <c r="AK115" s="2">
        <v>67</v>
      </c>
      <c r="AL115" s="2">
        <v>8</v>
      </c>
      <c r="AM115" s="2">
        <v>0</v>
      </c>
      <c r="AN115" s="4">
        <f t="shared" si="53"/>
        <v>0.89333333333333331</v>
      </c>
      <c r="AY115" s="2" t="s">
        <v>47</v>
      </c>
      <c r="AZ115" s="2">
        <v>45</v>
      </c>
      <c r="BA115" s="2">
        <v>45</v>
      </c>
      <c r="BB115" s="2">
        <v>0</v>
      </c>
      <c r="BC115" s="2">
        <v>0</v>
      </c>
      <c r="BD115" s="4">
        <v>1</v>
      </c>
    </row>
    <row r="116" spans="18:56">
      <c r="AI116" s="2" t="s">
        <v>118</v>
      </c>
      <c r="AJ116" s="2">
        <v>18</v>
      </c>
      <c r="AK116" s="2">
        <v>18</v>
      </c>
      <c r="AL116" s="2">
        <v>0</v>
      </c>
      <c r="AM116" s="2">
        <v>0</v>
      </c>
      <c r="AN116" s="4">
        <f t="shared" si="53"/>
        <v>1</v>
      </c>
      <c r="AY116" s="2" t="s">
        <v>51</v>
      </c>
      <c r="AZ116" s="2">
        <v>45</v>
      </c>
      <c r="BA116" s="2">
        <v>39</v>
      </c>
      <c r="BB116" s="2">
        <v>6</v>
      </c>
      <c r="BC116" s="2">
        <v>0</v>
      </c>
      <c r="BD116" s="4">
        <v>0.87</v>
      </c>
    </row>
    <row r="117" spans="18:56">
      <c r="AY117" s="2" t="s">
        <v>56</v>
      </c>
      <c r="AZ117" s="2">
        <v>110</v>
      </c>
      <c r="BA117" s="2">
        <v>110</v>
      </c>
      <c r="BB117" s="2">
        <v>0</v>
      </c>
      <c r="BC117" s="2">
        <v>0</v>
      </c>
      <c r="BD117" s="4">
        <v>1</v>
      </c>
    </row>
    <row r="118" spans="18:56">
      <c r="AY118" s="2" t="s">
        <v>57</v>
      </c>
      <c r="AZ118" s="2">
        <v>56</v>
      </c>
      <c r="BA118" s="2">
        <v>49</v>
      </c>
      <c r="BB118" s="2">
        <v>5</v>
      </c>
      <c r="BC118" s="2">
        <v>2</v>
      </c>
      <c r="BD118" s="4">
        <v>0.88</v>
      </c>
    </row>
    <row r="119" spans="18:56">
      <c r="AY119" s="2" t="s">
        <v>69</v>
      </c>
      <c r="AZ119" s="2">
        <v>176</v>
      </c>
      <c r="BA119" s="2">
        <v>171</v>
      </c>
      <c r="BB119" s="2">
        <v>2</v>
      </c>
      <c r="BC119" s="2">
        <v>3</v>
      </c>
      <c r="BD119" s="4">
        <v>0.97</v>
      </c>
    </row>
    <row r="120" spans="18:56">
      <c r="AY120" s="2" t="s">
        <v>70</v>
      </c>
      <c r="AZ120" s="2">
        <v>231</v>
      </c>
      <c r="BA120" s="2">
        <v>222</v>
      </c>
      <c r="BB120" s="2">
        <v>6</v>
      </c>
      <c r="BC120" s="2">
        <v>3</v>
      </c>
      <c r="BD120" s="4">
        <v>0.96</v>
      </c>
    </row>
    <row r="121" spans="18:56">
      <c r="AY121" s="2" t="s">
        <v>73</v>
      </c>
      <c r="AZ121" s="2">
        <v>234</v>
      </c>
      <c r="BA121" s="2">
        <v>66</v>
      </c>
      <c r="BB121" s="2">
        <v>1</v>
      </c>
      <c r="BC121" s="2">
        <v>167</v>
      </c>
      <c r="BD121" s="4">
        <v>0.28000000000000003</v>
      </c>
    </row>
    <row r="122" spans="18:56">
      <c r="AY122" s="2" t="s">
        <v>82</v>
      </c>
      <c r="AZ122" s="2">
        <v>71</v>
      </c>
      <c r="BA122" s="2">
        <v>34</v>
      </c>
      <c r="BB122" s="2">
        <v>9</v>
      </c>
      <c r="BC122" s="2">
        <v>28</v>
      </c>
      <c r="BD122" s="4">
        <v>0.48</v>
      </c>
    </row>
  </sheetData>
  <phoneticPr fontId="11" type="noConversion"/>
  <conditionalFormatting sqref="DT61">
    <cfRule type="duplicateValues" dxfId="373" priority="3"/>
  </conditionalFormatting>
  <conditionalFormatting sqref="DT71">
    <cfRule type="duplicateValues" dxfId="372" priority="2"/>
  </conditionalFormatting>
  <conditionalFormatting sqref="DT60">
    <cfRule type="duplicateValues" dxfId="371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sqref="A1:F1"/>
    </sheetView>
  </sheetViews>
  <sheetFormatPr defaultRowHeight="15"/>
  <sheetData>
    <row r="1" spans="1:6">
      <c r="A1" s="157" t="s">
        <v>0</v>
      </c>
      <c r="B1" s="157" t="s">
        <v>1</v>
      </c>
      <c r="C1" s="157" t="s">
        <v>2</v>
      </c>
      <c r="D1" s="157" t="s">
        <v>3</v>
      </c>
      <c r="E1" s="157" t="s">
        <v>4</v>
      </c>
      <c r="F1" s="158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S134"/>
  <sheetViews>
    <sheetView tabSelected="1" topLeftCell="XD1" zoomScaleNormal="100" workbookViewId="0">
      <pane ySplit="2" topLeftCell="A63" activePane="bottomLeft" state="frozen"/>
      <selection pane="bottomLeft" activeCell="XN68" sqref="XN68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52" width="9.140625" style="2" customWidth="1"/>
    <col min="53" max="53" width="9.140625" style="4" customWidth="1"/>
    <col min="54" max="60" width="9.140625" style="2" customWidth="1"/>
    <col min="61" max="61" width="9.140625" style="4" customWidth="1"/>
    <col min="62" max="68" width="9.140625" style="2" customWidth="1"/>
    <col min="69" max="69" width="9.140625" style="4" customWidth="1"/>
    <col min="70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03" width="9.140625" style="2" customWidth="1"/>
    <col min="104" max="104" width="30.7109375" style="2" customWidth="1"/>
    <col min="105" max="108" width="9.140625" style="2" customWidth="1"/>
    <col min="109" max="109" width="9.140625" style="4" customWidth="1"/>
    <col min="110" max="111" width="9.140625" style="2" customWidth="1"/>
    <col min="112" max="112" width="30.7109375" style="2" customWidth="1"/>
    <col min="113" max="116" width="9.140625" style="2" customWidth="1"/>
    <col min="117" max="117" width="9.140625" style="4" customWidth="1"/>
    <col min="118" max="119" width="9.140625" style="2" customWidth="1"/>
    <col min="120" max="120" width="30.7109375" style="2" customWidth="1"/>
    <col min="121" max="124" width="9.140625" style="2" customWidth="1"/>
    <col min="125" max="125" width="9.140625" style="4" customWidth="1"/>
    <col min="126" max="132" width="9.140625" style="2" customWidth="1"/>
    <col min="133" max="133" width="9.140625" style="4" customWidth="1"/>
    <col min="134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8" width="9.140625" style="2" customWidth="1"/>
    <col min="189" max="189" width="9.140625" style="4" customWidth="1"/>
    <col min="190" max="196" width="9.140625" style="2" customWidth="1"/>
    <col min="197" max="197" width="9.140625" style="4" customWidth="1"/>
    <col min="198" max="199" width="9.140625" style="2" customWidth="1"/>
    <col min="200" max="200" width="12.28515625" style="2" customWidth="1"/>
    <col min="201" max="204" width="9.140625" style="2" customWidth="1"/>
    <col min="205" max="205" width="9.140625" style="4" customWidth="1"/>
    <col min="206" max="206" width="9.140625" style="11" customWidth="1"/>
    <col min="207" max="212" width="9.140625" style="2" customWidth="1"/>
    <col min="213" max="213" width="9.140625" style="4" customWidth="1"/>
    <col min="214" max="220" width="9.140625" style="2" customWidth="1"/>
    <col min="221" max="221" width="9.140625" style="4" customWidth="1"/>
    <col min="222" max="228" width="9.140625" style="2" customWidth="1"/>
    <col min="229" max="229" width="9.140625" style="4" customWidth="1"/>
    <col min="230" max="236" width="9.140625" style="2" customWidth="1"/>
    <col min="237" max="237" width="9.140625" style="4" customWidth="1"/>
    <col min="238" max="239" width="9.140625" style="2" customWidth="1"/>
    <col min="240" max="240" width="10.7109375" style="2" customWidth="1"/>
    <col min="241" max="244" width="9.140625" style="2" customWidth="1"/>
    <col min="245" max="245" width="9.140625" style="4" customWidth="1"/>
    <col min="246" max="247" width="9.140625" style="2" customWidth="1"/>
    <col min="248" max="248" width="23.7109375" style="2" customWidth="1"/>
    <col min="249" max="252" width="9.140625" style="2"/>
    <col min="253" max="253" width="9.140625" style="4"/>
    <col min="254" max="260" width="9.140625" style="2"/>
    <col min="261" max="261" width="9.140625" style="4"/>
    <col min="262" max="268" width="9.140625" style="2"/>
    <col min="269" max="269" width="9.140625" style="4"/>
    <col min="270" max="287" width="9.140625" style="2"/>
    <col min="288" max="288" width="13.140625" style="2" customWidth="1"/>
    <col min="289" max="292" width="9.140625" style="2"/>
    <col min="293" max="293" width="9.140625" style="4"/>
    <col min="294" max="300" width="9.140625" style="2"/>
    <col min="301" max="301" width="9.140625" style="4"/>
    <col min="302" max="318" width="9.140625" style="2"/>
    <col min="319" max="326" width="9.140625" style="157"/>
    <col min="327" max="327" width="9.140625" style="2"/>
    <col min="328" max="328" width="18" style="2" customWidth="1"/>
    <col min="329" max="332" width="9.140625" style="2"/>
    <col min="333" max="333" width="9.140625" style="4"/>
    <col min="334" max="340" width="9.140625" style="2"/>
    <col min="341" max="341" width="9.140625" style="158"/>
    <col min="342" max="348" width="9.140625" style="2"/>
    <col min="349" max="349" width="9.140625" style="158"/>
    <col min="350" max="364" width="9.140625" style="2"/>
    <col min="365" max="365" width="9.140625" style="158"/>
    <col min="366" max="372" width="9.140625" style="2"/>
    <col min="373" max="373" width="9.140625" style="158"/>
    <col min="374" max="380" width="9.140625" style="2"/>
    <col min="381" max="381" width="9.140625" style="158"/>
    <col min="382" max="382" width="9.140625" style="2"/>
    <col min="383" max="388" width="0" style="2" hidden="1" customWidth="1"/>
    <col min="389" max="389" width="0" style="158" hidden="1" customWidth="1"/>
    <col min="390" max="396" width="0" style="2" hidden="1" customWidth="1"/>
    <col min="397" max="397" width="0" style="158" hidden="1" customWidth="1"/>
    <col min="398" max="404" width="0" style="2" hidden="1" customWidth="1"/>
    <col min="405" max="405" width="20.28515625" style="158" customWidth="1"/>
    <col min="406" max="409" width="9.140625" style="2"/>
    <col min="410" max="410" width="9.140625" style="158"/>
    <col min="411" max="417" width="9.140625" style="2"/>
    <col min="418" max="418" width="9.140625" style="158"/>
    <col min="419" max="420" width="9.140625" style="2"/>
    <col min="421" max="421" width="16.85546875" style="2" customWidth="1"/>
    <col min="422" max="425" width="9.140625" style="2"/>
    <col min="426" max="426" width="9.140625" style="158"/>
    <col min="427" max="428" width="9.140625" style="2"/>
    <col min="429" max="429" width="20.5703125" style="2" hidden="1" customWidth="1"/>
    <col min="430" max="433" width="0" style="2" hidden="1" customWidth="1"/>
    <col min="434" max="434" width="0" style="158" hidden="1" customWidth="1"/>
    <col min="435" max="435" width="0" style="2" hidden="1" customWidth="1"/>
    <col min="436" max="436" width="9.140625" style="2"/>
    <col min="437" max="437" width="20.140625" style="2" customWidth="1"/>
    <col min="438" max="441" width="9.140625" style="2"/>
    <col min="442" max="442" width="9.140625" style="158"/>
    <col min="443" max="449" width="9.140625" style="2"/>
    <col min="450" max="450" width="9.140625" style="158"/>
    <col min="451" max="452" width="9.140625" style="2"/>
    <col min="453" max="453" width="9.5703125" style="2" customWidth="1"/>
    <col min="454" max="457" width="9.140625" style="2"/>
    <col min="458" max="458" width="9.140625" style="158"/>
    <col min="459" max="460" width="9.140625" style="2"/>
    <col min="461" max="461" width="11.28515625" style="157" customWidth="1"/>
    <col min="462" max="465" width="9.140625" style="157"/>
    <col min="466" max="466" width="9.140625" style="158"/>
    <col min="467" max="468" width="9.140625" style="2"/>
    <col min="469" max="469" width="11.28515625" style="157" customWidth="1"/>
    <col min="470" max="473" width="9.140625" style="157"/>
    <col min="474" max="474" width="9.140625" style="158"/>
    <col min="475" max="475" width="9.140625" style="157"/>
    <col min="476" max="476" width="9.140625" style="2"/>
    <col min="477" max="477" width="11.28515625" style="157" customWidth="1"/>
    <col min="478" max="481" width="9.140625" style="157"/>
    <col min="482" max="482" width="9.140625" style="158"/>
    <col min="483" max="483" width="9.140625" style="157"/>
    <col min="484" max="484" width="9.140625" style="2"/>
    <col min="485" max="485" width="11.28515625" style="157" customWidth="1"/>
    <col min="486" max="489" width="9.140625" style="157"/>
    <col min="490" max="490" width="8.7109375" style="158" customWidth="1"/>
    <col min="491" max="491" width="9.140625" style="157"/>
    <col min="492" max="492" width="9.140625" style="2"/>
    <col min="493" max="493" width="11.28515625" style="157" customWidth="1"/>
    <col min="494" max="497" width="9.140625" style="157"/>
    <col min="498" max="498" width="8.7109375" style="158" customWidth="1"/>
    <col min="499" max="499" width="9.140625" style="157"/>
    <col min="500" max="500" width="9.140625" style="2"/>
    <col min="501" max="501" width="11.28515625" style="157" customWidth="1"/>
    <col min="502" max="505" width="9.140625" style="157"/>
    <col min="506" max="506" width="8.7109375" style="158" customWidth="1"/>
    <col min="507" max="507" width="9.140625" style="157"/>
    <col min="508" max="508" width="9.140625" style="2"/>
    <col min="509" max="509" width="11.28515625" style="157" customWidth="1"/>
    <col min="510" max="513" width="9.140625" style="157"/>
    <col min="514" max="514" width="8.7109375" style="158" customWidth="1"/>
    <col min="515" max="515" width="9.140625" style="157"/>
    <col min="516" max="516" width="9.140625" style="2"/>
    <col min="517" max="517" width="11.28515625" style="157" customWidth="1"/>
    <col min="518" max="521" width="9.140625" style="157"/>
    <col min="522" max="522" width="8.7109375" style="158" customWidth="1"/>
    <col min="523" max="523" width="9.140625" style="157"/>
    <col min="524" max="524" width="9.140625" style="2"/>
    <col min="525" max="525" width="11.28515625" style="157" customWidth="1"/>
    <col min="526" max="529" width="9.140625" style="157"/>
    <col min="530" max="530" width="8.7109375" style="158" customWidth="1"/>
    <col min="531" max="531" width="9.140625" style="157"/>
    <col min="532" max="532" width="9.140625" style="2"/>
    <col min="533" max="533" width="11.28515625" style="157" customWidth="1"/>
    <col min="534" max="537" width="9.140625" style="157"/>
    <col min="538" max="538" width="9.42578125" style="158" customWidth="1"/>
    <col min="539" max="540" width="9.140625" style="2"/>
    <col min="541" max="541" width="11.28515625" style="157" customWidth="1"/>
    <col min="542" max="545" width="9.140625" style="157"/>
    <col min="546" max="546" width="8.7109375" style="158" customWidth="1"/>
    <col min="547" max="547" width="9.140625" style="157"/>
    <col min="548" max="548" width="9.140625" style="2"/>
    <col min="549" max="549" width="11.28515625" style="157" customWidth="1"/>
    <col min="550" max="553" width="9.140625" style="157"/>
    <col min="554" max="554" width="8.7109375" style="158" customWidth="1"/>
    <col min="555" max="555" width="9.140625" style="157"/>
    <col min="556" max="556" width="9.140625" style="2"/>
    <col min="557" max="557" width="11.28515625" style="157" customWidth="1"/>
    <col min="558" max="561" width="9.140625" style="157"/>
    <col min="562" max="562" width="8.7109375" style="158" customWidth="1"/>
    <col min="563" max="563" width="9.140625" style="157"/>
    <col min="564" max="564" width="9.140625" style="2"/>
    <col min="565" max="565" width="14" style="157" customWidth="1"/>
    <col min="566" max="569" width="9.140625" style="157"/>
    <col min="570" max="570" width="8.7109375" style="158" customWidth="1"/>
    <col min="571" max="571" width="9.140625" style="157"/>
    <col min="572" max="572" width="9.140625" style="2"/>
    <col min="573" max="573" width="14" style="157" customWidth="1"/>
    <col min="574" max="577" width="9.140625" style="157" customWidth="1"/>
    <col min="578" max="578" width="8.7109375" style="158" customWidth="1"/>
    <col min="579" max="579" width="9.140625" style="157" customWidth="1"/>
    <col min="580" max="580" width="9.140625" style="2" customWidth="1"/>
    <col min="581" max="581" width="14" style="157" customWidth="1"/>
    <col min="582" max="585" width="9.140625" style="157" customWidth="1"/>
    <col min="586" max="586" width="8.7109375" style="158" customWidth="1"/>
    <col min="587" max="588" width="9.140625" style="157" customWidth="1"/>
    <col min="589" max="589" width="14" style="157" customWidth="1"/>
    <col min="590" max="593" width="9.140625" style="157"/>
    <col min="594" max="594" width="8.7109375" style="158" customWidth="1"/>
    <col min="595" max="595" width="9.140625" style="157"/>
    <col min="596" max="596" width="9.140625" style="2"/>
    <col min="597" max="597" width="14" style="157" customWidth="1"/>
    <col min="598" max="601" width="9.140625" style="157"/>
    <col min="602" max="602" width="8.7109375" style="158" customWidth="1"/>
    <col min="603" max="603" width="9.140625" style="157"/>
    <col min="604" max="604" width="9.140625" style="2"/>
    <col min="605" max="605" width="14" style="157" customWidth="1"/>
    <col min="606" max="609" width="9.140625" style="157"/>
    <col min="610" max="610" width="8.7109375" style="158" customWidth="1"/>
    <col min="611" max="611" width="9.140625" style="157"/>
    <col min="612" max="612" width="9.140625" style="2"/>
    <col min="613" max="613" width="22.85546875" style="2" customWidth="1"/>
    <col min="614" max="620" width="9.140625" style="2"/>
    <col min="621" max="621" width="22.85546875" style="157" customWidth="1"/>
    <col min="622" max="627" width="9.140625" style="157"/>
    <col min="628" max="628" width="9.140625" style="2"/>
    <col min="629" max="629" width="22.85546875" style="157" customWidth="1"/>
    <col min="630" max="635" width="9.140625" style="157"/>
    <col min="636" max="636" width="9.140625" style="2"/>
    <col min="637" max="637" width="22.85546875" style="157" customWidth="1"/>
    <col min="638" max="643" width="9.140625" style="157"/>
    <col min="644" max="16384" width="9.140625" style="2"/>
  </cols>
  <sheetData>
    <row r="1" spans="1:643" ht="24.95" customHeight="1">
      <c r="A1" s="101" t="s">
        <v>153</v>
      </c>
      <c r="B1" s="65"/>
      <c r="C1" s="65"/>
      <c r="D1" s="65"/>
      <c r="E1" s="65"/>
      <c r="F1" s="65"/>
      <c r="H1" s="68" t="s">
        <v>165</v>
      </c>
      <c r="M1" s="2"/>
      <c r="P1" s="68" t="s">
        <v>152</v>
      </c>
      <c r="U1" s="2"/>
      <c r="X1" s="68" t="s">
        <v>154</v>
      </c>
      <c r="AC1" s="2"/>
      <c r="AF1" s="68" t="s">
        <v>155</v>
      </c>
      <c r="AN1" s="68" t="s">
        <v>166</v>
      </c>
      <c r="AV1" s="68" t="s">
        <v>167</v>
      </c>
      <c r="BD1" s="68" t="s">
        <v>168</v>
      </c>
      <c r="BL1" s="68" t="s">
        <v>170</v>
      </c>
      <c r="BT1" s="68" t="s">
        <v>172</v>
      </c>
      <c r="CB1" s="68" t="s">
        <v>173</v>
      </c>
      <c r="CJ1" s="68" t="s">
        <v>175</v>
      </c>
      <c r="CR1" s="68" t="s">
        <v>176</v>
      </c>
      <c r="CZ1" s="68" t="s">
        <v>177</v>
      </c>
      <c r="DH1" s="68" t="s">
        <v>178</v>
      </c>
      <c r="DP1" s="68" t="s">
        <v>184</v>
      </c>
      <c r="DX1" s="68" t="s">
        <v>185</v>
      </c>
      <c r="EF1" s="68" t="s">
        <v>186</v>
      </c>
      <c r="EN1" s="2" t="s">
        <v>187</v>
      </c>
      <c r="EV1" s="2" t="s">
        <v>188</v>
      </c>
      <c r="FD1" s="2" t="s">
        <v>190</v>
      </c>
      <c r="FL1" s="2" t="s">
        <v>191</v>
      </c>
      <c r="FT1" s="2" t="s">
        <v>192</v>
      </c>
      <c r="GB1" s="2" t="s">
        <v>195</v>
      </c>
      <c r="GJ1" s="2" t="s">
        <v>196</v>
      </c>
      <c r="GR1" s="2" t="s">
        <v>197</v>
      </c>
      <c r="GZ1" s="2" t="s">
        <v>199</v>
      </c>
      <c r="HH1" s="2" t="s">
        <v>200</v>
      </c>
      <c r="HP1" s="2" t="s">
        <v>201</v>
      </c>
      <c r="HX1" s="2" t="s">
        <v>202</v>
      </c>
      <c r="IF1" s="2" t="s">
        <v>214</v>
      </c>
      <c r="IN1" s="196" t="s">
        <v>215</v>
      </c>
      <c r="IO1" s="196"/>
      <c r="IV1" s="195" t="s">
        <v>220</v>
      </c>
      <c r="IW1" s="195"/>
      <c r="JD1" s="195" t="s">
        <v>230</v>
      </c>
      <c r="JE1" s="195"/>
      <c r="JL1" s="195" t="s">
        <v>238</v>
      </c>
      <c r="JM1" s="195"/>
      <c r="JQ1" s="4"/>
      <c r="JT1" s="195" t="s">
        <v>258</v>
      </c>
      <c r="JU1" s="195"/>
      <c r="JY1" s="4"/>
      <c r="KB1" s="195" t="s">
        <v>255</v>
      </c>
      <c r="KC1" s="195"/>
      <c r="KJ1" s="2" t="s">
        <v>259</v>
      </c>
      <c r="KR1" s="195" t="s">
        <v>272</v>
      </c>
      <c r="KS1" s="195"/>
      <c r="KT1" s="116"/>
      <c r="KU1" s="116"/>
      <c r="KV1" s="116"/>
      <c r="KW1" s="116"/>
      <c r="KX1" s="116"/>
      <c r="KY1" s="116"/>
      <c r="KZ1" s="195" t="s">
        <v>273</v>
      </c>
      <c r="LA1" s="195"/>
      <c r="LB1" s="116"/>
      <c r="LC1" s="116"/>
      <c r="LD1" s="116"/>
      <c r="LE1" s="116"/>
      <c r="LF1" s="116"/>
      <c r="LG1" s="156"/>
      <c r="LH1" s="195" t="s">
        <v>278</v>
      </c>
      <c r="LI1" s="195"/>
      <c r="LM1" s="158"/>
      <c r="LO1" s="157"/>
      <c r="LP1" s="2" t="s">
        <v>271</v>
      </c>
      <c r="LX1" s="2" t="s">
        <v>282</v>
      </c>
      <c r="MF1" s="195" t="s">
        <v>286</v>
      </c>
      <c r="MG1" s="195"/>
      <c r="MH1" s="157"/>
      <c r="MI1" s="157"/>
      <c r="MJ1" s="157"/>
      <c r="ML1" s="157"/>
      <c r="MM1" s="157"/>
      <c r="MN1" s="195" t="s">
        <v>287</v>
      </c>
      <c r="MO1" s="195"/>
      <c r="MP1" s="157"/>
      <c r="MQ1" s="157"/>
      <c r="MR1" s="157"/>
      <c r="MS1" s="158"/>
      <c r="MT1" s="157"/>
      <c r="MU1" s="157"/>
      <c r="MV1" s="195" t="s">
        <v>288</v>
      </c>
      <c r="MW1" s="195"/>
      <c r="MX1" s="157"/>
      <c r="MY1" s="157"/>
      <c r="MZ1" s="157"/>
      <c r="NB1" s="157"/>
      <c r="NC1" s="157"/>
      <c r="ND1" s="157"/>
      <c r="NE1" s="195" t="s">
        <v>314</v>
      </c>
      <c r="NF1" s="195"/>
      <c r="NG1" s="157"/>
      <c r="NH1" s="157"/>
      <c r="NJ1" s="157"/>
      <c r="NK1" s="157"/>
      <c r="NL1" s="195" t="s">
        <v>316</v>
      </c>
      <c r="NM1" s="195"/>
      <c r="NN1" s="157"/>
      <c r="NO1" s="157"/>
      <c r="NP1" s="157"/>
      <c r="NR1" s="157"/>
      <c r="NS1" s="157"/>
      <c r="NT1" s="2" t="s">
        <v>317</v>
      </c>
      <c r="OA1" s="2" t="s">
        <v>308</v>
      </c>
      <c r="OH1" s="2" t="s">
        <v>313</v>
      </c>
      <c r="OO1" s="158" t="s">
        <v>318</v>
      </c>
      <c r="OW1" s="2" t="s">
        <v>331</v>
      </c>
      <c r="PE1" s="2" t="s">
        <v>332</v>
      </c>
      <c r="PM1" s="2" t="s">
        <v>354</v>
      </c>
      <c r="PU1" s="2" t="s">
        <v>354</v>
      </c>
      <c r="QC1" s="2" t="s">
        <v>366</v>
      </c>
      <c r="QK1" s="2" t="s">
        <v>370</v>
      </c>
      <c r="QS1" s="157" t="s">
        <v>373</v>
      </c>
      <c r="RA1" s="157" t="s">
        <v>376</v>
      </c>
      <c r="RI1" s="157" t="s">
        <v>377</v>
      </c>
      <c r="RQ1" s="157" t="s">
        <v>378</v>
      </c>
      <c r="RY1" s="157" t="s">
        <v>382</v>
      </c>
      <c r="SA1" s="157">
        <v>152</v>
      </c>
      <c r="SG1" s="157" t="s">
        <v>386</v>
      </c>
      <c r="SO1" s="157" t="s">
        <v>391</v>
      </c>
      <c r="SW1" s="157" t="s">
        <v>397</v>
      </c>
      <c r="TE1" s="157" t="s">
        <v>398</v>
      </c>
      <c r="TM1" s="157" t="s">
        <v>399</v>
      </c>
      <c r="TU1" s="157" t="s">
        <v>410</v>
      </c>
      <c r="UC1" s="157" t="s">
        <v>414</v>
      </c>
      <c r="UK1" s="157" t="s">
        <v>415</v>
      </c>
      <c r="US1" s="157" t="s">
        <v>416</v>
      </c>
      <c r="VA1" s="157" t="s">
        <v>419</v>
      </c>
      <c r="VI1" s="157" t="s">
        <v>420</v>
      </c>
      <c r="VQ1" s="157" t="s">
        <v>424</v>
      </c>
      <c r="VY1" s="157" t="s">
        <v>426</v>
      </c>
      <c r="WG1" s="157" t="s">
        <v>427</v>
      </c>
      <c r="WO1" s="157" t="s">
        <v>430</v>
      </c>
      <c r="WW1" s="157" t="s">
        <v>431</v>
      </c>
      <c r="XE1" s="157" t="s">
        <v>438</v>
      </c>
      <c r="XM1" s="157" t="s">
        <v>439</v>
      </c>
    </row>
    <row r="2" spans="1:643" ht="15.75" thickBo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2" t="s">
        <v>0</v>
      </c>
      <c r="IO2" s="2" t="s">
        <v>1</v>
      </c>
      <c r="IP2" s="2" t="s">
        <v>2</v>
      </c>
      <c r="IQ2" s="2" t="s">
        <v>3</v>
      </c>
      <c r="IR2" s="2" t="s">
        <v>4</v>
      </c>
      <c r="IS2" s="4" t="s">
        <v>5</v>
      </c>
      <c r="IV2" s="2" t="s">
        <v>0</v>
      </c>
      <c r="IW2" s="2" t="s">
        <v>1</v>
      </c>
      <c r="IX2" s="2" t="s">
        <v>2</v>
      </c>
      <c r="IY2" s="2" t="s">
        <v>3</v>
      </c>
      <c r="IZ2" s="2" t="s">
        <v>4</v>
      </c>
      <c r="JA2" s="4" t="s">
        <v>5</v>
      </c>
      <c r="JD2" s="2" t="s">
        <v>0</v>
      </c>
      <c r="JE2" s="2" t="s">
        <v>1</v>
      </c>
      <c r="JF2" s="2" t="s">
        <v>2</v>
      </c>
      <c r="JG2" s="2" t="s">
        <v>3</v>
      </c>
      <c r="JH2" s="2" t="s">
        <v>4</v>
      </c>
      <c r="JI2" s="4" t="s">
        <v>5</v>
      </c>
      <c r="JL2" s="2" t="s">
        <v>0</v>
      </c>
      <c r="JM2" s="2" t="s">
        <v>1</v>
      </c>
      <c r="JN2" s="2" t="s">
        <v>2</v>
      </c>
      <c r="JO2" s="2" t="s">
        <v>3</v>
      </c>
      <c r="JP2" s="2" t="s">
        <v>4</v>
      </c>
      <c r="JQ2" s="4" t="s">
        <v>5</v>
      </c>
      <c r="JT2" s="2" t="s">
        <v>0</v>
      </c>
      <c r="JU2" s="2" t="s">
        <v>1</v>
      </c>
      <c r="JV2" s="2" t="s">
        <v>2</v>
      </c>
      <c r="JW2" s="2" t="s">
        <v>3</v>
      </c>
      <c r="JX2" s="2" t="s">
        <v>4</v>
      </c>
      <c r="JY2" s="4" t="s">
        <v>5</v>
      </c>
      <c r="KB2" s="2" t="s">
        <v>0</v>
      </c>
      <c r="KC2" s="2" t="s">
        <v>1</v>
      </c>
      <c r="KD2" s="2" t="s">
        <v>2</v>
      </c>
      <c r="KE2" s="2" t="s">
        <v>3</v>
      </c>
      <c r="KF2" s="2" t="s">
        <v>4</v>
      </c>
      <c r="KG2" s="4" t="s">
        <v>5</v>
      </c>
      <c r="KJ2" s="2" t="s">
        <v>0</v>
      </c>
      <c r="KK2" s="2" t="s">
        <v>1</v>
      </c>
      <c r="KL2" s="2" t="s">
        <v>2</v>
      </c>
      <c r="KM2" s="2" t="s">
        <v>3</v>
      </c>
      <c r="KN2" s="2" t="s">
        <v>4</v>
      </c>
      <c r="KO2" s="4" t="s">
        <v>5</v>
      </c>
      <c r="KR2" s="116" t="s">
        <v>0</v>
      </c>
      <c r="KS2" s="116" t="s">
        <v>1</v>
      </c>
      <c r="KT2" s="116" t="s">
        <v>2</v>
      </c>
      <c r="KU2" s="116" t="s">
        <v>3</v>
      </c>
      <c r="KV2" s="116" t="s">
        <v>4</v>
      </c>
      <c r="KW2" s="122" t="s">
        <v>5</v>
      </c>
      <c r="KX2" s="116"/>
      <c r="KY2" s="116"/>
      <c r="KZ2" s="116" t="s">
        <v>0</v>
      </c>
      <c r="LA2" s="116" t="s">
        <v>1</v>
      </c>
      <c r="LB2" s="116" t="s">
        <v>2</v>
      </c>
      <c r="LC2" s="116" t="s">
        <v>3</v>
      </c>
      <c r="LD2" s="116" t="s">
        <v>4</v>
      </c>
      <c r="LE2" s="122" t="s">
        <v>5</v>
      </c>
      <c r="LF2" s="116"/>
      <c r="LG2" s="156"/>
      <c r="LH2" s="156" t="s">
        <v>0</v>
      </c>
      <c r="LI2" s="156" t="s">
        <v>1</v>
      </c>
      <c r="LJ2" s="156" t="s">
        <v>2</v>
      </c>
      <c r="LK2" s="156" t="s">
        <v>3</v>
      </c>
      <c r="LL2" s="156" t="s">
        <v>4</v>
      </c>
      <c r="LM2" s="162" t="s">
        <v>5</v>
      </c>
      <c r="LO2" s="157"/>
      <c r="LP2" s="2" t="s">
        <v>0</v>
      </c>
      <c r="LQ2" s="2" t="s">
        <v>1</v>
      </c>
      <c r="LR2" s="2" t="s">
        <v>2</v>
      </c>
      <c r="LS2" s="2" t="s">
        <v>3</v>
      </c>
      <c r="LT2" s="2" t="s">
        <v>4</v>
      </c>
      <c r="LU2" s="4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6" t="s">
        <v>0</v>
      </c>
      <c r="MG2" s="156" t="s">
        <v>1</v>
      </c>
      <c r="MH2" s="156" t="s">
        <v>2</v>
      </c>
      <c r="MI2" s="156" t="s">
        <v>3</v>
      </c>
      <c r="MJ2" s="156" t="s">
        <v>4</v>
      </c>
      <c r="MK2" s="162" t="s">
        <v>5</v>
      </c>
      <c r="ML2" s="157"/>
      <c r="MM2" s="157"/>
      <c r="MN2" s="156" t="s">
        <v>0</v>
      </c>
      <c r="MO2" s="156" t="s">
        <v>1</v>
      </c>
      <c r="MP2" s="156" t="s">
        <v>2</v>
      </c>
      <c r="MQ2" s="156" t="s">
        <v>3</v>
      </c>
      <c r="MR2" s="156" t="s">
        <v>4</v>
      </c>
      <c r="MS2" s="162" t="s">
        <v>5</v>
      </c>
      <c r="MT2" s="157"/>
      <c r="MU2" s="157"/>
      <c r="MV2" s="156" t="s">
        <v>0</v>
      </c>
      <c r="MW2" s="156" t="s">
        <v>1</v>
      </c>
      <c r="MX2" s="156" t="s">
        <v>2</v>
      </c>
      <c r="MY2" s="156" t="s">
        <v>3</v>
      </c>
      <c r="MZ2" s="156" t="s">
        <v>4</v>
      </c>
      <c r="NA2" s="162" t="s">
        <v>5</v>
      </c>
      <c r="NB2" s="157"/>
      <c r="NC2" s="157"/>
      <c r="ND2" s="156" t="s">
        <v>0</v>
      </c>
      <c r="NE2" s="156" t="s">
        <v>1</v>
      </c>
      <c r="NF2" s="156" t="s">
        <v>2</v>
      </c>
      <c r="NG2" s="156" t="s">
        <v>3</v>
      </c>
      <c r="NH2" s="156" t="s">
        <v>4</v>
      </c>
      <c r="NI2" s="162" t="s">
        <v>5</v>
      </c>
      <c r="NJ2" s="157"/>
      <c r="NK2" s="157"/>
      <c r="NL2" s="156" t="s">
        <v>0</v>
      </c>
      <c r="NM2" s="156" t="s">
        <v>1</v>
      </c>
      <c r="NN2" s="156" t="s">
        <v>2</v>
      </c>
      <c r="NO2" s="156" t="s">
        <v>3</v>
      </c>
      <c r="NP2" s="156" t="s">
        <v>4</v>
      </c>
      <c r="NQ2" s="162" t="s">
        <v>5</v>
      </c>
      <c r="NR2" s="157"/>
      <c r="NS2" s="157"/>
      <c r="OO2" s="157" t="s">
        <v>0</v>
      </c>
      <c r="OP2" s="157" t="s">
        <v>1</v>
      </c>
      <c r="OQ2" s="157" t="s">
        <v>2</v>
      </c>
      <c r="OR2" s="157" t="s">
        <v>3</v>
      </c>
      <c r="OS2" s="157" t="s">
        <v>4</v>
      </c>
      <c r="OT2" s="158" t="s">
        <v>5</v>
      </c>
      <c r="OW2" s="157" t="s">
        <v>0</v>
      </c>
      <c r="OX2" s="157" t="s">
        <v>1</v>
      </c>
      <c r="OY2" s="157" t="s">
        <v>2</v>
      </c>
      <c r="OZ2" s="157" t="s">
        <v>3</v>
      </c>
      <c r="PA2" s="157" t="s">
        <v>4</v>
      </c>
      <c r="PB2" s="158" t="s">
        <v>5</v>
      </c>
      <c r="PE2" s="157" t="s">
        <v>0</v>
      </c>
      <c r="PF2" s="157" t="s">
        <v>1</v>
      </c>
      <c r="PG2" s="157" t="s">
        <v>2</v>
      </c>
      <c r="PH2" s="157" t="s">
        <v>3</v>
      </c>
      <c r="PI2" s="157" t="s">
        <v>4</v>
      </c>
      <c r="PJ2" s="158" t="s">
        <v>5</v>
      </c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U2" s="157" t="s">
        <v>0</v>
      </c>
      <c r="PV2" s="157" t="s">
        <v>1</v>
      </c>
      <c r="PW2" s="157" t="s">
        <v>2</v>
      </c>
      <c r="PX2" s="157" t="s">
        <v>3</v>
      </c>
      <c r="PY2" s="157" t="s">
        <v>4</v>
      </c>
      <c r="PZ2" s="158" t="s">
        <v>5</v>
      </c>
      <c r="QC2" s="157" t="s">
        <v>0</v>
      </c>
      <c r="QD2" s="157" t="s">
        <v>1</v>
      </c>
      <c r="QE2" s="157" t="s">
        <v>2</v>
      </c>
      <c r="QF2" s="157" t="s">
        <v>3</v>
      </c>
      <c r="QG2" s="157" t="s">
        <v>4</v>
      </c>
      <c r="QH2" s="158" t="s">
        <v>5</v>
      </c>
      <c r="QK2" s="157" t="s">
        <v>0</v>
      </c>
      <c r="QL2" s="157" t="s">
        <v>1</v>
      </c>
      <c r="QM2" s="157" t="s">
        <v>2</v>
      </c>
      <c r="QN2" s="157" t="s">
        <v>3</v>
      </c>
      <c r="QO2" s="157" t="s">
        <v>4</v>
      </c>
      <c r="QP2" s="158" t="s">
        <v>5</v>
      </c>
      <c r="QS2" s="157" t="s">
        <v>0</v>
      </c>
      <c r="QT2" s="157" t="s">
        <v>1</v>
      </c>
      <c r="QU2" s="157" t="s">
        <v>2</v>
      </c>
      <c r="QV2" s="157" t="s">
        <v>3</v>
      </c>
      <c r="QW2" s="157" t="s">
        <v>4</v>
      </c>
      <c r="QX2" s="158" t="s">
        <v>5</v>
      </c>
      <c r="RA2" s="157" t="s">
        <v>0</v>
      </c>
      <c r="RB2" s="157" t="s">
        <v>1</v>
      </c>
      <c r="RC2" s="157" t="s">
        <v>2</v>
      </c>
      <c r="RD2" s="157" t="s">
        <v>3</v>
      </c>
      <c r="RE2" s="157" t="s">
        <v>4</v>
      </c>
      <c r="RF2" s="158" t="s">
        <v>5</v>
      </c>
      <c r="RI2" s="157" t="s">
        <v>0</v>
      </c>
      <c r="RJ2" s="157" t="s">
        <v>1</v>
      </c>
      <c r="RK2" s="157" t="s">
        <v>2</v>
      </c>
      <c r="RL2" s="157" t="s">
        <v>3</v>
      </c>
      <c r="RM2" s="157" t="s">
        <v>4</v>
      </c>
      <c r="RN2" s="158" t="s">
        <v>5</v>
      </c>
      <c r="RQ2" s="157" t="s">
        <v>0</v>
      </c>
      <c r="RR2" s="157" t="s">
        <v>1</v>
      </c>
      <c r="RS2" s="157" t="s">
        <v>2</v>
      </c>
      <c r="RT2" s="157" t="s">
        <v>3</v>
      </c>
      <c r="RU2" s="157" t="s">
        <v>4</v>
      </c>
      <c r="RV2" s="158" t="s">
        <v>5</v>
      </c>
      <c r="RY2" s="157" t="s">
        <v>0</v>
      </c>
      <c r="RZ2" s="157" t="s">
        <v>1</v>
      </c>
      <c r="SA2" s="157" t="s">
        <v>2</v>
      </c>
      <c r="SB2" s="157" t="s">
        <v>3</v>
      </c>
      <c r="SC2" s="157" t="s">
        <v>4</v>
      </c>
      <c r="SD2" s="158" t="s">
        <v>5</v>
      </c>
      <c r="SG2" s="157" t="s">
        <v>0</v>
      </c>
      <c r="SH2" s="157" t="s">
        <v>1</v>
      </c>
      <c r="SI2" s="157" t="s">
        <v>2</v>
      </c>
      <c r="SJ2" s="157" t="s">
        <v>3</v>
      </c>
      <c r="SK2" s="157" t="s">
        <v>4</v>
      </c>
      <c r="SL2" s="158" t="s">
        <v>5</v>
      </c>
      <c r="SO2" s="157" t="s">
        <v>0</v>
      </c>
      <c r="SP2" s="157" t="s">
        <v>1</v>
      </c>
      <c r="SQ2" s="157" t="s">
        <v>2</v>
      </c>
      <c r="SR2" s="157" t="s">
        <v>3</v>
      </c>
      <c r="SS2" s="157" t="s">
        <v>4</v>
      </c>
      <c r="ST2" s="158" t="s">
        <v>5</v>
      </c>
      <c r="SW2" s="157" t="s">
        <v>0</v>
      </c>
      <c r="SX2" s="157" t="s">
        <v>1</v>
      </c>
      <c r="SY2" s="157" t="s">
        <v>2</v>
      </c>
      <c r="SZ2" s="157" t="s">
        <v>3</v>
      </c>
      <c r="TA2" s="157" t="s">
        <v>4</v>
      </c>
      <c r="TB2" s="158" t="s">
        <v>5</v>
      </c>
      <c r="TE2" s="157" t="s">
        <v>0</v>
      </c>
      <c r="TF2" s="157" t="s">
        <v>1</v>
      </c>
      <c r="TG2" s="157" t="s">
        <v>2</v>
      </c>
      <c r="TH2" s="157" t="s">
        <v>3</v>
      </c>
      <c r="TI2" s="157" t="s">
        <v>4</v>
      </c>
      <c r="TJ2" s="158" t="s">
        <v>5</v>
      </c>
      <c r="TM2" s="157" t="s">
        <v>0</v>
      </c>
      <c r="TN2" s="157" t="s">
        <v>1</v>
      </c>
      <c r="TO2" s="157" t="s">
        <v>2</v>
      </c>
      <c r="TP2" s="157" t="s">
        <v>3</v>
      </c>
      <c r="TQ2" s="157" t="s">
        <v>4</v>
      </c>
      <c r="TR2" s="158" t="s">
        <v>5</v>
      </c>
      <c r="TU2" s="157" t="s">
        <v>0</v>
      </c>
      <c r="TV2" s="157" t="s">
        <v>1</v>
      </c>
      <c r="TW2" s="157" t="s">
        <v>2</v>
      </c>
      <c r="TX2" s="157" t="s">
        <v>3</v>
      </c>
      <c r="TY2" s="157" t="s">
        <v>4</v>
      </c>
      <c r="TZ2" s="158" t="s">
        <v>5</v>
      </c>
      <c r="UC2" s="157" t="s">
        <v>0</v>
      </c>
      <c r="UD2" s="157" t="s">
        <v>1</v>
      </c>
      <c r="UE2" s="157" t="s">
        <v>2</v>
      </c>
      <c r="UF2" s="157" t="s">
        <v>3</v>
      </c>
      <c r="UG2" s="157" t="s">
        <v>4</v>
      </c>
      <c r="UH2" s="158" t="s">
        <v>5</v>
      </c>
      <c r="UK2" s="157" t="s">
        <v>0</v>
      </c>
      <c r="UL2" s="157" t="s">
        <v>1</v>
      </c>
      <c r="UM2" s="157" t="s">
        <v>2</v>
      </c>
      <c r="UN2" s="157" t="s">
        <v>3</v>
      </c>
      <c r="UO2" s="157" t="s">
        <v>4</v>
      </c>
      <c r="UP2" s="158" t="s">
        <v>5</v>
      </c>
      <c r="US2" s="157" t="s">
        <v>0</v>
      </c>
      <c r="UT2" s="157" t="s">
        <v>1</v>
      </c>
      <c r="UU2" s="157" t="s">
        <v>2</v>
      </c>
      <c r="UV2" s="157" t="s">
        <v>3</v>
      </c>
      <c r="UW2" s="157" t="s">
        <v>4</v>
      </c>
      <c r="UX2" s="158" t="s">
        <v>5</v>
      </c>
      <c r="VA2" s="157" t="s">
        <v>0</v>
      </c>
      <c r="VB2" s="157" t="s">
        <v>1</v>
      </c>
      <c r="VC2" s="157" t="s">
        <v>2</v>
      </c>
      <c r="VD2" s="157" t="s">
        <v>3</v>
      </c>
      <c r="VE2" s="157" t="s">
        <v>4</v>
      </c>
      <c r="VF2" s="158" t="s">
        <v>5</v>
      </c>
      <c r="VI2" s="157" t="s">
        <v>0</v>
      </c>
      <c r="VJ2" s="157" t="s">
        <v>1</v>
      </c>
      <c r="VK2" s="157" t="s">
        <v>2</v>
      </c>
      <c r="VL2" s="157" t="s">
        <v>3</v>
      </c>
      <c r="VM2" s="157" t="s">
        <v>4</v>
      </c>
      <c r="VN2" s="158" t="s">
        <v>5</v>
      </c>
      <c r="VQ2" s="157" t="s">
        <v>0</v>
      </c>
      <c r="VR2" s="157" t="s">
        <v>1</v>
      </c>
      <c r="VS2" s="157" t="s">
        <v>2</v>
      </c>
      <c r="VT2" s="157" t="s">
        <v>3</v>
      </c>
      <c r="VU2" s="157" t="s">
        <v>4</v>
      </c>
      <c r="VV2" s="158" t="s">
        <v>5</v>
      </c>
      <c r="VY2" s="157" t="s">
        <v>0</v>
      </c>
      <c r="VZ2" s="157" t="s">
        <v>1</v>
      </c>
      <c r="WA2" s="157" t="s">
        <v>2</v>
      </c>
      <c r="WB2" s="157" t="s">
        <v>3</v>
      </c>
      <c r="WC2" s="157" t="s">
        <v>4</v>
      </c>
      <c r="WD2" s="158" t="s">
        <v>5</v>
      </c>
      <c r="WG2" s="157" t="s">
        <v>0</v>
      </c>
      <c r="WH2" s="157" t="s">
        <v>1</v>
      </c>
      <c r="WI2" s="157" t="s">
        <v>2</v>
      </c>
      <c r="WJ2" s="157" t="s">
        <v>3</v>
      </c>
      <c r="WK2" s="157" t="s">
        <v>4</v>
      </c>
      <c r="WL2" s="158" t="s">
        <v>5</v>
      </c>
      <c r="WO2" s="157" t="s">
        <v>0</v>
      </c>
      <c r="WP2" s="157" t="s">
        <v>1</v>
      </c>
      <c r="WQ2" s="157" t="s">
        <v>2</v>
      </c>
      <c r="WR2" s="157" t="s">
        <v>3</v>
      </c>
      <c r="WS2" s="157" t="s">
        <v>4</v>
      </c>
      <c r="WT2" s="158" t="s">
        <v>5</v>
      </c>
      <c r="WW2" s="157" t="s">
        <v>0</v>
      </c>
      <c r="WX2" s="157" t="s">
        <v>1</v>
      </c>
      <c r="WY2" s="157" t="s">
        <v>2</v>
      </c>
      <c r="WZ2" s="157" t="s">
        <v>3</v>
      </c>
      <c r="XA2" s="157" t="s">
        <v>4</v>
      </c>
      <c r="XB2" s="158" t="s">
        <v>5</v>
      </c>
      <c r="XE2" s="157" t="s">
        <v>0</v>
      </c>
      <c r="XF2" s="157" t="s">
        <v>1</v>
      </c>
      <c r="XG2" s="157" t="s">
        <v>2</v>
      </c>
      <c r="XH2" s="157" t="s">
        <v>3</v>
      </c>
      <c r="XI2" s="157" t="s">
        <v>4</v>
      </c>
      <c r="XJ2" s="158" t="s">
        <v>5</v>
      </c>
      <c r="XM2" s="157" t="s">
        <v>0</v>
      </c>
      <c r="XN2" s="157" t="s">
        <v>1</v>
      </c>
      <c r="XO2" s="157" t="s">
        <v>2</v>
      </c>
      <c r="XP2" s="157" t="s">
        <v>3</v>
      </c>
      <c r="XQ2" s="157" t="s">
        <v>4</v>
      </c>
      <c r="XR2" s="158" t="s">
        <v>5</v>
      </c>
    </row>
    <row r="3" spans="1:643" ht="17.25" thickBot="1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 t="shared" ref="N3:N34" si="0"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7" t="s">
        <v>17</v>
      </c>
      <c r="Y3" s="1">
        <v>34</v>
      </c>
      <c r="Z3" s="1">
        <v>34</v>
      </c>
      <c r="AA3" s="1">
        <v>0</v>
      </c>
      <c r="AB3" s="1">
        <v>0</v>
      </c>
      <c r="AC3" s="3">
        <v>1</v>
      </c>
      <c r="AD3" s="4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17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17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17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17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17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17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17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17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17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17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17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17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17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4">
        <f>FQ3-FI3</f>
        <v>0</v>
      </c>
      <c r="FT3" s="2" t="s">
        <v>17</v>
      </c>
      <c r="FU3" s="2">
        <v>34</v>
      </c>
      <c r="FV3" s="2">
        <v>34</v>
      </c>
      <c r="FW3" s="2">
        <v>0</v>
      </c>
      <c r="FX3" s="2">
        <v>0</v>
      </c>
      <c r="FY3" s="4">
        <v>1</v>
      </c>
      <c r="FZ3" s="4">
        <f>FY3-FQ3</f>
        <v>0</v>
      </c>
      <c r="GB3" s="2" t="s">
        <v>17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4">
        <f>GG3-FY3</f>
        <v>0</v>
      </c>
      <c r="GJ3" s="2" t="s">
        <v>17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17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111">
        <f>GW3-GO3</f>
        <v>0</v>
      </c>
      <c r="GZ3" s="2" t="s">
        <v>17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HE3-'[1]ASUS MeMO Pad 8 K011'!ES3</f>
        <v>0</v>
      </c>
      <c r="HH3" s="2" t="s">
        <v>17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17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17</v>
      </c>
      <c r="HY3" s="2">
        <v>34</v>
      </c>
      <c r="HZ3" s="2">
        <v>34</v>
      </c>
      <c r="IA3" s="2">
        <v>0</v>
      </c>
      <c r="IB3" s="2">
        <v>0</v>
      </c>
      <c r="IC3" s="4">
        <f>HZ3/HY3</f>
        <v>1</v>
      </c>
      <c r="ID3" s="4">
        <f>IC3-HU3</f>
        <v>0</v>
      </c>
      <c r="IF3" s="2" t="s">
        <v>17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2" t="s">
        <v>17</v>
      </c>
      <c r="IO3" s="2">
        <v>34</v>
      </c>
      <c r="IP3" s="2">
        <v>34</v>
      </c>
      <c r="IQ3" s="2">
        <v>0</v>
      </c>
      <c r="IR3" s="2">
        <v>0</v>
      </c>
      <c r="IS3" s="4">
        <v>1</v>
      </c>
      <c r="IT3" s="4">
        <f>IS3-IK3</f>
        <v>0</v>
      </c>
      <c r="IV3" s="2" t="s">
        <v>17</v>
      </c>
      <c r="IW3" s="2">
        <v>34</v>
      </c>
      <c r="IX3" s="2">
        <v>34</v>
      </c>
      <c r="IY3" s="2">
        <v>0</v>
      </c>
      <c r="IZ3" s="2">
        <v>0</v>
      </c>
      <c r="JA3" s="4">
        <v>1</v>
      </c>
      <c r="JB3" s="4">
        <f>JA3-IS3</f>
        <v>0</v>
      </c>
      <c r="JD3" s="2" t="s">
        <v>17</v>
      </c>
      <c r="JE3" s="2">
        <v>34</v>
      </c>
      <c r="JF3" s="2">
        <v>34</v>
      </c>
      <c r="JG3" s="2">
        <v>0</v>
      </c>
      <c r="JH3" s="2">
        <v>0</v>
      </c>
      <c r="JI3" s="4">
        <v>1</v>
      </c>
      <c r="JJ3" s="4">
        <f>JI3-JA3</f>
        <v>0</v>
      </c>
      <c r="JL3" s="2" t="s">
        <v>17</v>
      </c>
      <c r="JM3" s="2">
        <v>34</v>
      </c>
      <c r="JN3" s="2">
        <v>34</v>
      </c>
      <c r="JO3" s="2">
        <v>0</v>
      </c>
      <c r="JP3" s="2">
        <v>0</v>
      </c>
      <c r="JQ3" s="4">
        <v>1</v>
      </c>
      <c r="JR3" s="4">
        <f>JQ3-JI3</f>
        <v>0</v>
      </c>
      <c r="JT3" s="2" t="s">
        <v>17</v>
      </c>
      <c r="JU3" s="2">
        <v>34</v>
      </c>
      <c r="JV3" s="2">
        <v>34</v>
      </c>
      <c r="JW3" s="2">
        <v>0</v>
      </c>
      <c r="JX3" s="2">
        <v>0</v>
      </c>
      <c r="JY3" s="4">
        <v>1</v>
      </c>
      <c r="JZ3" s="4">
        <f>JY3-JQ3</f>
        <v>0</v>
      </c>
      <c r="KB3" s="2" t="s">
        <v>17</v>
      </c>
      <c r="KC3" s="2">
        <v>34</v>
      </c>
      <c r="KD3" s="2">
        <v>34</v>
      </c>
      <c r="KE3" s="2">
        <v>0</v>
      </c>
      <c r="KF3" s="2">
        <v>0</v>
      </c>
      <c r="KG3" s="4">
        <v>1</v>
      </c>
      <c r="KH3" s="4">
        <f>KG3-JY3</f>
        <v>0</v>
      </c>
      <c r="KJ3" s="2" t="s">
        <v>17</v>
      </c>
      <c r="KK3" s="2">
        <v>34</v>
      </c>
      <c r="KL3" s="2">
        <v>34</v>
      </c>
      <c r="KM3" s="2">
        <v>0</v>
      </c>
      <c r="KN3" s="2">
        <v>0</v>
      </c>
      <c r="KO3" s="4">
        <f>KL3/KK3</f>
        <v>1</v>
      </c>
      <c r="KP3" s="4">
        <f>KO3-KG3</f>
        <v>0</v>
      </c>
      <c r="KQ3" s="4"/>
      <c r="KR3" s="116" t="s">
        <v>17</v>
      </c>
      <c r="KS3" s="116">
        <v>34</v>
      </c>
      <c r="KT3" s="117">
        <v>34</v>
      </c>
      <c r="KU3" s="117">
        <v>0</v>
      </c>
      <c r="KV3" s="117">
        <v>0</v>
      </c>
      <c r="KW3" s="118">
        <v>1</v>
      </c>
      <c r="KX3" s="118">
        <v>0</v>
      </c>
      <c r="KY3" s="116"/>
      <c r="KZ3" s="116" t="s">
        <v>17</v>
      </c>
      <c r="LA3" s="116">
        <v>34</v>
      </c>
      <c r="LB3" s="116">
        <v>34</v>
      </c>
      <c r="LC3" s="116">
        <v>0</v>
      </c>
      <c r="LD3" s="116">
        <v>0</v>
      </c>
      <c r="LE3" s="122">
        <v>1</v>
      </c>
      <c r="LF3" s="118">
        <f>LE3-KW3</f>
        <v>0</v>
      </c>
      <c r="LG3" s="158"/>
      <c r="LH3" s="156" t="s">
        <v>17</v>
      </c>
      <c r="LI3" s="156">
        <v>34</v>
      </c>
      <c r="LJ3" s="156">
        <v>34</v>
      </c>
      <c r="LK3" s="156">
        <v>0</v>
      </c>
      <c r="LL3" s="156">
        <v>0</v>
      </c>
      <c r="LM3" s="162">
        <v>1</v>
      </c>
      <c r="LN3" s="158">
        <f>LM3-LE3</f>
        <v>0</v>
      </c>
      <c r="LO3" s="157"/>
      <c r="LP3" s="2" t="s">
        <v>17</v>
      </c>
      <c r="LQ3" s="2">
        <v>34</v>
      </c>
      <c r="LR3" s="2">
        <v>34</v>
      </c>
      <c r="LS3" s="2">
        <v>0</v>
      </c>
      <c r="LT3" s="2">
        <v>0</v>
      </c>
      <c r="LU3" s="4">
        <f>LR3/LQ3</f>
        <v>1</v>
      </c>
      <c r="LV3" s="4">
        <f>LU3-KO3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58">
        <f>MC3-LU3</f>
        <v>0</v>
      </c>
      <c r="MF3" s="156" t="s">
        <v>17</v>
      </c>
      <c r="MG3" s="156">
        <v>34</v>
      </c>
      <c r="MH3" s="156">
        <v>34</v>
      </c>
      <c r="MI3" s="156">
        <v>0</v>
      </c>
      <c r="MJ3" s="156">
        <v>0</v>
      </c>
      <c r="MK3" s="162">
        <f>MH3/MG3</f>
        <v>1</v>
      </c>
      <c r="ML3" s="158">
        <f>MK3-MC3</f>
        <v>0</v>
      </c>
      <c r="MM3" s="157"/>
      <c r="MN3" s="156" t="s">
        <v>17</v>
      </c>
      <c r="MO3" s="156">
        <v>34</v>
      </c>
      <c r="MP3" s="156">
        <v>34</v>
      </c>
      <c r="MQ3" s="156">
        <v>0</v>
      </c>
      <c r="MR3" s="156">
        <v>0</v>
      </c>
      <c r="MS3" s="162">
        <v>1</v>
      </c>
      <c r="MT3" s="158">
        <f>MS3-MK3</f>
        <v>0</v>
      </c>
      <c r="MU3" s="157"/>
      <c r="MV3" s="156" t="s">
        <v>17</v>
      </c>
      <c r="MW3" s="156">
        <v>34</v>
      </c>
      <c r="MX3" s="156">
        <v>34</v>
      </c>
      <c r="MY3" s="156">
        <v>0</v>
      </c>
      <c r="MZ3" s="156">
        <v>0</v>
      </c>
      <c r="NA3" s="162">
        <v>1</v>
      </c>
      <c r="NB3" s="158">
        <f>NA3-MS3</f>
        <v>0</v>
      </c>
      <c r="NC3" s="157"/>
      <c r="ND3" s="156" t="s">
        <v>17</v>
      </c>
      <c r="NE3" s="156">
        <v>34</v>
      </c>
      <c r="NF3" s="156">
        <v>34</v>
      </c>
      <c r="NG3" s="156">
        <v>0</v>
      </c>
      <c r="NH3" s="156">
        <v>0</v>
      </c>
      <c r="NI3" s="162">
        <v>1</v>
      </c>
      <c r="NJ3" s="158">
        <f>NI3-NA3</f>
        <v>0</v>
      </c>
      <c r="NK3" s="157"/>
      <c r="NL3" s="156" t="s">
        <v>17</v>
      </c>
      <c r="NM3" s="156">
        <v>34</v>
      </c>
      <c r="NN3" s="156">
        <v>34</v>
      </c>
      <c r="NO3" s="156">
        <v>0</v>
      </c>
      <c r="NP3" s="156">
        <v>0</v>
      </c>
      <c r="NQ3" s="162">
        <v>1</v>
      </c>
      <c r="NR3" s="158">
        <f>NQ3-NI3</f>
        <v>0</v>
      </c>
      <c r="NS3" s="157"/>
      <c r="OO3" s="157" t="s">
        <v>17</v>
      </c>
      <c r="OP3" s="157">
        <v>34</v>
      </c>
      <c r="OQ3" s="157">
        <v>34</v>
      </c>
      <c r="OR3" s="157">
        <v>0</v>
      </c>
      <c r="OS3" s="157">
        <v>0</v>
      </c>
      <c r="OT3" s="158">
        <f>OQ3/OP3</f>
        <v>1</v>
      </c>
      <c r="OU3" s="158">
        <f>OT3-NQ3</f>
        <v>0</v>
      </c>
      <c r="OW3" s="157" t="s">
        <v>17</v>
      </c>
      <c r="OX3" s="157">
        <v>34</v>
      </c>
      <c r="OY3" s="157">
        <v>34</v>
      </c>
      <c r="OZ3" s="157">
        <v>0</v>
      </c>
      <c r="PA3" s="157">
        <v>0</v>
      </c>
      <c r="PB3" s="158">
        <f>OY3/OX3</f>
        <v>1</v>
      </c>
      <c r="PC3" s="158">
        <f>PB3-OT3</f>
        <v>0</v>
      </c>
      <c r="PE3" s="157" t="s">
        <v>17</v>
      </c>
      <c r="PF3" s="157">
        <v>34</v>
      </c>
      <c r="PG3" s="157">
        <v>34</v>
      </c>
      <c r="PH3" s="157">
        <v>0</v>
      </c>
      <c r="PI3" s="157">
        <v>0</v>
      </c>
      <c r="PJ3" s="158">
        <f>PG3/PF3</f>
        <v>1</v>
      </c>
      <c r="PK3" s="158">
        <f>PJ3-PB3</f>
        <v>0</v>
      </c>
      <c r="PM3" s="157" t="s">
        <v>17</v>
      </c>
      <c r="PN3" s="157">
        <v>34</v>
      </c>
      <c r="PO3" s="157">
        <v>34</v>
      </c>
      <c r="PP3" s="157">
        <v>0</v>
      </c>
      <c r="PQ3" s="157">
        <v>0</v>
      </c>
      <c r="PR3" s="158">
        <f>PO3/PN3</f>
        <v>1</v>
      </c>
      <c r="PS3" s="158">
        <f>PR3-PJ3</f>
        <v>0</v>
      </c>
      <c r="PU3" s="157" t="s">
        <v>17</v>
      </c>
      <c r="PV3" s="157">
        <v>34</v>
      </c>
      <c r="PW3" s="157">
        <v>34</v>
      </c>
      <c r="PX3" s="157">
        <v>0</v>
      </c>
      <c r="PY3" s="157">
        <v>0</v>
      </c>
      <c r="PZ3" s="158">
        <f>PW3/PV3</f>
        <v>1</v>
      </c>
      <c r="QA3" s="158">
        <f>PZ3-PR3</f>
        <v>0</v>
      </c>
      <c r="QC3" s="157" t="s">
        <v>17</v>
      </c>
      <c r="QD3" s="157">
        <v>34</v>
      </c>
      <c r="QE3" s="157">
        <v>34</v>
      </c>
      <c r="QF3" s="157">
        <v>0</v>
      </c>
      <c r="QG3" s="157">
        <v>0</v>
      </c>
      <c r="QH3" s="158">
        <f>QE3/QD3</f>
        <v>1</v>
      </c>
      <c r="QI3" s="158">
        <f>QH3-PZ3</f>
        <v>0</v>
      </c>
      <c r="QK3" s="157" t="s">
        <v>17</v>
      </c>
      <c r="QL3" s="157">
        <v>34</v>
      </c>
      <c r="QM3" s="157">
        <v>34</v>
      </c>
      <c r="QN3" s="157">
        <v>0</v>
      </c>
      <c r="QO3" s="157">
        <v>0</v>
      </c>
      <c r="QP3" s="158">
        <f>QM3/QL3</f>
        <v>1</v>
      </c>
      <c r="QQ3" s="158">
        <f>QP3-QH3</f>
        <v>0</v>
      </c>
      <c r="QS3" s="157" t="s">
        <v>17</v>
      </c>
      <c r="QT3" s="157">
        <v>34</v>
      </c>
      <c r="QU3" s="157">
        <v>34</v>
      </c>
      <c r="QV3" s="157">
        <v>0</v>
      </c>
      <c r="QW3" s="157">
        <v>0</v>
      </c>
      <c r="QX3" s="158">
        <f>QU3/QT3</f>
        <v>1</v>
      </c>
      <c r="QY3" s="158">
        <f>QX3-QP3</f>
        <v>0</v>
      </c>
      <c r="RA3" s="157" t="s">
        <v>17</v>
      </c>
      <c r="RB3" s="157">
        <v>34</v>
      </c>
      <c r="RC3" s="157">
        <v>34</v>
      </c>
      <c r="RD3" s="157">
        <v>0</v>
      </c>
      <c r="RE3" s="157">
        <v>0</v>
      </c>
      <c r="RF3" s="158">
        <f>RC3/RB3</f>
        <v>1</v>
      </c>
      <c r="RG3" s="158">
        <f>RF3-QX3</f>
        <v>0</v>
      </c>
      <c r="RI3" s="157" t="s">
        <v>17</v>
      </c>
      <c r="RJ3" s="157">
        <v>34</v>
      </c>
      <c r="RK3" s="157">
        <v>34</v>
      </c>
      <c r="RL3" s="157">
        <v>0</v>
      </c>
      <c r="RM3" s="157">
        <v>0</v>
      </c>
      <c r="RN3" s="158">
        <f>RK3/RJ3</f>
        <v>1</v>
      </c>
      <c r="RO3" s="158">
        <f>RN3-RF3</f>
        <v>0</v>
      </c>
      <c r="RQ3" s="157" t="s">
        <v>17</v>
      </c>
      <c r="RR3" s="157">
        <v>34</v>
      </c>
      <c r="RS3" s="157">
        <v>34</v>
      </c>
      <c r="RT3" s="157">
        <v>0</v>
      </c>
      <c r="RU3" s="157">
        <v>0</v>
      </c>
      <c r="RV3" s="158">
        <f>RS3/RR3</f>
        <v>1</v>
      </c>
      <c r="RW3" s="158">
        <f>RV3-RN3</f>
        <v>0</v>
      </c>
      <c r="RY3" s="157" t="s">
        <v>17</v>
      </c>
      <c r="RZ3" s="157">
        <v>34</v>
      </c>
      <c r="SA3" s="157">
        <v>34</v>
      </c>
      <c r="SB3" s="157">
        <v>0</v>
      </c>
      <c r="SC3" s="157">
        <v>0</v>
      </c>
      <c r="SD3" s="158">
        <f>SA3/RZ3</f>
        <v>1</v>
      </c>
      <c r="SE3" s="158">
        <f>SD3-RV3</f>
        <v>0</v>
      </c>
      <c r="SG3" s="157" t="s">
        <v>17</v>
      </c>
      <c r="SH3" s="157">
        <v>34</v>
      </c>
      <c r="SI3" s="157">
        <v>34</v>
      </c>
      <c r="SJ3" s="157">
        <v>0</v>
      </c>
      <c r="SK3" s="157">
        <v>0</v>
      </c>
      <c r="SL3" s="158">
        <f>SI3/SH3</f>
        <v>1</v>
      </c>
      <c r="SM3" s="158">
        <f>SL3-SD3</f>
        <v>0</v>
      </c>
      <c r="SO3" s="157" t="s">
        <v>17</v>
      </c>
      <c r="SP3" s="157">
        <v>34</v>
      </c>
      <c r="SQ3" s="157">
        <v>34</v>
      </c>
      <c r="SR3" s="157">
        <v>0</v>
      </c>
      <c r="SS3" s="157">
        <v>0</v>
      </c>
      <c r="ST3" s="158">
        <f>SQ3/SP3</f>
        <v>1</v>
      </c>
      <c r="SU3" s="158">
        <f>ST3-SL3</f>
        <v>0</v>
      </c>
      <c r="SW3" s="157" t="s">
        <v>17</v>
      </c>
      <c r="SX3" s="157">
        <v>34</v>
      </c>
      <c r="SY3" s="157">
        <v>34</v>
      </c>
      <c r="SZ3" s="157">
        <v>0</v>
      </c>
      <c r="TA3" s="157">
        <v>0</v>
      </c>
      <c r="TB3" s="158">
        <f>SY3/SX3</f>
        <v>1</v>
      </c>
      <c r="TC3" s="158">
        <f>TB3-ST3</f>
        <v>0</v>
      </c>
      <c r="TE3" s="157" t="s">
        <v>17</v>
      </c>
      <c r="TF3" s="157">
        <v>34</v>
      </c>
      <c r="TG3" s="157">
        <v>34</v>
      </c>
      <c r="TH3" s="157">
        <v>0</v>
      </c>
      <c r="TI3" s="157">
        <v>0</v>
      </c>
      <c r="TJ3" s="158">
        <f>TG3/TF3</f>
        <v>1</v>
      </c>
      <c r="TK3" s="158">
        <f>TJ3-TB3</f>
        <v>0</v>
      </c>
      <c r="TM3" s="157" t="s">
        <v>17</v>
      </c>
      <c r="TN3" s="157">
        <v>34</v>
      </c>
      <c r="TO3" s="157">
        <v>34</v>
      </c>
      <c r="TP3" s="157">
        <v>0</v>
      </c>
      <c r="TQ3" s="157">
        <v>0</v>
      </c>
      <c r="TR3" s="158">
        <f>TO3/TN3</f>
        <v>1</v>
      </c>
      <c r="TS3" s="158">
        <f>TR3-TJ3</f>
        <v>0</v>
      </c>
      <c r="TU3" s="157" t="s">
        <v>17</v>
      </c>
      <c r="TV3" s="157">
        <v>34</v>
      </c>
      <c r="TW3" s="157">
        <v>34</v>
      </c>
      <c r="TX3" s="157">
        <v>0</v>
      </c>
      <c r="TY3" s="157">
        <v>0</v>
      </c>
      <c r="TZ3" s="158">
        <f>TW3/TV3</f>
        <v>1</v>
      </c>
      <c r="UA3" s="158">
        <f>TZ3-TR3</f>
        <v>0</v>
      </c>
      <c r="UC3" s="157" t="s">
        <v>17</v>
      </c>
      <c r="UD3" s="157">
        <v>34</v>
      </c>
      <c r="UE3" s="157">
        <v>34</v>
      </c>
      <c r="UF3" s="157">
        <v>0</v>
      </c>
      <c r="UG3" s="157">
        <v>0</v>
      </c>
      <c r="UH3" s="158">
        <f>UE3/UD3</f>
        <v>1</v>
      </c>
      <c r="UI3" s="158">
        <f>UH3-TZ3</f>
        <v>0</v>
      </c>
      <c r="UK3" s="157" t="s">
        <v>17</v>
      </c>
      <c r="UL3" s="157">
        <v>34</v>
      </c>
      <c r="UM3" s="157">
        <v>34</v>
      </c>
      <c r="UN3" s="157">
        <v>0</v>
      </c>
      <c r="UO3" s="157">
        <v>0</v>
      </c>
      <c r="UP3" s="158">
        <f>UM3/UL3</f>
        <v>1</v>
      </c>
      <c r="UQ3" s="158">
        <f>UP3-UH3</f>
        <v>0</v>
      </c>
      <c r="US3" s="157" t="s">
        <v>17</v>
      </c>
      <c r="UT3" s="157">
        <v>34</v>
      </c>
      <c r="UU3" s="157">
        <v>34</v>
      </c>
      <c r="UV3" s="157">
        <v>0</v>
      </c>
      <c r="UW3" s="157">
        <v>0</v>
      </c>
      <c r="UX3" s="158">
        <f>UU3/UT3</f>
        <v>1</v>
      </c>
      <c r="UY3" s="158">
        <f>UX3-UP3</f>
        <v>0</v>
      </c>
      <c r="UZ3" s="157"/>
      <c r="VA3" s="157" t="s">
        <v>17</v>
      </c>
      <c r="VB3" s="157">
        <v>34</v>
      </c>
      <c r="VC3" s="157">
        <v>34</v>
      </c>
      <c r="VD3" s="157">
        <v>0</v>
      </c>
      <c r="VE3" s="157">
        <v>0</v>
      </c>
      <c r="VF3" s="158">
        <f>VC3/VB3</f>
        <v>1</v>
      </c>
      <c r="VG3" s="158">
        <f>VF3-UX3</f>
        <v>0</v>
      </c>
      <c r="VI3" s="157" t="s">
        <v>17</v>
      </c>
      <c r="VJ3" s="157">
        <v>34</v>
      </c>
      <c r="VK3" s="157">
        <v>34</v>
      </c>
      <c r="VL3" s="157">
        <v>0</v>
      </c>
      <c r="VM3" s="157">
        <v>0</v>
      </c>
      <c r="VN3" s="158">
        <f>VK3/VJ3</f>
        <v>1</v>
      </c>
      <c r="VO3" s="158">
        <f>VN3-VF3</f>
        <v>0</v>
      </c>
      <c r="VQ3" s="157" t="s">
        <v>17</v>
      </c>
      <c r="VR3" s="157">
        <v>34</v>
      </c>
      <c r="VS3" s="157">
        <v>34</v>
      </c>
      <c r="VT3" s="157">
        <v>0</v>
      </c>
      <c r="VU3" s="157">
        <v>0</v>
      </c>
      <c r="VV3" s="158">
        <f>VS3/VR3</f>
        <v>1</v>
      </c>
      <c r="VW3" s="158">
        <f>VV3-VN3</f>
        <v>0</v>
      </c>
      <c r="VY3" s="157" t="s">
        <v>17</v>
      </c>
      <c r="VZ3" s="157">
        <v>34</v>
      </c>
      <c r="WA3" s="157">
        <v>34</v>
      </c>
      <c r="WB3" s="157">
        <v>0</v>
      </c>
      <c r="WC3" s="157">
        <v>0</v>
      </c>
      <c r="WD3" s="158">
        <f>WA3/VZ3</f>
        <v>1</v>
      </c>
      <c r="WE3" s="158">
        <f>WD3-VV3</f>
        <v>0</v>
      </c>
      <c r="WG3" s="157" t="s">
        <v>17</v>
      </c>
      <c r="WH3" s="157">
        <v>34</v>
      </c>
      <c r="WI3" s="157">
        <v>34</v>
      </c>
      <c r="WJ3" s="157">
        <v>0</v>
      </c>
      <c r="WK3" s="157">
        <v>0</v>
      </c>
      <c r="WL3" s="158">
        <f>WI3/WH3</f>
        <v>1</v>
      </c>
      <c r="WM3" s="158">
        <f>WL3-WD3</f>
        <v>0</v>
      </c>
      <c r="WO3" s="157" t="s">
        <v>17</v>
      </c>
      <c r="WP3" s="157">
        <v>34</v>
      </c>
      <c r="WQ3" s="157">
        <v>34</v>
      </c>
      <c r="WR3" s="157">
        <v>0</v>
      </c>
      <c r="WS3" s="157">
        <v>0</v>
      </c>
      <c r="WT3" s="158">
        <f>WQ3/WP3</f>
        <v>1</v>
      </c>
      <c r="WU3" s="158">
        <f>WT3-WL3</f>
        <v>0</v>
      </c>
      <c r="WW3" s="157" t="s">
        <v>17</v>
      </c>
      <c r="WX3" s="157">
        <v>34</v>
      </c>
      <c r="WY3" s="157">
        <v>34</v>
      </c>
      <c r="WZ3" s="157">
        <v>0</v>
      </c>
      <c r="XA3" s="157">
        <v>0</v>
      </c>
      <c r="XB3" s="158">
        <f>WY3/WX3</f>
        <v>1</v>
      </c>
      <c r="XC3" s="158" t="str">
        <f>IF(EXACT(WP3,WX3),IF(EXACT(WQ3,WY3),IF(EXACT(WR3,WZ3),IF(EXACT(WS3,XA3),"OK",CONCATENATE("Fail:",XB3-WT3)),CONCATENATE("Fail:",XB3-WT3)),CONCATENATE("Fail:",XB3-WT3)),CONCATENATE("Fail:",XB3-WT3))</f>
        <v>OK</v>
      </c>
      <c r="XE3" s="157" t="s">
        <v>17</v>
      </c>
      <c r="XF3" s="157">
        <v>34</v>
      </c>
      <c r="XG3" s="157">
        <v>34</v>
      </c>
      <c r="XH3" s="157">
        <v>0</v>
      </c>
      <c r="XI3" s="157">
        <v>0</v>
      </c>
      <c r="XJ3" s="158">
        <f>XG3/XF3</f>
        <v>1</v>
      </c>
      <c r="XK3" s="158" t="str">
        <f t="shared" ref="XK3:XK10" si="1">IF(EXACT(WX3,XF3),IF(EXACT(WY3,XG3),IF(EXACT(WZ3,XH3),IF(EXACT(XA3,XI3),"OK",CONCATENATE("Fail:",ROUND(XJ3-XB3,2)*100,"%")),CONCATENATE("Fail:",ROUND(XJ3-XB3,2)*100,"%")),CONCATENATE("Fail:",ROUND(XJ3-XB3,2)*100,"%")),CONCATENATE("Fail:",ROUND(XJ3-XB3,2)*100,"%"))</f>
        <v>OK</v>
      </c>
      <c r="XM3" s="157" t="s">
        <v>17</v>
      </c>
      <c r="XN3" s="157">
        <v>34</v>
      </c>
      <c r="XO3" s="157">
        <v>34</v>
      </c>
      <c r="XP3" s="157">
        <v>0</v>
      </c>
      <c r="XQ3" s="157">
        <v>0</v>
      </c>
      <c r="XR3" s="158">
        <f>XO3/XN3</f>
        <v>1</v>
      </c>
      <c r="XS3" s="158" t="str">
        <f t="shared" ref="XS3:XS10" si="2">IF(EXACT(XF3,XN3),IF(EXACT(XG3,XO3),IF(EXACT(XH3,XP3),IF(EXACT(XI3,XQ3),"OK",CONCATENATE("Fail:",ROUND(XR3-XJ3,2)*100,"%")),CONCATENATE("Fail:",ROUND(XR3-XJ3,2)*100,"%")),CONCATENATE("Fail:",ROUND(XR3-XJ3,2)*100,"%")),CONCATENATE("Fail:",ROUND(XR3-XJ3,2)*100,"%"))</f>
        <v>OK</v>
      </c>
    </row>
    <row r="4" spans="1:643" ht="17.25" thickBot="1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6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si="0"/>
        <v>0</v>
      </c>
      <c r="P4" s="66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3">U4-M4</f>
        <v>0</v>
      </c>
      <c r="X4" s="66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4">AC4-U4</f>
        <v>0</v>
      </c>
      <c r="AF4" s="66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5">AK4-AC4</f>
        <v>0</v>
      </c>
      <c r="AN4" s="66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6">AS4-AK4</f>
        <v>0</v>
      </c>
      <c r="AV4" s="66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7">BA4-AS4</f>
        <v>0</v>
      </c>
      <c r="BD4" s="66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8">BI4-BA4</f>
        <v>0</v>
      </c>
      <c r="BL4" s="66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9">BQ4-BI4</f>
        <v>0</v>
      </c>
      <c r="BT4" s="66" t="s">
        <v>18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10">BY4-BQ4</f>
        <v>0</v>
      </c>
      <c r="CB4" s="66" t="s">
        <v>18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11">CG4-BY4</f>
        <v>0</v>
      </c>
      <c r="CJ4" s="66" t="s">
        <v>18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2">CO4-CG4</f>
        <v>0</v>
      </c>
      <c r="CR4" s="66" t="s">
        <v>18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3">CW4-CO4</f>
        <v>0</v>
      </c>
      <c r="CZ4" s="66" t="s">
        <v>18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4">DE4-CW4</f>
        <v>0</v>
      </c>
      <c r="DH4" s="66" t="s">
        <v>18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58" si="15">DM4-DE4</f>
        <v>0</v>
      </c>
      <c r="DP4" s="66" t="s">
        <v>18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6">DU4-DM4</f>
        <v>0</v>
      </c>
      <c r="DX4" s="66" t="s">
        <v>18</v>
      </c>
      <c r="DY4" s="2">
        <v>32</v>
      </c>
      <c r="DZ4" s="2">
        <v>32</v>
      </c>
      <c r="EA4" s="2">
        <v>0</v>
      </c>
      <c r="EB4" s="2">
        <v>0</v>
      </c>
      <c r="EC4" s="4">
        <v>1</v>
      </c>
      <c r="ED4" s="4">
        <f t="shared" ref="ED4:ED67" si="17">EC4-DU4</f>
        <v>0</v>
      </c>
      <c r="EF4" s="66" t="s">
        <v>18</v>
      </c>
      <c r="EG4" s="2">
        <v>32</v>
      </c>
      <c r="EH4" s="2">
        <v>32</v>
      </c>
      <c r="EI4" s="2">
        <v>0</v>
      </c>
      <c r="EJ4" s="2">
        <v>0</v>
      </c>
      <c r="EK4" s="4">
        <v>1</v>
      </c>
      <c r="EL4" s="4">
        <f t="shared" ref="EL4:EL67" si="18">EK4-EC4</f>
        <v>0</v>
      </c>
      <c r="EN4" s="66" t="s">
        <v>18</v>
      </c>
      <c r="EO4" s="2">
        <v>32</v>
      </c>
      <c r="EP4" s="2">
        <v>32</v>
      </c>
      <c r="EQ4" s="2">
        <v>0</v>
      </c>
      <c r="ER4" s="2">
        <v>0</v>
      </c>
      <c r="ES4" s="4">
        <v>1</v>
      </c>
      <c r="ET4" s="4">
        <f t="shared" ref="ET4:ET67" si="19">ES4-EK4</f>
        <v>0</v>
      </c>
      <c r="EV4" s="66" t="s">
        <v>18</v>
      </c>
      <c r="EW4" s="2">
        <v>32</v>
      </c>
      <c r="EX4" s="2">
        <v>32</v>
      </c>
      <c r="EY4" s="2">
        <v>0</v>
      </c>
      <c r="EZ4" s="2">
        <v>0</v>
      </c>
      <c r="FA4" s="4">
        <v>1</v>
      </c>
      <c r="FB4" s="4">
        <f t="shared" ref="FB4:FB67" si="20">FA4-ES4</f>
        <v>0</v>
      </c>
      <c r="FD4" s="66" t="s">
        <v>18</v>
      </c>
      <c r="FE4" s="2">
        <v>32</v>
      </c>
      <c r="FF4" s="2">
        <v>32</v>
      </c>
      <c r="FG4" s="2">
        <v>0</v>
      </c>
      <c r="FH4" s="2">
        <v>0</v>
      </c>
      <c r="FI4" s="4">
        <v>1</v>
      </c>
      <c r="FJ4" s="4">
        <f t="shared" ref="FJ4:FJ67" si="21">FI4-FA4</f>
        <v>0</v>
      </c>
      <c r="FL4" s="65" t="s">
        <v>18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4">
        <f t="shared" ref="FR4:FR67" si="22">FQ4-FI4</f>
        <v>0</v>
      </c>
      <c r="FT4" s="65" t="s">
        <v>18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3">FY4-FQ4</f>
        <v>0</v>
      </c>
      <c r="GB4" s="65" t="s">
        <v>18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4">GG4-FY4</f>
        <v>0</v>
      </c>
      <c r="GJ4" s="65" t="s">
        <v>18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5">GO4-GG4</f>
        <v>0</v>
      </c>
      <c r="GR4" s="65" t="s">
        <v>18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111">
        <f>GW4-GO4</f>
        <v>0</v>
      </c>
      <c r="GZ4" s="65" t="s">
        <v>18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>HE4-'[1]ASUS MeMO Pad 8 K011'!ES4</f>
        <v>0</v>
      </c>
      <c r="HH4" s="65" t="s">
        <v>18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6">HM4-HE4</f>
        <v>0</v>
      </c>
      <c r="HP4" s="66" t="s">
        <v>18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4">
        <f t="shared" ref="HV4:HV67" si="27">HU4-HM4</f>
        <v>0</v>
      </c>
      <c r="HX4" s="66" t="s">
        <v>18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4">
        <f t="shared" ref="ID4:ID67" si="28">IC4-HU4</f>
        <v>0</v>
      </c>
      <c r="IF4" s="66" t="s">
        <v>18</v>
      </c>
      <c r="IG4" s="2">
        <v>32</v>
      </c>
      <c r="IH4" s="2">
        <v>32</v>
      </c>
      <c r="II4" s="2">
        <v>0</v>
      </c>
      <c r="IJ4" s="2">
        <v>0</v>
      </c>
      <c r="IK4" s="4">
        <f>IH4/IG4</f>
        <v>1</v>
      </c>
      <c r="IL4" s="4">
        <f t="shared" ref="IL4:IL67" si="29">IK4-IC4</f>
        <v>0</v>
      </c>
      <c r="IN4" s="65" t="s">
        <v>18</v>
      </c>
      <c r="IO4" s="2">
        <v>32</v>
      </c>
      <c r="IP4" s="2">
        <v>32</v>
      </c>
      <c r="IQ4" s="2">
        <v>0</v>
      </c>
      <c r="IR4" s="2">
        <v>0</v>
      </c>
      <c r="IS4" s="4">
        <f>IP4/IO4</f>
        <v>1</v>
      </c>
      <c r="IT4" s="4">
        <f t="shared" ref="IT4:IT67" si="30">IS4-IK4</f>
        <v>0</v>
      </c>
      <c r="IV4" s="65" t="s">
        <v>18</v>
      </c>
      <c r="IW4" s="2">
        <v>32</v>
      </c>
      <c r="IX4" s="2">
        <v>32</v>
      </c>
      <c r="IY4" s="2">
        <v>0</v>
      </c>
      <c r="IZ4" s="2">
        <v>0</v>
      </c>
      <c r="JA4" s="4">
        <f>IX4/IW4</f>
        <v>1</v>
      </c>
      <c r="JB4" s="4">
        <f t="shared" ref="JB4:JB67" si="31">JA4-IS4</f>
        <v>0</v>
      </c>
      <c r="JD4" s="114" t="s">
        <v>18</v>
      </c>
      <c r="JE4" s="2">
        <v>32</v>
      </c>
      <c r="JF4" s="2">
        <v>32</v>
      </c>
      <c r="JG4" s="2">
        <v>0</v>
      </c>
      <c r="JH4" s="2">
        <v>0</v>
      </c>
      <c r="JI4" s="4">
        <f>JF4/JE4</f>
        <v>1</v>
      </c>
      <c r="JJ4" s="4">
        <f t="shared" ref="JJ4:JJ67" si="32">JI4-JA4</f>
        <v>0</v>
      </c>
      <c r="JL4" s="114" t="s">
        <v>18</v>
      </c>
      <c r="JM4" s="2">
        <v>32</v>
      </c>
      <c r="JN4" s="2">
        <v>32</v>
      </c>
      <c r="JO4" s="2">
        <v>0</v>
      </c>
      <c r="JP4" s="2">
        <v>0</v>
      </c>
      <c r="JQ4" s="4">
        <f>JN4/JM4</f>
        <v>1</v>
      </c>
      <c r="JR4" s="4">
        <f t="shared" ref="JR4:JR36" si="33">JQ4-JI4</f>
        <v>0</v>
      </c>
      <c r="JT4" s="114" t="s">
        <v>18</v>
      </c>
      <c r="JU4" s="2">
        <v>32</v>
      </c>
      <c r="JV4" s="2">
        <v>32</v>
      </c>
      <c r="JW4" s="2">
        <v>0</v>
      </c>
      <c r="JX4" s="2">
        <v>0</v>
      </c>
      <c r="JY4" s="4">
        <f>JV4/JU4</f>
        <v>1</v>
      </c>
      <c r="JZ4" s="4">
        <f t="shared" ref="JZ4:JZ67" si="34">JY4-JQ4</f>
        <v>0</v>
      </c>
      <c r="KB4" s="114" t="s">
        <v>18</v>
      </c>
      <c r="KC4" s="2">
        <v>32</v>
      </c>
      <c r="KD4" s="2">
        <v>32</v>
      </c>
      <c r="KE4" s="2">
        <v>0</v>
      </c>
      <c r="KF4" s="2">
        <v>0</v>
      </c>
      <c r="KG4" s="4">
        <f>KD4/KC4</f>
        <v>1</v>
      </c>
      <c r="KH4" s="4">
        <f t="shared" ref="KH4:KH55" si="35">KG4-JY4</f>
        <v>0</v>
      </c>
      <c r="KJ4" s="114" t="s">
        <v>18</v>
      </c>
      <c r="KK4" s="2">
        <v>32</v>
      </c>
      <c r="KL4" s="2">
        <v>32</v>
      </c>
      <c r="KM4" s="2">
        <v>0</v>
      </c>
      <c r="KN4" s="2">
        <v>0</v>
      </c>
      <c r="KO4" s="4">
        <f>KL4/KK4</f>
        <v>1</v>
      </c>
      <c r="KP4" s="4">
        <f t="shared" ref="KP4:KP67" si="36">KO4-KG4</f>
        <v>0</v>
      </c>
      <c r="KQ4" s="4"/>
      <c r="KR4" s="123" t="s">
        <v>18</v>
      </c>
      <c r="KS4" s="117">
        <v>32</v>
      </c>
      <c r="KT4" s="117">
        <v>32</v>
      </c>
      <c r="KU4" s="117">
        <v>0</v>
      </c>
      <c r="KV4" s="117">
        <v>0</v>
      </c>
      <c r="KW4" s="118">
        <v>1</v>
      </c>
      <c r="KX4" s="118">
        <v>0</v>
      </c>
      <c r="KY4" s="116"/>
      <c r="KZ4" s="123" t="s">
        <v>18</v>
      </c>
      <c r="LA4" s="117">
        <v>32</v>
      </c>
      <c r="LB4" s="117">
        <v>32</v>
      </c>
      <c r="LC4" s="117">
        <v>0</v>
      </c>
      <c r="LD4" s="117">
        <v>0</v>
      </c>
      <c r="LE4" s="118">
        <v>1</v>
      </c>
      <c r="LF4" s="158">
        <f t="shared" ref="LF4:LF67" si="37">LE4-KW4</f>
        <v>0</v>
      </c>
      <c r="LG4" s="158"/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>LJ4/LI4</f>
        <v>1</v>
      </c>
      <c r="LN4" s="158">
        <f t="shared" ref="LN4:LN67" si="38">LM4-LE4</f>
        <v>0</v>
      </c>
      <c r="LO4" s="157"/>
      <c r="LP4" s="114" t="s">
        <v>18</v>
      </c>
      <c r="LQ4" s="2">
        <v>32</v>
      </c>
      <c r="LR4" s="2">
        <v>32</v>
      </c>
      <c r="LS4" s="2">
        <v>0</v>
      </c>
      <c r="LT4" s="2">
        <v>0</v>
      </c>
      <c r="LU4" s="4">
        <f>LR4/LQ4</f>
        <v>1</v>
      </c>
      <c r="LV4" s="4">
        <f t="shared" ref="LV4:LV67" si="39">LU4-KO4</f>
        <v>0</v>
      </c>
      <c r="LX4" s="164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>LZ4/LY4</f>
        <v>1</v>
      </c>
      <c r="MD4" s="158">
        <f t="shared" ref="MD4:MD67" si="40">MC4-LU4</f>
        <v>0</v>
      </c>
      <c r="MF4" s="163" t="s">
        <v>18</v>
      </c>
      <c r="MG4" s="157">
        <v>32</v>
      </c>
      <c r="MH4" s="157">
        <v>32</v>
      </c>
      <c r="MI4" s="157">
        <v>0</v>
      </c>
      <c r="MJ4" s="157">
        <v>0</v>
      </c>
      <c r="MK4" s="162">
        <f t="shared" ref="MK4:MK67" si="41">MH4/MG4</f>
        <v>1</v>
      </c>
      <c r="ML4" s="158">
        <f t="shared" ref="ML4:ML67" si="42">MK4-MC4</f>
        <v>0</v>
      </c>
      <c r="MM4" s="157"/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>MP4/MO4</f>
        <v>1</v>
      </c>
      <c r="MT4" s="158">
        <f t="shared" ref="MT4:MT67" si="43">MS4-MK4</f>
        <v>0</v>
      </c>
      <c r="MU4" s="157"/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>MX4/MW4</f>
        <v>1</v>
      </c>
      <c r="NB4" s="158">
        <f t="shared" ref="NB4:NB67" si="44">NA4-MS4</f>
        <v>0</v>
      </c>
      <c r="NC4" s="157"/>
      <c r="ND4" s="163" t="s">
        <v>18</v>
      </c>
      <c r="NE4" s="157">
        <v>32</v>
      </c>
      <c r="NF4" s="157">
        <v>32</v>
      </c>
      <c r="NG4" s="157">
        <v>0</v>
      </c>
      <c r="NH4" s="157">
        <v>0</v>
      </c>
      <c r="NI4" s="162">
        <v>1</v>
      </c>
      <c r="NJ4" s="158">
        <f t="shared" ref="NJ4:NJ67" si="45">NI4-NA4</f>
        <v>0</v>
      </c>
      <c r="NK4" s="157"/>
      <c r="NL4" s="163" t="s">
        <v>18</v>
      </c>
      <c r="NM4" s="157">
        <v>32</v>
      </c>
      <c r="NN4" s="157">
        <v>32</v>
      </c>
      <c r="NO4" s="157">
        <v>0</v>
      </c>
      <c r="NP4" s="157">
        <v>0</v>
      </c>
      <c r="NQ4" s="162">
        <v>1</v>
      </c>
      <c r="NR4" s="158">
        <f t="shared" ref="NR4:NR67" si="46">NQ4-NI4</f>
        <v>0</v>
      </c>
      <c r="NS4" s="157"/>
      <c r="OO4" s="163" t="s">
        <v>18</v>
      </c>
      <c r="OP4" s="157">
        <v>32</v>
      </c>
      <c r="OQ4" s="157">
        <v>32</v>
      </c>
      <c r="OR4" s="157">
        <v>0</v>
      </c>
      <c r="OS4" s="157">
        <v>0</v>
      </c>
      <c r="OT4" s="158">
        <f t="shared" ref="OT4:OT67" si="47">OQ4/OP4</f>
        <v>1</v>
      </c>
      <c r="OU4" s="158">
        <f t="shared" ref="OU4:OU67" si="48">OT4-NQ4</f>
        <v>0</v>
      </c>
      <c r="OW4" s="163" t="s">
        <v>18</v>
      </c>
      <c r="OX4" s="157">
        <v>32</v>
      </c>
      <c r="OY4" s="157">
        <v>32</v>
      </c>
      <c r="OZ4" s="157">
        <v>0</v>
      </c>
      <c r="PA4" s="157">
        <v>0</v>
      </c>
      <c r="PB4" s="158">
        <f t="shared" ref="PB4" si="49">OY4/OX4</f>
        <v>1</v>
      </c>
      <c r="PC4" s="158">
        <f t="shared" ref="PC4:PC67" si="50">PB4-OT4</f>
        <v>0</v>
      </c>
      <c r="PE4" s="163" t="s">
        <v>18</v>
      </c>
      <c r="PF4" s="157">
        <v>32</v>
      </c>
      <c r="PG4" s="157">
        <v>32</v>
      </c>
      <c r="PH4" s="157">
        <v>0</v>
      </c>
      <c r="PI4" s="157">
        <v>0</v>
      </c>
      <c r="PJ4" s="158">
        <f t="shared" ref="PJ4:PJ67" si="51">PG4/PF4</f>
        <v>1</v>
      </c>
      <c r="PK4" s="158">
        <f t="shared" ref="PK4:PK67" si="52">PJ4-PB4</f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f t="shared" ref="PR4:PR67" si="53">PO4/PN4</f>
        <v>1</v>
      </c>
      <c r="PS4" s="158">
        <f t="shared" ref="PS4:PS67" si="54">PR4-PJ4</f>
        <v>0</v>
      </c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f t="shared" ref="PZ4:PZ67" si="55">PW4/PV4</f>
        <v>1</v>
      </c>
      <c r="QA4" s="158">
        <f t="shared" ref="QA4:QA67" si="56">PZ4-PR4</f>
        <v>0</v>
      </c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f t="shared" ref="QH4:QH67" si="57">QE4/QD4</f>
        <v>1</v>
      </c>
      <c r="QI4" s="158">
        <f t="shared" ref="QI4:QI67" si="58">QH4-PZ4</f>
        <v>0</v>
      </c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f t="shared" ref="QP4:QP67" si="59">QM4/QL4</f>
        <v>1</v>
      </c>
      <c r="QQ4" s="158">
        <f t="shared" ref="QQ4:QQ67" si="60">QP4-QH4</f>
        <v>0</v>
      </c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58">
        <f t="shared" ref="QX4:QX67" si="61">QU4/QT4</f>
        <v>1</v>
      </c>
      <c r="QY4" s="158">
        <f t="shared" ref="QY4:QY67" si="62">QX4-QP4</f>
        <v>0</v>
      </c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58">
        <f t="shared" ref="RF4:RF67" si="63">RC4/RB4</f>
        <v>1</v>
      </c>
      <c r="RG4" s="158">
        <f t="shared" ref="RG4:RG67" si="64">RF4-QX4</f>
        <v>0</v>
      </c>
      <c r="RI4" s="163" t="s">
        <v>18</v>
      </c>
      <c r="RJ4" s="157">
        <v>32</v>
      </c>
      <c r="RK4" s="157">
        <v>32</v>
      </c>
      <c r="RL4" s="157">
        <v>0</v>
      </c>
      <c r="RM4" s="157">
        <v>0</v>
      </c>
      <c r="RN4" s="158">
        <f t="shared" ref="RN4:RN67" si="65">RK4/RJ4</f>
        <v>1</v>
      </c>
      <c r="RO4" s="158">
        <f t="shared" ref="RO4:RO67" si="66">RN4-RF4</f>
        <v>0</v>
      </c>
      <c r="RQ4" s="163" t="s">
        <v>18</v>
      </c>
      <c r="RR4" s="157">
        <v>32</v>
      </c>
      <c r="RS4" s="157">
        <v>32</v>
      </c>
      <c r="RT4" s="157">
        <v>0</v>
      </c>
      <c r="RU4" s="157">
        <v>0</v>
      </c>
      <c r="RV4" s="158">
        <f t="shared" ref="RV4:RV67" si="67">RS4/RR4</f>
        <v>1</v>
      </c>
      <c r="RW4" s="158">
        <f t="shared" ref="RW4:RW67" si="68">RV4-RN4</f>
        <v>0</v>
      </c>
      <c r="RY4" s="163" t="s">
        <v>18</v>
      </c>
      <c r="RZ4" s="157">
        <v>32</v>
      </c>
      <c r="SA4" s="157">
        <v>32</v>
      </c>
      <c r="SB4" s="157">
        <v>0</v>
      </c>
      <c r="SC4" s="157">
        <v>0</v>
      </c>
      <c r="SD4" s="158">
        <f t="shared" ref="SD4:SD67" si="69">SA4/RZ4</f>
        <v>1</v>
      </c>
      <c r="SE4" s="158">
        <f t="shared" ref="SE4:SE67" si="70">SD4-RV4</f>
        <v>0</v>
      </c>
      <c r="SG4" s="163" t="s">
        <v>18</v>
      </c>
      <c r="SH4" s="157">
        <v>32</v>
      </c>
      <c r="SI4" s="157">
        <v>32</v>
      </c>
      <c r="SJ4" s="157">
        <v>0</v>
      </c>
      <c r="SK4" s="157">
        <v>0</v>
      </c>
      <c r="SL4" s="158">
        <f t="shared" ref="SL4:SL67" si="71">SI4/SH4</f>
        <v>1</v>
      </c>
      <c r="SM4" s="158">
        <f t="shared" ref="SM4:SM67" si="72">SL4-SD4</f>
        <v>0</v>
      </c>
      <c r="SO4" s="163" t="s">
        <v>18</v>
      </c>
      <c r="SP4" s="157">
        <v>32</v>
      </c>
      <c r="SQ4" s="157">
        <v>32</v>
      </c>
      <c r="SR4" s="157">
        <v>0</v>
      </c>
      <c r="SS4" s="157">
        <v>0</v>
      </c>
      <c r="ST4" s="158">
        <f t="shared" ref="ST4:ST67" si="73">SQ4/SP4</f>
        <v>1</v>
      </c>
      <c r="SU4" s="158">
        <f t="shared" ref="SU4:SU67" si="74">ST4-SL4</f>
        <v>0</v>
      </c>
      <c r="SW4" s="163" t="s">
        <v>18</v>
      </c>
      <c r="SX4" s="157">
        <v>32</v>
      </c>
      <c r="SY4" s="157">
        <v>32</v>
      </c>
      <c r="SZ4" s="157">
        <v>0</v>
      </c>
      <c r="TA4" s="157">
        <v>0</v>
      </c>
      <c r="TB4" s="158">
        <f t="shared" ref="TB4:TB67" si="75">SY4/SX4</f>
        <v>1</v>
      </c>
      <c r="TC4" s="158">
        <f t="shared" ref="TC4:TC67" si="76">TB4-ST4</f>
        <v>0</v>
      </c>
      <c r="TE4" s="163" t="s">
        <v>18</v>
      </c>
      <c r="TF4" s="157">
        <v>32</v>
      </c>
      <c r="TG4" s="157">
        <v>32</v>
      </c>
      <c r="TH4" s="157">
        <v>0</v>
      </c>
      <c r="TI4" s="157">
        <v>0</v>
      </c>
      <c r="TJ4" s="158">
        <f t="shared" ref="TJ4:TJ67" si="77">TG4/TF4</f>
        <v>1</v>
      </c>
      <c r="TK4" s="158">
        <f t="shared" ref="TK4:TK67" si="78">TJ4-TB4</f>
        <v>0</v>
      </c>
      <c r="TM4" s="163" t="s">
        <v>18</v>
      </c>
      <c r="TN4" s="157">
        <v>32</v>
      </c>
      <c r="TO4" s="157">
        <v>32</v>
      </c>
      <c r="TP4" s="157">
        <v>0</v>
      </c>
      <c r="TQ4" s="157">
        <v>0</v>
      </c>
      <c r="TR4" s="158">
        <f t="shared" ref="TR4:TR67" si="79">TO4/TN4</f>
        <v>1</v>
      </c>
      <c r="TS4" s="158">
        <f t="shared" ref="TS4:TS67" si="80">TR4-TJ4</f>
        <v>0</v>
      </c>
      <c r="TU4" s="163" t="s">
        <v>18</v>
      </c>
      <c r="TV4" s="157">
        <v>32</v>
      </c>
      <c r="TW4" s="157">
        <v>32</v>
      </c>
      <c r="TX4" s="157">
        <v>0</v>
      </c>
      <c r="TY4" s="157">
        <v>0</v>
      </c>
      <c r="TZ4" s="158">
        <f t="shared" ref="TZ4:TZ67" si="81">TW4/TV4</f>
        <v>1</v>
      </c>
      <c r="UA4" s="158">
        <f t="shared" ref="UA4:UA67" si="82">TZ4-TR4</f>
        <v>0</v>
      </c>
      <c r="UC4" s="163" t="s">
        <v>18</v>
      </c>
      <c r="UD4" s="157">
        <v>32</v>
      </c>
      <c r="UE4" s="157">
        <v>32</v>
      </c>
      <c r="UF4" s="157">
        <v>0</v>
      </c>
      <c r="UG4" s="157">
        <v>0</v>
      </c>
      <c r="UH4" s="158">
        <f t="shared" ref="UH4:UH67" si="83">UE4/UD4</f>
        <v>1</v>
      </c>
      <c r="UI4" s="158">
        <f t="shared" ref="UI4:UI67" si="84">UH4-TZ4</f>
        <v>0</v>
      </c>
      <c r="UK4" s="163" t="s">
        <v>18</v>
      </c>
      <c r="UL4" s="157">
        <v>32</v>
      </c>
      <c r="UM4" s="157">
        <v>32</v>
      </c>
      <c r="UN4" s="157">
        <v>0</v>
      </c>
      <c r="UO4" s="157">
        <v>0</v>
      </c>
      <c r="UP4" s="158">
        <f t="shared" ref="UP4:UP67" si="85">UM4/UL4</f>
        <v>1</v>
      </c>
      <c r="UQ4" s="158">
        <f t="shared" ref="UQ4:UQ67" si="86">UP4-UH4</f>
        <v>0</v>
      </c>
      <c r="US4" s="163" t="s">
        <v>18</v>
      </c>
      <c r="UT4" s="157">
        <v>32</v>
      </c>
      <c r="UU4" s="157">
        <v>32</v>
      </c>
      <c r="UV4" s="157">
        <v>0</v>
      </c>
      <c r="UW4" s="157">
        <v>0</v>
      </c>
      <c r="UX4" s="158">
        <f t="shared" ref="UX4:UX67" si="87">UU4/UT4</f>
        <v>1</v>
      </c>
      <c r="UY4" s="158">
        <f t="shared" ref="UY4:UY67" si="88">UX4-UP4</f>
        <v>0</v>
      </c>
      <c r="UZ4" s="157"/>
      <c r="VA4" s="163" t="s">
        <v>18</v>
      </c>
      <c r="VB4" s="157">
        <v>32</v>
      </c>
      <c r="VC4" s="157">
        <v>32</v>
      </c>
      <c r="VD4" s="157">
        <v>0</v>
      </c>
      <c r="VE4" s="157">
        <v>0</v>
      </c>
      <c r="VF4" s="158">
        <f t="shared" ref="VF4:VF67" si="89">VC4/VB4</f>
        <v>1</v>
      </c>
      <c r="VG4" s="158">
        <f t="shared" ref="VG4:VG67" si="90">VF4-UX4</f>
        <v>0</v>
      </c>
      <c r="VI4" s="163" t="s">
        <v>18</v>
      </c>
      <c r="VJ4" s="157">
        <v>32</v>
      </c>
      <c r="VK4" s="157">
        <v>32</v>
      </c>
      <c r="VL4" s="157">
        <v>0</v>
      </c>
      <c r="VM4" s="157">
        <v>0</v>
      </c>
      <c r="VN4" s="158">
        <f t="shared" ref="VN4:VN67" si="91">VK4/VJ4</f>
        <v>1</v>
      </c>
      <c r="VO4" s="158">
        <f t="shared" ref="VO4:VO67" si="92">VN4-VF4</f>
        <v>0</v>
      </c>
      <c r="VQ4" s="163" t="s">
        <v>18</v>
      </c>
      <c r="VR4" s="157">
        <v>32</v>
      </c>
      <c r="VS4" s="157">
        <v>32</v>
      </c>
      <c r="VT4" s="157">
        <v>0</v>
      </c>
      <c r="VU4" s="157">
        <v>0</v>
      </c>
      <c r="VV4" s="158">
        <f t="shared" ref="VV4:VV67" si="93">VS4/VR4</f>
        <v>1</v>
      </c>
      <c r="VW4" s="158">
        <f t="shared" ref="VW4:VW67" si="94">VV4-VN4</f>
        <v>0</v>
      </c>
      <c r="VY4" s="163" t="s">
        <v>18</v>
      </c>
      <c r="VZ4" s="157">
        <v>32</v>
      </c>
      <c r="WA4" s="157">
        <v>32</v>
      </c>
      <c r="WB4" s="157">
        <v>0</v>
      </c>
      <c r="WC4" s="157">
        <v>0</v>
      </c>
      <c r="WD4" s="158">
        <f t="shared" ref="WD4:WD67" si="95">WA4/VZ4</f>
        <v>1</v>
      </c>
      <c r="WE4" s="158">
        <f t="shared" ref="WE4:WE67" si="96">WD4-VV4</f>
        <v>0</v>
      </c>
      <c r="WG4" s="163" t="s">
        <v>18</v>
      </c>
      <c r="WH4" s="157">
        <v>32</v>
      </c>
      <c r="WI4" s="157">
        <v>32</v>
      </c>
      <c r="WJ4" s="157">
        <v>0</v>
      </c>
      <c r="WK4" s="157">
        <v>0</v>
      </c>
      <c r="WL4" s="158">
        <f t="shared" ref="WL4:WL67" si="97">WI4/WH4</f>
        <v>1</v>
      </c>
      <c r="WM4" s="158">
        <f t="shared" ref="WM4:WM67" si="98">WL4-WD4</f>
        <v>0</v>
      </c>
      <c r="WO4" s="163" t="s">
        <v>18</v>
      </c>
      <c r="WP4" s="157">
        <v>32</v>
      </c>
      <c r="WQ4" s="157">
        <v>32</v>
      </c>
      <c r="WR4" s="157">
        <v>0</v>
      </c>
      <c r="WS4" s="157">
        <v>0</v>
      </c>
      <c r="WT4" s="158">
        <f t="shared" ref="WT4:WT67" si="99">WQ4/WP4</f>
        <v>1</v>
      </c>
      <c r="WU4" s="158">
        <f t="shared" ref="WU4:WU67" si="100">WT4-WL4</f>
        <v>0</v>
      </c>
      <c r="WW4" s="163" t="s">
        <v>18</v>
      </c>
      <c r="WX4" s="157">
        <v>32</v>
      </c>
      <c r="WY4" s="157">
        <v>32</v>
      </c>
      <c r="WZ4" s="157">
        <v>0</v>
      </c>
      <c r="XA4" s="157">
        <v>0</v>
      </c>
      <c r="XB4" s="158">
        <f t="shared" ref="XB4:XB67" si="101">WY4/WX4</f>
        <v>1</v>
      </c>
      <c r="XC4" s="158" t="str">
        <f t="shared" ref="XC4:XC67" si="102">IF(EXACT(WP4,WX4),IF(EXACT(WQ4,WY4),IF(EXACT(WR4,WZ4),IF(EXACT(WS4,XA4),"OK",CONCATENATE("Fail:",XB4-WT4)),CONCATENATE("Fail:",XB4-WT4)),CONCATENATE("Fail:",XB4-WT4)),CONCATENATE("Fail:",XB4-WT4))</f>
        <v>OK</v>
      </c>
      <c r="XD4" s="157"/>
      <c r="XE4" s="163" t="s">
        <v>18</v>
      </c>
      <c r="XF4" s="157">
        <v>32</v>
      </c>
      <c r="XG4" s="157">
        <v>32</v>
      </c>
      <c r="XH4" s="157">
        <v>0</v>
      </c>
      <c r="XI4" s="157">
        <v>0</v>
      </c>
      <c r="XJ4" s="158">
        <f t="shared" ref="XJ4:XJ67" si="103">XG4/XF4</f>
        <v>1</v>
      </c>
      <c r="XK4" s="158" t="str">
        <f t="shared" si="1"/>
        <v>OK</v>
      </c>
      <c r="XM4" s="163" t="s">
        <v>18</v>
      </c>
      <c r="XN4" s="157">
        <f>32+12</f>
        <v>44</v>
      </c>
      <c r="XO4" s="157">
        <v>32</v>
      </c>
      <c r="XP4" s="157">
        <f>0+12</f>
        <v>12</v>
      </c>
      <c r="XQ4" s="157">
        <v>0</v>
      </c>
      <c r="XR4" s="158">
        <f t="shared" ref="XR4:XR67" si="104">XO4/XN4</f>
        <v>0.72727272727272729</v>
      </c>
      <c r="XS4" s="158" t="str">
        <f t="shared" si="2"/>
        <v>Fail:-27%</v>
      </c>
    </row>
    <row r="5" spans="1:643" ht="17.25" thickBot="1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19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19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3"/>
        <v>0</v>
      </c>
      <c r="X5" s="2" t="s">
        <v>19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4"/>
        <v>0</v>
      </c>
      <c r="AF5" s="2" t="s">
        <v>19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5"/>
        <v>0</v>
      </c>
      <c r="AN5" s="2" t="s">
        <v>19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6"/>
        <v>0</v>
      </c>
      <c r="AV5" s="2" t="s">
        <v>19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7"/>
        <v>0</v>
      </c>
      <c r="BD5" s="2" t="s">
        <v>19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8"/>
        <v>0</v>
      </c>
      <c r="BL5" s="2" t="s">
        <v>19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9"/>
        <v>0</v>
      </c>
      <c r="BT5" s="2" t="s">
        <v>19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10"/>
        <v>0</v>
      </c>
      <c r="CB5" s="2" t="s">
        <v>19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11"/>
        <v>0</v>
      </c>
      <c r="CJ5" s="2" t="s">
        <v>19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2"/>
        <v>0</v>
      </c>
      <c r="CR5" s="2" t="s">
        <v>19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3"/>
        <v>0</v>
      </c>
      <c r="CZ5" s="2" t="s">
        <v>19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4">
        <f t="shared" si="14"/>
        <v>0</v>
      </c>
      <c r="DH5" s="2" t="s">
        <v>19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5"/>
        <v>0</v>
      </c>
      <c r="DP5" s="2" t="s">
        <v>19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6"/>
        <v>0</v>
      </c>
      <c r="DX5" s="2" t="s">
        <v>19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4">
        <f t="shared" si="17"/>
        <v>0</v>
      </c>
      <c r="EF5" s="2" t="s">
        <v>19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8"/>
        <v>0</v>
      </c>
      <c r="EN5" s="2" t="s">
        <v>19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9"/>
        <v>0</v>
      </c>
      <c r="EV5" s="2" t="s">
        <v>19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20"/>
        <v>0</v>
      </c>
      <c r="FD5" s="2" t="s">
        <v>19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21"/>
        <v>0</v>
      </c>
      <c r="FL5" s="2" t="s">
        <v>19</v>
      </c>
      <c r="FM5" s="2">
        <v>23</v>
      </c>
      <c r="FN5" s="2">
        <v>23</v>
      </c>
      <c r="FO5" s="2">
        <v>0</v>
      </c>
      <c r="FP5" s="2">
        <v>0</v>
      </c>
      <c r="FQ5" s="4">
        <v>1</v>
      </c>
      <c r="FR5" s="4">
        <f t="shared" si="22"/>
        <v>0</v>
      </c>
      <c r="FT5" s="2" t="s">
        <v>19</v>
      </c>
      <c r="FU5" s="2">
        <v>23</v>
      </c>
      <c r="FV5" s="2">
        <v>23</v>
      </c>
      <c r="FW5" s="2">
        <v>0</v>
      </c>
      <c r="FX5" s="2">
        <v>0</v>
      </c>
      <c r="FY5" s="4">
        <v>1</v>
      </c>
      <c r="FZ5" s="4">
        <f t="shared" si="23"/>
        <v>0</v>
      </c>
      <c r="GB5" s="2" t="s">
        <v>19</v>
      </c>
      <c r="GC5" s="2">
        <v>23</v>
      </c>
      <c r="GD5" s="2">
        <v>23</v>
      </c>
      <c r="GE5" s="2">
        <v>0</v>
      </c>
      <c r="GF5" s="2">
        <v>0</v>
      </c>
      <c r="GG5" s="4">
        <v>1</v>
      </c>
      <c r="GH5" s="4">
        <f t="shared" si="24"/>
        <v>0</v>
      </c>
      <c r="GJ5" s="2" t="s">
        <v>19</v>
      </c>
      <c r="GK5" s="2">
        <v>23</v>
      </c>
      <c r="GL5" s="2">
        <v>23</v>
      </c>
      <c r="GM5" s="2">
        <v>0</v>
      </c>
      <c r="GN5" s="2">
        <v>0</v>
      </c>
      <c r="GO5" s="4">
        <v>1</v>
      </c>
      <c r="GP5" s="4">
        <f t="shared" si="25"/>
        <v>0</v>
      </c>
      <c r="GR5" s="2" t="s">
        <v>19</v>
      </c>
      <c r="GS5" s="2">
        <v>23</v>
      </c>
      <c r="GT5" s="2">
        <v>23</v>
      </c>
      <c r="GU5" s="2">
        <v>0</v>
      </c>
      <c r="GV5" s="2">
        <v>0</v>
      </c>
      <c r="GW5" s="4">
        <v>1</v>
      </c>
      <c r="GX5" s="111">
        <f>GW5-GO5</f>
        <v>0</v>
      </c>
      <c r="GZ5" s="2" t="s">
        <v>19</v>
      </c>
      <c r="HA5" s="2">
        <v>23</v>
      </c>
      <c r="HB5" s="2">
        <v>23</v>
      </c>
      <c r="HC5" s="2">
        <v>0</v>
      </c>
      <c r="HD5" s="2">
        <v>0</v>
      </c>
      <c r="HE5" s="4">
        <v>1</v>
      </c>
      <c r="HF5" s="4">
        <f>HE5-'[1]ASUS MeMO Pad 8 K011'!ES5</f>
        <v>0</v>
      </c>
      <c r="HH5" s="2" t="s">
        <v>19</v>
      </c>
      <c r="HI5" s="2">
        <v>23</v>
      </c>
      <c r="HJ5" s="2">
        <v>23</v>
      </c>
      <c r="HK5" s="2">
        <v>0</v>
      </c>
      <c r="HL5" s="2">
        <v>0</v>
      </c>
      <c r="HM5" s="4">
        <v>1</v>
      </c>
      <c r="HN5" s="4">
        <f t="shared" si="26"/>
        <v>0</v>
      </c>
      <c r="HP5" s="2" t="s">
        <v>19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7"/>
        <v>0</v>
      </c>
      <c r="HX5" s="2" t="s">
        <v>19</v>
      </c>
      <c r="HY5" s="2">
        <v>26</v>
      </c>
      <c r="HZ5" s="2">
        <v>26</v>
      </c>
      <c r="IA5" s="2">
        <v>0</v>
      </c>
      <c r="IB5" s="2">
        <v>0</v>
      </c>
      <c r="IC5" s="4">
        <f t="shared" ref="IC5:IC67" si="105">HZ5/HY5</f>
        <v>1</v>
      </c>
      <c r="ID5" s="4">
        <f t="shared" si="28"/>
        <v>0</v>
      </c>
      <c r="IF5" s="2" t="s">
        <v>19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106">IH5/IG5</f>
        <v>1</v>
      </c>
      <c r="IL5" s="4">
        <f t="shared" si="29"/>
        <v>0</v>
      </c>
      <c r="IN5" s="2" t="s">
        <v>19</v>
      </c>
      <c r="IO5" s="2">
        <v>26</v>
      </c>
      <c r="IP5" s="2">
        <v>26</v>
      </c>
      <c r="IQ5" s="2">
        <v>0</v>
      </c>
      <c r="IR5" s="2">
        <v>0</v>
      </c>
      <c r="IS5" s="4">
        <v>1</v>
      </c>
      <c r="IT5" s="4">
        <f t="shared" si="30"/>
        <v>0</v>
      </c>
      <c r="IV5" s="2" t="s">
        <v>19</v>
      </c>
      <c r="IW5" s="2">
        <v>26</v>
      </c>
      <c r="IX5" s="2">
        <v>26</v>
      </c>
      <c r="IY5" s="2">
        <v>0</v>
      </c>
      <c r="IZ5" s="2">
        <v>0</v>
      </c>
      <c r="JA5" s="4">
        <v>1</v>
      </c>
      <c r="JB5" s="4">
        <f t="shared" si="31"/>
        <v>0</v>
      </c>
      <c r="JD5" s="2" t="s">
        <v>19</v>
      </c>
      <c r="JE5" s="2">
        <v>26</v>
      </c>
      <c r="JF5" s="2">
        <v>26</v>
      </c>
      <c r="JG5" s="2">
        <v>0</v>
      </c>
      <c r="JH5" s="2">
        <v>0</v>
      </c>
      <c r="JI5" s="4">
        <v>1</v>
      </c>
      <c r="JJ5" s="4">
        <f t="shared" si="32"/>
        <v>0</v>
      </c>
      <c r="JL5" s="2" t="s">
        <v>19</v>
      </c>
      <c r="JM5" s="2">
        <v>26</v>
      </c>
      <c r="JN5" s="2">
        <v>26</v>
      </c>
      <c r="JO5" s="2">
        <v>0</v>
      </c>
      <c r="JP5" s="2">
        <v>0</v>
      </c>
      <c r="JQ5" s="4">
        <v>1</v>
      </c>
      <c r="JR5" s="4">
        <f t="shared" si="33"/>
        <v>0</v>
      </c>
      <c r="JT5" s="2" t="s">
        <v>19</v>
      </c>
      <c r="JU5" s="2">
        <v>26</v>
      </c>
      <c r="JV5" s="2">
        <v>26</v>
      </c>
      <c r="JW5" s="2">
        <v>0</v>
      </c>
      <c r="JX5" s="2">
        <v>0</v>
      </c>
      <c r="JY5" s="4">
        <v>1</v>
      </c>
      <c r="JZ5" s="4">
        <f t="shared" si="34"/>
        <v>0</v>
      </c>
      <c r="KB5" s="2" t="s">
        <v>19</v>
      </c>
      <c r="KC5" s="2">
        <v>26</v>
      </c>
      <c r="KD5" s="2">
        <v>26</v>
      </c>
      <c r="KE5" s="2">
        <v>0</v>
      </c>
      <c r="KF5" s="2">
        <v>0</v>
      </c>
      <c r="KG5" s="4">
        <v>1</v>
      </c>
      <c r="KH5" s="4">
        <f t="shared" si="35"/>
        <v>0</v>
      </c>
      <c r="KJ5" s="2" t="s">
        <v>19</v>
      </c>
      <c r="KK5" s="2">
        <v>26</v>
      </c>
      <c r="KL5" s="2">
        <v>26</v>
      </c>
      <c r="KM5" s="2">
        <v>0</v>
      </c>
      <c r="KN5" s="2">
        <v>0</v>
      </c>
      <c r="KO5" s="4">
        <f t="shared" ref="KO5:KO67" si="107">KL5/KK5</f>
        <v>1</v>
      </c>
      <c r="KP5" s="4">
        <f t="shared" si="36"/>
        <v>0</v>
      </c>
      <c r="KQ5" s="4"/>
      <c r="KR5" s="116" t="s">
        <v>19</v>
      </c>
      <c r="KS5" s="116">
        <v>26</v>
      </c>
      <c r="KT5" s="117">
        <v>26</v>
      </c>
      <c r="KU5" s="117">
        <v>0</v>
      </c>
      <c r="KV5" s="117">
        <v>0</v>
      </c>
      <c r="KW5" s="118">
        <v>1</v>
      </c>
      <c r="KX5" s="118">
        <v>0</v>
      </c>
      <c r="KY5" s="116"/>
      <c r="KZ5" s="116" t="s">
        <v>19</v>
      </c>
      <c r="LA5" s="116">
        <v>26</v>
      </c>
      <c r="LB5" s="116">
        <v>26</v>
      </c>
      <c r="LC5" s="116">
        <v>0</v>
      </c>
      <c r="LD5" s="116">
        <v>0</v>
      </c>
      <c r="LE5" s="122">
        <v>1</v>
      </c>
      <c r="LF5" s="158">
        <f t="shared" si="37"/>
        <v>0</v>
      </c>
      <c r="LG5" s="158"/>
      <c r="LH5" s="156" t="s">
        <v>19</v>
      </c>
      <c r="LI5" s="156">
        <v>26</v>
      </c>
      <c r="LJ5" s="156">
        <v>26</v>
      </c>
      <c r="LK5" s="156">
        <v>0</v>
      </c>
      <c r="LL5" s="156">
        <v>0</v>
      </c>
      <c r="LM5" s="162">
        <v>1</v>
      </c>
      <c r="LN5" s="158">
        <f t="shared" si="38"/>
        <v>0</v>
      </c>
      <c r="LO5" s="157"/>
      <c r="LP5" s="2" t="s">
        <v>19</v>
      </c>
      <c r="LQ5" s="2">
        <v>26</v>
      </c>
      <c r="LR5" s="2">
        <v>26</v>
      </c>
      <c r="LS5" s="2">
        <v>0</v>
      </c>
      <c r="LT5" s="2">
        <v>0</v>
      </c>
      <c r="LU5" s="4">
        <f t="shared" ref="LU5:LU67" si="108">LR5/LQ5</f>
        <v>1</v>
      </c>
      <c r="LV5" s="4">
        <f t="shared" si="39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ref="MC5:MC67" si="109">LZ5/LY5</f>
        <v>1</v>
      </c>
      <c r="MD5" s="158">
        <f t="shared" si="40"/>
        <v>0</v>
      </c>
      <c r="MF5" s="156" t="s">
        <v>19</v>
      </c>
      <c r="MG5" s="156">
        <v>26</v>
      </c>
      <c r="MH5" s="156">
        <v>26</v>
      </c>
      <c r="MI5" s="156">
        <v>0</v>
      </c>
      <c r="MJ5" s="156">
        <v>0</v>
      </c>
      <c r="MK5" s="162">
        <f t="shared" si="41"/>
        <v>1</v>
      </c>
      <c r="ML5" s="158">
        <f t="shared" si="42"/>
        <v>0</v>
      </c>
      <c r="MM5" s="157"/>
      <c r="MN5" s="156" t="s">
        <v>19</v>
      </c>
      <c r="MO5" s="156">
        <v>26</v>
      </c>
      <c r="MP5" s="156">
        <v>26</v>
      </c>
      <c r="MQ5" s="156">
        <v>0</v>
      </c>
      <c r="MR5" s="156">
        <v>0</v>
      </c>
      <c r="MS5" s="162">
        <v>1</v>
      </c>
      <c r="MT5" s="158">
        <f t="shared" si="43"/>
        <v>0</v>
      </c>
      <c r="MU5" s="157"/>
      <c r="MV5" s="156" t="s">
        <v>19</v>
      </c>
      <c r="MW5" s="156">
        <v>26</v>
      </c>
      <c r="MX5" s="156">
        <v>26</v>
      </c>
      <c r="MY5" s="156">
        <v>0</v>
      </c>
      <c r="MZ5" s="156">
        <v>0</v>
      </c>
      <c r="NA5" s="162">
        <v>1</v>
      </c>
      <c r="NB5" s="158">
        <f t="shared" si="44"/>
        <v>0</v>
      </c>
      <c r="NC5" s="157"/>
      <c r="ND5" s="156" t="s">
        <v>19</v>
      </c>
      <c r="NE5" s="156">
        <v>26</v>
      </c>
      <c r="NF5" s="156">
        <v>26</v>
      </c>
      <c r="NG5" s="156">
        <v>0</v>
      </c>
      <c r="NH5" s="156">
        <v>0</v>
      </c>
      <c r="NI5" s="162">
        <v>1</v>
      </c>
      <c r="NJ5" s="158">
        <f t="shared" si="45"/>
        <v>0</v>
      </c>
      <c r="NK5" s="157"/>
      <c r="NL5" s="156" t="s">
        <v>19</v>
      </c>
      <c r="NM5" s="156">
        <v>26</v>
      </c>
      <c r="NN5" s="156">
        <v>26</v>
      </c>
      <c r="NO5" s="156">
        <v>0</v>
      </c>
      <c r="NP5" s="156">
        <v>0</v>
      </c>
      <c r="NQ5" s="162">
        <v>1</v>
      </c>
      <c r="NR5" s="158">
        <f t="shared" si="46"/>
        <v>0</v>
      </c>
      <c r="NS5" s="157"/>
      <c r="OO5" s="157" t="s">
        <v>19</v>
      </c>
      <c r="OP5" s="157">
        <v>26</v>
      </c>
      <c r="OQ5" s="157">
        <v>26</v>
      </c>
      <c r="OR5" s="157">
        <v>0</v>
      </c>
      <c r="OS5" s="157">
        <v>0</v>
      </c>
      <c r="OT5" s="158">
        <f t="shared" si="47"/>
        <v>1</v>
      </c>
      <c r="OU5" s="158">
        <f t="shared" si="48"/>
        <v>0</v>
      </c>
      <c r="OW5" s="157" t="s">
        <v>19</v>
      </c>
      <c r="OX5" s="157">
        <v>26</v>
      </c>
      <c r="OY5" s="157">
        <v>26</v>
      </c>
      <c r="OZ5" s="157">
        <v>0</v>
      </c>
      <c r="PA5" s="157">
        <v>0</v>
      </c>
      <c r="PB5" s="158">
        <f t="shared" ref="PB5:PB67" si="110">OY5/OX5</f>
        <v>1</v>
      </c>
      <c r="PC5" s="158">
        <f t="shared" si="50"/>
        <v>0</v>
      </c>
      <c r="PE5" s="157" t="s">
        <v>19</v>
      </c>
      <c r="PF5" s="157">
        <v>26</v>
      </c>
      <c r="PG5" s="157">
        <v>26</v>
      </c>
      <c r="PH5" s="157">
        <v>0</v>
      </c>
      <c r="PI5" s="157">
        <v>0</v>
      </c>
      <c r="PJ5" s="158">
        <f t="shared" si="51"/>
        <v>1</v>
      </c>
      <c r="PK5" s="158">
        <f t="shared" si="52"/>
        <v>0</v>
      </c>
      <c r="PM5" s="157" t="s">
        <v>19</v>
      </c>
      <c r="PN5" s="157">
        <v>26</v>
      </c>
      <c r="PO5" s="157">
        <v>26</v>
      </c>
      <c r="PP5" s="157">
        <v>0</v>
      </c>
      <c r="PQ5" s="157">
        <v>0</v>
      </c>
      <c r="PR5" s="158">
        <f t="shared" si="53"/>
        <v>1</v>
      </c>
      <c r="PS5" s="158">
        <f t="shared" si="54"/>
        <v>0</v>
      </c>
      <c r="PU5" s="157" t="s">
        <v>19</v>
      </c>
      <c r="PV5" s="157">
        <v>26</v>
      </c>
      <c r="PW5" s="157">
        <v>26</v>
      </c>
      <c r="PX5" s="157">
        <v>0</v>
      </c>
      <c r="PY5" s="157">
        <v>0</v>
      </c>
      <c r="PZ5" s="158">
        <f t="shared" si="55"/>
        <v>1</v>
      </c>
      <c r="QA5" s="158">
        <f t="shared" si="56"/>
        <v>0</v>
      </c>
      <c r="QC5" s="157" t="s">
        <v>19</v>
      </c>
      <c r="QD5" s="157">
        <v>26</v>
      </c>
      <c r="QE5" s="157">
        <v>26</v>
      </c>
      <c r="QF5" s="157">
        <v>0</v>
      </c>
      <c r="QG5" s="157">
        <v>0</v>
      </c>
      <c r="QH5" s="158">
        <f t="shared" si="57"/>
        <v>1</v>
      </c>
      <c r="QI5" s="158">
        <f t="shared" si="58"/>
        <v>0</v>
      </c>
      <c r="QK5" s="157" t="s">
        <v>19</v>
      </c>
      <c r="QL5" s="157">
        <v>26</v>
      </c>
      <c r="QM5" s="157">
        <v>26</v>
      </c>
      <c r="QN5" s="157">
        <v>0</v>
      </c>
      <c r="QO5" s="157">
        <v>0</v>
      </c>
      <c r="QP5" s="158">
        <f t="shared" si="59"/>
        <v>1</v>
      </c>
      <c r="QQ5" s="158">
        <f t="shared" si="60"/>
        <v>0</v>
      </c>
      <c r="QS5" s="157" t="s">
        <v>19</v>
      </c>
      <c r="QT5" s="157">
        <v>26</v>
      </c>
      <c r="QU5" s="157">
        <v>26</v>
      </c>
      <c r="QV5" s="157">
        <v>0</v>
      </c>
      <c r="QW5" s="157">
        <v>0</v>
      </c>
      <c r="QX5" s="158">
        <f t="shared" si="61"/>
        <v>1</v>
      </c>
      <c r="QY5" s="158">
        <f t="shared" si="62"/>
        <v>0</v>
      </c>
      <c r="RA5" s="157" t="s">
        <v>19</v>
      </c>
      <c r="RB5" s="157">
        <v>26</v>
      </c>
      <c r="RC5" s="157">
        <v>26</v>
      </c>
      <c r="RD5" s="157">
        <v>0</v>
      </c>
      <c r="RE5" s="157">
        <v>0</v>
      </c>
      <c r="RF5" s="158">
        <f t="shared" si="63"/>
        <v>1</v>
      </c>
      <c r="RG5" s="158">
        <f t="shared" si="64"/>
        <v>0</v>
      </c>
      <c r="RI5" s="157" t="s">
        <v>19</v>
      </c>
      <c r="RJ5" s="157">
        <v>26</v>
      </c>
      <c r="RK5" s="157">
        <v>26</v>
      </c>
      <c r="RL5" s="157">
        <v>0</v>
      </c>
      <c r="RM5" s="157">
        <v>0</v>
      </c>
      <c r="RN5" s="158">
        <f t="shared" si="65"/>
        <v>1</v>
      </c>
      <c r="RO5" s="158">
        <f t="shared" si="66"/>
        <v>0</v>
      </c>
      <c r="RQ5" s="157" t="s">
        <v>19</v>
      </c>
      <c r="RR5" s="157">
        <v>26</v>
      </c>
      <c r="RS5" s="157">
        <v>26</v>
      </c>
      <c r="RT5" s="157">
        <v>0</v>
      </c>
      <c r="RU5" s="157">
        <v>0</v>
      </c>
      <c r="RV5" s="158">
        <f t="shared" si="67"/>
        <v>1</v>
      </c>
      <c r="RW5" s="158">
        <f t="shared" si="68"/>
        <v>0</v>
      </c>
      <c r="RY5" s="157" t="s">
        <v>19</v>
      </c>
      <c r="RZ5" s="157">
        <v>26</v>
      </c>
      <c r="SA5" s="157">
        <v>26</v>
      </c>
      <c r="SB5" s="157">
        <v>0</v>
      </c>
      <c r="SC5" s="157">
        <v>0</v>
      </c>
      <c r="SD5" s="158">
        <f t="shared" si="69"/>
        <v>1</v>
      </c>
      <c r="SE5" s="158">
        <f t="shared" si="70"/>
        <v>0</v>
      </c>
      <c r="SG5" s="157" t="s">
        <v>19</v>
      </c>
      <c r="SH5" s="157">
        <v>26</v>
      </c>
      <c r="SI5" s="157">
        <v>26</v>
      </c>
      <c r="SJ5" s="157">
        <v>0</v>
      </c>
      <c r="SK5" s="157">
        <v>0</v>
      </c>
      <c r="SL5" s="158">
        <f t="shared" si="71"/>
        <v>1</v>
      </c>
      <c r="SM5" s="158">
        <f t="shared" si="72"/>
        <v>0</v>
      </c>
      <c r="SO5" s="157" t="s">
        <v>19</v>
      </c>
      <c r="SP5" s="157">
        <v>26</v>
      </c>
      <c r="SQ5" s="157">
        <v>26</v>
      </c>
      <c r="SR5" s="157">
        <v>0</v>
      </c>
      <c r="SS5" s="157">
        <v>0</v>
      </c>
      <c r="ST5" s="158">
        <f t="shared" si="73"/>
        <v>1</v>
      </c>
      <c r="SU5" s="158">
        <f t="shared" si="74"/>
        <v>0</v>
      </c>
      <c r="SW5" s="157" t="s">
        <v>19</v>
      </c>
      <c r="SX5" s="157">
        <v>26</v>
      </c>
      <c r="SY5" s="157">
        <v>26</v>
      </c>
      <c r="SZ5" s="157">
        <v>0</v>
      </c>
      <c r="TA5" s="157">
        <v>0</v>
      </c>
      <c r="TB5" s="158">
        <f t="shared" si="75"/>
        <v>1</v>
      </c>
      <c r="TC5" s="158">
        <f t="shared" si="76"/>
        <v>0</v>
      </c>
      <c r="TE5" s="157" t="s">
        <v>19</v>
      </c>
      <c r="TF5" s="157">
        <v>26</v>
      </c>
      <c r="TG5" s="157">
        <v>26</v>
      </c>
      <c r="TH5" s="157">
        <v>0</v>
      </c>
      <c r="TI5" s="157">
        <v>0</v>
      </c>
      <c r="TJ5" s="158">
        <f t="shared" si="77"/>
        <v>1</v>
      </c>
      <c r="TK5" s="158">
        <f t="shared" si="78"/>
        <v>0</v>
      </c>
      <c r="TM5" s="157" t="s">
        <v>19</v>
      </c>
      <c r="TN5" s="157">
        <v>26</v>
      </c>
      <c r="TO5" s="157">
        <v>26</v>
      </c>
      <c r="TP5" s="157">
        <v>0</v>
      </c>
      <c r="TQ5" s="157">
        <v>0</v>
      </c>
      <c r="TR5" s="158">
        <f t="shared" si="79"/>
        <v>1</v>
      </c>
      <c r="TS5" s="158">
        <f t="shared" si="80"/>
        <v>0</v>
      </c>
      <c r="TU5" s="157" t="s">
        <v>19</v>
      </c>
      <c r="TV5" s="157">
        <v>26</v>
      </c>
      <c r="TW5" s="157">
        <v>26</v>
      </c>
      <c r="TX5" s="157">
        <v>0</v>
      </c>
      <c r="TY5" s="157">
        <v>0</v>
      </c>
      <c r="TZ5" s="158">
        <f t="shared" si="81"/>
        <v>1</v>
      </c>
      <c r="UA5" s="158">
        <f t="shared" si="82"/>
        <v>0</v>
      </c>
      <c r="UC5" s="157" t="s">
        <v>19</v>
      </c>
      <c r="UD5" s="157">
        <v>26</v>
      </c>
      <c r="UE5" s="157">
        <v>26</v>
      </c>
      <c r="UF5" s="157">
        <v>0</v>
      </c>
      <c r="UG5" s="157">
        <v>0</v>
      </c>
      <c r="UH5" s="158">
        <f t="shared" si="83"/>
        <v>1</v>
      </c>
      <c r="UI5" s="158">
        <f t="shared" si="84"/>
        <v>0</v>
      </c>
      <c r="UK5" s="157" t="s">
        <v>19</v>
      </c>
      <c r="UL5" s="157">
        <v>26</v>
      </c>
      <c r="UM5" s="157">
        <v>26</v>
      </c>
      <c r="UN5" s="157">
        <v>0</v>
      </c>
      <c r="UO5" s="157">
        <v>0</v>
      </c>
      <c r="UP5" s="158">
        <f t="shared" si="85"/>
        <v>1</v>
      </c>
      <c r="UQ5" s="158">
        <f t="shared" si="86"/>
        <v>0</v>
      </c>
      <c r="US5" s="157" t="s">
        <v>19</v>
      </c>
      <c r="UT5" s="157">
        <v>26</v>
      </c>
      <c r="UU5" s="157">
        <v>26</v>
      </c>
      <c r="UV5" s="157">
        <v>0</v>
      </c>
      <c r="UW5" s="157">
        <v>0</v>
      </c>
      <c r="UX5" s="158">
        <f t="shared" si="87"/>
        <v>1</v>
      </c>
      <c r="UY5" s="158">
        <f t="shared" si="88"/>
        <v>0</v>
      </c>
      <c r="UZ5" s="157"/>
      <c r="VA5" s="157" t="s">
        <v>19</v>
      </c>
      <c r="VB5" s="157">
        <v>26</v>
      </c>
      <c r="VC5" s="157">
        <v>26</v>
      </c>
      <c r="VD5" s="157">
        <v>0</v>
      </c>
      <c r="VE5" s="157">
        <v>0</v>
      </c>
      <c r="VF5" s="158">
        <f t="shared" si="89"/>
        <v>1</v>
      </c>
      <c r="VG5" s="158">
        <f t="shared" si="90"/>
        <v>0</v>
      </c>
      <c r="VI5" s="157" t="s">
        <v>19</v>
      </c>
      <c r="VJ5" s="157">
        <v>26</v>
      </c>
      <c r="VK5" s="157">
        <v>26</v>
      </c>
      <c r="VL5" s="157">
        <v>0</v>
      </c>
      <c r="VM5" s="157">
        <v>0</v>
      </c>
      <c r="VN5" s="158">
        <f t="shared" si="91"/>
        <v>1</v>
      </c>
      <c r="VO5" s="158">
        <f t="shared" si="92"/>
        <v>0</v>
      </c>
      <c r="VQ5" s="157" t="s">
        <v>19</v>
      </c>
      <c r="VR5" s="157">
        <v>26</v>
      </c>
      <c r="VS5" s="157">
        <v>26</v>
      </c>
      <c r="VT5" s="157">
        <v>0</v>
      </c>
      <c r="VU5" s="157">
        <v>0</v>
      </c>
      <c r="VV5" s="158">
        <f t="shared" si="93"/>
        <v>1</v>
      </c>
      <c r="VW5" s="158">
        <f t="shared" si="94"/>
        <v>0</v>
      </c>
      <c r="VY5" s="157" t="s">
        <v>19</v>
      </c>
      <c r="VZ5" s="157">
        <v>26</v>
      </c>
      <c r="WA5" s="157">
        <v>26</v>
      </c>
      <c r="WB5" s="157">
        <v>0</v>
      </c>
      <c r="WC5" s="157">
        <v>0</v>
      </c>
      <c r="WD5" s="158">
        <f t="shared" si="95"/>
        <v>1</v>
      </c>
      <c r="WE5" s="158">
        <f t="shared" si="96"/>
        <v>0</v>
      </c>
      <c r="WG5" s="157" t="s">
        <v>19</v>
      </c>
      <c r="WH5" s="157">
        <v>26</v>
      </c>
      <c r="WI5" s="157">
        <v>26</v>
      </c>
      <c r="WJ5" s="157">
        <v>0</v>
      </c>
      <c r="WK5" s="157">
        <v>0</v>
      </c>
      <c r="WL5" s="158">
        <f t="shared" si="97"/>
        <v>1</v>
      </c>
      <c r="WM5" s="158">
        <f t="shared" si="98"/>
        <v>0</v>
      </c>
      <c r="WO5" s="157" t="s">
        <v>19</v>
      </c>
      <c r="WP5" s="157">
        <v>26</v>
      </c>
      <c r="WQ5" s="157">
        <v>26</v>
      </c>
      <c r="WR5" s="157">
        <v>0</v>
      </c>
      <c r="WS5" s="157">
        <v>0</v>
      </c>
      <c r="WT5" s="158">
        <f t="shared" si="99"/>
        <v>1</v>
      </c>
      <c r="WU5" s="158">
        <f t="shared" si="100"/>
        <v>0</v>
      </c>
      <c r="WW5" s="157" t="s">
        <v>19</v>
      </c>
      <c r="WX5" s="157">
        <v>26</v>
      </c>
      <c r="WY5" s="157">
        <v>26</v>
      </c>
      <c r="WZ5" s="157">
        <v>0</v>
      </c>
      <c r="XA5" s="157">
        <v>0</v>
      </c>
      <c r="XB5" s="158">
        <f t="shared" si="101"/>
        <v>1</v>
      </c>
      <c r="XC5" s="158" t="str">
        <f t="shared" si="102"/>
        <v>OK</v>
      </c>
      <c r="XE5" s="157" t="s">
        <v>19</v>
      </c>
      <c r="XF5" s="157">
        <v>26</v>
      </c>
      <c r="XG5" s="157">
        <v>26</v>
      </c>
      <c r="XH5" s="157">
        <v>0</v>
      </c>
      <c r="XI5" s="157">
        <v>0</v>
      </c>
      <c r="XJ5" s="158">
        <f t="shared" si="103"/>
        <v>1</v>
      </c>
      <c r="XK5" s="158" t="str">
        <f t="shared" si="1"/>
        <v>OK</v>
      </c>
      <c r="XM5" s="157" t="s">
        <v>19</v>
      </c>
      <c r="XN5" s="157">
        <v>26</v>
      </c>
      <c r="XO5" s="157">
        <v>26</v>
      </c>
      <c r="XP5" s="157">
        <v>0</v>
      </c>
      <c r="XQ5" s="157">
        <v>0</v>
      </c>
      <c r="XR5" s="158">
        <f t="shared" si="104"/>
        <v>1</v>
      </c>
      <c r="XS5" s="158" t="str">
        <f t="shared" si="2"/>
        <v>OK</v>
      </c>
    </row>
    <row r="6" spans="1:643" ht="17.25" thickBot="1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3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4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5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6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7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8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9"/>
        <v>0</v>
      </c>
      <c r="BT6" s="2" t="s">
        <v>20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10"/>
        <v>0</v>
      </c>
      <c r="CB6" s="2" t="s">
        <v>20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11"/>
        <v>0</v>
      </c>
      <c r="CJ6" s="2" t="s">
        <v>20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2"/>
        <v>0</v>
      </c>
      <c r="CR6" s="2" t="s">
        <v>20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3"/>
        <v>0</v>
      </c>
      <c r="CZ6" s="2" t="s">
        <v>20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4"/>
        <v>0</v>
      </c>
      <c r="DH6" s="2" t="s">
        <v>20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5"/>
        <v>0</v>
      </c>
      <c r="DP6" s="2" t="s">
        <v>20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6"/>
        <v>0</v>
      </c>
      <c r="DX6" s="2" t="s">
        <v>20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7"/>
        <v>0</v>
      </c>
      <c r="EF6" s="2" t="s">
        <v>20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8"/>
        <v>0</v>
      </c>
      <c r="EN6" s="2" t="s">
        <v>20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9"/>
        <v>0</v>
      </c>
      <c r="EV6" s="2" t="s">
        <v>20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20"/>
        <v>0</v>
      </c>
      <c r="FD6" s="2" t="s">
        <v>20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21"/>
        <v>0</v>
      </c>
      <c r="FL6" s="2" t="s">
        <v>20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4">
        <f t="shared" si="22"/>
        <v>0</v>
      </c>
      <c r="FT6" s="2" t="s">
        <v>20</v>
      </c>
      <c r="FU6" s="2">
        <v>11</v>
      </c>
      <c r="FV6" s="2">
        <v>11</v>
      </c>
      <c r="FW6" s="2">
        <v>0</v>
      </c>
      <c r="FX6" s="2">
        <v>0</v>
      </c>
      <c r="FY6" s="4">
        <v>1</v>
      </c>
      <c r="FZ6" s="4">
        <f t="shared" si="23"/>
        <v>0</v>
      </c>
      <c r="GB6" s="2" t="s">
        <v>20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4">
        <f t="shared" si="24"/>
        <v>0</v>
      </c>
      <c r="GJ6" s="2" t="s">
        <v>20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5"/>
        <v>0</v>
      </c>
      <c r="GR6" s="2" t="s">
        <v>20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111">
        <f>GW6-GO6</f>
        <v>0</v>
      </c>
      <c r="GZ6" s="2" t="s">
        <v>20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>HE6-'[1]ASUS MeMO Pad 8 K011'!ES6</f>
        <v>0</v>
      </c>
      <c r="HH6" s="2" t="s">
        <v>20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6"/>
        <v>0</v>
      </c>
      <c r="HP6" s="2" t="s">
        <v>20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7"/>
        <v>0</v>
      </c>
      <c r="HX6" s="2" t="s">
        <v>20</v>
      </c>
      <c r="HY6" s="2">
        <v>11</v>
      </c>
      <c r="HZ6" s="2">
        <v>11</v>
      </c>
      <c r="IA6" s="2">
        <v>0</v>
      </c>
      <c r="IB6" s="2">
        <v>0</v>
      </c>
      <c r="IC6" s="4">
        <f t="shared" si="105"/>
        <v>1</v>
      </c>
      <c r="ID6" s="4">
        <f t="shared" si="28"/>
        <v>0</v>
      </c>
      <c r="IF6" s="2" t="s">
        <v>20</v>
      </c>
      <c r="IG6" s="2">
        <v>11</v>
      </c>
      <c r="IH6" s="2">
        <v>11</v>
      </c>
      <c r="II6" s="2">
        <v>0</v>
      </c>
      <c r="IJ6" s="2">
        <v>0</v>
      </c>
      <c r="IK6" s="4">
        <f t="shared" si="106"/>
        <v>1</v>
      </c>
      <c r="IL6" s="4">
        <f t="shared" si="29"/>
        <v>0</v>
      </c>
      <c r="IN6" s="2" t="s">
        <v>20</v>
      </c>
      <c r="IO6" s="2">
        <v>11</v>
      </c>
      <c r="IP6" s="2">
        <v>11</v>
      </c>
      <c r="IQ6" s="2">
        <v>0</v>
      </c>
      <c r="IR6" s="2">
        <v>0</v>
      </c>
      <c r="IS6" s="4">
        <v>1</v>
      </c>
      <c r="IT6" s="4">
        <f t="shared" si="30"/>
        <v>0</v>
      </c>
      <c r="IV6" s="2" t="s">
        <v>20</v>
      </c>
      <c r="IW6" s="2">
        <v>11</v>
      </c>
      <c r="IX6" s="2">
        <v>11</v>
      </c>
      <c r="IY6" s="2">
        <v>0</v>
      </c>
      <c r="IZ6" s="2">
        <v>0</v>
      </c>
      <c r="JA6" s="4">
        <v>1</v>
      </c>
      <c r="JB6" s="4">
        <f t="shared" si="31"/>
        <v>0</v>
      </c>
      <c r="JD6" s="2" t="s">
        <v>20</v>
      </c>
      <c r="JE6" s="2">
        <v>11</v>
      </c>
      <c r="JF6" s="2">
        <v>11</v>
      </c>
      <c r="JG6" s="2">
        <v>0</v>
      </c>
      <c r="JH6" s="2">
        <v>0</v>
      </c>
      <c r="JI6" s="4">
        <v>1</v>
      </c>
      <c r="JJ6" s="4">
        <f t="shared" si="32"/>
        <v>0</v>
      </c>
      <c r="JL6" s="2" t="s">
        <v>20</v>
      </c>
      <c r="JM6" s="2">
        <v>11</v>
      </c>
      <c r="JN6" s="2">
        <v>11</v>
      </c>
      <c r="JO6" s="2">
        <v>0</v>
      </c>
      <c r="JP6" s="2">
        <v>0</v>
      </c>
      <c r="JQ6" s="4">
        <v>1</v>
      </c>
      <c r="JR6" s="4">
        <f t="shared" si="33"/>
        <v>0</v>
      </c>
      <c r="JT6" s="2" t="s">
        <v>20</v>
      </c>
      <c r="JU6" s="2">
        <v>11</v>
      </c>
      <c r="JV6" s="2">
        <v>11</v>
      </c>
      <c r="JW6" s="2">
        <v>0</v>
      </c>
      <c r="JX6" s="2">
        <v>0</v>
      </c>
      <c r="JY6" s="4">
        <v>1</v>
      </c>
      <c r="JZ6" s="4">
        <f t="shared" si="34"/>
        <v>0</v>
      </c>
      <c r="KB6" s="2" t="s">
        <v>20</v>
      </c>
      <c r="KC6" s="2">
        <v>11</v>
      </c>
      <c r="KD6" s="2">
        <v>11</v>
      </c>
      <c r="KE6" s="2">
        <v>0</v>
      </c>
      <c r="KF6" s="2">
        <v>0</v>
      </c>
      <c r="KG6" s="4">
        <v>1</v>
      </c>
      <c r="KH6" s="4">
        <f t="shared" si="35"/>
        <v>0</v>
      </c>
      <c r="KJ6" s="2" t="s">
        <v>20</v>
      </c>
      <c r="KK6" s="2">
        <v>11</v>
      </c>
      <c r="KL6" s="2">
        <v>11</v>
      </c>
      <c r="KM6" s="2">
        <v>0</v>
      </c>
      <c r="KN6" s="2">
        <v>0</v>
      </c>
      <c r="KO6" s="4">
        <f t="shared" si="107"/>
        <v>1</v>
      </c>
      <c r="KP6" s="4">
        <f t="shared" si="36"/>
        <v>0</v>
      </c>
      <c r="KQ6" s="4"/>
      <c r="KR6" s="116" t="s">
        <v>20</v>
      </c>
      <c r="KS6" s="116">
        <v>11</v>
      </c>
      <c r="KT6" s="117">
        <v>11</v>
      </c>
      <c r="KU6" s="117">
        <v>0</v>
      </c>
      <c r="KV6" s="117">
        <v>0</v>
      </c>
      <c r="KW6" s="118">
        <v>1</v>
      </c>
      <c r="KX6" s="118">
        <v>0</v>
      </c>
      <c r="KY6" s="116"/>
      <c r="KZ6" s="116" t="s">
        <v>20</v>
      </c>
      <c r="LA6" s="116">
        <v>11</v>
      </c>
      <c r="LB6" s="116">
        <v>11</v>
      </c>
      <c r="LC6" s="116">
        <v>0</v>
      </c>
      <c r="LD6" s="116">
        <v>0</v>
      </c>
      <c r="LE6" s="122">
        <v>1</v>
      </c>
      <c r="LF6" s="158">
        <f t="shared" si="37"/>
        <v>0</v>
      </c>
      <c r="LG6" s="158"/>
      <c r="LH6" s="156" t="s">
        <v>20</v>
      </c>
      <c r="LI6" s="156">
        <v>11</v>
      </c>
      <c r="LJ6" s="156">
        <v>11</v>
      </c>
      <c r="LK6" s="156">
        <v>0</v>
      </c>
      <c r="LL6" s="156">
        <v>0</v>
      </c>
      <c r="LM6" s="162">
        <v>1</v>
      </c>
      <c r="LN6" s="158">
        <f t="shared" si="38"/>
        <v>0</v>
      </c>
      <c r="LO6" s="157"/>
      <c r="LP6" s="2" t="s">
        <v>20</v>
      </c>
      <c r="LQ6" s="2">
        <v>11</v>
      </c>
      <c r="LR6" s="2">
        <v>11</v>
      </c>
      <c r="LS6" s="2">
        <v>0</v>
      </c>
      <c r="LT6" s="2">
        <v>0</v>
      </c>
      <c r="LU6" s="4">
        <f t="shared" si="108"/>
        <v>1</v>
      </c>
      <c r="LV6" s="4">
        <f t="shared" si="39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109"/>
        <v>1</v>
      </c>
      <c r="MD6" s="158">
        <f t="shared" si="40"/>
        <v>0</v>
      </c>
      <c r="MF6" s="156" t="s">
        <v>20</v>
      </c>
      <c r="MG6" s="156">
        <v>11</v>
      </c>
      <c r="MH6" s="156">
        <v>11</v>
      </c>
      <c r="MI6" s="156">
        <v>0</v>
      </c>
      <c r="MJ6" s="156">
        <v>0</v>
      </c>
      <c r="MK6" s="162">
        <f t="shared" si="41"/>
        <v>1</v>
      </c>
      <c r="ML6" s="158">
        <f t="shared" si="42"/>
        <v>0</v>
      </c>
      <c r="MM6" s="157"/>
      <c r="MN6" s="156" t="s">
        <v>20</v>
      </c>
      <c r="MO6" s="156">
        <v>11</v>
      </c>
      <c r="MP6" s="156">
        <v>11</v>
      </c>
      <c r="MQ6" s="156">
        <v>0</v>
      </c>
      <c r="MR6" s="156">
        <v>0</v>
      </c>
      <c r="MS6" s="162">
        <v>1</v>
      </c>
      <c r="MT6" s="158">
        <f t="shared" si="43"/>
        <v>0</v>
      </c>
      <c r="MU6" s="157"/>
      <c r="MV6" s="156" t="s">
        <v>20</v>
      </c>
      <c r="MW6" s="156">
        <v>11</v>
      </c>
      <c r="MX6" s="156">
        <v>11</v>
      </c>
      <c r="MY6" s="156">
        <v>0</v>
      </c>
      <c r="MZ6" s="156">
        <v>0</v>
      </c>
      <c r="NA6" s="162">
        <v>1</v>
      </c>
      <c r="NB6" s="158">
        <f t="shared" si="44"/>
        <v>0</v>
      </c>
      <c r="NC6" s="157"/>
      <c r="ND6" s="156" t="s">
        <v>20</v>
      </c>
      <c r="NE6" s="156">
        <v>11</v>
      </c>
      <c r="NF6" s="156">
        <v>11</v>
      </c>
      <c r="NG6" s="156">
        <v>0</v>
      </c>
      <c r="NH6" s="156">
        <v>0</v>
      </c>
      <c r="NI6" s="162">
        <v>1</v>
      </c>
      <c r="NJ6" s="158">
        <f t="shared" si="45"/>
        <v>0</v>
      </c>
      <c r="NK6" s="157"/>
      <c r="NL6" s="156" t="s">
        <v>20</v>
      </c>
      <c r="NM6" s="156">
        <v>11</v>
      </c>
      <c r="NN6" s="156">
        <v>11</v>
      </c>
      <c r="NO6" s="156">
        <v>0</v>
      </c>
      <c r="NP6" s="156">
        <v>0</v>
      </c>
      <c r="NQ6" s="162">
        <v>1</v>
      </c>
      <c r="NR6" s="158">
        <f t="shared" si="46"/>
        <v>0</v>
      </c>
      <c r="NS6" s="157"/>
      <c r="OO6" s="157" t="s">
        <v>20</v>
      </c>
      <c r="OP6" s="157">
        <v>11</v>
      </c>
      <c r="OQ6" s="157">
        <v>11</v>
      </c>
      <c r="OR6" s="157">
        <v>0</v>
      </c>
      <c r="OS6" s="157">
        <v>0</v>
      </c>
      <c r="OT6" s="158">
        <f t="shared" si="47"/>
        <v>1</v>
      </c>
      <c r="OU6" s="158">
        <f t="shared" si="48"/>
        <v>0</v>
      </c>
      <c r="OW6" s="157" t="s">
        <v>20</v>
      </c>
      <c r="OX6" s="157">
        <v>11</v>
      </c>
      <c r="OY6" s="157">
        <v>11</v>
      </c>
      <c r="OZ6" s="157">
        <v>0</v>
      </c>
      <c r="PA6" s="157">
        <v>0</v>
      </c>
      <c r="PB6" s="158">
        <f t="shared" si="110"/>
        <v>1</v>
      </c>
      <c r="PC6" s="158">
        <f t="shared" si="50"/>
        <v>0</v>
      </c>
      <c r="PE6" s="157" t="s">
        <v>20</v>
      </c>
      <c r="PF6" s="157">
        <v>11</v>
      </c>
      <c r="PG6" s="157">
        <v>11</v>
      </c>
      <c r="PH6" s="157">
        <v>0</v>
      </c>
      <c r="PI6" s="157">
        <v>0</v>
      </c>
      <c r="PJ6" s="158">
        <f t="shared" si="51"/>
        <v>1</v>
      </c>
      <c r="PK6" s="158">
        <f t="shared" si="52"/>
        <v>0</v>
      </c>
      <c r="PM6" s="157" t="s">
        <v>20</v>
      </c>
      <c r="PN6" s="157">
        <v>11</v>
      </c>
      <c r="PO6" s="157">
        <v>11</v>
      </c>
      <c r="PP6" s="157">
        <v>0</v>
      </c>
      <c r="PQ6" s="157">
        <v>0</v>
      </c>
      <c r="PR6" s="158">
        <f t="shared" si="53"/>
        <v>1</v>
      </c>
      <c r="PS6" s="158">
        <f t="shared" si="54"/>
        <v>0</v>
      </c>
      <c r="PU6" s="157" t="s">
        <v>20</v>
      </c>
      <c r="PV6" s="157">
        <v>11</v>
      </c>
      <c r="PW6" s="157">
        <v>11</v>
      </c>
      <c r="PX6" s="157">
        <v>0</v>
      </c>
      <c r="PY6" s="157">
        <v>0</v>
      </c>
      <c r="PZ6" s="158">
        <f t="shared" si="55"/>
        <v>1</v>
      </c>
      <c r="QA6" s="158">
        <f t="shared" si="56"/>
        <v>0</v>
      </c>
      <c r="QC6" s="157" t="s">
        <v>20</v>
      </c>
      <c r="QD6" s="157">
        <v>11</v>
      </c>
      <c r="QE6" s="157">
        <v>11</v>
      </c>
      <c r="QF6" s="157">
        <v>0</v>
      </c>
      <c r="QG6" s="157">
        <v>0</v>
      </c>
      <c r="QH6" s="158">
        <f t="shared" si="57"/>
        <v>1</v>
      </c>
      <c r="QI6" s="158">
        <f t="shared" si="58"/>
        <v>0</v>
      </c>
      <c r="QK6" s="157" t="s">
        <v>20</v>
      </c>
      <c r="QL6" s="157">
        <v>11</v>
      </c>
      <c r="QM6" s="157">
        <v>11</v>
      </c>
      <c r="QN6" s="157">
        <v>0</v>
      </c>
      <c r="QO6" s="157">
        <v>0</v>
      </c>
      <c r="QP6" s="158">
        <f t="shared" si="59"/>
        <v>1</v>
      </c>
      <c r="QQ6" s="158">
        <f t="shared" si="60"/>
        <v>0</v>
      </c>
      <c r="QS6" s="157" t="s">
        <v>20</v>
      </c>
      <c r="QT6" s="157">
        <v>11</v>
      </c>
      <c r="QU6" s="157">
        <v>11</v>
      </c>
      <c r="QV6" s="157">
        <v>0</v>
      </c>
      <c r="QW6" s="157">
        <v>0</v>
      </c>
      <c r="QX6" s="158">
        <f t="shared" si="61"/>
        <v>1</v>
      </c>
      <c r="QY6" s="158">
        <f t="shared" si="62"/>
        <v>0</v>
      </c>
      <c r="RA6" s="157" t="s">
        <v>20</v>
      </c>
      <c r="RB6" s="157">
        <v>11</v>
      </c>
      <c r="RC6" s="157">
        <v>11</v>
      </c>
      <c r="RD6" s="157">
        <v>0</v>
      </c>
      <c r="RE6" s="157">
        <v>0</v>
      </c>
      <c r="RF6" s="158">
        <f t="shared" si="63"/>
        <v>1</v>
      </c>
      <c r="RG6" s="158">
        <f t="shared" si="64"/>
        <v>0</v>
      </c>
      <c r="RI6" s="157" t="s">
        <v>20</v>
      </c>
      <c r="RJ6" s="157">
        <v>11</v>
      </c>
      <c r="RK6" s="157">
        <v>11</v>
      </c>
      <c r="RL6" s="157">
        <v>0</v>
      </c>
      <c r="RM6" s="157">
        <v>0</v>
      </c>
      <c r="RN6" s="158">
        <f t="shared" si="65"/>
        <v>1</v>
      </c>
      <c r="RO6" s="158">
        <f t="shared" si="66"/>
        <v>0</v>
      </c>
      <c r="RQ6" s="157" t="s">
        <v>20</v>
      </c>
      <c r="RR6" s="157">
        <v>11</v>
      </c>
      <c r="RS6" s="157">
        <v>11</v>
      </c>
      <c r="RT6" s="157">
        <v>0</v>
      </c>
      <c r="RU6" s="157">
        <v>0</v>
      </c>
      <c r="RV6" s="158">
        <f t="shared" si="67"/>
        <v>1</v>
      </c>
      <c r="RW6" s="158">
        <f t="shared" si="68"/>
        <v>0</v>
      </c>
      <c r="RY6" s="157" t="s">
        <v>20</v>
      </c>
      <c r="RZ6" s="157">
        <v>11</v>
      </c>
      <c r="SA6" s="157">
        <v>11</v>
      </c>
      <c r="SB6" s="157">
        <v>0</v>
      </c>
      <c r="SC6" s="157">
        <v>0</v>
      </c>
      <c r="SD6" s="158">
        <f t="shared" si="69"/>
        <v>1</v>
      </c>
      <c r="SE6" s="158">
        <f t="shared" si="70"/>
        <v>0</v>
      </c>
      <c r="SG6" s="157" t="s">
        <v>20</v>
      </c>
      <c r="SH6" s="157">
        <v>11</v>
      </c>
      <c r="SI6" s="157">
        <v>11</v>
      </c>
      <c r="SJ6" s="157">
        <v>0</v>
      </c>
      <c r="SK6" s="157">
        <v>0</v>
      </c>
      <c r="SL6" s="158">
        <f t="shared" si="71"/>
        <v>1</v>
      </c>
      <c r="SM6" s="158">
        <f t="shared" si="72"/>
        <v>0</v>
      </c>
      <c r="SO6" s="157" t="s">
        <v>20</v>
      </c>
      <c r="SP6" s="157">
        <v>11</v>
      </c>
      <c r="SQ6" s="157">
        <v>11</v>
      </c>
      <c r="SR6" s="157">
        <v>0</v>
      </c>
      <c r="SS6" s="157">
        <v>0</v>
      </c>
      <c r="ST6" s="158">
        <f t="shared" si="73"/>
        <v>1</v>
      </c>
      <c r="SU6" s="158">
        <f t="shared" si="74"/>
        <v>0</v>
      </c>
      <c r="SW6" s="157" t="s">
        <v>20</v>
      </c>
      <c r="SX6" s="157">
        <v>11</v>
      </c>
      <c r="SY6" s="157">
        <v>11</v>
      </c>
      <c r="SZ6" s="157">
        <v>0</v>
      </c>
      <c r="TA6" s="157">
        <v>0</v>
      </c>
      <c r="TB6" s="158">
        <f t="shared" si="75"/>
        <v>1</v>
      </c>
      <c r="TC6" s="158">
        <f t="shared" si="76"/>
        <v>0</v>
      </c>
      <c r="TE6" s="157" t="s">
        <v>20</v>
      </c>
      <c r="TF6" s="157">
        <v>11</v>
      </c>
      <c r="TG6" s="157">
        <v>11</v>
      </c>
      <c r="TH6" s="157">
        <v>0</v>
      </c>
      <c r="TI6" s="157">
        <v>0</v>
      </c>
      <c r="TJ6" s="158">
        <f t="shared" si="77"/>
        <v>1</v>
      </c>
      <c r="TK6" s="158">
        <f t="shared" si="78"/>
        <v>0</v>
      </c>
      <c r="TM6" s="157" t="s">
        <v>20</v>
      </c>
      <c r="TN6" s="157">
        <v>11</v>
      </c>
      <c r="TO6" s="157">
        <v>11</v>
      </c>
      <c r="TP6" s="157">
        <v>0</v>
      </c>
      <c r="TQ6" s="157">
        <v>0</v>
      </c>
      <c r="TR6" s="158">
        <f t="shared" si="79"/>
        <v>1</v>
      </c>
      <c r="TS6" s="158">
        <f t="shared" si="80"/>
        <v>0</v>
      </c>
      <c r="TU6" s="157" t="s">
        <v>20</v>
      </c>
      <c r="TV6" s="157">
        <v>11</v>
      </c>
      <c r="TW6" s="157">
        <v>11</v>
      </c>
      <c r="TX6" s="157">
        <v>0</v>
      </c>
      <c r="TY6" s="157">
        <v>0</v>
      </c>
      <c r="TZ6" s="158">
        <f t="shared" si="81"/>
        <v>1</v>
      </c>
      <c r="UA6" s="158">
        <f t="shared" si="82"/>
        <v>0</v>
      </c>
      <c r="UC6" s="157" t="s">
        <v>20</v>
      </c>
      <c r="UD6" s="157">
        <v>11</v>
      </c>
      <c r="UE6" s="157">
        <v>11</v>
      </c>
      <c r="UF6" s="157">
        <v>0</v>
      </c>
      <c r="UG6" s="157">
        <v>0</v>
      </c>
      <c r="UH6" s="158">
        <f t="shared" si="83"/>
        <v>1</v>
      </c>
      <c r="UI6" s="158">
        <f t="shared" si="84"/>
        <v>0</v>
      </c>
      <c r="UK6" s="157" t="s">
        <v>20</v>
      </c>
      <c r="UL6" s="157">
        <v>11</v>
      </c>
      <c r="UM6" s="157">
        <v>11</v>
      </c>
      <c r="UN6" s="157">
        <v>0</v>
      </c>
      <c r="UO6" s="157">
        <v>0</v>
      </c>
      <c r="UP6" s="158">
        <f t="shared" si="85"/>
        <v>1</v>
      </c>
      <c r="UQ6" s="158">
        <f t="shared" si="86"/>
        <v>0</v>
      </c>
      <c r="US6" s="157" t="s">
        <v>20</v>
      </c>
      <c r="UT6" s="157">
        <v>11</v>
      </c>
      <c r="UU6" s="157">
        <v>11</v>
      </c>
      <c r="UV6" s="157">
        <v>0</v>
      </c>
      <c r="UW6" s="157">
        <v>0</v>
      </c>
      <c r="UX6" s="158">
        <f t="shared" si="87"/>
        <v>1</v>
      </c>
      <c r="UY6" s="158">
        <f t="shared" si="88"/>
        <v>0</v>
      </c>
      <c r="VA6" s="157" t="s">
        <v>20</v>
      </c>
      <c r="VB6" s="157">
        <v>11</v>
      </c>
      <c r="VC6" s="157">
        <v>11</v>
      </c>
      <c r="VD6" s="157">
        <v>0</v>
      </c>
      <c r="VE6" s="157">
        <v>0</v>
      </c>
      <c r="VF6" s="158">
        <f t="shared" si="89"/>
        <v>1</v>
      </c>
      <c r="VG6" s="158">
        <f t="shared" si="90"/>
        <v>0</v>
      </c>
      <c r="VI6" s="157" t="s">
        <v>20</v>
      </c>
      <c r="VJ6" s="157">
        <v>11</v>
      </c>
      <c r="VK6" s="157">
        <v>11</v>
      </c>
      <c r="VL6" s="157">
        <v>0</v>
      </c>
      <c r="VM6" s="157">
        <v>0</v>
      </c>
      <c r="VN6" s="158">
        <f t="shared" si="91"/>
        <v>1</v>
      </c>
      <c r="VO6" s="158">
        <f t="shared" si="92"/>
        <v>0</v>
      </c>
      <c r="VQ6" s="157" t="s">
        <v>20</v>
      </c>
      <c r="VR6" s="157">
        <v>11</v>
      </c>
      <c r="VS6" s="157">
        <v>11</v>
      </c>
      <c r="VT6" s="157">
        <v>0</v>
      </c>
      <c r="VU6" s="157">
        <v>0</v>
      </c>
      <c r="VV6" s="158">
        <f t="shared" si="93"/>
        <v>1</v>
      </c>
      <c r="VW6" s="158">
        <f t="shared" si="94"/>
        <v>0</v>
      </c>
      <c r="VY6" s="157" t="s">
        <v>20</v>
      </c>
      <c r="VZ6" s="157">
        <v>11</v>
      </c>
      <c r="WA6" s="157">
        <v>11</v>
      </c>
      <c r="WB6" s="157">
        <v>0</v>
      </c>
      <c r="WC6" s="157">
        <v>0</v>
      </c>
      <c r="WD6" s="158">
        <f t="shared" si="95"/>
        <v>1</v>
      </c>
      <c r="WE6" s="158">
        <f t="shared" si="96"/>
        <v>0</v>
      </c>
      <c r="WG6" s="157" t="s">
        <v>20</v>
      </c>
      <c r="WH6" s="157">
        <v>11</v>
      </c>
      <c r="WI6" s="157">
        <v>11</v>
      </c>
      <c r="WJ6" s="157">
        <v>0</v>
      </c>
      <c r="WK6" s="157">
        <v>0</v>
      </c>
      <c r="WL6" s="158">
        <f t="shared" si="97"/>
        <v>1</v>
      </c>
      <c r="WM6" s="158">
        <f t="shared" si="98"/>
        <v>0</v>
      </c>
      <c r="WO6" s="157" t="s">
        <v>20</v>
      </c>
      <c r="WP6" s="157">
        <v>11</v>
      </c>
      <c r="WQ6" s="157">
        <v>11</v>
      </c>
      <c r="WR6" s="157">
        <v>0</v>
      </c>
      <c r="WS6" s="157">
        <v>0</v>
      </c>
      <c r="WT6" s="158">
        <f t="shared" si="99"/>
        <v>1</v>
      </c>
      <c r="WU6" s="158">
        <f t="shared" si="100"/>
        <v>0</v>
      </c>
      <c r="WW6" s="157" t="s">
        <v>20</v>
      </c>
      <c r="WX6" s="157">
        <v>11</v>
      </c>
      <c r="WY6" s="157">
        <v>11</v>
      </c>
      <c r="WZ6" s="157">
        <v>0</v>
      </c>
      <c r="XA6" s="157">
        <v>0</v>
      </c>
      <c r="XB6" s="158">
        <f t="shared" si="101"/>
        <v>1</v>
      </c>
      <c r="XC6" s="158" t="str">
        <f t="shared" si="102"/>
        <v>OK</v>
      </c>
      <c r="XE6" s="157" t="s">
        <v>20</v>
      </c>
      <c r="XF6" s="157">
        <v>11</v>
      </c>
      <c r="XG6" s="157">
        <v>11</v>
      </c>
      <c r="XH6" s="157">
        <v>0</v>
      </c>
      <c r="XI6" s="157">
        <v>0</v>
      </c>
      <c r="XJ6" s="158">
        <f t="shared" si="103"/>
        <v>1</v>
      </c>
      <c r="XK6" s="158" t="str">
        <f t="shared" si="1"/>
        <v>OK</v>
      </c>
      <c r="XM6" s="157" t="s">
        <v>20</v>
      </c>
      <c r="XN6" s="157">
        <v>11</v>
      </c>
      <c r="XO6" s="157">
        <v>11</v>
      </c>
      <c r="XP6" s="157">
        <v>0</v>
      </c>
      <c r="XQ6" s="157">
        <v>0</v>
      </c>
      <c r="XR6" s="158">
        <f t="shared" si="104"/>
        <v>1</v>
      </c>
      <c r="XS6" s="158" t="str">
        <f t="shared" si="2"/>
        <v>OK</v>
      </c>
    </row>
    <row r="7" spans="1:643" ht="17.25" thickBot="1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21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21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3"/>
        <v>0</v>
      </c>
      <c r="X7" s="2" t="s">
        <v>21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4"/>
        <v>0</v>
      </c>
      <c r="AF7" s="2" t="s">
        <v>21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5"/>
        <v>0</v>
      </c>
      <c r="AN7" s="2" t="s">
        <v>21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6"/>
        <v>0</v>
      </c>
      <c r="AV7" s="2" t="s">
        <v>21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7"/>
        <v>0</v>
      </c>
      <c r="BD7" s="2" t="s">
        <v>21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8"/>
        <v>0</v>
      </c>
      <c r="BL7" s="2" t="s">
        <v>21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9"/>
        <v>0</v>
      </c>
      <c r="BT7" s="2" t="s">
        <v>21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10"/>
        <v>0</v>
      </c>
      <c r="CB7" s="2" t="s">
        <v>21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11"/>
        <v>0</v>
      </c>
      <c r="CJ7" s="2" t="s">
        <v>21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2"/>
        <v>0</v>
      </c>
      <c r="CR7" s="2" t="s">
        <v>21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3"/>
        <v>0</v>
      </c>
      <c r="CZ7" s="2" t="s">
        <v>21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4">
        <f t="shared" si="14"/>
        <v>0</v>
      </c>
      <c r="DH7" s="2" t="s">
        <v>21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5"/>
        <v>0</v>
      </c>
      <c r="DP7" s="2" t="s">
        <v>21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6"/>
        <v>0</v>
      </c>
      <c r="DX7" s="2" t="s">
        <v>21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4">
        <f t="shared" si="17"/>
        <v>0</v>
      </c>
      <c r="EF7" s="2" t="s">
        <v>21</v>
      </c>
      <c r="EG7" s="2">
        <v>25</v>
      </c>
      <c r="EH7" s="2">
        <v>25</v>
      </c>
      <c r="EI7" s="2">
        <v>0</v>
      </c>
      <c r="EJ7" s="2">
        <v>0</v>
      </c>
      <c r="EK7" s="4">
        <v>1</v>
      </c>
      <c r="EL7" s="4">
        <f t="shared" si="18"/>
        <v>0</v>
      </c>
      <c r="EN7" s="2" t="s">
        <v>21</v>
      </c>
      <c r="EO7" s="2">
        <v>25</v>
      </c>
      <c r="EP7" s="2">
        <v>25</v>
      </c>
      <c r="EQ7" s="2">
        <v>0</v>
      </c>
      <c r="ER7" s="2">
        <v>0</v>
      </c>
      <c r="ES7" s="4">
        <v>1</v>
      </c>
      <c r="ET7" s="4">
        <f t="shared" si="19"/>
        <v>0</v>
      </c>
      <c r="EV7" s="2" t="s">
        <v>21</v>
      </c>
      <c r="EW7" s="2">
        <v>25</v>
      </c>
      <c r="EX7" s="2">
        <v>25</v>
      </c>
      <c r="EY7" s="2">
        <v>0</v>
      </c>
      <c r="EZ7" s="2">
        <v>0</v>
      </c>
      <c r="FA7" s="4">
        <v>1</v>
      </c>
      <c r="FB7" s="4">
        <f t="shared" si="20"/>
        <v>0</v>
      </c>
      <c r="FD7" s="2" t="s">
        <v>21</v>
      </c>
      <c r="FE7" s="2">
        <v>25</v>
      </c>
      <c r="FF7" s="2">
        <v>25</v>
      </c>
      <c r="FG7" s="2">
        <v>0</v>
      </c>
      <c r="FH7" s="2">
        <v>0</v>
      </c>
      <c r="FI7" s="4">
        <v>1</v>
      </c>
      <c r="FJ7" s="4">
        <f t="shared" si="21"/>
        <v>0</v>
      </c>
      <c r="FL7" s="2" t="s">
        <v>21</v>
      </c>
      <c r="FM7" s="2">
        <v>25</v>
      </c>
      <c r="FN7" s="2">
        <v>25</v>
      </c>
      <c r="FO7" s="2">
        <v>0</v>
      </c>
      <c r="FP7" s="2">
        <v>0</v>
      </c>
      <c r="FQ7" s="4">
        <v>1</v>
      </c>
      <c r="FR7" s="4">
        <f t="shared" si="22"/>
        <v>0</v>
      </c>
      <c r="FT7" s="2" t="s">
        <v>21</v>
      </c>
      <c r="FU7" s="2">
        <v>25</v>
      </c>
      <c r="FV7" s="2">
        <v>25</v>
      </c>
      <c r="FW7" s="2">
        <v>0</v>
      </c>
      <c r="FX7" s="2">
        <v>0</v>
      </c>
      <c r="FY7" s="4">
        <v>1</v>
      </c>
      <c r="FZ7" s="4">
        <f t="shared" si="23"/>
        <v>0</v>
      </c>
      <c r="GB7" s="2" t="s">
        <v>21</v>
      </c>
      <c r="GC7" s="2">
        <v>25</v>
      </c>
      <c r="GD7" s="2">
        <v>25</v>
      </c>
      <c r="GE7" s="2">
        <v>0</v>
      </c>
      <c r="GF7" s="2">
        <v>0</v>
      </c>
      <c r="GG7" s="4">
        <v>1</v>
      </c>
      <c r="GH7" s="4">
        <f t="shared" si="24"/>
        <v>0</v>
      </c>
      <c r="GJ7" s="2" t="s">
        <v>21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5"/>
        <v>0</v>
      </c>
      <c r="GR7" s="2" t="s">
        <v>21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111">
        <f t="shared" ref="GX7:GX70" si="111">GW7-GO7</f>
        <v>0</v>
      </c>
      <c r="GZ7" s="2" t="s">
        <v>21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>HE7-'[1]ASUS MeMO Pad 8 K011'!ES7</f>
        <v>0</v>
      </c>
      <c r="HH7" s="2" t="s">
        <v>21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6"/>
        <v>0</v>
      </c>
      <c r="HP7" s="2" t="s">
        <v>21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7"/>
        <v>0</v>
      </c>
      <c r="HX7" s="2" t="s">
        <v>21</v>
      </c>
      <c r="HY7" s="2">
        <v>36</v>
      </c>
      <c r="HZ7" s="2">
        <v>36</v>
      </c>
      <c r="IA7" s="2">
        <v>0</v>
      </c>
      <c r="IB7" s="2">
        <v>0</v>
      </c>
      <c r="IC7" s="4">
        <f t="shared" si="105"/>
        <v>1</v>
      </c>
      <c r="ID7" s="4">
        <f t="shared" si="28"/>
        <v>0</v>
      </c>
      <c r="IF7" s="2" t="s">
        <v>21</v>
      </c>
      <c r="IG7" s="2">
        <v>36</v>
      </c>
      <c r="IH7" s="2">
        <v>36</v>
      </c>
      <c r="II7" s="2">
        <v>0</v>
      </c>
      <c r="IJ7" s="2">
        <v>0</v>
      </c>
      <c r="IK7" s="4">
        <f t="shared" si="106"/>
        <v>1</v>
      </c>
      <c r="IL7" s="4">
        <f t="shared" si="29"/>
        <v>0</v>
      </c>
      <c r="IN7" s="2" t="s">
        <v>21</v>
      </c>
      <c r="IO7" s="2">
        <v>36</v>
      </c>
      <c r="IP7" s="2">
        <v>36</v>
      </c>
      <c r="IQ7" s="2">
        <v>0</v>
      </c>
      <c r="IR7" s="2">
        <v>0</v>
      </c>
      <c r="IS7" s="4">
        <v>1</v>
      </c>
      <c r="IT7" s="4">
        <f t="shared" si="30"/>
        <v>0</v>
      </c>
      <c r="IV7" s="2" t="s">
        <v>21</v>
      </c>
      <c r="IW7" s="2">
        <v>36</v>
      </c>
      <c r="IX7" s="2">
        <v>36</v>
      </c>
      <c r="IY7" s="2">
        <v>0</v>
      </c>
      <c r="IZ7" s="2">
        <v>0</v>
      </c>
      <c r="JA7" s="4">
        <v>1</v>
      </c>
      <c r="JB7" s="4">
        <f t="shared" si="31"/>
        <v>0</v>
      </c>
      <c r="JD7" s="2" t="s">
        <v>21</v>
      </c>
      <c r="JE7" s="2">
        <v>36</v>
      </c>
      <c r="JF7" s="2">
        <v>36</v>
      </c>
      <c r="JG7" s="2">
        <v>0</v>
      </c>
      <c r="JH7" s="2">
        <v>0</v>
      </c>
      <c r="JI7" s="4">
        <v>1</v>
      </c>
      <c r="JJ7" s="4">
        <f t="shared" si="32"/>
        <v>0</v>
      </c>
      <c r="JL7" s="2" t="s">
        <v>21</v>
      </c>
      <c r="JM7" s="2">
        <v>36</v>
      </c>
      <c r="JN7" s="2">
        <v>36</v>
      </c>
      <c r="JO7" s="2">
        <v>0</v>
      </c>
      <c r="JP7" s="2">
        <v>0</v>
      </c>
      <c r="JQ7" s="4">
        <v>1</v>
      </c>
      <c r="JR7" s="4">
        <f t="shared" si="33"/>
        <v>0</v>
      </c>
      <c r="JT7" s="2" t="s">
        <v>21</v>
      </c>
      <c r="JU7" s="2">
        <v>36</v>
      </c>
      <c r="JV7" s="2">
        <v>36</v>
      </c>
      <c r="JW7" s="2">
        <v>0</v>
      </c>
      <c r="JX7" s="2">
        <v>0</v>
      </c>
      <c r="JY7" s="4">
        <v>1</v>
      </c>
      <c r="JZ7" s="4">
        <f t="shared" si="34"/>
        <v>0</v>
      </c>
      <c r="KB7" s="2" t="s">
        <v>21</v>
      </c>
      <c r="KC7" s="2">
        <v>36</v>
      </c>
      <c r="KD7" s="2">
        <v>36</v>
      </c>
      <c r="KE7" s="2">
        <v>0</v>
      </c>
      <c r="KF7" s="2">
        <v>0</v>
      </c>
      <c r="KG7" s="4">
        <v>1</v>
      </c>
      <c r="KH7" s="4">
        <f t="shared" si="35"/>
        <v>0</v>
      </c>
      <c r="KJ7" s="2" t="s">
        <v>21</v>
      </c>
      <c r="KK7" s="2">
        <v>36</v>
      </c>
      <c r="KL7" s="2">
        <v>36</v>
      </c>
      <c r="KM7" s="2">
        <v>0</v>
      </c>
      <c r="KN7" s="2">
        <v>0</v>
      </c>
      <c r="KO7" s="4">
        <f t="shared" si="107"/>
        <v>1</v>
      </c>
      <c r="KP7" s="4">
        <f t="shared" si="36"/>
        <v>0</v>
      </c>
      <c r="KQ7" s="4"/>
      <c r="KR7" s="116" t="s">
        <v>21</v>
      </c>
      <c r="KS7" s="116">
        <v>36</v>
      </c>
      <c r="KT7" s="117">
        <v>36</v>
      </c>
      <c r="KU7" s="117">
        <v>0</v>
      </c>
      <c r="KV7" s="117">
        <v>0</v>
      </c>
      <c r="KW7" s="118">
        <v>1</v>
      </c>
      <c r="KX7" s="118">
        <v>0</v>
      </c>
      <c r="KY7" s="116"/>
      <c r="KZ7" s="116" t="s">
        <v>21</v>
      </c>
      <c r="LA7" s="116">
        <v>36</v>
      </c>
      <c r="LB7" s="116">
        <v>36</v>
      </c>
      <c r="LC7" s="116">
        <v>0</v>
      </c>
      <c r="LD7" s="116">
        <v>0</v>
      </c>
      <c r="LE7" s="122">
        <v>1</v>
      </c>
      <c r="LF7" s="158">
        <f t="shared" si="37"/>
        <v>0</v>
      </c>
      <c r="LG7" s="158"/>
      <c r="LH7" s="156" t="s">
        <v>21</v>
      </c>
      <c r="LI7" s="156">
        <v>36</v>
      </c>
      <c r="LJ7" s="156">
        <v>36</v>
      </c>
      <c r="LK7" s="156">
        <v>0</v>
      </c>
      <c r="LL7" s="156">
        <v>0</v>
      </c>
      <c r="LM7" s="162">
        <v>1</v>
      </c>
      <c r="LN7" s="158">
        <f t="shared" si="38"/>
        <v>0</v>
      </c>
      <c r="LO7" s="157"/>
      <c r="LP7" s="2" t="s">
        <v>21</v>
      </c>
      <c r="LQ7" s="2">
        <v>36</v>
      </c>
      <c r="LR7" s="2">
        <v>36</v>
      </c>
      <c r="LS7" s="2">
        <v>0</v>
      </c>
      <c r="LT7" s="2">
        <v>0</v>
      </c>
      <c r="LU7" s="4">
        <f t="shared" si="108"/>
        <v>1</v>
      </c>
      <c r="LV7" s="4">
        <f t="shared" si="39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109"/>
        <v>1</v>
      </c>
      <c r="MD7" s="158">
        <f t="shared" si="40"/>
        <v>0</v>
      </c>
      <c r="MF7" s="156" t="s">
        <v>21</v>
      </c>
      <c r="MG7" s="156">
        <v>36</v>
      </c>
      <c r="MH7" s="156">
        <v>36</v>
      </c>
      <c r="MI7" s="156">
        <v>0</v>
      </c>
      <c r="MJ7" s="156">
        <v>0</v>
      </c>
      <c r="MK7" s="162">
        <f t="shared" si="41"/>
        <v>1</v>
      </c>
      <c r="ML7" s="158">
        <f t="shared" si="42"/>
        <v>0</v>
      </c>
      <c r="MM7" s="157"/>
      <c r="MN7" s="156" t="s">
        <v>21</v>
      </c>
      <c r="MO7" s="156">
        <v>36</v>
      </c>
      <c r="MP7" s="156">
        <v>36</v>
      </c>
      <c r="MQ7" s="156">
        <v>0</v>
      </c>
      <c r="MR7" s="156">
        <v>0</v>
      </c>
      <c r="MS7" s="162">
        <v>1</v>
      </c>
      <c r="MT7" s="158">
        <f t="shared" si="43"/>
        <v>0</v>
      </c>
      <c r="MU7" s="157"/>
      <c r="MV7" s="156" t="s">
        <v>21</v>
      </c>
      <c r="MW7" s="156">
        <v>36</v>
      </c>
      <c r="MX7" s="156">
        <v>36</v>
      </c>
      <c r="MY7" s="156">
        <v>0</v>
      </c>
      <c r="MZ7" s="156">
        <v>0</v>
      </c>
      <c r="NA7" s="162">
        <v>1</v>
      </c>
      <c r="NB7" s="158">
        <f t="shared" si="44"/>
        <v>0</v>
      </c>
      <c r="NC7" s="157"/>
      <c r="ND7" s="156" t="s">
        <v>21</v>
      </c>
      <c r="NE7" s="156">
        <v>36</v>
      </c>
      <c r="NF7" s="156">
        <v>36</v>
      </c>
      <c r="NG7" s="156">
        <v>0</v>
      </c>
      <c r="NH7" s="156">
        <v>0</v>
      </c>
      <c r="NI7" s="162">
        <v>1</v>
      </c>
      <c r="NJ7" s="158">
        <f t="shared" si="45"/>
        <v>0</v>
      </c>
      <c r="NK7" s="157"/>
      <c r="NL7" s="156" t="s">
        <v>21</v>
      </c>
      <c r="NM7" s="156">
        <v>36</v>
      </c>
      <c r="NN7" s="156">
        <v>36</v>
      </c>
      <c r="NO7" s="156">
        <v>0</v>
      </c>
      <c r="NP7" s="156">
        <v>0</v>
      </c>
      <c r="NQ7" s="162">
        <v>1</v>
      </c>
      <c r="NR7" s="158">
        <f t="shared" si="46"/>
        <v>0</v>
      </c>
      <c r="NS7" s="157"/>
      <c r="OO7" s="157" t="s">
        <v>21</v>
      </c>
      <c r="OP7" s="157">
        <v>36</v>
      </c>
      <c r="OQ7" s="157">
        <v>36</v>
      </c>
      <c r="OR7" s="157">
        <v>0</v>
      </c>
      <c r="OS7" s="157">
        <v>0</v>
      </c>
      <c r="OT7" s="158">
        <f t="shared" si="47"/>
        <v>1</v>
      </c>
      <c r="OU7" s="158">
        <f t="shared" si="48"/>
        <v>0</v>
      </c>
      <c r="OW7" s="157" t="s">
        <v>21</v>
      </c>
      <c r="OX7" s="157">
        <v>36</v>
      </c>
      <c r="OY7" s="157">
        <v>36</v>
      </c>
      <c r="OZ7" s="157">
        <v>0</v>
      </c>
      <c r="PA7" s="157">
        <v>0</v>
      </c>
      <c r="PB7" s="158">
        <f t="shared" si="110"/>
        <v>1</v>
      </c>
      <c r="PC7" s="158">
        <f t="shared" si="50"/>
        <v>0</v>
      </c>
      <c r="PE7" s="157" t="s">
        <v>21</v>
      </c>
      <c r="PF7" s="157">
        <v>36</v>
      </c>
      <c r="PG7" s="157">
        <v>36</v>
      </c>
      <c r="PH7" s="157">
        <v>0</v>
      </c>
      <c r="PI7" s="157">
        <v>0</v>
      </c>
      <c r="PJ7" s="158">
        <f t="shared" si="51"/>
        <v>1</v>
      </c>
      <c r="PK7" s="158">
        <f t="shared" si="52"/>
        <v>0</v>
      </c>
      <c r="PM7" s="157" t="s">
        <v>21</v>
      </c>
      <c r="PN7" s="157">
        <v>36</v>
      </c>
      <c r="PO7" s="157">
        <v>36</v>
      </c>
      <c r="PP7" s="157">
        <v>0</v>
      </c>
      <c r="PQ7" s="157">
        <v>0</v>
      </c>
      <c r="PR7" s="158">
        <f t="shared" si="53"/>
        <v>1</v>
      </c>
      <c r="PS7" s="158">
        <f t="shared" si="54"/>
        <v>0</v>
      </c>
      <c r="PU7" s="157" t="s">
        <v>21</v>
      </c>
      <c r="PV7" s="157">
        <v>36</v>
      </c>
      <c r="PW7" s="157">
        <v>36</v>
      </c>
      <c r="PX7" s="157">
        <v>0</v>
      </c>
      <c r="PY7" s="157">
        <v>0</v>
      </c>
      <c r="PZ7" s="158">
        <f t="shared" si="55"/>
        <v>1</v>
      </c>
      <c r="QA7" s="158">
        <f t="shared" si="56"/>
        <v>0</v>
      </c>
      <c r="QC7" s="157" t="s">
        <v>21</v>
      </c>
      <c r="QD7" s="157">
        <v>36</v>
      </c>
      <c r="QE7" s="157">
        <v>36</v>
      </c>
      <c r="QF7" s="157">
        <v>0</v>
      </c>
      <c r="QG7" s="157">
        <v>0</v>
      </c>
      <c r="QH7" s="158">
        <f t="shared" si="57"/>
        <v>1</v>
      </c>
      <c r="QI7" s="158">
        <f t="shared" si="58"/>
        <v>0</v>
      </c>
      <c r="QK7" s="157" t="s">
        <v>21</v>
      </c>
      <c r="QL7" s="157">
        <v>36</v>
      </c>
      <c r="QM7" s="157">
        <v>36</v>
      </c>
      <c r="QN7" s="157">
        <v>0</v>
      </c>
      <c r="QO7" s="157">
        <v>0</v>
      </c>
      <c r="QP7" s="158">
        <f t="shared" si="59"/>
        <v>1</v>
      </c>
      <c r="QQ7" s="158">
        <f t="shared" si="60"/>
        <v>0</v>
      </c>
      <c r="QS7" s="157" t="s">
        <v>21</v>
      </c>
      <c r="QT7" s="157">
        <v>36</v>
      </c>
      <c r="QU7" s="157">
        <v>36</v>
      </c>
      <c r="QV7" s="157">
        <v>0</v>
      </c>
      <c r="QW7" s="157">
        <v>0</v>
      </c>
      <c r="QX7" s="158">
        <f t="shared" si="61"/>
        <v>1</v>
      </c>
      <c r="QY7" s="158">
        <f t="shared" si="62"/>
        <v>0</v>
      </c>
      <c r="RA7" s="157" t="s">
        <v>21</v>
      </c>
      <c r="RB7" s="157">
        <v>36</v>
      </c>
      <c r="RC7" s="157">
        <v>36</v>
      </c>
      <c r="RD7" s="157">
        <v>0</v>
      </c>
      <c r="RE7" s="157">
        <v>0</v>
      </c>
      <c r="RF7" s="158">
        <f t="shared" si="63"/>
        <v>1</v>
      </c>
      <c r="RG7" s="158">
        <f t="shared" si="64"/>
        <v>0</v>
      </c>
      <c r="RI7" s="157" t="s">
        <v>21</v>
      </c>
      <c r="RJ7" s="157">
        <v>36</v>
      </c>
      <c r="RK7" s="157">
        <v>36</v>
      </c>
      <c r="RL7" s="157">
        <v>0</v>
      </c>
      <c r="RM7" s="157">
        <v>0</v>
      </c>
      <c r="RN7" s="158">
        <f t="shared" si="65"/>
        <v>1</v>
      </c>
      <c r="RO7" s="158">
        <f t="shared" si="66"/>
        <v>0</v>
      </c>
      <c r="RQ7" s="157" t="s">
        <v>21</v>
      </c>
      <c r="RR7" s="157">
        <v>36</v>
      </c>
      <c r="RS7" s="157">
        <v>36</v>
      </c>
      <c r="RT7" s="157">
        <v>0</v>
      </c>
      <c r="RU7" s="157">
        <v>0</v>
      </c>
      <c r="RV7" s="158">
        <f t="shared" si="67"/>
        <v>1</v>
      </c>
      <c r="RW7" s="158">
        <f t="shared" si="68"/>
        <v>0</v>
      </c>
      <c r="RY7" s="157" t="s">
        <v>21</v>
      </c>
      <c r="RZ7" s="157">
        <v>36</v>
      </c>
      <c r="SA7" s="157">
        <v>36</v>
      </c>
      <c r="SB7" s="157">
        <v>0</v>
      </c>
      <c r="SC7" s="157">
        <v>0</v>
      </c>
      <c r="SD7" s="158">
        <f t="shared" si="69"/>
        <v>1</v>
      </c>
      <c r="SE7" s="158">
        <f t="shared" si="70"/>
        <v>0</v>
      </c>
      <c r="SG7" s="157" t="s">
        <v>21</v>
      </c>
      <c r="SH7" s="157">
        <v>36</v>
      </c>
      <c r="SI7" s="157">
        <v>36</v>
      </c>
      <c r="SJ7" s="157">
        <v>0</v>
      </c>
      <c r="SK7" s="157">
        <v>0</v>
      </c>
      <c r="SL7" s="158">
        <f t="shared" si="71"/>
        <v>1</v>
      </c>
      <c r="SM7" s="158">
        <f t="shared" si="72"/>
        <v>0</v>
      </c>
      <c r="SO7" s="157" t="s">
        <v>21</v>
      </c>
      <c r="SP7" s="157">
        <v>36</v>
      </c>
      <c r="SQ7" s="157">
        <v>36</v>
      </c>
      <c r="SR7" s="157">
        <v>0</v>
      </c>
      <c r="SS7" s="157">
        <v>0</v>
      </c>
      <c r="ST7" s="158">
        <f t="shared" si="73"/>
        <v>1</v>
      </c>
      <c r="SU7" s="158">
        <f t="shared" si="74"/>
        <v>0</v>
      </c>
      <c r="SW7" s="157" t="s">
        <v>21</v>
      </c>
      <c r="SX7" s="157">
        <v>36</v>
      </c>
      <c r="SY7" s="157">
        <v>36</v>
      </c>
      <c r="SZ7" s="157">
        <v>0</v>
      </c>
      <c r="TA7" s="157">
        <v>0</v>
      </c>
      <c r="TB7" s="158">
        <f t="shared" si="75"/>
        <v>1</v>
      </c>
      <c r="TC7" s="158">
        <f t="shared" si="76"/>
        <v>0</v>
      </c>
      <c r="TE7" s="157" t="s">
        <v>21</v>
      </c>
      <c r="TF7" s="157">
        <v>36</v>
      </c>
      <c r="TG7" s="157">
        <v>36</v>
      </c>
      <c r="TH7" s="157">
        <v>0</v>
      </c>
      <c r="TI7" s="157">
        <v>0</v>
      </c>
      <c r="TJ7" s="158">
        <f t="shared" si="77"/>
        <v>1</v>
      </c>
      <c r="TK7" s="158">
        <f t="shared" si="78"/>
        <v>0</v>
      </c>
      <c r="TM7" s="157" t="s">
        <v>21</v>
      </c>
      <c r="TN7" s="157">
        <v>36</v>
      </c>
      <c r="TO7" s="157">
        <v>36</v>
      </c>
      <c r="TP7" s="157">
        <v>0</v>
      </c>
      <c r="TQ7" s="157">
        <v>0</v>
      </c>
      <c r="TR7" s="158">
        <f t="shared" si="79"/>
        <v>1</v>
      </c>
      <c r="TS7" s="158">
        <f t="shared" si="80"/>
        <v>0</v>
      </c>
      <c r="TU7" s="157" t="s">
        <v>21</v>
      </c>
      <c r="TV7" s="157">
        <v>36</v>
      </c>
      <c r="TW7" s="157">
        <v>36</v>
      </c>
      <c r="TX7" s="157">
        <v>0</v>
      </c>
      <c r="TY7" s="157">
        <v>0</v>
      </c>
      <c r="TZ7" s="158">
        <f t="shared" si="81"/>
        <v>1</v>
      </c>
      <c r="UA7" s="158">
        <f t="shared" si="82"/>
        <v>0</v>
      </c>
      <c r="UC7" s="157" t="s">
        <v>21</v>
      </c>
      <c r="UD7" s="157">
        <v>36</v>
      </c>
      <c r="UE7" s="157">
        <v>36</v>
      </c>
      <c r="UF7" s="157">
        <v>0</v>
      </c>
      <c r="UG7" s="157">
        <v>0</v>
      </c>
      <c r="UH7" s="158">
        <f t="shared" si="83"/>
        <v>1</v>
      </c>
      <c r="UI7" s="158">
        <f t="shared" si="84"/>
        <v>0</v>
      </c>
      <c r="UK7" s="157" t="s">
        <v>21</v>
      </c>
      <c r="UL7" s="157">
        <v>36</v>
      </c>
      <c r="UM7" s="157">
        <v>36</v>
      </c>
      <c r="UN7" s="157">
        <v>0</v>
      </c>
      <c r="UO7" s="157">
        <v>0</v>
      </c>
      <c r="UP7" s="158">
        <f t="shared" si="85"/>
        <v>1</v>
      </c>
      <c r="UQ7" s="158">
        <f t="shared" si="86"/>
        <v>0</v>
      </c>
      <c r="US7" s="157" t="s">
        <v>21</v>
      </c>
      <c r="UT7" s="157">
        <v>36</v>
      </c>
      <c r="UU7" s="157">
        <v>36</v>
      </c>
      <c r="UV7" s="157">
        <v>0</v>
      </c>
      <c r="UW7" s="157">
        <v>0</v>
      </c>
      <c r="UX7" s="158">
        <f t="shared" si="87"/>
        <v>1</v>
      </c>
      <c r="UY7" s="158">
        <f t="shared" si="88"/>
        <v>0</v>
      </c>
      <c r="UZ7" s="157"/>
      <c r="VA7" s="157" t="s">
        <v>21</v>
      </c>
      <c r="VB7" s="157">
        <v>36</v>
      </c>
      <c r="VC7" s="157">
        <v>36</v>
      </c>
      <c r="VD7" s="157">
        <v>0</v>
      </c>
      <c r="VE7" s="157">
        <v>0</v>
      </c>
      <c r="VF7" s="158">
        <f t="shared" si="89"/>
        <v>1</v>
      </c>
      <c r="VG7" s="158">
        <f t="shared" si="90"/>
        <v>0</v>
      </c>
      <c r="VI7" s="157" t="s">
        <v>21</v>
      </c>
      <c r="VJ7" s="157">
        <v>36</v>
      </c>
      <c r="VK7" s="157">
        <v>36</v>
      </c>
      <c r="VL7" s="157">
        <v>0</v>
      </c>
      <c r="VM7" s="157">
        <v>0</v>
      </c>
      <c r="VN7" s="158">
        <f t="shared" si="91"/>
        <v>1</v>
      </c>
      <c r="VO7" s="158">
        <f t="shared" si="92"/>
        <v>0</v>
      </c>
      <c r="VQ7" s="157" t="s">
        <v>21</v>
      </c>
      <c r="VR7" s="157">
        <v>36</v>
      </c>
      <c r="VS7" s="157">
        <v>36</v>
      </c>
      <c r="VT7" s="157">
        <v>0</v>
      </c>
      <c r="VU7" s="157">
        <v>0</v>
      </c>
      <c r="VV7" s="158">
        <f t="shared" si="93"/>
        <v>1</v>
      </c>
      <c r="VW7" s="158">
        <f t="shared" si="94"/>
        <v>0</v>
      </c>
      <c r="VY7" s="157" t="s">
        <v>21</v>
      </c>
      <c r="VZ7" s="157">
        <v>36</v>
      </c>
      <c r="WA7" s="157">
        <v>36</v>
      </c>
      <c r="WB7" s="157">
        <v>0</v>
      </c>
      <c r="WC7" s="157">
        <v>0</v>
      </c>
      <c r="WD7" s="158">
        <f t="shared" si="95"/>
        <v>1</v>
      </c>
      <c r="WE7" s="158">
        <f t="shared" si="96"/>
        <v>0</v>
      </c>
      <c r="WG7" s="157" t="s">
        <v>21</v>
      </c>
      <c r="WH7" s="157">
        <v>36</v>
      </c>
      <c r="WI7" s="157">
        <v>36</v>
      </c>
      <c r="WJ7" s="157">
        <v>0</v>
      </c>
      <c r="WK7" s="157">
        <v>0</v>
      </c>
      <c r="WL7" s="158">
        <f t="shared" si="97"/>
        <v>1</v>
      </c>
      <c r="WM7" s="158">
        <f t="shared" si="98"/>
        <v>0</v>
      </c>
      <c r="WO7" s="157" t="s">
        <v>21</v>
      </c>
      <c r="WP7" s="157">
        <v>36</v>
      </c>
      <c r="WQ7" s="157">
        <v>36</v>
      </c>
      <c r="WR7" s="157">
        <v>0</v>
      </c>
      <c r="WS7" s="157">
        <v>0</v>
      </c>
      <c r="WT7" s="158">
        <f t="shared" si="99"/>
        <v>1</v>
      </c>
      <c r="WU7" s="158">
        <f t="shared" si="100"/>
        <v>0</v>
      </c>
      <c r="WW7" s="157" t="s">
        <v>21</v>
      </c>
      <c r="WX7" s="157">
        <v>36</v>
      </c>
      <c r="WY7" s="157">
        <v>36</v>
      </c>
      <c r="WZ7" s="157">
        <v>0</v>
      </c>
      <c r="XA7" s="157">
        <v>0</v>
      </c>
      <c r="XB7" s="158">
        <f t="shared" si="101"/>
        <v>1</v>
      </c>
      <c r="XC7" s="158" t="str">
        <f t="shared" si="102"/>
        <v>OK</v>
      </c>
      <c r="XE7" s="157" t="s">
        <v>21</v>
      </c>
      <c r="XF7" s="157">
        <v>36</v>
      </c>
      <c r="XG7" s="157">
        <v>36</v>
      </c>
      <c r="XH7" s="157">
        <v>0</v>
      </c>
      <c r="XI7" s="157">
        <v>0</v>
      </c>
      <c r="XJ7" s="158">
        <f t="shared" si="103"/>
        <v>1</v>
      </c>
      <c r="XK7" s="158" t="str">
        <f t="shared" si="1"/>
        <v>OK</v>
      </c>
      <c r="XM7" s="157" t="s">
        <v>21</v>
      </c>
      <c r="XN7" s="157">
        <v>36</v>
      </c>
      <c r="XO7" s="157">
        <v>36</v>
      </c>
      <c r="XP7" s="157">
        <v>0</v>
      </c>
      <c r="XQ7" s="157">
        <v>0</v>
      </c>
      <c r="XR7" s="158">
        <f t="shared" si="104"/>
        <v>1</v>
      </c>
      <c r="XS7" s="158" t="str">
        <f t="shared" si="2"/>
        <v>OK</v>
      </c>
    </row>
    <row r="8" spans="1:643" ht="17.25" thickBot="1">
      <c r="A8" s="2" t="s">
        <v>22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22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22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3"/>
        <v>0</v>
      </c>
      <c r="X8" s="2" t="s">
        <v>22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4"/>
        <v>0</v>
      </c>
      <c r="AF8" s="2" t="s">
        <v>22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5"/>
        <v>0</v>
      </c>
      <c r="AN8" s="2" t="s">
        <v>22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6"/>
        <v>0</v>
      </c>
      <c r="AV8" s="2" t="s">
        <v>22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7"/>
        <v>0</v>
      </c>
      <c r="BD8" s="2" t="s">
        <v>22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8"/>
        <v>0</v>
      </c>
      <c r="BL8" s="2" t="s">
        <v>22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9"/>
        <v>0</v>
      </c>
      <c r="BT8" s="2" t="s">
        <v>22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10"/>
        <v>0</v>
      </c>
      <c r="CB8" s="2" t="s">
        <v>22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11"/>
        <v>0</v>
      </c>
      <c r="CJ8" s="2" t="s">
        <v>22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2"/>
        <v>0</v>
      </c>
      <c r="CR8" s="2" t="s">
        <v>22</v>
      </c>
      <c r="CS8" s="2">
        <v>172</v>
      </c>
      <c r="CT8" s="2">
        <v>149</v>
      </c>
      <c r="CU8" s="2">
        <v>21</v>
      </c>
      <c r="CV8" s="2">
        <v>2</v>
      </c>
      <c r="CW8" s="4">
        <v>0.87</v>
      </c>
      <c r="CX8" s="4">
        <f t="shared" si="13"/>
        <v>0</v>
      </c>
      <c r="CZ8" s="2" t="s">
        <v>22</v>
      </c>
      <c r="DA8" s="2">
        <v>172</v>
      </c>
      <c r="DB8" s="2">
        <v>149</v>
      </c>
      <c r="DC8" s="2">
        <v>21</v>
      </c>
      <c r="DD8" s="2">
        <v>2</v>
      </c>
      <c r="DE8" s="4">
        <v>0.87</v>
      </c>
      <c r="DF8" s="4">
        <f t="shared" si="14"/>
        <v>0</v>
      </c>
      <c r="DH8" s="2" t="s">
        <v>22</v>
      </c>
      <c r="DI8" s="2">
        <v>172</v>
      </c>
      <c r="DJ8" s="2">
        <v>149</v>
      </c>
      <c r="DK8" s="2">
        <v>21</v>
      </c>
      <c r="DL8" s="2">
        <v>2</v>
      </c>
      <c r="DM8" s="4">
        <v>0.87</v>
      </c>
      <c r="DN8" s="4">
        <f t="shared" si="15"/>
        <v>0</v>
      </c>
      <c r="DP8" s="2" t="s">
        <v>22</v>
      </c>
      <c r="DQ8" s="2">
        <v>172</v>
      </c>
      <c r="DR8" s="2">
        <v>149</v>
      </c>
      <c r="DS8" s="2">
        <v>21</v>
      </c>
      <c r="DT8" s="2">
        <v>2</v>
      </c>
      <c r="DU8" s="4">
        <v>0.87</v>
      </c>
      <c r="DV8" s="4">
        <f t="shared" si="16"/>
        <v>0</v>
      </c>
      <c r="DX8" s="2" t="s">
        <v>22</v>
      </c>
      <c r="DY8" s="2">
        <v>172</v>
      </c>
      <c r="DZ8" s="2">
        <v>149</v>
      </c>
      <c r="EA8" s="2">
        <v>21</v>
      </c>
      <c r="EB8" s="2">
        <v>2</v>
      </c>
      <c r="EC8" s="4">
        <v>0.87</v>
      </c>
      <c r="ED8" s="4">
        <f t="shared" si="17"/>
        <v>0</v>
      </c>
      <c r="EF8" s="2" t="s">
        <v>22</v>
      </c>
      <c r="EG8" s="2">
        <v>172</v>
      </c>
      <c r="EH8" s="2">
        <v>149</v>
      </c>
      <c r="EI8" s="2">
        <v>21</v>
      </c>
      <c r="EJ8" s="2">
        <v>2</v>
      </c>
      <c r="EK8" s="4">
        <v>0.87</v>
      </c>
      <c r="EL8" s="4">
        <f t="shared" si="18"/>
        <v>0</v>
      </c>
      <c r="EN8" s="2" t="s">
        <v>22</v>
      </c>
      <c r="EO8" s="2">
        <v>172</v>
      </c>
      <c r="EP8" s="2">
        <v>149</v>
      </c>
      <c r="EQ8" s="2">
        <v>21</v>
      </c>
      <c r="ER8" s="2">
        <v>2</v>
      </c>
      <c r="ES8" s="4">
        <v>0.87</v>
      </c>
      <c r="ET8" s="4">
        <f t="shared" si="19"/>
        <v>0</v>
      </c>
      <c r="EV8" s="2" t="s">
        <v>22</v>
      </c>
      <c r="EW8" s="2">
        <v>179</v>
      </c>
      <c r="EX8" s="2">
        <v>153</v>
      </c>
      <c r="EY8" s="7">
        <v>24</v>
      </c>
      <c r="EZ8" s="2">
        <v>2</v>
      </c>
      <c r="FA8" s="4">
        <v>0.85</v>
      </c>
      <c r="FB8" s="4">
        <f t="shared" si="20"/>
        <v>-2.0000000000000018E-2</v>
      </c>
      <c r="FD8" s="2" t="s">
        <v>22</v>
      </c>
      <c r="FE8" s="2">
        <v>179</v>
      </c>
      <c r="FF8" s="2">
        <v>153</v>
      </c>
      <c r="FG8" s="2">
        <v>24</v>
      </c>
      <c r="FH8" s="2">
        <v>2</v>
      </c>
      <c r="FI8" s="4">
        <v>0.85</v>
      </c>
      <c r="FJ8" s="4">
        <f t="shared" si="21"/>
        <v>0</v>
      </c>
      <c r="FL8" s="2" t="s">
        <v>22</v>
      </c>
      <c r="FM8" s="2">
        <v>179</v>
      </c>
      <c r="FN8" s="2">
        <v>153</v>
      </c>
      <c r="FO8" s="2">
        <v>24</v>
      </c>
      <c r="FP8" s="2">
        <v>2</v>
      </c>
      <c r="FQ8" s="4">
        <v>0.85</v>
      </c>
      <c r="FR8" s="4">
        <f t="shared" si="22"/>
        <v>0</v>
      </c>
      <c r="FT8" s="2" t="s">
        <v>22</v>
      </c>
      <c r="FU8" s="2">
        <v>179</v>
      </c>
      <c r="FV8" s="2">
        <v>153</v>
      </c>
      <c r="FW8" s="2">
        <v>24</v>
      </c>
      <c r="FX8" s="2">
        <v>2</v>
      </c>
      <c r="FY8" s="4">
        <v>0.85</v>
      </c>
      <c r="FZ8" s="4">
        <f t="shared" si="23"/>
        <v>0</v>
      </c>
      <c r="GB8" s="2" t="s">
        <v>22</v>
      </c>
      <c r="GC8" s="2">
        <v>179</v>
      </c>
      <c r="GD8" s="2">
        <v>153</v>
      </c>
      <c r="GE8" s="2">
        <v>24</v>
      </c>
      <c r="GF8" s="2">
        <v>2</v>
      </c>
      <c r="GG8" s="4">
        <v>0.85</v>
      </c>
      <c r="GH8" s="4">
        <f t="shared" si="24"/>
        <v>0</v>
      </c>
      <c r="GJ8" s="2" t="s">
        <v>22</v>
      </c>
      <c r="GK8" s="2">
        <v>290</v>
      </c>
      <c r="GL8" s="2">
        <v>251</v>
      </c>
      <c r="GM8" s="7">
        <v>32</v>
      </c>
      <c r="GN8" s="7">
        <v>7</v>
      </c>
      <c r="GO8" s="4">
        <v>0.87</v>
      </c>
      <c r="GP8" s="4">
        <f t="shared" si="25"/>
        <v>2.0000000000000018E-2</v>
      </c>
      <c r="GR8" s="2" t="s">
        <v>22</v>
      </c>
      <c r="GS8" s="2">
        <v>290</v>
      </c>
      <c r="GT8" s="2">
        <v>251</v>
      </c>
      <c r="GU8" s="11">
        <v>32</v>
      </c>
      <c r="GV8" s="11">
        <v>7</v>
      </c>
      <c r="GW8" s="4">
        <v>0.87</v>
      </c>
      <c r="GX8" s="111">
        <f t="shared" si="111"/>
        <v>0</v>
      </c>
      <c r="GZ8" s="2" t="s">
        <v>22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>HE8-'[1]ASUS MeMO Pad 8 K011'!ES8</f>
        <v>0</v>
      </c>
      <c r="HH8" s="2" t="s">
        <v>22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6"/>
        <v>0</v>
      </c>
      <c r="HP8" s="2" t="s">
        <v>22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7"/>
        <v>0</v>
      </c>
      <c r="HX8" s="2" t="s">
        <v>22</v>
      </c>
      <c r="HY8" s="2">
        <v>290</v>
      </c>
      <c r="HZ8" s="2">
        <v>251</v>
      </c>
      <c r="IA8" s="2">
        <v>32</v>
      </c>
      <c r="IB8" s="2">
        <v>7</v>
      </c>
      <c r="IC8" s="4">
        <f t="shared" si="105"/>
        <v>0.8655172413793103</v>
      </c>
      <c r="ID8" s="4">
        <f t="shared" si="28"/>
        <v>-4.4827586206896974E-3</v>
      </c>
      <c r="IF8" s="2" t="s">
        <v>22</v>
      </c>
      <c r="IG8" s="2">
        <v>290</v>
      </c>
      <c r="IH8" s="2">
        <v>251</v>
      </c>
      <c r="II8" s="2">
        <v>32</v>
      </c>
      <c r="IJ8" s="2">
        <v>7</v>
      </c>
      <c r="IK8" s="4">
        <f t="shared" si="106"/>
        <v>0.8655172413793103</v>
      </c>
      <c r="IL8" s="4">
        <f t="shared" si="29"/>
        <v>0</v>
      </c>
      <c r="IN8" s="2" t="s">
        <v>22</v>
      </c>
      <c r="IO8" s="2">
        <v>290</v>
      </c>
      <c r="IP8" s="2">
        <v>251</v>
      </c>
      <c r="IQ8" s="2">
        <v>32</v>
      </c>
      <c r="IR8" s="2">
        <v>7</v>
      </c>
      <c r="IS8" s="4">
        <v>0.87</v>
      </c>
      <c r="IT8" s="4">
        <f t="shared" si="30"/>
        <v>4.4827586206896974E-3</v>
      </c>
      <c r="IV8" s="2" t="s">
        <v>22</v>
      </c>
      <c r="IW8" s="2">
        <v>290</v>
      </c>
      <c r="IX8" s="2">
        <v>251</v>
      </c>
      <c r="IY8" s="2">
        <v>32</v>
      </c>
      <c r="IZ8" s="2">
        <v>7</v>
      </c>
      <c r="JA8" s="4">
        <v>0.87</v>
      </c>
      <c r="JB8" s="4">
        <f t="shared" si="31"/>
        <v>0</v>
      </c>
      <c r="JD8" s="2" t="s">
        <v>22</v>
      </c>
      <c r="JE8" s="2">
        <v>290</v>
      </c>
      <c r="JF8" s="2">
        <v>251</v>
      </c>
      <c r="JG8" s="2">
        <v>32</v>
      </c>
      <c r="JH8" s="2">
        <v>7</v>
      </c>
      <c r="JI8" s="4">
        <v>0.87</v>
      </c>
      <c r="JJ8" s="4">
        <f t="shared" si="32"/>
        <v>0</v>
      </c>
      <c r="JL8" s="2" t="s">
        <v>22</v>
      </c>
      <c r="JM8" s="2">
        <v>290</v>
      </c>
      <c r="JN8" s="2">
        <v>251</v>
      </c>
      <c r="JO8" s="2">
        <v>32</v>
      </c>
      <c r="JP8" s="2">
        <v>7</v>
      </c>
      <c r="JQ8" s="4">
        <v>0.87</v>
      </c>
      <c r="JR8" s="4">
        <f t="shared" si="33"/>
        <v>0</v>
      </c>
      <c r="JT8" s="2" t="s">
        <v>22</v>
      </c>
      <c r="JU8" s="2">
        <v>290</v>
      </c>
      <c r="JV8" s="2">
        <v>251</v>
      </c>
      <c r="JW8" s="2">
        <v>32</v>
      </c>
      <c r="JX8" s="2">
        <v>7</v>
      </c>
      <c r="JY8" s="4">
        <v>0.87</v>
      </c>
      <c r="JZ8" s="4">
        <f t="shared" si="34"/>
        <v>0</v>
      </c>
      <c r="KB8" s="2" t="s">
        <v>22</v>
      </c>
      <c r="KC8" s="2">
        <v>290</v>
      </c>
      <c r="KD8" s="2">
        <v>251</v>
      </c>
      <c r="KE8" s="2">
        <v>32</v>
      </c>
      <c r="KF8" s="2">
        <v>7</v>
      </c>
      <c r="KG8" s="4">
        <v>0.87</v>
      </c>
      <c r="KH8" s="4">
        <f t="shared" si="35"/>
        <v>0</v>
      </c>
      <c r="KJ8" s="2" t="s">
        <v>22</v>
      </c>
      <c r="KK8" s="2">
        <v>290</v>
      </c>
      <c r="KL8" s="2">
        <v>251</v>
      </c>
      <c r="KM8" s="2">
        <v>32</v>
      </c>
      <c r="KN8" s="2">
        <v>7</v>
      </c>
      <c r="KO8" s="4">
        <f t="shared" si="107"/>
        <v>0.8655172413793103</v>
      </c>
      <c r="KP8" s="4">
        <f t="shared" si="36"/>
        <v>-4.4827586206896974E-3</v>
      </c>
      <c r="KQ8" s="4"/>
      <c r="KR8" s="116" t="s">
        <v>22</v>
      </c>
      <c r="KS8" s="116">
        <v>290</v>
      </c>
      <c r="KT8" s="117">
        <v>251</v>
      </c>
      <c r="KU8" s="117">
        <v>32</v>
      </c>
      <c r="KV8" s="117">
        <v>7</v>
      </c>
      <c r="KW8" s="118">
        <v>0.87</v>
      </c>
      <c r="KX8" s="118">
        <v>0</v>
      </c>
      <c r="KY8" s="116"/>
      <c r="KZ8" s="116" t="s">
        <v>22</v>
      </c>
      <c r="LA8" s="116">
        <v>290</v>
      </c>
      <c r="LB8" s="116">
        <v>251</v>
      </c>
      <c r="LC8" s="116">
        <v>32</v>
      </c>
      <c r="LD8" s="116">
        <v>7</v>
      </c>
      <c r="LE8" s="122">
        <v>0.87</v>
      </c>
      <c r="LF8" s="158">
        <f t="shared" si="37"/>
        <v>0</v>
      </c>
      <c r="LG8" s="158"/>
      <c r="LH8" s="156" t="s">
        <v>22</v>
      </c>
      <c r="LI8" s="156">
        <v>290</v>
      </c>
      <c r="LJ8" s="156">
        <v>251</v>
      </c>
      <c r="LK8" s="156">
        <v>32</v>
      </c>
      <c r="LL8" s="156">
        <v>7</v>
      </c>
      <c r="LM8" s="162">
        <v>0.87</v>
      </c>
      <c r="LN8" s="158">
        <f t="shared" si="38"/>
        <v>0</v>
      </c>
      <c r="LO8" s="157"/>
      <c r="LP8" s="2" t="s">
        <v>22</v>
      </c>
      <c r="LQ8" s="2">
        <v>348</v>
      </c>
      <c r="LR8" s="159">
        <v>260</v>
      </c>
      <c r="LS8" s="159">
        <v>56</v>
      </c>
      <c r="LT8" s="159">
        <v>32</v>
      </c>
      <c r="LU8" s="4">
        <f t="shared" si="108"/>
        <v>0.74712643678160917</v>
      </c>
      <c r="LV8" s="4">
        <f t="shared" si="39"/>
        <v>-0.11839080459770113</v>
      </c>
      <c r="LW8" s="2" t="s">
        <v>119</v>
      </c>
      <c r="LX8" s="157" t="s">
        <v>22</v>
      </c>
      <c r="LY8" s="157">
        <v>348</v>
      </c>
      <c r="LZ8" s="157">
        <v>260</v>
      </c>
      <c r="MA8" s="157">
        <v>56</v>
      </c>
      <c r="MB8" s="157">
        <v>32</v>
      </c>
      <c r="MC8" s="158">
        <f t="shared" si="109"/>
        <v>0.74712643678160917</v>
      </c>
      <c r="MD8" s="158">
        <f t="shared" si="40"/>
        <v>0</v>
      </c>
      <c r="MF8" s="156" t="s">
        <v>22</v>
      </c>
      <c r="MG8" s="156">
        <v>348</v>
      </c>
      <c r="MH8" s="156">
        <v>260</v>
      </c>
      <c r="MI8" s="156">
        <v>56</v>
      </c>
      <c r="MJ8" s="156">
        <v>32</v>
      </c>
      <c r="MK8" s="162">
        <f t="shared" si="41"/>
        <v>0.74712643678160917</v>
      </c>
      <c r="ML8" s="158">
        <f t="shared" si="42"/>
        <v>0</v>
      </c>
      <c r="MM8" s="157"/>
      <c r="MN8" s="156" t="s">
        <v>22</v>
      </c>
      <c r="MO8" s="156">
        <v>348</v>
      </c>
      <c r="MP8" s="156">
        <v>260</v>
      </c>
      <c r="MQ8" s="156">
        <v>56</v>
      </c>
      <c r="MR8" s="156">
        <v>32</v>
      </c>
      <c r="MS8" s="162">
        <v>0.75</v>
      </c>
      <c r="MT8" s="158">
        <f t="shared" si="43"/>
        <v>2.8735632183908288E-3</v>
      </c>
      <c r="MU8" s="157"/>
      <c r="MV8" s="156" t="s">
        <v>22</v>
      </c>
      <c r="MW8" s="156">
        <v>348</v>
      </c>
      <c r="MX8" s="156">
        <v>257</v>
      </c>
      <c r="MY8" s="170">
        <v>58</v>
      </c>
      <c r="MZ8" s="170">
        <v>33</v>
      </c>
      <c r="NA8" s="162">
        <v>0.74</v>
      </c>
      <c r="NB8" s="158">
        <f t="shared" si="44"/>
        <v>-1.0000000000000009E-2</v>
      </c>
      <c r="NC8" s="157" t="s">
        <v>119</v>
      </c>
      <c r="ND8" s="156" t="s">
        <v>22</v>
      </c>
      <c r="NE8" s="156">
        <v>348</v>
      </c>
      <c r="NF8" s="170">
        <v>257</v>
      </c>
      <c r="NG8" s="170">
        <v>58</v>
      </c>
      <c r="NH8" s="170">
        <v>33</v>
      </c>
      <c r="NI8" s="162">
        <v>0.74</v>
      </c>
      <c r="NJ8" s="158">
        <f t="shared" si="45"/>
        <v>0</v>
      </c>
      <c r="NK8" s="157" t="s">
        <v>315</v>
      </c>
      <c r="NL8" s="156" t="s">
        <v>22</v>
      </c>
      <c r="NM8" s="156">
        <v>348</v>
      </c>
      <c r="NN8" s="156">
        <v>257</v>
      </c>
      <c r="NO8" s="156">
        <v>58</v>
      </c>
      <c r="NP8" s="156">
        <v>33</v>
      </c>
      <c r="NQ8" s="162">
        <v>0.74</v>
      </c>
      <c r="NR8" s="158">
        <f t="shared" si="46"/>
        <v>0</v>
      </c>
      <c r="NS8" s="157"/>
      <c r="OO8" s="157" t="s">
        <v>22</v>
      </c>
      <c r="OP8" s="157">
        <v>348</v>
      </c>
      <c r="OQ8" s="157">
        <v>257</v>
      </c>
      <c r="OR8" s="157">
        <v>58</v>
      </c>
      <c r="OS8" s="157">
        <v>33</v>
      </c>
      <c r="OT8" s="158">
        <f t="shared" si="47"/>
        <v>0.7385057471264368</v>
      </c>
      <c r="OU8" s="158">
        <f t="shared" si="48"/>
        <v>-1.4942528735631955E-3</v>
      </c>
      <c r="OW8" s="157" t="s">
        <v>22</v>
      </c>
      <c r="OX8" s="157">
        <v>348</v>
      </c>
      <c r="OY8" s="157">
        <v>257</v>
      </c>
      <c r="OZ8" s="157">
        <v>58</v>
      </c>
      <c r="PA8" s="157">
        <v>33</v>
      </c>
      <c r="PB8" s="158">
        <f t="shared" si="110"/>
        <v>0.7385057471264368</v>
      </c>
      <c r="PC8" s="158">
        <f t="shared" si="50"/>
        <v>0</v>
      </c>
      <c r="PE8" s="161" t="s">
        <v>22</v>
      </c>
      <c r="PF8" s="157">
        <v>348</v>
      </c>
      <c r="PG8" s="157">
        <v>257</v>
      </c>
      <c r="PH8" s="157">
        <v>58</v>
      </c>
      <c r="PI8" s="157">
        <v>33</v>
      </c>
      <c r="PJ8" s="158">
        <f t="shared" si="51"/>
        <v>0.7385057471264368</v>
      </c>
      <c r="PK8" s="158">
        <f t="shared" si="52"/>
        <v>0</v>
      </c>
      <c r="PM8" s="161" t="s">
        <v>22</v>
      </c>
      <c r="PN8" s="157">
        <v>348</v>
      </c>
      <c r="PO8" s="157">
        <v>257</v>
      </c>
      <c r="PP8" s="157">
        <v>58</v>
      </c>
      <c r="PQ8" s="157">
        <v>33</v>
      </c>
      <c r="PR8" s="158">
        <f t="shared" si="53"/>
        <v>0.7385057471264368</v>
      </c>
      <c r="PS8" s="158">
        <f t="shared" si="54"/>
        <v>0</v>
      </c>
      <c r="PU8" s="161" t="s">
        <v>22</v>
      </c>
      <c r="PV8" s="157">
        <v>346</v>
      </c>
      <c r="PW8" s="157">
        <v>259</v>
      </c>
      <c r="PX8" s="157">
        <v>56</v>
      </c>
      <c r="PY8" s="157">
        <v>31</v>
      </c>
      <c r="PZ8" s="158">
        <f t="shared" si="55"/>
        <v>0.74855491329479773</v>
      </c>
      <c r="QA8" s="158">
        <f t="shared" si="56"/>
        <v>1.0049166168360935E-2</v>
      </c>
      <c r="QC8" s="161" t="s">
        <v>22</v>
      </c>
      <c r="QD8" s="157">
        <v>346</v>
      </c>
      <c r="QE8" s="157">
        <v>259</v>
      </c>
      <c r="QF8" s="157">
        <v>56</v>
      </c>
      <c r="QG8" s="157">
        <v>31</v>
      </c>
      <c r="QH8" s="158">
        <f t="shared" si="57"/>
        <v>0.74855491329479773</v>
      </c>
      <c r="QI8" s="158">
        <f t="shared" si="58"/>
        <v>0</v>
      </c>
      <c r="QK8" s="161" t="s">
        <v>22</v>
      </c>
      <c r="QL8" s="157">
        <v>346</v>
      </c>
      <c r="QM8" s="157">
        <v>259</v>
      </c>
      <c r="QN8" s="157">
        <v>56</v>
      </c>
      <c r="QO8" s="157">
        <v>31</v>
      </c>
      <c r="QP8" s="158">
        <f t="shared" si="59"/>
        <v>0.74855491329479773</v>
      </c>
      <c r="QQ8" s="158">
        <f t="shared" si="60"/>
        <v>0</v>
      </c>
      <c r="QS8" s="161" t="s">
        <v>22</v>
      </c>
      <c r="QT8" s="157">
        <v>346</v>
      </c>
      <c r="QU8" s="157">
        <v>259</v>
      </c>
      <c r="QV8" s="157">
        <v>56</v>
      </c>
      <c r="QW8" s="157">
        <v>31</v>
      </c>
      <c r="QX8" s="158">
        <f t="shared" si="61"/>
        <v>0.74855491329479773</v>
      </c>
      <c r="QY8" s="158">
        <f t="shared" si="62"/>
        <v>0</v>
      </c>
      <c r="RA8" s="161" t="s">
        <v>22</v>
      </c>
      <c r="RB8" s="157">
        <v>346</v>
      </c>
      <c r="RC8" s="157">
        <v>259</v>
      </c>
      <c r="RD8" s="157">
        <v>56</v>
      </c>
      <c r="RE8" s="157">
        <v>31</v>
      </c>
      <c r="RF8" s="158">
        <f t="shared" si="63"/>
        <v>0.74855491329479773</v>
      </c>
      <c r="RG8" s="158">
        <f t="shared" si="64"/>
        <v>0</v>
      </c>
      <c r="RI8" s="161" t="s">
        <v>22</v>
      </c>
      <c r="RJ8" s="157">
        <v>346</v>
      </c>
      <c r="RK8" s="157">
        <v>259</v>
      </c>
      <c r="RL8" s="157">
        <v>56</v>
      </c>
      <c r="RM8" s="157">
        <v>31</v>
      </c>
      <c r="RN8" s="158">
        <f t="shared" si="65"/>
        <v>0.74855491329479773</v>
      </c>
      <c r="RO8" s="158">
        <f t="shared" si="66"/>
        <v>0</v>
      </c>
      <c r="RQ8" s="161" t="s">
        <v>22</v>
      </c>
      <c r="RR8" s="157">
        <v>346</v>
      </c>
      <c r="RS8" s="157">
        <v>259</v>
      </c>
      <c r="RT8" s="157">
        <v>56</v>
      </c>
      <c r="RU8" s="157">
        <v>31</v>
      </c>
      <c r="RV8" s="158">
        <f t="shared" si="67"/>
        <v>0.74855491329479773</v>
      </c>
      <c r="RW8" s="158">
        <f t="shared" si="68"/>
        <v>0</v>
      </c>
      <c r="RY8" s="161" t="s">
        <v>22</v>
      </c>
      <c r="RZ8" s="157">
        <v>346</v>
      </c>
      <c r="SA8" s="157">
        <v>259</v>
      </c>
      <c r="SB8" s="157">
        <v>56</v>
      </c>
      <c r="SC8" s="157">
        <v>31</v>
      </c>
      <c r="SD8" s="158">
        <f t="shared" si="69"/>
        <v>0.74855491329479773</v>
      </c>
      <c r="SE8" s="158">
        <f t="shared" si="70"/>
        <v>0</v>
      </c>
      <c r="SG8" s="161" t="s">
        <v>22</v>
      </c>
      <c r="SH8" s="157">
        <v>346</v>
      </c>
      <c r="SI8" s="157">
        <v>259</v>
      </c>
      <c r="SJ8" s="157">
        <v>56</v>
      </c>
      <c r="SK8" s="157">
        <v>31</v>
      </c>
      <c r="SL8" s="158">
        <f t="shared" si="71"/>
        <v>0.74855491329479773</v>
      </c>
      <c r="SM8" s="158">
        <f t="shared" si="72"/>
        <v>0</v>
      </c>
      <c r="SO8" s="161" t="s">
        <v>22</v>
      </c>
      <c r="SP8" s="157">
        <v>346</v>
      </c>
      <c r="SQ8" s="157">
        <v>259</v>
      </c>
      <c r="SR8" s="157">
        <v>56</v>
      </c>
      <c r="SS8" s="157">
        <v>31</v>
      </c>
      <c r="ST8" s="158">
        <f t="shared" si="73"/>
        <v>0.74855491329479773</v>
      </c>
      <c r="SU8" s="158">
        <f t="shared" si="74"/>
        <v>0</v>
      </c>
      <c r="SW8" s="161" t="s">
        <v>22</v>
      </c>
      <c r="SX8" s="157">
        <v>346</v>
      </c>
      <c r="SY8" s="157">
        <v>259</v>
      </c>
      <c r="SZ8" s="157">
        <v>56</v>
      </c>
      <c r="TA8" s="157">
        <v>31</v>
      </c>
      <c r="TB8" s="158">
        <f t="shared" si="75"/>
        <v>0.74855491329479773</v>
      </c>
      <c r="TC8" s="158">
        <f t="shared" si="76"/>
        <v>0</v>
      </c>
      <c r="TE8" s="161" t="s">
        <v>22</v>
      </c>
      <c r="TF8" s="157">
        <v>346</v>
      </c>
      <c r="TG8" s="157">
        <v>259</v>
      </c>
      <c r="TH8" s="157">
        <v>56</v>
      </c>
      <c r="TI8" s="157">
        <v>31</v>
      </c>
      <c r="TJ8" s="158">
        <f t="shared" si="77"/>
        <v>0.74855491329479773</v>
      </c>
      <c r="TK8" s="158">
        <f t="shared" si="78"/>
        <v>0</v>
      </c>
      <c r="TM8" s="161" t="s">
        <v>22</v>
      </c>
      <c r="TN8" s="157">
        <v>346</v>
      </c>
      <c r="TO8" s="157">
        <v>259</v>
      </c>
      <c r="TP8" s="157">
        <v>56</v>
      </c>
      <c r="TQ8" s="157">
        <v>31</v>
      </c>
      <c r="TR8" s="158">
        <f t="shared" si="79"/>
        <v>0.74855491329479773</v>
      </c>
      <c r="TS8" s="158">
        <f t="shared" si="80"/>
        <v>0</v>
      </c>
      <c r="TU8" s="161" t="s">
        <v>22</v>
      </c>
      <c r="TV8" s="157">
        <v>346</v>
      </c>
      <c r="TW8" s="157">
        <v>259</v>
      </c>
      <c r="TX8" s="157">
        <v>56</v>
      </c>
      <c r="TY8" s="157">
        <v>31</v>
      </c>
      <c r="TZ8" s="158">
        <f t="shared" si="81"/>
        <v>0.74855491329479773</v>
      </c>
      <c r="UA8" s="158">
        <f t="shared" si="82"/>
        <v>0</v>
      </c>
      <c r="UC8" s="161" t="s">
        <v>22</v>
      </c>
      <c r="UD8" s="157">
        <v>346</v>
      </c>
      <c r="UE8" s="157">
        <v>259</v>
      </c>
      <c r="UF8" s="157">
        <v>56</v>
      </c>
      <c r="UG8" s="157">
        <v>31</v>
      </c>
      <c r="UH8" s="158">
        <f t="shared" si="83"/>
        <v>0.74855491329479773</v>
      </c>
      <c r="UI8" s="158">
        <f t="shared" si="84"/>
        <v>0</v>
      </c>
      <c r="UK8" s="161" t="s">
        <v>22</v>
      </c>
      <c r="UL8" s="157">
        <v>346</v>
      </c>
      <c r="UM8" s="157">
        <v>259</v>
      </c>
      <c r="UN8" s="157">
        <v>56</v>
      </c>
      <c r="UO8" s="157">
        <v>31</v>
      </c>
      <c r="UP8" s="158">
        <f t="shared" si="85"/>
        <v>0.74855491329479773</v>
      </c>
      <c r="UQ8" s="158">
        <f t="shared" si="86"/>
        <v>0</v>
      </c>
      <c r="US8" s="161" t="s">
        <v>22</v>
      </c>
      <c r="UT8" s="159">
        <v>346</v>
      </c>
      <c r="UU8" s="159">
        <v>260</v>
      </c>
      <c r="UV8" s="159">
        <v>56</v>
      </c>
      <c r="UW8" s="159">
        <v>30</v>
      </c>
      <c r="UX8" s="158">
        <f t="shared" si="87"/>
        <v>0.75144508670520227</v>
      </c>
      <c r="UY8" s="158">
        <f t="shared" si="88"/>
        <v>2.8901734104045396E-3</v>
      </c>
      <c r="UZ8" s="157"/>
      <c r="VA8" s="161" t="s">
        <v>22</v>
      </c>
      <c r="VB8" s="159">
        <v>346</v>
      </c>
      <c r="VC8" s="159">
        <v>260</v>
      </c>
      <c r="VD8" s="159">
        <v>56</v>
      </c>
      <c r="VE8" s="159">
        <v>30</v>
      </c>
      <c r="VF8" s="158">
        <f t="shared" si="89"/>
        <v>0.75144508670520227</v>
      </c>
      <c r="VG8" s="158">
        <f t="shared" si="90"/>
        <v>0</v>
      </c>
      <c r="VI8" s="161" t="s">
        <v>22</v>
      </c>
      <c r="VJ8" s="159">
        <v>346</v>
      </c>
      <c r="VK8" s="159">
        <v>260</v>
      </c>
      <c r="VL8" s="159">
        <v>56</v>
      </c>
      <c r="VM8" s="159">
        <v>30</v>
      </c>
      <c r="VN8" s="158">
        <f t="shared" si="91"/>
        <v>0.75144508670520227</v>
      </c>
      <c r="VO8" s="158">
        <f t="shared" si="92"/>
        <v>0</v>
      </c>
      <c r="VQ8" s="161" t="s">
        <v>22</v>
      </c>
      <c r="VR8" s="159">
        <v>346</v>
      </c>
      <c r="VS8" s="159">
        <v>260</v>
      </c>
      <c r="VT8" s="159">
        <v>56</v>
      </c>
      <c r="VU8" s="159">
        <v>30</v>
      </c>
      <c r="VV8" s="158">
        <f t="shared" si="93"/>
        <v>0.75144508670520227</v>
      </c>
      <c r="VW8" s="158">
        <f t="shared" si="94"/>
        <v>0</v>
      </c>
      <c r="VY8" s="161" t="s">
        <v>22</v>
      </c>
      <c r="VZ8" s="159">
        <v>346</v>
      </c>
      <c r="WA8" s="159">
        <v>260</v>
      </c>
      <c r="WB8" s="159">
        <v>56</v>
      </c>
      <c r="WC8" s="159">
        <v>30</v>
      </c>
      <c r="WD8" s="158">
        <f t="shared" si="95"/>
        <v>0.75144508670520227</v>
      </c>
      <c r="WE8" s="158">
        <f t="shared" si="96"/>
        <v>0</v>
      </c>
      <c r="WG8" s="161" t="s">
        <v>22</v>
      </c>
      <c r="WH8" s="159">
        <v>346</v>
      </c>
      <c r="WI8" s="159">
        <v>260</v>
      </c>
      <c r="WJ8" s="159">
        <v>56</v>
      </c>
      <c r="WK8" s="159">
        <v>30</v>
      </c>
      <c r="WL8" s="158">
        <f t="shared" si="97"/>
        <v>0.75144508670520227</v>
      </c>
      <c r="WM8" s="158">
        <f t="shared" si="98"/>
        <v>0</v>
      </c>
      <c r="WO8" s="161" t="s">
        <v>22</v>
      </c>
      <c r="WP8" s="159">
        <v>346</v>
      </c>
      <c r="WQ8" s="157">
        <v>261</v>
      </c>
      <c r="WR8" s="157">
        <v>52</v>
      </c>
      <c r="WS8" s="157">
        <v>33</v>
      </c>
      <c r="WT8" s="158">
        <f t="shared" si="99"/>
        <v>0.75433526011560692</v>
      </c>
      <c r="WU8" s="158">
        <f t="shared" si="100"/>
        <v>2.8901734104046506E-3</v>
      </c>
      <c r="WV8" s="2" t="s">
        <v>119</v>
      </c>
      <c r="WW8" s="161" t="s">
        <v>22</v>
      </c>
      <c r="WX8" s="159">
        <v>346</v>
      </c>
      <c r="WY8" s="157">
        <v>261</v>
      </c>
      <c r="WZ8" s="157">
        <v>52</v>
      </c>
      <c r="XA8" s="157">
        <v>33</v>
      </c>
      <c r="XB8" s="158">
        <f t="shared" si="101"/>
        <v>0.75433526011560692</v>
      </c>
      <c r="XC8" s="158" t="str">
        <f t="shared" si="102"/>
        <v>OK</v>
      </c>
      <c r="XE8" s="161" t="s">
        <v>22</v>
      </c>
      <c r="XF8" s="159">
        <v>346</v>
      </c>
      <c r="XG8" s="157">
        <v>261</v>
      </c>
      <c r="XH8" s="157">
        <v>52</v>
      </c>
      <c r="XI8" s="157">
        <v>33</v>
      </c>
      <c r="XJ8" s="158">
        <f t="shared" si="103"/>
        <v>0.75433526011560692</v>
      </c>
      <c r="XK8" s="158" t="str">
        <f t="shared" si="1"/>
        <v>OK</v>
      </c>
      <c r="XM8" s="161" t="s">
        <v>22</v>
      </c>
      <c r="XN8" s="159">
        <f>346+2</f>
        <v>348</v>
      </c>
      <c r="XO8" s="157">
        <v>261</v>
      </c>
      <c r="XP8" s="157">
        <f>52+2</f>
        <v>54</v>
      </c>
      <c r="XQ8" s="157">
        <v>33</v>
      </c>
      <c r="XR8" s="158">
        <f t="shared" si="104"/>
        <v>0.75</v>
      </c>
      <c r="XS8" s="158" t="str">
        <f t="shared" si="2"/>
        <v>Fail:0%</v>
      </c>
    </row>
    <row r="9" spans="1:643" ht="17.25" thickBot="1">
      <c r="A9" s="66" t="s">
        <v>23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H9" s="66" t="s">
        <v>23</v>
      </c>
      <c r="I9" s="2">
        <v>541</v>
      </c>
      <c r="J9" s="2">
        <v>541</v>
      </c>
      <c r="K9" s="2">
        <v>0</v>
      </c>
      <c r="L9" s="2">
        <v>0</v>
      </c>
      <c r="M9" s="4">
        <v>1</v>
      </c>
      <c r="N9" s="4">
        <f t="shared" si="0"/>
        <v>0</v>
      </c>
      <c r="P9" s="66" t="s">
        <v>23</v>
      </c>
      <c r="Q9" s="2">
        <v>541</v>
      </c>
      <c r="R9" s="2">
        <v>541</v>
      </c>
      <c r="S9" s="2">
        <v>0</v>
      </c>
      <c r="T9" s="2">
        <v>0</v>
      </c>
      <c r="U9" s="4">
        <v>1</v>
      </c>
      <c r="V9" s="4">
        <f t="shared" si="3"/>
        <v>0</v>
      </c>
      <c r="X9" s="66" t="s">
        <v>23</v>
      </c>
      <c r="Y9" s="2">
        <v>541</v>
      </c>
      <c r="Z9" s="2">
        <v>541</v>
      </c>
      <c r="AA9" s="2">
        <v>0</v>
      </c>
      <c r="AB9" s="2">
        <v>0</v>
      </c>
      <c r="AC9" s="4">
        <v>1</v>
      </c>
      <c r="AD9" s="4">
        <f t="shared" si="4"/>
        <v>0</v>
      </c>
      <c r="AF9" s="66" t="s">
        <v>23</v>
      </c>
      <c r="AG9" s="2">
        <v>541</v>
      </c>
      <c r="AH9" s="2">
        <v>541</v>
      </c>
      <c r="AI9" s="2">
        <v>0</v>
      </c>
      <c r="AJ9" s="2">
        <v>0</v>
      </c>
      <c r="AK9" s="4">
        <v>1</v>
      </c>
      <c r="AL9" s="4">
        <f t="shared" si="5"/>
        <v>0</v>
      </c>
      <c r="AN9" s="66" t="s">
        <v>23</v>
      </c>
      <c r="AO9" s="2">
        <v>541</v>
      </c>
      <c r="AP9" s="2">
        <v>541</v>
      </c>
      <c r="AQ9" s="2">
        <v>0</v>
      </c>
      <c r="AR9" s="2">
        <v>0</v>
      </c>
      <c r="AS9" s="4">
        <v>1</v>
      </c>
      <c r="AT9" s="4">
        <f t="shared" si="6"/>
        <v>0</v>
      </c>
      <c r="AV9" s="66" t="s">
        <v>23</v>
      </c>
      <c r="AW9" s="2">
        <v>541</v>
      </c>
      <c r="AX9" s="2">
        <v>541</v>
      </c>
      <c r="AY9" s="2">
        <v>0</v>
      </c>
      <c r="AZ9" s="2">
        <v>0</v>
      </c>
      <c r="BA9" s="4">
        <v>1</v>
      </c>
      <c r="BB9" s="4">
        <f t="shared" si="7"/>
        <v>0</v>
      </c>
      <c r="BD9" s="66" t="s">
        <v>23</v>
      </c>
      <c r="BE9" s="2">
        <v>541</v>
      </c>
      <c r="BF9" s="2">
        <v>541</v>
      </c>
      <c r="BG9" s="2">
        <v>0</v>
      </c>
      <c r="BH9" s="2">
        <v>0</v>
      </c>
      <c r="BI9" s="4">
        <v>1</v>
      </c>
      <c r="BJ9" s="4">
        <f t="shared" si="8"/>
        <v>0</v>
      </c>
      <c r="BL9" s="66" t="s">
        <v>23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9"/>
        <v>0</v>
      </c>
      <c r="BT9" s="66" t="s">
        <v>23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10"/>
        <v>0</v>
      </c>
      <c r="CB9" s="66" t="s">
        <v>23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11"/>
        <v>0</v>
      </c>
      <c r="CJ9" s="66" t="s">
        <v>23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2"/>
        <v>0</v>
      </c>
      <c r="CR9" s="66" t="s">
        <v>23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3"/>
        <v>0</v>
      </c>
      <c r="CZ9" s="66" t="s">
        <v>23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4"/>
        <v>0</v>
      </c>
      <c r="DH9" s="66" t="s">
        <v>23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5"/>
        <v>0</v>
      </c>
      <c r="DP9" s="66" t="s">
        <v>23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6"/>
        <v>0</v>
      </c>
      <c r="DX9" s="66" t="s">
        <v>23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7"/>
        <v>0</v>
      </c>
      <c r="EF9" s="66" t="s">
        <v>23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8"/>
        <v>0</v>
      </c>
      <c r="EN9" s="66" t="s">
        <v>23</v>
      </c>
      <c r="EO9" s="2">
        <v>538</v>
      </c>
      <c r="EP9" s="2">
        <v>538</v>
      </c>
      <c r="EQ9" s="2">
        <v>0</v>
      </c>
      <c r="ER9" s="2">
        <v>0</v>
      </c>
      <c r="ES9" s="4">
        <v>1</v>
      </c>
      <c r="ET9" s="4">
        <f t="shared" si="19"/>
        <v>0</v>
      </c>
      <c r="EV9" s="66" t="s">
        <v>23</v>
      </c>
      <c r="EW9" s="2">
        <v>538</v>
      </c>
      <c r="EX9" s="2">
        <v>538</v>
      </c>
      <c r="EY9" s="2">
        <v>0</v>
      </c>
      <c r="EZ9" s="2">
        <v>0</v>
      </c>
      <c r="FA9" s="4">
        <v>1</v>
      </c>
      <c r="FB9" s="4">
        <f t="shared" si="20"/>
        <v>0</v>
      </c>
      <c r="FD9" s="66" t="s">
        <v>23</v>
      </c>
      <c r="FE9" s="2">
        <v>538</v>
      </c>
      <c r="FF9" s="2">
        <v>538</v>
      </c>
      <c r="FG9" s="2">
        <v>0</v>
      </c>
      <c r="FH9" s="2">
        <v>0</v>
      </c>
      <c r="FI9" s="4">
        <v>1</v>
      </c>
      <c r="FJ9" s="4">
        <f t="shared" si="21"/>
        <v>0</v>
      </c>
      <c r="FL9" s="66" t="s">
        <v>23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4">
        <f t="shared" si="22"/>
        <v>0</v>
      </c>
      <c r="FT9" s="66" t="s">
        <v>23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3"/>
        <v>0</v>
      </c>
      <c r="GB9" s="66" t="s">
        <v>23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4"/>
        <v>0</v>
      </c>
      <c r="GJ9" s="66" t="s">
        <v>23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5"/>
        <v>0</v>
      </c>
      <c r="GR9" s="66" t="s">
        <v>23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111">
        <f t="shared" si="111"/>
        <v>0</v>
      </c>
      <c r="GZ9" s="66" t="s">
        <v>23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>HE9-'[1]ASUS MeMO Pad 8 K011'!ES9</f>
        <v>0</v>
      </c>
      <c r="HH9" s="66" t="s">
        <v>23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6"/>
        <v>0</v>
      </c>
      <c r="HP9" s="66" t="s">
        <v>23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4">
        <f t="shared" si="27"/>
        <v>0</v>
      </c>
      <c r="HX9" s="66" t="s">
        <v>23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4">
        <f t="shared" si="28"/>
        <v>0</v>
      </c>
      <c r="IF9" s="66" t="s">
        <v>23</v>
      </c>
      <c r="IG9" s="2">
        <v>538</v>
      </c>
      <c r="IH9" s="2">
        <v>538</v>
      </c>
      <c r="II9" s="2">
        <v>0</v>
      </c>
      <c r="IJ9" s="2">
        <v>0</v>
      </c>
      <c r="IK9" s="4">
        <f>IH9/IG9</f>
        <v>1</v>
      </c>
      <c r="IL9" s="4">
        <f t="shared" si="29"/>
        <v>0</v>
      </c>
      <c r="IN9" s="65" t="s">
        <v>23</v>
      </c>
      <c r="IO9" s="2">
        <v>538</v>
      </c>
      <c r="IP9" s="2">
        <v>538</v>
      </c>
      <c r="IQ9" s="2">
        <v>0</v>
      </c>
      <c r="IR9" s="2">
        <v>0</v>
      </c>
      <c r="IS9" s="4">
        <f>IP9/IO9</f>
        <v>1</v>
      </c>
      <c r="IT9" s="4">
        <f t="shared" si="30"/>
        <v>0</v>
      </c>
      <c r="IV9" s="65" t="s">
        <v>23</v>
      </c>
      <c r="IW9" s="2">
        <v>538</v>
      </c>
      <c r="IX9" s="2">
        <v>538</v>
      </c>
      <c r="IY9" s="2">
        <v>0</v>
      </c>
      <c r="IZ9" s="2">
        <v>0</v>
      </c>
      <c r="JA9" s="4">
        <f>IX9/IW9</f>
        <v>1</v>
      </c>
      <c r="JB9" s="4">
        <f t="shared" si="31"/>
        <v>0</v>
      </c>
      <c r="JD9" s="114" t="s">
        <v>23</v>
      </c>
      <c r="JE9" s="2">
        <v>538</v>
      </c>
      <c r="JF9" s="2">
        <v>538</v>
      </c>
      <c r="JG9" s="2">
        <v>0</v>
      </c>
      <c r="JH9" s="2">
        <v>0</v>
      </c>
      <c r="JI9" s="4">
        <f>JF9/JE9</f>
        <v>1</v>
      </c>
      <c r="JJ9" s="4">
        <f t="shared" si="32"/>
        <v>0</v>
      </c>
      <c r="JL9" s="114" t="s">
        <v>23</v>
      </c>
      <c r="JM9" s="2">
        <v>538</v>
      </c>
      <c r="JN9" s="2">
        <v>538</v>
      </c>
      <c r="JO9" s="2">
        <v>0</v>
      </c>
      <c r="JP9" s="2">
        <v>0</v>
      </c>
      <c r="JQ9" s="4">
        <f>JN9/JM9</f>
        <v>1</v>
      </c>
      <c r="JR9" s="4">
        <f t="shared" si="33"/>
        <v>0</v>
      </c>
      <c r="JT9" s="114" t="s">
        <v>23</v>
      </c>
      <c r="JU9" s="2">
        <v>538</v>
      </c>
      <c r="JV9" s="2">
        <v>538</v>
      </c>
      <c r="JW9" s="2">
        <v>0</v>
      </c>
      <c r="JX9" s="2">
        <v>0</v>
      </c>
      <c r="JY9" s="4">
        <f>JV9/JU9</f>
        <v>1</v>
      </c>
      <c r="JZ9" s="4">
        <f t="shared" si="34"/>
        <v>0</v>
      </c>
      <c r="KB9" s="114" t="s">
        <v>23</v>
      </c>
      <c r="KC9" s="2">
        <v>538</v>
      </c>
      <c r="KD9" s="2">
        <v>538</v>
      </c>
      <c r="KE9" s="2">
        <v>0</v>
      </c>
      <c r="KF9" s="2">
        <v>0</v>
      </c>
      <c r="KG9" s="4">
        <f>KD9/KC9</f>
        <v>1</v>
      </c>
      <c r="KH9" s="4">
        <f t="shared" si="35"/>
        <v>0</v>
      </c>
      <c r="KJ9" s="114" t="s">
        <v>23</v>
      </c>
      <c r="KK9" s="2">
        <v>538</v>
      </c>
      <c r="KL9" s="2">
        <v>538</v>
      </c>
      <c r="KM9" s="2">
        <v>0</v>
      </c>
      <c r="KN9" s="2">
        <v>0</v>
      </c>
      <c r="KO9" s="4">
        <f>KL9/KK9</f>
        <v>1</v>
      </c>
      <c r="KP9" s="4">
        <f t="shared" si="36"/>
        <v>0</v>
      </c>
      <c r="KQ9" s="4"/>
      <c r="KR9" s="123" t="s">
        <v>23</v>
      </c>
      <c r="KS9" s="117">
        <v>538</v>
      </c>
      <c r="KT9" s="117">
        <v>538</v>
      </c>
      <c r="KU9" s="117">
        <v>0</v>
      </c>
      <c r="KV9" s="117">
        <v>0</v>
      </c>
      <c r="KW9" s="118">
        <v>1</v>
      </c>
      <c r="KX9" s="118">
        <v>0</v>
      </c>
      <c r="KY9" s="116"/>
      <c r="KZ9" s="123" t="s">
        <v>23</v>
      </c>
      <c r="LA9" s="117">
        <v>538</v>
      </c>
      <c r="LB9" s="117">
        <v>538</v>
      </c>
      <c r="LC9" s="117">
        <v>0</v>
      </c>
      <c r="LD9" s="117">
        <v>0</v>
      </c>
      <c r="LE9" s="118">
        <v>1</v>
      </c>
      <c r="LF9" s="158">
        <f t="shared" si="37"/>
        <v>0</v>
      </c>
      <c r="LG9" s="158"/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>LJ9/LI9</f>
        <v>1</v>
      </c>
      <c r="LN9" s="158">
        <f t="shared" si="38"/>
        <v>0</v>
      </c>
      <c r="LO9" s="157"/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v>1</v>
      </c>
      <c r="LV9" s="4">
        <f t="shared" si="39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v>1</v>
      </c>
      <c r="MD9" s="158">
        <f t="shared" si="40"/>
        <v>0</v>
      </c>
      <c r="MF9" s="163" t="s">
        <v>23</v>
      </c>
      <c r="MG9" s="157">
        <v>538</v>
      </c>
      <c r="MH9" s="157">
        <v>538</v>
      </c>
      <c r="MI9" s="157">
        <v>0</v>
      </c>
      <c r="MJ9" s="157">
        <v>0</v>
      </c>
      <c r="MK9" s="162">
        <f t="shared" si="41"/>
        <v>1</v>
      </c>
      <c r="ML9" s="158">
        <f t="shared" si="42"/>
        <v>0</v>
      </c>
      <c r="MM9" s="157"/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>MP9/MO9</f>
        <v>1</v>
      </c>
      <c r="MT9" s="158">
        <f t="shared" si="43"/>
        <v>0</v>
      </c>
      <c r="MU9" s="157"/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>MX9/MW9</f>
        <v>1</v>
      </c>
      <c r="NB9" s="158">
        <f t="shared" si="44"/>
        <v>0</v>
      </c>
      <c r="NC9" s="157"/>
      <c r="ND9" s="163" t="s">
        <v>23</v>
      </c>
      <c r="NE9" s="157">
        <v>538</v>
      </c>
      <c r="NF9" s="157">
        <v>538</v>
      </c>
      <c r="NG9" s="157">
        <v>0</v>
      </c>
      <c r="NH9" s="157">
        <v>0</v>
      </c>
      <c r="NI9" s="158">
        <f>NF9/NE9</f>
        <v>1</v>
      </c>
      <c r="NJ9" s="158">
        <f t="shared" si="45"/>
        <v>0</v>
      </c>
      <c r="NK9" s="157"/>
      <c r="NL9" s="163" t="s">
        <v>23</v>
      </c>
      <c r="NM9" s="157">
        <v>538</v>
      </c>
      <c r="NN9" s="157">
        <v>538</v>
      </c>
      <c r="NO9" s="157">
        <v>0</v>
      </c>
      <c r="NP9" s="157">
        <v>0</v>
      </c>
      <c r="NQ9" s="158">
        <f>NN9/NM9</f>
        <v>1</v>
      </c>
      <c r="NR9" s="158">
        <f t="shared" si="46"/>
        <v>0</v>
      </c>
      <c r="NS9" s="157"/>
      <c r="OO9" s="163" t="s">
        <v>23</v>
      </c>
      <c r="OP9" s="157">
        <v>538</v>
      </c>
      <c r="OQ9" s="157">
        <v>538</v>
      </c>
      <c r="OR9" s="157">
        <v>0</v>
      </c>
      <c r="OS9" s="157">
        <v>0</v>
      </c>
      <c r="OT9" s="158">
        <f t="shared" si="47"/>
        <v>1</v>
      </c>
      <c r="OU9" s="158">
        <f t="shared" si="48"/>
        <v>0</v>
      </c>
      <c r="OW9" s="163" t="s">
        <v>23</v>
      </c>
      <c r="OX9" s="157">
        <v>538</v>
      </c>
      <c r="OY9" s="157">
        <v>538</v>
      </c>
      <c r="OZ9" s="157">
        <v>0</v>
      </c>
      <c r="PA9" s="157">
        <v>0</v>
      </c>
      <c r="PB9" s="158">
        <f t="shared" si="110"/>
        <v>1</v>
      </c>
      <c r="PC9" s="158">
        <f t="shared" si="50"/>
        <v>0</v>
      </c>
      <c r="PE9" s="163" t="s">
        <v>23</v>
      </c>
      <c r="PF9" s="157">
        <v>538</v>
      </c>
      <c r="PG9" s="157">
        <v>538</v>
      </c>
      <c r="PH9" s="157">
        <v>0</v>
      </c>
      <c r="PI9" s="157">
        <v>0</v>
      </c>
      <c r="PJ9" s="158">
        <f t="shared" si="51"/>
        <v>1</v>
      </c>
      <c r="PK9" s="158">
        <f t="shared" si="52"/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f t="shared" si="53"/>
        <v>1</v>
      </c>
      <c r="PS9" s="158">
        <f t="shared" si="54"/>
        <v>0</v>
      </c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f t="shared" si="55"/>
        <v>1</v>
      </c>
      <c r="QA9" s="158">
        <f t="shared" si="56"/>
        <v>0</v>
      </c>
      <c r="QC9" s="163" t="s">
        <v>23</v>
      </c>
      <c r="QD9" s="157">
        <v>538</v>
      </c>
      <c r="QE9" s="157">
        <v>538</v>
      </c>
      <c r="QF9" s="157">
        <v>0</v>
      </c>
      <c r="QG9" s="157">
        <v>0</v>
      </c>
      <c r="QH9" s="158">
        <f t="shared" si="57"/>
        <v>1</v>
      </c>
      <c r="QI9" s="158">
        <f t="shared" si="58"/>
        <v>0</v>
      </c>
      <c r="QK9" s="163" t="s">
        <v>23</v>
      </c>
      <c r="QL9" s="157">
        <v>538</v>
      </c>
      <c r="QM9" s="157">
        <v>538</v>
      </c>
      <c r="QN9" s="157">
        <v>0</v>
      </c>
      <c r="QO9" s="157">
        <v>0</v>
      </c>
      <c r="QP9" s="158">
        <f t="shared" si="59"/>
        <v>1</v>
      </c>
      <c r="QQ9" s="158">
        <f t="shared" si="60"/>
        <v>0</v>
      </c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f t="shared" si="61"/>
        <v>1</v>
      </c>
      <c r="QY9" s="158">
        <f t="shared" si="62"/>
        <v>0</v>
      </c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f t="shared" si="63"/>
        <v>1</v>
      </c>
      <c r="RG9" s="158">
        <f t="shared" si="64"/>
        <v>0</v>
      </c>
      <c r="RI9" s="163" t="s">
        <v>23</v>
      </c>
      <c r="RJ9" s="157">
        <v>538</v>
      </c>
      <c r="RK9" s="157">
        <v>538</v>
      </c>
      <c r="RL9" s="157">
        <v>0</v>
      </c>
      <c r="RM9" s="157">
        <v>0</v>
      </c>
      <c r="RN9" s="158">
        <f t="shared" si="65"/>
        <v>1</v>
      </c>
      <c r="RO9" s="158">
        <f t="shared" si="66"/>
        <v>0</v>
      </c>
      <c r="RQ9" s="163" t="s">
        <v>23</v>
      </c>
      <c r="RR9" s="157">
        <v>538</v>
      </c>
      <c r="RS9" s="157">
        <v>538</v>
      </c>
      <c r="RT9" s="157">
        <v>0</v>
      </c>
      <c r="RU9" s="157">
        <v>0</v>
      </c>
      <c r="RV9" s="158">
        <f t="shared" si="67"/>
        <v>1</v>
      </c>
      <c r="RW9" s="158">
        <f t="shared" si="68"/>
        <v>0</v>
      </c>
      <c r="RY9" s="163" t="s">
        <v>23</v>
      </c>
      <c r="RZ9" s="157">
        <v>538</v>
      </c>
      <c r="SA9" s="157">
        <v>538</v>
      </c>
      <c r="SB9" s="157">
        <v>0</v>
      </c>
      <c r="SC9" s="157">
        <v>0</v>
      </c>
      <c r="SD9" s="158">
        <f t="shared" si="69"/>
        <v>1</v>
      </c>
      <c r="SE9" s="158">
        <f t="shared" si="70"/>
        <v>0</v>
      </c>
      <c r="SG9" s="163" t="s">
        <v>23</v>
      </c>
      <c r="SH9" s="157">
        <v>538</v>
      </c>
      <c r="SI9" s="157">
        <v>538</v>
      </c>
      <c r="SJ9" s="157">
        <v>0</v>
      </c>
      <c r="SK9" s="157">
        <v>0</v>
      </c>
      <c r="SL9" s="158">
        <f t="shared" si="71"/>
        <v>1</v>
      </c>
      <c r="SM9" s="158">
        <f t="shared" si="72"/>
        <v>0</v>
      </c>
      <c r="SO9" s="163" t="s">
        <v>23</v>
      </c>
      <c r="SP9" s="157">
        <v>538</v>
      </c>
      <c r="SQ9" s="157">
        <v>538</v>
      </c>
      <c r="SR9" s="157">
        <v>0</v>
      </c>
      <c r="SS9" s="157">
        <v>0</v>
      </c>
      <c r="ST9" s="158">
        <f t="shared" si="73"/>
        <v>1</v>
      </c>
      <c r="SU9" s="158">
        <f t="shared" si="74"/>
        <v>0</v>
      </c>
      <c r="SW9" s="163" t="s">
        <v>23</v>
      </c>
      <c r="SX9" s="157">
        <v>538</v>
      </c>
      <c r="SY9" s="157">
        <v>538</v>
      </c>
      <c r="SZ9" s="157">
        <v>0</v>
      </c>
      <c r="TA9" s="157">
        <v>0</v>
      </c>
      <c r="TB9" s="158">
        <f t="shared" si="75"/>
        <v>1</v>
      </c>
      <c r="TC9" s="158">
        <f t="shared" si="76"/>
        <v>0</v>
      </c>
      <c r="TE9" s="163" t="s">
        <v>23</v>
      </c>
      <c r="TF9" s="157">
        <v>538</v>
      </c>
      <c r="TG9" s="157">
        <v>538</v>
      </c>
      <c r="TH9" s="157">
        <v>0</v>
      </c>
      <c r="TI9" s="157">
        <v>0</v>
      </c>
      <c r="TJ9" s="158">
        <f t="shared" si="77"/>
        <v>1</v>
      </c>
      <c r="TK9" s="158">
        <f t="shared" si="78"/>
        <v>0</v>
      </c>
      <c r="TM9" s="163" t="s">
        <v>23</v>
      </c>
      <c r="TN9" s="157">
        <v>538</v>
      </c>
      <c r="TO9" s="157">
        <v>538</v>
      </c>
      <c r="TP9" s="157">
        <v>0</v>
      </c>
      <c r="TQ9" s="157">
        <v>0</v>
      </c>
      <c r="TR9" s="158">
        <f t="shared" si="79"/>
        <v>1</v>
      </c>
      <c r="TS9" s="158">
        <f t="shared" si="80"/>
        <v>0</v>
      </c>
      <c r="TU9" s="163" t="s">
        <v>23</v>
      </c>
      <c r="TV9" s="157">
        <v>538</v>
      </c>
      <c r="TW9" s="157">
        <v>538</v>
      </c>
      <c r="TX9" s="157">
        <v>0</v>
      </c>
      <c r="TY9" s="157">
        <v>0</v>
      </c>
      <c r="TZ9" s="158">
        <f t="shared" si="81"/>
        <v>1</v>
      </c>
      <c r="UA9" s="158">
        <f t="shared" si="82"/>
        <v>0</v>
      </c>
      <c r="UC9" s="163" t="s">
        <v>23</v>
      </c>
      <c r="UD9" s="157">
        <v>538</v>
      </c>
      <c r="UE9" s="157">
        <v>538</v>
      </c>
      <c r="UF9" s="157">
        <v>0</v>
      </c>
      <c r="UG9" s="157">
        <v>0</v>
      </c>
      <c r="UH9" s="158">
        <f t="shared" si="83"/>
        <v>1</v>
      </c>
      <c r="UI9" s="158">
        <f t="shared" si="84"/>
        <v>0</v>
      </c>
      <c r="UK9" s="163" t="s">
        <v>23</v>
      </c>
      <c r="UL9" s="157">
        <v>538</v>
      </c>
      <c r="UM9" s="157">
        <v>538</v>
      </c>
      <c r="UN9" s="157">
        <v>0</v>
      </c>
      <c r="UO9" s="157">
        <v>0</v>
      </c>
      <c r="UP9" s="158">
        <f t="shared" si="85"/>
        <v>1</v>
      </c>
      <c r="UQ9" s="158">
        <f t="shared" si="86"/>
        <v>0</v>
      </c>
      <c r="US9" s="163" t="s">
        <v>23</v>
      </c>
      <c r="UT9" s="157">
        <v>538</v>
      </c>
      <c r="UU9" s="157">
        <v>538</v>
      </c>
      <c r="UV9" s="157">
        <v>0</v>
      </c>
      <c r="UW9" s="157">
        <v>0</v>
      </c>
      <c r="UX9" s="158">
        <f t="shared" si="87"/>
        <v>1</v>
      </c>
      <c r="UY9" s="158">
        <f t="shared" si="88"/>
        <v>0</v>
      </c>
      <c r="UZ9" s="157"/>
      <c r="VA9" s="163" t="s">
        <v>23</v>
      </c>
      <c r="VB9" s="157">
        <v>538</v>
      </c>
      <c r="VC9" s="157">
        <v>538</v>
      </c>
      <c r="VD9" s="157">
        <v>0</v>
      </c>
      <c r="VE9" s="157">
        <v>0</v>
      </c>
      <c r="VF9" s="158">
        <f t="shared" si="89"/>
        <v>1</v>
      </c>
      <c r="VG9" s="158">
        <f t="shared" si="90"/>
        <v>0</v>
      </c>
      <c r="VI9" s="163" t="s">
        <v>23</v>
      </c>
      <c r="VJ9" s="157">
        <v>538</v>
      </c>
      <c r="VK9" s="157">
        <v>538</v>
      </c>
      <c r="VL9" s="157">
        <v>0</v>
      </c>
      <c r="VM9" s="157">
        <v>0</v>
      </c>
      <c r="VN9" s="158">
        <f t="shared" si="91"/>
        <v>1</v>
      </c>
      <c r="VO9" s="158">
        <f t="shared" si="92"/>
        <v>0</v>
      </c>
      <c r="VQ9" s="163" t="s">
        <v>23</v>
      </c>
      <c r="VR9" s="157">
        <v>538</v>
      </c>
      <c r="VS9" s="157">
        <v>538</v>
      </c>
      <c r="VT9" s="157">
        <v>0</v>
      </c>
      <c r="VU9" s="157">
        <v>0</v>
      </c>
      <c r="VV9" s="158">
        <f t="shared" si="93"/>
        <v>1</v>
      </c>
      <c r="VW9" s="158">
        <f t="shared" si="94"/>
        <v>0</v>
      </c>
      <c r="VY9" s="163" t="s">
        <v>23</v>
      </c>
      <c r="VZ9" s="157">
        <v>538</v>
      </c>
      <c r="WA9" s="157">
        <v>538</v>
      </c>
      <c r="WB9" s="157">
        <v>0</v>
      </c>
      <c r="WC9" s="157">
        <v>0</v>
      </c>
      <c r="WD9" s="158">
        <f t="shared" si="95"/>
        <v>1</v>
      </c>
      <c r="WE9" s="158">
        <f t="shared" si="96"/>
        <v>0</v>
      </c>
      <c r="WG9" s="163" t="s">
        <v>23</v>
      </c>
      <c r="WH9" s="157">
        <v>538</v>
      </c>
      <c r="WI9" s="157">
        <v>538</v>
      </c>
      <c r="WJ9" s="157">
        <v>0</v>
      </c>
      <c r="WK9" s="157">
        <v>0</v>
      </c>
      <c r="WL9" s="158">
        <f t="shared" si="97"/>
        <v>1</v>
      </c>
      <c r="WM9" s="158">
        <f t="shared" si="98"/>
        <v>0</v>
      </c>
      <c r="WO9" s="163" t="s">
        <v>23</v>
      </c>
      <c r="WP9" s="157">
        <v>538</v>
      </c>
      <c r="WQ9" s="157">
        <v>538</v>
      </c>
      <c r="WR9" s="157">
        <v>0</v>
      </c>
      <c r="WS9" s="157">
        <v>0</v>
      </c>
      <c r="WT9" s="158">
        <f t="shared" si="99"/>
        <v>1</v>
      </c>
      <c r="WU9" s="158">
        <f t="shared" si="100"/>
        <v>0</v>
      </c>
      <c r="WW9" s="163" t="s">
        <v>23</v>
      </c>
      <c r="WX9" s="157">
        <v>538</v>
      </c>
      <c r="WY9" s="157">
        <v>538</v>
      </c>
      <c r="WZ9" s="157">
        <v>0</v>
      </c>
      <c r="XA9" s="157">
        <v>0</v>
      </c>
      <c r="XB9" s="158">
        <f t="shared" si="101"/>
        <v>1</v>
      </c>
      <c r="XC9" s="158" t="str">
        <f t="shared" si="102"/>
        <v>OK</v>
      </c>
      <c r="XD9" s="157"/>
      <c r="XE9" s="163" t="s">
        <v>23</v>
      </c>
      <c r="XF9" s="157">
        <f>594-56</f>
        <v>538</v>
      </c>
      <c r="XG9" s="157">
        <v>538</v>
      </c>
      <c r="XH9" s="157">
        <v>0</v>
      </c>
      <c r="XI9" s="157">
        <v>0</v>
      </c>
      <c r="XJ9" s="158">
        <f t="shared" si="103"/>
        <v>1</v>
      </c>
      <c r="XK9" s="158" t="str">
        <f t="shared" si="1"/>
        <v>OK</v>
      </c>
      <c r="XM9" s="163" t="s">
        <v>23</v>
      </c>
      <c r="XN9" s="157">
        <f>594</f>
        <v>594</v>
      </c>
      <c r="XO9" s="157">
        <f>538+19</f>
        <v>557</v>
      </c>
      <c r="XP9" s="157">
        <f>0+37</f>
        <v>37</v>
      </c>
      <c r="XQ9" s="157">
        <v>0</v>
      </c>
      <c r="XR9" s="158">
        <f t="shared" si="104"/>
        <v>0.93771043771043772</v>
      </c>
      <c r="XS9" s="158" t="str">
        <f t="shared" si="2"/>
        <v>Fail:-6%</v>
      </c>
    </row>
    <row r="10" spans="1:643" ht="17.25" thickBot="1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3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4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5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6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7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8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9"/>
        <v>0</v>
      </c>
      <c r="BT10" s="2" t="s">
        <v>24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10"/>
        <v>0</v>
      </c>
      <c r="CB10" s="2" t="s">
        <v>24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11"/>
        <v>0</v>
      </c>
      <c r="CJ10" s="2" t="s">
        <v>24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2"/>
        <v>0</v>
      </c>
      <c r="CR10" s="2" t="s">
        <v>24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3"/>
        <v>0</v>
      </c>
      <c r="CZ10" s="2" t="s">
        <v>24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4"/>
        <v>0</v>
      </c>
      <c r="DH10" s="2" t="s">
        <v>24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5"/>
        <v>0</v>
      </c>
      <c r="DP10" s="2" t="s">
        <v>24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6"/>
        <v>0</v>
      </c>
      <c r="DX10" s="2" t="s">
        <v>24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7"/>
        <v>0</v>
      </c>
      <c r="EF10" s="2" t="s">
        <v>24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8"/>
        <v>0</v>
      </c>
      <c r="EN10" s="2" t="s">
        <v>24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9"/>
        <v>0</v>
      </c>
      <c r="EV10" s="2" t="s">
        <v>24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20"/>
        <v>0</v>
      </c>
      <c r="FD10" s="2" t="s">
        <v>24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21"/>
        <v>0</v>
      </c>
      <c r="FL10" s="2" t="s">
        <v>24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4">
        <f t="shared" si="22"/>
        <v>0</v>
      </c>
      <c r="FT10" s="2" t="s">
        <v>24</v>
      </c>
      <c r="FU10" s="2">
        <v>3</v>
      </c>
      <c r="FV10" s="2">
        <v>3</v>
      </c>
      <c r="FW10" s="2">
        <v>0</v>
      </c>
      <c r="FX10" s="2">
        <v>0</v>
      </c>
      <c r="FY10" s="4">
        <v>1</v>
      </c>
      <c r="FZ10" s="4">
        <f t="shared" si="23"/>
        <v>0</v>
      </c>
      <c r="GB10" s="2" t="s">
        <v>24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4">
        <f t="shared" si="24"/>
        <v>0</v>
      </c>
      <c r="GJ10" s="2" t="s">
        <v>24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5"/>
        <v>0</v>
      </c>
      <c r="GR10" s="2" t="s">
        <v>24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111">
        <f t="shared" si="111"/>
        <v>0</v>
      </c>
      <c r="GZ10" s="2" t="s">
        <v>24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>HE10-'[1]ASUS MeMO Pad 8 K011'!ES10</f>
        <v>0</v>
      </c>
      <c r="HH10" s="2" t="s">
        <v>24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6"/>
        <v>0</v>
      </c>
      <c r="HP10" s="2" t="s">
        <v>24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7"/>
        <v>0</v>
      </c>
      <c r="HX10" s="2" t="s">
        <v>24</v>
      </c>
      <c r="HY10" s="2">
        <v>3</v>
      </c>
      <c r="HZ10" s="2">
        <v>3</v>
      </c>
      <c r="IA10" s="2">
        <v>0</v>
      </c>
      <c r="IB10" s="2">
        <v>0</v>
      </c>
      <c r="IC10" s="4">
        <f t="shared" si="105"/>
        <v>1</v>
      </c>
      <c r="ID10" s="4">
        <f t="shared" si="28"/>
        <v>0</v>
      </c>
      <c r="IF10" s="2" t="s">
        <v>24</v>
      </c>
      <c r="IG10" s="2">
        <v>3</v>
      </c>
      <c r="IH10" s="2">
        <v>3</v>
      </c>
      <c r="II10" s="2">
        <v>0</v>
      </c>
      <c r="IJ10" s="2">
        <v>0</v>
      </c>
      <c r="IK10" s="4">
        <f t="shared" si="106"/>
        <v>1</v>
      </c>
      <c r="IL10" s="4">
        <f t="shared" si="29"/>
        <v>0</v>
      </c>
      <c r="IN10" s="2" t="s">
        <v>24</v>
      </c>
      <c r="IO10" s="2">
        <v>3</v>
      </c>
      <c r="IP10" s="2">
        <v>3</v>
      </c>
      <c r="IQ10" s="2">
        <v>0</v>
      </c>
      <c r="IR10" s="2">
        <v>0</v>
      </c>
      <c r="IS10" s="4">
        <v>1</v>
      </c>
      <c r="IT10" s="4">
        <f t="shared" si="30"/>
        <v>0</v>
      </c>
      <c r="IV10" s="2" t="s">
        <v>24</v>
      </c>
      <c r="IW10" s="2">
        <v>3</v>
      </c>
      <c r="IX10" s="2">
        <v>3</v>
      </c>
      <c r="IY10" s="2">
        <v>0</v>
      </c>
      <c r="IZ10" s="2">
        <v>0</v>
      </c>
      <c r="JA10" s="4">
        <v>1</v>
      </c>
      <c r="JB10" s="4">
        <f t="shared" si="31"/>
        <v>0</v>
      </c>
      <c r="JD10" s="2" t="s">
        <v>24</v>
      </c>
      <c r="JE10" s="2">
        <v>3</v>
      </c>
      <c r="JF10" s="2">
        <v>3</v>
      </c>
      <c r="JG10" s="2">
        <v>0</v>
      </c>
      <c r="JH10" s="2">
        <v>0</v>
      </c>
      <c r="JI10" s="4">
        <v>1</v>
      </c>
      <c r="JJ10" s="4">
        <f t="shared" si="32"/>
        <v>0</v>
      </c>
      <c r="JL10" s="2" t="s">
        <v>24</v>
      </c>
      <c r="JM10" s="2">
        <v>3</v>
      </c>
      <c r="JN10" s="2">
        <v>3</v>
      </c>
      <c r="JO10" s="2">
        <v>0</v>
      </c>
      <c r="JP10" s="2">
        <v>0</v>
      </c>
      <c r="JQ10" s="4">
        <v>1</v>
      </c>
      <c r="JR10" s="4">
        <f t="shared" si="33"/>
        <v>0</v>
      </c>
      <c r="JT10" s="2" t="s">
        <v>24</v>
      </c>
      <c r="JU10" s="2">
        <v>3</v>
      </c>
      <c r="JV10" s="2">
        <v>3</v>
      </c>
      <c r="JW10" s="2">
        <v>0</v>
      </c>
      <c r="JX10" s="2">
        <v>0</v>
      </c>
      <c r="JY10" s="4">
        <v>1</v>
      </c>
      <c r="JZ10" s="4">
        <f t="shared" si="34"/>
        <v>0</v>
      </c>
      <c r="KB10" s="2" t="s">
        <v>24</v>
      </c>
      <c r="KC10" s="2">
        <v>3</v>
      </c>
      <c r="KD10" s="2">
        <v>3</v>
      </c>
      <c r="KE10" s="2">
        <v>0</v>
      </c>
      <c r="KF10" s="2">
        <v>0</v>
      </c>
      <c r="KG10" s="4">
        <v>1</v>
      </c>
      <c r="KH10" s="4">
        <f t="shared" si="35"/>
        <v>0</v>
      </c>
      <c r="KJ10" s="2" t="s">
        <v>24</v>
      </c>
      <c r="KK10" s="2">
        <v>3</v>
      </c>
      <c r="KL10" s="2">
        <v>3</v>
      </c>
      <c r="KM10" s="2">
        <v>0</v>
      </c>
      <c r="KN10" s="2">
        <v>0</v>
      </c>
      <c r="KO10" s="4">
        <f t="shared" si="107"/>
        <v>1</v>
      </c>
      <c r="KP10" s="4">
        <f t="shared" si="36"/>
        <v>0</v>
      </c>
      <c r="KQ10" s="4"/>
      <c r="KR10" s="116" t="s">
        <v>24</v>
      </c>
      <c r="KS10" s="116">
        <v>3</v>
      </c>
      <c r="KT10" s="117">
        <v>3</v>
      </c>
      <c r="KU10" s="117">
        <v>0</v>
      </c>
      <c r="KV10" s="117">
        <v>0</v>
      </c>
      <c r="KW10" s="118">
        <v>1</v>
      </c>
      <c r="KX10" s="118">
        <v>0</v>
      </c>
      <c r="KY10" s="116"/>
      <c r="KZ10" s="116" t="s">
        <v>24</v>
      </c>
      <c r="LA10" s="116">
        <v>3</v>
      </c>
      <c r="LB10" s="116">
        <v>3</v>
      </c>
      <c r="LC10" s="116">
        <v>0</v>
      </c>
      <c r="LD10" s="116">
        <v>0</v>
      </c>
      <c r="LE10" s="122">
        <v>1</v>
      </c>
      <c r="LF10" s="158">
        <f t="shared" si="37"/>
        <v>0</v>
      </c>
      <c r="LG10" s="158"/>
      <c r="LH10" s="156" t="s">
        <v>24</v>
      </c>
      <c r="LI10" s="156">
        <v>3</v>
      </c>
      <c r="LJ10" s="156">
        <v>3</v>
      </c>
      <c r="LK10" s="156">
        <v>0</v>
      </c>
      <c r="LL10" s="156">
        <v>0</v>
      </c>
      <c r="LM10" s="162">
        <v>1</v>
      </c>
      <c r="LN10" s="158">
        <f t="shared" si="38"/>
        <v>0</v>
      </c>
      <c r="LO10" s="157"/>
      <c r="LP10" s="2" t="s">
        <v>24</v>
      </c>
      <c r="LQ10" s="2">
        <v>3</v>
      </c>
      <c r="LR10" s="2">
        <v>3</v>
      </c>
      <c r="LS10" s="2">
        <v>0</v>
      </c>
      <c r="LT10" s="2">
        <v>0</v>
      </c>
      <c r="LU10" s="4">
        <f t="shared" si="108"/>
        <v>1</v>
      </c>
      <c r="LV10" s="4">
        <f t="shared" si="39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109"/>
        <v>1</v>
      </c>
      <c r="MD10" s="158">
        <f t="shared" si="40"/>
        <v>0</v>
      </c>
      <c r="MF10" s="156" t="s">
        <v>24</v>
      </c>
      <c r="MG10" s="156">
        <v>3</v>
      </c>
      <c r="MH10" s="156">
        <v>3</v>
      </c>
      <c r="MI10" s="156">
        <v>0</v>
      </c>
      <c r="MJ10" s="156">
        <v>0</v>
      </c>
      <c r="MK10" s="162">
        <f t="shared" si="41"/>
        <v>1</v>
      </c>
      <c r="ML10" s="158">
        <f t="shared" si="42"/>
        <v>0</v>
      </c>
      <c r="MM10" s="157"/>
      <c r="MN10" s="156" t="s">
        <v>24</v>
      </c>
      <c r="MO10" s="156">
        <v>3</v>
      </c>
      <c r="MP10" s="156">
        <v>3</v>
      </c>
      <c r="MQ10" s="156">
        <v>0</v>
      </c>
      <c r="MR10" s="156">
        <v>0</v>
      </c>
      <c r="MS10" s="162">
        <v>1</v>
      </c>
      <c r="MT10" s="158">
        <f t="shared" si="43"/>
        <v>0</v>
      </c>
      <c r="MU10" s="157"/>
      <c r="MV10" s="156" t="s">
        <v>24</v>
      </c>
      <c r="MW10" s="156">
        <v>3</v>
      </c>
      <c r="MX10" s="156">
        <v>3</v>
      </c>
      <c r="MY10" s="156">
        <v>0</v>
      </c>
      <c r="MZ10" s="156">
        <v>0</v>
      </c>
      <c r="NA10" s="162">
        <v>1</v>
      </c>
      <c r="NB10" s="158">
        <f t="shared" si="44"/>
        <v>0</v>
      </c>
      <c r="NC10" s="157"/>
      <c r="ND10" s="156" t="s">
        <v>24</v>
      </c>
      <c r="NE10" s="156">
        <v>3</v>
      </c>
      <c r="NF10" s="156">
        <v>3</v>
      </c>
      <c r="NG10" s="156">
        <v>0</v>
      </c>
      <c r="NH10" s="156">
        <v>0</v>
      </c>
      <c r="NI10" s="162">
        <v>1</v>
      </c>
      <c r="NJ10" s="158">
        <f t="shared" si="45"/>
        <v>0</v>
      </c>
      <c r="NK10" s="157"/>
      <c r="NL10" s="156" t="s">
        <v>24</v>
      </c>
      <c r="NM10" s="156">
        <v>3</v>
      </c>
      <c r="NN10" s="156">
        <v>3</v>
      </c>
      <c r="NO10" s="156">
        <v>0</v>
      </c>
      <c r="NP10" s="156">
        <v>0</v>
      </c>
      <c r="NQ10" s="162">
        <v>1</v>
      </c>
      <c r="NR10" s="158">
        <f t="shared" si="46"/>
        <v>0</v>
      </c>
      <c r="NS10" s="157"/>
      <c r="OO10" s="157" t="s">
        <v>24</v>
      </c>
      <c r="OP10" s="157">
        <v>3</v>
      </c>
      <c r="OQ10" s="157">
        <v>3</v>
      </c>
      <c r="OR10" s="157">
        <v>0</v>
      </c>
      <c r="OS10" s="157">
        <v>0</v>
      </c>
      <c r="OT10" s="158">
        <f t="shared" si="47"/>
        <v>1</v>
      </c>
      <c r="OU10" s="158">
        <f t="shared" si="48"/>
        <v>0</v>
      </c>
      <c r="OW10" s="157" t="s">
        <v>24</v>
      </c>
      <c r="OX10" s="157">
        <v>3</v>
      </c>
      <c r="OY10" s="157">
        <v>3</v>
      </c>
      <c r="OZ10" s="157">
        <v>0</v>
      </c>
      <c r="PA10" s="157">
        <v>0</v>
      </c>
      <c r="PB10" s="158">
        <f t="shared" si="110"/>
        <v>1</v>
      </c>
      <c r="PC10" s="158">
        <f t="shared" si="50"/>
        <v>0</v>
      </c>
      <c r="PE10" s="157" t="s">
        <v>24</v>
      </c>
      <c r="PF10" s="157">
        <v>3</v>
      </c>
      <c r="PG10" s="157">
        <v>3</v>
      </c>
      <c r="PH10" s="157">
        <v>0</v>
      </c>
      <c r="PI10" s="157">
        <v>0</v>
      </c>
      <c r="PJ10" s="158">
        <f t="shared" si="51"/>
        <v>1</v>
      </c>
      <c r="PK10" s="158">
        <f t="shared" si="52"/>
        <v>0</v>
      </c>
      <c r="PM10" s="157" t="s">
        <v>24</v>
      </c>
      <c r="PN10" s="157">
        <v>3</v>
      </c>
      <c r="PO10" s="157">
        <v>3</v>
      </c>
      <c r="PP10" s="157">
        <v>0</v>
      </c>
      <c r="PQ10" s="157">
        <v>0</v>
      </c>
      <c r="PR10" s="158">
        <f t="shared" si="53"/>
        <v>1</v>
      </c>
      <c r="PS10" s="158">
        <f t="shared" si="54"/>
        <v>0</v>
      </c>
      <c r="PU10" s="157" t="s">
        <v>24</v>
      </c>
      <c r="PV10" s="157">
        <v>3</v>
      </c>
      <c r="PW10" s="157">
        <v>3</v>
      </c>
      <c r="PX10" s="157">
        <v>0</v>
      </c>
      <c r="PY10" s="157">
        <v>0</v>
      </c>
      <c r="PZ10" s="158">
        <f t="shared" si="55"/>
        <v>1</v>
      </c>
      <c r="QA10" s="158">
        <f t="shared" si="56"/>
        <v>0</v>
      </c>
      <c r="QC10" s="157" t="s">
        <v>24</v>
      </c>
      <c r="QD10" s="157">
        <v>3</v>
      </c>
      <c r="QE10" s="157">
        <v>3</v>
      </c>
      <c r="QF10" s="157">
        <v>0</v>
      </c>
      <c r="QG10" s="157">
        <v>0</v>
      </c>
      <c r="QH10" s="158">
        <f t="shared" si="57"/>
        <v>1</v>
      </c>
      <c r="QI10" s="158">
        <f t="shared" si="58"/>
        <v>0</v>
      </c>
      <c r="QK10" s="157" t="s">
        <v>24</v>
      </c>
      <c r="QL10" s="157">
        <v>3</v>
      </c>
      <c r="QM10" s="157">
        <v>3</v>
      </c>
      <c r="QN10" s="157">
        <v>0</v>
      </c>
      <c r="QO10" s="157">
        <v>0</v>
      </c>
      <c r="QP10" s="158">
        <f t="shared" si="59"/>
        <v>1</v>
      </c>
      <c r="QQ10" s="158">
        <f t="shared" si="60"/>
        <v>0</v>
      </c>
      <c r="QS10" s="157" t="s">
        <v>24</v>
      </c>
      <c r="QT10" s="157">
        <v>3</v>
      </c>
      <c r="QU10" s="157">
        <v>3</v>
      </c>
      <c r="QV10" s="157">
        <v>0</v>
      </c>
      <c r="QW10" s="157">
        <v>0</v>
      </c>
      <c r="QX10" s="158">
        <f t="shared" si="61"/>
        <v>1</v>
      </c>
      <c r="QY10" s="158">
        <f t="shared" si="62"/>
        <v>0</v>
      </c>
      <c r="RA10" s="157" t="s">
        <v>24</v>
      </c>
      <c r="RB10" s="157">
        <v>3</v>
      </c>
      <c r="RC10" s="157">
        <v>3</v>
      </c>
      <c r="RD10" s="157">
        <v>0</v>
      </c>
      <c r="RE10" s="157">
        <v>0</v>
      </c>
      <c r="RF10" s="158">
        <f t="shared" si="63"/>
        <v>1</v>
      </c>
      <c r="RG10" s="158">
        <f t="shared" si="64"/>
        <v>0</v>
      </c>
      <c r="RI10" s="157" t="s">
        <v>24</v>
      </c>
      <c r="RJ10" s="157">
        <v>3</v>
      </c>
      <c r="RK10" s="157">
        <v>3</v>
      </c>
      <c r="RL10" s="157">
        <v>0</v>
      </c>
      <c r="RM10" s="157">
        <v>0</v>
      </c>
      <c r="RN10" s="158">
        <f t="shared" si="65"/>
        <v>1</v>
      </c>
      <c r="RO10" s="158">
        <f t="shared" si="66"/>
        <v>0</v>
      </c>
      <c r="RQ10" s="157" t="s">
        <v>24</v>
      </c>
      <c r="RR10" s="157">
        <v>3</v>
      </c>
      <c r="RS10" s="157">
        <v>3</v>
      </c>
      <c r="RT10" s="157">
        <v>0</v>
      </c>
      <c r="RU10" s="157">
        <v>0</v>
      </c>
      <c r="RV10" s="158">
        <f t="shared" si="67"/>
        <v>1</v>
      </c>
      <c r="RW10" s="158">
        <f t="shared" si="68"/>
        <v>0</v>
      </c>
      <c r="RY10" s="157" t="s">
        <v>24</v>
      </c>
      <c r="RZ10" s="157">
        <v>3</v>
      </c>
      <c r="SA10" s="157">
        <v>3</v>
      </c>
      <c r="SB10" s="157">
        <v>0</v>
      </c>
      <c r="SC10" s="157">
        <v>0</v>
      </c>
      <c r="SD10" s="158">
        <f t="shared" si="69"/>
        <v>1</v>
      </c>
      <c r="SE10" s="158">
        <f t="shared" si="70"/>
        <v>0</v>
      </c>
      <c r="SG10" s="157" t="s">
        <v>24</v>
      </c>
      <c r="SH10" s="157">
        <v>3</v>
      </c>
      <c r="SI10" s="157">
        <v>3</v>
      </c>
      <c r="SJ10" s="157">
        <v>0</v>
      </c>
      <c r="SK10" s="157">
        <v>0</v>
      </c>
      <c r="SL10" s="158">
        <f t="shared" si="71"/>
        <v>1</v>
      </c>
      <c r="SM10" s="158">
        <f t="shared" si="72"/>
        <v>0</v>
      </c>
      <c r="SO10" s="157" t="s">
        <v>24</v>
      </c>
      <c r="SP10" s="157">
        <v>3</v>
      </c>
      <c r="SQ10" s="157">
        <v>3</v>
      </c>
      <c r="SR10" s="157">
        <v>0</v>
      </c>
      <c r="SS10" s="157">
        <v>0</v>
      </c>
      <c r="ST10" s="158">
        <f t="shared" si="73"/>
        <v>1</v>
      </c>
      <c r="SU10" s="158">
        <f t="shared" si="74"/>
        <v>0</v>
      </c>
      <c r="SW10" s="157" t="s">
        <v>24</v>
      </c>
      <c r="SX10" s="157">
        <v>3</v>
      </c>
      <c r="SY10" s="157">
        <v>3</v>
      </c>
      <c r="SZ10" s="157">
        <v>0</v>
      </c>
      <c r="TA10" s="157">
        <v>0</v>
      </c>
      <c r="TB10" s="158">
        <f t="shared" si="75"/>
        <v>1</v>
      </c>
      <c r="TC10" s="158">
        <f t="shared" si="76"/>
        <v>0</v>
      </c>
      <c r="TE10" s="157" t="s">
        <v>24</v>
      </c>
      <c r="TF10" s="157">
        <v>3</v>
      </c>
      <c r="TG10" s="157">
        <v>3</v>
      </c>
      <c r="TH10" s="157">
        <v>0</v>
      </c>
      <c r="TI10" s="157">
        <v>0</v>
      </c>
      <c r="TJ10" s="158">
        <f t="shared" si="77"/>
        <v>1</v>
      </c>
      <c r="TK10" s="158">
        <f t="shared" si="78"/>
        <v>0</v>
      </c>
      <c r="TM10" s="157" t="s">
        <v>24</v>
      </c>
      <c r="TN10" s="157">
        <v>3</v>
      </c>
      <c r="TO10" s="157">
        <v>3</v>
      </c>
      <c r="TP10" s="157">
        <v>0</v>
      </c>
      <c r="TQ10" s="157">
        <v>0</v>
      </c>
      <c r="TR10" s="158">
        <f t="shared" si="79"/>
        <v>1</v>
      </c>
      <c r="TS10" s="158">
        <f t="shared" si="80"/>
        <v>0</v>
      </c>
      <c r="TU10" s="157" t="s">
        <v>24</v>
      </c>
      <c r="TV10" s="157">
        <v>3</v>
      </c>
      <c r="TW10" s="157">
        <v>3</v>
      </c>
      <c r="TX10" s="157">
        <v>0</v>
      </c>
      <c r="TY10" s="157">
        <v>0</v>
      </c>
      <c r="TZ10" s="158">
        <f t="shared" si="81"/>
        <v>1</v>
      </c>
      <c r="UA10" s="158">
        <f t="shared" si="82"/>
        <v>0</v>
      </c>
      <c r="UC10" s="157" t="s">
        <v>24</v>
      </c>
      <c r="UD10" s="157">
        <v>3</v>
      </c>
      <c r="UE10" s="157">
        <v>3</v>
      </c>
      <c r="UF10" s="157">
        <v>0</v>
      </c>
      <c r="UG10" s="157">
        <v>0</v>
      </c>
      <c r="UH10" s="158">
        <f t="shared" si="83"/>
        <v>1</v>
      </c>
      <c r="UI10" s="158">
        <f t="shared" si="84"/>
        <v>0</v>
      </c>
      <c r="UK10" s="157" t="s">
        <v>24</v>
      </c>
      <c r="UL10" s="157">
        <v>3</v>
      </c>
      <c r="UM10" s="157">
        <v>3</v>
      </c>
      <c r="UN10" s="157">
        <v>0</v>
      </c>
      <c r="UO10" s="157">
        <v>0</v>
      </c>
      <c r="UP10" s="158">
        <f t="shared" si="85"/>
        <v>1</v>
      </c>
      <c r="UQ10" s="158">
        <f t="shared" si="86"/>
        <v>0</v>
      </c>
      <c r="US10" s="157" t="s">
        <v>24</v>
      </c>
      <c r="UT10" s="157">
        <v>3</v>
      </c>
      <c r="UU10" s="157">
        <v>3</v>
      </c>
      <c r="UV10" s="157">
        <v>0</v>
      </c>
      <c r="UW10" s="157">
        <v>0</v>
      </c>
      <c r="UX10" s="158">
        <f t="shared" si="87"/>
        <v>1</v>
      </c>
      <c r="UY10" s="158">
        <f t="shared" si="88"/>
        <v>0</v>
      </c>
      <c r="UZ10" s="157"/>
      <c r="VA10" s="157" t="s">
        <v>24</v>
      </c>
      <c r="VB10" s="157">
        <v>3</v>
      </c>
      <c r="VC10" s="157">
        <v>3</v>
      </c>
      <c r="VD10" s="157">
        <v>0</v>
      </c>
      <c r="VE10" s="157">
        <v>0</v>
      </c>
      <c r="VF10" s="158">
        <f t="shared" si="89"/>
        <v>1</v>
      </c>
      <c r="VG10" s="158">
        <f t="shared" si="90"/>
        <v>0</v>
      </c>
      <c r="VI10" s="157" t="s">
        <v>24</v>
      </c>
      <c r="VJ10" s="157">
        <v>3</v>
      </c>
      <c r="VK10" s="157">
        <v>3</v>
      </c>
      <c r="VL10" s="157">
        <v>0</v>
      </c>
      <c r="VM10" s="157">
        <v>0</v>
      </c>
      <c r="VN10" s="158">
        <f t="shared" si="91"/>
        <v>1</v>
      </c>
      <c r="VO10" s="158">
        <f t="shared" si="92"/>
        <v>0</v>
      </c>
      <c r="VQ10" s="157" t="s">
        <v>24</v>
      </c>
      <c r="VR10" s="157">
        <v>3</v>
      </c>
      <c r="VS10" s="157">
        <v>3</v>
      </c>
      <c r="VT10" s="157">
        <v>0</v>
      </c>
      <c r="VU10" s="157">
        <v>0</v>
      </c>
      <c r="VV10" s="158">
        <f t="shared" si="93"/>
        <v>1</v>
      </c>
      <c r="VW10" s="158">
        <f t="shared" si="94"/>
        <v>0</v>
      </c>
      <c r="VY10" s="157" t="s">
        <v>24</v>
      </c>
      <c r="VZ10" s="157">
        <v>3</v>
      </c>
      <c r="WA10" s="157">
        <v>3</v>
      </c>
      <c r="WB10" s="157">
        <v>0</v>
      </c>
      <c r="WC10" s="157">
        <v>0</v>
      </c>
      <c r="WD10" s="158">
        <f t="shared" si="95"/>
        <v>1</v>
      </c>
      <c r="WE10" s="158">
        <f t="shared" si="96"/>
        <v>0</v>
      </c>
      <c r="WG10" s="157" t="s">
        <v>24</v>
      </c>
      <c r="WH10" s="157">
        <v>3</v>
      </c>
      <c r="WI10" s="157">
        <v>3</v>
      </c>
      <c r="WJ10" s="157">
        <v>0</v>
      </c>
      <c r="WK10" s="157">
        <v>0</v>
      </c>
      <c r="WL10" s="158">
        <f t="shared" si="97"/>
        <v>1</v>
      </c>
      <c r="WM10" s="158">
        <f t="shared" si="98"/>
        <v>0</v>
      </c>
      <c r="WO10" s="157" t="s">
        <v>24</v>
      </c>
      <c r="WP10" s="157">
        <v>3</v>
      </c>
      <c r="WQ10" s="157">
        <v>3</v>
      </c>
      <c r="WR10" s="157">
        <v>0</v>
      </c>
      <c r="WS10" s="157">
        <v>0</v>
      </c>
      <c r="WT10" s="158">
        <f t="shared" si="99"/>
        <v>1</v>
      </c>
      <c r="WU10" s="158">
        <f t="shared" si="100"/>
        <v>0</v>
      </c>
      <c r="WW10" s="157" t="s">
        <v>24</v>
      </c>
      <c r="WX10" s="157">
        <v>3</v>
      </c>
      <c r="WY10" s="157">
        <v>3</v>
      </c>
      <c r="WZ10" s="157">
        <v>0</v>
      </c>
      <c r="XA10" s="157">
        <v>0</v>
      </c>
      <c r="XB10" s="158">
        <f t="shared" si="101"/>
        <v>1</v>
      </c>
      <c r="XC10" s="158" t="str">
        <f t="shared" si="102"/>
        <v>OK</v>
      </c>
      <c r="XE10" s="157" t="s">
        <v>24</v>
      </c>
      <c r="XF10" s="157">
        <v>3</v>
      </c>
      <c r="XG10" s="157">
        <v>3</v>
      </c>
      <c r="XH10" s="157">
        <v>0</v>
      </c>
      <c r="XI10" s="157">
        <v>0</v>
      </c>
      <c r="XJ10" s="158">
        <f t="shared" si="103"/>
        <v>1</v>
      </c>
      <c r="XK10" s="158" t="str">
        <f t="shared" si="1"/>
        <v>OK</v>
      </c>
      <c r="XM10" s="157" t="s">
        <v>24</v>
      </c>
      <c r="XN10" s="157">
        <v>3</v>
      </c>
      <c r="XO10" s="157">
        <v>3</v>
      </c>
      <c r="XP10" s="157">
        <v>0</v>
      </c>
      <c r="XQ10" s="157">
        <v>0</v>
      </c>
      <c r="XR10" s="158">
        <f t="shared" si="104"/>
        <v>1</v>
      </c>
      <c r="XS10" s="158" t="str">
        <f t="shared" si="2"/>
        <v>OK</v>
      </c>
    </row>
    <row r="11" spans="1:643" ht="15.75" thickBot="1">
      <c r="A11" s="2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2" t="s">
        <v>25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2" t="s">
        <v>25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3"/>
        <v>0</v>
      </c>
      <c r="X11" s="2" t="s">
        <v>25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4"/>
        <v>0</v>
      </c>
      <c r="AF11" s="66" t="s">
        <v>25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5"/>
        <v>0</v>
      </c>
      <c r="AN11" s="66" t="s">
        <v>25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6"/>
        <v>0</v>
      </c>
      <c r="AV11" s="66" t="s">
        <v>25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7"/>
        <v>0</v>
      </c>
      <c r="BD11" s="66" t="s">
        <v>25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8"/>
        <v>0</v>
      </c>
      <c r="BL11" s="66" t="s">
        <v>25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9"/>
        <v>0</v>
      </c>
      <c r="BT11" s="66" t="s">
        <v>25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10"/>
        <v>0</v>
      </c>
      <c r="CB11" s="66" t="s">
        <v>25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11"/>
        <v>0</v>
      </c>
      <c r="CJ11" s="66" t="s">
        <v>25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2"/>
        <v>0</v>
      </c>
      <c r="CR11" s="66" t="s">
        <v>25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3"/>
        <v>0</v>
      </c>
      <c r="CZ11" s="66" t="s">
        <v>25</v>
      </c>
      <c r="DA11" s="2">
        <v>832</v>
      </c>
      <c r="DB11" s="2">
        <v>822</v>
      </c>
      <c r="DC11" s="2">
        <v>10</v>
      </c>
      <c r="DD11" s="2">
        <v>0</v>
      </c>
      <c r="DE11" s="4">
        <v>0.99</v>
      </c>
      <c r="DF11" s="4">
        <f t="shared" si="14"/>
        <v>0</v>
      </c>
      <c r="DH11" s="66" t="s">
        <v>25</v>
      </c>
      <c r="DI11" s="2">
        <v>832</v>
      </c>
      <c r="DJ11" s="2">
        <v>822</v>
      </c>
      <c r="DK11" s="2">
        <v>10</v>
      </c>
      <c r="DL11" s="2">
        <v>0</v>
      </c>
      <c r="DM11" s="4">
        <v>0.99</v>
      </c>
      <c r="DN11" s="4">
        <f t="shared" si="15"/>
        <v>0</v>
      </c>
      <c r="DP11" s="66" t="s">
        <v>25</v>
      </c>
      <c r="DQ11" s="2">
        <v>832</v>
      </c>
      <c r="DR11" s="2">
        <v>822</v>
      </c>
      <c r="DS11" s="2">
        <v>10</v>
      </c>
      <c r="DT11" s="2">
        <v>0</v>
      </c>
      <c r="DU11" s="4">
        <v>0.99</v>
      </c>
      <c r="DV11" s="4">
        <f t="shared" si="16"/>
        <v>0</v>
      </c>
      <c r="DX11" s="66" t="s">
        <v>25</v>
      </c>
      <c r="DY11" s="2">
        <v>832</v>
      </c>
      <c r="DZ11" s="2">
        <v>822</v>
      </c>
      <c r="EA11" s="2">
        <v>10</v>
      </c>
      <c r="EB11" s="2">
        <v>0</v>
      </c>
      <c r="EC11" s="4">
        <v>0.99</v>
      </c>
      <c r="ED11" s="4">
        <f t="shared" si="17"/>
        <v>0</v>
      </c>
      <c r="EF11" s="66" t="s">
        <v>25</v>
      </c>
      <c r="EG11" s="2">
        <v>832</v>
      </c>
      <c r="EH11" s="2">
        <v>822</v>
      </c>
      <c r="EI11" s="2">
        <v>10</v>
      </c>
      <c r="EJ11" s="2">
        <v>0</v>
      </c>
      <c r="EK11" s="4">
        <v>0.99</v>
      </c>
      <c r="EL11" s="4">
        <f t="shared" si="18"/>
        <v>0</v>
      </c>
      <c r="EN11" s="66" t="s">
        <v>25</v>
      </c>
      <c r="EO11" s="2">
        <v>832</v>
      </c>
      <c r="EP11" s="2">
        <v>822</v>
      </c>
      <c r="EQ11" s="2">
        <v>10</v>
      </c>
      <c r="ER11" s="2">
        <v>0</v>
      </c>
      <c r="ES11" s="4">
        <v>0.99</v>
      </c>
      <c r="ET11" s="4">
        <f t="shared" si="19"/>
        <v>0</v>
      </c>
      <c r="EV11" s="66" t="s">
        <v>25</v>
      </c>
      <c r="EW11" s="2">
        <v>832</v>
      </c>
      <c r="EX11" s="2">
        <v>822</v>
      </c>
      <c r="EY11" s="2">
        <v>10</v>
      </c>
      <c r="EZ11" s="2">
        <v>0</v>
      </c>
      <c r="FA11" s="4">
        <v>0.99</v>
      </c>
      <c r="FB11" s="4">
        <f t="shared" si="20"/>
        <v>0</v>
      </c>
      <c r="FD11" s="66" t="s">
        <v>25</v>
      </c>
      <c r="FE11" s="2">
        <v>832</v>
      </c>
      <c r="FF11" s="2">
        <v>822</v>
      </c>
      <c r="FG11" s="2">
        <v>10</v>
      </c>
      <c r="FH11" s="2">
        <v>0</v>
      </c>
      <c r="FI11" s="4">
        <v>0.99</v>
      </c>
      <c r="FJ11" s="4">
        <f t="shared" si="21"/>
        <v>0</v>
      </c>
      <c r="FL11" s="66" t="s">
        <v>25</v>
      </c>
      <c r="FM11" s="2">
        <v>832</v>
      </c>
      <c r="FN11" s="2">
        <v>822</v>
      </c>
      <c r="FO11" s="2">
        <v>10</v>
      </c>
      <c r="FP11" s="2">
        <v>0</v>
      </c>
      <c r="FQ11" s="4">
        <v>0.99</v>
      </c>
      <c r="FR11" s="4">
        <f t="shared" si="22"/>
        <v>0</v>
      </c>
      <c r="FT11" s="66" t="s">
        <v>25</v>
      </c>
      <c r="FU11" s="2">
        <v>832</v>
      </c>
      <c r="FV11" s="2">
        <v>822</v>
      </c>
      <c r="FW11" s="2">
        <v>10</v>
      </c>
      <c r="FX11" s="2">
        <v>0</v>
      </c>
      <c r="FY11" s="4">
        <v>0.99</v>
      </c>
      <c r="FZ11" s="4">
        <f t="shared" si="23"/>
        <v>0</v>
      </c>
      <c r="GB11" s="66" t="s">
        <v>25</v>
      </c>
      <c r="GC11" s="2">
        <v>832</v>
      </c>
      <c r="GD11" s="2">
        <v>822</v>
      </c>
      <c r="GE11" s="2">
        <v>10</v>
      </c>
      <c r="GF11" s="2">
        <v>0</v>
      </c>
      <c r="GG11" s="4">
        <v>0.99</v>
      </c>
      <c r="GH11" s="4">
        <f t="shared" si="24"/>
        <v>0</v>
      </c>
      <c r="GJ11" s="27"/>
      <c r="GP11" s="4"/>
      <c r="GR11" s="2" t="s">
        <v>25</v>
      </c>
      <c r="GY11" s="2" t="s">
        <v>119</v>
      </c>
      <c r="GZ11" s="2" t="s">
        <v>25</v>
      </c>
      <c r="HF11" s="4">
        <f>HE11-'[1]ASUS MeMO Pad 8 K011'!ES11</f>
        <v>0</v>
      </c>
      <c r="HG11" s="2" t="s">
        <v>119</v>
      </c>
      <c r="HN11" s="4"/>
      <c r="HP11" s="65" t="s">
        <v>25</v>
      </c>
      <c r="HQ11" s="2">
        <v>847</v>
      </c>
      <c r="HR11" s="2">
        <v>836</v>
      </c>
      <c r="HS11" s="7">
        <v>11</v>
      </c>
      <c r="HT11" s="2">
        <v>0</v>
      </c>
      <c r="HU11" s="4">
        <f>HR11/HQ11</f>
        <v>0.98701298701298701</v>
      </c>
      <c r="HV11" s="4">
        <f t="shared" si="27"/>
        <v>0.98701298701298701</v>
      </c>
      <c r="HX11" s="65" t="s">
        <v>25</v>
      </c>
      <c r="HY11" s="2">
        <v>847</v>
      </c>
      <c r="HZ11" s="2">
        <v>836</v>
      </c>
      <c r="IA11" s="7">
        <v>11</v>
      </c>
      <c r="IB11" s="2">
        <v>0</v>
      </c>
      <c r="IC11" s="4">
        <f t="shared" si="105"/>
        <v>0.98701298701298701</v>
      </c>
      <c r="ID11" s="4">
        <f t="shared" si="28"/>
        <v>0</v>
      </c>
      <c r="IF11" s="65" t="s">
        <v>25</v>
      </c>
      <c r="IG11" s="2">
        <v>847</v>
      </c>
      <c r="IH11" s="2">
        <v>836</v>
      </c>
      <c r="II11" s="7">
        <v>11</v>
      </c>
      <c r="IJ11" s="2">
        <v>0</v>
      </c>
      <c r="IK11" s="4">
        <f t="shared" si="106"/>
        <v>0.98701298701298701</v>
      </c>
      <c r="IL11" s="4">
        <f t="shared" si="29"/>
        <v>0</v>
      </c>
      <c r="IN11" s="65" t="s">
        <v>25</v>
      </c>
      <c r="IO11" s="2">
        <v>847</v>
      </c>
      <c r="IP11" s="2">
        <v>836</v>
      </c>
      <c r="IQ11" s="7">
        <v>11</v>
      </c>
      <c r="IR11" s="2">
        <v>0</v>
      </c>
      <c r="IS11" s="4">
        <f>IP11/IO11</f>
        <v>0.98701298701298701</v>
      </c>
      <c r="IT11" s="4">
        <f t="shared" si="30"/>
        <v>0</v>
      </c>
      <c r="IV11" s="65" t="s">
        <v>25</v>
      </c>
      <c r="IW11" s="2">
        <v>847</v>
      </c>
      <c r="IX11" s="2">
        <v>836</v>
      </c>
      <c r="IY11" s="7">
        <v>11</v>
      </c>
      <c r="IZ11" s="2">
        <v>0</v>
      </c>
      <c r="JA11" s="4">
        <f>IX11/IW11</f>
        <v>0.98701298701298701</v>
      </c>
      <c r="JB11" s="4">
        <f t="shared" si="31"/>
        <v>0</v>
      </c>
      <c r="JD11" s="114" t="s">
        <v>25</v>
      </c>
      <c r="JE11" s="2">
        <v>847</v>
      </c>
      <c r="JF11" s="2">
        <v>836</v>
      </c>
      <c r="JG11" s="7">
        <v>11</v>
      </c>
      <c r="JH11" s="2">
        <v>0</v>
      </c>
      <c r="JI11" s="4">
        <f>JF11/JE11</f>
        <v>0.98701298701298701</v>
      </c>
      <c r="JJ11" s="4">
        <f t="shared" si="32"/>
        <v>0</v>
      </c>
      <c r="JL11" s="114" t="s">
        <v>25</v>
      </c>
      <c r="JM11" s="2">
        <v>847</v>
      </c>
      <c r="JN11" s="2">
        <v>836</v>
      </c>
      <c r="JO11" s="7">
        <v>11</v>
      </c>
      <c r="JP11" s="2">
        <v>0</v>
      </c>
      <c r="JQ11" s="4">
        <f>JN11/JM11</f>
        <v>0.98701298701298701</v>
      </c>
      <c r="JR11" s="4">
        <f t="shared" si="33"/>
        <v>0</v>
      </c>
      <c r="JT11" s="114" t="s">
        <v>25</v>
      </c>
      <c r="JU11" s="2">
        <v>847</v>
      </c>
      <c r="JV11" s="2">
        <v>836</v>
      </c>
      <c r="JW11" s="7">
        <v>11</v>
      </c>
      <c r="JX11" s="2">
        <v>0</v>
      </c>
      <c r="JY11" s="4">
        <f>JV11/JU11</f>
        <v>0.98701298701298701</v>
      </c>
      <c r="JZ11" s="4">
        <f t="shared" si="34"/>
        <v>0</v>
      </c>
      <c r="KB11" s="114" t="s">
        <v>25</v>
      </c>
      <c r="KC11" s="2">
        <v>847</v>
      </c>
      <c r="KD11" s="2">
        <v>836</v>
      </c>
      <c r="KE11" s="7">
        <v>11</v>
      </c>
      <c r="KF11" s="2">
        <v>0</v>
      </c>
      <c r="KG11" s="4">
        <f>KD11/KC11</f>
        <v>0.98701298701298701</v>
      </c>
      <c r="KH11" s="4">
        <f t="shared" si="35"/>
        <v>0</v>
      </c>
      <c r="KJ11" s="114" t="s">
        <v>25</v>
      </c>
      <c r="KK11" s="2">
        <v>847</v>
      </c>
      <c r="KL11" s="2">
        <v>836</v>
      </c>
      <c r="KM11" s="7">
        <v>11</v>
      </c>
      <c r="KN11" s="2">
        <v>0</v>
      </c>
      <c r="KO11" s="4">
        <f t="shared" si="107"/>
        <v>0.98701298701298701</v>
      </c>
      <c r="KP11" s="4">
        <f t="shared" si="36"/>
        <v>0</v>
      </c>
      <c r="KQ11" s="4"/>
      <c r="KR11" s="123" t="s">
        <v>25</v>
      </c>
      <c r="KS11" s="117">
        <v>847</v>
      </c>
      <c r="KT11" s="117">
        <v>836</v>
      </c>
      <c r="KU11" s="119">
        <v>11</v>
      </c>
      <c r="KV11" s="117">
        <v>0</v>
      </c>
      <c r="KW11" s="118">
        <v>0.98701298701298701</v>
      </c>
      <c r="KX11" s="118">
        <v>0</v>
      </c>
      <c r="KY11" s="116"/>
      <c r="KZ11" s="123" t="s">
        <v>25</v>
      </c>
      <c r="LA11" s="117">
        <v>847</v>
      </c>
      <c r="LB11" s="117">
        <v>836</v>
      </c>
      <c r="LC11" s="119">
        <v>11</v>
      </c>
      <c r="LD11" s="117">
        <v>0</v>
      </c>
      <c r="LE11" s="118">
        <v>0.98701298701298701</v>
      </c>
      <c r="LF11" s="158">
        <f t="shared" si="37"/>
        <v>0</v>
      </c>
      <c r="LG11" s="158"/>
      <c r="LH11" s="163" t="s">
        <v>25</v>
      </c>
      <c r="LI11" s="157">
        <v>847</v>
      </c>
      <c r="LJ11" s="157">
        <v>836</v>
      </c>
      <c r="LK11" s="159">
        <v>11</v>
      </c>
      <c r="LL11" s="157">
        <v>0</v>
      </c>
      <c r="LM11" s="158">
        <f>LJ11/LI11</f>
        <v>0.98701298701298701</v>
      </c>
      <c r="LN11" s="158">
        <f t="shared" si="38"/>
        <v>0</v>
      </c>
      <c r="LO11" s="157"/>
      <c r="LP11" s="163" t="s">
        <v>25</v>
      </c>
      <c r="LQ11" s="157">
        <v>847</v>
      </c>
      <c r="LR11" s="157">
        <v>836</v>
      </c>
      <c r="LS11" s="159">
        <v>11</v>
      </c>
      <c r="LT11" s="157">
        <v>0</v>
      </c>
      <c r="LU11" s="158">
        <v>0.98701298701298701</v>
      </c>
      <c r="LV11" s="4">
        <f t="shared" si="39"/>
        <v>0</v>
      </c>
      <c r="LX11" s="163" t="s">
        <v>25</v>
      </c>
      <c r="LY11" s="157">
        <v>847</v>
      </c>
      <c r="LZ11" s="157">
        <v>836</v>
      </c>
      <c r="MA11" s="159">
        <v>11</v>
      </c>
      <c r="MB11" s="157">
        <v>0</v>
      </c>
      <c r="MC11" s="158">
        <v>0.98701298701298701</v>
      </c>
      <c r="MD11" s="158">
        <f t="shared" si="40"/>
        <v>0</v>
      </c>
      <c r="MF11" s="163" t="s">
        <v>25</v>
      </c>
      <c r="MG11" s="157">
        <v>847</v>
      </c>
      <c r="MH11" s="174">
        <v>837</v>
      </c>
      <c r="MI11" s="159">
        <v>10</v>
      </c>
      <c r="MJ11" s="157">
        <v>0</v>
      </c>
      <c r="MK11" s="162">
        <f t="shared" si="41"/>
        <v>0.9881936245572609</v>
      </c>
      <c r="ML11" s="158">
        <f t="shared" si="42"/>
        <v>1.1806375442738881E-3</v>
      </c>
      <c r="MM11" s="157"/>
      <c r="MN11" s="163" t="s">
        <v>25</v>
      </c>
      <c r="MO11" s="156">
        <v>847</v>
      </c>
      <c r="MP11" s="175">
        <v>837</v>
      </c>
      <c r="MQ11" s="156">
        <v>10</v>
      </c>
      <c r="MR11" s="156">
        <v>0</v>
      </c>
      <c r="MS11" s="162">
        <f>MP11/MO11</f>
        <v>0.9881936245572609</v>
      </c>
      <c r="MT11" s="158">
        <f t="shared" si="43"/>
        <v>0</v>
      </c>
      <c r="MU11" s="157"/>
      <c r="MV11" s="163" t="s">
        <v>25</v>
      </c>
      <c r="MW11" s="170">
        <v>847</v>
      </c>
      <c r="MX11" s="170">
        <v>837</v>
      </c>
      <c r="MY11" s="170">
        <v>10</v>
      </c>
      <c r="MZ11" s="170">
        <v>0</v>
      </c>
      <c r="NA11" s="178">
        <f>MX11/MW11</f>
        <v>0.9881936245572609</v>
      </c>
      <c r="NB11" s="158">
        <f t="shared" si="44"/>
        <v>0</v>
      </c>
      <c r="NC11" s="157" t="s">
        <v>119</v>
      </c>
      <c r="ND11" s="163" t="s">
        <v>25</v>
      </c>
      <c r="NE11" s="156">
        <v>847</v>
      </c>
      <c r="NF11" s="175">
        <v>837</v>
      </c>
      <c r="NG11" s="156">
        <v>10</v>
      </c>
      <c r="NH11" s="156">
        <v>0</v>
      </c>
      <c r="NI11" s="162">
        <v>0.98</v>
      </c>
      <c r="NJ11" s="158">
        <f t="shared" si="45"/>
        <v>-8.1936245572609145E-3</v>
      </c>
      <c r="NK11" s="157"/>
      <c r="NL11" s="163" t="s">
        <v>25</v>
      </c>
      <c r="NM11" s="156">
        <v>847</v>
      </c>
      <c r="NN11" s="175">
        <v>837</v>
      </c>
      <c r="NO11" s="156">
        <v>10</v>
      </c>
      <c r="NP11" s="156">
        <v>0</v>
      </c>
      <c r="NQ11" s="162">
        <v>0.98</v>
      </c>
      <c r="NR11" s="158">
        <f t="shared" si="46"/>
        <v>0</v>
      </c>
      <c r="NS11" s="157"/>
      <c r="OO11" s="173" t="s">
        <v>25</v>
      </c>
      <c r="OP11" s="159">
        <v>847</v>
      </c>
      <c r="OQ11" s="159">
        <v>836</v>
      </c>
      <c r="OR11" s="159">
        <v>11</v>
      </c>
      <c r="OS11" s="157">
        <v>0</v>
      </c>
      <c r="OT11" s="158">
        <f t="shared" si="47"/>
        <v>0.98701298701298701</v>
      </c>
      <c r="OU11" s="158">
        <f t="shared" si="48"/>
        <v>7.0129870129870264E-3</v>
      </c>
      <c r="OW11" s="173" t="s">
        <v>25</v>
      </c>
      <c r="OX11" s="159">
        <v>847</v>
      </c>
      <c r="OY11" s="159">
        <v>836</v>
      </c>
      <c r="OZ11" s="159">
        <v>11</v>
      </c>
      <c r="PA11" s="157">
        <v>0</v>
      </c>
      <c r="PB11" s="158">
        <f t="shared" si="110"/>
        <v>0.98701298701298701</v>
      </c>
      <c r="PC11" s="158">
        <f t="shared" si="50"/>
        <v>0</v>
      </c>
      <c r="PE11" s="173" t="s">
        <v>25</v>
      </c>
      <c r="PF11" s="159">
        <v>847</v>
      </c>
      <c r="PG11" s="159">
        <v>836</v>
      </c>
      <c r="PH11" s="159">
        <v>11</v>
      </c>
      <c r="PI11" s="157">
        <v>0</v>
      </c>
      <c r="PJ11" s="158">
        <f t="shared" si="51"/>
        <v>0.98701298701298701</v>
      </c>
      <c r="PK11" s="158">
        <f t="shared" si="52"/>
        <v>0</v>
      </c>
      <c r="PM11" s="173" t="s">
        <v>25</v>
      </c>
      <c r="PN11" s="159">
        <v>847</v>
      </c>
      <c r="PO11" s="159">
        <v>836</v>
      </c>
      <c r="PP11" s="159">
        <v>11</v>
      </c>
      <c r="PQ11" s="157">
        <v>0</v>
      </c>
      <c r="PR11" s="158">
        <f t="shared" si="53"/>
        <v>0.98701298701298701</v>
      </c>
      <c r="PS11" s="158">
        <f t="shared" si="54"/>
        <v>0</v>
      </c>
      <c r="PU11" s="173" t="s">
        <v>25</v>
      </c>
      <c r="PV11" s="159">
        <v>847</v>
      </c>
      <c r="PW11" s="159">
        <v>836</v>
      </c>
      <c r="PX11" s="159">
        <v>11</v>
      </c>
      <c r="PY11" s="157">
        <v>0</v>
      </c>
      <c r="PZ11" s="158">
        <f t="shared" si="55"/>
        <v>0.98701298701298701</v>
      </c>
      <c r="QA11" s="158">
        <f t="shared" si="56"/>
        <v>0</v>
      </c>
      <c r="QC11" s="173" t="s">
        <v>25</v>
      </c>
      <c r="QD11" s="159">
        <v>847</v>
      </c>
      <c r="QE11" s="159">
        <v>836</v>
      </c>
      <c r="QF11" s="159">
        <v>11</v>
      </c>
      <c r="QG11" s="157">
        <v>0</v>
      </c>
      <c r="QH11" s="158">
        <f t="shared" si="57"/>
        <v>0.98701298701298701</v>
      </c>
      <c r="QI11" s="158">
        <f t="shared" si="58"/>
        <v>0</v>
      </c>
      <c r="QK11" s="173" t="s">
        <v>25</v>
      </c>
      <c r="QL11" s="159">
        <v>847</v>
      </c>
      <c r="QM11" s="159">
        <v>836</v>
      </c>
      <c r="QN11" s="159">
        <v>11</v>
      </c>
      <c r="QO11" s="157">
        <v>0</v>
      </c>
      <c r="QP11" s="158">
        <f t="shared" si="59"/>
        <v>0.98701298701298701</v>
      </c>
      <c r="QQ11" s="158">
        <f t="shared" si="60"/>
        <v>0</v>
      </c>
      <c r="QS11" s="17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 t="shared" si="61"/>
        <v>0.98701298701298701</v>
      </c>
      <c r="QY11" s="158">
        <f t="shared" si="62"/>
        <v>0</v>
      </c>
      <c r="RA11" s="17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 t="shared" si="63"/>
        <v>0.98701298701298701</v>
      </c>
      <c r="RG11" s="158">
        <f t="shared" si="64"/>
        <v>0</v>
      </c>
      <c r="RI11" s="173" t="s">
        <v>25</v>
      </c>
      <c r="RJ11" s="157">
        <v>847</v>
      </c>
      <c r="RK11" s="157">
        <v>836</v>
      </c>
      <c r="RL11" s="157">
        <v>11</v>
      </c>
      <c r="RM11" s="157">
        <v>0</v>
      </c>
      <c r="RN11" s="158">
        <f t="shared" si="65"/>
        <v>0.98701298701298701</v>
      </c>
      <c r="RO11" s="158">
        <f t="shared" si="66"/>
        <v>0</v>
      </c>
      <c r="RQ11" s="173" t="s">
        <v>25</v>
      </c>
      <c r="RR11" s="157">
        <v>847</v>
      </c>
      <c r="RS11" s="157">
        <v>836</v>
      </c>
      <c r="RT11" s="157">
        <v>11</v>
      </c>
      <c r="RU11" s="157">
        <v>0</v>
      </c>
      <c r="RV11" s="158">
        <f t="shared" si="67"/>
        <v>0.98701298701298701</v>
      </c>
      <c r="RW11" s="158">
        <f t="shared" si="68"/>
        <v>0</v>
      </c>
      <c r="RY11" s="173" t="s">
        <v>25</v>
      </c>
      <c r="RZ11" s="157">
        <v>847</v>
      </c>
      <c r="SA11" s="157">
        <v>836</v>
      </c>
      <c r="SB11" s="157">
        <v>11</v>
      </c>
      <c r="SC11" s="157">
        <v>0</v>
      </c>
      <c r="SD11" s="158">
        <f t="shared" si="69"/>
        <v>0.98701298701298701</v>
      </c>
      <c r="SE11" s="158">
        <f t="shared" si="70"/>
        <v>0</v>
      </c>
      <c r="SG11" s="173" t="s">
        <v>25</v>
      </c>
      <c r="SH11" s="157">
        <v>847</v>
      </c>
      <c r="SI11" s="157">
        <v>836</v>
      </c>
      <c r="SJ11" s="157">
        <v>11</v>
      </c>
      <c r="SK11" s="157">
        <v>0</v>
      </c>
      <c r="SL11" s="158">
        <f t="shared" si="71"/>
        <v>0.98701298701298701</v>
      </c>
      <c r="SM11" s="158">
        <f t="shared" si="72"/>
        <v>0</v>
      </c>
      <c r="SO11" s="173" t="s">
        <v>25</v>
      </c>
      <c r="SP11" s="157">
        <v>847</v>
      </c>
      <c r="SQ11" s="157">
        <v>836</v>
      </c>
      <c r="SR11" s="157">
        <v>11</v>
      </c>
      <c r="SS11" s="157">
        <v>0</v>
      </c>
      <c r="ST11" s="158">
        <f t="shared" si="73"/>
        <v>0.98701298701298701</v>
      </c>
      <c r="SU11" s="158">
        <f t="shared" si="74"/>
        <v>0</v>
      </c>
      <c r="SW11" s="173" t="s">
        <v>25</v>
      </c>
      <c r="SX11" s="157">
        <v>847</v>
      </c>
      <c r="SY11" s="157">
        <v>836</v>
      </c>
      <c r="SZ11" s="157">
        <v>11</v>
      </c>
      <c r="TA11" s="157">
        <v>0</v>
      </c>
      <c r="TB11" s="158">
        <f t="shared" si="75"/>
        <v>0.98701298701298701</v>
      </c>
      <c r="TC11" s="158">
        <f t="shared" si="76"/>
        <v>0</v>
      </c>
      <c r="TE11" s="173" t="s">
        <v>25</v>
      </c>
      <c r="TF11" s="157">
        <v>847</v>
      </c>
      <c r="TG11" s="157">
        <v>836</v>
      </c>
      <c r="TH11" s="157">
        <v>11</v>
      </c>
      <c r="TI11" s="157">
        <v>0</v>
      </c>
      <c r="TJ11" s="158">
        <f t="shared" si="77"/>
        <v>0.98701298701298701</v>
      </c>
      <c r="TK11" s="158">
        <f t="shared" si="78"/>
        <v>0</v>
      </c>
      <c r="TM11" s="173" t="s">
        <v>25</v>
      </c>
      <c r="TN11" s="157">
        <v>857</v>
      </c>
      <c r="TO11" s="157">
        <v>846</v>
      </c>
      <c r="TP11" s="157">
        <v>11</v>
      </c>
      <c r="TQ11" s="157">
        <v>0</v>
      </c>
      <c r="TR11" s="158">
        <f t="shared" si="79"/>
        <v>0.98716452742123684</v>
      </c>
      <c r="TS11" s="158">
        <f t="shared" si="80"/>
        <v>1.515404082498284E-4</v>
      </c>
      <c r="TU11" s="173" t="s">
        <v>25</v>
      </c>
      <c r="TV11" s="157">
        <v>857</v>
      </c>
      <c r="TW11" s="157">
        <v>846</v>
      </c>
      <c r="TX11" s="157">
        <v>11</v>
      </c>
      <c r="TY11" s="157">
        <v>0</v>
      </c>
      <c r="TZ11" s="158">
        <f t="shared" si="81"/>
        <v>0.98716452742123684</v>
      </c>
      <c r="UA11" s="158">
        <f t="shared" si="82"/>
        <v>0</v>
      </c>
      <c r="UC11" s="173" t="s">
        <v>25</v>
      </c>
      <c r="UD11" s="157">
        <v>857</v>
      </c>
      <c r="UE11" s="157">
        <v>846</v>
      </c>
      <c r="UF11" s="157">
        <v>11</v>
      </c>
      <c r="UG11" s="157">
        <v>0</v>
      </c>
      <c r="UH11" s="158">
        <f t="shared" si="83"/>
        <v>0.98716452742123684</v>
      </c>
      <c r="UI11" s="158">
        <f t="shared" si="84"/>
        <v>0</v>
      </c>
      <c r="UK11" s="173" t="s">
        <v>25</v>
      </c>
      <c r="UL11" s="157">
        <v>857</v>
      </c>
      <c r="UM11" s="157">
        <v>846</v>
      </c>
      <c r="UN11" s="157">
        <v>11</v>
      </c>
      <c r="UO11" s="157">
        <v>0</v>
      </c>
      <c r="UP11" s="158">
        <f t="shared" si="85"/>
        <v>0.98716452742123684</v>
      </c>
      <c r="UQ11" s="158">
        <f t="shared" si="86"/>
        <v>0</v>
      </c>
      <c r="US11" s="173" t="s">
        <v>25</v>
      </c>
      <c r="UT11" s="159">
        <v>857</v>
      </c>
      <c r="UU11" s="159">
        <v>846</v>
      </c>
      <c r="UV11" s="159">
        <v>11</v>
      </c>
      <c r="UW11" s="159">
        <v>0</v>
      </c>
      <c r="UX11" s="158">
        <f t="shared" si="87"/>
        <v>0.98716452742123684</v>
      </c>
      <c r="UY11" s="158">
        <f t="shared" si="88"/>
        <v>0</v>
      </c>
      <c r="UZ11" s="110" t="s">
        <v>119</v>
      </c>
      <c r="VA11" s="173" t="s">
        <v>25</v>
      </c>
      <c r="VB11" s="159">
        <v>857</v>
      </c>
      <c r="VC11" s="159">
        <v>846</v>
      </c>
      <c r="VD11" s="159">
        <v>11</v>
      </c>
      <c r="VE11" s="159">
        <v>0</v>
      </c>
      <c r="VF11" s="158">
        <f t="shared" si="89"/>
        <v>0.98716452742123684</v>
      </c>
      <c r="VG11" s="158">
        <f t="shared" si="90"/>
        <v>0</v>
      </c>
      <c r="VH11" s="110" t="s">
        <v>119</v>
      </c>
      <c r="VI11" s="173" t="s">
        <v>25</v>
      </c>
      <c r="VJ11" s="159">
        <v>857</v>
      </c>
      <c r="VK11" s="159">
        <v>846</v>
      </c>
      <c r="VL11" s="159">
        <v>11</v>
      </c>
      <c r="VM11" s="159">
        <v>0</v>
      </c>
      <c r="VN11" s="158">
        <f t="shared" si="91"/>
        <v>0.98716452742123684</v>
      </c>
      <c r="VO11" s="158">
        <f t="shared" si="92"/>
        <v>0</v>
      </c>
      <c r="VP11" s="110" t="s">
        <v>119</v>
      </c>
      <c r="VQ11" s="173" t="s">
        <v>25</v>
      </c>
      <c r="VR11" s="159">
        <v>857</v>
      </c>
      <c r="VS11" s="159">
        <v>757</v>
      </c>
      <c r="VT11" s="159">
        <v>98</v>
      </c>
      <c r="VU11" s="159">
        <v>2</v>
      </c>
      <c r="VV11" s="158">
        <f t="shared" si="93"/>
        <v>0.88331388564760793</v>
      </c>
      <c r="VW11" s="158">
        <f t="shared" si="94"/>
        <v>-0.1038506417736289</v>
      </c>
      <c r="VX11" s="110" t="s">
        <v>119</v>
      </c>
      <c r="VY11" s="173" t="s">
        <v>25</v>
      </c>
      <c r="VZ11" s="159">
        <v>857</v>
      </c>
      <c r="WA11" s="159">
        <v>757</v>
      </c>
      <c r="WB11" s="159">
        <v>98</v>
      </c>
      <c r="WC11" s="159">
        <v>2</v>
      </c>
      <c r="WD11" s="158">
        <f t="shared" si="95"/>
        <v>0.88331388564760793</v>
      </c>
      <c r="WE11" s="158">
        <f t="shared" si="96"/>
        <v>0</v>
      </c>
      <c r="WG11" s="173" t="s">
        <v>25</v>
      </c>
      <c r="WH11" s="159">
        <v>857</v>
      </c>
      <c r="WI11" s="159">
        <v>757</v>
      </c>
      <c r="WJ11" s="159">
        <v>98</v>
      </c>
      <c r="WK11" s="159">
        <v>2</v>
      </c>
      <c r="WL11" s="158">
        <f t="shared" si="97"/>
        <v>0.88331388564760793</v>
      </c>
      <c r="WM11" s="158">
        <f t="shared" si="98"/>
        <v>0</v>
      </c>
      <c r="WO11" s="173" t="s">
        <v>25</v>
      </c>
      <c r="WP11" s="159">
        <v>857</v>
      </c>
      <c r="WQ11" s="159">
        <v>757</v>
      </c>
      <c r="WR11" s="159">
        <v>98</v>
      </c>
      <c r="WS11" s="159">
        <v>2</v>
      </c>
      <c r="WT11" s="158">
        <f t="shared" si="99"/>
        <v>0.88331388564760793</v>
      </c>
      <c r="WU11" s="158">
        <f t="shared" si="100"/>
        <v>0</v>
      </c>
      <c r="WW11" s="173" t="s">
        <v>25</v>
      </c>
      <c r="WX11" s="159">
        <v>857</v>
      </c>
      <c r="WY11" s="159">
        <v>846</v>
      </c>
      <c r="WZ11" s="159">
        <v>11</v>
      </c>
      <c r="XA11" s="159">
        <v>0</v>
      </c>
      <c r="XB11" s="158">
        <f t="shared" si="101"/>
        <v>0.98716452742123684</v>
      </c>
      <c r="XC11" s="158" t="str">
        <f t="shared" si="102"/>
        <v>Fail:0.103850641773629</v>
      </c>
      <c r="XE11" s="173" t="s">
        <v>25</v>
      </c>
      <c r="XF11" s="159">
        <v>857</v>
      </c>
      <c r="XG11" s="159">
        <v>846</v>
      </c>
      <c r="XH11" s="159">
        <v>11</v>
      </c>
      <c r="XI11" s="159">
        <v>0</v>
      </c>
      <c r="XJ11" s="158">
        <f t="shared" si="103"/>
        <v>0.98716452742123684</v>
      </c>
      <c r="XK11" s="158" t="str">
        <f>IF(EXACT(WX11,XF11),IF(EXACT(WY11,XG11),IF(EXACT(WZ11,XH11),IF(EXACT(XA11,XI11),"OK",CONCATENATE("Fail:",ROUND(XJ11-XB11,2)*100,"%")),CONCATENATE("Fail:",ROUND(XJ11-XB11,2)*100,"%")),CONCATENATE("Fail:",ROUND(XJ11-XB11,2)*100,"%")),CONCATENATE("Fail:",ROUND(XJ11-XB11,2)*100,"%"))</f>
        <v>OK</v>
      </c>
      <c r="XL11" s="157" t="s">
        <v>433</v>
      </c>
      <c r="XM11" s="173" t="s">
        <v>25</v>
      </c>
      <c r="XN11" s="159">
        <f>857+6</f>
        <v>863</v>
      </c>
      <c r="XO11" s="159">
        <v>846</v>
      </c>
      <c r="XP11" s="159">
        <f>11+6</f>
        <v>17</v>
      </c>
      <c r="XQ11" s="159">
        <v>0</v>
      </c>
      <c r="XR11" s="158">
        <f t="shared" si="104"/>
        <v>0.98030127462340677</v>
      </c>
      <c r="XS11" s="158" t="str">
        <f>IF(EXACT(XF11,XN11),IF(EXACT(XG11,XO11),IF(EXACT(XH11,XP11),IF(EXACT(XI11,XQ11),"OK",CONCATENATE("Fail:",ROUND(XR11-XJ11,2)*100,"%")),CONCATENATE("Fail:",ROUND(XR11-XJ11,2)*100,"%")),CONCATENATE("Fail:",ROUND(XR11-XJ11,2)*100,"%")),CONCATENATE("Fail:",ROUND(XR11-XJ11,2)*100,"%"))</f>
        <v>Fail:-1%</v>
      </c>
    </row>
    <row r="12" spans="1:643" ht="17.25" thickBot="1">
      <c r="A12" s="2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2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2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3"/>
        <v>0</v>
      </c>
      <c r="X12" s="2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4"/>
        <v>0</v>
      </c>
      <c r="AF12" s="66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5"/>
        <v>0</v>
      </c>
      <c r="AN12" s="66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6"/>
        <v>0</v>
      </c>
      <c r="AV12" s="66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7"/>
        <v>0</v>
      </c>
      <c r="BD12" s="66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8"/>
        <v>0</v>
      </c>
      <c r="BL12" s="66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9"/>
        <v>0</v>
      </c>
      <c r="BT12" s="66" t="s">
        <v>27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10"/>
        <v>0</v>
      </c>
      <c r="CB12" s="66" t="s">
        <v>27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11"/>
        <v>0</v>
      </c>
      <c r="CJ12" s="66" t="s">
        <v>27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2"/>
        <v>0</v>
      </c>
      <c r="CR12" s="66" t="s">
        <v>27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3"/>
        <v>0</v>
      </c>
      <c r="CZ12" s="66" t="s">
        <v>27</v>
      </c>
      <c r="DA12" s="2">
        <v>46</v>
      </c>
      <c r="DB12" s="2">
        <v>46</v>
      </c>
      <c r="DC12" s="2">
        <v>0</v>
      </c>
      <c r="DD12" s="2">
        <v>0</v>
      </c>
      <c r="DE12" s="4">
        <v>1</v>
      </c>
      <c r="DF12" s="4">
        <f t="shared" si="14"/>
        <v>0</v>
      </c>
      <c r="DH12" s="66" t="s">
        <v>27</v>
      </c>
      <c r="DI12" s="2">
        <v>46</v>
      </c>
      <c r="DJ12" s="2">
        <v>46</v>
      </c>
      <c r="DK12" s="2">
        <v>0</v>
      </c>
      <c r="DL12" s="2">
        <v>0</v>
      </c>
      <c r="DM12" s="4">
        <v>1</v>
      </c>
      <c r="DN12" s="4">
        <f t="shared" si="15"/>
        <v>0</v>
      </c>
      <c r="DP12" s="66" t="s">
        <v>27</v>
      </c>
      <c r="DQ12" s="2">
        <v>46</v>
      </c>
      <c r="DR12" s="2">
        <v>46</v>
      </c>
      <c r="DS12" s="2">
        <v>0</v>
      </c>
      <c r="DT12" s="2">
        <v>0</v>
      </c>
      <c r="DU12" s="4">
        <v>1</v>
      </c>
      <c r="DV12" s="4">
        <f t="shared" si="16"/>
        <v>0</v>
      </c>
      <c r="DX12" s="66" t="s">
        <v>27</v>
      </c>
      <c r="DY12" s="2">
        <v>46</v>
      </c>
      <c r="DZ12" s="2">
        <v>46</v>
      </c>
      <c r="EA12" s="2">
        <v>0</v>
      </c>
      <c r="EB12" s="2">
        <v>0</v>
      </c>
      <c r="EC12" s="4">
        <v>1</v>
      </c>
      <c r="ED12" s="4">
        <f t="shared" si="17"/>
        <v>0</v>
      </c>
      <c r="EF12" s="66" t="s">
        <v>27</v>
      </c>
      <c r="EG12" s="2">
        <v>46</v>
      </c>
      <c r="EH12" s="2">
        <v>46</v>
      </c>
      <c r="EI12" s="2">
        <v>0</v>
      </c>
      <c r="EJ12" s="2">
        <v>0</v>
      </c>
      <c r="EK12" s="4">
        <v>1</v>
      </c>
      <c r="EL12" s="4">
        <f t="shared" si="18"/>
        <v>0</v>
      </c>
      <c r="EN12" s="66" t="s">
        <v>27</v>
      </c>
      <c r="EO12" s="2">
        <v>46</v>
      </c>
      <c r="EP12" s="2">
        <v>46</v>
      </c>
      <c r="EQ12" s="2">
        <v>0</v>
      </c>
      <c r="ER12" s="2">
        <v>0</v>
      </c>
      <c r="ES12" s="4">
        <v>1</v>
      </c>
      <c r="ET12" s="4">
        <f t="shared" si="19"/>
        <v>0</v>
      </c>
      <c r="EV12" s="66" t="s">
        <v>27</v>
      </c>
      <c r="EW12" s="2">
        <v>46</v>
      </c>
      <c r="EX12" s="2">
        <v>46</v>
      </c>
      <c r="EY12" s="2">
        <v>0</v>
      </c>
      <c r="EZ12" s="2">
        <v>0</v>
      </c>
      <c r="FA12" s="4">
        <v>1</v>
      </c>
      <c r="FB12" s="4">
        <f t="shared" si="20"/>
        <v>0</v>
      </c>
      <c r="FD12" s="66" t="s">
        <v>27</v>
      </c>
      <c r="FE12" s="2">
        <v>46</v>
      </c>
      <c r="FF12" s="2">
        <v>46</v>
      </c>
      <c r="FG12" s="2">
        <v>0</v>
      </c>
      <c r="FH12" s="2">
        <v>0</v>
      </c>
      <c r="FI12" s="4">
        <v>1</v>
      </c>
      <c r="FJ12" s="4">
        <f t="shared" si="21"/>
        <v>0</v>
      </c>
      <c r="FL12" s="66" t="s">
        <v>27</v>
      </c>
      <c r="FM12" s="2">
        <v>46</v>
      </c>
      <c r="FN12" s="2">
        <v>46</v>
      </c>
      <c r="FO12" s="2">
        <v>0</v>
      </c>
      <c r="FP12" s="2">
        <v>0</v>
      </c>
      <c r="FQ12" s="4">
        <v>1</v>
      </c>
      <c r="FR12" s="4">
        <f t="shared" si="22"/>
        <v>0</v>
      </c>
      <c r="FT12" s="66" t="s">
        <v>27</v>
      </c>
      <c r="FU12" s="2">
        <v>46</v>
      </c>
      <c r="FV12" s="2">
        <v>46</v>
      </c>
      <c r="FW12" s="2">
        <v>0</v>
      </c>
      <c r="FX12" s="2">
        <v>0</v>
      </c>
      <c r="FY12" s="4">
        <v>1</v>
      </c>
      <c r="FZ12" s="4">
        <f t="shared" si="23"/>
        <v>0</v>
      </c>
      <c r="GB12" s="66" t="s">
        <v>27</v>
      </c>
      <c r="GC12" s="2">
        <v>46</v>
      </c>
      <c r="GD12" s="2">
        <v>46</v>
      </c>
      <c r="GE12" s="2">
        <v>0</v>
      </c>
      <c r="GF12" s="2">
        <v>0</v>
      </c>
      <c r="GG12" s="4">
        <v>1</v>
      </c>
      <c r="GH12" s="4">
        <f t="shared" si="24"/>
        <v>0</v>
      </c>
      <c r="GP12" s="4"/>
      <c r="GX12" s="111"/>
      <c r="HF12" s="4"/>
      <c r="HN12" s="4"/>
      <c r="HP12" s="66" t="s">
        <v>27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7"/>
        <v>1</v>
      </c>
      <c r="HX12" s="65" t="s">
        <v>27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105"/>
        <v>1</v>
      </c>
      <c r="ID12" s="4">
        <f t="shared" si="28"/>
        <v>0</v>
      </c>
      <c r="IF12" s="65" t="s">
        <v>27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106"/>
        <v>1</v>
      </c>
      <c r="IL12" s="4">
        <f t="shared" si="29"/>
        <v>0</v>
      </c>
      <c r="IN12" s="65" t="s">
        <v>27</v>
      </c>
      <c r="IO12" s="2">
        <v>46</v>
      </c>
      <c r="IP12" s="2">
        <v>46</v>
      </c>
      <c r="IQ12" s="2">
        <v>0</v>
      </c>
      <c r="IR12" s="2">
        <v>0</v>
      </c>
      <c r="IS12" s="4">
        <f>IP12/IO12</f>
        <v>1</v>
      </c>
      <c r="IT12" s="4">
        <f t="shared" si="30"/>
        <v>0</v>
      </c>
      <c r="IV12" s="65" t="s">
        <v>27</v>
      </c>
      <c r="IW12" s="2">
        <v>46</v>
      </c>
      <c r="IX12" s="2">
        <v>46</v>
      </c>
      <c r="IY12" s="2">
        <v>0</v>
      </c>
      <c r="IZ12" s="2">
        <v>0</v>
      </c>
      <c r="JA12" s="4">
        <f>IX12/IW12</f>
        <v>1</v>
      </c>
      <c r="JB12" s="4">
        <f t="shared" si="31"/>
        <v>0</v>
      </c>
      <c r="JD12" s="114" t="s">
        <v>27</v>
      </c>
      <c r="JE12" s="2">
        <v>46</v>
      </c>
      <c r="JF12" s="2">
        <v>46</v>
      </c>
      <c r="JG12" s="2">
        <v>0</v>
      </c>
      <c r="JH12" s="2">
        <v>0</v>
      </c>
      <c r="JI12" s="4">
        <f>JF12/JE12</f>
        <v>1</v>
      </c>
      <c r="JJ12" s="4">
        <f t="shared" si="32"/>
        <v>0</v>
      </c>
      <c r="JL12" s="114" t="s">
        <v>27</v>
      </c>
      <c r="JM12" s="2">
        <v>46</v>
      </c>
      <c r="JN12" s="2">
        <v>46</v>
      </c>
      <c r="JO12" s="2">
        <v>0</v>
      </c>
      <c r="JP12" s="2">
        <v>0</v>
      </c>
      <c r="JQ12" s="4">
        <f>JN12/JM12</f>
        <v>1</v>
      </c>
      <c r="JR12" s="4">
        <f t="shared" si="33"/>
        <v>0</v>
      </c>
      <c r="JT12" s="114" t="s">
        <v>27</v>
      </c>
      <c r="JU12" s="2">
        <v>46</v>
      </c>
      <c r="JV12" s="2">
        <v>46</v>
      </c>
      <c r="JW12" s="2">
        <v>0</v>
      </c>
      <c r="JX12" s="2">
        <v>0</v>
      </c>
      <c r="JY12" s="4">
        <f>JV12/JU12</f>
        <v>1</v>
      </c>
      <c r="JZ12" s="4">
        <f t="shared" si="34"/>
        <v>0</v>
      </c>
      <c r="KB12" s="114" t="s">
        <v>27</v>
      </c>
      <c r="KC12" s="2">
        <v>46</v>
      </c>
      <c r="KD12" s="2">
        <v>46</v>
      </c>
      <c r="KE12" s="2">
        <v>0</v>
      </c>
      <c r="KF12" s="2">
        <v>0</v>
      </c>
      <c r="KG12" s="4">
        <f>KD12/KC12</f>
        <v>1</v>
      </c>
      <c r="KH12" s="4">
        <f t="shared" si="35"/>
        <v>0</v>
      </c>
      <c r="KJ12" s="114" t="s">
        <v>27</v>
      </c>
      <c r="KK12" s="2">
        <v>46</v>
      </c>
      <c r="KL12" s="2">
        <v>46</v>
      </c>
      <c r="KM12" s="2">
        <v>0</v>
      </c>
      <c r="KN12" s="2">
        <v>0</v>
      </c>
      <c r="KO12" s="4">
        <f t="shared" si="107"/>
        <v>1</v>
      </c>
      <c r="KP12" s="4">
        <f t="shared" si="36"/>
        <v>0</v>
      </c>
      <c r="KQ12" s="4"/>
      <c r="KR12" s="123" t="s">
        <v>27</v>
      </c>
      <c r="KS12" s="117">
        <v>46</v>
      </c>
      <c r="KT12" s="117">
        <v>46</v>
      </c>
      <c r="KU12" s="117">
        <v>0</v>
      </c>
      <c r="KV12" s="117">
        <v>0</v>
      </c>
      <c r="KW12" s="118">
        <v>1</v>
      </c>
      <c r="KX12" s="118">
        <v>0</v>
      </c>
      <c r="KY12" s="116"/>
      <c r="KZ12" s="123" t="s">
        <v>27</v>
      </c>
      <c r="LA12" s="117">
        <v>46</v>
      </c>
      <c r="LB12" s="117">
        <v>46</v>
      </c>
      <c r="LC12" s="117">
        <v>0</v>
      </c>
      <c r="LD12" s="117">
        <v>0</v>
      </c>
      <c r="LE12" s="118">
        <v>1</v>
      </c>
      <c r="LF12" s="158">
        <f t="shared" si="37"/>
        <v>0</v>
      </c>
      <c r="LG12" s="158"/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>LJ12/LI12</f>
        <v>1</v>
      </c>
      <c r="LN12" s="158">
        <f t="shared" si="38"/>
        <v>0</v>
      </c>
      <c r="LO12" s="157"/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v>1</v>
      </c>
      <c r="LV12" s="4">
        <f t="shared" si="39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v>1</v>
      </c>
      <c r="MD12" s="158">
        <f t="shared" si="40"/>
        <v>0</v>
      </c>
      <c r="MF12" s="163" t="s">
        <v>27</v>
      </c>
      <c r="MG12" s="157">
        <v>46</v>
      </c>
      <c r="MH12" s="157">
        <v>46</v>
      </c>
      <c r="MI12" s="157">
        <v>0</v>
      </c>
      <c r="MJ12" s="157">
        <v>0</v>
      </c>
      <c r="MK12" s="162">
        <f t="shared" si="41"/>
        <v>1</v>
      </c>
      <c r="ML12" s="158">
        <f t="shared" si="42"/>
        <v>0</v>
      </c>
      <c r="MM12" s="157"/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>MP12/MO12</f>
        <v>1</v>
      </c>
      <c r="MT12" s="158">
        <f t="shared" si="43"/>
        <v>0</v>
      </c>
      <c r="MU12" s="157"/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>MX12/MW12</f>
        <v>1</v>
      </c>
      <c r="NB12" s="158">
        <f t="shared" si="44"/>
        <v>0</v>
      </c>
      <c r="NC12" s="157"/>
      <c r="ND12" s="163" t="s">
        <v>27</v>
      </c>
      <c r="NE12" s="157">
        <v>46</v>
      </c>
      <c r="NF12" s="157">
        <v>46</v>
      </c>
      <c r="NG12" s="157">
        <v>0</v>
      </c>
      <c r="NH12" s="157">
        <v>0</v>
      </c>
      <c r="NI12" s="158">
        <f t="shared" ref="NI12" si="112">NF12/NE12</f>
        <v>1</v>
      </c>
      <c r="NJ12" s="158">
        <f t="shared" si="45"/>
        <v>0</v>
      </c>
      <c r="NK12" s="157"/>
      <c r="NL12" s="163" t="s">
        <v>27</v>
      </c>
      <c r="NM12" s="157">
        <v>46</v>
      </c>
      <c r="NN12" s="157">
        <v>46</v>
      </c>
      <c r="NO12" s="157">
        <v>0</v>
      </c>
      <c r="NP12" s="157">
        <v>0</v>
      </c>
      <c r="NQ12" s="158">
        <f t="shared" ref="NQ12" si="113">NN12/NM12</f>
        <v>1</v>
      </c>
      <c r="NR12" s="158">
        <f t="shared" si="46"/>
        <v>0</v>
      </c>
      <c r="NS12" s="157"/>
      <c r="OO12" s="163" t="s">
        <v>27</v>
      </c>
      <c r="OP12" s="157">
        <v>46</v>
      </c>
      <c r="OQ12" s="157">
        <v>46</v>
      </c>
      <c r="OR12" s="157">
        <v>0</v>
      </c>
      <c r="OS12" s="157">
        <v>0</v>
      </c>
      <c r="OT12" s="158">
        <f t="shared" si="47"/>
        <v>1</v>
      </c>
      <c r="OU12" s="158">
        <f t="shared" si="48"/>
        <v>0</v>
      </c>
      <c r="OW12" s="163" t="s">
        <v>27</v>
      </c>
      <c r="OX12" s="157">
        <v>46</v>
      </c>
      <c r="OY12" s="157">
        <v>46</v>
      </c>
      <c r="OZ12" s="157">
        <v>0</v>
      </c>
      <c r="PA12" s="157">
        <v>0</v>
      </c>
      <c r="PB12" s="158">
        <f t="shared" si="110"/>
        <v>1</v>
      </c>
      <c r="PC12" s="158">
        <f t="shared" si="50"/>
        <v>0</v>
      </c>
      <c r="PE12" s="163" t="s">
        <v>27</v>
      </c>
      <c r="PF12" s="157">
        <v>46</v>
      </c>
      <c r="PG12" s="157">
        <v>46</v>
      </c>
      <c r="PH12" s="157">
        <v>0</v>
      </c>
      <c r="PI12" s="157">
        <v>0</v>
      </c>
      <c r="PJ12" s="158">
        <f t="shared" si="51"/>
        <v>1</v>
      </c>
      <c r="PK12" s="158">
        <f t="shared" si="52"/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f t="shared" si="53"/>
        <v>1</v>
      </c>
      <c r="PS12" s="158">
        <f t="shared" si="54"/>
        <v>0</v>
      </c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f t="shared" si="55"/>
        <v>1</v>
      </c>
      <c r="QA12" s="158">
        <f t="shared" si="56"/>
        <v>0</v>
      </c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f t="shared" si="57"/>
        <v>1</v>
      </c>
      <c r="QI12" s="158">
        <f t="shared" si="58"/>
        <v>0</v>
      </c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f t="shared" si="59"/>
        <v>1</v>
      </c>
      <c r="QQ12" s="158">
        <f t="shared" si="60"/>
        <v>0</v>
      </c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 t="shared" si="61"/>
        <v>1</v>
      </c>
      <c r="QY12" s="158">
        <f t="shared" si="62"/>
        <v>0</v>
      </c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 t="shared" si="63"/>
        <v>1</v>
      </c>
      <c r="RG12" s="158">
        <f t="shared" si="64"/>
        <v>0</v>
      </c>
      <c r="RI12" s="163" t="s">
        <v>27</v>
      </c>
      <c r="RJ12" s="157">
        <v>46</v>
      </c>
      <c r="RK12" s="157">
        <v>46</v>
      </c>
      <c r="RL12" s="157">
        <v>0</v>
      </c>
      <c r="RM12" s="157">
        <v>0</v>
      </c>
      <c r="RN12" s="158">
        <f t="shared" si="65"/>
        <v>1</v>
      </c>
      <c r="RO12" s="158">
        <f t="shared" si="66"/>
        <v>0</v>
      </c>
      <c r="RQ12" s="163" t="s">
        <v>27</v>
      </c>
      <c r="RR12" s="157">
        <v>46</v>
      </c>
      <c r="RS12" s="157">
        <v>46</v>
      </c>
      <c r="RT12" s="157">
        <v>0</v>
      </c>
      <c r="RU12" s="157">
        <v>0</v>
      </c>
      <c r="RV12" s="158">
        <f t="shared" si="67"/>
        <v>1</v>
      </c>
      <c r="RW12" s="158">
        <f t="shared" si="68"/>
        <v>0</v>
      </c>
      <c r="RY12" s="163" t="s">
        <v>27</v>
      </c>
      <c r="RZ12" s="157">
        <v>46</v>
      </c>
      <c r="SA12" s="157">
        <v>46</v>
      </c>
      <c r="SB12" s="157">
        <v>0</v>
      </c>
      <c r="SC12" s="157">
        <v>0</v>
      </c>
      <c r="SD12" s="158">
        <f t="shared" si="69"/>
        <v>1</v>
      </c>
      <c r="SE12" s="158">
        <f t="shared" si="70"/>
        <v>0</v>
      </c>
      <c r="SG12" s="163" t="s">
        <v>27</v>
      </c>
      <c r="SH12" s="157">
        <v>46</v>
      </c>
      <c r="SI12" s="157">
        <v>46</v>
      </c>
      <c r="SJ12" s="157">
        <v>0</v>
      </c>
      <c r="SK12" s="157">
        <v>0</v>
      </c>
      <c r="SL12" s="158">
        <f t="shared" si="71"/>
        <v>1</v>
      </c>
      <c r="SM12" s="158">
        <f t="shared" si="72"/>
        <v>0</v>
      </c>
      <c r="SO12" s="163" t="s">
        <v>27</v>
      </c>
      <c r="SP12" s="157">
        <v>46</v>
      </c>
      <c r="SQ12" s="157">
        <v>46</v>
      </c>
      <c r="SR12" s="157">
        <v>0</v>
      </c>
      <c r="SS12" s="157">
        <v>0</v>
      </c>
      <c r="ST12" s="158">
        <f t="shared" si="73"/>
        <v>1</v>
      </c>
      <c r="SU12" s="158">
        <f t="shared" si="74"/>
        <v>0</v>
      </c>
      <c r="SW12" s="163" t="s">
        <v>27</v>
      </c>
      <c r="SX12" s="157">
        <v>46</v>
      </c>
      <c r="SY12" s="157">
        <v>46</v>
      </c>
      <c r="SZ12" s="157">
        <v>0</v>
      </c>
      <c r="TA12" s="157">
        <v>0</v>
      </c>
      <c r="TB12" s="158">
        <f t="shared" si="75"/>
        <v>1</v>
      </c>
      <c r="TC12" s="158">
        <f t="shared" si="76"/>
        <v>0</v>
      </c>
      <c r="TE12" s="163" t="s">
        <v>27</v>
      </c>
      <c r="TF12" s="157">
        <v>46</v>
      </c>
      <c r="TG12" s="157">
        <v>46</v>
      </c>
      <c r="TH12" s="157">
        <v>0</v>
      </c>
      <c r="TI12" s="157">
        <v>0</v>
      </c>
      <c r="TJ12" s="158">
        <f t="shared" si="77"/>
        <v>1</v>
      </c>
      <c r="TK12" s="158">
        <f t="shared" si="78"/>
        <v>0</v>
      </c>
      <c r="TM12" s="163" t="s">
        <v>27</v>
      </c>
      <c r="TN12" s="157">
        <v>46</v>
      </c>
      <c r="TO12" s="157">
        <v>46</v>
      </c>
      <c r="TP12" s="157">
        <v>0</v>
      </c>
      <c r="TQ12" s="157">
        <v>0</v>
      </c>
      <c r="TR12" s="158">
        <f t="shared" si="79"/>
        <v>1</v>
      </c>
      <c r="TS12" s="158">
        <f t="shared" si="80"/>
        <v>0</v>
      </c>
      <c r="TU12" s="163" t="s">
        <v>27</v>
      </c>
      <c r="TV12" s="157">
        <v>46</v>
      </c>
      <c r="TW12" s="157">
        <v>46</v>
      </c>
      <c r="TX12" s="157">
        <v>0</v>
      </c>
      <c r="TY12" s="157">
        <v>0</v>
      </c>
      <c r="TZ12" s="158">
        <f t="shared" si="81"/>
        <v>1</v>
      </c>
      <c r="UA12" s="158">
        <f t="shared" si="82"/>
        <v>0</v>
      </c>
      <c r="UC12" s="163" t="s">
        <v>27</v>
      </c>
      <c r="UD12" s="157">
        <v>46</v>
      </c>
      <c r="UE12" s="157">
        <v>46</v>
      </c>
      <c r="UF12" s="157">
        <v>0</v>
      </c>
      <c r="UG12" s="157">
        <v>0</v>
      </c>
      <c r="UH12" s="158">
        <f t="shared" si="83"/>
        <v>1</v>
      </c>
      <c r="UI12" s="158">
        <f t="shared" si="84"/>
        <v>0</v>
      </c>
      <c r="UK12" s="163" t="s">
        <v>27</v>
      </c>
      <c r="UL12" s="157">
        <v>46</v>
      </c>
      <c r="UM12" s="157">
        <v>46</v>
      </c>
      <c r="UN12" s="157">
        <v>0</v>
      </c>
      <c r="UO12" s="157">
        <v>0</v>
      </c>
      <c r="UP12" s="158">
        <f t="shared" si="85"/>
        <v>1</v>
      </c>
      <c r="UQ12" s="158">
        <f t="shared" si="86"/>
        <v>0</v>
      </c>
      <c r="US12" s="163" t="s">
        <v>27</v>
      </c>
      <c r="UT12" s="157">
        <v>46</v>
      </c>
      <c r="UU12" s="157">
        <v>46</v>
      </c>
      <c r="UV12" s="157">
        <v>0</v>
      </c>
      <c r="UW12" s="157">
        <v>0</v>
      </c>
      <c r="UX12" s="158">
        <f t="shared" si="87"/>
        <v>1</v>
      </c>
      <c r="UY12" s="158">
        <f t="shared" si="88"/>
        <v>0</v>
      </c>
      <c r="UZ12" s="157"/>
      <c r="VA12" s="163" t="s">
        <v>27</v>
      </c>
      <c r="VB12" s="157">
        <v>46</v>
      </c>
      <c r="VC12" s="157">
        <v>46</v>
      </c>
      <c r="VD12" s="157">
        <v>0</v>
      </c>
      <c r="VE12" s="157">
        <v>0</v>
      </c>
      <c r="VF12" s="158">
        <f t="shared" si="89"/>
        <v>1</v>
      </c>
      <c r="VG12" s="158">
        <f t="shared" si="90"/>
        <v>0</v>
      </c>
      <c r="VI12" s="163" t="s">
        <v>27</v>
      </c>
      <c r="VJ12" s="157">
        <v>46</v>
      </c>
      <c r="VK12" s="157">
        <v>46</v>
      </c>
      <c r="VL12" s="157">
        <v>0</v>
      </c>
      <c r="VM12" s="157">
        <v>0</v>
      </c>
      <c r="VN12" s="158">
        <f t="shared" si="91"/>
        <v>1</v>
      </c>
      <c r="VO12" s="158">
        <f t="shared" si="92"/>
        <v>0</v>
      </c>
      <c r="VQ12" s="163" t="s">
        <v>27</v>
      </c>
      <c r="VR12" s="157">
        <v>46</v>
      </c>
      <c r="VS12" s="157">
        <v>46</v>
      </c>
      <c r="VT12" s="157">
        <v>0</v>
      </c>
      <c r="VU12" s="157">
        <v>0</v>
      </c>
      <c r="VV12" s="158">
        <f t="shared" si="93"/>
        <v>1</v>
      </c>
      <c r="VW12" s="158">
        <f t="shared" si="94"/>
        <v>0</v>
      </c>
      <c r="VY12" s="163" t="s">
        <v>27</v>
      </c>
      <c r="VZ12" s="157">
        <v>46</v>
      </c>
      <c r="WA12" s="157">
        <v>46</v>
      </c>
      <c r="WB12" s="157">
        <v>0</v>
      </c>
      <c r="WC12" s="157">
        <v>0</v>
      </c>
      <c r="WD12" s="158">
        <f t="shared" si="95"/>
        <v>1</v>
      </c>
      <c r="WE12" s="158">
        <f t="shared" si="96"/>
        <v>0</v>
      </c>
      <c r="WG12" s="163" t="s">
        <v>27</v>
      </c>
      <c r="WH12" s="157">
        <v>46</v>
      </c>
      <c r="WI12" s="157">
        <v>46</v>
      </c>
      <c r="WJ12" s="157">
        <v>0</v>
      </c>
      <c r="WK12" s="157">
        <v>0</v>
      </c>
      <c r="WL12" s="158">
        <f t="shared" si="97"/>
        <v>1</v>
      </c>
      <c r="WM12" s="158">
        <f t="shared" si="98"/>
        <v>0</v>
      </c>
      <c r="WO12" s="163" t="s">
        <v>27</v>
      </c>
      <c r="WP12" s="157">
        <v>46</v>
      </c>
      <c r="WQ12" s="157">
        <v>46</v>
      </c>
      <c r="WR12" s="157">
        <v>0</v>
      </c>
      <c r="WS12" s="157">
        <v>0</v>
      </c>
      <c r="WT12" s="158">
        <f t="shared" si="99"/>
        <v>1</v>
      </c>
      <c r="WU12" s="158">
        <f t="shared" si="100"/>
        <v>0</v>
      </c>
      <c r="WW12" s="163" t="s">
        <v>27</v>
      </c>
      <c r="WX12" s="157">
        <v>46</v>
      </c>
      <c r="WY12" s="157">
        <v>46</v>
      </c>
      <c r="WZ12" s="157">
        <v>0</v>
      </c>
      <c r="XA12" s="157">
        <v>0</v>
      </c>
      <c r="XB12" s="158">
        <f t="shared" si="101"/>
        <v>1</v>
      </c>
      <c r="XC12" s="158" t="str">
        <f t="shared" si="102"/>
        <v>OK</v>
      </c>
      <c r="XD12" s="157" t="s">
        <v>119</v>
      </c>
      <c r="XE12" s="163" t="s">
        <v>27</v>
      </c>
      <c r="XF12" s="157">
        <f>71-25</f>
        <v>46</v>
      </c>
      <c r="XG12" s="157">
        <v>46</v>
      </c>
      <c r="XH12" s="157">
        <v>0</v>
      </c>
      <c r="XI12" s="157">
        <f>25-25</f>
        <v>0</v>
      </c>
      <c r="XJ12" s="158">
        <f t="shared" si="103"/>
        <v>1</v>
      </c>
      <c r="XK12" s="158" t="str">
        <f t="shared" ref="XK12:XK73" si="114">IF(EXACT(WX12,XF12),IF(EXACT(WY12,XG12),IF(EXACT(WZ12,XH12),IF(EXACT(XA12,XI12),"OK",CONCATENATE("Fail:",ROUND(XJ12-XB12,2)*100,"%")),CONCATENATE("Fail:",ROUND(XJ12-XB12,2)*100,"%")),CONCATENATE("Fail:",ROUND(XJ12-XB12,2)*100,"%")),CONCATENATE("Fail:",ROUND(XJ12-XB12,2)*100,"%"))</f>
        <v>OK</v>
      </c>
      <c r="XM12" s="163" t="s">
        <v>27</v>
      </c>
      <c r="XN12" s="157">
        <f>71</f>
        <v>71</v>
      </c>
      <c r="XO12" s="157">
        <f>46+13</f>
        <v>59</v>
      </c>
      <c r="XP12" s="157">
        <f>0+12</f>
        <v>12</v>
      </c>
      <c r="XQ12" s="157">
        <f>25-25</f>
        <v>0</v>
      </c>
      <c r="XR12" s="158">
        <f t="shared" si="104"/>
        <v>0.83098591549295775</v>
      </c>
      <c r="XS12" s="158" t="str">
        <f t="shared" ref="XS12:XS73" si="115">IF(EXACT(XF12,XN12),IF(EXACT(XG12,XO12),IF(EXACT(XH12,XP12),IF(EXACT(XI12,XQ12),"OK",CONCATENATE("Fail:",ROUND(XR12-XJ12,2)*100,"%")),CONCATENATE("Fail:",ROUND(XR12-XJ12,2)*100,"%")),CONCATENATE("Fail:",ROUND(XR12-XJ12,2)*100,"%")),CONCATENATE("Fail:",ROUND(XR12-XJ12,2)*100,"%"))</f>
        <v>Fail:-17%</v>
      </c>
    </row>
    <row r="13" spans="1:643" ht="17.25" thickBot="1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3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4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5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6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7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8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9"/>
        <v>0</v>
      </c>
      <c r="BT13" s="2" t="s">
        <v>28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10"/>
        <v>0</v>
      </c>
      <c r="CB13" s="2" t="s">
        <v>28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11"/>
        <v>0</v>
      </c>
      <c r="CJ13" s="2" t="s">
        <v>28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2"/>
        <v>0</v>
      </c>
      <c r="CR13" s="2" t="s">
        <v>28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3"/>
        <v>0</v>
      </c>
      <c r="CZ13" s="2" t="s">
        <v>28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4"/>
        <v>0</v>
      </c>
      <c r="DH13" s="2" t="s">
        <v>28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5"/>
        <v>0</v>
      </c>
      <c r="DP13" s="2" t="s">
        <v>28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6"/>
        <v>0</v>
      </c>
      <c r="DX13" s="2" t="s">
        <v>28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7"/>
        <v>0</v>
      </c>
      <c r="EF13" s="2" t="s">
        <v>28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8"/>
        <v>0</v>
      </c>
      <c r="EN13" s="2" t="s">
        <v>28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9"/>
        <v>0</v>
      </c>
      <c r="EV13" s="2" t="s">
        <v>28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20"/>
        <v>0</v>
      </c>
      <c r="FD13" s="2" t="s">
        <v>28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21"/>
        <v>0</v>
      </c>
      <c r="FL13" s="2" t="s">
        <v>28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4">
        <f t="shared" si="22"/>
        <v>0</v>
      </c>
      <c r="FT13" s="2" t="s">
        <v>28</v>
      </c>
      <c r="FU13" s="2">
        <v>10</v>
      </c>
      <c r="FV13" s="2">
        <v>10</v>
      </c>
      <c r="FW13" s="2">
        <v>0</v>
      </c>
      <c r="FX13" s="2">
        <v>0</v>
      </c>
      <c r="FY13" s="4">
        <v>1</v>
      </c>
      <c r="FZ13" s="4">
        <f t="shared" si="23"/>
        <v>0</v>
      </c>
      <c r="GB13" s="2" t="s">
        <v>28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4">
        <f t="shared" si="24"/>
        <v>0</v>
      </c>
      <c r="GJ13" s="2" t="s">
        <v>28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5"/>
        <v>0</v>
      </c>
      <c r="GR13" s="2" t="s">
        <v>28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111">
        <f t="shared" si="111"/>
        <v>0</v>
      </c>
      <c r="GZ13" s="2" t="s">
        <v>28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>HE13-'[1]ASUS MeMO Pad 8 K011'!ES13</f>
        <v>0</v>
      </c>
      <c r="HH13" s="2" t="s">
        <v>28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6"/>
        <v>0</v>
      </c>
      <c r="HP13" s="2" t="s">
        <v>28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7"/>
        <v>0</v>
      </c>
      <c r="HX13" s="2" t="s">
        <v>28</v>
      </c>
      <c r="HY13" s="2">
        <v>10</v>
      </c>
      <c r="HZ13" s="2">
        <v>10</v>
      </c>
      <c r="IA13" s="2">
        <v>0</v>
      </c>
      <c r="IB13" s="2">
        <v>0</v>
      </c>
      <c r="IC13" s="4">
        <f t="shared" si="105"/>
        <v>1</v>
      </c>
      <c r="ID13" s="4">
        <f t="shared" si="28"/>
        <v>0</v>
      </c>
      <c r="IF13" s="2" t="s">
        <v>28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106"/>
        <v>1</v>
      </c>
      <c r="IL13" s="4">
        <f t="shared" si="29"/>
        <v>0</v>
      </c>
      <c r="IN13" s="2" t="s">
        <v>28</v>
      </c>
      <c r="IO13" s="2">
        <v>10</v>
      </c>
      <c r="IP13" s="2">
        <v>10</v>
      </c>
      <c r="IQ13" s="2">
        <v>0</v>
      </c>
      <c r="IR13" s="2">
        <v>0</v>
      </c>
      <c r="IS13" s="4">
        <v>1</v>
      </c>
      <c r="IT13" s="4">
        <f t="shared" si="30"/>
        <v>0</v>
      </c>
      <c r="IV13" s="2" t="s">
        <v>28</v>
      </c>
      <c r="IW13" s="2">
        <v>10</v>
      </c>
      <c r="IX13" s="2">
        <v>10</v>
      </c>
      <c r="IY13" s="2">
        <v>0</v>
      </c>
      <c r="IZ13" s="2">
        <v>0</v>
      </c>
      <c r="JA13" s="4">
        <v>1</v>
      </c>
      <c r="JB13" s="4">
        <f t="shared" si="31"/>
        <v>0</v>
      </c>
      <c r="JD13" s="2" t="s">
        <v>28</v>
      </c>
      <c r="JE13" s="2">
        <v>10</v>
      </c>
      <c r="JF13" s="2">
        <v>10</v>
      </c>
      <c r="JG13" s="2">
        <v>0</v>
      </c>
      <c r="JH13" s="2">
        <v>0</v>
      </c>
      <c r="JI13" s="4">
        <v>1</v>
      </c>
      <c r="JJ13" s="4">
        <f t="shared" si="32"/>
        <v>0</v>
      </c>
      <c r="JL13" s="2" t="s">
        <v>28</v>
      </c>
      <c r="JM13" s="2">
        <v>10</v>
      </c>
      <c r="JN13" s="2">
        <v>10</v>
      </c>
      <c r="JO13" s="2">
        <v>0</v>
      </c>
      <c r="JP13" s="2">
        <v>0</v>
      </c>
      <c r="JQ13" s="4">
        <v>1</v>
      </c>
      <c r="JR13" s="4">
        <f t="shared" si="33"/>
        <v>0</v>
      </c>
      <c r="JT13" s="2" t="s">
        <v>28</v>
      </c>
      <c r="JU13" s="2">
        <v>10</v>
      </c>
      <c r="JV13" s="2">
        <v>10</v>
      </c>
      <c r="JW13" s="2">
        <v>0</v>
      </c>
      <c r="JX13" s="2">
        <v>0</v>
      </c>
      <c r="JY13" s="4">
        <v>1</v>
      </c>
      <c r="JZ13" s="4">
        <f t="shared" si="34"/>
        <v>0</v>
      </c>
      <c r="KB13" s="2" t="s">
        <v>28</v>
      </c>
      <c r="KC13" s="2">
        <v>10</v>
      </c>
      <c r="KD13" s="2">
        <v>10</v>
      </c>
      <c r="KE13" s="2">
        <v>0</v>
      </c>
      <c r="KF13" s="2">
        <v>0</v>
      </c>
      <c r="KG13" s="4">
        <v>1</v>
      </c>
      <c r="KH13" s="4">
        <f t="shared" si="35"/>
        <v>0</v>
      </c>
      <c r="KJ13" s="2" t="s">
        <v>28</v>
      </c>
      <c r="KK13" s="2">
        <v>10</v>
      </c>
      <c r="KL13" s="2">
        <v>10</v>
      </c>
      <c r="KM13" s="2">
        <v>0</v>
      </c>
      <c r="KN13" s="2">
        <v>0</v>
      </c>
      <c r="KO13" s="4">
        <f t="shared" si="107"/>
        <v>1</v>
      </c>
      <c r="KP13" s="4">
        <f t="shared" si="36"/>
        <v>0</v>
      </c>
      <c r="KQ13" s="4"/>
      <c r="KR13" s="116" t="s">
        <v>28</v>
      </c>
      <c r="KS13" s="116">
        <v>10</v>
      </c>
      <c r="KT13" s="117">
        <v>10</v>
      </c>
      <c r="KU13" s="117">
        <v>0</v>
      </c>
      <c r="KV13" s="117">
        <v>0</v>
      </c>
      <c r="KW13" s="118">
        <v>1</v>
      </c>
      <c r="KX13" s="118">
        <v>0</v>
      </c>
      <c r="KY13" s="116"/>
      <c r="KZ13" s="116" t="s">
        <v>28</v>
      </c>
      <c r="LA13" s="116">
        <v>10</v>
      </c>
      <c r="LB13" s="116">
        <v>10</v>
      </c>
      <c r="LC13" s="116">
        <v>0</v>
      </c>
      <c r="LD13" s="116">
        <v>0</v>
      </c>
      <c r="LE13" s="122">
        <v>1</v>
      </c>
      <c r="LF13" s="158">
        <f t="shared" si="37"/>
        <v>0</v>
      </c>
      <c r="LG13" s="158"/>
      <c r="LH13" s="156" t="s">
        <v>28</v>
      </c>
      <c r="LI13" s="156">
        <v>10</v>
      </c>
      <c r="LJ13" s="156">
        <v>10</v>
      </c>
      <c r="LK13" s="156">
        <v>0</v>
      </c>
      <c r="LL13" s="156">
        <v>0</v>
      </c>
      <c r="LM13" s="162">
        <v>1</v>
      </c>
      <c r="LN13" s="158">
        <f t="shared" si="38"/>
        <v>0</v>
      </c>
      <c r="LO13" s="157"/>
      <c r="LP13" s="2" t="s">
        <v>28</v>
      </c>
      <c r="LQ13" s="2">
        <v>10</v>
      </c>
      <c r="LR13" s="2">
        <v>10</v>
      </c>
      <c r="LS13" s="2">
        <v>0</v>
      </c>
      <c r="LT13" s="2">
        <v>0</v>
      </c>
      <c r="LU13" s="4">
        <f t="shared" si="108"/>
        <v>1</v>
      </c>
      <c r="LV13" s="4">
        <f t="shared" si="39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109"/>
        <v>1</v>
      </c>
      <c r="MD13" s="158">
        <f t="shared" si="40"/>
        <v>0</v>
      </c>
      <c r="MF13" s="156" t="s">
        <v>28</v>
      </c>
      <c r="MG13" s="156">
        <v>10</v>
      </c>
      <c r="MH13" s="156">
        <v>10</v>
      </c>
      <c r="MI13" s="156">
        <v>0</v>
      </c>
      <c r="MJ13" s="156">
        <v>0</v>
      </c>
      <c r="MK13" s="162">
        <f t="shared" si="41"/>
        <v>1</v>
      </c>
      <c r="ML13" s="158">
        <f t="shared" si="42"/>
        <v>0</v>
      </c>
      <c r="MM13" s="157"/>
      <c r="MN13" s="156" t="s">
        <v>28</v>
      </c>
      <c r="MO13" s="156">
        <v>10</v>
      </c>
      <c r="MP13" s="156">
        <v>10</v>
      </c>
      <c r="MQ13" s="156">
        <v>0</v>
      </c>
      <c r="MR13" s="156">
        <v>0</v>
      </c>
      <c r="MS13" s="162">
        <v>1</v>
      </c>
      <c r="MT13" s="158">
        <f t="shared" si="43"/>
        <v>0</v>
      </c>
      <c r="MU13" s="157"/>
      <c r="MV13" s="156" t="s">
        <v>28</v>
      </c>
      <c r="MW13" s="156">
        <v>10</v>
      </c>
      <c r="MX13" s="156">
        <v>10</v>
      </c>
      <c r="MY13" s="156">
        <v>0</v>
      </c>
      <c r="MZ13" s="156">
        <v>0</v>
      </c>
      <c r="NA13" s="162">
        <v>1</v>
      </c>
      <c r="NB13" s="158">
        <f t="shared" si="44"/>
        <v>0</v>
      </c>
      <c r="NC13" s="157"/>
      <c r="ND13" s="156" t="s">
        <v>28</v>
      </c>
      <c r="NE13" s="156">
        <v>10</v>
      </c>
      <c r="NF13" s="156">
        <v>10</v>
      </c>
      <c r="NG13" s="156">
        <v>0</v>
      </c>
      <c r="NH13" s="156">
        <v>0</v>
      </c>
      <c r="NI13" s="162">
        <v>1</v>
      </c>
      <c r="NJ13" s="158">
        <f t="shared" si="45"/>
        <v>0</v>
      </c>
      <c r="NK13" s="157"/>
      <c r="NL13" s="156" t="s">
        <v>28</v>
      </c>
      <c r="NM13" s="156">
        <v>10</v>
      </c>
      <c r="NN13" s="156">
        <v>10</v>
      </c>
      <c r="NO13" s="156">
        <v>0</v>
      </c>
      <c r="NP13" s="156">
        <v>0</v>
      </c>
      <c r="NQ13" s="162">
        <v>1</v>
      </c>
      <c r="NR13" s="158">
        <f t="shared" si="46"/>
        <v>0</v>
      </c>
      <c r="NS13" s="157"/>
      <c r="OO13" s="157" t="s">
        <v>28</v>
      </c>
      <c r="OP13" s="157">
        <v>10</v>
      </c>
      <c r="OQ13" s="157">
        <v>10</v>
      </c>
      <c r="OR13" s="157">
        <v>0</v>
      </c>
      <c r="OS13" s="157">
        <v>0</v>
      </c>
      <c r="OT13" s="158">
        <f t="shared" si="47"/>
        <v>1</v>
      </c>
      <c r="OU13" s="158">
        <f t="shared" si="48"/>
        <v>0</v>
      </c>
      <c r="OW13" s="157" t="s">
        <v>28</v>
      </c>
      <c r="OX13" s="157">
        <v>10</v>
      </c>
      <c r="OY13" s="157">
        <v>10</v>
      </c>
      <c r="OZ13" s="157">
        <v>0</v>
      </c>
      <c r="PA13" s="157">
        <v>0</v>
      </c>
      <c r="PB13" s="158">
        <f t="shared" si="110"/>
        <v>1</v>
      </c>
      <c r="PC13" s="158">
        <f t="shared" si="50"/>
        <v>0</v>
      </c>
      <c r="PE13" s="157" t="s">
        <v>28</v>
      </c>
      <c r="PF13" s="157">
        <v>10</v>
      </c>
      <c r="PG13" s="157">
        <v>10</v>
      </c>
      <c r="PH13" s="157">
        <v>0</v>
      </c>
      <c r="PI13" s="157">
        <v>0</v>
      </c>
      <c r="PJ13" s="158">
        <f t="shared" si="51"/>
        <v>1</v>
      </c>
      <c r="PK13" s="158">
        <f t="shared" si="52"/>
        <v>0</v>
      </c>
      <c r="PM13" s="157" t="s">
        <v>28</v>
      </c>
      <c r="PN13" s="157">
        <v>10</v>
      </c>
      <c r="PO13" s="157">
        <v>10</v>
      </c>
      <c r="PP13" s="157">
        <v>0</v>
      </c>
      <c r="PQ13" s="157">
        <v>0</v>
      </c>
      <c r="PR13" s="158">
        <f t="shared" si="53"/>
        <v>1</v>
      </c>
      <c r="PS13" s="158">
        <f t="shared" si="54"/>
        <v>0</v>
      </c>
      <c r="PU13" s="157" t="s">
        <v>28</v>
      </c>
      <c r="PV13" s="157">
        <v>10</v>
      </c>
      <c r="PW13" s="157">
        <v>10</v>
      </c>
      <c r="PX13" s="157">
        <v>0</v>
      </c>
      <c r="PY13" s="157">
        <v>0</v>
      </c>
      <c r="PZ13" s="158">
        <f t="shared" si="55"/>
        <v>1</v>
      </c>
      <c r="QA13" s="158">
        <f t="shared" si="56"/>
        <v>0</v>
      </c>
      <c r="QC13" s="157" t="s">
        <v>28</v>
      </c>
      <c r="QD13" s="157">
        <v>10</v>
      </c>
      <c r="QE13" s="157">
        <v>10</v>
      </c>
      <c r="QF13" s="157">
        <v>0</v>
      </c>
      <c r="QG13" s="157">
        <v>0</v>
      </c>
      <c r="QH13" s="158">
        <f t="shared" si="57"/>
        <v>1</v>
      </c>
      <c r="QI13" s="158">
        <f t="shared" si="58"/>
        <v>0</v>
      </c>
      <c r="QK13" s="157" t="s">
        <v>28</v>
      </c>
      <c r="QL13" s="157">
        <v>10</v>
      </c>
      <c r="QM13" s="157">
        <v>10</v>
      </c>
      <c r="QN13" s="157">
        <v>0</v>
      </c>
      <c r="QO13" s="157">
        <v>0</v>
      </c>
      <c r="QP13" s="158">
        <f t="shared" si="59"/>
        <v>1</v>
      </c>
      <c r="QQ13" s="158">
        <f t="shared" si="60"/>
        <v>0</v>
      </c>
      <c r="QS13" s="157" t="s">
        <v>28</v>
      </c>
      <c r="QT13" s="157">
        <v>10</v>
      </c>
      <c r="QU13" s="157">
        <v>10</v>
      </c>
      <c r="QV13" s="157">
        <v>0</v>
      </c>
      <c r="QW13" s="157">
        <v>0</v>
      </c>
      <c r="QX13" s="158">
        <f t="shared" si="61"/>
        <v>1</v>
      </c>
      <c r="QY13" s="158">
        <f t="shared" si="62"/>
        <v>0</v>
      </c>
      <c r="RA13" s="157" t="s">
        <v>28</v>
      </c>
      <c r="RB13" s="157">
        <v>10</v>
      </c>
      <c r="RC13" s="157">
        <v>10</v>
      </c>
      <c r="RD13" s="157">
        <v>0</v>
      </c>
      <c r="RE13" s="157">
        <v>0</v>
      </c>
      <c r="RF13" s="158">
        <f t="shared" si="63"/>
        <v>1</v>
      </c>
      <c r="RG13" s="158">
        <f t="shared" si="64"/>
        <v>0</v>
      </c>
      <c r="RI13" s="157" t="s">
        <v>28</v>
      </c>
      <c r="RJ13" s="157">
        <v>10</v>
      </c>
      <c r="RK13" s="157">
        <v>10</v>
      </c>
      <c r="RL13" s="157">
        <v>0</v>
      </c>
      <c r="RM13" s="157">
        <v>0</v>
      </c>
      <c r="RN13" s="158">
        <f t="shared" si="65"/>
        <v>1</v>
      </c>
      <c r="RO13" s="158">
        <f t="shared" si="66"/>
        <v>0</v>
      </c>
      <c r="RQ13" s="157" t="s">
        <v>28</v>
      </c>
      <c r="RR13" s="157">
        <v>10</v>
      </c>
      <c r="RS13" s="157">
        <v>10</v>
      </c>
      <c r="RT13" s="157">
        <v>0</v>
      </c>
      <c r="RU13" s="157">
        <v>0</v>
      </c>
      <c r="RV13" s="158">
        <f t="shared" si="67"/>
        <v>1</v>
      </c>
      <c r="RW13" s="158">
        <f t="shared" si="68"/>
        <v>0</v>
      </c>
      <c r="RY13" s="157" t="s">
        <v>28</v>
      </c>
      <c r="RZ13" s="157">
        <v>10</v>
      </c>
      <c r="SA13" s="157">
        <v>10</v>
      </c>
      <c r="SB13" s="157">
        <v>0</v>
      </c>
      <c r="SC13" s="157">
        <v>0</v>
      </c>
      <c r="SD13" s="158">
        <f t="shared" si="69"/>
        <v>1</v>
      </c>
      <c r="SE13" s="158">
        <f t="shared" si="70"/>
        <v>0</v>
      </c>
      <c r="SG13" s="157" t="s">
        <v>28</v>
      </c>
      <c r="SH13" s="157">
        <v>10</v>
      </c>
      <c r="SI13" s="157">
        <v>10</v>
      </c>
      <c r="SJ13" s="157">
        <v>0</v>
      </c>
      <c r="SK13" s="157">
        <v>0</v>
      </c>
      <c r="SL13" s="158">
        <f t="shared" si="71"/>
        <v>1</v>
      </c>
      <c r="SM13" s="158">
        <f t="shared" si="72"/>
        <v>0</v>
      </c>
      <c r="SO13" s="157" t="s">
        <v>28</v>
      </c>
      <c r="SP13" s="157">
        <v>10</v>
      </c>
      <c r="SQ13" s="157">
        <v>10</v>
      </c>
      <c r="SR13" s="157">
        <v>0</v>
      </c>
      <c r="SS13" s="157">
        <v>0</v>
      </c>
      <c r="ST13" s="158">
        <f t="shared" si="73"/>
        <v>1</v>
      </c>
      <c r="SU13" s="158">
        <f t="shared" si="74"/>
        <v>0</v>
      </c>
      <c r="SW13" s="157" t="s">
        <v>28</v>
      </c>
      <c r="SX13" s="157">
        <v>10</v>
      </c>
      <c r="SY13" s="157">
        <v>10</v>
      </c>
      <c r="SZ13" s="157">
        <v>0</v>
      </c>
      <c r="TA13" s="157">
        <v>0</v>
      </c>
      <c r="TB13" s="158">
        <f t="shared" si="75"/>
        <v>1</v>
      </c>
      <c r="TC13" s="158">
        <f t="shared" si="76"/>
        <v>0</v>
      </c>
      <c r="TE13" s="157" t="s">
        <v>28</v>
      </c>
      <c r="TF13" s="157">
        <v>10</v>
      </c>
      <c r="TG13" s="157">
        <v>10</v>
      </c>
      <c r="TH13" s="157">
        <v>0</v>
      </c>
      <c r="TI13" s="157">
        <v>0</v>
      </c>
      <c r="TJ13" s="158">
        <f t="shared" si="77"/>
        <v>1</v>
      </c>
      <c r="TK13" s="158">
        <f t="shared" si="78"/>
        <v>0</v>
      </c>
      <c r="TM13" s="157" t="s">
        <v>28</v>
      </c>
      <c r="TN13" s="157">
        <v>10</v>
      </c>
      <c r="TO13" s="157">
        <v>10</v>
      </c>
      <c r="TP13" s="157">
        <v>0</v>
      </c>
      <c r="TQ13" s="157">
        <v>0</v>
      </c>
      <c r="TR13" s="158">
        <f t="shared" si="79"/>
        <v>1</v>
      </c>
      <c r="TS13" s="158">
        <f t="shared" si="80"/>
        <v>0</v>
      </c>
      <c r="TU13" s="157" t="s">
        <v>28</v>
      </c>
      <c r="TV13" s="157">
        <v>10</v>
      </c>
      <c r="TW13" s="157">
        <v>10</v>
      </c>
      <c r="TX13" s="157">
        <v>0</v>
      </c>
      <c r="TY13" s="157">
        <v>0</v>
      </c>
      <c r="TZ13" s="158">
        <f t="shared" si="81"/>
        <v>1</v>
      </c>
      <c r="UA13" s="158">
        <f t="shared" si="82"/>
        <v>0</v>
      </c>
      <c r="UC13" s="157" t="s">
        <v>28</v>
      </c>
      <c r="UD13" s="157">
        <v>10</v>
      </c>
      <c r="UE13" s="157">
        <v>10</v>
      </c>
      <c r="UF13" s="157">
        <v>0</v>
      </c>
      <c r="UG13" s="157">
        <v>0</v>
      </c>
      <c r="UH13" s="158">
        <f t="shared" si="83"/>
        <v>1</v>
      </c>
      <c r="UI13" s="158">
        <f t="shared" si="84"/>
        <v>0</v>
      </c>
      <c r="UK13" s="157" t="s">
        <v>28</v>
      </c>
      <c r="UL13" s="157">
        <v>10</v>
      </c>
      <c r="UM13" s="157">
        <v>10</v>
      </c>
      <c r="UN13" s="157">
        <v>0</v>
      </c>
      <c r="UO13" s="157">
        <v>0</v>
      </c>
      <c r="UP13" s="158">
        <f t="shared" si="85"/>
        <v>1</v>
      </c>
      <c r="UQ13" s="158">
        <f t="shared" si="86"/>
        <v>0</v>
      </c>
      <c r="US13" s="157" t="s">
        <v>28</v>
      </c>
      <c r="UT13" s="157">
        <v>10</v>
      </c>
      <c r="UU13" s="157">
        <v>10</v>
      </c>
      <c r="UV13" s="157">
        <v>0</v>
      </c>
      <c r="UW13" s="157">
        <v>0</v>
      </c>
      <c r="UX13" s="158">
        <f t="shared" si="87"/>
        <v>1</v>
      </c>
      <c r="UY13" s="158">
        <f t="shared" si="88"/>
        <v>0</v>
      </c>
      <c r="UZ13" s="157"/>
      <c r="VA13" s="157" t="s">
        <v>28</v>
      </c>
      <c r="VB13" s="157">
        <v>10</v>
      </c>
      <c r="VC13" s="157">
        <v>10</v>
      </c>
      <c r="VD13" s="157">
        <v>0</v>
      </c>
      <c r="VE13" s="157">
        <v>0</v>
      </c>
      <c r="VF13" s="158">
        <f t="shared" si="89"/>
        <v>1</v>
      </c>
      <c r="VG13" s="158">
        <f t="shared" si="90"/>
        <v>0</v>
      </c>
      <c r="VI13" s="157" t="s">
        <v>28</v>
      </c>
      <c r="VJ13" s="157">
        <v>10</v>
      </c>
      <c r="VK13" s="157">
        <v>10</v>
      </c>
      <c r="VL13" s="157">
        <v>0</v>
      </c>
      <c r="VM13" s="157">
        <v>0</v>
      </c>
      <c r="VN13" s="158">
        <f t="shared" si="91"/>
        <v>1</v>
      </c>
      <c r="VO13" s="158">
        <f t="shared" si="92"/>
        <v>0</v>
      </c>
      <c r="VQ13" s="157" t="s">
        <v>28</v>
      </c>
      <c r="VR13" s="157">
        <v>10</v>
      </c>
      <c r="VS13" s="157">
        <v>10</v>
      </c>
      <c r="VT13" s="157">
        <v>0</v>
      </c>
      <c r="VU13" s="157">
        <v>0</v>
      </c>
      <c r="VV13" s="158">
        <f t="shared" si="93"/>
        <v>1</v>
      </c>
      <c r="VW13" s="158">
        <f t="shared" si="94"/>
        <v>0</v>
      </c>
      <c r="VY13" s="157" t="s">
        <v>28</v>
      </c>
      <c r="VZ13" s="157">
        <v>10</v>
      </c>
      <c r="WA13" s="157">
        <v>10</v>
      </c>
      <c r="WB13" s="157">
        <v>0</v>
      </c>
      <c r="WC13" s="157">
        <v>0</v>
      </c>
      <c r="WD13" s="158">
        <f t="shared" si="95"/>
        <v>1</v>
      </c>
      <c r="WE13" s="158">
        <f t="shared" si="96"/>
        <v>0</v>
      </c>
      <c r="WG13" s="157" t="s">
        <v>28</v>
      </c>
      <c r="WH13" s="157">
        <v>10</v>
      </c>
      <c r="WI13" s="157">
        <v>10</v>
      </c>
      <c r="WJ13" s="157">
        <v>0</v>
      </c>
      <c r="WK13" s="157">
        <v>0</v>
      </c>
      <c r="WL13" s="158">
        <f t="shared" si="97"/>
        <v>1</v>
      </c>
      <c r="WM13" s="158">
        <f t="shared" si="98"/>
        <v>0</v>
      </c>
      <c r="WO13" s="157" t="s">
        <v>28</v>
      </c>
      <c r="WP13" s="157">
        <v>10</v>
      </c>
      <c r="WQ13" s="157">
        <v>10</v>
      </c>
      <c r="WR13" s="157">
        <v>0</v>
      </c>
      <c r="WS13" s="157">
        <v>0</v>
      </c>
      <c r="WT13" s="158">
        <f t="shared" si="99"/>
        <v>1</v>
      </c>
      <c r="WU13" s="158">
        <f t="shared" si="100"/>
        <v>0</v>
      </c>
      <c r="WW13" s="157" t="s">
        <v>28</v>
      </c>
      <c r="WX13" s="157">
        <v>10</v>
      </c>
      <c r="WY13" s="157">
        <v>10</v>
      </c>
      <c r="WZ13" s="157">
        <v>0</v>
      </c>
      <c r="XA13" s="157">
        <v>0</v>
      </c>
      <c r="XB13" s="158">
        <f t="shared" si="101"/>
        <v>1</v>
      </c>
      <c r="XC13" s="158" t="str">
        <f t="shared" si="102"/>
        <v>OK</v>
      </c>
      <c r="XE13" s="157" t="s">
        <v>28</v>
      </c>
      <c r="XF13" s="157">
        <v>10</v>
      </c>
      <c r="XG13" s="157">
        <v>10</v>
      </c>
      <c r="XH13" s="157">
        <v>0</v>
      </c>
      <c r="XI13" s="157">
        <v>0</v>
      </c>
      <c r="XJ13" s="158">
        <f t="shared" si="103"/>
        <v>1</v>
      </c>
      <c r="XK13" s="158" t="str">
        <f t="shared" si="114"/>
        <v>OK</v>
      </c>
      <c r="XM13" s="157" t="s">
        <v>28</v>
      </c>
      <c r="XN13" s="157">
        <v>10</v>
      </c>
      <c r="XO13" s="157">
        <v>10</v>
      </c>
      <c r="XP13" s="157">
        <v>0</v>
      </c>
      <c r="XQ13" s="157">
        <v>0</v>
      </c>
      <c r="XR13" s="158">
        <f t="shared" si="104"/>
        <v>1</v>
      </c>
      <c r="XS13" s="158" t="str">
        <f t="shared" si="115"/>
        <v>OK</v>
      </c>
    </row>
    <row r="14" spans="1:643" ht="17.25" thickBot="1">
      <c r="A14" s="66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66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66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3"/>
        <v>0</v>
      </c>
      <c r="W14" s="2" t="s">
        <v>119</v>
      </c>
      <c r="X14" s="66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v>1</v>
      </c>
      <c r="AD14" s="4">
        <f t="shared" si="4"/>
        <v>0</v>
      </c>
      <c r="AF14" s="66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v>1</v>
      </c>
      <c r="AL14" s="4">
        <f t="shared" si="5"/>
        <v>0</v>
      </c>
      <c r="AN14" s="66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v>1</v>
      </c>
      <c r="AT14" s="4">
        <f t="shared" si="6"/>
        <v>0</v>
      </c>
      <c r="AV14" s="66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v>1</v>
      </c>
      <c r="BB14" s="4">
        <f t="shared" si="7"/>
        <v>0</v>
      </c>
      <c r="BD14" s="66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4">
        <f t="shared" si="8"/>
        <v>0</v>
      </c>
      <c r="BL14" s="77" t="s">
        <v>29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9"/>
        <v>-9.375E-2</v>
      </c>
      <c r="BT14" s="77" t="s">
        <v>29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10"/>
        <v>0</v>
      </c>
      <c r="CB14" s="77" t="s">
        <v>29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11"/>
        <v>0</v>
      </c>
      <c r="CJ14" s="77" t="s">
        <v>29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2"/>
        <v>0</v>
      </c>
      <c r="CR14" s="77" t="s">
        <v>29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3"/>
        <v>0</v>
      </c>
      <c r="CZ14" s="77" t="s">
        <v>29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4">
        <f t="shared" si="14"/>
        <v>0</v>
      </c>
      <c r="DH14" s="77" t="s">
        <v>29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5"/>
        <v>0</v>
      </c>
      <c r="DP14" s="77" t="s">
        <v>29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6"/>
        <v>0</v>
      </c>
      <c r="DX14" s="77" t="s">
        <v>29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4">
        <f t="shared" si="17"/>
        <v>0</v>
      </c>
      <c r="EF14" s="77" t="s">
        <v>29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8"/>
        <v>0</v>
      </c>
      <c r="EN14" s="77" t="s">
        <v>29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9"/>
        <v>0</v>
      </c>
      <c r="EV14" s="77" t="s">
        <v>29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20"/>
        <v>0</v>
      </c>
      <c r="FD14" s="77" t="s">
        <v>29</v>
      </c>
      <c r="FE14" s="2">
        <v>128</v>
      </c>
      <c r="FF14" s="2">
        <v>116</v>
      </c>
      <c r="FG14" s="2">
        <v>12</v>
      </c>
      <c r="FH14" s="2">
        <v>0</v>
      </c>
      <c r="FI14" s="4">
        <f>FF14/FE14</f>
        <v>0.90625</v>
      </c>
      <c r="FJ14" s="4">
        <f t="shared" si="21"/>
        <v>0</v>
      </c>
      <c r="FL14" s="2" t="s">
        <v>29</v>
      </c>
      <c r="FM14" s="2">
        <v>128</v>
      </c>
      <c r="FN14" s="2">
        <v>116</v>
      </c>
      <c r="FO14" s="2">
        <v>12</v>
      </c>
      <c r="FP14" s="7">
        <v>0</v>
      </c>
      <c r="FQ14" s="4">
        <f>FN14/FM14</f>
        <v>0.90625</v>
      </c>
      <c r="FR14" s="4">
        <f t="shared" si="22"/>
        <v>0</v>
      </c>
      <c r="FS14" s="2" t="s">
        <v>119</v>
      </c>
      <c r="FT14" s="77" t="s">
        <v>29</v>
      </c>
      <c r="FU14" s="2">
        <v>128</v>
      </c>
      <c r="FV14" s="2">
        <v>116</v>
      </c>
      <c r="FW14" s="2">
        <v>12</v>
      </c>
      <c r="FX14" s="2">
        <v>0</v>
      </c>
      <c r="FY14" s="4">
        <f>FV14/FU14</f>
        <v>0.90625</v>
      </c>
      <c r="FZ14" s="4">
        <f t="shared" si="23"/>
        <v>0</v>
      </c>
      <c r="GB14" s="77" t="s">
        <v>29</v>
      </c>
      <c r="GC14" s="2">
        <v>128</v>
      </c>
      <c r="GD14" s="2">
        <v>116</v>
      </c>
      <c r="GE14" s="2">
        <v>12</v>
      </c>
      <c r="GF14" s="2">
        <v>0</v>
      </c>
      <c r="GG14" s="4">
        <f>GD14/GC14</f>
        <v>0.90625</v>
      </c>
      <c r="GH14" s="4">
        <f t="shared" si="24"/>
        <v>0</v>
      </c>
      <c r="GJ14" s="77" t="s">
        <v>29</v>
      </c>
      <c r="GK14" s="2">
        <v>128</v>
      </c>
      <c r="GL14" s="2">
        <v>116</v>
      </c>
      <c r="GM14" s="2">
        <v>12</v>
      </c>
      <c r="GN14" s="2">
        <v>0</v>
      </c>
      <c r="GO14" s="4">
        <f>GL14/GK14</f>
        <v>0.90625</v>
      </c>
      <c r="GP14" s="4">
        <f t="shared" si="25"/>
        <v>0</v>
      </c>
      <c r="GR14" s="77" t="s">
        <v>29</v>
      </c>
      <c r="GS14" s="2">
        <v>128</v>
      </c>
      <c r="GT14" s="2">
        <v>116</v>
      </c>
      <c r="GU14" s="2">
        <v>12</v>
      </c>
      <c r="GV14" s="2">
        <v>0</v>
      </c>
      <c r="GW14" s="4">
        <f>GT14/GS14</f>
        <v>0.90625</v>
      </c>
      <c r="GX14" s="111">
        <f t="shared" si="111"/>
        <v>0</v>
      </c>
      <c r="GZ14" s="77" t="s">
        <v>29</v>
      </c>
      <c r="HA14" s="2">
        <v>128</v>
      </c>
      <c r="HB14" s="2">
        <v>116</v>
      </c>
      <c r="HC14" s="2">
        <v>12</v>
      </c>
      <c r="HD14" s="2">
        <v>0</v>
      </c>
      <c r="HE14" s="4">
        <f>HB14/HA14</f>
        <v>0.90625</v>
      </c>
      <c r="HF14" s="4">
        <f>HE14-'[1]ASUS MeMO Pad 8 K011'!ES14</f>
        <v>0</v>
      </c>
      <c r="HH14" s="65" t="s">
        <v>29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6"/>
        <v>9.375E-2</v>
      </c>
      <c r="HP14" s="65" t="s">
        <v>29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7"/>
        <v>0</v>
      </c>
      <c r="HX14" s="65" t="s">
        <v>29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8"/>
        <v>0</v>
      </c>
      <c r="IF14" s="65" t="s">
        <v>29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9"/>
        <v>0</v>
      </c>
      <c r="IN14" s="65" t="s">
        <v>29</v>
      </c>
      <c r="IO14" s="2">
        <v>128</v>
      </c>
      <c r="IP14" s="2">
        <v>128</v>
      </c>
      <c r="IQ14" s="2">
        <v>0</v>
      </c>
      <c r="IR14" s="2">
        <v>0</v>
      </c>
      <c r="IS14" s="4">
        <f>IP14/IO14</f>
        <v>1</v>
      </c>
      <c r="IT14" s="4">
        <f t="shared" si="30"/>
        <v>0</v>
      </c>
      <c r="IV14" s="65" t="s">
        <v>29</v>
      </c>
      <c r="IW14" s="2">
        <v>128</v>
      </c>
      <c r="IX14" s="2">
        <v>128</v>
      </c>
      <c r="IY14" s="2">
        <v>0</v>
      </c>
      <c r="IZ14" s="2">
        <v>0</v>
      </c>
      <c r="JA14" s="4">
        <f>IX14/IW14</f>
        <v>1</v>
      </c>
      <c r="JB14" s="4">
        <f t="shared" si="31"/>
        <v>0</v>
      </c>
      <c r="JD14" s="114" t="s">
        <v>29</v>
      </c>
      <c r="JE14" s="2">
        <v>128</v>
      </c>
      <c r="JF14" s="2">
        <v>128</v>
      </c>
      <c r="JG14" s="2">
        <v>0</v>
      </c>
      <c r="JH14" s="2">
        <v>0</v>
      </c>
      <c r="JI14" s="4">
        <f>JF14/JE14</f>
        <v>1</v>
      </c>
      <c r="JJ14" s="4">
        <f t="shared" si="32"/>
        <v>0</v>
      </c>
      <c r="JL14" s="2" t="s">
        <v>29</v>
      </c>
      <c r="JM14" s="2">
        <v>128</v>
      </c>
      <c r="JN14" s="2">
        <v>128</v>
      </c>
      <c r="JO14" s="2">
        <v>0</v>
      </c>
      <c r="JP14" s="2">
        <v>0</v>
      </c>
      <c r="JQ14" s="4">
        <f>JN14/JM14</f>
        <v>1</v>
      </c>
      <c r="JR14" s="4">
        <f t="shared" si="33"/>
        <v>0</v>
      </c>
      <c r="JT14" s="114" t="s">
        <v>29</v>
      </c>
      <c r="JU14" s="2">
        <v>128</v>
      </c>
      <c r="JV14" s="2">
        <v>128</v>
      </c>
      <c r="JW14" s="2">
        <v>0</v>
      </c>
      <c r="JX14" s="2">
        <v>0</v>
      </c>
      <c r="JY14" s="4">
        <f>JV14/JU14</f>
        <v>1</v>
      </c>
      <c r="JZ14" s="4">
        <f t="shared" si="34"/>
        <v>0</v>
      </c>
      <c r="KB14" s="114" t="s">
        <v>29</v>
      </c>
      <c r="KC14" s="2">
        <v>128</v>
      </c>
      <c r="KD14" s="2">
        <v>128</v>
      </c>
      <c r="KE14" s="2">
        <v>0</v>
      </c>
      <c r="KF14" s="2">
        <v>0</v>
      </c>
      <c r="KG14" s="4">
        <f>KD14/KC14</f>
        <v>1</v>
      </c>
      <c r="KH14" s="4">
        <f t="shared" si="35"/>
        <v>0</v>
      </c>
      <c r="KJ14" s="114" t="s">
        <v>29</v>
      </c>
      <c r="KK14" s="2">
        <v>128</v>
      </c>
      <c r="KL14" s="2">
        <v>128</v>
      </c>
      <c r="KM14" s="2">
        <v>0</v>
      </c>
      <c r="KN14" s="2">
        <v>0</v>
      </c>
      <c r="KO14" s="4">
        <f>KL14/KK14</f>
        <v>1</v>
      </c>
      <c r="KP14" s="4">
        <f t="shared" si="36"/>
        <v>0</v>
      </c>
      <c r="KQ14" s="4"/>
      <c r="KR14" s="123" t="s">
        <v>29</v>
      </c>
      <c r="KS14" s="117">
        <v>128</v>
      </c>
      <c r="KT14" s="117">
        <v>128</v>
      </c>
      <c r="KU14" s="117">
        <v>0</v>
      </c>
      <c r="KV14" s="117">
        <v>0</v>
      </c>
      <c r="KW14" s="118">
        <v>1</v>
      </c>
      <c r="KX14" s="118">
        <v>0</v>
      </c>
      <c r="KY14" s="116"/>
      <c r="KZ14" s="123" t="s">
        <v>29</v>
      </c>
      <c r="LA14" s="117">
        <v>128</v>
      </c>
      <c r="LB14" s="117">
        <v>128</v>
      </c>
      <c r="LC14" s="117">
        <v>0</v>
      </c>
      <c r="LD14" s="117">
        <v>0</v>
      </c>
      <c r="LE14" s="118">
        <v>1</v>
      </c>
      <c r="LF14" s="158">
        <f t="shared" si="37"/>
        <v>0</v>
      </c>
      <c r="LG14" s="158"/>
      <c r="LH14" s="163" t="s">
        <v>29</v>
      </c>
      <c r="LI14" s="157">
        <v>128</v>
      </c>
      <c r="LJ14" s="157">
        <v>128</v>
      </c>
      <c r="LK14" s="157">
        <v>0</v>
      </c>
      <c r="LL14" s="157">
        <v>0</v>
      </c>
      <c r="LM14" s="158">
        <f>LJ14/LI14</f>
        <v>1</v>
      </c>
      <c r="LN14" s="158">
        <f t="shared" si="38"/>
        <v>0</v>
      </c>
      <c r="LO14" s="157"/>
      <c r="LP14" s="163" t="s">
        <v>29</v>
      </c>
      <c r="LQ14" s="157">
        <v>163</v>
      </c>
      <c r="LR14" s="157">
        <v>128</v>
      </c>
      <c r="LS14" s="157">
        <v>0</v>
      </c>
      <c r="LT14" s="157">
        <v>35</v>
      </c>
      <c r="LU14" s="158">
        <f>LR14/LQ14</f>
        <v>0.78527607361963192</v>
      </c>
      <c r="LV14" s="4">
        <f t="shared" si="39"/>
        <v>-0.21472392638036808</v>
      </c>
      <c r="LW14" s="2" t="s">
        <v>119</v>
      </c>
      <c r="LX14" s="163" t="s">
        <v>29</v>
      </c>
      <c r="LY14" s="157">
        <v>163</v>
      </c>
      <c r="LZ14" s="157">
        <v>128</v>
      </c>
      <c r="MA14" s="157">
        <v>0</v>
      </c>
      <c r="MB14" s="157">
        <v>35</v>
      </c>
      <c r="MC14" s="158">
        <f>LZ14/LY14</f>
        <v>0.78527607361963192</v>
      </c>
      <c r="MD14" s="158">
        <f t="shared" si="40"/>
        <v>0</v>
      </c>
      <c r="MF14" s="163" t="s">
        <v>29</v>
      </c>
      <c r="MG14" s="169">
        <v>163</v>
      </c>
      <c r="MH14" s="156">
        <v>163</v>
      </c>
      <c r="MI14" s="156">
        <v>0</v>
      </c>
      <c r="MJ14" s="156">
        <v>0</v>
      </c>
      <c r="MK14" s="162">
        <f t="shared" si="41"/>
        <v>1</v>
      </c>
      <c r="ML14" s="158">
        <f t="shared" si="42"/>
        <v>0.21472392638036808</v>
      </c>
      <c r="MM14" s="157"/>
      <c r="MN14" s="163" t="s">
        <v>29</v>
      </c>
      <c r="MO14" s="169">
        <v>163</v>
      </c>
      <c r="MP14" s="175">
        <v>163</v>
      </c>
      <c r="MQ14" s="156">
        <v>0</v>
      </c>
      <c r="MR14" s="156">
        <v>0</v>
      </c>
      <c r="MS14" s="162">
        <f>MP14/MO14</f>
        <v>1</v>
      </c>
      <c r="MT14" s="158">
        <f t="shared" si="43"/>
        <v>0</v>
      </c>
      <c r="MU14" s="157"/>
      <c r="MV14" s="179" t="s">
        <v>29</v>
      </c>
      <c r="MW14" s="170">
        <v>163</v>
      </c>
      <c r="MX14" s="170">
        <v>163</v>
      </c>
      <c r="MY14" s="170">
        <v>0</v>
      </c>
      <c r="MZ14" s="170">
        <v>0</v>
      </c>
      <c r="NA14" s="178">
        <f>MX14/MW14</f>
        <v>1</v>
      </c>
      <c r="NB14" s="28">
        <f t="shared" si="44"/>
        <v>0</v>
      </c>
      <c r="NC14" s="157" t="s">
        <v>119</v>
      </c>
      <c r="ND14" s="163" t="s">
        <v>29</v>
      </c>
      <c r="NE14" s="156">
        <v>163</v>
      </c>
      <c r="NF14" s="156">
        <v>163</v>
      </c>
      <c r="NG14" s="156">
        <v>0</v>
      </c>
      <c r="NH14" s="156">
        <v>0</v>
      </c>
      <c r="NI14" s="162">
        <v>1</v>
      </c>
      <c r="NJ14" s="158">
        <f t="shared" si="45"/>
        <v>0</v>
      </c>
      <c r="NK14" s="157"/>
      <c r="NL14" s="163" t="s">
        <v>29</v>
      </c>
      <c r="NM14" s="156">
        <v>163</v>
      </c>
      <c r="NN14" s="175">
        <v>163</v>
      </c>
      <c r="NO14" s="156">
        <v>0</v>
      </c>
      <c r="NP14" s="156">
        <v>0</v>
      </c>
      <c r="NQ14" s="162">
        <v>1</v>
      </c>
      <c r="NR14" s="158">
        <f t="shared" si="46"/>
        <v>0</v>
      </c>
      <c r="NS14" s="157"/>
      <c r="OO14" s="161" t="s">
        <v>29</v>
      </c>
      <c r="OP14" s="157">
        <v>163</v>
      </c>
      <c r="OQ14" s="157">
        <v>163</v>
      </c>
      <c r="OR14" s="157">
        <v>0</v>
      </c>
      <c r="OS14" s="11">
        <v>0</v>
      </c>
      <c r="OT14" s="158">
        <f t="shared" si="47"/>
        <v>1</v>
      </c>
      <c r="OU14" s="158">
        <f t="shared" si="48"/>
        <v>0</v>
      </c>
      <c r="OV14" s="2" t="s">
        <v>119</v>
      </c>
      <c r="OW14" s="161" t="s">
        <v>29</v>
      </c>
      <c r="OX14" s="157">
        <v>163</v>
      </c>
      <c r="OY14" s="157">
        <v>163</v>
      </c>
      <c r="OZ14" s="157">
        <v>0</v>
      </c>
      <c r="PA14" s="11">
        <v>0</v>
      </c>
      <c r="PB14" s="158">
        <f t="shared" si="110"/>
        <v>1</v>
      </c>
      <c r="PC14" s="158">
        <f t="shared" si="50"/>
        <v>0</v>
      </c>
      <c r="PE14" s="161" t="s">
        <v>29</v>
      </c>
      <c r="PF14" s="157">
        <v>163</v>
      </c>
      <c r="PG14" s="157">
        <v>163</v>
      </c>
      <c r="PH14" s="157">
        <v>0</v>
      </c>
      <c r="PI14" s="11">
        <v>0</v>
      </c>
      <c r="PJ14" s="158">
        <f t="shared" si="51"/>
        <v>1</v>
      </c>
      <c r="PK14" s="158">
        <f t="shared" si="52"/>
        <v>0</v>
      </c>
      <c r="PM14" s="161" t="s">
        <v>29</v>
      </c>
      <c r="PN14" s="157">
        <v>163</v>
      </c>
      <c r="PO14" s="157">
        <v>163</v>
      </c>
      <c r="PP14" s="157">
        <v>0</v>
      </c>
      <c r="PQ14" s="11">
        <v>0</v>
      </c>
      <c r="PR14" s="158">
        <f t="shared" si="53"/>
        <v>1</v>
      </c>
      <c r="PS14" s="158">
        <f t="shared" si="54"/>
        <v>0</v>
      </c>
      <c r="PU14" s="161" t="s">
        <v>29</v>
      </c>
      <c r="PV14" s="157">
        <v>163</v>
      </c>
      <c r="PW14" s="157">
        <v>163</v>
      </c>
      <c r="PX14" s="157">
        <v>0</v>
      </c>
      <c r="PY14" s="11">
        <v>0</v>
      </c>
      <c r="PZ14" s="158">
        <f t="shared" si="55"/>
        <v>1</v>
      </c>
      <c r="QA14" s="158">
        <f t="shared" si="56"/>
        <v>0</v>
      </c>
      <c r="QC14" s="161" t="s">
        <v>29</v>
      </c>
      <c r="QD14" s="157">
        <v>163</v>
      </c>
      <c r="QE14" s="157">
        <v>163</v>
      </c>
      <c r="QF14" s="157">
        <v>0</v>
      </c>
      <c r="QG14" s="11">
        <v>0</v>
      </c>
      <c r="QH14" s="158">
        <f t="shared" si="57"/>
        <v>1</v>
      </c>
      <c r="QI14" s="158">
        <f t="shared" si="58"/>
        <v>0</v>
      </c>
      <c r="QK14" s="161" t="s">
        <v>29</v>
      </c>
      <c r="QL14" s="157">
        <v>163</v>
      </c>
      <c r="QM14" s="157">
        <v>163</v>
      </c>
      <c r="QN14" s="157">
        <v>0</v>
      </c>
      <c r="QO14" s="11">
        <v>0</v>
      </c>
      <c r="QP14" s="158">
        <f t="shared" si="59"/>
        <v>1</v>
      </c>
      <c r="QQ14" s="158">
        <f t="shared" si="60"/>
        <v>0</v>
      </c>
      <c r="QS14" s="161" t="s">
        <v>29</v>
      </c>
      <c r="QT14" s="157">
        <v>163</v>
      </c>
      <c r="QU14" s="157">
        <v>163</v>
      </c>
      <c r="QV14" s="157">
        <v>0</v>
      </c>
      <c r="QW14" s="157">
        <v>0</v>
      </c>
      <c r="QX14" s="158">
        <f t="shared" si="61"/>
        <v>1</v>
      </c>
      <c r="QY14" s="158">
        <f t="shared" si="62"/>
        <v>0</v>
      </c>
      <c r="RA14" s="161" t="s">
        <v>29</v>
      </c>
      <c r="RB14" s="157">
        <v>163</v>
      </c>
      <c r="RC14" s="157">
        <v>163</v>
      </c>
      <c r="RD14" s="157">
        <v>0</v>
      </c>
      <c r="RE14" s="157">
        <v>0</v>
      </c>
      <c r="RF14" s="158">
        <f t="shared" si="63"/>
        <v>1</v>
      </c>
      <c r="RG14" s="158">
        <f t="shared" si="64"/>
        <v>0</v>
      </c>
      <c r="RI14" s="161" t="s">
        <v>29</v>
      </c>
      <c r="RJ14" s="157">
        <v>163</v>
      </c>
      <c r="RK14" s="157">
        <v>163</v>
      </c>
      <c r="RL14" s="157">
        <v>0</v>
      </c>
      <c r="RM14" s="157">
        <v>0</v>
      </c>
      <c r="RN14" s="158">
        <f t="shared" si="65"/>
        <v>1</v>
      </c>
      <c r="RO14" s="158">
        <f t="shared" si="66"/>
        <v>0</v>
      </c>
      <c r="RQ14" s="161" t="s">
        <v>29</v>
      </c>
      <c r="RR14" s="157">
        <v>163</v>
      </c>
      <c r="RS14" s="157">
        <v>163</v>
      </c>
      <c r="RT14" s="157">
        <v>0</v>
      </c>
      <c r="RU14" s="157">
        <v>0</v>
      </c>
      <c r="RV14" s="158">
        <f t="shared" si="67"/>
        <v>1</v>
      </c>
      <c r="RW14" s="158">
        <f t="shared" si="68"/>
        <v>0</v>
      </c>
      <c r="RY14" s="161" t="s">
        <v>29</v>
      </c>
      <c r="RZ14" s="157">
        <v>163</v>
      </c>
      <c r="SA14" s="157">
        <v>163</v>
      </c>
      <c r="SB14" s="157">
        <v>0</v>
      </c>
      <c r="SC14" s="157">
        <v>0</v>
      </c>
      <c r="SD14" s="158">
        <f t="shared" si="69"/>
        <v>1</v>
      </c>
      <c r="SE14" s="158">
        <f t="shared" si="70"/>
        <v>0</v>
      </c>
      <c r="SG14" s="161" t="s">
        <v>29</v>
      </c>
      <c r="SH14" s="157">
        <v>163</v>
      </c>
      <c r="SI14" s="157">
        <v>163</v>
      </c>
      <c r="SJ14" s="157">
        <v>0</v>
      </c>
      <c r="SK14" s="157">
        <v>0</v>
      </c>
      <c r="SL14" s="158">
        <f t="shared" si="71"/>
        <v>1</v>
      </c>
      <c r="SM14" s="158">
        <f t="shared" si="72"/>
        <v>0</v>
      </c>
      <c r="SO14" s="161" t="s">
        <v>29</v>
      </c>
      <c r="SP14" s="157">
        <v>163</v>
      </c>
      <c r="SQ14" s="157">
        <v>163</v>
      </c>
      <c r="SR14" s="157">
        <v>0</v>
      </c>
      <c r="SS14" s="157">
        <v>0</v>
      </c>
      <c r="ST14" s="158">
        <f t="shared" si="73"/>
        <v>1</v>
      </c>
      <c r="SU14" s="158">
        <f t="shared" si="74"/>
        <v>0</v>
      </c>
      <c r="SW14" s="161" t="s">
        <v>29</v>
      </c>
      <c r="SX14" s="157">
        <v>163</v>
      </c>
      <c r="SY14" s="157">
        <v>163</v>
      </c>
      <c r="SZ14" s="157">
        <v>0</v>
      </c>
      <c r="TA14" s="157">
        <v>0</v>
      </c>
      <c r="TB14" s="158">
        <f t="shared" si="75"/>
        <v>1</v>
      </c>
      <c r="TC14" s="158">
        <f t="shared" si="76"/>
        <v>0</v>
      </c>
      <c r="TE14" s="161" t="s">
        <v>29</v>
      </c>
      <c r="TF14" s="157">
        <v>163</v>
      </c>
      <c r="TG14" s="157">
        <v>163</v>
      </c>
      <c r="TH14" s="157">
        <v>0</v>
      </c>
      <c r="TI14" s="157">
        <v>0</v>
      </c>
      <c r="TJ14" s="158">
        <f t="shared" si="77"/>
        <v>1</v>
      </c>
      <c r="TK14" s="158">
        <f t="shared" si="78"/>
        <v>0</v>
      </c>
      <c r="TM14" s="161" t="s">
        <v>29</v>
      </c>
      <c r="TN14" s="157">
        <v>163</v>
      </c>
      <c r="TO14" s="157">
        <v>163</v>
      </c>
      <c r="TP14" s="157">
        <v>0</v>
      </c>
      <c r="TQ14" s="157">
        <v>0</v>
      </c>
      <c r="TR14" s="158">
        <f t="shared" si="79"/>
        <v>1</v>
      </c>
      <c r="TS14" s="158">
        <f t="shared" si="80"/>
        <v>0</v>
      </c>
      <c r="TU14" s="161" t="s">
        <v>29</v>
      </c>
      <c r="TV14" s="157">
        <v>163</v>
      </c>
      <c r="TW14" s="157">
        <v>163</v>
      </c>
      <c r="TX14" s="157">
        <v>0</v>
      </c>
      <c r="TY14" s="157">
        <v>0</v>
      </c>
      <c r="TZ14" s="158">
        <f t="shared" si="81"/>
        <v>1</v>
      </c>
      <c r="UA14" s="158">
        <f t="shared" si="82"/>
        <v>0</v>
      </c>
      <c r="UC14" s="161" t="s">
        <v>29</v>
      </c>
      <c r="UD14" s="157">
        <v>163</v>
      </c>
      <c r="UE14" s="157">
        <v>163</v>
      </c>
      <c r="UF14" s="157">
        <v>0</v>
      </c>
      <c r="UG14" s="157">
        <v>0</v>
      </c>
      <c r="UH14" s="158">
        <f t="shared" si="83"/>
        <v>1</v>
      </c>
      <c r="UI14" s="158">
        <f t="shared" si="84"/>
        <v>0</v>
      </c>
      <c r="UK14" s="161" t="s">
        <v>29</v>
      </c>
      <c r="UL14" s="157">
        <v>163</v>
      </c>
      <c r="UM14" s="157">
        <v>163</v>
      </c>
      <c r="UN14" s="157">
        <v>0</v>
      </c>
      <c r="UO14" s="157">
        <v>0</v>
      </c>
      <c r="UP14" s="158">
        <f t="shared" si="85"/>
        <v>1</v>
      </c>
      <c r="UQ14" s="158">
        <f t="shared" si="86"/>
        <v>0</v>
      </c>
      <c r="US14" s="161" t="s">
        <v>29</v>
      </c>
      <c r="UT14" s="157">
        <v>163</v>
      </c>
      <c r="UU14" s="157">
        <v>163</v>
      </c>
      <c r="UV14" s="157">
        <v>0</v>
      </c>
      <c r="UW14" s="157">
        <v>0</v>
      </c>
      <c r="UX14" s="158">
        <f t="shared" si="87"/>
        <v>1</v>
      </c>
      <c r="UY14" s="158">
        <f t="shared" si="88"/>
        <v>0</v>
      </c>
      <c r="UZ14" s="157"/>
      <c r="VA14" s="161" t="s">
        <v>29</v>
      </c>
      <c r="VB14" s="157">
        <v>163</v>
      </c>
      <c r="VC14" s="157">
        <v>163</v>
      </c>
      <c r="VD14" s="157">
        <v>0</v>
      </c>
      <c r="VE14" s="157">
        <v>0</v>
      </c>
      <c r="VF14" s="158">
        <f t="shared" si="89"/>
        <v>1</v>
      </c>
      <c r="VG14" s="158">
        <f t="shared" si="90"/>
        <v>0</v>
      </c>
      <c r="VI14" s="161" t="s">
        <v>29</v>
      </c>
      <c r="VJ14" s="157">
        <v>163</v>
      </c>
      <c r="VK14" s="157">
        <v>163</v>
      </c>
      <c r="VL14" s="157">
        <v>0</v>
      </c>
      <c r="VM14" s="157">
        <v>0</v>
      </c>
      <c r="VN14" s="158">
        <f t="shared" si="91"/>
        <v>1</v>
      </c>
      <c r="VO14" s="158">
        <f t="shared" si="92"/>
        <v>0</v>
      </c>
      <c r="VQ14" s="161" t="s">
        <v>29</v>
      </c>
      <c r="VR14" s="157">
        <v>163</v>
      </c>
      <c r="VS14" s="157">
        <v>163</v>
      </c>
      <c r="VT14" s="157">
        <v>0</v>
      </c>
      <c r="VU14" s="157">
        <v>0</v>
      </c>
      <c r="VV14" s="158">
        <f t="shared" si="93"/>
        <v>1</v>
      </c>
      <c r="VW14" s="158">
        <f t="shared" si="94"/>
        <v>0</v>
      </c>
      <c r="VY14" s="161" t="s">
        <v>29</v>
      </c>
      <c r="VZ14" s="157">
        <v>163</v>
      </c>
      <c r="WA14" s="157">
        <v>163</v>
      </c>
      <c r="WB14" s="157">
        <v>0</v>
      </c>
      <c r="WC14" s="157">
        <v>0</v>
      </c>
      <c r="WD14" s="158">
        <f t="shared" si="95"/>
        <v>1</v>
      </c>
      <c r="WE14" s="158">
        <f t="shared" si="96"/>
        <v>0</v>
      </c>
      <c r="WG14" s="161" t="s">
        <v>29</v>
      </c>
      <c r="WH14" s="157">
        <v>163</v>
      </c>
      <c r="WI14" s="157">
        <v>163</v>
      </c>
      <c r="WJ14" s="157">
        <v>0</v>
      </c>
      <c r="WK14" s="157">
        <v>0</v>
      </c>
      <c r="WL14" s="158">
        <f t="shared" si="97"/>
        <v>1</v>
      </c>
      <c r="WM14" s="158">
        <f t="shared" si="98"/>
        <v>0</v>
      </c>
      <c r="WO14" s="161" t="s">
        <v>29</v>
      </c>
      <c r="WP14" s="157">
        <v>163</v>
      </c>
      <c r="WQ14" s="157">
        <v>163</v>
      </c>
      <c r="WR14" s="157">
        <v>0</v>
      </c>
      <c r="WS14" s="157">
        <v>0</v>
      </c>
      <c r="WT14" s="158">
        <f t="shared" si="99"/>
        <v>1</v>
      </c>
      <c r="WU14" s="158">
        <f t="shared" si="100"/>
        <v>0</v>
      </c>
      <c r="WW14" s="161" t="s">
        <v>29</v>
      </c>
      <c r="WX14" s="157">
        <v>163</v>
      </c>
      <c r="WY14" s="157">
        <v>163</v>
      </c>
      <c r="WZ14" s="157">
        <v>0</v>
      </c>
      <c r="XA14" s="157">
        <v>0</v>
      </c>
      <c r="XB14" s="158">
        <f t="shared" si="101"/>
        <v>1</v>
      </c>
      <c r="XC14" s="158" t="str">
        <f t="shared" si="102"/>
        <v>OK</v>
      </c>
      <c r="XD14" s="157"/>
      <c r="XE14" s="161" t="s">
        <v>29</v>
      </c>
      <c r="XF14" s="157">
        <f>267-104</f>
        <v>163</v>
      </c>
      <c r="XG14" s="157">
        <v>163</v>
      </c>
      <c r="XH14" s="157">
        <v>0</v>
      </c>
      <c r="XI14" s="157">
        <v>0</v>
      </c>
      <c r="XJ14" s="158">
        <f t="shared" si="103"/>
        <v>1</v>
      </c>
      <c r="XK14" s="158" t="str">
        <f t="shared" si="114"/>
        <v>OK</v>
      </c>
      <c r="XL14" s="17" t="s">
        <v>437</v>
      </c>
      <c r="XM14" s="161" t="s">
        <v>29</v>
      </c>
      <c r="XN14" s="157">
        <f>267</f>
        <v>267</v>
      </c>
      <c r="XO14" s="157">
        <f>163+71</f>
        <v>234</v>
      </c>
      <c r="XP14" s="157">
        <f>0+33</f>
        <v>33</v>
      </c>
      <c r="XQ14" s="157">
        <v>0</v>
      </c>
      <c r="XR14" s="158">
        <f t="shared" si="104"/>
        <v>0.8764044943820225</v>
      </c>
      <c r="XS14" s="158" t="str">
        <f t="shared" si="115"/>
        <v>Fail:-12%</v>
      </c>
    </row>
    <row r="15" spans="1:643" ht="17.25" thickBot="1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30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-0.16000000000000003</v>
      </c>
      <c r="P15" s="2" t="s">
        <v>30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3"/>
        <v>0</v>
      </c>
      <c r="X15" s="2" t="s">
        <v>30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4"/>
        <v>0</v>
      </c>
      <c r="AF15" s="2" t="s">
        <v>30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5"/>
        <v>0</v>
      </c>
      <c r="AN15" s="2" t="s">
        <v>30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6"/>
        <v>0</v>
      </c>
      <c r="AV15" s="2" t="s">
        <v>30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7"/>
        <v>0</v>
      </c>
      <c r="BD15" s="2" t="s">
        <v>30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8"/>
        <v>0</v>
      </c>
      <c r="BL15" s="2" t="s">
        <v>30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9"/>
        <v>0</v>
      </c>
      <c r="BT15" s="2" t="s">
        <v>30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10"/>
        <v>0</v>
      </c>
      <c r="CB15" s="2" t="s">
        <v>30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11"/>
        <v>0</v>
      </c>
      <c r="CJ15" s="2" t="s">
        <v>30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2"/>
        <v>0</v>
      </c>
      <c r="CR15" s="2" t="s">
        <v>30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3"/>
        <v>0</v>
      </c>
      <c r="CZ15" s="2" t="s">
        <v>30</v>
      </c>
      <c r="DA15" s="2">
        <v>25</v>
      </c>
      <c r="DB15" s="2">
        <v>21</v>
      </c>
      <c r="DC15" s="2">
        <v>4</v>
      </c>
      <c r="DD15" s="2">
        <v>0</v>
      </c>
      <c r="DE15" s="4">
        <v>0.84</v>
      </c>
      <c r="DF15" s="4">
        <f t="shared" si="14"/>
        <v>0</v>
      </c>
      <c r="DH15" s="2" t="s">
        <v>30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5"/>
        <v>0</v>
      </c>
      <c r="DP15" s="2" t="s">
        <v>30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6"/>
        <v>0</v>
      </c>
      <c r="DX15" s="2" t="s">
        <v>30</v>
      </c>
      <c r="DY15" s="2">
        <v>25</v>
      </c>
      <c r="DZ15" s="2">
        <v>21</v>
      </c>
      <c r="EA15" s="2">
        <v>4</v>
      </c>
      <c r="EB15" s="2">
        <v>0</v>
      </c>
      <c r="EC15" s="4">
        <v>0.84</v>
      </c>
      <c r="ED15" s="4">
        <f t="shared" si="17"/>
        <v>0</v>
      </c>
      <c r="EF15" s="2" t="s">
        <v>30</v>
      </c>
      <c r="EG15" s="2">
        <v>25</v>
      </c>
      <c r="EH15" s="2">
        <v>21</v>
      </c>
      <c r="EI15" s="2">
        <v>4</v>
      </c>
      <c r="EJ15" s="2">
        <v>0</v>
      </c>
      <c r="EK15" s="4">
        <v>0.84</v>
      </c>
      <c r="EL15" s="4">
        <f t="shared" si="18"/>
        <v>0</v>
      </c>
      <c r="EN15" s="2" t="s">
        <v>30</v>
      </c>
      <c r="EO15" s="2">
        <v>25</v>
      </c>
      <c r="EP15" s="2">
        <v>21</v>
      </c>
      <c r="EQ15" s="2">
        <v>4</v>
      </c>
      <c r="ER15" s="2">
        <v>0</v>
      </c>
      <c r="ES15" s="4">
        <v>0.84</v>
      </c>
      <c r="ET15" s="4">
        <f t="shared" si="19"/>
        <v>0</v>
      </c>
      <c r="EV15" s="2" t="s">
        <v>30</v>
      </c>
      <c r="EW15" s="2">
        <v>25</v>
      </c>
      <c r="EX15" s="2">
        <v>21</v>
      </c>
      <c r="EY15" s="2">
        <v>4</v>
      </c>
      <c r="EZ15" s="2">
        <v>0</v>
      </c>
      <c r="FA15" s="4">
        <v>0.84</v>
      </c>
      <c r="FB15" s="4">
        <f t="shared" si="20"/>
        <v>0</v>
      </c>
      <c r="FD15" s="2" t="s">
        <v>30</v>
      </c>
      <c r="FE15" s="2">
        <v>25</v>
      </c>
      <c r="FF15" s="2">
        <v>21</v>
      </c>
      <c r="FG15" s="2">
        <v>4</v>
      </c>
      <c r="FH15" s="2">
        <v>0</v>
      </c>
      <c r="FI15" s="4">
        <v>0.84</v>
      </c>
      <c r="FJ15" s="4">
        <f t="shared" si="21"/>
        <v>0</v>
      </c>
      <c r="FL15" s="2" t="s">
        <v>30</v>
      </c>
      <c r="FM15" s="2">
        <v>25</v>
      </c>
      <c r="FN15" s="2">
        <v>21</v>
      </c>
      <c r="FO15" s="2">
        <v>4</v>
      </c>
      <c r="FP15" s="2">
        <v>0</v>
      </c>
      <c r="FQ15" s="4">
        <v>0.84</v>
      </c>
      <c r="FR15" s="4">
        <f t="shared" si="22"/>
        <v>0</v>
      </c>
      <c r="FT15" s="2" t="s">
        <v>30</v>
      </c>
      <c r="FU15" s="2">
        <v>25</v>
      </c>
      <c r="FV15" s="2">
        <v>21</v>
      </c>
      <c r="FW15" s="2">
        <v>4</v>
      </c>
      <c r="FX15" s="2">
        <v>0</v>
      </c>
      <c r="FY15" s="4">
        <v>0.84</v>
      </c>
      <c r="FZ15" s="4">
        <f t="shared" si="23"/>
        <v>0</v>
      </c>
      <c r="GB15" s="2" t="s">
        <v>30</v>
      </c>
      <c r="GC15" s="2">
        <v>25</v>
      </c>
      <c r="GD15" s="2">
        <v>21</v>
      </c>
      <c r="GE15" s="2">
        <v>4</v>
      </c>
      <c r="GF15" s="2">
        <v>0</v>
      </c>
      <c r="GG15" s="4">
        <v>0.84</v>
      </c>
      <c r="GH15" s="4">
        <f t="shared" si="24"/>
        <v>0</v>
      </c>
      <c r="GJ15" s="2" t="s">
        <v>30</v>
      </c>
      <c r="GK15" s="2">
        <v>36</v>
      </c>
      <c r="GL15" s="2">
        <v>30</v>
      </c>
      <c r="GM15" s="7">
        <v>6</v>
      </c>
      <c r="GN15" s="2">
        <v>0</v>
      </c>
      <c r="GO15" s="4">
        <v>0.83</v>
      </c>
      <c r="GP15" s="4">
        <f t="shared" si="25"/>
        <v>-1.0000000000000009E-2</v>
      </c>
      <c r="GR15" s="2" t="s">
        <v>30</v>
      </c>
      <c r="GS15" s="2">
        <v>36</v>
      </c>
      <c r="GT15" s="2">
        <v>30</v>
      </c>
      <c r="GU15" s="11">
        <v>6</v>
      </c>
      <c r="GV15" s="2">
        <v>0</v>
      </c>
      <c r="GW15" s="4">
        <v>0.83</v>
      </c>
      <c r="GX15" s="111">
        <f t="shared" si="111"/>
        <v>0</v>
      </c>
      <c r="GZ15" s="2" t="s">
        <v>30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>HE15-'[1]ASUS MeMO Pad 8 K011'!ES15</f>
        <v>0</v>
      </c>
      <c r="HH15" s="2" t="s">
        <v>30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6"/>
        <v>0</v>
      </c>
      <c r="HP15" s="2" t="s">
        <v>30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7"/>
        <v>0</v>
      </c>
      <c r="HX15" s="2" t="s">
        <v>30</v>
      </c>
      <c r="HY15" s="2">
        <v>36</v>
      </c>
      <c r="HZ15" s="2">
        <v>30</v>
      </c>
      <c r="IA15" s="2">
        <v>6</v>
      </c>
      <c r="IB15" s="2">
        <v>0</v>
      </c>
      <c r="IC15" s="4">
        <f t="shared" si="105"/>
        <v>0.83333333333333337</v>
      </c>
      <c r="ID15" s="4">
        <f t="shared" si="28"/>
        <v>3.3333333333334103E-3</v>
      </c>
      <c r="IF15" s="2" t="s">
        <v>30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106"/>
        <v>0.83333333333333337</v>
      </c>
      <c r="IL15" s="4">
        <f t="shared" si="29"/>
        <v>0</v>
      </c>
      <c r="IN15" s="2" t="s">
        <v>30</v>
      </c>
      <c r="IO15" s="2">
        <v>36</v>
      </c>
      <c r="IP15" s="2">
        <v>30</v>
      </c>
      <c r="IQ15" s="2">
        <v>6</v>
      </c>
      <c r="IR15" s="2">
        <v>0</v>
      </c>
      <c r="IS15" s="4">
        <v>0.83</v>
      </c>
      <c r="IT15" s="4">
        <f t="shared" si="30"/>
        <v>-3.3333333333334103E-3</v>
      </c>
      <c r="IV15" s="2" t="s">
        <v>30</v>
      </c>
      <c r="IW15" s="2">
        <v>36</v>
      </c>
      <c r="IX15" s="2">
        <v>30</v>
      </c>
      <c r="IY15" s="2">
        <v>6</v>
      </c>
      <c r="IZ15" s="2">
        <v>0</v>
      </c>
      <c r="JA15" s="4">
        <v>0.83</v>
      </c>
      <c r="JB15" s="4">
        <f t="shared" si="31"/>
        <v>0</v>
      </c>
      <c r="JD15" s="2" t="s">
        <v>30</v>
      </c>
      <c r="JE15" s="2">
        <v>36</v>
      </c>
      <c r="JF15" s="2">
        <v>30</v>
      </c>
      <c r="JG15" s="2">
        <v>6</v>
      </c>
      <c r="JH15" s="2">
        <v>0</v>
      </c>
      <c r="JI15" s="4">
        <v>0.83</v>
      </c>
      <c r="JJ15" s="4">
        <f t="shared" si="32"/>
        <v>0</v>
      </c>
      <c r="JL15" s="2" t="s">
        <v>30</v>
      </c>
      <c r="JM15" s="2">
        <v>36</v>
      </c>
      <c r="JN15" s="2">
        <v>30</v>
      </c>
      <c r="JO15" s="2">
        <v>6</v>
      </c>
      <c r="JP15" s="2">
        <v>0</v>
      </c>
      <c r="JQ15" s="4">
        <v>0.83</v>
      </c>
      <c r="JR15" s="4">
        <f t="shared" si="33"/>
        <v>0</v>
      </c>
      <c r="JT15" s="2" t="s">
        <v>30</v>
      </c>
      <c r="JU15" s="2">
        <v>36</v>
      </c>
      <c r="JV15" s="2">
        <v>30</v>
      </c>
      <c r="JW15" s="2">
        <v>6</v>
      </c>
      <c r="JX15" s="2">
        <v>0</v>
      </c>
      <c r="JY15" s="4">
        <v>0.83</v>
      </c>
      <c r="JZ15" s="4">
        <f t="shared" si="34"/>
        <v>0</v>
      </c>
      <c r="KB15" s="2" t="s">
        <v>30</v>
      </c>
      <c r="KC15" s="2">
        <v>36</v>
      </c>
      <c r="KD15" s="2">
        <v>30</v>
      </c>
      <c r="KE15" s="2">
        <v>6</v>
      </c>
      <c r="KF15" s="2">
        <v>0</v>
      </c>
      <c r="KG15" s="4">
        <v>0.83</v>
      </c>
      <c r="KH15" s="4">
        <f t="shared" si="35"/>
        <v>0</v>
      </c>
      <c r="KJ15" s="2" t="s">
        <v>30</v>
      </c>
      <c r="KK15" s="2">
        <v>36</v>
      </c>
      <c r="KL15" s="2">
        <v>30</v>
      </c>
      <c r="KM15" s="2">
        <v>6</v>
      </c>
      <c r="KN15" s="2">
        <v>0</v>
      </c>
      <c r="KO15" s="4">
        <f t="shared" si="107"/>
        <v>0.83333333333333337</v>
      </c>
      <c r="KP15" s="4">
        <f t="shared" si="36"/>
        <v>3.3333333333334103E-3</v>
      </c>
      <c r="KQ15" s="4"/>
      <c r="KR15" s="125" t="s">
        <v>30</v>
      </c>
      <c r="KS15" s="116">
        <v>36</v>
      </c>
      <c r="KT15" s="117">
        <v>30</v>
      </c>
      <c r="KU15" s="117">
        <v>6</v>
      </c>
      <c r="KV15" s="117">
        <v>0</v>
      </c>
      <c r="KW15" s="118">
        <v>0.83</v>
      </c>
      <c r="KX15" s="118">
        <v>0</v>
      </c>
      <c r="KY15" s="116"/>
      <c r="KZ15" s="116" t="s">
        <v>30</v>
      </c>
      <c r="LA15" s="116">
        <v>36</v>
      </c>
      <c r="LB15" s="116">
        <v>30</v>
      </c>
      <c r="LC15" s="116">
        <v>6</v>
      </c>
      <c r="LD15" s="116">
        <v>0</v>
      </c>
      <c r="LE15" s="122">
        <f>LB15/LA15</f>
        <v>0.83333333333333337</v>
      </c>
      <c r="LF15" s="158">
        <f t="shared" si="37"/>
        <v>3.3333333333334103E-3</v>
      </c>
      <c r="LG15" s="158"/>
      <c r="LH15" s="156" t="s">
        <v>30</v>
      </c>
      <c r="LI15" s="156">
        <v>36</v>
      </c>
      <c r="LJ15" s="156">
        <v>30</v>
      </c>
      <c r="LK15" s="156">
        <v>6</v>
      </c>
      <c r="LL15" s="156">
        <v>0</v>
      </c>
      <c r="LM15" s="162">
        <f>LJ15/LI15</f>
        <v>0.83333333333333337</v>
      </c>
      <c r="LN15" s="158">
        <f t="shared" si="38"/>
        <v>0</v>
      </c>
      <c r="LO15" s="157"/>
      <c r="LP15" s="2" t="s">
        <v>30</v>
      </c>
      <c r="LQ15" s="2">
        <v>36</v>
      </c>
      <c r="LR15" s="2">
        <v>30</v>
      </c>
      <c r="LS15" s="2">
        <v>6</v>
      </c>
      <c r="LT15" s="2">
        <v>0</v>
      </c>
      <c r="LU15" s="4">
        <f t="shared" si="108"/>
        <v>0.83333333333333337</v>
      </c>
      <c r="LV15" s="4">
        <f t="shared" si="39"/>
        <v>0</v>
      </c>
      <c r="LX15" s="157" t="s">
        <v>30</v>
      </c>
      <c r="LY15" s="157">
        <v>36</v>
      </c>
      <c r="LZ15" s="157">
        <v>30</v>
      </c>
      <c r="MA15" s="157">
        <v>6</v>
      </c>
      <c r="MB15" s="157">
        <v>0</v>
      </c>
      <c r="MC15" s="158">
        <f t="shared" si="109"/>
        <v>0.83333333333333337</v>
      </c>
      <c r="MD15" s="158">
        <f t="shared" si="40"/>
        <v>0</v>
      </c>
      <c r="MF15" s="156" t="s">
        <v>30</v>
      </c>
      <c r="MG15" s="156">
        <v>36</v>
      </c>
      <c r="MH15" s="156">
        <v>30</v>
      </c>
      <c r="MI15" s="156">
        <v>6</v>
      </c>
      <c r="MJ15" s="156">
        <v>0</v>
      </c>
      <c r="MK15" s="162">
        <f t="shared" si="41"/>
        <v>0.83333333333333337</v>
      </c>
      <c r="ML15" s="158">
        <f t="shared" si="42"/>
        <v>0</v>
      </c>
      <c r="MM15" s="157"/>
      <c r="MN15" s="156" t="s">
        <v>30</v>
      </c>
      <c r="MO15" s="156">
        <v>36</v>
      </c>
      <c r="MP15" s="156">
        <v>30</v>
      </c>
      <c r="MQ15" s="156">
        <v>6</v>
      </c>
      <c r="MR15" s="156">
        <v>0</v>
      </c>
      <c r="MS15" s="162">
        <v>0.83</v>
      </c>
      <c r="MT15" s="158">
        <f t="shared" si="43"/>
        <v>-3.3333333333334103E-3</v>
      </c>
      <c r="MU15" s="157"/>
      <c r="MV15" s="156" t="s">
        <v>30</v>
      </c>
      <c r="MW15" s="156">
        <v>36</v>
      </c>
      <c r="MX15" s="156">
        <v>30</v>
      </c>
      <c r="MY15" s="156">
        <v>6</v>
      </c>
      <c r="MZ15" s="156">
        <v>0</v>
      </c>
      <c r="NA15" s="162">
        <v>0.83</v>
      </c>
      <c r="NB15" s="158">
        <f t="shared" si="44"/>
        <v>0</v>
      </c>
      <c r="NC15" s="157"/>
      <c r="ND15" s="156" t="s">
        <v>30</v>
      </c>
      <c r="NE15" s="156">
        <v>36</v>
      </c>
      <c r="NF15" s="156">
        <v>30</v>
      </c>
      <c r="NG15" s="156">
        <v>6</v>
      </c>
      <c r="NH15" s="156">
        <v>0</v>
      </c>
      <c r="NI15" s="162">
        <v>0.83</v>
      </c>
      <c r="NJ15" s="158">
        <f t="shared" si="45"/>
        <v>0</v>
      </c>
      <c r="NK15" s="157"/>
      <c r="NL15" s="156" t="s">
        <v>30</v>
      </c>
      <c r="NM15" s="156">
        <v>36</v>
      </c>
      <c r="NN15" s="156">
        <v>30</v>
      </c>
      <c r="NO15" s="156">
        <v>6</v>
      </c>
      <c r="NP15" s="156">
        <v>0</v>
      </c>
      <c r="NQ15" s="162">
        <v>0.83</v>
      </c>
      <c r="NR15" s="158">
        <f t="shared" si="46"/>
        <v>0</v>
      </c>
      <c r="NS15" s="157"/>
      <c r="OO15" s="157" t="s">
        <v>30</v>
      </c>
      <c r="OP15" s="157">
        <v>36</v>
      </c>
      <c r="OQ15" s="157">
        <v>30</v>
      </c>
      <c r="OR15" s="157">
        <v>6</v>
      </c>
      <c r="OS15" s="157">
        <v>0</v>
      </c>
      <c r="OT15" s="158">
        <f t="shared" si="47"/>
        <v>0.83333333333333337</v>
      </c>
      <c r="OU15" s="158">
        <f t="shared" si="48"/>
        <v>3.3333333333334103E-3</v>
      </c>
      <c r="OW15" s="157" t="s">
        <v>30</v>
      </c>
      <c r="OX15" s="157">
        <v>36</v>
      </c>
      <c r="OY15" s="157">
        <v>30</v>
      </c>
      <c r="OZ15" s="157">
        <v>6</v>
      </c>
      <c r="PA15" s="157">
        <v>0</v>
      </c>
      <c r="PB15" s="158">
        <f t="shared" si="110"/>
        <v>0.83333333333333337</v>
      </c>
      <c r="PC15" s="158">
        <f t="shared" si="50"/>
        <v>0</v>
      </c>
      <c r="PE15" s="157" t="s">
        <v>30</v>
      </c>
      <c r="PF15" s="157">
        <v>36</v>
      </c>
      <c r="PG15" s="157">
        <v>30</v>
      </c>
      <c r="PH15" s="157">
        <v>6</v>
      </c>
      <c r="PI15" s="157">
        <v>0</v>
      </c>
      <c r="PJ15" s="158">
        <f t="shared" si="51"/>
        <v>0.83333333333333337</v>
      </c>
      <c r="PK15" s="158">
        <f t="shared" si="52"/>
        <v>0</v>
      </c>
      <c r="PM15" s="157" t="s">
        <v>30</v>
      </c>
      <c r="PN15" s="157">
        <v>36</v>
      </c>
      <c r="PO15" s="157">
        <v>30</v>
      </c>
      <c r="PP15" s="157">
        <v>6</v>
      </c>
      <c r="PQ15" s="157">
        <v>0</v>
      </c>
      <c r="PR15" s="158">
        <f t="shared" si="53"/>
        <v>0.83333333333333337</v>
      </c>
      <c r="PS15" s="158">
        <f t="shared" si="54"/>
        <v>0</v>
      </c>
      <c r="PU15" s="157" t="s">
        <v>30</v>
      </c>
      <c r="PV15" s="157">
        <v>36</v>
      </c>
      <c r="PW15" s="157">
        <v>30</v>
      </c>
      <c r="PX15" s="157">
        <v>6</v>
      </c>
      <c r="PY15" s="157">
        <v>0</v>
      </c>
      <c r="PZ15" s="158">
        <f t="shared" si="55"/>
        <v>0.83333333333333337</v>
      </c>
      <c r="QA15" s="158">
        <f t="shared" si="56"/>
        <v>0</v>
      </c>
      <c r="QC15" s="157" t="s">
        <v>30</v>
      </c>
      <c r="QD15" s="157">
        <v>36</v>
      </c>
      <c r="QE15" s="157">
        <v>30</v>
      </c>
      <c r="QF15" s="157">
        <v>6</v>
      </c>
      <c r="QG15" s="157">
        <v>0</v>
      </c>
      <c r="QH15" s="158">
        <f t="shared" si="57"/>
        <v>0.83333333333333337</v>
      </c>
      <c r="QI15" s="158">
        <f t="shared" si="58"/>
        <v>0</v>
      </c>
      <c r="QK15" s="157" t="s">
        <v>30</v>
      </c>
      <c r="QL15" s="157">
        <v>36</v>
      </c>
      <c r="QM15" s="157">
        <v>30</v>
      </c>
      <c r="QN15" s="157">
        <v>6</v>
      </c>
      <c r="QO15" s="157">
        <v>0</v>
      </c>
      <c r="QP15" s="158">
        <f t="shared" si="59"/>
        <v>0.83333333333333337</v>
      </c>
      <c r="QQ15" s="158">
        <f t="shared" si="60"/>
        <v>0</v>
      </c>
      <c r="QS15" s="157" t="s">
        <v>30</v>
      </c>
      <c r="QT15" s="157">
        <v>36</v>
      </c>
      <c r="QU15" s="157">
        <v>30</v>
      </c>
      <c r="QV15" s="157">
        <v>6</v>
      </c>
      <c r="QW15" s="157">
        <v>0</v>
      </c>
      <c r="QX15" s="158">
        <f t="shared" si="61"/>
        <v>0.83333333333333337</v>
      </c>
      <c r="QY15" s="158">
        <f t="shared" si="62"/>
        <v>0</v>
      </c>
      <c r="RA15" s="157" t="s">
        <v>30</v>
      </c>
      <c r="RB15" s="157">
        <v>36</v>
      </c>
      <c r="RC15" s="157">
        <v>30</v>
      </c>
      <c r="RD15" s="157">
        <v>6</v>
      </c>
      <c r="RE15" s="157">
        <v>0</v>
      </c>
      <c r="RF15" s="158">
        <f t="shared" si="63"/>
        <v>0.83333333333333337</v>
      </c>
      <c r="RG15" s="158">
        <f t="shared" si="64"/>
        <v>0</v>
      </c>
      <c r="RI15" s="157" t="s">
        <v>30</v>
      </c>
      <c r="RJ15" s="157">
        <v>36</v>
      </c>
      <c r="RK15" s="157">
        <v>30</v>
      </c>
      <c r="RL15" s="157">
        <v>6</v>
      </c>
      <c r="RM15" s="157">
        <v>0</v>
      </c>
      <c r="RN15" s="158">
        <f t="shared" si="65"/>
        <v>0.83333333333333337</v>
      </c>
      <c r="RO15" s="158">
        <f t="shared" si="66"/>
        <v>0</v>
      </c>
      <c r="RQ15" s="157" t="s">
        <v>30</v>
      </c>
      <c r="RR15" s="157">
        <v>36</v>
      </c>
      <c r="RS15" s="157">
        <v>30</v>
      </c>
      <c r="RT15" s="157">
        <v>6</v>
      </c>
      <c r="RU15" s="157">
        <v>0</v>
      </c>
      <c r="RV15" s="158">
        <f t="shared" si="67"/>
        <v>0.83333333333333337</v>
      </c>
      <c r="RW15" s="158">
        <f t="shared" si="68"/>
        <v>0</v>
      </c>
      <c r="RY15" s="157" t="s">
        <v>30</v>
      </c>
      <c r="RZ15" s="157">
        <v>36</v>
      </c>
      <c r="SA15" s="157">
        <v>30</v>
      </c>
      <c r="SB15" s="157">
        <v>6</v>
      </c>
      <c r="SC15" s="157">
        <v>0</v>
      </c>
      <c r="SD15" s="158">
        <f t="shared" si="69"/>
        <v>0.83333333333333337</v>
      </c>
      <c r="SE15" s="158">
        <f t="shared" si="70"/>
        <v>0</v>
      </c>
      <c r="SG15" s="157" t="s">
        <v>30</v>
      </c>
      <c r="SH15" s="157">
        <v>36</v>
      </c>
      <c r="SI15" s="157">
        <v>30</v>
      </c>
      <c r="SJ15" s="157">
        <v>6</v>
      </c>
      <c r="SK15" s="157">
        <v>0</v>
      </c>
      <c r="SL15" s="158">
        <f t="shared" si="71"/>
        <v>0.83333333333333337</v>
      </c>
      <c r="SM15" s="158">
        <f t="shared" si="72"/>
        <v>0</v>
      </c>
      <c r="SO15" s="157" t="s">
        <v>30</v>
      </c>
      <c r="SP15" s="157">
        <v>36</v>
      </c>
      <c r="SQ15" s="157">
        <v>30</v>
      </c>
      <c r="SR15" s="157">
        <v>6</v>
      </c>
      <c r="SS15" s="157">
        <v>0</v>
      </c>
      <c r="ST15" s="158">
        <f t="shared" si="73"/>
        <v>0.83333333333333337</v>
      </c>
      <c r="SU15" s="158">
        <f t="shared" si="74"/>
        <v>0</v>
      </c>
      <c r="SW15" s="157" t="s">
        <v>30</v>
      </c>
      <c r="SX15" s="157">
        <v>36</v>
      </c>
      <c r="SY15" s="157">
        <v>30</v>
      </c>
      <c r="SZ15" s="157">
        <v>6</v>
      </c>
      <c r="TA15" s="157">
        <v>0</v>
      </c>
      <c r="TB15" s="158">
        <f t="shared" si="75"/>
        <v>0.83333333333333337</v>
      </c>
      <c r="TC15" s="158">
        <f t="shared" si="76"/>
        <v>0</v>
      </c>
      <c r="TE15" s="157" t="s">
        <v>30</v>
      </c>
      <c r="TF15" s="157">
        <v>36</v>
      </c>
      <c r="TG15" s="157">
        <v>30</v>
      </c>
      <c r="TH15" s="157">
        <v>6</v>
      </c>
      <c r="TI15" s="157">
        <v>0</v>
      </c>
      <c r="TJ15" s="158">
        <f t="shared" si="77"/>
        <v>0.83333333333333337</v>
      </c>
      <c r="TK15" s="158">
        <f t="shared" si="78"/>
        <v>0</v>
      </c>
      <c r="TM15" s="157" t="s">
        <v>30</v>
      </c>
      <c r="TN15" s="157">
        <v>36</v>
      </c>
      <c r="TO15" s="157">
        <v>30</v>
      </c>
      <c r="TP15" s="157">
        <v>6</v>
      </c>
      <c r="TQ15" s="157">
        <v>0</v>
      </c>
      <c r="TR15" s="158">
        <f t="shared" si="79"/>
        <v>0.83333333333333337</v>
      </c>
      <c r="TS15" s="158">
        <f t="shared" si="80"/>
        <v>0</v>
      </c>
      <c r="TU15" s="157" t="s">
        <v>30</v>
      </c>
      <c r="TV15" s="157">
        <v>36</v>
      </c>
      <c r="TW15" s="157">
        <v>30</v>
      </c>
      <c r="TX15" s="157">
        <v>6</v>
      </c>
      <c r="TY15" s="157">
        <v>0</v>
      </c>
      <c r="TZ15" s="158">
        <f t="shared" si="81"/>
        <v>0.83333333333333337</v>
      </c>
      <c r="UA15" s="158">
        <f t="shared" si="82"/>
        <v>0</v>
      </c>
      <c r="UC15" s="157" t="s">
        <v>30</v>
      </c>
      <c r="UD15" s="157">
        <v>36</v>
      </c>
      <c r="UE15" s="157">
        <v>30</v>
      </c>
      <c r="UF15" s="157">
        <v>6</v>
      </c>
      <c r="UG15" s="157">
        <v>0</v>
      </c>
      <c r="UH15" s="158">
        <f t="shared" si="83"/>
        <v>0.83333333333333337</v>
      </c>
      <c r="UI15" s="158">
        <f t="shared" si="84"/>
        <v>0</v>
      </c>
      <c r="UK15" s="157" t="s">
        <v>30</v>
      </c>
      <c r="UL15" s="157">
        <v>36</v>
      </c>
      <c r="UM15" s="157">
        <v>30</v>
      </c>
      <c r="UN15" s="157">
        <v>6</v>
      </c>
      <c r="UO15" s="157">
        <v>0</v>
      </c>
      <c r="UP15" s="158">
        <f t="shared" si="85"/>
        <v>0.83333333333333337</v>
      </c>
      <c r="UQ15" s="158">
        <f t="shared" si="86"/>
        <v>0</v>
      </c>
      <c r="US15" s="157" t="s">
        <v>30</v>
      </c>
      <c r="UT15" s="157">
        <v>36</v>
      </c>
      <c r="UU15" s="157">
        <v>30</v>
      </c>
      <c r="UV15" s="157">
        <v>6</v>
      </c>
      <c r="UW15" s="157">
        <v>0</v>
      </c>
      <c r="UX15" s="158">
        <f t="shared" si="87"/>
        <v>0.83333333333333337</v>
      </c>
      <c r="UY15" s="158">
        <f t="shared" si="88"/>
        <v>0</v>
      </c>
      <c r="UZ15" s="157"/>
      <c r="VA15" s="157" t="s">
        <v>30</v>
      </c>
      <c r="VB15" s="157">
        <v>36</v>
      </c>
      <c r="VC15" s="157">
        <v>30</v>
      </c>
      <c r="VD15" s="157">
        <v>6</v>
      </c>
      <c r="VE15" s="157">
        <v>0</v>
      </c>
      <c r="VF15" s="158">
        <f t="shared" si="89"/>
        <v>0.83333333333333337</v>
      </c>
      <c r="VG15" s="158">
        <f t="shared" si="90"/>
        <v>0</v>
      </c>
      <c r="VI15" s="157" t="s">
        <v>30</v>
      </c>
      <c r="VJ15" s="157">
        <v>36</v>
      </c>
      <c r="VK15" s="157">
        <v>30</v>
      </c>
      <c r="VL15" s="157">
        <v>6</v>
      </c>
      <c r="VM15" s="157">
        <v>0</v>
      </c>
      <c r="VN15" s="158">
        <f t="shared" si="91"/>
        <v>0.83333333333333337</v>
      </c>
      <c r="VO15" s="158">
        <f t="shared" si="92"/>
        <v>0</v>
      </c>
      <c r="VQ15" s="157" t="s">
        <v>30</v>
      </c>
      <c r="VR15" s="157">
        <v>36</v>
      </c>
      <c r="VS15" s="157">
        <v>30</v>
      </c>
      <c r="VT15" s="157">
        <v>6</v>
      </c>
      <c r="VU15" s="157">
        <v>0</v>
      </c>
      <c r="VV15" s="158">
        <f t="shared" si="93"/>
        <v>0.83333333333333337</v>
      </c>
      <c r="VW15" s="158">
        <f t="shared" si="94"/>
        <v>0</v>
      </c>
      <c r="VY15" s="157" t="s">
        <v>30</v>
      </c>
      <c r="VZ15" s="157">
        <v>36</v>
      </c>
      <c r="WA15" s="157">
        <v>30</v>
      </c>
      <c r="WB15" s="157">
        <v>6</v>
      </c>
      <c r="WC15" s="157">
        <v>0</v>
      </c>
      <c r="WD15" s="158">
        <f t="shared" si="95"/>
        <v>0.83333333333333337</v>
      </c>
      <c r="WE15" s="158">
        <f t="shared" si="96"/>
        <v>0</v>
      </c>
      <c r="WG15" s="157" t="s">
        <v>30</v>
      </c>
      <c r="WH15" s="17">
        <v>40</v>
      </c>
      <c r="WI15" s="17">
        <v>34</v>
      </c>
      <c r="WJ15" s="17">
        <v>6</v>
      </c>
      <c r="WK15" s="17">
        <v>0</v>
      </c>
      <c r="WL15" s="158">
        <f t="shared" si="97"/>
        <v>0.85</v>
      </c>
      <c r="WM15" s="158">
        <f t="shared" si="98"/>
        <v>1.6666666666666607E-2</v>
      </c>
      <c r="WO15" s="157" t="s">
        <v>30</v>
      </c>
      <c r="WP15" s="157">
        <v>40</v>
      </c>
      <c r="WQ15" s="157">
        <v>34</v>
      </c>
      <c r="WR15" s="157">
        <v>6</v>
      </c>
      <c r="WS15" s="157">
        <v>0</v>
      </c>
      <c r="WT15" s="158">
        <f t="shared" si="99"/>
        <v>0.85</v>
      </c>
      <c r="WU15" s="158">
        <f t="shared" si="100"/>
        <v>0</v>
      </c>
      <c r="WW15" s="157" t="s">
        <v>30</v>
      </c>
      <c r="WX15" s="157">
        <v>40</v>
      </c>
      <c r="WY15" s="157">
        <v>34</v>
      </c>
      <c r="WZ15" s="157">
        <v>6</v>
      </c>
      <c r="XA15" s="157">
        <v>0</v>
      </c>
      <c r="XB15" s="158">
        <f t="shared" si="101"/>
        <v>0.85</v>
      </c>
      <c r="XC15" s="158" t="str">
        <f t="shared" si="102"/>
        <v>OK</v>
      </c>
      <c r="XE15" s="157" t="s">
        <v>30</v>
      </c>
      <c r="XF15" s="157">
        <v>40</v>
      </c>
      <c r="XG15" s="157">
        <v>34</v>
      </c>
      <c r="XH15" s="157">
        <v>6</v>
      </c>
      <c r="XI15" s="157">
        <v>0</v>
      </c>
      <c r="XJ15" s="158">
        <f t="shared" si="103"/>
        <v>0.85</v>
      </c>
      <c r="XK15" s="158" t="str">
        <f t="shared" si="114"/>
        <v>OK</v>
      </c>
      <c r="XM15" s="157" t="s">
        <v>30</v>
      </c>
      <c r="XN15" s="157">
        <v>40</v>
      </c>
      <c r="XO15" s="157">
        <v>34</v>
      </c>
      <c r="XP15" s="157">
        <v>6</v>
      </c>
      <c r="XQ15" s="157">
        <v>0</v>
      </c>
      <c r="XR15" s="158">
        <f t="shared" si="104"/>
        <v>0.85</v>
      </c>
      <c r="XS15" s="158" t="str">
        <f t="shared" si="115"/>
        <v>OK</v>
      </c>
    </row>
    <row r="16" spans="1:643" ht="17.25" thickBot="1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3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4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5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6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7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8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9"/>
        <v>0</v>
      </c>
      <c r="BT16" s="2" t="s">
        <v>31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10"/>
        <v>0</v>
      </c>
      <c r="CB16" s="2" t="s">
        <v>31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11"/>
        <v>0</v>
      </c>
      <c r="CJ16" s="2" t="s">
        <v>31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2"/>
        <v>0</v>
      </c>
      <c r="CR16" s="2" t="s">
        <v>31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3"/>
        <v>0</v>
      </c>
      <c r="CZ16" s="2" t="s">
        <v>31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4"/>
        <v>0</v>
      </c>
      <c r="DH16" s="2" t="s">
        <v>31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5"/>
        <v>0</v>
      </c>
      <c r="DP16" s="2" t="s">
        <v>31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6"/>
        <v>0</v>
      </c>
      <c r="DX16" s="2" t="s">
        <v>31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7"/>
        <v>0</v>
      </c>
      <c r="EF16" s="2" t="s">
        <v>31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8"/>
        <v>0</v>
      </c>
      <c r="EN16" s="2" t="s">
        <v>31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9"/>
        <v>0</v>
      </c>
      <c r="EV16" s="2" t="s">
        <v>31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20"/>
        <v>0</v>
      </c>
      <c r="FD16" s="2" t="s">
        <v>31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21"/>
        <v>0</v>
      </c>
      <c r="FL16" s="2" t="s">
        <v>31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4">
        <f t="shared" si="22"/>
        <v>0</v>
      </c>
      <c r="FT16" s="2" t="s">
        <v>31</v>
      </c>
      <c r="FU16" s="2">
        <v>6</v>
      </c>
      <c r="FV16" s="2">
        <v>6</v>
      </c>
      <c r="FW16" s="2">
        <v>0</v>
      </c>
      <c r="FX16" s="2">
        <v>0</v>
      </c>
      <c r="FY16" s="4">
        <v>1</v>
      </c>
      <c r="FZ16" s="4">
        <f t="shared" si="23"/>
        <v>0</v>
      </c>
      <c r="GB16" s="2" t="s">
        <v>31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4">
        <f t="shared" si="24"/>
        <v>0</v>
      </c>
      <c r="GJ16" s="2" t="s">
        <v>31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5"/>
        <v>0</v>
      </c>
      <c r="GR16" s="2" t="s">
        <v>31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111">
        <f t="shared" si="111"/>
        <v>0</v>
      </c>
      <c r="GZ16" s="2" t="s">
        <v>31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>HE16-'[1]ASUS MeMO Pad 8 K011'!ES16</f>
        <v>0</v>
      </c>
      <c r="HH16" s="2" t="s">
        <v>31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6"/>
        <v>0</v>
      </c>
      <c r="HP16" s="2" t="s">
        <v>31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7"/>
        <v>0</v>
      </c>
      <c r="HX16" s="2" t="s">
        <v>31</v>
      </c>
      <c r="HY16" s="2">
        <v>6</v>
      </c>
      <c r="HZ16" s="2">
        <v>6</v>
      </c>
      <c r="IA16" s="2">
        <v>0</v>
      </c>
      <c r="IB16" s="2">
        <v>0</v>
      </c>
      <c r="IC16" s="4">
        <f t="shared" si="105"/>
        <v>1</v>
      </c>
      <c r="ID16" s="4">
        <f t="shared" si="28"/>
        <v>0</v>
      </c>
      <c r="IF16" s="2" t="s">
        <v>31</v>
      </c>
      <c r="IG16" s="2">
        <v>6</v>
      </c>
      <c r="IH16" s="2">
        <v>6</v>
      </c>
      <c r="II16" s="2">
        <v>0</v>
      </c>
      <c r="IJ16" s="2">
        <v>0</v>
      </c>
      <c r="IK16" s="4">
        <f t="shared" si="106"/>
        <v>1</v>
      </c>
      <c r="IL16" s="4">
        <f t="shared" si="29"/>
        <v>0</v>
      </c>
      <c r="IN16" s="2" t="s">
        <v>31</v>
      </c>
      <c r="IO16" s="2">
        <v>6</v>
      </c>
      <c r="IP16" s="2">
        <v>6</v>
      </c>
      <c r="IQ16" s="2">
        <v>0</v>
      </c>
      <c r="IR16" s="2">
        <v>0</v>
      </c>
      <c r="IS16" s="4">
        <v>1</v>
      </c>
      <c r="IT16" s="4">
        <f t="shared" si="30"/>
        <v>0</v>
      </c>
      <c r="IV16" s="2" t="s">
        <v>31</v>
      </c>
      <c r="IW16" s="2">
        <v>6</v>
      </c>
      <c r="IX16" s="2">
        <v>6</v>
      </c>
      <c r="IY16" s="2">
        <v>0</v>
      </c>
      <c r="IZ16" s="2">
        <v>0</v>
      </c>
      <c r="JA16" s="4">
        <v>1</v>
      </c>
      <c r="JB16" s="4">
        <f t="shared" si="31"/>
        <v>0</v>
      </c>
      <c r="JD16" s="2" t="s">
        <v>31</v>
      </c>
      <c r="JE16" s="2">
        <v>6</v>
      </c>
      <c r="JF16" s="2">
        <v>6</v>
      </c>
      <c r="JG16" s="2">
        <v>0</v>
      </c>
      <c r="JH16" s="2">
        <v>0</v>
      </c>
      <c r="JI16" s="4">
        <v>1</v>
      </c>
      <c r="JJ16" s="4">
        <f t="shared" si="32"/>
        <v>0</v>
      </c>
      <c r="JL16" s="2" t="s">
        <v>31</v>
      </c>
      <c r="JM16" s="2">
        <v>6</v>
      </c>
      <c r="JN16" s="2">
        <v>6</v>
      </c>
      <c r="JO16" s="2">
        <v>0</v>
      </c>
      <c r="JP16" s="2">
        <v>0</v>
      </c>
      <c r="JQ16" s="4">
        <v>1</v>
      </c>
      <c r="JR16" s="4">
        <f t="shared" si="33"/>
        <v>0</v>
      </c>
      <c r="JT16" s="2" t="s">
        <v>31</v>
      </c>
      <c r="JU16" s="2">
        <v>6</v>
      </c>
      <c r="JV16" s="2">
        <v>6</v>
      </c>
      <c r="JW16" s="2">
        <v>0</v>
      </c>
      <c r="JX16" s="2">
        <v>0</v>
      </c>
      <c r="JY16" s="4">
        <v>1</v>
      </c>
      <c r="JZ16" s="4">
        <f t="shared" si="34"/>
        <v>0</v>
      </c>
      <c r="KB16" s="2" t="s">
        <v>31</v>
      </c>
      <c r="KC16" s="2">
        <v>6</v>
      </c>
      <c r="KD16" s="2">
        <v>6</v>
      </c>
      <c r="KE16" s="2">
        <v>0</v>
      </c>
      <c r="KF16" s="2">
        <v>0</v>
      </c>
      <c r="KG16" s="4">
        <v>1</v>
      </c>
      <c r="KH16" s="4">
        <f t="shared" si="35"/>
        <v>0</v>
      </c>
      <c r="KJ16" s="2" t="s">
        <v>31</v>
      </c>
      <c r="KK16" s="2">
        <v>6</v>
      </c>
      <c r="KL16" s="2">
        <v>6</v>
      </c>
      <c r="KM16" s="2">
        <v>0</v>
      </c>
      <c r="KN16" s="2">
        <v>0</v>
      </c>
      <c r="KO16" s="4">
        <f t="shared" si="107"/>
        <v>1</v>
      </c>
      <c r="KP16" s="4">
        <f t="shared" si="36"/>
        <v>0</v>
      </c>
      <c r="KQ16" s="4"/>
      <c r="KR16" s="116" t="s">
        <v>31</v>
      </c>
      <c r="KS16" s="116">
        <v>6</v>
      </c>
      <c r="KT16" s="117">
        <v>6</v>
      </c>
      <c r="KU16" s="117">
        <v>0</v>
      </c>
      <c r="KV16" s="117">
        <v>0</v>
      </c>
      <c r="KW16" s="118">
        <v>1</v>
      </c>
      <c r="KX16" s="118">
        <v>0</v>
      </c>
      <c r="KY16" s="116"/>
      <c r="KZ16" s="116" t="s">
        <v>31</v>
      </c>
      <c r="LA16" s="116">
        <v>6</v>
      </c>
      <c r="LB16" s="116">
        <v>6</v>
      </c>
      <c r="LC16" s="116">
        <v>0</v>
      </c>
      <c r="LD16" s="116">
        <v>0</v>
      </c>
      <c r="LE16" s="122">
        <v>1</v>
      </c>
      <c r="LF16" s="158">
        <f t="shared" si="37"/>
        <v>0</v>
      </c>
      <c r="LG16" s="158"/>
      <c r="LH16" s="156" t="s">
        <v>31</v>
      </c>
      <c r="LI16" s="156">
        <v>6</v>
      </c>
      <c r="LJ16" s="156">
        <v>6</v>
      </c>
      <c r="LK16" s="156">
        <v>0</v>
      </c>
      <c r="LL16" s="156">
        <v>0</v>
      </c>
      <c r="LM16" s="162">
        <v>1</v>
      </c>
      <c r="LN16" s="158">
        <f t="shared" si="38"/>
        <v>0</v>
      </c>
      <c r="LO16" s="157"/>
      <c r="LP16" s="2" t="s">
        <v>31</v>
      </c>
      <c r="LQ16" s="2">
        <v>6</v>
      </c>
      <c r="LR16" s="2">
        <v>6</v>
      </c>
      <c r="LS16" s="2">
        <v>0</v>
      </c>
      <c r="LT16" s="2">
        <v>0</v>
      </c>
      <c r="LU16" s="4">
        <f t="shared" si="108"/>
        <v>1</v>
      </c>
      <c r="LV16" s="4">
        <f t="shared" si="39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109"/>
        <v>1</v>
      </c>
      <c r="MD16" s="158">
        <f t="shared" si="40"/>
        <v>0</v>
      </c>
      <c r="MF16" s="156" t="s">
        <v>31</v>
      </c>
      <c r="MG16" s="156">
        <v>6</v>
      </c>
      <c r="MH16" s="156">
        <v>6</v>
      </c>
      <c r="MI16" s="156">
        <v>0</v>
      </c>
      <c r="MJ16" s="156">
        <v>0</v>
      </c>
      <c r="MK16" s="162">
        <f t="shared" si="41"/>
        <v>1</v>
      </c>
      <c r="ML16" s="158">
        <f t="shared" si="42"/>
        <v>0</v>
      </c>
      <c r="MM16" s="157"/>
      <c r="MN16" s="156" t="s">
        <v>31</v>
      </c>
      <c r="MO16" s="156">
        <v>6</v>
      </c>
      <c r="MP16" s="156">
        <v>6</v>
      </c>
      <c r="MQ16" s="156">
        <v>0</v>
      </c>
      <c r="MR16" s="156">
        <v>0</v>
      </c>
      <c r="MS16" s="162">
        <v>1</v>
      </c>
      <c r="MT16" s="158">
        <f t="shared" si="43"/>
        <v>0</v>
      </c>
      <c r="MU16" s="157"/>
      <c r="MV16" s="156" t="s">
        <v>31</v>
      </c>
      <c r="MW16" s="156">
        <v>6</v>
      </c>
      <c r="MX16" s="156">
        <v>6</v>
      </c>
      <c r="MY16" s="156">
        <v>0</v>
      </c>
      <c r="MZ16" s="156">
        <v>0</v>
      </c>
      <c r="NA16" s="162">
        <v>1</v>
      </c>
      <c r="NB16" s="158">
        <f t="shared" si="44"/>
        <v>0</v>
      </c>
      <c r="NC16" s="157"/>
      <c r="ND16" s="156" t="s">
        <v>31</v>
      </c>
      <c r="NE16" s="156">
        <v>6</v>
      </c>
      <c r="NF16" s="156">
        <v>6</v>
      </c>
      <c r="NG16" s="156">
        <v>0</v>
      </c>
      <c r="NH16" s="156">
        <v>0</v>
      </c>
      <c r="NI16" s="162">
        <v>1</v>
      </c>
      <c r="NJ16" s="158">
        <f t="shared" si="45"/>
        <v>0</v>
      </c>
      <c r="NK16" s="157"/>
      <c r="NL16" s="156" t="s">
        <v>31</v>
      </c>
      <c r="NM16" s="156">
        <v>6</v>
      </c>
      <c r="NN16" s="156">
        <v>6</v>
      </c>
      <c r="NO16" s="156">
        <v>0</v>
      </c>
      <c r="NP16" s="156">
        <v>0</v>
      </c>
      <c r="NQ16" s="162">
        <v>1</v>
      </c>
      <c r="NR16" s="158">
        <f t="shared" si="46"/>
        <v>0</v>
      </c>
      <c r="NS16" s="157"/>
      <c r="OO16" s="157" t="s">
        <v>31</v>
      </c>
      <c r="OP16" s="157">
        <v>6</v>
      </c>
      <c r="OQ16" s="157">
        <v>6</v>
      </c>
      <c r="OR16" s="157">
        <v>0</v>
      </c>
      <c r="OS16" s="157">
        <v>0</v>
      </c>
      <c r="OT16" s="158">
        <f t="shared" si="47"/>
        <v>1</v>
      </c>
      <c r="OU16" s="158">
        <f t="shared" si="48"/>
        <v>0</v>
      </c>
      <c r="OW16" s="157" t="s">
        <v>31</v>
      </c>
      <c r="OX16" s="157">
        <v>6</v>
      </c>
      <c r="OY16" s="157">
        <v>6</v>
      </c>
      <c r="OZ16" s="157">
        <v>0</v>
      </c>
      <c r="PA16" s="157">
        <v>0</v>
      </c>
      <c r="PB16" s="158">
        <f t="shared" si="110"/>
        <v>1</v>
      </c>
      <c r="PC16" s="158">
        <f t="shared" si="50"/>
        <v>0</v>
      </c>
      <c r="PE16" s="157" t="s">
        <v>31</v>
      </c>
      <c r="PF16" s="157">
        <v>6</v>
      </c>
      <c r="PG16" s="157">
        <v>6</v>
      </c>
      <c r="PH16" s="157">
        <v>0</v>
      </c>
      <c r="PI16" s="157">
        <v>0</v>
      </c>
      <c r="PJ16" s="158">
        <f t="shared" si="51"/>
        <v>1</v>
      </c>
      <c r="PK16" s="158">
        <f t="shared" si="52"/>
        <v>0</v>
      </c>
      <c r="PM16" s="157" t="s">
        <v>31</v>
      </c>
      <c r="PN16" s="157">
        <v>6</v>
      </c>
      <c r="PO16" s="157">
        <v>6</v>
      </c>
      <c r="PP16" s="157">
        <v>0</v>
      </c>
      <c r="PQ16" s="157">
        <v>0</v>
      </c>
      <c r="PR16" s="158">
        <f t="shared" si="53"/>
        <v>1</v>
      </c>
      <c r="PS16" s="158">
        <f t="shared" si="54"/>
        <v>0</v>
      </c>
      <c r="PU16" s="157" t="s">
        <v>31</v>
      </c>
      <c r="PV16" s="157">
        <v>6</v>
      </c>
      <c r="PW16" s="157">
        <v>6</v>
      </c>
      <c r="PX16" s="157">
        <v>0</v>
      </c>
      <c r="PY16" s="157">
        <v>0</v>
      </c>
      <c r="PZ16" s="158">
        <f t="shared" si="55"/>
        <v>1</v>
      </c>
      <c r="QA16" s="158">
        <f t="shared" si="56"/>
        <v>0</v>
      </c>
      <c r="QC16" s="157" t="s">
        <v>31</v>
      </c>
      <c r="QD16" s="157">
        <v>6</v>
      </c>
      <c r="QE16" s="157">
        <v>6</v>
      </c>
      <c r="QF16" s="157">
        <v>0</v>
      </c>
      <c r="QG16" s="157">
        <v>0</v>
      </c>
      <c r="QH16" s="158">
        <f t="shared" si="57"/>
        <v>1</v>
      </c>
      <c r="QI16" s="158">
        <f t="shared" si="58"/>
        <v>0</v>
      </c>
      <c r="QK16" s="157" t="s">
        <v>31</v>
      </c>
      <c r="QL16" s="157">
        <v>6</v>
      </c>
      <c r="QM16" s="157">
        <v>6</v>
      </c>
      <c r="QN16" s="157">
        <v>0</v>
      </c>
      <c r="QO16" s="157">
        <v>0</v>
      </c>
      <c r="QP16" s="158">
        <f t="shared" si="59"/>
        <v>1</v>
      </c>
      <c r="QQ16" s="158">
        <f t="shared" si="60"/>
        <v>0</v>
      </c>
      <c r="QS16" s="157" t="s">
        <v>31</v>
      </c>
      <c r="QT16" s="157">
        <v>6</v>
      </c>
      <c r="QU16" s="157">
        <v>6</v>
      </c>
      <c r="QV16" s="157">
        <v>0</v>
      </c>
      <c r="QW16" s="157">
        <v>0</v>
      </c>
      <c r="QX16" s="158">
        <f t="shared" si="61"/>
        <v>1</v>
      </c>
      <c r="QY16" s="158">
        <f t="shared" si="62"/>
        <v>0</v>
      </c>
      <c r="RA16" s="157" t="s">
        <v>31</v>
      </c>
      <c r="RB16" s="157">
        <v>6</v>
      </c>
      <c r="RC16" s="157">
        <v>6</v>
      </c>
      <c r="RD16" s="157">
        <v>0</v>
      </c>
      <c r="RE16" s="157">
        <v>0</v>
      </c>
      <c r="RF16" s="158">
        <f t="shared" si="63"/>
        <v>1</v>
      </c>
      <c r="RG16" s="158">
        <f t="shared" si="64"/>
        <v>0</v>
      </c>
      <c r="RI16" s="157" t="s">
        <v>31</v>
      </c>
      <c r="RJ16" s="157">
        <v>6</v>
      </c>
      <c r="RK16" s="157">
        <v>6</v>
      </c>
      <c r="RL16" s="157">
        <v>0</v>
      </c>
      <c r="RM16" s="157">
        <v>0</v>
      </c>
      <c r="RN16" s="158">
        <f t="shared" si="65"/>
        <v>1</v>
      </c>
      <c r="RO16" s="158">
        <f t="shared" si="66"/>
        <v>0</v>
      </c>
      <c r="RQ16" s="157" t="s">
        <v>31</v>
      </c>
      <c r="RR16" s="157">
        <v>6</v>
      </c>
      <c r="RS16" s="157">
        <v>6</v>
      </c>
      <c r="RT16" s="157">
        <v>0</v>
      </c>
      <c r="RU16" s="157">
        <v>0</v>
      </c>
      <c r="RV16" s="158">
        <f t="shared" si="67"/>
        <v>1</v>
      </c>
      <c r="RW16" s="158">
        <f t="shared" si="68"/>
        <v>0</v>
      </c>
      <c r="RY16" s="157" t="s">
        <v>31</v>
      </c>
      <c r="RZ16" s="157">
        <v>6</v>
      </c>
      <c r="SA16" s="157">
        <v>6</v>
      </c>
      <c r="SB16" s="157">
        <v>0</v>
      </c>
      <c r="SC16" s="157">
        <v>0</v>
      </c>
      <c r="SD16" s="158">
        <f t="shared" si="69"/>
        <v>1</v>
      </c>
      <c r="SE16" s="158">
        <f t="shared" si="70"/>
        <v>0</v>
      </c>
      <c r="SG16" s="157" t="s">
        <v>31</v>
      </c>
      <c r="SH16" s="157">
        <v>6</v>
      </c>
      <c r="SI16" s="157">
        <v>6</v>
      </c>
      <c r="SJ16" s="157">
        <v>0</v>
      </c>
      <c r="SK16" s="157">
        <v>0</v>
      </c>
      <c r="SL16" s="158">
        <f t="shared" si="71"/>
        <v>1</v>
      </c>
      <c r="SM16" s="158">
        <f t="shared" si="72"/>
        <v>0</v>
      </c>
      <c r="SO16" s="157" t="s">
        <v>31</v>
      </c>
      <c r="SP16" s="157">
        <v>6</v>
      </c>
      <c r="SQ16" s="157">
        <v>6</v>
      </c>
      <c r="SR16" s="157">
        <v>0</v>
      </c>
      <c r="SS16" s="157">
        <v>0</v>
      </c>
      <c r="ST16" s="158">
        <f t="shared" si="73"/>
        <v>1</v>
      </c>
      <c r="SU16" s="158">
        <f t="shared" si="74"/>
        <v>0</v>
      </c>
      <c r="SW16" s="157" t="s">
        <v>31</v>
      </c>
      <c r="SX16" s="157">
        <v>6</v>
      </c>
      <c r="SY16" s="157">
        <v>6</v>
      </c>
      <c r="SZ16" s="157">
        <v>0</v>
      </c>
      <c r="TA16" s="157">
        <v>0</v>
      </c>
      <c r="TB16" s="158">
        <f t="shared" si="75"/>
        <v>1</v>
      </c>
      <c r="TC16" s="158">
        <f t="shared" si="76"/>
        <v>0</v>
      </c>
      <c r="TE16" s="157" t="s">
        <v>31</v>
      </c>
      <c r="TF16" s="157">
        <v>6</v>
      </c>
      <c r="TG16" s="157">
        <v>6</v>
      </c>
      <c r="TH16" s="157">
        <v>0</v>
      </c>
      <c r="TI16" s="157">
        <v>0</v>
      </c>
      <c r="TJ16" s="158">
        <f t="shared" si="77"/>
        <v>1</v>
      </c>
      <c r="TK16" s="158">
        <f t="shared" si="78"/>
        <v>0</v>
      </c>
      <c r="TM16" s="157" t="s">
        <v>31</v>
      </c>
      <c r="TN16" s="157">
        <v>6</v>
      </c>
      <c r="TO16" s="157">
        <v>6</v>
      </c>
      <c r="TP16" s="157">
        <v>0</v>
      </c>
      <c r="TQ16" s="157">
        <v>0</v>
      </c>
      <c r="TR16" s="158">
        <f t="shared" si="79"/>
        <v>1</v>
      </c>
      <c r="TS16" s="158">
        <f t="shared" si="80"/>
        <v>0</v>
      </c>
      <c r="TU16" s="157" t="s">
        <v>31</v>
      </c>
      <c r="TV16" s="157">
        <v>6</v>
      </c>
      <c r="TW16" s="157">
        <v>6</v>
      </c>
      <c r="TX16" s="157">
        <v>0</v>
      </c>
      <c r="TY16" s="157">
        <v>0</v>
      </c>
      <c r="TZ16" s="158">
        <f t="shared" si="81"/>
        <v>1</v>
      </c>
      <c r="UA16" s="158">
        <f t="shared" si="82"/>
        <v>0</v>
      </c>
      <c r="UC16" s="157" t="s">
        <v>31</v>
      </c>
      <c r="UD16" s="157">
        <v>6</v>
      </c>
      <c r="UE16" s="157">
        <v>6</v>
      </c>
      <c r="UF16" s="157">
        <v>0</v>
      </c>
      <c r="UG16" s="157">
        <v>0</v>
      </c>
      <c r="UH16" s="158">
        <f t="shared" si="83"/>
        <v>1</v>
      </c>
      <c r="UI16" s="158">
        <f t="shared" si="84"/>
        <v>0</v>
      </c>
      <c r="UK16" s="157" t="s">
        <v>31</v>
      </c>
      <c r="UL16" s="157">
        <v>6</v>
      </c>
      <c r="UM16" s="157">
        <v>6</v>
      </c>
      <c r="UN16" s="157">
        <v>0</v>
      </c>
      <c r="UO16" s="157">
        <v>0</v>
      </c>
      <c r="UP16" s="158">
        <f t="shared" si="85"/>
        <v>1</v>
      </c>
      <c r="UQ16" s="158">
        <f t="shared" si="86"/>
        <v>0</v>
      </c>
      <c r="US16" s="157" t="s">
        <v>31</v>
      </c>
      <c r="UT16" s="157">
        <v>6</v>
      </c>
      <c r="UU16" s="157">
        <v>6</v>
      </c>
      <c r="UV16" s="157">
        <v>0</v>
      </c>
      <c r="UW16" s="157">
        <v>0</v>
      </c>
      <c r="UX16" s="158">
        <f t="shared" si="87"/>
        <v>1</v>
      </c>
      <c r="UY16" s="158">
        <f t="shared" si="88"/>
        <v>0</v>
      </c>
      <c r="UZ16" s="157"/>
      <c r="VA16" s="157" t="s">
        <v>31</v>
      </c>
      <c r="VB16" s="157">
        <v>6</v>
      </c>
      <c r="VC16" s="157">
        <v>6</v>
      </c>
      <c r="VD16" s="157">
        <v>0</v>
      </c>
      <c r="VE16" s="157">
        <v>0</v>
      </c>
      <c r="VF16" s="158">
        <f t="shared" si="89"/>
        <v>1</v>
      </c>
      <c r="VG16" s="158">
        <f t="shared" si="90"/>
        <v>0</v>
      </c>
      <c r="VI16" s="157" t="s">
        <v>31</v>
      </c>
      <c r="VJ16" s="157">
        <v>6</v>
      </c>
      <c r="VK16" s="157">
        <v>6</v>
      </c>
      <c r="VL16" s="157">
        <v>0</v>
      </c>
      <c r="VM16" s="157">
        <v>0</v>
      </c>
      <c r="VN16" s="158">
        <f t="shared" si="91"/>
        <v>1</v>
      </c>
      <c r="VO16" s="158">
        <f t="shared" si="92"/>
        <v>0</v>
      </c>
      <c r="VQ16" s="157" t="s">
        <v>31</v>
      </c>
      <c r="VR16" s="157">
        <v>6</v>
      </c>
      <c r="VS16" s="157">
        <v>6</v>
      </c>
      <c r="VT16" s="157">
        <v>0</v>
      </c>
      <c r="VU16" s="157">
        <v>0</v>
      </c>
      <c r="VV16" s="158">
        <f t="shared" si="93"/>
        <v>1</v>
      </c>
      <c r="VW16" s="158">
        <f t="shared" si="94"/>
        <v>0</v>
      </c>
      <c r="VY16" s="157" t="s">
        <v>31</v>
      </c>
      <c r="VZ16" s="157">
        <v>6</v>
      </c>
      <c r="WA16" s="157">
        <v>6</v>
      </c>
      <c r="WB16" s="157">
        <v>0</v>
      </c>
      <c r="WC16" s="157">
        <v>0</v>
      </c>
      <c r="WD16" s="158">
        <f t="shared" si="95"/>
        <v>1</v>
      </c>
      <c r="WE16" s="158">
        <f t="shared" si="96"/>
        <v>0</v>
      </c>
      <c r="WG16" s="157" t="s">
        <v>31</v>
      </c>
      <c r="WH16" s="157">
        <v>6</v>
      </c>
      <c r="WI16" s="157">
        <v>6</v>
      </c>
      <c r="WJ16" s="157">
        <v>0</v>
      </c>
      <c r="WK16" s="157">
        <v>0</v>
      </c>
      <c r="WL16" s="158">
        <f t="shared" si="97"/>
        <v>1</v>
      </c>
      <c r="WM16" s="158">
        <f t="shared" si="98"/>
        <v>0</v>
      </c>
      <c r="WO16" s="157" t="s">
        <v>31</v>
      </c>
      <c r="WP16" s="157">
        <v>6</v>
      </c>
      <c r="WQ16" s="157">
        <v>6</v>
      </c>
      <c r="WR16" s="157">
        <v>0</v>
      </c>
      <c r="WS16" s="157">
        <v>0</v>
      </c>
      <c r="WT16" s="158">
        <f t="shared" si="99"/>
        <v>1</v>
      </c>
      <c r="WU16" s="158">
        <f t="shared" si="100"/>
        <v>0</v>
      </c>
      <c r="WW16" s="157" t="s">
        <v>31</v>
      </c>
      <c r="WX16" s="157">
        <v>6</v>
      </c>
      <c r="WY16" s="157">
        <v>6</v>
      </c>
      <c r="WZ16" s="157">
        <v>0</v>
      </c>
      <c r="XA16" s="157">
        <v>0</v>
      </c>
      <c r="XB16" s="158">
        <f t="shared" si="101"/>
        <v>1</v>
      </c>
      <c r="XC16" s="158" t="str">
        <f t="shared" si="102"/>
        <v>OK</v>
      </c>
      <c r="XE16" s="157" t="s">
        <v>31</v>
      </c>
      <c r="XF16" s="157">
        <v>6</v>
      </c>
      <c r="XG16" s="157">
        <v>6</v>
      </c>
      <c r="XH16" s="157">
        <v>0</v>
      </c>
      <c r="XI16" s="157">
        <v>0</v>
      </c>
      <c r="XJ16" s="158">
        <f t="shared" si="103"/>
        <v>1</v>
      </c>
      <c r="XK16" s="158" t="str">
        <f t="shared" si="114"/>
        <v>OK</v>
      </c>
      <c r="XM16" s="157" t="s">
        <v>31</v>
      </c>
      <c r="XN16" s="157">
        <v>6</v>
      </c>
      <c r="XO16" s="157">
        <v>6</v>
      </c>
      <c r="XP16" s="157">
        <v>0</v>
      </c>
      <c r="XQ16" s="157">
        <v>0</v>
      </c>
      <c r="XR16" s="158">
        <f t="shared" si="104"/>
        <v>1</v>
      </c>
      <c r="XS16" s="158" t="str">
        <f t="shared" si="115"/>
        <v>OK</v>
      </c>
    </row>
    <row r="17" spans="1:643" ht="17.25" thickBot="1">
      <c r="A17" s="2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2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2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3"/>
        <v>0</v>
      </c>
      <c r="X17" s="2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4"/>
        <v>0</v>
      </c>
      <c r="AF17" s="66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5"/>
        <v>0</v>
      </c>
      <c r="AN17" s="66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6"/>
        <v>0</v>
      </c>
      <c r="AV17" s="66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7"/>
        <v>0</v>
      </c>
      <c r="BD17" s="66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8"/>
        <v>0</v>
      </c>
      <c r="BL17" s="66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9"/>
        <v>0</v>
      </c>
      <c r="BT17" s="66" t="s">
        <v>32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10"/>
        <v>0</v>
      </c>
      <c r="CB17" s="66" t="s">
        <v>32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11"/>
        <v>0</v>
      </c>
      <c r="CJ17" s="66" t="s">
        <v>32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2"/>
        <v>0</v>
      </c>
      <c r="CR17" s="66" t="s">
        <v>32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3"/>
        <v>0</v>
      </c>
      <c r="CZ17" s="66" t="s">
        <v>32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4"/>
        <v>0</v>
      </c>
      <c r="DH17" s="66" t="s">
        <v>32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5"/>
        <v>0</v>
      </c>
      <c r="DP17" s="66" t="s">
        <v>32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6"/>
        <v>0</v>
      </c>
      <c r="DX17" s="66" t="s">
        <v>32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4">
        <f t="shared" si="17"/>
        <v>0</v>
      </c>
      <c r="EF17" s="66" t="s">
        <v>32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8"/>
        <v>0</v>
      </c>
      <c r="EN17" s="66" t="s">
        <v>32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9"/>
        <v>0</v>
      </c>
      <c r="EV17" s="66" t="s">
        <v>32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20"/>
        <v>0</v>
      </c>
      <c r="FD17" s="66" t="s">
        <v>32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21"/>
        <v>0</v>
      </c>
      <c r="FL17" s="66" t="s">
        <v>32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4">
        <f t="shared" si="22"/>
        <v>0</v>
      </c>
      <c r="FT17" s="66" t="s">
        <v>32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3"/>
        <v>0</v>
      </c>
      <c r="GB17" s="66" t="s">
        <v>32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4"/>
        <v>0</v>
      </c>
      <c r="GJ17" s="66" t="s">
        <v>32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5"/>
        <v>0</v>
      </c>
      <c r="GR17" s="66" t="s">
        <v>32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111">
        <f t="shared" si="111"/>
        <v>0</v>
      </c>
      <c r="GZ17" s="66" t="s">
        <v>32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>HE17-'[1]ASUS MeMO Pad 8 K011'!ES17</f>
        <v>0</v>
      </c>
      <c r="HH17" s="66" t="s">
        <v>32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>HM17-HE17</f>
        <v>0</v>
      </c>
      <c r="HP17" s="66" t="s">
        <v>32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7"/>
        <v>0</v>
      </c>
      <c r="HX17" s="66" t="s">
        <v>32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8"/>
        <v>0</v>
      </c>
      <c r="IE17" s="2" t="s">
        <v>119</v>
      </c>
      <c r="IF17" s="66" t="s">
        <v>32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9"/>
        <v>0</v>
      </c>
      <c r="IN17" s="65" t="s">
        <v>32</v>
      </c>
      <c r="IO17" s="2">
        <v>628</v>
      </c>
      <c r="IP17" s="2">
        <v>618</v>
      </c>
      <c r="IQ17" s="2">
        <v>10</v>
      </c>
      <c r="IR17" s="2">
        <v>0</v>
      </c>
      <c r="IS17" s="4">
        <v>0.98</v>
      </c>
      <c r="IT17" s="4">
        <f t="shared" si="30"/>
        <v>0</v>
      </c>
      <c r="IV17" s="65" t="s">
        <v>32</v>
      </c>
      <c r="IW17" s="2">
        <v>628</v>
      </c>
      <c r="IX17" s="2">
        <v>618</v>
      </c>
      <c r="IY17" s="2">
        <v>10</v>
      </c>
      <c r="IZ17" s="2">
        <v>0</v>
      </c>
      <c r="JA17" s="4">
        <v>0.98</v>
      </c>
      <c r="JB17" s="4">
        <f t="shared" si="31"/>
        <v>0</v>
      </c>
      <c r="JD17" s="114" t="s">
        <v>32</v>
      </c>
      <c r="JE17" s="2">
        <v>628</v>
      </c>
      <c r="JF17" s="2">
        <v>618</v>
      </c>
      <c r="JG17" s="2">
        <v>10</v>
      </c>
      <c r="JH17" s="2">
        <v>0</v>
      </c>
      <c r="JI17" s="4">
        <v>0.98</v>
      </c>
      <c r="JJ17" s="4">
        <f t="shared" si="32"/>
        <v>0</v>
      </c>
      <c r="JL17" s="114" t="s">
        <v>32</v>
      </c>
      <c r="JM17" s="2">
        <v>628</v>
      </c>
      <c r="JN17" s="2">
        <v>618</v>
      </c>
      <c r="JO17" s="2">
        <v>10</v>
      </c>
      <c r="JP17" s="2">
        <v>0</v>
      </c>
      <c r="JQ17" s="4">
        <v>0.98</v>
      </c>
      <c r="JR17" s="4">
        <f t="shared" si="33"/>
        <v>0</v>
      </c>
      <c r="JT17" s="114" t="s">
        <v>32</v>
      </c>
      <c r="JU17" s="2">
        <v>628</v>
      </c>
      <c r="JV17" s="2">
        <v>618</v>
      </c>
      <c r="JW17" s="2">
        <v>10</v>
      </c>
      <c r="JX17" s="2">
        <v>0</v>
      </c>
      <c r="JY17" s="4">
        <v>0.98</v>
      </c>
      <c r="JZ17" s="4">
        <f t="shared" si="34"/>
        <v>0</v>
      </c>
      <c r="KB17" s="114" t="s">
        <v>32</v>
      </c>
      <c r="KC17" s="2">
        <v>628</v>
      </c>
      <c r="KD17" s="2">
        <v>618</v>
      </c>
      <c r="KE17" s="2">
        <v>10</v>
      </c>
      <c r="KF17" s="2">
        <v>0</v>
      </c>
      <c r="KG17" s="4">
        <v>0.98</v>
      </c>
      <c r="KH17" s="4">
        <f t="shared" si="35"/>
        <v>0</v>
      </c>
      <c r="KJ17" s="114" t="s">
        <v>32</v>
      </c>
      <c r="KK17" s="2">
        <v>628</v>
      </c>
      <c r="KL17" s="2">
        <v>618</v>
      </c>
      <c r="KM17" s="2">
        <v>10</v>
      </c>
      <c r="KN17" s="2">
        <v>0</v>
      </c>
      <c r="KO17" s="4">
        <v>0.98</v>
      </c>
      <c r="KP17" s="4">
        <f t="shared" si="36"/>
        <v>0</v>
      </c>
      <c r="KQ17" s="4"/>
      <c r="KR17" s="123" t="s">
        <v>32</v>
      </c>
      <c r="KS17" s="117">
        <v>628</v>
      </c>
      <c r="KT17" s="117">
        <v>618</v>
      </c>
      <c r="KU17" s="117">
        <v>10</v>
      </c>
      <c r="KV17" s="117">
        <v>0</v>
      </c>
      <c r="KW17" s="118">
        <v>0.98</v>
      </c>
      <c r="KX17" s="118">
        <v>0</v>
      </c>
      <c r="KY17" s="116"/>
      <c r="KZ17" s="123" t="s">
        <v>32</v>
      </c>
      <c r="LA17" s="117">
        <v>628</v>
      </c>
      <c r="LB17" s="117">
        <v>618</v>
      </c>
      <c r="LC17" s="117">
        <v>10</v>
      </c>
      <c r="LD17" s="117">
        <v>0</v>
      </c>
      <c r="LE17" s="118">
        <v>0.98</v>
      </c>
      <c r="LF17" s="158">
        <f t="shared" si="37"/>
        <v>0</v>
      </c>
      <c r="LG17" s="158"/>
      <c r="LH17" s="16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v>0.98</v>
      </c>
      <c r="LN17" s="158">
        <f t="shared" si="38"/>
        <v>0</v>
      </c>
      <c r="LO17" s="157"/>
      <c r="LP17" s="16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v>0.98</v>
      </c>
      <c r="LV17" s="4">
        <f t="shared" si="39"/>
        <v>0</v>
      </c>
      <c r="LX17" s="16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109"/>
        <v>0.98407643312101911</v>
      </c>
      <c r="MD17" s="158">
        <f t="shared" si="40"/>
        <v>4.0764331210191296E-3</v>
      </c>
      <c r="MF17" s="163" t="s">
        <v>32</v>
      </c>
      <c r="MG17" s="157">
        <v>628</v>
      </c>
      <c r="MH17" s="174">
        <v>619</v>
      </c>
      <c r="MI17" s="157">
        <v>9</v>
      </c>
      <c r="MJ17" s="157">
        <v>0</v>
      </c>
      <c r="MK17" s="162">
        <f t="shared" si="41"/>
        <v>0.98566878980891715</v>
      </c>
      <c r="ML17" s="158">
        <f t="shared" si="42"/>
        <v>1.5923566878980333E-3</v>
      </c>
      <c r="MM17" s="157"/>
      <c r="MN17" s="163" t="s">
        <v>32</v>
      </c>
      <c r="MO17" s="157">
        <v>628</v>
      </c>
      <c r="MP17" s="174">
        <v>619</v>
      </c>
      <c r="MQ17" s="157">
        <v>9</v>
      </c>
      <c r="MR17" s="157">
        <v>0</v>
      </c>
      <c r="MS17" s="158">
        <v>0.98</v>
      </c>
      <c r="MT17" s="158">
        <f t="shared" si="43"/>
        <v>-5.6687898089171629E-3</v>
      </c>
      <c r="MU17" s="157"/>
      <c r="MV17" s="163" t="s">
        <v>32</v>
      </c>
      <c r="MW17" s="156">
        <v>628</v>
      </c>
      <c r="MX17" s="156">
        <v>619</v>
      </c>
      <c r="MY17" s="156">
        <v>9</v>
      </c>
      <c r="MZ17" s="156">
        <v>0</v>
      </c>
      <c r="NA17" s="162">
        <f>MX17/MW17</f>
        <v>0.98566878980891715</v>
      </c>
      <c r="NB17" s="158">
        <f t="shared" si="44"/>
        <v>5.6687898089171629E-3</v>
      </c>
      <c r="NC17" s="157" t="s">
        <v>119</v>
      </c>
      <c r="ND17" s="163" t="s">
        <v>32</v>
      </c>
      <c r="NE17" s="156">
        <v>628</v>
      </c>
      <c r="NF17" s="175">
        <v>619</v>
      </c>
      <c r="NG17" s="156">
        <v>9</v>
      </c>
      <c r="NH17" s="156">
        <v>0</v>
      </c>
      <c r="NI17" s="162">
        <f>NF17/NE17</f>
        <v>0.98566878980891715</v>
      </c>
      <c r="NJ17" s="158">
        <f t="shared" si="45"/>
        <v>0</v>
      </c>
      <c r="NK17" s="157"/>
      <c r="NL17" s="163" t="s">
        <v>32</v>
      </c>
      <c r="NM17" s="156">
        <v>628</v>
      </c>
      <c r="NN17" s="175">
        <v>619</v>
      </c>
      <c r="NO17" s="156">
        <v>9</v>
      </c>
      <c r="NP17" s="156">
        <v>0</v>
      </c>
      <c r="NQ17" s="162">
        <f>NN17/NM17</f>
        <v>0.98566878980891715</v>
      </c>
      <c r="NR17" s="158">
        <f t="shared" si="46"/>
        <v>0</v>
      </c>
      <c r="NS17" s="157"/>
      <c r="OO17" s="173" t="s">
        <v>32</v>
      </c>
      <c r="OP17" s="159">
        <v>628</v>
      </c>
      <c r="OQ17" s="159">
        <v>618</v>
      </c>
      <c r="OR17" s="159">
        <v>10</v>
      </c>
      <c r="OS17" s="157">
        <v>0</v>
      </c>
      <c r="OT17" s="158">
        <f t="shared" si="47"/>
        <v>0.98407643312101911</v>
      </c>
      <c r="OU17" s="158">
        <f t="shared" si="48"/>
        <v>-1.5923566878980333E-3</v>
      </c>
      <c r="OW17" s="173" t="s">
        <v>32</v>
      </c>
      <c r="OX17" s="159">
        <v>628</v>
      </c>
      <c r="OY17" s="159">
        <v>618</v>
      </c>
      <c r="OZ17" s="159">
        <v>10</v>
      </c>
      <c r="PA17" s="157">
        <v>0</v>
      </c>
      <c r="PB17" s="158">
        <f t="shared" si="110"/>
        <v>0.98407643312101911</v>
      </c>
      <c r="PC17" s="158">
        <f t="shared" si="50"/>
        <v>0</v>
      </c>
      <c r="PE17" s="173" t="s">
        <v>32</v>
      </c>
      <c r="PF17" s="159">
        <v>628</v>
      </c>
      <c r="PG17" s="159">
        <v>618</v>
      </c>
      <c r="PH17" s="159">
        <v>10</v>
      </c>
      <c r="PI17" s="157">
        <v>0</v>
      </c>
      <c r="PJ17" s="158">
        <f t="shared" si="51"/>
        <v>0.98407643312101911</v>
      </c>
      <c r="PK17" s="158">
        <f t="shared" si="52"/>
        <v>0</v>
      </c>
      <c r="PM17" s="173" t="s">
        <v>32</v>
      </c>
      <c r="PN17" s="159">
        <v>628</v>
      </c>
      <c r="PO17" s="159">
        <v>618</v>
      </c>
      <c r="PP17" s="159">
        <v>10</v>
      </c>
      <c r="PQ17" s="157">
        <v>0</v>
      </c>
      <c r="PR17" s="158">
        <f t="shared" si="53"/>
        <v>0.98407643312101911</v>
      </c>
      <c r="PS17" s="158">
        <f t="shared" si="54"/>
        <v>0</v>
      </c>
      <c r="PU17" s="173" t="s">
        <v>32</v>
      </c>
      <c r="PV17" s="159">
        <v>628</v>
      </c>
      <c r="PW17" s="159">
        <v>618</v>
      </c>
      <c r="PX17" s="159">
        <v>10</v>
      </c>
      <c r="PY17" s="157">
        <v>0</v>
      </c>
      <c r="PZ17" s="158">
        <f t="shared" si="55"/>
        <v>0.98407643312101911</v>
      </c>
      <c r="QA17" s="158">
        <f t="shared" si="56"/>
        <v>0</v>
      </c>
      <c r="QC17" s="173" t="s">
        <v>32</v>
      </c>
      <c r="QD17" s="159">
        <v>628</v>
      </c>
      <c r="QE17" s="159">
        <v>618</v>
      </c>
      <c r="QF17" s="159">
        <v>10</v>
      </c>
      <c r="QG17" s="157">
        <v>0</v>
      </c>
      <c r="QH17" s="158">
        <f t="shared" si="57"/>
        <v>0.98407643312101911</v>
      </c>
      <c r="QI17" s="158">
        <f t="shared" si="58"/>
        <v>0</v>
      </c>
      <c r="QK17" s="173" t="s">
        <v>32</v>
      </c>
      <c r="QL17" s="159">
        <v>628</v>
      </c>
      <c r="QM17" s="159">
        <v>618</v>
      </c>
      <c r="QN17" s="159">
        <v>10</v>
      </c>
      <c r="QO17" s="157">
        <v>0</v>
      </c>
      <c r="QP17" s="158">
        <f t="shared" si="59"/>
        <v>0.98407643312101911</v>
      </c>
      <c r="QQ17" s="158">
        <f t="shared" si="60"/>
        <v>0</v>
      </c>
      <c r="QS17" s="17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f t="shared" si="61"/>
        <v>0.98407643312101911</v>
      </c>
      <c r="QY17" s="158">
        <f t="shared" si="62"/>
        <v>0</v>
      </c>
      <c r="RA17" s="17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f t="shared" si="63"/>
        <v>0.98407643312101911</v>
      </c>
      <c r="RG17" s="158">
        <f t="shared" si="64"/>
        <v>0</v>
      </c>
      <c r="RI17" s="173" t="s">
        <v>32</v>
      </c>
      <c r="RJ17" s="157">
        <v>628</v>
      </c>
      <c r="RK17" s="157">
        <v>618</v>
      </c>
      <c r="RL17" s="157">
        <v>10</v>
      </c>
      <c r="RM17" s="157">
        <v>0</v>
      </c>
      <c r="RN17" s="158">
        <f t="shared" si="65"/>
        <v>0.98407643312101911</v>
      </c>
      <c r="RO17" s="158">
        <f t="shared" si="66"/>
        <v>0</v>
      </c>
      <c r="RQ17" s="173" t="s">
        <v>32</v>
      </c>
      <c r="RR17" s="157">
        <v>628</v>
      </c>
      <c r="RS17" s="157">
        <v>618</v>
      </c>
      <c r="RT17" s="157">
        <v>10</v>
      </c>
      <c r="RU17" s="157">
        <v>0</v>
      </c>
      <c r="RV17" s="158">
        <f t="shared" si="67"/>
        <v>0.98407643312101911</v>
      </c>
      <c r="RW17" s="158">
        <f t="shared" si="68"/>
        <v>0</v>
      </c>
      <c r="RY17" s="173" t="s">
        <v>32</v>
      </c>
      <c r="RZ17" s="157">
        <v>628</v>
      </c>
      <c r="SA17" s="157">
        <v>618</v>
      </c>
      <c r="SB17" s="157">
        <v>10</v>
      </c>
      <c r="SC17" s="157">
        <v>0</v>
      </c>
      <c r="SD17" s="158">
        <f t="shared" si="69"/>
        <v>0.98407643312101911</v>
      </c>
      <c r="SE17" s="158">
        <f t="shared" si="70"/>
        <v>0</v>
      </c>
      <c r="SG17" s="173" t="s">
        <v>32</v>
      </c>
      <c r="SH17" s="157">
        <v>628</v>
      </c>
      <c r="SI17" s="157">
        <v>618</v>
      </c>
      <c r="SJ17" s="157">
        <v>10</v>
      </c>
      <c r="SK17" s="157">
        <v>0</v>
      </c>
      <c r="SL17" s="158">
        <f t="shared" si="71"/>
        <v>0.98407643312101911</v>
      </c>
      <c r="SM17" s="158">
        <f t="shared" si="72"/>
        <v>0</v>
      </c>
      <c r="SO17" s="173" t="s">
        <v>32</v>
      </c>
      <c r="SP17" s="157">
        <v>628</v>
      </c>
      <c r="SQ17" s="157">
        <v>618</v>
      </c>
      <c r="SR17" s="157">
        <v>10</v>
      </c>
      <c r="SS17" s="157">
        <v>0</v>
      </c>
      <c r="ST17" s="158">
        <f t="shared" si="73"/>
        <v>0.98407643312101911</v>
      </c>
      <c r="SU17" s="158">
        <f t="shared" si="74"/>
        <v>0</v>
      </c>
      <c r="SW17" s="173" t="s">
        <v>32</v>
      </c>
      <c r="SX17" s="157">
        <v>628</v>
      </c>
      <c r="SY17" s="157">
        <v>618</v>
      </c>
      <c r="SZ17" s="157">
        <v>10</v>
      </c>
      <c r="TA17" s="157">
        <v>0</v>
      </c>
      <c r="TB17" s="158">
        <f t="shared" si="75"/>
        <v>0.98407643312101911</v>
      </c>
      <c r="TC17" s="158">
        <f t="shared" si="76"/>
        <v>0</v>
      </c>
      <c r="TE17" s="173" t="s">
        <v>32</v>
      </c>
      <c r="TF17" s="157">
        <v>628</v>
      </c>
      <c r="TG17" s="157">
        <v>618</v>
      </c>
      <c r="TH17" s="157">
        <v>10</v>
      </c>
      <c r="TI17" s="157">
        <v>0</v>
      </c>
      <c r="TJ17" s="158">
        <f t="shared" si="77"/>
        <v>0.98407643312101911</v>
      </c>
      <c r="TK17" s="158">
        <f t="shared" si="78"/>
        <v>0</v>
      </c>
      <c r="TM17" s="173" t="s">
        <v>32</v>
      </c>
      <c r="TN17" s="157">
        <v>628</v>
      </c>
      <c r="TO17" s="157">
        <v>618</v>
      </c>
      <c r="TP17" s="157">
        <v>10</v>
      </c>
      <c r="TQ17" s="157">
        <v>0</v>
      </c>
      <c r="TR17" s="158">
        <f t="shared" si="79"/>
        <v>0.98407643312101911</v>
      </c>
      <c r="TS17" s="158">
        <f t="shared" si="80"/>
        <v>0</v>
      </c>
      <c r="TU17" s="173" t="s">
        <v>32</v>
      </c>
      <c r="TV17" s="157">
        <v>628</v>
      </c>
      <c r="TW17" s="157">
        <v>618</v>
      </c>
      <c r="TX17" s="157">
        <v>10</v>
      </c>
      <c r="TY17" s="157">
        <v>0</v>
      </c>
      <c r="TZ17" s="158">
        <f t="shared" si="81"/>
        <v>0.98407643312101911</v>
      </c>
      <c r="UA17" s="158">
        <f t="shared" si="82"/>
        <v>0</v>
      </c>
      <c r="UC17" s="173" t="s">
        <v>32</v>
      </c>
      <c r="UD17" s="157">
        <v>628</v>
      </c>
      <c r="UE17" s="157">
        <v>618</v>
      </c>
      <c r="UF17" s="157">
        <v>10</v>
      </c>
      <c r="UG17" s="157">
        <v>0</v>
      </c>
      <c r="UH17" s="158">
        <f t="shared" si="83"/>
        <v>0.98407643312101911</v>
      </c>
      <c r="UI17" s="158">
        <f t="shared" si="84"/>
        <v>0</v>
      </c>
      <c r="UK17" s="173" t="s">
        <v>32</v>
      </c>
      <c r="UL17" s="157">
        <v>628</v>
      </c>
      <c r="UM17" s="157">
        <v>618</v>
      </c>
      <c r="UN17" s="157">
        <v>10</v>
      </c>
      <c r="UO17" s="157">
        <v>0</v>
      </c>
      <c r="UP17" s="158">
        <f t="shared" si="85"/>
        <v>0.98407643312101911</v>
      </c>
      <c r="UQ17" s="158">
        <f t="shared" si="86"/>
        <v>0</v>
      </c>
      <c r="US17" s="173" t="s">
        <v>32</v>
      </c>
      <c r="UT17" s="157">
        <v>628</v>
      </c>
      <c r="UU17" s="157">
        <v>618</v>
      </c>
      <c r="UV17" s="157">
        <v>10</v>
      </c>
      <c r="UW17" s="157">
        <v>0</v>
      </c>
      <c r="UX17" s="158">
        <f t="shared" si="87"/>
        <v>0.98407643312101911</v>
      </c>
      <c r="UY17" s="158">
        <f t="shared" si="88"/>
        <v>0</v>
      </c>
      <c r="UZ17" s="157"/>
      <c r="VA17" s="173" t="s">
        <v>32</v>
      </c>
      <c r="VB17" s="157">
        <v>628</v>
      </c>
      <c r="VC17" s="157">
        <v>618</v>
      </c>
      <c r="VD17" s="157">
        <v>10</v>
      </c>
      <c r="VE17" s="157">
        <v>0</v>
      </c>
      <c r="VF17" s="158">
        <f t="shared" si="89"/>
        <v>0.98407643312101911</v>
      </c>
      <c r="VG17" s="158">
        <f t="shared" si="90"/>
        <v>0</v>
      </c>
      <c r="VI17" s="173" t="s">
        <v>32</v>
      </c>
      <c r="VJ17" s="157">
        <v>628</v>
      </c>
      <c r="VK17" s="157">
        <v>618</v>
      </c>
      <c r="VL17" s="157">
        <v>10</v>
      </c>
      <c r="VM17" s="157">
        <v>0</v>
      </c>
      <c r="VN17" s="158">
        <f t="shared" si="91"/>
        <v>0.98407643312101911</v>
      </c>
      <c r="VO17" s="158">
        <f t="shared" si="92"/>
        <v>0</v>
      </c>
      <c r="VQ17" s="173" t="s">
        <v>32</v>
      </c>
      <c r="VR17" s="157">
        <v>628</v>
      </c>
      <c r="VS17" s="157">
        <v>618</v>
      </c>
      <c r="VT17" s="157">
        <v>10</v>
      </c>
      <c r="VU17" s="157">
        <v>0</v>
      </c>
      <c r="VV17" s="158">
        <f t="shared" si="93"/>
        <v>0.98407643312101911</v>
      </c>
      <c r="VW17" s="158">
        <f t="shared" si="94"/>
        <v>0</v>
      </c>
      <c r="VY17" s="173" t="s">
        <v>32</v>
      </c>
      <c r="VZ17" s="157">
        <v>628</v>
      </c>
      <c r="WA17" s="157">
        <v>618</v>
      </c>
      <c r="WB17" s="157">
        <v>10</v>
      </c>
      <c r="WC17" s="157">
        <v>0</v>
      </c>
      <c r="WD17" s="158">
        <f t="shared" si="95"/>
        <v>0.98407643312101911</v>
      </c>
      <c r="WE17" s="158">
        <f t="shared" si="96"/>
        <v>0</v>
      </c>
      <c r="WG17" s="173" t="s">
        <v>32</v>
      </c>
      <c r="WH17" s="157">
        <v>628</v>
      </c>
      <c r="WI17" s="157">
        <v>618</v>
      </c>
      <c r="WJ17" s="157">
        <v>10</v>
      </c>
      <c r="WK17" s="157">
        <v>0</v>
      </c>
      <c r="WL17" s="158">
        <f t="shared" si="97"/>
        <v>0.98407643312101911</v>
      </c>
      <c r="WM17" s="158">
        <f t="shared" si="98"/>
        <v>0</v>
      </c>
      <c r="WO17" s="173" t="s">
        <v>32</v>
      </c>
      <c r="WP17" s="157">
        <v>628</v>
      </c>
      <c r="WQ17" s="157">
        <v>566</v>
      </c>
      <c r="WR17" s="157">
        <v>8</v>
      </c>
      <c r="WS17" s="157">
        <v>54</v>
      </c>
      <c r="WT17" s="158">
        <f t="shared" si="99"/>
        <v>0.90127388535031849</v>
      </c>
      <c r="WU17" s="158">
        <f t="shared" si="100"/>
        <v>-8.2802547770700619E-2</v>
      </c>
      <c r="WV17" s="157" t="s">
        <v>119</v>
      </c>
      <c r="WW17" s="173" t="s">
        <v>32</v>
      </c>
      <c r="WX17" s="157">
        <v>628</v>
      </c>
      <c r="WY17" s="157">
        <v>618</v>
      </c>
      <c r="WZ17" s="157">
        <v>10</v>
      </c>
      <c r="XA17" s="157">
        <v>0</v>
      </c>
      <c r="XB17" s="158">
        <f t="shared" si="101"/>
        <v>0.98407643312101911</v>
      </c>
      <c r="XC17" s="158" t="str">
        <f t="shared" si="102"/>
        <v>Fail:0.0828025477707006</v>
      </c>
      <c r="XE17" s="173" t="s">
        <v>32</v>
      </c>
      <c r="XF17" s="157">
        <f>636-8</f>
        <v>628</v>
      </c>
      <c r="XG17" s="157">
        <v>618</v>
      </c>
      <c r="XH17" s="157">
        <v>10</v>
      </c>
      <c r="XI17" s="157">
        <f>8-8</f>
        <v>0</v>
      </c>
      <c r="XJ17" s="158">
        <f t="shared" si="103"/>
        <v>0.98407643312101911</v>
      </c>
      <c r="XK17" s="158" t="str">
        <f t="shared" si="114"/>
        <v>OK</v>
      </c>
      <c r="XM17" s="173" t="s">
        <v>32</v>
      </c>
      <c r="XN17" s="157">
        <f>636</f>
        <v>636</v>
      </c>
      <c r="XO17" s="157">
        <f>618+8</f>
        <v>626</v>
      </c>
      <c r="XP17" s="157">
        <v>10</v>
      </c>
      <c r="XQ17" s="157">
        <f>8-8</f>
        <v>0</v>
      </c>
      <c r="XR17" s="158">
        <f t="shared" si="104"/>
        <v>0.98427672955974843</v>
      </c>
      <c r="XS17" s="158" t="str">
        <f t="shared" si="115"/>
        <v>Fail:0%</v>
      </c>
    </row>
    <row r="18" spans="1:643" ht="17.25" thickBot="1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33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33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3"/>
        <v>0</v>
      </c>
      <c r="X18" s="2" t="s">
        <v>33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4"/>
        <v>0</v>
      </c>
      <c r="AF18" s="2" t="s">
        <v>33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5"/>
        <v>0</v>
      </c>
      <c r="AN18" s="2" t="s">
        <v>33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6"/>
        <v>0</v>
      </c>
      <c r="AV18" s="2" t="s">
        <v>33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7"/>
        <v>0</v>
      </c>
      <c r="BD18" s="2" t="s">
        <v>33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8"/>
        <v>0</v>
      </c>
      <c r="BL18" s="2" t="s">
        <v>33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9"/>
        <v>0</v>
      </c>
      <c r="BT18" s="2" t="s">
        <v>33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10"/>
        <v>0</v>
      </c>
      <c r="CB18" s="2" t="s">
        <v>33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11"/>
        <v>0</v>
      </c>
      <c r="CJ18" s="2" t="s">
        <v>33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2"/>
        <v>0</v>
      </c>
      <c r="CR18" s="2" t="s">
        <v>33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3"/>
        <v>0</v>
      </c>
      <c r="CZ18" s="2" t="s">
        <v>33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4">
        <f t="shared" si="14"/>
        <v>0</v>
      </c>
      <c r="DH18" s="2" t="s">
        <v>33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5"/>
        <v>0</v>
      </c>
      <c r="DP18" s="2" t="s">
        <v>33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6"/>
        <v>0</v>
      </c>
      <c r="DX18" s="2" t="s">
        <v>33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4">
        <f t="shared" si="17"/>
        <v>0</v>
      </c>
      <c r="EF18" s="2" t="s">
        <v>33</v>
      </c>
      <c r="EG18" s="2">
        <v>52</v>
      </c>
      <c r="EH18" s="2">
        <v>52</v>
      </c>
      <c r="EI18" s="2">
        <v>0</v>
      </c>
      <c r="EJ18" s="2">
        <v>0</v>
      </c>
      <c r="EK18" s="4">
        <v>1</v>
      </c>
      <c r="EL18" s="4">
        <f t="shared" si="18"/>
        <v>0</v>
      </c>
      <c r="EN18" s="2" t="s">
        <v>33</v>
      </c>
      <c r="EO18" s="2">
        <v>52</v>
      </c>
      <c r="EP18" s="2">
        <v>52</v>
      </c>
      <c r="EQ18" s="2">
        <v>0</v>
      </c>
      <c r="ER18" s="2">
        <v>0</v>
      </c>
      <c r="ES18" s="4">
        <v>1</v>
      </c>
      <c r="ET18" s="4">
        <f t="shared" si="19"/>
        <v>0</v>
      </c>
      <c r="EV18" s="2" t="s">
        <v>33</v>
      </c>
      <c r="EW18" s="2">
        <v>52</v>
      </c>
      <c r="EX18" s="2">
        <v>52</v>
      </c>
      <c r="EY18" s="2">
        <v>0</v>
      </c>
      <c r="EZ18" s="2">
        <v>0</v>
      </c>
      <c r="FA18" s="4">
        <v>1</v>
      </c>
      <c r="FB18" s="4">
        <f t="shared" si="20"/>
        <v>0</v>
      </c>
      <c r="FD18" s="2" t="s">
        <v>33</v>
      </c>
      <c r="FE18" s="2">
        <v>52</v>
      </c>
      <c r="FF18" s="2">
        <v>52</v>
      </c>
      <c r="FG18" s="2">
        <v>0</v>
      </c>
      <c r="FH18" s="2">
        <v>0</v>
      </c>
      <c r="FI18" s="4">
        <v>1</v>
      </c>
      <c r="FJ18" s="4">
        <f t="shared" si="21"/>
        <v>0</v>
      </c>
      <c r="FL18" s="2" t="s">
        <v>33</v>
      </c>
      <c r="FM18" s="2">
        <v>52</v>
      </c>
      <c r="FN18" s="2">
        <v>52</v>
      </c>
      <c r="FO18" s="2">
        <v>0</v>
      </c>
      <c r="FP18" s="2">
        <v>0</v>
      </c>
      <c r="FQ18" s="4">
        <v>1</v>
      </c>
      <c r="FR18" s="4">
        <f t="shared" si="22"/>
        <v>0</v>
      </c>
      <c r="FT18" s="2" t="s">
        <v>33</v>
      </c>
      <c r="FU18" s="2">
        <v>52</v>
      </c>
      <c r="FV18" s="2">
        <v>52</v>
      </c>
      <c r="FW18" s="2">
        <v>0</v>
      </c>
      <c r="FX18" s="2">
        <v>0</v>
      </c>
      <c r="FY18" s="4">
        <v>1</v>
      </c>
      <c r="FZ18" s="4">
        <f t="shared" si="23"/>
        <v>0</v>
      </c>
      <c r="GB18" s="2" t="s">
        <v>33</v>
      </c>
      <c r="GC18" s="2">
        <v>52</v>
      </c>
      <c r="GD18" s="2">
        <v>52</v>
      </c>
      <c r="GE18" s="2">
        <v>0</v>
      </c>
      <c r="GF18" s="2">
        <v>0</v>
      </c>
      <c r="GG18" s="4">
        <v>1</v>
      </c>
      <c r="GH18" s="4">
        <f t="shared" si="24"/>
        <v>0</v>
      </c>
      <c r="GJ18" s="2" t="s">
        <v>33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5"/>
        <v>0</v>
      </c>
      <c r="GR18" s="2" t="s">
        <v>33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111">
        <f t="shared" si="111"/>
        <v>0</v>
      </c>
      <c r="GZ18" s="2" t="s">
        <v>33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>HE18-'[1]ASUS MeMO Pad 8 K011'!ES18</f>
        <v>0</v>
      </c>
      <c r="HH18" s="2" t="s">
        <v>33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6"/>
        <v>0</v>
      </c>
      <c r="HP18" s="2" t="s">
        <v>33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7"/>
        <v>0</v>
      </c>
      <c r="HX18" s="2" t="s">
        <v>33</v>
      </c>
      <c r="HY18" s="2">
        <v>109</v>
      </c>
      <c r="HZ18" s="2">
        <v>109</v>
      </c>
      <c r="IA18" s="2">
        <v>0</v>
      </c>
      <c r="IB18" s="2">
        <v>0</v>
      </c>
      <c r="IC18" s="4">
        <f t="shared" si="105"/>
        <v>1</v>
      </c>
      <c r="ID18" s="4">
        <f t="shared" si="28"/>
        <v>0</v>
      </c>
      <c r="IF18" s="2" t="s">
        <v>33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106"/>
        <v>1</v>
      </c>
      <c r="IL18" s="4">
        <f t="shared" si="29"/>
        <v>0</v>
      </c>
      <c r="IN18" s="2" t="s">
        <v>33</v>
      </c>
      <c r="IO18" s="2">
        <v>109</v>
      </c>
      <c r="IP18" s="2">
        <v>109</v>
      </c>
      <c r="IQ18" s="2">
        <v>0</v>
      </c>
      <c r="IR18" s="2">
        <v>0</v>
      </c>
      <c r="IS18" s="4">
        <v>1</v>
      </c>
      <c r="IT18" s="4">
        <f t="shared" si="30"/>
        <v>0</v>
      </c>
      <c r="IV18" s="2" t="s">
        <v>33</v>
      </c>
      <c r="IW18" s="2">
        <v>109</v>
      </c>
      <c r="IX18" s="2">
        <v>109</v>
      </c>
      <c r="IY18" s="2">
        <v>0</v>
      </c>
      <c r="IZ18" s="2">
        <v>0</v>
      </c>
      <c r="JA18" s="4">
        <v>1</v>
      </c>
      <c r="JB18" s="4">
        <f t="shared" si="31"/>
        <v>0</v>
      </c>
      <c r="JD18" s="2" t="s">
        <v>33</v>
      </c>
      <c r="JE18" s="2">
        <v>109</v>
      </c>
      <c r="JF18" s="2">
        <v>109</v>
      </c>
      <c r="JG18" s="2">
        <v>0</v>
      </c>
      <c r="JH18" s="2">
        <v>0</v>
      </c>
      <c r="JI18" s="4">
        <v>1</v>
      </c>
      <c r="JJ18" s="4">
        <f t="shared" si="32"/>
        <v>0</v>
      </c>
      <c r="JL18" s="2" t="s">
        <v>33</v>
      </c>
      <c r="JM18" s="2">
        <v>109</v>
      </c>
      <c r="JN18" s="2">
        <v>109</v>
      </c>
      <c r="JO18" s="2">
        <v>0</v>
      </c>
      <c r="JP18" s="2">
        <v>0</v>
      </c>
      <c r="JQ18" s="4">
        <v>1</v>
      </c>
      <c r="JR18" s="4">
        <f t="shared" si="33"/>
        <v>0</v>
      </c>
      <c r="JT18" s="2" t="s">
        <v>33</v>
      </c>
      <c r="JU18" s="2">
        <v>109</v>
      </c>
      <c r="JV18" s="2">
        <v>109</v>
      </c>
      <c r="JW18" s="2">
        <v>0</v>
      </c>
      <c r="JX18" s="2">
        <v>0</v>
      </c>
      <c r="JY18" s="4">
        <v>1</v>
      </c>
      <c r="JZ18" s="4">
        <f t="shared" si="34"/>
        <v>0</v>
      </c>
      <c r="KB18" s="2" t="s">
        <v>33</v>
      </c>
      <c r="KC18" s="2">
        <v>109</v>
      </c>
      <c r="KD18" s="2">
        <v>109</v>
      </c>
      <c r="KE18" s="2">
        <v>0</v>
      </c>
      <c r="KF18" s="2">
        <v>0</v>
      </c>
      <c r="KG18" s="4">
        <v>1</v>
      </c>
      <c r="KH18" s="4">
        <f t="shared" si="35"/>
        <v>0</v>
      </c>
      <c r="KJ18" s="2" t="s">
        <v>33</v>
      </c>
      <c r="KK18" s="2">
        <v>109</v>
      </c>
      <c r="KL18" s="2">
        <v>109</v>
      </c>
      <c r="KM18" s="2">
        <v>0</v>
      </c>
      <c r="KN18" s="2">
        <v>0</v>
      </c>
      <c r="KO18" s="4">
        <f t="shared" si="107"/>
        <v>1</v>
      </c>
      <c r="KP18" s="4">
        <f t="shared" si="36"/>
        <v>0</v>
      </c>
      <c r="KQ18" s="4"/>
      <c r="KR18" s="116" t="s">
        <v>33</v>
      </c>
      <c r="KS18" s="116">
        <v>109</v>
      </c>
      <c r="KT18" s="117">
        <v>109</v>
      </c>
      <c r="KU18" s="117">
        <v>0</v>
      </c>
      <c r="KV18" s="117">
        <v>0</v>
      </c>
      <c r="KW18" s="118">
        <v>1</v>
      </c>
      <c r="KX18" s="118">
        <v>0</v>
      </c>
      <c r="KY18" s="116"/>
      <c r="KZ18" s="116" t="s">
        <v>33</v>
      </c>
      <c r="LA18" s="116">
        <v>109</v>
      </c>
      <c r="LB18" s="116">
        <v>109</v>
      </c>
      <c r="LC18" s="116">
        <v>0</v>
      </c>
      <c r="LD18" s="116">
        <v>0</v>
      </c>
      <c r="LE18" s="122">
        <v>1</v>
      </c>
      <c r="LF18" s="158">
        <f t="shared" si="37"/>
        <v>0</v>
      </c>
      <c r="LG18" s="158"/>
      <c r="LH18" s="156" t="s">
        <v>33</v>
      </c>
      <c r="LI18" s="156">
        <v>109</v>
      </c>
      <c r="LJ18" s="156">
        <v>109</v>
      </c>
      <c r="LK18" s="156">
        <v>0</v>
      </c>
      <c r="LL18" s="156">
        <v>0</v>
      </c>
      <c r="LM18" s="162">
        <v>1</v>
      </c>
      <c r="LN18" s="158">
        <f t="shared" si="38"/>
        <v>0</v>
      </c>
      <c r="LO18" s="157"/>
      <c r="LP18" s="2" t="s">
        <v>33</v>
      </c>
      <c r="LQ18" s="2">
        <v>109</v>
      </c>
      <c r="LR18" s="2">
        <v>109</v>
      </c>
      <c r="LS18" s="2">
        <v>0</v>
      </c>
      <c r="LT18" s="2">
        <v>0</v>
      </c>
      <c r="LU18" s="4">
        <f t="shared" si="108"/>
        <v>1</v>
      </c>
      <c r="LV18" s="4">
        <f t="shared" si="39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109"/>
        <v>1</v>
      </c>
      <c r="MD18" s="158">
        <f t="shared" si="40"/>
        <v>0</v>
      </c>
      <c r="MF18" s="156" t="s">
        <v>33</v>
      </c>
      <c r="MG18" s="156">
        <v>109</v>
      </c>
      <c r="MH18" s="156">
        <v>109</v>
      </c>
      <c r="MI18" s="156">
        <v>0</v>
      </c>
      <c r="MJ18" s="156">
        <v>0</v>
      </c>
      <c r="MK18" s="162">
        <f t="shared" si="41"/>
        <v>1</v>
      </c>
      <c r="ML18" s="158">
        <f t="shared" si="42"/>
        <v>0</v>
      </c>
      <c r="MM18" s="157"/>
      <c r="MN18" s="156" t="s">
        <v>33</v>
      </c>
      <c r="MO18" s="156">
        <v>109</v>
      </c>
      <c r="MP18" s="156">
        <v>109</v>
      </c>
      <c r="MQ18" s="156">
        <v>0</v>
      </c>
      <c r="MR18" s="156">
        <v>0</v>
      </c>
      <c r="MS18" s="162">
        <v>1</v>
      </c>
      <c r="MT18" s="158">
        <f t="shared" si="43"/>
        <v>0</v>
      </c>
      <c r="MU18" s="157"/>
      <c r="MV18" s="156" t="s">
        <v>33</v>
      </c>
      <c r="MW18" s="156">
        <v>109</v>
      </c>
      <c r="MX18" s="156">
        <v>109</v>
      </c>
      <c r="MY18" s="156">
        <v>0</v>
      </c>
      <c r="MZ18" s="156">
        <v>0</v>
      </c>
      <c r="NA18" s="162">
        <v>1</v>
      </c>
      <c r="NB18" s="158">
        <f t="shared" si="44"/>
        <v>0</v>
      </c>
      <c r="NC18" s="157"/>
      <c r="ND18" s="156" t="s">
        <v>33</v>
      </c>
      <c r="NE18" s="156">
        <v>109</v>
      </c>
      <c r="NF18" s="156">
        <v>109</v>
      </c>
      <c r="NG18" s="156">
        <v>0</v>
      </c>
      <c r="NH18" s="156">
        <v>0</v>
      </c>
      <c r="NI18" s="162">
        <v>1</v>
      </c>
      <c r="NJ18" s="158">
        <f t="shared" si="45"/>
        <v>0</v>
      </c>
      <c r="NK18" s="157"/>
      <c r="NL18" s="156" t="s">
        <v>33</v>
      </c>
      <c r="NM18" s="156">
        <v>109</v>
      </c>
      <c r="NN18" s="156">
        <v>109</v>
      </c>
      <c r="NO18" s="156">
        <v>0</v>
      </c>
      <c r="NP18" s="156">
        <v>0</v>
      </c>
      <c r="NQ18" s="162">
        <v>1</v>
      </c>
      <c r="NR18" s="158">
        <f t="shared" si="46"/>
        <v>0</v>
      </c>
      <c r="NS18" s="157"/>
      <c r="OO18" s="157" t="s">
        <v>33</v>
      </c>
      <c r="OP18" s="157">
        <v>109</v>
      </c>
      <c r="OQ18" s="157">
        <v>109</v>
      </c>
      <c r="OR18" s="157">
        <v>0</v>
      </c>
      <c r="OS18" s="157">
        <v>0</v>
      </c>
      <c r="OT18" s="158">
        <f t="shared" si="47"/>
        <v>1</v>
      </c>
      <c r="OU18" s="158">
        <f t="shared" si="48"/>
        <v>0</v>
      </c>
      <c r="OW18" s="157" t="s">
        <v>33</v>
      </c>
      <c r="OX18" s="157">
        <v>109</v>
      </c>
      <c r="OY18" s="157">
        <v>109</v>
      </c>
      <c r="OZ18" s="157">
        <v>0</v>
      </c>
      <c r="PA18" s="157">
        <v>0</v>
      </c>
      <c r="PB18" s="158">
        <f t="shared" si="110"/>
        <v>1</v>
      </c>
      <c r="PC18" s="158">
        <f t="shared" si="50"/>
        <v>0</v>
      </c>
      <c r="PE18" s="157" t="s">
        <v>33</v>
      </c>
      <c r="PF18" s="157">
        <v>109</v>
      </c>
      <c r="PG18" s="157">
        <v>109</v>
      </c>
      <c r="PH18" s="157">
        <v>0</v>
      </c>
      <c r="PI18" s="157">
        <v>0</v>
      </c>
      <c r="PJ18" s="158">
        <f t="shared" si="51"/>
        <v>1</v>
      </c>
      <c r="PK18" s="158">
        <f t="shared" si="52"/>
        <v>0</v>
      </c>
      <c r="PM18" s="157" t="s">
        <v>33</v>
      </c>
      <c r="PN18" s="157">
        <v>109</v>
      </c>
      <c r="PO18" s="157">
        <v>109</v>
      </c>
      <c r="PP18" s="157">
        <v>0</v>
      </c>
      <c r="PQ18" s="157">
        <v>0</v>
      </c>
      <c r="PR18" s="158">
        <f t="shared" si="53"/>
        <v>1</v>
      </c>
      <c r="PS18" s="158">
        <f t="shared" si="54"/>
        <v>0</v>
      </c>
      <c r="PU18" s="157" t="s">
        <v>33</v>
      </c>
      <c r="PV18" s="157">
        <v>109</v>
      </c>
      <c r="PW18" s="157">
        <v>109</v>
      </c>
      <c r="PX18" s="157">
        <v>0</v>
      </c>
      <c r="PY18" s="157">
        <v>0</v>
      </c>
      <c r="PZ18" s="158">
        <f t="shared" si="55"/>
        <v>1</v>
      </c>
      <c r="QA18" s="158">
        <f t="shared" si="56"/>
        <v>0</v>
      </c>
      <c r="QC18" s="157" t="s">
        <v>33</v>
      </c>
      <c r="QD18" s="157">
        <v>109</v>
      </c>
      <c r="QE18" s="157">
        <v>109</v>
      </c>
      <c r="QF18" s="157">
        <v>0</v>
      </c>
      <c r="QG18" s="157">
        <v>0</v>
      </c>
      <c r="QH18" s="158">
        <f t="shared" si="57"/>
        <v>1</v>
      </c>
      <c r="QI18" s="158">
        <f t="shared" si="58"/>
        <v>0</v>
      </c>
      <c r="QK18" s="157" t="s">
        <v>33</v>
      </c>
      <c r="QL18" s="157">
        <v>109</v>
      </c>
      <c r="QM18" s="157">
        <v>109</v>
      </c>
      <c r="QN18" s="157">
        <v>0</v>
      </c>
      <c r="QO18" s="157">
        <v>0</v>
      </c>
      <c r="QP18" s="158">
        <f t="shared" si="59"/>
        <v>1</v>
      </c>
      <c r="QQ18" s="158">
        <f t="shared" si="60"/>
        <v>0</v>
      </c>
      <c r="QS18" s="157" t="s">
        <v>33</v>
      </c>
      <c r="QT18" s="157">
        <v>109</v>
      </c>
      <c r="QU18" s="157">
        <v>109</v>
      </c>
      <c r="QV18" s="157">
        <v>0</v>
      </c>
      <c r="QW18" s="157">
        <v>0</v>
      </c>
      <c r="QX18" s="158">
        <f t="shared" si="61"/>
        <v>1</v>
      </c>
      <c r="QY18" s="158">
        <f t="shared" si="62"/>
        <v>0</v>
      </c>
      <c r="RA18" s="157" t="s">
        <v>33</v>
      </c>
      <c r="RB18" s="157">
        <v>109</v>
      </c>
      <c r="RC18" s="157">
        <v>109</v>
      </c>
      <c r="RD18" s="157">
        <v>0</v>
      </c>
      <c r="RE18" s="157">
        <v>0</v>
      </c>
      <c r="RF18" s="158">
        <f t="shared" si="63"/>
        <v>1</v>
      </c>
      <c r="RG18" s="158">
        <f t="shared" si="64"/>
        <v>0</v>
      </c>
      <c r="RI18" s="157" t="s">
        <v>33</v>
      </c>
      <c r="RJ18" s="157">
        <v>109</v>
      </c>
      <c r="RK18" s="157">
        <v>109</v>
      </c>
      <c r="RL18" s="157">
        <v>0</v>
      </c>
      <c r="RM18" s="157">
        <v>0</v>
      </c>
      <c r="RN18" s="158">
        <f t="shared" si="65"/>
        <v>1</v>
      </c>
      <c r="RO18" s="158">
        <f t="shared" si="66"/>
        <v>0</v>
      </c>
      <c r="RQ18" s="157" t="s">
        <v>33</v>
      </c>
      <c r="RR18" s="157">
        <v>109</v>
      </c>
      <c r="RS18" s="157">
        <v>109</v>
      </c>
      <c r="RT18" s="157">
        <v>0</v>
      </c>
      <c r="RU18" s="157">
        <v>0</v>
      </c>
      <c r="RV18" s="158">
        <f t="shared" si="67"/>
        <v>1</v>
      </c>
      <c r="RW18" s="158">
        <f t="shared" si="68"/>
        <v>0</v>
      </c>
      <c r="RY18" s="157" t="s">
        <v>33</v>
      </c>
      <c r="RZ18" s="157">
        <v>109</v>
      </c>
      <c r="SA18" s="157">
        <v>109</v>
      </c>
      <c r="SB18" s="157">
        <v>0</v>
      </c>
      <c r="SC18" s="157">
        <v>0</v>
      </c>
      <c r="SD18" s="158">
        <f t="shared" si="69"/>
        <v>1</v>
      </c>
      <c r="SE18" s="158">
        <f t="shared" si="70"/>
        <v>0</v>
      </c>
      <c r="SG18" s="157" t="s">
        <v>33</v>
      </c>
      <c r="SH18" s="157">
        <v>109</v>
      </c>
      <c r="SI18" s="157">
        <v>109</v>
      </c>
      <c r="SJ18" s="157">
        <v>0</v>
      </c>
      <c r="SK18" s="157">
        <v>0</v>
      </c>
      <c r="SL18" s="158">
        <f t="shared" si="71"/>
        <v>1</v>
      </c>
      <c r="SM18" s="158">
        <f t="shared" si="72"/>
        <v>0</v>
      </c>
      <c r="SO18" s="157" t="s">
        <v>33</v>
      </c>
      <c r="SP18" s="157">
        <v>109</v>
      </c>
      <c r="SQ18" s="157">
        <v>109</v>
      </c>
      <c r="SR18" s="157">
        <v>0</v>
      </c>
      <c r="SS18" s="157">
        <v>0</v>
      </c>
      <c r="ST18" s="158">
        <f t="shared" si="73"/>
        <v>1</v>
      </c>
      <c r="SU18" s="158">
        <f t="shared" si="74"/>
        <v>0</v>
      </c>
      <c r="SW18" s="157" t="s">
        <v>33</v>
      </c>
      <c r="SX18" s="157">
        <v>109</v>
      </c>
      <c r="SY18" s="157">
        <v>109</v>
      </c>
      <c r="SZ18" s="157">
        <v>0</v>
      </c>
      <c r="TA18" s="157">
        <v>0</v>
      </c>
      <c r="TB18" s="158">
        <f t="shared" si="75"/>
        <v>1</v>
      </c>
      <c r="TC18" s="158">
        <f t="shared" si="76"/>
        <v>0</v>
      </c>
      <c r="TE18" s="157" t="s">
        <v>33</v>
      </c>
      <c r="TF18" s="157">
        <v>109</v>
      </c>
      <c r="TG18" s="157">
        <v>109</v>
      </c>
      <c r="TH18" s="157">
        <v>0</v>
      </c>
      <c r="TI18" s="157">
        <v>0</v>
      </c>
      <c r="TJ18" s="158">
        <f t="shared" si="77"/>
        <v>1</v>
      </c>
      <c r="TK18" s="158">
        <f t="shared" si="78"/>
        <v>0</v>
      </c>
      <c r="TM18" s="157" t="s">
        <v>33</v>
      </c>
      <c r="TN18" s="157">
        <v>109</v>
      </c>
      <c r="TO18" s="157">
        <v>109</v>
      </c>
      <c r="TP18" s="157">
        <v>0</v>
      </c>
      <c r="TQ18" s="157">
        <v>0</v>
      </c>
      <c r="TR18" s="158">
        <f t="shared" si="79"/>
        <v>1</v>
      </c>
      <c r="TS18" s="158">
        <f t="shared" si="80"/>
        <v>0</v>
      </c>
      <c r="TU18" s="157" t="s">
        <v>33</v>
      </c>
      <c r="TV18" s="157">
        <v>109</v>
      </c>
      <c r="TW18" s="157">
        <v>109</v>
      </c>
      <c r="TX18" s="157">
        <v>0</v>
      </c>
      <c r="TY18" s="157">
        <v>0</v>
      </c>
      <c r="TZ18" s="158">
        <f t="shared" si="81"/>
        <v>1</v>
      </c>
      <c r="UA18" s="158">
        <f t="shared" si="82"/>
        <v>0</v>
      </c>
      <c r="UC18" s="157" t="s">
        <v>33</v>
      </c>
      <c r="UD18" s="157">
        <v>109</v>
      </c>
      <c r="UE18" s="157">
        <v>109</v>
      </c>
      <c r="UF18" s="157">
        <v>0</v>
      </c>
      <c r="UG18" s="157">
        <v>0</v>
      </c>
      <c r="UH18" s="158">
        <f t="shared" si="83"/>
        <v>1</v>
      </c>
      <c r="UI18" s="158">
        <f t="shared" si="84"/>
        <v>0</v>
      </c>
      <c r="UK18" s="157" t="s">
        <v>33</v>
      </c>
      <c r="UL18" s="157">
        <v>109</v>
      </c>
      <c r="UM18" s="157">
        <v>109</v>
      </c>
      <c r="UN18" s="157">
        <v>0</v>
      </c>
      <c r="UO18" s="157">
        <v>0</v>
      </c>
      <c r="UP18" s="158">
        <f t="shared" si="85"/>
        <v>1</v>
      </c>
      <c r="UQ18" s="158">
        <f t="shared" si="86"/>
        <v>0</v>
      </c>
      <c r="US18" s="157" t="s">
        <v>33</v>
      </c>
      <c r="UT18" s="157">
        <v>109</v>
      </c>
      <c r="UU18" s="157">
        <v>109</v>
      </c>
      <c r="UV18" s="157">
        <v>0</v>
      </c>
      <c r="UW18" s="157">
        <v>0</v>
      </c>
      <c r="UX18" s="158">
        <f t="shared" si="87"/>
        <v>1</v>
      </c>
      <c r="UY18" s="158">
        <f t="shared" si="88"/>
        <v>0</v>
      </c>
      <c r="UZ18" s="157"/>
      <c r="VA18" s="157" t="s">
        <v>33</v>
      </c>
      <c r="VB18" s="157">
        <v>109</v>
      </c>
      <c r="VC18" s="157">
        <v>109</v>
      </c>
      <c r="VD18" s="157">
        <v>0</v>
      </c>
      <c r="VE18" s="157">
        <v>0</v>
      </c>
      <c r="VF18" s="158">
        <f t="shared" si="89"/>
        <v>1</v>
      </c>
      <c r="VG18" s="158">
        <f t="shared" si="90"/>
        <v>0</v>
      </c>
      <c r="VI18" s="157" t="s">
        <v>33</v>
      </c>
      <c r="VJ18" s="157">
        <v>109</v>
      </c>
      <c r="VK18" s="157">
        <v>109</v>
      </c>
      <c r="VL18" s="157">
        <v>0</v>
      </c>
      <c r="VM18" s="157">
        <v>0</v>
      </c>
      <c r="VN18" s="158">
        <f t="shared" si="91"/>
        <v>1</v>
      </c>
      <c r="VO18" s="158">
        <f t="shared" si="92"/>
        <v>0</v>
      </c>
      <c r="VQ18" s="157" t="s">
        <v>33</v>
      </c>
      <c r="VR18" s="157">
        <v>109</v>
      </c>
      <c r="VS18" s="157">
        <v>109</v>
      </c>
      <c r="VT18" s="157">
        <v>0</v>
      </c>
      <c r="VU18" s="157">
        <v>0</v>
      </c>
      <c r="VV18" s="158">
        <f t="shared" si="93"/>
        <v>1</v>
      </c>
      <c r="VW18" s="158">
        <f t="shared" si="94"/>
        <v>0</v>
      </c>
      <c r="VY18" s="157" t="s">
        <v>33</v>
      </c>
      <c r="VZ18" s="157">
        <v>109</v>
      </c>
      <c r="WA18" s="157">
        <v>109</v>
      </c>
      <c r="WB18" s="157">
        <v>0</v>
      </c>
      <c r="WC18" s="157">
        <v>0</v>
      </c>
      <c r="WD18" s="158">
        <f t="shared" si="95"/>
        <v>1</v>
      </c>
      <c r="WE18" s="158">
        <f t="shared" si="96"/>
        <v>0</v>
      </c>
      <c r="WG18" s="157" t="s">
        <v>33</v>
      </c>
      <c r="WH18" s="157">
        <v>109</v>
      </c>
      <c r="WI18" s="157">
        <v>109</v>
      </c>
      <c r="WJ18" s="157">
        <v>0</v>
      </c>
      <c r="WK18" s="157">
        <v>0</v>
      </c>
      <c r="WL18" s="158">
        <f t="shared" si="97"/>
        <v>1</v>
      </c>
      <c r="WM18" s="158">
        <f t="shared" si="98"/>
        <v>0</v>
      </c>
      <c r="WO18" s="157" t="s">
        <v>33</v>
      </c>
      <c r="WP18" s="157">
        <v>109</v>
      </c>
      <c r="WQ18" s="157">
        <v>109</v>
      </c>
      <c r="WR18" s="157">
        <v>0</v>
      </c>
      <c r="WS18" s="157">
        <v>0</v>
      </c>
      <c r="WT18" s="158">
        <f t="shared" si="99"/>
        <v>1</v>
      </c>
      <c r="WU18" s="158">
        <f t="shared" si="100"/>
        <v>0</v>
      </c>
      <c r="WW18" s="157" t="s">
        <v>33</v>
      </c>
      <c r="WX18" s="157">
        <v>109</v>
      </c>
      <c r="WY18" s="157">
        <v>109</v>
      </c>
      <c r="WZ18" s="157">
        <v>0</v>
      </c>
      <c r="XA18" s="157">
        <v>0</v>
      </c>
      <c r="XB18" s="158">
        <f t="shared" si="101"/>
        <v>1</v>
      </c>
      <c r="XC18" s="158" t="str">
        <f t="shared" si="102"/>
        <v>OK</v>
      </c>
      <c r="XE18" s="157" t="s">
        <v>33</v>
      </c>
      <c r="XF18" s="157">
        <v>109</v>
      </c>
      <c r="XG18" s="157">
        <v>109</v>
      </c>
      <c r="XH18" s="157">
        <v>0</v>
      </c>
      <c r="XI18" s="157">
        <v>0</v>
      </c>
      <c r="XJ18" s="158">
        <f t="shared" si="103"/>
        <v>1</v>
      </c>
      <c r="XK18" s="158" t="str">
        <f t="shared" si="114"/>
        <v>OK</v>
      </c>
      <c r="XM18" s="157" t="s">
        <v>33</v>
      </c>
      <c r="XN18" s="157">
        <v>109</v>
      </c>
      <c r="XO18" s="157">
        <v>109</v>
      </c>
      <c r="XP18" s="157">
        <v>0</v>
      </c>
      <c r="XQ18" s="157">
        <v>0</v>
      </c>
      <c r="XR18" s="158">
        <f t="shared" si="104"/>
        <v>1</v>
      </c>
      <c r="XS18" s="158" t="str">
        <f t="shared" si="115"/>
        <v>OK</v>
      </c>
    </row>
    <row r="19" spans="1:643" ht="17.25" thickBot="1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v>0.02</v>
      </c>
      <c r="N19" s="4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4">
        <f t="shared" si="3"/>
        <v>0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4">
        <f t="shared" si="4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4">
        <f t="shared" si="5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4">
        <f t="shared" si="6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4">
        <f t="shared" si="7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4">
        <f t="shared" si="8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v>0.02</v>
      </c>
      <c r="BR19" s="4">
        <f t="shared" si="9"/>
        <v>0</v>
      </c>
      <c r="BT19" s="2" t="s">
        <v>34</v>
      </c>
      <c r="BU19" s="2">
        <v>54</v>
      </c>
      <c r="BV19" s="2">
        <v>1</v>
      </c>
      <c r="BW19" s="2">
        <v>53</v>
      </c>
      <c r="BX19" s="2">
        <v>0</v>
      </c>
      <c r="BY19" s="4">
        <v>0.02</v>
      </c>
      <c r="BZ19" s="4">
        <f t="shared" si="10"/>
        <v>0</v>
      </c>
      <c r="CB19" s="2" t="s">
        <v>34</v>
      </c>
      <c r="CC19" s="2">
        <v>54</v>
      </c>
      <c r="CD19" s="2">
        <v>1</v>
      </c>
      <c r="CE19" s="2">
        <v>53</v>
      </c>
      <c r="CF19" s="2">
        <v>0</v>
      </c>
      <c r="CG19" s="4">
        <v>0.02</v>
      </c>
      <c r="CH19" s="4">
        <f t="shared" si="11"/>
        <v>0</v>
      </c>
      <c r="CJ19" s="2" t="s">
        <v>34</v>
      </c>
      <c r="CK19" s="2">
        <v>54</v>
      </c>
      <c r="CL19" s="2">
        <v>1</v>
      </c>
      <c r="CM19" s="2">
        <v>53</v>
      </c>
      <c r="CN19" s="2">
        <v>0</v>
      </c>
      <c r="CO19" s="4">
        <v>0.02</v>
      </c>
      <c r="CP19" s="4">
        <f t="shared" si="12"/>
        <v>0</v>
      </c>
      <c r="CR19" s="2" t="s">
        <v>34</v>
      </c>
      <c r="CS19" s="2">
        <v>54</v>
      </c>
      <c r="CT19" s="2">
        <v>1</v>
      </c>
      <c r="CU19" s="2">
        <v>53</v>
      </c>
      <c r="CV19" s="2">
        <v>0</v>
      </c>
      <c r="CW19" s="4">
        <v>0.02</v>
      </c>
      <c r="CX19" s="4">
        <f t="shared" si="13"/>
        <v>0</v>
      </c>
      <c r="CZ19" s="2" t="s">
        <v>34</v>
      </c>
      <c r="DA19" s="2">
        <v>54</v>
      </c>
      <c r="DB19" s="2">
        <v>1</v>
      </c>
      <c r="DC19" s="2">
        <v>53</v>
      </c>
      <c r="DD19" s="2">
        <v>0</v>
      </c>
      <c r="DE19" s="4">
        <v>0.02</v>
      </c>
      <c r="DF19" s="4">
        <f t="shared" si="14"/>
        <v>0</v>
      </c>
      <c r="DH19" s="2" t="s">
        <v>34</v>
      </c>
      <c r="DI19" s="2">
        <v>54</v>
      </c>
      <c r="DJ19" s="2">
        <v>1</v>
      </c>
      <c r="DK19" s="2">
        <v>53</v>
      </c>
      <c r="DL19" s="2">
        <v>0</v>
      </c>
      <c r="DM19" s="4">
        <v>0.02</v>
      </c>
      <c r="DN19" s="4">
        <f t="shared" si="15"/>
        <v>0</v>
      </c>
      <c r="DP19" s="2" t="s">
        <v>34</v>
      </c>
      <c r="DQ19" s="2">
        <v>54</v>
      </c>
      <c r="DR19" s="2">
        <v>1</v>
      </c>
      <c r="DS19" s="2">
        <v>53</v>
      </c>
      <c r="DT19" s="2">
        <v>0</v>
      </c>
      <c r="DU19" s="4">
        <v>0.02</v>
      </c>
      <c r="DV19" s="4">
        <f t="shared" si="16"/>
        <v>0</v>
      </c>
      <c r="DX19" s="2" t="s">
        <v>34</v>
      </c>
      <c r="DY19" s="2">
        <v>54</v>
      </c>
      <c r="DZ19" s="2">
        <v>1</v>
      </c>
      <c r="EA19" s="2">
        <v>53</v>
      </c>
      <c r="EB19" s="2">
        <v>0</v>
      </c>
      <c r="EC19" s="4">
        <v>0.02</v>
      </c>
      <c r="ED19" s="4">
        <f t="shared" si="17"/>
        <v>0</v>
      </c>
      <c r="EF19" s="2" t="s">
        <v>34</v>
      </c>
      <c r="EG19" s="2">
        <v>54</v>
      </c>
      <c r="EH19" s="2">
        <v>1</v>
      </c>
      <c r="EI19" s="2">
        <v>53</v>
      </c>
      <c r="EJ19" s="2">
        <v>0</v>
      </c>
      <c r="EK19" s="4">
        <v>0.02</v>
      </c>
      <c r="EL19" s="4">
        <f t="shared" si="18"/>
        <v>0</v>
      </c>
      <c r="EN19" s="2" t="s">
        <v>34</v>
      </c>
      <c r="EO19" s="2">
        <v>54</v>
      </c>
      <c r="EP19" s="2">
        <v>1</v>
      </c>
      <c r="EQ19" s="2">
        <v>53</v>
      </c>
      <c r="ER19" s="2">
        <v>0</v>
      </c>
      <c r="ES19" s="4">
        <v>0.02</v>
      </c>
      <c r="ET19" s="4">
        <f t="shared" si="19"/>
        <v>0</v>
      </c>
      <c r="EV19" s="2" t="s">
        <v>34</v>
      </c>
      <c r="EW19" s="2">
        <v>54</v>
      </c>
      <c r="EX19" s="2">
        <v>1</v>
      </c>
      <c r="EY19" s="2">
        <v>53</v>
      </c>
      <c r="EZ19" s="2">
        <v>0</v>
      </c>
      <c r="FA19" s="4">
        <v>0.02</v>
      </c>
      <c r="FB19" s="4">
        <f t="shared" si="20"/>
        <v>0</v>
      </c>
      <c r="FD19" s="2" t="s">
        <v>34</v>
      </c>
      <c r="FE19" s="2">
        <v>54</v>
      </c>
      <c r="FF19" s="2">
        <v>1</v>
      </c>
      <c r="FG19" s="2">
        <v>53</v>
      </c>
      <c r="FH19" s="2">
        <v>0</v>
      </c>
      <c r="FI19" s="4">
        <v>0.02</v>
      </c>
      <c r="FJ19" s="4">
        <f t="shared" si="21"/>
        <v>0</v>
      </c>
      <c r="FL19" s="2" t="s">
        <v>34</v>
      </c>
      <c r="FM19" s="2">
        <v>54</v>
      </c>
      <c r="FN19" s="2">
        <v>1</v>
      </c>
      <c r="FO19" s="2">
        <v>53</v>
      </c>
      <c r="FP19" s="2">
        <v>0</v>
      </c>
      <c r="FQ19" s="4">
        <v>0.02</v>
      </c>
      <c r="FR19" s="4">
        <f t="shared" si="22"/>
        <v>0</v>
      </c>
      <c r="FT19" s="2" t="s">
        <v>34</v>
      </c>
      <c r="FU19" s="2">
        <v>54</v>
      </c>
      <c r="FV19" s="2">
        <v>1</v>
      </c>
      <c r="FW19" s="2">
        <v>53</v>
      </c>
      <c r="FX19" s="2">
        <v>0</v>
      </c>
      <c r="FY19" s="4">
        <v>0.02</v>
      </c>
      <c r="FZ19" s="4">
        <f t="shared" si="23"/>
        <v>0</v>
      </c>
      <c r="GB19" s="2" t="s">
        <v>34</v>
      </c>
      <c r="GC19" s="2">
        <v>54</v>
      </c>
      <c r="GD19" s="2">
        <v>1</v>
      </c>
      <c r="GE19" s="2">
        <v>53</v>
      </c>
      <c r="GF19" s="2">
        <v>0</v>
      </c>
      <c r="GG19" s="4">
        <v>0.02</v>
      </c>
      <c r="GH19" s="4">
        <f t="shared" si="24"/>
        <v>0</v>
      </c>
      <c r="GJ19" s="2" t="s">
        <v>34</v>
      </c>
      <c r="GK19" s="2">
        <v>54</v>
      </c>
      <c r="GL19" s="2">
        <v>1</v>
      </c>
      <c r="GM19" s="2">
        <v>53</v>
      </c>
      <c r="GN19" s="2">
        <v>0</v>
      </c>
      <c r="GO19" s="4">
        <v>0.02</v>
      </c>
      <c r="GP19" s="4">
        <f t="shared" si="25"/>
        <v>0</v>
      </c>
      <c r="GR19" s="2" t="s">
        <v>34</v>
      </c>
      <c r="GS19" s="2">
        <v>54</v>
      </c>
      <c r="GT19" s="2">
        <v>1</v>
      </c>
      <c r="GU19" s="2">
        <v>53</v>
      </c>
      <c r="GV19" s="2">
        <v>0</v>
      </c>
      <c r="GW19" s="4">
        <v>0.02</v>
      </c>
      <c r="GX19" s="111">
        <f t="shared" si="111"/>
        <v>0</v>
      </c>
      <c r="GZ19" s="2" t="s">
        <v>34</v>
      </c>
      <c r="HA19" s="2">
        <v>54</v>
      </c>
      <c r="HB19" s="2">
        <v>1</v>
      </c>
      <c r="HC19" s="2">
        <v>53</v>
      </c>
      <c r="HD19" s="2">
        <v>0</v>
      </c>
      <c r="HE19" s="4">
        <v>0.02</v>
      </c>
      <c r="HF19" s="4">
        <f>HE19-GW19</f>
        <v>0</v>
      </c>
      <c r="HH19" s="2" t="s">
        <v>34</v>
      </c>
      <c r="HI19" s="2">
        <v>54</v>
      </c>
      <c r="HJ19" s="2">
        <v>1</v>
      </c>
      <c r="HK19" s="2">
        <v>53</v>
      </c>
      <c r="HL19" s="2">
        <v>0</v>
      </c>
      <c r="HM19" s="4">
        <v>0.02</v>
      </c>
      <c r="HN19" s="4">
        <f t="shared" si="26"/>
        <v>0</v>
      </c>
      <c r="HP19" s="2" t="s">
        <v>34</v>
      </c>
      <c r="HQ19" s="2">
        <v>54</v>
      </c>
      <c r="HR19" s="2">
        <v>1</v>
      </c>
      <c r="HS19" s="11">
        <v>53</v>
      </c>
      <c r="HT19" s="2">
        <v>0</v>
      </c>
      <c r="HU19" s="4">
        <v>0.02</v>
      </c>
      <c r="HV19" s="4">
        <f t="shared" si="27"/>
        <v>0</v>
      </c>
      <c r="HX19" s="2" t="s">
        <v>34</v>
      </c>
      <c r="HY19" s="2">
        <v>54</v>
      </c>
      <c r="HZ19" s="2">
        <v>1</v>
      </c>
      <c r="IA19" s="2">
        <v>53</v>
      </c>
      <c r="IB19" s="2">
        <v>0</v>
      </c>
      <c r="IC19" s="4">
        <f t="shared" si="105"/>
        <v>1.8518518518518517E-2</v>
      </c>
      <c r="ID19" s="4">
        <f t="shared" si="28"/>
        <v>-1.4814814814814829E-3</v>
      </c>
      <c r="IF19" s="2" t="s">
        <v>34</v>
      </c>
      <c r="IG19" s="2">
        <v>54</v>
      </c>
      <c r="IH19" s="2">
        <v>1</v>
      </c>
      <c r="II19" s="2">
        <v>53</v>
      </c>
      <c r="IJ19" s="2">
        <v>0</v>
      </c>
      <c r="IK19" s="4">
        <f t="shared" si="106"/>
        <v>1.8518518518518517E-2</v>
      </c>
      <c r="IL19" s="4">
        <f t="shared" si="29"/>
        <v>0</v>
      </c>
      <c r="IN19" s="2" t="s">
        <v>34</v>
      </c>
      <c r="IO19" s="2">
        <v>54</v>
      </c>
      <c r="IP19" s="2">
        <v>1</v>
      </c>
      <c r="IQ19" s="2">
        <v>53</v>
      </c>
      <c r="IR19" s="2">
        <v>0</v>
      </c>
      <c r="IS19" s="4">
        <v>0.02</v>
      </c>
      <c r="IT19" s="4">
        <f t="shared" si="30"/>
        <v>1.4814814814814829E-3</v>
      </c>
      <c r="IV19" s="2" t="s">
        <v>34</v>
      </c>
      <c r="IW19" s="2">
        <v>54</v>
      </c>
      <c r="IX19" s="2">
        <v>1</v>
      </c>
      <c r="IY19" s="2">
        <v>53</v>
      </c>
      <c r="IZ19" s="2">
        <v>0</v>
      </c>
      <c r="JA19" s="4">
        <v>0.02</v>
      </c>
      <c r="JB19" s="4">
        <f t="shared" si="31"/>
        <v>0</v>
      </c>
      <c r="JD19" s="2" t="s">
        <v>34</v>
      </c>
      <c r="JE19" s="2">
        <v>54</v>
      </c>
      <c r="JF19" s="2">
        <v>1</v>
      </c>
      <c r="JG19" s="2">
        <v>53</v>
      </c>
      <c r="JH19" s="2">
        <v>0</v>
      </c>
      <c r="JI19" s="4">
        <v>0.02</v>
      </c>
      <c r="JJ19" s="4">
        <f t="shared" si="32"/>
        <v>0</v>
      </c>
      <c r="JL19" s="2" t="s">
        <v>34</v>
      </c>
      <c r="JM19" s="2">
        <v>54</v>
      </c>
      <c r="JN19" s="2">
        <v>1</v>
      </c>
      <c r="JO19" s="2">
        <v>53</v>
      </c>
      <c r="JP19" s="2">
        <v>0</v>
      </c>
      <c r="JQ19" s="4">
        <v>0.02</v>
      </c>
      <c r="JR19" s="4">
        <f t="shared" si="33"/>
        <v>0</v>
      </c>
      <c r="JT19" s="2" t="s">
        <v>34</v>
      </c>
      <c r="JU19" s="2">
        <v>54</v>
      </c>
      <c r="JV19" s="2">
        <v>1</v>
      </c>
      <c r="JW19" s="2">
        <v>53</v>
      </c>
      <c r="JX19" s="2">
        <v>0</v>
      </c>
      <c r="JY19" s="4">
        <v>0.02</v>
      </c>
      <c r="JZ19" s="4">
        <f t="shared" si="34"/>
        <v>0</v>
      </c>
      <c r="KB19" s="2" t="s">
        <v>34</v>
      </c>
      <c r="KC19" s="2">
        <v>54</v>
      </c>
      <c r="KD19" s="2">
        <v>1</v>
      </c>
      <c r="KE19" s="2">
        <v>53</v>
      </c>
      <c r="KF19" s="2">
        <v>0</v>
      </c>
      <c r="KG19" s="4">
        <v>0.02</v>
      </c>
      <c r="KH19" s="4">
        <f t="shared" si="35"/>
        <v>0</v>
      </c>
      <c r="KJ19" s="2" t="s">
        <v>34</v>
      </c>
      <c r="KK19" s="2">
        <v>54</v>
      </c>
      <c r="KL19" s="2">
        <v>1</v>
      </c>
      <c r="KM19" s="2">
        <v>53</v>
      </c>
      <c r="KN19" s="2">
        <v>0</v>
      </c>
      <c r="KO19" s="4">
        <f t="shared" si="107"/>
        <v>1.8518518518518517E-2</v>
      </c>
      <c r="KP19" s="4">
        <f t="shared" si="36"/>
        <v>-1.4814814814814829E-3</v>
      </c>
      <c r="KQ19" s="4"/>
      <c r="KR19" s="116" t="s">
        <v>34</v>
      </c>
      <c r="KS19" s="116">
        <v>54</v>
      </c>
      <c r="KT19" s="117">
        <v>1</v>
      </c>
      <c r="KU19" s="117">
        <v>53</v>
      </c>
      <c r="KV19" s="117">
        <v>0</v>
      </c>
      <c r="KW19" s="118">
        <v>0.02</v>
      </c>
      <c r="KX19" s="118">
        <v>0</v>
      </c>
      <c r="KY19" s="116"/>
      <c r="KZ19" s="116" t="s">
        <v>34</v>
      </c>
      <c r="LA19" s="116">
        <v>54</v>
      </c>
      <c r="LB19" s="116">
        <v>1</v>
      </c>
      <c r="LC19" s="116">
        <v>53</v>
      </c>
      <c r="LD19" s="116">
        <v>0</v>
      </c>
      <c r="LE19" s="122">
        <v>0.02</v>
      </c>
      <c r="LF19" s="158">
        <f t="shared" si="37"/>
        <v>0</v>
      </c>
      <c r="LG19" s="158"/>
      <c r="LH19" s="156" t="s">
        <v>34</v>
      </c>
      <c r="LI19" s="156">
        <v>54</v>
      </c>
      <c r="LJ19" s="156">
        <v>1</v>
      </c>
      <c r="LK19" s="156">
        <v>53</v>
      </c>
      <c r="LL19" s="156">
        <v>0</v>
      </c>
      <c r="LM19" s="162">
        <v>0.02</v>
      </c>
      <c r="LN19" s="158">
        <f t="shared" si="38"/>
        <v>0</v>
      </c>
      <c r="LO19" s="157"/>
      <c r="LP19" s="2" t="s">
        <v>34</v>
      </c>
      <c r="LQ19" s="2">
        <v>203</v>
      </c>
      <c r="LR19" s="159">
        <v>8</v>
      </c>
      <c r="LS19" s="159">
        <v>191</v>
      </c>
      <c r="LT19" s="159">
        <v>4</v>
      </c>
      <c r="LU19" s="4">
        <f t="shared" si="108"/>
        <v>3.9408866995073892E-2</v>
      </c>
      <c r="LV19" s="4">
        <f t="shared" si="39"/>
        <v>2.0890348476555375E-2</v>
      </c>
      <c r="LW19" s="2" t="s">
        <v>119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109"/>
        <v>3.9408866995073892E-2</v>
      </c>
      <c r="MD19" s="158">
        <f t="shared" si="40"/>
        <v>0</v>
      </c>
      <c r="MF19" s="156" t="s">
        <v>34</v>
      </c>
      <c r="MG19" s="156">
        <v>203</v>
      </c>
      <c r="MH19" s="156">
        <v>8</v>
      </c>
      <c r="MI19" s="156">
        <v>191</v>
      </c>
      <c r="MJ19" s="156">
        <v>4</v>
      </c>
      <c r="MK19" s="162">
        <f t="shared" si="41"/>
        <v>3.9408866995073892E-2</v>
      </c>
      <c r="ML19" s="158">
        <f t="shared" si="42"/>
        <v>0</v>
      </c>
      <c r="MM19" s="157"/>
      <c r="MN19" s="156" t="s">
        <v>34</v>
      </c>
      <c r="MO19" s="156">
        <v>203</v>
      </c>
      <c r="MP19" s="156">
        <v>8</v>
      </c>
      <c r="MQ19" s="156">
        <v>191</v>
      </c>
      <c r="MR19" s="156">
        <v>4</v>
      </c>
      <c r="MS19" s="162">
        <v>0.04</v>
      </c>
      <c r="MT19" s="158">
        <f t="shared" si="43"/>
        <v>5.9113300492610876E-4</v>
      </c>
      <c r="MU19" s="157"/>
      <c r="MV19" s="156" t="s">
        <v>34</v>
      </c>
      <c r="MW19" s="156">
        <v>203</v>
      </c>
      <c r="MX19" s="156">
        <v>8</v>
      </c>
      <c r="MY19" s="156">
        <v>191</v>
      </c>
      <c r="MZ19" s="156">
        <v>4</v>
      </c>
      <c r="NA19" s="162">
        <v>0.04</v>
      </c>
      <c r="NB19" s="158">
        <f t="shared" si="44"/>
        <v>0</v>
      </c>
      <c r="NC19" s="157"/>
      <c r="ND19" s="156" t="s">
        <v>34</v>
      </c>
      <c r="NE19" s="156">
        <v>203</v>
      </c>
      <c r="NF19" s="156">
        <v>8</v>
      </c>
      <c r="NG19" s="156">
        <v>191</v>
      </c>
      <c r="NH19" s="156">
        <v>4</v>
      </c>
      <c r="NI19" s="162">
        <v>0.04</v>
      </c>
      <c r="NJ19" s="158">
        <f t="shared" si="45"/>
        <v>0</v>
      </c>
      <c r="NK19" s="157"/>
      <c r="NL19" s="156" t="s">
        <v>34</v>
      </c>
      <c r="NM19" s="156">
        <v>203</v>
      </c>
      <c r="NN19" s="156">
        <v>8</v>
      </c>
      <c r="NO19" s="156">
        <v>191</v>
      </c>
      <c r="NP19" s="156">
        <v>4</v>
      </c>
      <c r="NQ19" s="162">
        <v>0.04</v>
      </c>
      <c r="NR19" s="158">
        <f t="shared" si="46"/>
        <v>0</v>
      </c>
      <c r="NS19" s="157"/>
      <c r="OO19" s="157" t="s">
        <v>34</v>
      </c>
      <c r="OP19" s="157">
        <v>203</v>
      </c>
      <c r="OQ19" s="157">
        <v>8</v>
      </c>
      <c r="OR19" s="157">
        <v>191</v>
      </c>
      <c r="OS19" s="157">
        <v>4</v>
      </c>
      <c r="OT19" s="158">
        <f t="shared" si="47"/>
        <v>3.9408866995073892E-2</v>
      </c>
      <c r="OU19" s="158">
        <f t="shared" si="48"/>
        <v>-5.9113300492610876E-4</v>
      </c>
      <c r="OW19" s="157" t="s">
        <v>34</v>
      </c>
      <c r="OX19" s="157">
        <v>203</v>
      </c>
      <c r="OY19" s="157">
        <v>8</v>
      </c>
      <c r="OZ19" s="157">
        <v>191</v>
      </c>
      <c r="PA19" s="157">
        <v>4</v>
      </c>
      <c r="PB19" s="158">
        <f t="shared" si="110"/>
        <v>3.9408866995073892E-2</v>
      </c>
      <c r="PC19" s="158">
        <f t="shared" si="50"/>
        <v>0</v>
      </c>
      <c r="PE19" s="157" t="s">
        <v>34</v>
      </c>
      <c r="PF19" s="157">
        <v>203</v>
      </c>
      <c r="PG19" s="157">
        <v>8</v>
      </c>
      <c r="PH19" s="157">
        <v>191</v>
      </c>
      <c r="PI19" s="157">
        <v>4</v>
      </c>
      <c r="PJ19" s="158">
        <f t="shared" si="51"/>
        <v>3.9408866995073892E-2</v>
      </c>
      <c r="PK19" s="158">
        <f t="shared" si="52"/>
        <v>0</v>
      </c>
      <c r="PM19" s="157" t="s">
        <v>34</v>
      </c>
      <c r="PN19" s="157">
        <v>203</v>
      </c>
      <c r="PO19" s="157">
        <v>8</v>
      </c>
      <c r="PP19" s="157">
        <v>191</v>
      </c>
      <c r="PQ19" s="157">
        <v>4</v>
      </c>
      <c r="PR19" s="158">
        <f t="shared" si="53"/>
        <v>3.9408866995073892E-2</v>
      </c>
      <c r="PS19" s="158">
        <f t="shared" si="54"/>
        <v>0</v>
      </c>
      <c r="PU19" s="157" t="s">
        <v>34</v>
      </c>
      <c r="PV19" s="157">
        <v>203</v>
      </c>
      <c r="PW19" s="157">
        <v>8</v>
      </c>
      <c r="PX19" s="157">
        <v>191</v>
      </c>
      <c r="PY19" s="157">
        <v>4</v>
      </c>
      <c r="PZ19" s="158">
        <f t="shared" si="55"/>
        <v>3.9408866995073892E-2</v>
      </c>
      <c r="QA19" s="158">
        <f t="shared" si="56"/>
        <v>0</v>
      </c>
      <c r="QC19" s="157" t="s">
        <v>34</v>
      </c>
      <c r="QD19" s="157">
        <v>203</v>
      </c>
      <c r="QE19" s="157">
        <v>8</v>
      </c>
      <c r="QF19" s="157">
        <v>191</v>
      </c>
      <c r="QG19" s="157">
        <v>4</v>
      </c>
      <c r="QH19" s="158">
        <f t="shared" si="57"/>
        <v>3.9408866995073892E-2</v>
      </c>
      <c r="QI19" s="158">
        <f t="shared" si="58"/>
        <v>0</v>
      </c>
      <c r="QK19" s="157" t="s">
        <v>34</v>
      </c>
      <c r="QL19" s="157">
        <v>203</v>
      </c>
      <c r="QM19" s="157">
        <v>8</v>
      </c>
      <c r="QN19" s="157">
        <v>191</v>
      </c>
      <c r="QO19" s="157">
        <v>4</v>
      </c>
      <c r="QP19" s="158">
        <f t="shared" si="59"/>
        <v>3.9408866995073892E-2</v>
      </c>
      <c r="QQ19" s="158">
        <f t="shared" si="60"/>
        <v>0</v>
      </c>
      <c r="QS19" s="157" t="s">
        <v>34</v>
      </c>
      <c r="QT19" s="157">
        <v>203</v>
      </c>
      <c r="QU19" s="157">
        <v>8</v>
      </c>
      <c r="QV19" s="157">
        <v>191</v>
      </c>
      <c r="QW19" s="157">
        <v>4</v>
      </c>
      <c r="QX19" s="158">
        <f t="shared" si="61"/>
        <v>3.9408866995073892E-2</v>
      </c>
      <c r="QY19" s="158">
        <f t="shared" si="62"/>
        <v>0</v>
      </c>
      <c r="RA19" s="157" t="s">
        <v>34</v>
      </c>
      <c r="RB19" s="157">
        <v>203</v>
      </c>
      <c r="RC19" s="157">
        <v>8</v>
      </c>
      <c r="RD19" s="159">
        <v>191</v>
      </c>
      <c r="RE19" s="159">
        <v>4</v>
      </c>
      <c r="RF19" s="158">
        <f t="shared" si="63"/>
        <v>3.9408866995073892E-2</v>
      </c>
      <c r="RG19" s="158">
        <f t="shared" si="64"/>
        <v>0</v>
      </c>
      <c r="RH19" s="157" t="s">
        <v>119</v>
      </c>
      <c r="RI19" s="157" t="s">
        <v>34</v>
      </c>
      <c r="RJ19" s="157">
        <v>203</v>
      </c>
      <c r="RK19" s="157">
        <v>8</v>
      </c>
      <c r="RL19" s="157">
        <v>191</v>
      </c>
      <c r="RM19" s="157">
        <v>4</v>
      </c>
      <c r="RN19" s="158">
        <f t="shared" si="65"/>
        <v>3.9408866995073892E-2</v>
      </c>
      <c r="RO19" s="158">
        <f t="shared" si="66"/>
        <v>0</v>
      </c>
      <c r="RQ19" s="157" t="s">
        <v>34</v>
      </c>
      <c r="RR19" s="157">
        <v>203</v>
      </c>
      <c r="RS19" s="157">
        <v>8</v>
      </c>
      <c r="RT19" s="157">
        <v>191</v>
      </c>
      <c r="RU19" s="157">
        <v>4</v>
      </c>
      <c r="RV19" s="158">
        <f t="shared" si="67"/>
        <v>3.9408866995073892E-2</v>
      </c>
      <c r="RW19" s="158">
        <f t="shared" si="68"/>
        <v>0</v>
      </c>
      <c r="RY19" s="157" t="s">
        <v>34</v>
      </c>
      <c r="RZ19" s="157">
        <v>203</v>
      </c>
      <c r="SA19" s="157">
        <v>8</v>
      </c>
      <c r="SB19" s="157">
        <v>191</v>
      </c>
      <c r="SC19" s="157">
        <v>4</v>
      </c>
      <c r="SD19" s="158">
        <f t="shared" si="69"/>
        <v>3.9408866995073892E-2</v>
      </c>
      <c r="SE19" s="158">
        <f t="shared" si="70"/>
        <v>0</v>
      </c>
      <c r="SG19" s="157" t="s">
        <v>34</v>
      </c>
      <c r="SH19" s="157">
        <v>203</v>
      </c>
      <c r="SI19" s="157">
        <v>8</v>
      </c>
      <c r="SJ19" s="157">
        <v>191</v>
      </c>
      <c r="SK19" s="157">
        <v>4</v>
      </c>
      <c r="SL19" s="158">
        <f t="shared" si="71"/>
        <v>3.9408866995073892E-2</v>
      </c>
      <c r="SM19" s="158">
        <f t="shared" si="72"/>
        <v>0</v>
      </c>
      <c r="SO19" s="157" t="s">
        <v>34</v>
      </c>
      <c r="SP19" s="157">
        <v>203</v>
      </c>
      <c r="SQ19" s="157">
        <v>8</v>
      </c>
      <c r="SR19" s="157">
        <v>191</v>
      </c>
      <c r="SS19" s="157">
        <v>4</v>
      </c>
      <c r="ST19" s="158">
        <f t="shared" si="73"/>
        <v>3.9408866995073892E-2</v>
      </c>
      <c r="SU19" s="158">
        <f t="shared" si="74"/>
        <v>0</v>
      </c>
      <c r="SW19" s="157" t="s">
        <v>34</v>
      </c>
      <c r="SX19" s="157">
        <v>203</v>
      </c>
      <c r="SY19" s="157">
        <v>8</v>
      </c>
      <c r="SZ19" s="157">
        <v>191</v>
      </c>
      <c r="TA19" s="157">
        <v>4</v>
      </c>
      <c r="TB19" s="158">
        <f t="shared" si="75"/>
        <v>3.9408866995073892E-2</v>
      </c>
      <c r="TC19" s="158">
        <f t="shared" si="76"/>
        <v>0</v>
      </c>
      <c r="TE19" s="157" t="s">
        <v>34</v>
      </c>
      <c r="TF19" s="157">
        <v>203</v>
      </c>
      <c r="TG19" s="157">
        <v>8</v>
      </c>
      <c r="TH19" s="157">
        <v>191</v>
      </c>
      <c r="TI19" s="157">
        <v>4</v>
      </c>
      <c r="TJ19" s="158">
        <f t="shared" si="77"/>
        <v>3.9408866995073892E-2</v>
      </c>
      <c r="TK19" s="158">
        <f t="shared" si="78"/>
        <v>0</v>
      </c>
      <c r="TM19" s="157" t="s">
        <v>34</v>
      </c>
      <c r="TN19" s="157">
        <v>203</v>
      </c>
      <c r="TO19" s="157">
        <v>8</v>
      </c>
      <c r="TP19" s="157">
        <v>191</v>
      </c>
      <c r="TQ19" s="157">
        <v>4</v>
      </c>
      <c r="TR19" s="158">
        <f t="shared" si="79"/>
        <v>3.9408866995073892E-2</v>
      </c>
      <c r="TS19" s="158">
        <f t="shared" si="80"/>
        <v>0</v>
      </c>
      <c r="TU19" s="157" t="s">
        <v>34</v>
      </c>
      <c r="TV19" s="157">
        <v>203</v>
      </c>
      <c r="TW19" s="157">
        <v>8</v>
      </c>
      <c r="TX19" s="157">
        <v>191</v>
      </c>
      <c r="TY19" s="157">
        <v>4</v>
      </c>
      <c r="TZ19" s="158">
        <f t="shared" si="81"/>
        <v>3.9408866995073892E-2</v>
      </c>
      <c r="UA19" s="158">
        <f t="shared" si="82"/>
        <v>0</v>
      </c>
      <c r="UC19" s="157" t="s">
        <v>34</v>
      </c>
      <c r="UD19" s="157">
        <v>203</v>
      </c>
      <c r="UE19" s="157">
        <v>8</v>
      </c>
      <c r="UF19" s="157">
        <v>191</v>
      </c>
      <c r="UG19" s="157">
        <v>4</v>
      </c>
      <c r="UH19" s="158">
        <f t="shared" si="83"/>
        <v>3.9408866995073892E-2</v>
      </c>
      <c r="UI19" s="158">
        <f t="shared" si="84"/>
        <v>0</v>
      </c>
      <c r="UK19" s="157" t="s">
        <v>34</v>
      </c>
      <c r="UL19" s="157">
        <v>203</v>
      </c>
      <c r="UM19" s="157">
        <v>8</v>
      </c>
      <c r="UN19" s="157">
        <v>191</v>
      </c>
      <c r="UO19" s="157">
        <v>4</v>
      </c>
      <c r="UP19" s="158">
        <f t="shared" si="85"/>
        <v>3.9408866995073892E-2</v>
      </c>
      <c r="UQ19" s="158">
        <f t="shared" si="86"/>
        <v>0</v>
      </c>
      <c r="US19" s="157" t="s">
        <v>34</v>
      </c>
      <c r="UT19" s="157">
        <v>203</v>
      </c>
      <c r="UU19" s="157">
        <v>8</v>
      </c>
      <c r="UV19" s="157">
        <v>191</v>
      </c>
      <c r="UW19" s="157">
        <v>4</v>
      </c>
      <c r="UX19" s="158">
        <f t="shared" si="87"/>
        <v>3.9408866995073892E-2</v>
      </c>
      <c r="UY19" s="158">
        <f t="shared" si="88"/>
        <v>0</v>
      </c>
      <c r="UZ19" s="157"/>
      <c r="VA19" s="157" t="s">
        <v>34</v>
      </c>
      <c r="VB19" s="157">
        <v>203</v>
      </c>
      <c r="VC19" s="157">
        <v>8</v>
      </c>
      <c r="VD19" s="157">
        <v>191</v>
      </c>
      <c r="VE19" s="157">
        <v>4</v>
      </c>
      <c r="VF19" s="158">
        <f t="shared" si="89"/>
        <v>3.9408866995073892E-2</v>
      </c>
      <c r="VG19" s="158">
        <f t="shared" si="90"/>
        <v>0</v>
      </c>
      <c r="VI19" s="157" t="s">
        <v>34</v>
      </c>
      <c r="VJ19" s="157">
        <v>203</v>
      </c>
      <c r="VK19" s="157">
        <v>8</v>
      </c>
      <c r="VL19" s="157">
        <v>191</v>
      </c>
      <c r="VM19" s="157">
        <v>4</v>
      </c>
      <c r="VN19" s="158">
        <f t="shared" si="91"/>
        <v>3.9408866995073892E-2</v>
      </c>
      <c r="VO19" s="158">
        <f t="shared" si="92"/>
        <v>0</v>
      </c>
      <c r="VQ19" s="157" t="s">
        <v>34</v>
      </c>
      <c r="VR19" s="157">
        <v>203</v>
      </c>
      <c r="VS19" s="157">
        <v>8</v>
      </c>
      <c r="VT19" s="157">
        <v>191</v>
      </c>
      <c r="VU19" s="157">
        <v>4</v>
      </c>
      <c r="VV19" s="158">
        <f t="shared" si="93"/>
        <v>3.9408866995073892E-2</v>
      </c>
      <c r="VW19" s="158">
        <f t="shared" si="94"/>
        <v>0</v>
      </c>
      <c r="VY19" s="157" t="s">
        <v>34</v>
      </c>
      <c r="VZ19" s="157">
        <v>203</v>
      </c>
      <c r="WA19" s="157">
        <v>8</v>
      </c>
      <c r="WB19" s="157">
        <v>191</v>
      </c>
      <c r="WC19" s="157">
        <v>4</v>
      </c>
      <c r="WD19" s="158">
        <f t="shared" si="95"/>
        <v>3.9408866995073892E-2</v>
      </c>
      <c r="WE19" s="158">
        <f t="shared" si="96"/>
        <v>0</v>
      </c>
      <c r="WG19" s="157" t="s">
        <v>34</v>
      </c>
      <c r="WH19" s="157">
        <v>203</v>
      </c>
      <c r="WI19" s="157">
        <v>8</v>
      </c>
      <c r="WJ19" s="157">
        <v>191</v>
      </c>
      <c r="WK19" s="157">
        <v>4</v>
      </c>
      <c r="WL19" s="158">
        <f t="shared" si="97"/>
        <v>3.9408866995073892E-2</v>
      </c>
      <c r="WM19" s="158">
        <f t="shared" si="98"/>
        <v>0</v>
      </c>
      <c r="WO19" s="157" t="s">
        <v>34</v>
      </c>
      <c r="WP19" s="157">
        <v>203</v>
      </c>
      <c r="WQ19" s="157">
        <v>8</v>
      </c>
      <c r="WR19" s="157">
        <v>191</v>
      </c>
      <c r="WS19" s="157">
        <v>4</v>
      </c>
      <c r="WT19" s="158">
        <f t="shared" si="99"/>
        <v>3.9408866995073892E-2</v>
      </c>
      <c r="WU19" s="158">
        <f t="shared" si="100"/>
        <v>0</v>
      </c>
      <c r="WW19" s="157" t="s">
        <v>34</v>
      </c>
      <c r="WX19" s="157">
        <v>203</v>
      </c>
      <c r="WY19" s="157">
        <v>8</v>
      </c>
      <c r="WZ19" s="157">
        <v>191</v>
      </c>
      <c r="XA19" s="157">
        <v>4</v>
      </c>
      <c r="XB19" s="158">
        <f t="shared" si="101"/>
        <v>3.9408866995073892E-2</v>
      </c>
      <c r="XC19" s="158" t="str">
        <f t="shared" si="102"/>
        <v>OK</v>
      </c>
      <c r="XE19" s="157" t="s">
        <v>34</v>
      </c>
      <c r="XF19" s="157">
        <v>203</v>
      </c>
      <c r="XG19" s="157">
        <v>8</v>
      </c>
      <c r="XH19" s="157">
        <v>191</v>
      </c>
      <c r="XI19" s="157">
        <v>4</v>
      </c>
      <c r="XJ19" s="158">
        <f t="shared" si="103"/>
        <v>3.9408866995073892E-2</v>
      </c>
      <c r="XK19" s="158" t="str">
        <f t="shared" si="114"/>
        <v>OK</v>
      </c>
      <c r="XM19" s="157" t="s">
        <v>34</v>
      </c>
      <c r="XN19" s="157">
        <v>203</v>
      </c>
      <c r="XO19" s="157">
        <v>8</v>
      </c>
      <c r="XP19" s="157">
        <v>191</v>
      </c>
      <c r="XQ19" s="157">
        <v>4</v>
      </c>
      <c r="XR19" s="158">
        <f t="shared" si="104"/>
        <v>3.9408866995073892E-2</v>
      </c>
      <c r="XS19" s="158" t="str">
        <f t="shared" si="115"/>
        <v>OK</v>
      </c>
    </row>
    <row r="20" spans="1:643" ht="17.25" thickBot="1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35</v>
      </c>
      <c r="I20" s="2">
        <v>30</v>
      </c>
      <c r="J20" s="2">
        <v>3</v>
      </c>
      <c r="K20" s="2">
        <v>22</v>
      </c>
      <c r="L20" s="2">
        <v>5</v>
      </c>
      <c r="M20" s="4">
        <v>0.1</v>
      </c>
      <c r="N20" s="4">
        <f t="shared" si="0"/>
        <v>0</v>
      </c>
      <c r="P20" s="2" t="s">
        <v>35</v>
      </c>
      <c r="Q20" s="2">
        <v>30</v>
      </c>
      <c r="R20" s="2">
        <v>3</v>
      </c>
      <c r="S20" s="2">
        <v>22</v>
      </c>
      <c r="T20" s="2">
        <v>5</v>
      </c>
      <c r="U20" s="4">
        <v>0.1</v>
      </c>
      <c r="V20" s="4">
        <f t="shared" si="3"/>
        <v>0</v>
      </c>
      <c r="X20" s="2" t="s">
        <v>35</v>
      </c>
      <c r="Y20" s="2">
        <v>30</v>
      </c>
      <c r="Z20" s="2">
        <v>3</v>
      </c>
      <c r="AA20" s="2">
        <v>22</v>
      </c>
      <c r="AB20" s="2">
        <v>5</v>
      </c>
      <c r="AC20" s="4">
        <v>0.1</v>
      </c>
      <c r="AD20" s="4">
        <f t="shared" si="4"/>
        <v>0</v>
      </c>
      <c r="AF20" s="2" t="s">
        <v>35</v>
      </c>
      <c r="AG20" s="2">
        <v>30</v>
      </c>
      <c r="AH20" s="2">
        <v>3</v>
      </c>
      <c r="AI20" s="2">
        <v>22</v>
      </c>
      <c r="AJ20" s="2">
        <v>5</v>
      </c>
      <c r="AK20" s="4">
        <v>0.1</v>
      </c>
      <c r="AL20" s="4">
        <f t="shared" si="5"/>
        <v>0</v>
      </c>
      <c r="AN20" s="2" t="s">
        <v>35</v>
      </c>
      <c r="AO20" s="2">
        <v>30</v>
      </c>
      <c r="AP20" s="2">
        <v>3</v>
      </c>
      <c r="AQ20" s="2">
        <v>22</v>
      </c>
      <c r="AR20" s="2">
        <v>5</v>
      </c>
      <c r="AS20" s="4">
        <v>0.1</v>
      </c>
      <c r="AT20" s="4">
        <f t="shared" si="6"/>
        <v>0</v>
      </c>
      <c r="AV20" s="2" t="s">
        <v>35</v>
      </c>
      <c r="AW20" s="2">
        <v>30</v>
      </c>
      <c r="AX20" s="2">
        <v>3</v>
      </c>
      <c r="AY20" s="2">
        <v>22</v>
      </c>
      <c r="AZ20" s="2">
        <v>5</v>
      </c>
      <c r="BA20" s="4">
        <v>0.1</v>
      </c>
      <c r="BB20" s="4">
        <f t="shared" si="7"/>
        <v>0</v>
      </c>
      <c r="BD20" s="2" t="s">
        <v>35</v>
      </c>
      <c r="BE20" s="2">
        <v>30</v>
      </c>
      <c r="BF20" s="2">
        <v>3</v>
      </c>
      <c r="BG20" s="2">
        <v>22</v>
      </c>
      <c r="BH20" s="2">
        <v>5</v>
      </c>
      <c r="BI20" s="4">
        <v>0.1</v>
      </c>
      <c r="BJ20" s="4">
        <f t="shared" si="8"/>
        <v>0</v>
      </c>
      <c r="BL20" s="2" t="s">
        <v>35</v>
      </c>
      <c r="BM20" s="2">
        <v>30</v>
      </c>
      <c r="BN20" s="2">
        <v>3</v>
      </c>
      <c r="BO20" s="2">
        <v>21</v>
      </c>
      <c r="BP20" s="2">
        <v>6</v>
      </c>
      <c r="BQ20" s="4">
        <v>0.1</v>
      </c>
      <c r="BR20" s="4">
        <f t="shared" si="9"/>
        <v>0</v>
      </c>
      <c r="BT20" s="2" t="s">
        <v>35</v>
      </c>
      <c r="BU20" s="2">
        <v>30</v>
      </c>
      <c r="BV20" s="2">
        <v>3</v>
      </c>
      <c r="BW20" s="2">
        <v>21</v>
      </c>
      <c r="BX20" s="2">
        <v>6</v>
      </c>
      <c r="BY20" s="4">
        <v>0.1</v>
      </c>
      <c r="BZ20" s="4">
        <f t="shared" si="10"/>
        <v>0</v>
      </c>
      <c r="CB20" s="2" t="s">
        <v>35</v>
      </c>
      <c r="CC20" s="2">
        <v>30</v>
      </c>
      <c r="CD20" s="2">
        <v>3</v>
      </c>
      <c r="CE20" s="2">
        <v>21</v>
      </c>
      <c r="CF20" s="2">
        <v>6</v>
      </c>
      <c r="CG20" s="4">
        <v>0.1</v>
      </c>
      <c r="CH20" s="4">
        <f t="shared" si="11"/>
        <v>0</v>
      </c>
      <c r="CJ20" s="2" t="s">
        <v>35</v>
      </c>
      <c r="CK20" s="2">
        <v>30</v>
      </c>
      <c r="CL20" s="2">
        <v>3</v>
      </c>
      <c r="CM20" s="2">
        <v>21</v>
      </c>
      <c r="CN20" s="2">
        <v>6</v>
      </c>
      <c r="CO20" s="4">
        <v>0.1</v>
      </c>
      <c r="CP20" s="4">
        <f t="shared" si="12"/>
        <v>0</v>
      </c>
      <c r="CR20" s="2" t="s">
        <v>35</v>
      </c>
      <c r="CS20" s="2">
        <v>30</v>
      </c>
      <c r="CT20" s="2">
        <v>3</v>
      </c>
      <c r="CU20" s="2">
        <v>21</v>
      </c>
      <c r="CV20" s="2">
        <v>6</v>
      </c>
      <c r="CW20" s="4">
        <v>0.1</v>
      </c>
      <c r="CX20" s="4">
        <f t="shared" si="13"/>
        <v>0</v>
      </c>
      <c r="CZ20" s="2" t="s">
        <v>35</v>
      </c>
      <c r="DA20" s="2">
        <v>30</v>
      </c>
      <c r="DB20" s="2">
        <v>3</v>
      </c>
      <c r="DC20" s="2">
        <v>21</v>
      </c>
      <c r="DD20" s="2">
        <v>6</v>
      </c>
      <c r="DE20" s="4">
        <v>0.1</v>
      </c>
      <c r="DF20" s="4">
        <f t="shared" si="14"/>
        <v>0</v>
      </c>
      <c r="DH20" s="2" t="s">
        <v>35</v>
      </c>
      <c r="DI20" s="2">
        <v>30</v>
      </c>
      <c r="DJ20" s="2">
        <v>3</v>
      </c>
      <c r="DK20" s="2">
        <v>21</v>
      </c>
      <c r="DL20" s="2">
        <v>6</v>
      </c>
      <c r="DM20" s="4">
        <v>0.1</v>
      </c>
      <c r="DN20" s="4">
        <f t="shared" si="15"/>
        <v>0</v>
      </c>
      <c r="DP20" s="2" t="s">
        <v>35</v>
      </c>
      <c r="DQ20" s="2">
        <v>30</v>
      </c>
      <c r="DR20" s="2">
        <v>3</v>
      </c>
      <c r="DS20" s="2">
        <v>21</v>
      </c>
      <c r="DT20" s="2">
        <v>6</v>
      </c>
      <c r="DU20" s="4">
        <v>0.1</v>
      </c>
      <c r="DV20" s="4">
        <f t="shared" si="16"/>
        <v>0</v>
      </c>
      <c r="DX20" s="2" t="s">
        <v>35</v>
      </c>
      <c r="DY20" s="2">
        <v>30</v>
      </c>
      <c r="DZ20" s="2">
        <v>3</v>
      </c>
      <c r="EA20" s="2">
        <v>21</v>
      </c>
      <c r="EB20" s="2">
        <v>6</v>
      </c>
      <c r="EC20" s="4">
        <v>0.1</v>
      </c>
      <c r="ED20" s="4">
        <f t="shared" si="17"/>
        <v>0</v>
      </c>
      <c r="EF20" s="2" t="s">
        <v>35</v>
      </c>
      <c r="EG20" s="2">
        <v>30</v>
      </c>
      <c r="EH20" s="2">
        <v>3</v>
      </c>
      <c r="EI20" s="2">
        <v>21</v>
      </c>
      <c r="EJ20" s="2">
        <v>6</v>
      </c>
      <c r="EK20" s="4">
        <v>0.1</v>
      </c>
      <c r="EL20" s="4">
        <f t="shared" si="18"/>
        <v>0</v>
      </c>
      <c r="EN20" s="2" t="s">
        <v>35</v>
      </c>
      <c r="EO20" s="2">
        <v>30</v>
      </c>
      <c r="EP20" s="2">
        <v>3</v>
      </c>
      <c r="EQ20" s="2">
        <v>21</v>
      </c>
      <c r="ER20" s="2">
        <v>6</v>
      </c>
      <c r="ES20" s="4">
        <v>0.1</v>
      </c>
      <c r="ET20" s="4">
        <f t="shared" si="19"/>
        <v>0</v>
      </c>
      <c r="EV20" s="2" t="s">
        <v>35</v>
      </c>
      <c r="EW20" s="2">
        <v>30</v>
      </c>
      <c r="EX20" s="2">
        <v>3</v>
      </c>
      <c r="EY20" s="2">
        <v>21</v>
      </c>
      <c r="EZ20" s="2">
        <v>6</v>
      </c>
      <c r="FA20" s="4">
        <v>0.1</v>
      </c>
      <c r="FB20" s="4">
        <f t="shared" si="20"/>
        <v>0</v>
      </c>
      <c r="FD20" s="2" t="s">
        <v>35</v>
      </c>
      <c r="FE20" s="2">
        <v>30</v>
      </c>
      <c r="FF20" s="2">
        <v>3</v>
      </c>
      <c r="FG20" s="2">
        <v>21</v>
      </c>
      <c r="FH20" s="2">
        <v>6</v>
      </c>
      <c r="FI20" s="4">
        <v>0.1</v>
      </c>
      <c r="FJ20" s="4">
        <f t="shared" si="21"/>
        <v>0</v>
      </c>
      <c r="FL20" s="2" t="s">
        <v>35</v>
      </c>
      <c r="FM20" s="2">
        <v>30</v>
      </c>
      <c r="FN20" s="2">
        <v>3</v>
      </c>
      <c r="FO20" s="2">
        <v>21</v>
      </c>
      <c r="FP20" s="2">
        <v>6</v>
      </c>
      <c r="FQ20" s="4">
        <v>0.1</v>
      </c>
      <c r="FR20" s="4">
        <f t="shared" si="22"/>
        <v>0</v>
      </c>
      <c r="FT20" s="2" t="s">
        <v>35</v>
      </c>
      <c r="FU20" s="2">
        <v>30</v>
      </c>
      <c r="FV20" s="2">
        <v>3</v>
      </c>
      <c r="FW20" s="2">
        <v>21</v>
      </c>
      <c r="FX20" s="2">
        <v>6</v>
      </c>
      <c r="FY20" s="4">
        <v>0.1</v>
      </c>
      <c r="FZ20" s="4">
        <f t="shared" si="23"/>
        <v>0</v>
      </c>
      <c r="GB20" s="2" t="s">
        <v>35</v>
      </c>
      <c r="GC20" s="2">
        <v>30</v>
      </c>
      <c r="GD20" s="2">
        <v>3</v>
      </c>
      <c r="GE20" s="2">
        <v>21</v>
      </c>
      <c r="GF20" s="2">
        <v>6</v>
      </c>
      <c r="GG20" s="4">
        <v>0.1</v>
      </c>
      <c r="GH20" s="4">
        <f t="shared" si="24"/>
        <v>0</v>
      </c>
      <c r="GJ20" s="2" t="s">
        <v>35</v>
      </c>
      <c r="GK20" s="2">
        <v>48</v>
      </c>
      <c r="GL20" s="2">
        <v>21</v>
      </c>
      <c r="GM20" s="2">
        <v>21</v>
      </c>
      <c r="GN20" s="2">
        <v>6</v>
      </c>
      <c r="GO20" s="4">
        <v>0.44</v>
      </c>
      <c r="GP20" s="4">
        <f t="shared" si="25"/>
        <v>0.33999999999999997</v>
      </c>
      <c r="GR20" s="2" t="s">
        <v>35</v>
      </c>
      <c r="GS20" s="2">
        <v>48</v>
      </c>
      <c r="GT20" s="2">
        <v>21</v>
      </c>
      <c r="GU20" s="2">
        <v>21</v>
      </c>
      <c r="GV20" s="2">
        <v>6</v>
      </c>
      <c r="GW20" s="4">
        <v>0.44</v>
      </c>
      <c r="GX20" s="111">
        <f t="shared" si="111"/>
        <v>0</v>
      </c>
      <c r="GZ20" s="2" t="s">
        <v>35</v>
      </c>
      <c r="HA20" s="2">
        <v>48</v>
      </c>
      <c r="HB20" s="2">
        <v>21</v>
      </c>
      <c r="HC20" s="2">
        <v>21</v>
      </c>
      <c r="HD20" s="2">
        <v>6</v>
      </c>
      <c r="HE20" s="4">
        <v>0.44</v>
      </c>
      <c r="HF20" s="4">
        <f>HE20-GW20</f>
        <v>0</v>
      </c>
      <c r="HH20" s="2" t="s">
        <v>35</v>
      </c>
      <c r="HI20" s="2">
        <v>48</v>
      </c>
      <c r="HJ20" s="2">
        <v>21</v>
      </c>
      <c r="HK20" s="2">
        <v>21</v>
      </c>
      <c r="HL20" s="2">
        <v>6</v>
      </c>
      <c r="HM20" s="4">
        <v>0.44</v>
      </c>
      <c r="HN20" s="4">
        <f t="shared" si="26"/>
        <v>0</v>
      </c>
      <c r="HP20" s="2" t="s">
        <v>35</v>
      </c>
      <c r="HQ20" s="2">
        <v>48</v>
      </c>
      <c r="HR20" s="2">
        <v>21</v>
      </c>
      <c r="HS20" s="11">
        <v>21</v>
      </c>
      <c r="HT20" s="11">
        <v>6</v>
      </c>
      <c r="HU20" s="4">
        <v>0.44</v>
      </c>
      <c r="HV20" s="4">
        <f t="shared" si="27"/>
        <v>0</v>
      </c>
      <c r="HX20" s="2" t="s">
        <v>35</v>
      </c>
      <c r="HY20" s="2">
        <v>48</v>
      </c>
      <c r="HZ20" s="2">
        <v>21</v>
      </c>
      <c r="IA20" s="2">
        <v>21</v>
      </c>
      <c r="IB20" s="2">
        <v>6</v>
      </c>
      <c r="IC20" s="4">
        <f t="shared" si="105"/>
        <v>0.4375</v>
      </c>
      <c r="ID20" s="4">
        <f t="shared" si="28"/>
        <v>-2.5000000000000022E-3</v>
      </c>
      <c r="IF20" s="2" t="s">
        <v>35</v>
      </c>
      <c r="IG20" s="2">
        <v>48</v>
      </c>
      <c r="IH20" s="2">
        <v>21</v>
      </c>
      <c r="II20" s="7">
        <v>21</v>
      </c>
      <c r="IJ20" s="2">
        <v>6</v>
      </c>
      <c r="IK20" s="4">
        <f>IH20/IG20</f>
        <v>0.4375</v>
      </c>
      <c r="IL20" s="4">
        <f t="shared" si="29"/>
        <v>0</v>
      </c>
      <c r="IM20" s="2" t="s">
        <v>204</v>
      </c>
      <c r="IN20" s="2" t="s">
        <v>35</v>
      </c>
      <c r="IO20" s="2">
        <v>48</v>
      </c>
      <c r="IP20" s="2">
        <v>21</v>
      </c>
      <c r="IQ20" s="2">
        <v>21</v>
      </c>
      <c r="IR20" s="2">
        <v>6</v>
      </c>
      <c r="IS20" s="4">
        <v>0.44</v>
      </c>
      <c r="IT20" s="4">
        <f t="shared" si="30"/>
        <v>2.5000000000000022E-3</v>
      </c>
      <c r="IV20" s="2" t="s">
        <v>35</v>
      </c>
      <c r="IW20" s="2">
        <v>48</v>
      </c>
      <c r="IX20" s="2">
        <v>21</v>
      </c>
      <c r="IY20" s="2">
        <v>21</v>
      </c>
      <c r="IZ20" s="2">
        <v>6</v>
      </c>
      <c r="JA20" s="4">
        <v>0.44</v>
      </c>
      <c r="JB20" s="4">
        <f t="shared" si="31"/>
        <v>0</v>
      </c>
      <c r="JD20" s="2" t="s">
        <v>35</v>
      </c>
      <c r="JE20" s="2">
        <v>48</v>
      </c>
      <c r="JF20" s="2">
        <v>21</v>
      </c>
      <c r="JG20" s="7">
        <v>21</v>
      </c>
      <c r="JH20" s="2">
        <v>6</v>
      </c>
      <c r="JI20" s="4">
        <v>0.42</v>
      </c>
      <c r="JJ20" s="4">
        <f t="shared" si="32"/>
        <v>-2.0000000000000018E-2</v>
      </c>
      <c r="JK20" s="2" t="s">
        <v>204</v>
      </c>
      <c r="JL20" s="2" t="s">
        <v>35</v>
      </c>
      <c r="JM20" s="2">
        <v>48</v>
      </c>
      <c r="JN20" s="2">
        <v>21</v>
      </c>
      <c r="JO20" s="2">
        <v>21</v>
      </c>
      <c r="JP20" s="2">
        <v>6</v>
      </c>
      <c r="JQ20" s="4">
        <v>0.44</v>
      </c>
      <c r="JR20" s="4">
        <f t="shared" si="33"/>
        <v>2.0000000000000018E-2</v>
      </c>
      <c r="JT20" s="2" t="s">
        <v>35</v>
      </c>
      <c r="JU20" s="2">
        <v>48</v>
      </c>
      <c r="JV20" s="2">
        <v>21</v>
      </c>
      <c r="JW20" s="2">
        <v>21</v>
      </c>
      <c r="JX20" s="2">
        <v>6</v>
      </c>
      <c r="JY20" s="4">
        <v>0.44</v>
      </c>
      <c r="JZ20" s="4">
        <f t="shared" si="34"/>
        <v>0</v>
      </c>
      <c r="KA20" s="2" t="s">
        <v>242</v>
      </c>
      <c r="KB20" s="2" t="s">
        <v>35</v>
      </c>
      <c r="KC20" s="2">
        <v>48</v>
      </c>
      <c r="KD20" s="2">
        <v>21</v>
      </c>
      <c r="KE20" s="2">
        <v>21</v>
      </c>
      <c r="KF20" s="2">
        <v>6</v>
      </c>
      <c r="KG20" s="4">
        <v>0.44</v>
      </c>
      <c r="KH20" s="4">
        <f t="shared" si="35"/>
        <v>0</v>
      </c>
      <c r="KJ20" s="2" t="s">
        <v>35</v>
      </c>
      <c r="KK20" s="2">
        <v>48</v>
      </c>
      <c r="KL20" s="2">
        <v>21</v>
      </c>
      <c r="KM20" s="2">
        <v>21</v>
      </c>
      <c r="KN20" s="2">
        <v>6</v>
      </c>
      <c r="KO20" s="4">
        <f t="shared" si="107"/>
        <v>0.4375</v>
      </c>
      <c r="KP20" s="4">
        <f t="shared" si="36"/>
        <v>-2.5000000000000022E-3</v>
      </c>
      <c r="KQ20" s="4"/>
      <c r="KR20" s="125" t="s">
        <v>35</v>
      </c>
      <c r="KS20" s="116">
        <v>48</v>
      </c>
      <c r="KT20" s="117">
        <v>21</v>
      </c>
      <c r="KU20" s="117">
        <v>21</v>
      </c>
      <c r="KV20" s="117">
        <v>6</v>
      </c>
      <c r="KW20" s="118">
        <v>0.44</v>
      </c>
      <c r="KX20" s="118">
        <v>0</v>
      </c>
      <c r="KY20" s="116"/>
      <c r="KZ20" s="116" t="s">
        <v>35</v>
      </c>
      <c r="LA20" s="116">
        <v>48</v>
      </c>
      <c r="LB20" s="116">
        <v>21</v>
      </c>
      <c r="LC20" s="116">
        <v>22</v>
      </c>
      <c r="LD20" s="116">
        <v>5</v>
      </c>
      <c r="LE20" s="122">
        <v>0.44</v>
      </c>
      <c r="LF20" s="158">
        <f t="shared" si="37"/>
        <v>0</v>
      </c>
      <c r="LG20" s="158"/>
      <c r="LH20" s="156" t="s">
        <v>35</v>
      </c>
      <c r="LI20" s="156">
        <v>48</v>
      </c>
      <c r="LJ20" s="156">
        <v>21</v>
      </c>
      <c r="LK20" s="156">
        <v>21</v>
      </c>
      <c r="LL20" s="156">
        <v>6</v>
      </c>
      <c r="LM20" s="162">
        <v>0.44</v>
      </c>
      <c r="LN20" s="158">
        <f t="shared" si="38"/>
        <v>0</v>
      </c>
      <c r="LO20" s="157"/>
      <c r="LP20" s="2" t="s">
        <v>35</v>
      </c>
      <c r="LQ20" s="2">
        <v>48</v>
      </c>
      <c r="LR20" s="2">
        <v>21</v>
      </c>
      <c r="LS20" s="2">
        <v>21</v>
      </c>
      <c r="LT20" s="2">
        <v>6</v>
      </c>
      <c r="LU20" s="4">
        <f t="shared" si="108"/>
        <v>0.4375</v>
      </c>
      <c r="LV20" s="4">
        <f t="shared" si="39"/>
        <v>0</v>
      </c>
      <c r="LX20" s="157" t="s">
        <v>35</v>
      </c>
      <c r="LY20" s="157">
        <v>48</v>
      </c>
      <c r="LZ20" s="157">
        <v>21</v>
      </c>
      <c r="MA20" s="157">
        <v>21</v>
      </c>
      <c r="MB20" s="157">
        <v>6</v>
      </c>
      <c r="MC20" s="158">
        <f t="shared" si="109"/>
        <v>0.4375</v>
      </c>
      <c r="MD20" s="158">
        <f t="shared" si="40"/>
        <v>0</v>
      </c>
      <c r="MF20" s="156" t="s">
        <v>35</v>
      </c>
      <c r="MG20" s="156">
        <v>48</v>
      </c>
      <c r="MH20" s="156">
        <v>21</v>
      </c>
      <c r="MI20" s="156">
        <v>21</v>
      </c>
      <c r="MJ20" s="156">
        <v>6</v>
      </c>
      <c r="MK20" s="162">
        <f t="shared" si="41"/>
        <v>0.4375</v>
      </c>
      <c r="ML20" s="158">
        <f t="shared" si="42"/>
        <v>0</v>
      </c>
      <c r="MM20" s="157"/>
      <c r="MN20" s="156" t="s">
        <v>35</v>
      </c>
      <c r="MO20" s="156">
        <v>48</v>
      </c>
      <c r="MP20" s="156">
        <v>21</v>
      </c>
      <c r="MQ20" s="156">
        <v>21</v>
      </c>
      <c r="MR20" s="156">
        <v>6</v>
      </c>
      <c r="MS20" s="162">
        <v>0.44</v>
      </c>
      <c r="MT20" s="158">
        <f t="shared" si="43"/>
        <v>2.5000000000000022E-3</v>
      </c>
      <c r="MU20" s="157"/>
      <c r="MV20" s="156" t="s">
        <v>35</v>
      </c>
      <c r="MW20" s="156">
        <v>48</v>
      </c>
      <c r="MX20" s="156">
        <v>21</v>
      </c>
      <c r="MY20" s="156">
        <v>21</v>
      </c>
      <c r="MZ20" s="156">
        <v>6</v>
      </c>
      <c r="NA20" s="162">
        <v>0.44</v>
      </c>
      <c r="NB20" s="158">
        <f t="shared" si="44"/>
        <v>0</v>
      </c>
      <c r="NC20" s="157"/>
      <c r="ND20" s="156" t="s">
        <v>35</v>
      </c>
      <c r="NE20" s="156">
        <v>48</v>
      </c>
      <c r="NF20" s="156">
        <v>21</v>
      </c>
      <c r="NG20" s="156">
        <v>21</v>
      </c>
      <c r="NH20" s="156">
        <v>6</v>
      </c>
      <c r="NI20" s="162">
        <v>0.44</v>
      </c>
      <c r="NJ20" s="158">
        <f t="shared" si="45"/>
        <v>0</v>
      </c>
      <c r="NK20" s="157"/>
      <c r="NL20" s="156" t="s">
        <v>35</v>
      </c>
      <c r="NM20" s="156">
        <v>48</v>
      </c>
      <c r="NN20" s="156">
        <v>21</v>
      </c>
      <c r="NO20" s="156">
        <v>21</v>
      </c>
      <c r="NP20" s="156">
        <v>6</v>
      </c>
      <c r="NQ20" s="162">
        <v>0.44</v>
      </c>
      <c r="NR20" s="158">
        <f t="shared" si="46"/>
        <v>0</v>
      </c>
      <c r="NS20" s="157"/>
      <c r="OO20" s="157" t="s">
        <v>35</v>
      </c>
      <c r="OP20" s="157">
        <v>48</v>
      </c>
      <c r="OQ20" s="157">
        <v>21</v>
      </c>
      <c r="OR20" s="157">
        <v>22</v>
      </c>
      <c r="OS20" s="157">
        <v>5</v>
      </c>
      <c r="OT20" s="158">
        <f t="shared" si="47"/>
        <v>0.4375</v>
      </c>
      <c r="OU20" s="158">
        <f t="shared" si="48"/>
        <v>-2.5000000000000022E-3</v>
      </c>
      <c r="OV20" s="2" t="s">
        <v>119</v>
      </c>
      <c r="OW20" s="157" t="s">
        <v>35</v>
      </c>
      <c r="OX20" s="157">
        <v>48</v>
      </c>
      <c r="OY20" s="157">
        <v>21</v>
      </c>
      <c r="OZ20" s="157">
        <v>21</v>
      </c>
      <c r="PA20" s="157">
        <v>6</v>
      </c>
      <c r="PB20" s="158">
        <f t="shared" si="110"/>
        <v>0.4375</v>
      </c>
      <c r="PC20" s="158">
        <f t="shared" si="50"/>
        <v>0</v>
      </c>
      <c r="PE20" s="157" t="s">
        <v>35</v>
      </c>
      <c r="PF20" s="157">
        <v>48</v>
      </c>
      <c r="PG20" s="157">
        <v>21</v>
      </c>
      <c r="PH20" s="157">
        <v>21</v>
      </c>
      <c r="PI20" s="157">
        <v>6</v>
      </c>
      <c r="PJ20" s="158">
        <f t="shared" si="51"/>
        <v>0.4375</v>
      </c>
      <c r="PK20" s="158">
        <f t="shared" si="52"/>
        <v>0</v>
      </c>
      <c r="PM20" s="157" t="s">
        <v>35</v>
      </c>
      <c r="PN20" s="157">
        <v>48</v>
      </c>
      <c r="PO20" s="157">
        <v>21</v>
      </c>
      <c r="PP20" s="157">
        <v>22</v>
      </c>
      <c r="PQ20" s="157">
        <v>5</v>
      </c>
      <c r="PR20" s="158">
        <f t="shared" si="53"/>
        <v>0.4375</v>
      </c>
      <c r="PS20" s="158">
        <f t="shared" si="54"/>
        <v>0</v>
      </c>
      <c r="PT20" s="2" t="s">
        <v>119</v>
      </c>
      <c r="PU20" s="157" t="s">
        <v>35</v>
      </c>
      <c r="PV20" s="157">
        <v>48</v>
      </c>
      <c r="PW20" s="157">
        <v>21</v>
      </c>
      <c r="PX20" s="157">
        <v>22</v>
      </c>
      <c r="PY20" s="159">
        <v>5</v>
      </c>
      <c r="PZ20" s="158">
        <f t="shared" si="55"/>
        <v>0.4375</v>
      </c>
      <c r="QA20" s="158">
        <f t="shared" si="56"/>
        <v>0</v>
      </c>
      <c r="QB20" s="2" t="s">
        <v>119</v>
      </c>
      <c r="QC20" s="157" t="s">
        <v>35</v>
      </c>
      <c r="QD20" s="157">
        <v>48</v>
      </c>
      <c r="QE20" s="157">
        <v>21</v>
      </c>
      <c r="QF20" s="157">
        <v>22</v>
      </c>
      <c r="QG20" s="159">
        <v>5</v>
      </c>
      <c r="QH20" s="158">
        <f t="shared" si="57"/>
        <v>0.4375</v>
      </c>
      <c r="QI20" s="158">
        <f t="shared" si="58"/>
        <v>0</v>
      </c>
      <c r="QJ20" s="2" t="s">
        <v>119</v>
      </c>
      <c r="QK20" s="157" t="s">
        <v>35</v>
      </c>
      <c r="QL20" s="157">
        <v>48</v>
      </c>
      <c r="QM20" s="157">
        <v>21</v>
      </c>
      <c r="QN20" s="157">
        <v>22</v>
      </c>
      <c r="QO20" s="159">
        <v>5</v>
      </c>
      <c r="QP20" s="158">
        <f t="shared" si="59"/>
        <v>0.4375</v>
      </c>
      <c r="QQ20" s="158">
        <f t="shared" si="60"/>
        <v>0</v>
      </c>
      <c r="QR20" s="157" t="s">
        <v>119</v>
      </c>
      <c r="QS20" s="157" t="s">
        <v>35</v>
      </c>
      <c r="QT20" s="157">
        <v>48</v>
      </c>
      <c r="QU20" s="157">
        <v>21</v>
      </c>
      <c r="QV20" s="159">
        <v>22</v>
      </c>
      <c r="QW20" s="159">
        <v>5</v>
      </c>
      <c r="QX20" s="158">
        <f t="shared" si="61"/>
        <v>0.4375</v>
      </c>
      <c r="QY20" s="158">
        <f t="shared" si="62"/>
        <v>0</v>
      </c>
      <c r="QZ20" s="157" t="s">
        <v>119</v>
      </c>
      <c r="RA20" s="157" t="s">
        <v>35</v>
      </c>
      <c r="RB20" s="157">
        <v>48</v>
      </c>
      <c r="RC20" s="157">
        <v>21</v>
      </c>
      <c r="RD20" s="159">
        <v>22</v>
      </c>
      <c r="RE20" s="159">
        <v>5</v>
      </c>
      <c r="RF20" s="158">
        <f t="shared" si="63"/>
        <v>0.4375</v>
      </c>
      <c r="RG20" s="158">
        <f t="shared" si="64"/>
        <v>0</v>
      </c>
      <c r="RH20" s="157" t="s">
        <v>119</v>
      </c>
      <c r="RI20" s="157" t="s">
        <v>35</v>
      </c>
      <c r="RJ20" s="157">
        <v>48</v>
      </c>
      <c r="RK20" s="157">
        <v>21</v>
      </c>
      <c r="RL20" s="157">
        <v>22</v>
      </c>
      <c r="RM20" s="159">
        <v>5</v>
      </c>
      <c r="RN20" s="158">
        <f t="shared" si="65"/>
        <v>0.4375</v>
      </c>
      <c r="RO20" s="158">
        <f t="shared" si="66"/>
        <v>0</v>
      </c>
      <c r="RP20" s="17" t="s">
        <v>119</v>
      </c>
      <c r="RQ20" s="157" t="s">
        <v>35</v>
      </c>
      <c r="RR20" s="157">
        <v>48</v>
      </c>
      <c r="RS20" s="157">
        <v>21</v>
      </c>
      <c r="RT20" s="159">
        <v>22</v>
      </c>
      <c r="RU20" s="159">
        <v>5</v>
      </c>
      <c r="RV20" s="158">
        <f t="shared" si="67"/>
        <v>0.4375</v>
      </c>
      <c r="RW20" s="158">
        <f t="shared" si="68"/>
        <v>0</v>
      </c>
      <c r="RX20" s="17" t="s">
        <v>119</v>
      </c>
      <c r="RY20" s="157" t="s">
        <v>35</v>
      </c>
      <c r="RZ20" s="157">
        <v>48</v>
      </c>
      <c r="SA20" s="157">
        <v>21</v>
      </c>
      <c r="SB20" s="159">
        <v>22</v>
      </c>
      <c r="SC20" s="159">
        <v>5</v>
      </c>
      <c r="SD20" s="158">
        <f t="shared" si="69"/>
        <v>0.4375</v>
      </c>
      <c r="SE20" s="158">
        <f t="shared" si="70"/>
        <v>0</v>
      </c>
      <c r="SF20" s="17" t="s">
        <v>119</v>
      </c>
      <c r="SG20" s="157" t="s">
        <v>35</v>
      </c>
      <c r="SH20" s="157">
        <v>48</v>
      </c>
      <c r="SI20" s="157">
        <v>21</v>
      </c>
      <c r="SJ20" s="159">
        <v>22</v>
      </c>
      <c r="SK20" s="159">
        <v>5</v>
      </c>
      <c r="SL20" s="158">
        <f t="shared" si="71"/>
        <v>0.4375</v>
      </c>
      <c r="SM20" s="158">
        <f t="shared" si="72"/>
        <v>0</v>
      </c>
      <c r="SN20" s="17" t="s">
        <v>119</v>
      </c>
      <c r="SO20" s="157" t="s">
        <v>35</v>
      </c>
      <c r="SP20" s="157">
        <v>48</v>
      </c>
      <c r="SQ20" s="157">
        <v>21</v>
      </c>
      <c r="SR20" s="159">
        <v>22</v>
      </c>
      <c r="SS20" s="159">
        <v>5</v>
      </c>
      <c r="ST20" s="158">
        <f t="shared" si="73"/>
        <v>0.4375</v>
      </c>
      <c r="SU20" s="158">
        <f t="shared" si="74"/>
        <v>0</v>
      </c>
      <c r="SV20" s="17" t="s">
        <v>119</v>
      </c>
      <c r="SW20" s="157" t="s">
        <v>35</v>
      </c>
      <c r="SX20" s="157">
        <v>48</v>
      </c>
      <c r="SY20" s="157">
        <v>21</v>
      </c>
      <c r="SZ20" s="159">
        <v>22</v>
      </c>
      <c r="TA20" s="159">
        <v>5</v>
      </c>
      <c r="TB20" s="158">
        <f t="shared" si="75"/>
        <v>0.4375</v>
      </c>
      <c r="TC20" s="158">
        <f t="shared" si="76"/>
        <v>0</v>
      </c>
      <c r="TD20" s="17" t="s">
        <v>119</v>
      </c>
      <c r="TE20" s="157" t="s">
        <v>35</v>
      </c>
      <c r="TF20" s="157">
        <v>48</v>
      </c>
      <c r="TG20" s="157">
        <v>21</v>
      </c>
      <c r="TH20" s="159">
        <v>22</v>
      </c>
      <c r="TI20" s="159">
        <v>5</v>
      </c>
      <c r="TJ20" s="158">
        <f t="shared" si="77"/>
        <v>0.4375</v>
      </c>
      <c r="TK20" s="158">
        <f t="shared" si="78"/>
        <v>0</v>
      </c>
      <c r="TL20" s="17" t="s">
        <v>119</v>
      </c>
      <c r="TM20" s="157" t="s">
        <v>35</v>
      </c>
      <c r="TN20" s="157">
        <v>48</v>
      </c>
      <c r="TO20" s="157">
        <v>21</v>
      </c>
      <c r="TP20" s="159">
        <v>22</v>
      </c>
      <c r="TQ20" s="159">
        <v>5</v>
      </c>
      <c r="TR20" s="158">
        <f t="shared" si="79"/>
        <v>0.4375</v>
      </c>
      <c r="TS20" s="158">
        <f t="shared" si="80"/>
        <v>0</v>
      </c>
      <c r="TT20" s="17" t="s">
        <v>119</v>
      </c>
      <c r="TU20" s="157" t="s">
        <v>35</v>
      </c>
      <c r="TV20" s="157">
        <v>48</v>
      </c>
      <c r="TW20" s="157">
        <v>21</v>
      </c>
      <c r="TX20" s="159">
        <v>21</v>
      </c>
      <c r="TY20" s="159">
        <v>6</v>
      </c>
      <c r="TZ20" s="158">
        <f t="shared" si="81"/>
        <v>0.4375</v>
      </c>
      <c r="UA20" s="158">
        <f t="shared" si="82"/>
        <v>0</v>
      </c>
      <c r="UC20" s="157" t="s">
        <v>35</v>
      </c>
      <c r="UD20" s="157">
        <v>48</v>
      </c>
      <c r="UE20" s="157">
        <v>21</v>
      </c>
      <c r="UF20" s="159">
        <v>21</v>
      </c>
      <c r="UG20" s="159">
        <v>6</v>
      </c>
      <c r="UH20" s="158">
        <f t="shared" si="83"/>
        <v>0.4375</v>
      </c>
      <c r="UI20" s="158">
        <f t="shared" si="84"/>
        <v>0</v>
      </c>
      <c r="UK20" s="157" t="s">
        <v>35</v>
      </c>
      <c r="UL20" s="157">
        <v>48</v>
      </c>
      <c r="UM20" s="157">
        <v>21</v>
      </c>
      <c r="UN20" s="159">
        <v>22</v>
      </c>
      <c r="UO20" s="159">
        <v>5</v>
      </c>
      <c r="UP20" s="158">
        <f t="shared" si="85"/>
        <v>0.4375</v>
      </c>
      <c r="UQ20" s="158">
        <f t="shared" si="86"/>
        <v>0</v>
      </c>
      <c r="UR20" s="17" t="s">
        <v>119</v>
      </c>
      <c r="US20" s="157" t="s">
        <v>35</v>
      </c>
      <c r="UT20" s="157">
        <v>48</v>
      </c>
      <c r="UU20" s="157">
        <v>21</v>
      </c>
      <c r="UV20" s="159">
        <v>22</v>
      </c>
      <c r="UW20" s="159">
        <v>5</v>
      </c>
      <c r="UX20" s="158">
        <f t="shared" si="87"/>
        <v>0.4375</v>
      </c>
      <c r="UY20" s="158">
        <f t="shared" si="88"/>
        <v>0</v>
      </c>
      <c r="UZ20" s="110" t="s">
        <v>119</v>
      </c>
      <c r="VA20" s="157" t="s">
        <v>35</v>
      </c>
      <c r="VB20" s="157">
        <v>48</v>
      </c>
      <c r="VC20" s="157">
        <v>21</v>
      </c>
      <c r="VD20" s="159">
        <v>22</v>
      </c>
      <c r="VE20" s="159">
        <v>5</v>
      </c>
      <c r="VF20" s="158">
        <f t="shared" si="89"/>
        <v>0.4375</v>
      </c>
      <c r="VG20" s="158">
        <f t="shared" si="90"/>
        <v>0</v>
      </c>
      <c r="VH20" s="17" t="s">
        <v>119</v>
      </c>
      <c r="VI20" s="157" t="s">
        <v>35</v>
      </c>
      <c r="VJ20" s="157">
        <v>48</v>
      </c>
      <c r="VK20" s="157">
        <v>21</v>
      </c>
      <c r="VL20" s="159">
        <v>22</v>
      </c>
      <c r="VM20" s="159">
        <v>5</v>
      </c>
      <c r="VN20" s="158">
        <f t="shared" si="91"/>
        <v>0.4375</v>
      </c>
      <c r="VO20" s="158">
        <f t="shared" si="92"/>
        <v>0</v>
      </c>
      <c r="VP20" s="17" t="s">
        <v>119</v>
      </c>
      <c r="VQ20" s="157" t="s">
        <v>35</v>
      </c>
      <c r="VR20" s="157">
        <v>48</v>
      </c>
      <c r="VS20" s="157">
        <v>21</v>
      </c>
      <c r="VT20" s="159">
        <v>22</v>
      </c>
      <c r="VU20" s="159">
        <v>5</v>
      </c>
      <c r="VV20" s="158">
        <f t="shared" si="93"/>
        <v>0.4375</v>
      </c>
      <c r="VW20" s="158">
        <f t="shared" si="94"/>
        <v>0</v>
      </c>
      <c r="VX20" s="17" t="s">
        <v>119</v>
      </c>
      <c r="VY20" s="157" t="s">
        <v>35</v>
      </c>
      <c r="VZ20" s="157">
        <v>48</v>
      </c>
      <c r="WA20" s="157">
        <v>21</v>
      </c>
      <c r="WB20" s="159">
        <v>22</v>
      </c>
      <c r="WC20" s="159">
        <v>5</v>
      </c>
      <c r="WD20" s="158">
        <f t="shared" si="95"/>
        <v>0.4375</v>
      </c>
      <c r="WE20" s="158">
        <f t="shared" si="96"/>
        <v>0</v>
      </c>
      <c r="WF20" s="17" t="s">
        <v>119</v>
      </c>
      <c r="WG20" s="157" t="s">
        <v>35</v>
      </c>
      <c r="WH20" s="157">
        <v>48</v>
      </c>
      <c r="WI20" s="157">
        <v>21</v>
      </c>
      <c r="WJ20" s="159">
        <v>22</v>
      </c>
      <c r="WK20" s="159">
        <v>5</v>
      </c>
      <c r="WL20" s="158">
        <f t="shared" si="97"/>
        <v>0.4375</v>
      </c>
      <c r="WM20" s="158">
        <f t="shared" si="98"/>
        <v>0</v>
      </c>
      <c r="WN20" s="17" t="s">
        <v>119</v>
      </c>
      <c r="WO20" s="157" t="s">
        <v>35</v>
      </c>
      <c r="WP20" s="157">
        <v>48</v>
      </c>
      <c r="WQ20" s="157">
        <v>21</v>
      </c>
      <c r="WR20" s="157">
        <v>22</v>
      </c>
      <c r="WS20" s="157">
        <v>5</v>
      </c>
      <c r="WT20" s="158">
        <f t="shared" si="99"/>
        <v>0.4375</v>
      </c>
      <c r="WU20" s="158">
        <f t="shared" si="100"/>
        <v>0</v>
      </c>
      <c r="WV20" s="17" t="s">
        <v>119</v>
      </c>
      <c r="WW20" s="157" t="s">
        <v>35</v>
      </c>
      <c r="WX20" s="157">
        <v>48</v>
      </c>
      <c r="WY20" s="157">
        <v>21</v>
      </c>
      <c r="WZ20" s="157">
        <v>20</v>
      </c>
      <c r="XA20" s="157">
        <v>7</v>
      </c>
      <c r="XB20" s="158">
        <f t="shared" si="101"/>
        <v>0.4375</v>
      </c>
      <c r="XC20" s="158" t="str">
        <f t="shared" si="102"/>
        <v>Fail:0</v>
      </c>
      <c r="XE20" s="157" t="s">
        <v>35</v>
      </c>
      <c r="XF20" s="157">
        <v>48</v>
      </c>
      <c r="XG20" s="157">
        <v>21</v>
      </c>
      <c r="XH20" s="157">
        <v>20</v>
      </c>
      <c r="XI20" s="157">
        <v>7</v>
      </c>
      <c r="XJ20" s="158">
        <f t="shared" si="103"/>
        <v>0.4375</v>
      </c>
      <c r="XK20" s="158" t="str">
        <f t="shared" si="114"/>
        <v>OK</v>
      </c>
      <c r="XM20" s="157" t="s">
        <v>35</v>
      </c>
      <c r="XN20" s="157">
        <v>48</v>
      </c>
      <c r="XO20" s="157">
        <v>21</v>
      </c>
      <c r="XP20" s="157">
        <v>20</v>
      </c>
      <c r="XQ20" s="157">
        <v>7</v>
      </c>
      <c r="XR20" s="158">
        <f t="shared" si="104"/>
        <v>0.4375</v>
      </c>
      <c r="XS20" s="158" t="str">
        <f t="shared" si="115"/>
        <v>OK</v>
      </c>
    </row>
    <row r="21" spans="1:643" ht="17.25" thickBot="1">
      <c r="A21" s="66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66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66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3"/>
        <v>0</v>
      </c>
      <c r="X21" s="66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4"/>
        <v>0</v>
      </c>
      <c r="AF21" s="66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5"/>
        <v>0</v>
      </c>
      <c r="AN21" s="66" t="s">
        <v>36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6"/>
        <v>0</v>
      </c>
      <c r="AV21" s="66" t="s">
        <v>36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7"/>
        <v>0</v>
      </c>
      <c r="BD21" s="66" t="s">
        <v>36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8"/>
        <v>0</v>
      </c>
      <c r="BL21" s="66" t="s">
        <v>36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9"/>
        <v>0</v>
      </c>
      <c r="BT21" s="66" t="s">
        <v>36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10"/>
        <v>0</v>
      </c>
      <c r="CB21" s="66" t="s">
        <v>36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11"/>
        <v>0</v>
      </c>
      <c r="CJ21" s="66" t="s">
        <v>36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2"/>
        <v>0</v>
      </c>
      <c r="CR21" s="66" t="s">
        <v>36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3"/>
        <v>0</v>
      </c>
      <c r="CZ21" s="66" t="s">
        <v>36</v>
      </c>
      <c r="DA21" s="2">
        <v>14</v>
      </c>
      <c r="DB21" s="2">
        <v>14</v>
      </c>
      <c r="DC21" s="2">
        <v>0</v>
      </c>
      <c r="DD21" s="2">
        <v>0</v>
      </c>
      <c r="DE21" s="4">
        <v>1</v>
      </c>
      <c r="DF21" s="4">
        <f t="shared" si="14"/>
        <v>0</v>
      </c>
      <c r="DH21" s="66" t="s">
        <v>36</v>
      </c>
      <c r="DI21" s="2">
        <v>14</v>
      </c>
      <c r="DJ21" s="2">
        <v>14</v>
      </c>
      <c r="DK21" s="2">
        <v>0</v>
      </c>
      <c r="DL21" s="2">
        <v>0</v>
      </c>
      <c r="DM21" s="4">
        <v>1</v>
      </c>
      <c r="DN21" s="4">
        <f t="shared" si="15"/>
        <v>0</v>
      </c>
      <c r="DP21" s="66" t="s">
        <v>36</v>
      </c>
      <c r="DQ21" s="2">
        <v>14</v>
      </c>
      <c r="DR21" s="2">
        <v>14</v>
      </c>
      <c r="DS21" s="2">
        <v>0</v>
      </c>
      <c r="DT21" s="2">
        <v>0</v>
      </c>
      <c r="DU21" s="4">
        <v>1</v>
      </c>
      <c r="DV21" s="4">
        <f t="shared" si="16"/>
        <v>0</v>
      </c>
      <c r="DX21" s="66" t="s">
        <v>36</v>
      </c>
      <c r="DY21" s="2">
        <v>14</v>
      </c>
      <c r="DZ21" s="2">
        <v>14</v>
      </c>
      <c r="EA21" s="2">
        <v>0</v>
      </c>
      <c r="EB21" s="2">
        <v>0</v>
      </c>
      <c r="EC21" s="4">
        <v>1</v>
      </c>
      <c r="ED21" s="4">
        <f t="shared" si="17"/>
        <v>0</v>
      </c>
      <c r="EF21" s="66" t="s">
        <v>36</v>
      </c>
      <c r="EG21" s="2">
        <v>14</v>
      </c>
      <c r="EH21" s="2">
        <v>14</v>
      </c>
      <c r="EI21" s="2">
        <v>0</v>
      </c>
      <c r="EJ21" s="2">
        <v>0</v>
      </c>
      <c r="EK21" s="4">
        <v>1</v>
      </c>
      <c r="EL21" s="4">
        <f t="shared" si="18"/>
        <v>0</v>
      </c>
      <c r="EN21" s="66" t="s">
        <v>36</v>
      </c>
      <c r="EO21" s="2">
        <v>14</v>
      </c>
      <c r="EP21" s="2">
        <v>14</v>
      </c>
      <c r="EQ21" s="2">
        <v>0</v>
      </c>
      <c r="ER21" s="2">
        <v>0</v>
      </c>
      <c r="ES21" s="4">
        <v>1</v>
      </c>
      <c r="ET21" s="4">
        <f t="shared" si="19"/>
        <v>0</v>
      </c>
      <c r="EV21" s="66" t="s">
        <v>36</v>
      </c>
      <c r="EW21" s="2">
        <v>14</v>
      </c>
      <c r="EX21" s="2">
        <v>14</v>
      </c>
      <c r="EY21" s="2">
        <v>0</v>
      </c>
      <c r="EZ21" s="2">
        <v>0</v>
      </c>
      <c r="FA21" s="4">
        <v>1</v>
      </c>
      <c r="FB21" s="4">
        <f t="shared" si="20"/>
        <v>0</v>
      </c>
      <c r="FD21" s="66" t="s">
        <v>36</v>
      </c>
      <c r="FE21" s="2">
        <v>14</v>
      </c>
      <c r="FF21" s="2">
        <v>14</v>
      </c>
      <c r="FG21" s="2">
        <v>0</v>
      </c>
      <c r="FH21" s="2">
        <v>0</v>
      </c>
      <c r="FI21" s="4">
        <v>1</v>
      </c>
      <c r="FJ21" s="4">
        <f t="shared" si="21"/>
        <v>0</v>
      </c>
      <c r="FL21" s="66" t="s">
        <v>36</v>
      </c>
      <c r="FM21" s="2">
        <v>14</v>
      </c>
      <c r="FN21" s="2">
        <v>14</v>
      </c>
      <c r="FO21" s="2">
        <v>0</v>
      </c>
      <c r="FP21" s="2">
        <v>0</v>
      </c>
      <c r="FQ21" s="4">
        <v>1</v>
      </c>
      <c r="FR21" s="4">
        <f t="shared" si="22"/>
        <v>0</v>
      </c>
      <c r="FT21" s="66" t="s">
        <v>36</v>
      </c>
      <c r="FU21" s="2">
        <v>14</v>
      </c>
      <c r="FV21" s="2">
        <v>14</v>
      </c>
      <c r="FW21" s="2">
        <v>0</v>
      </c>
      <c r="FX21" s="2">
        <v>0</v>
      </c>
      <c r="FY21" s="4">
        <v>1</v>
      </c>
      <c r="FZ21" s="4">
        <f t="shared" si="23"/>
        <v>0</v>
      </c>
      <c r="GB21" s="66" t="s">
        <v>36</v>
      </c>
      <c r="GC21" s="2">
        <v>14</v>
      </c>
      <c r="GD21" s="2">
        <v>14</v>
      </c>
      <c r="GE21" s="2">
        <v>0</v>
      </c>
      <c r="GF21" s="2">
        <v>0</v>
      </c>
      <c r="GG21" s="4">
        <v>1</v>
      </c>
      <c r="GH21" s="4">
        <f t="shared" si="24"/>
        <v>0</v>
      </c>
      <c r="GJ21" s="66" t="s">
        <v>36</v>
      </c>
      <c r="GK21" s="2">
        <v>14</v>
      </c>
      <c r="GL21" s="2">
        <v>14</v>
      </c>
      <c r="GM21" s="2">
        <v>0</v>
      </c>
      <c r="GN21" s="2">
        <v>0</v>
      </c>
      <c r="GO21" s="4">
        <v>1</v>
      </c>
      <c r="GP21" s="4">
        <f t="shared" si="25"/>
        <v>0</v>
      </c>
      <c r="GR21" s="66" t="s">
        <v>36</v>
      </c>
      <c r="GS21" s="2">
        <v>14</v>
      </c>
      <c r="GT21" s="2">
        <v>14</v>
      </c>
      <c r="GU21" s="2">
        <v>0</v>
      </c>
      <c r="GV21" s="2">
        <v>0</v>
      </c>
      <c r="GW21" s="4">
        <v>1</v>
      </c>
      <c r="GX21" s="111">
        <f t="shared" si="111"/>
        <v>0</v>
      </c>
      <c r="GZ21" s="66" t="s">
        <v>36</v>
      </c>
      <c r="HA21" s="2">
        <v>14</v>
      </c>
      <c r="HB21" s="2">
        <v>14</v>
      </c>
      <c r="HC21" s="2">
        <v>0</v>
      </c>
      <c r="HD21" s="2">
        <v>0</v>
      </c>
      <c r="HE21" s="4">
        <v>1</v>
      </c>
      <c r="HF21" s="4">
        <f>HE21-'[1]ASUS MeMO Pad 8 K011'!ES21</f>
        <v>0</v>
      </c>
      <c r="HH21" s="66" t="s">
        <v>36</v>
      </c>
      <c r="HI21" s="2">
        <v>14</v>
      </c>
      <c r="HJ21" s="2">
        <v>14</v>
      </c>
      <c r="HK21" s="2">
        <v>0</v>
      </c>
      <c r="HL21" s="2">
        <v>0</v>
      </c>
      <c r="HM21" s="4">
        <v>1</v>
      </c>
      <c r="HN21" s="4">
        <f t="shared" si="26"/>
        <v>0</v>
      </c>
      <c r="HP21" s="66" t="s">
        <v>36</v>
      </c>
      <c r="HQ21" s="2">
        <v>14</v>
      </c>
      <c r="HR21" s="2">
        <v>14</v>
      </c>
      <c r="HS21" s="2">
        <v>0</v>
      </c>
      <c r="HT21" s="2">
        <v>0</v>
      </c>
      <c r="HU21" s="4">
        <f>HR21/HQ21</f>
        <v>1</v>
      </c>
      <c r="HV21" s="4">
        <f t="shared" si="27"/>
        <v>0</v>
      </c>
      <c r="HX21" s="65" t="s">
        <v>36</v>
      </c>
      <c r="HY21" s="2">
        <v>14</v>
      </c>
      <c r="HZ21" s="2">
        <v>14</v>
      </c>
      <c r="IA21" s="2">
        <v>0</v>
      </c>
      <c r="IB21" s="2">
        <v>0</v>
      </c>
      <c r="IC21" s="4">
        <f t="shared" si="105"/>
        <v>1</v>
      </c>
      <c r="ID21" s="4">
        <f t="shared" si="28"/>
        <v>0</v>
      </c>
      <c r="IF21" s="65" t="s">
        <v>36</v>
      </c>
      <c r="IG21" s="2">
        <v>14</v>
      </c>
      <c r="IH21" s="2">
        <v>14</v>
      </c>
      <c r="II21" s="2">
        <v>0</v>
      </c>
      <c r="IJ21" s="2">
        <v>0</v>
      </c>
      <c r="IK21" s="4">
        <f t="shared" si="106"/>
        <v>1</v>
      </c>
      <c r="IL21" s="4">
        <f t="shared" si="29"/>
        <v>0</v>
      </c>
      <c r="IN21" s="65" t="s">
        <v>36</v>
      </c>
      <c r="IO21" s="2">
        <v>14</v>
      </c>
      <c r="IP21" s="2">
        <v>14</v>
      </c>
      <c r="IQ21" s="2">
        <v>0</v>
      </c>
      <c r="IR21" s="2">
        <v>0</v>
      </c>
      <c r="IS21" s="4">
        <f>IP21/IO21</f>
        <v>1</v>
      </c>
      <c r="IT21" s="4">
        <f t="shared" si="30"/>
        <v>0</v>
      </c>
      <c r="IV21" s="65" t="s">
        <v>36</v>
      </c>
      <c r="IW21" s="2">
        <v>14</v>
      </c>
      <c r="IX21" s="2">
        <v>14</v>
      </c>
      <c r="IY21" s="2">
        <v>0</v>
      </c>
      <c r="IZ21" s="2">
        <v>0</v>
      </c>
      <c r="JA21" s="4">
        <f>IX21/IW21</f>
        <v>1</v>
      </c>
      <c r="JB21" s="4">
        <f t="shared" si="31"/>
        <v>0</v>
      </c>
      <c r="JD21" s="114" t="s">
        <v>36</v>
      </c>
      <c r="JE21" s="2">
        <v>14</v>
      </c>
      <c r="JF21" s="2">
        <v>14</v>
      </c>
      <c r="JG21" s="2">
        <v>0</v>
      </c>
      <c r="JH21" s="2">
        <v>0</v>
      </c>
      <c r="JI21" s="4">
        <f>JF21/JE21</f>
        <v>1</v>
      </c>
      <c r="JJ21" s="4">
        <f t="shared" si="32"/>
        <v>0</v>
      </c>
      <c r="JL21" s="65" t="s">
        <v>36</v>
      </c>
      <c r="JM21" s="2">
        <v>25</v>
      </c>
      <c r="JN21" s="2">
        <v>23</v>
      </c>
      <c r="JO21" s="8">
        <v>2</v>
      </c>
      <c r="JP21" s="8">
        <v>0</v>
      </c>
      <c r="JQ21" s="4">
        <f>JN21/JM21</f>
        <v>0.92</v>
      </c>
      <c r="JR21" s="4">
        <f t="shared" si="33"/>
        <v>-7.999999999999996E-2</v>
      </c>
      <c r="JS21" s="2" t="s">
        <v>119</v>
      </c>
      <c r="JT21" s="65" t="s">
        <v>36</v>
      </c>
      <c r="JU21" s="2">
        <v>25</v>
      </c>
      <c r="JV21" s="2">
        <v>23</v>
      </c>
      <c r="JW21" s="27">
        <v>2</v>
      </c>
      <c r="JX21" s="27">
        <v>0</v>
      </c>
      <c r="JY21" s="4">
        <f>JV21/JU21</f>
        <v>0.92</v>
      </c>
      <c r="JZ21" s="4">
        <f t="shared" si="34"/>
        <v>0</v>
      </c>
      <c r="KA21" s="2" t="s">
        <v>250</v>
      </c>
      <c r="KB21" s="65" t="s">
        <v>36</v>
      </c>
      <c r="KC21" s="2">
        <v>25</v>
      </c>
      <c r="KD21" s="2">
        <v>23</v>
      </c>
      <c r="KE21" s="8">
        <v>2</v>
      </c>
      <c r="KF21" s="8">
        <v>0</v>
      </c>
      <c r="KG21" s="4">
        <f>KD21/KC21</f>
        <v>0.92</v>
      </c>
      <c r="KH21" s="4">
        <f t="shared" si="35"/>
        <v>0</v>
      </c>
      <c r="KJ21" s="65" t="s">
        <v>36</v>
      </c>
      <c r="KK21" s="2">
        <v>25</v>
      </c>
      <c r="KL21" s="2">
        <v>23</v>
      </c>
      <c r="KM21" s="8">
        <v>2</v>
      </c>
      <c r="KN21" s="8">
        <v>0</v>
      </c>
      <c r="KO21" s="4">
        <f>KL21/KK21</f>
        <v>0.92</v>
      </c>
      <c r="KP21" s="4">
        <f t="shared" si="36"/>
        <v>0</v>
      </c>
      <c r="KQ21" s="4"/>
      <c r="KR21" s="126" t="s">
        <v>36</v>
      </c>
      <c r="KS21" s="116">
        <v>25</v>
      </c>
      <c r="KT21" s="117">
        <v>23</v>
      </c>
      <c r="KU21" s="120">
        <v>2</v>
      </c>
      <c r="KV21" s="120">
        <v>0</v>
      </c>
      <c r="KW21" s="118">
        <v>0.92</v>
      </c>
      <c r="KX21" s="118">
        <v>0</v>
      </c>
      <c r="KY21" s="116"/>
      <c r="KZ21" s="126" t="s">
        <v>36</v>
      </c>
      <c r="LA21" s="116">
        <v>25</v>
      </c>
      <c r="LB21" s="116">
        <v>23</v>
      </c>
      <c r="LC21" s="127">
        <v>2</v>
      </c>
      <c r="LD21" s="127">
        <v>0</v>
      </c>
      <c r="LE21" s="122">
        <v>0.92</v>
      </c>
      <c r="LF21" s="158">
        <f t="shared" si="37"/>
        <v>0</v>
      </c>
      <c r="LG21" s="158"/>
      <c r="LH21" s="156" t="s">
        <v>36</v>
      </c>
      <c r="LI21" s="156">
        <v>25</v>
      </c>
      <c r="LJ21" s="156">
        <v>23</v>
      </c>
      <c r="LK21" s="167">
        <v>2</v>
      </c>
      <c r="LL21" s="167">
        <v>0</v>
      </c>
      <c r="LM21" s="162">
        <v>0.92</v>
      </c>
      <c r="LN21" s="158">
        <f t="shared" si="38"/>
        <v>0</v>
      </c>
      <c r="LO21" s="157"/>
      <c r="LP21" s="161" t="s">
        <v>36</v>
      </c>
      <c r="LQ21" s="2">
        <v>25</v>
      </c>
      <c r="LR21" s="2">
        <v>23</v>
      </c>
      <c r="LS21" s="2">
        <v>2</v>
      </c>
      <c r="LT21" s="2">
        <v>0</v>
      </c>
      <c r="LU21" s="4">
        <f t="shared" si="108"/>
        <v>0.92</v>
      </c>
      <c r="LV21" s="4">
        <f t="shared" si="39"/>
        <v>0</v>
      </c>
      <c r="LX21" s="161" t="s">
        <v>36</v>
      </c>
      <c r="LY21" s="157">
        <v>25</v>
      </c>
      <c r="LZ21" s="157">
        <v>23</v>
      </c>
      <c r="MA21" s="157">
        <v>2</v>
      </c>
      <c r="MB21" s="157">
        <v>0</v>
      </c>
      <c r="MC21" s="158">
        <f t="shared" si="109"/>
        <v>0.92</v>
      </c>
      <c r="MD21" s="158">
        <f t="shared" si="40"/>
        <v>0</v>
      </c>
      <c r="MF21" s="163" t="s">
        <v>36</v>
      </c>
      <c r="MG21" s="156">
        <v>25</v>
      </c>
      <c r="MH21" s="156">
        <v>23</v>
      </c>
      <c r="MI21" s="167">
        <v>2</v>
      </c>
      <c r="MJ21" s="167">
        <v>0</v>
      </c>
      <c r="MK21" s="162">
        <f t="shared" si="41"/>
        <v>0.92</v>
      </c>
      <c r="ML21" s="158">
        <f t="shared" si="42"/>
        <v>0</v>
      </c>
      <c r="MM21" s="157"/>
      <c r="MN21" s="163" t="s">
        <v>36</v>
      </c>
      <c r="MO21" s="156">
        <v>25</v>
      </c>
      <c r="MP21" s="156">
        <v>23</v>
      </c>
      <c r="MQ21" s="167">
        <v>2</v>
      </c>
      <c r="MR21" s="167">
        <v>0</v>
      </c>
      <c r="MS21" s="162">
        <v>0.92</v>
      </c>
      <c r="MT21" s="158">
        <f t="shared" si="43"/>
        <v>0</v>
      </c>
      <c r="MU21" s="157"/>
      <c r="MV21" s="163" t="s">
        <v>36</v>
      </c>
      <c r="MW21" s="156">
        <v>25</v>
      </c>
      <c r="MX21" s="156">
        <v>23</v>
      </c>
      <c r="MY21" s="167">
        <v>2</v>
      </c>
      <c r="MZ21" s="167">
        <v>0</v>
      </c>
      <c r="NA21" s="162">
        <f>MX21/MW21</f>
        <v>0.92</v>
      </c>
      <c r="NB21" s="158">
        <f t="shared" si="44"/>
        <v>0</v>
      </c>
      <c r="NC21" s="157"/>
      <c r="ND21" s="163" t="s">
        <v>36</v>
      </c>
      <c r="NE21" s="156">
        <v>25</v>
      </c>
      <c r="NF21" s="156">
        <v>23</v>
      </c>
      <c r="NG21" s="167">
        <v>2</v>
      </c>
      <c r="NH21" s="167">
        <v>0</v>
      </c>
      <c r="NI21" s="162">
        <f>NF21/NE21</f>
        <v>0.92</v>
      </c>
      <c r="NJ21" s="158">
        <f t="shared" si="45"/>
        <v>0</v>
      </c>
      <c r="NK21" s="157"/>
      <c r="NL21" s="163" t="s">
        <v>36</v>
      </c>
      <c r="NM21" s="156">
        <v>25</v>
      </c>
      <c r="NN21" s="156">
        <v>23</v>
      </c>
      <c r="NO21" s="167">
        <v>2</v>
      </c>
      <c r="NP21" s="167">
        <v>0</v>
      </c>
      <c r="NQ21" s="162">
        <f>NN21/NM21</f>
        <v>0.92</v>
      </c>
      <c r="NR21" s="158">
        <f t="shared" si="46"/>
        <v>0</v>
      </c>
      <c r="NS21" s="157"/>
      <c r="OO21" s="173" t="s">
        <v>36</v>
      </c>
      <c r="OP21" s="159">
        <v>25</v>
      </c>
      <c r="OQ21" s="159">
        <v>22</v>
      </c>
      <c r="OR21" s="159">
        <v>3</v>
      </c>
      <c r="OS21" s="159">
        <v>0</v>
      </c>
      <c r="OT21" s="28">
        <f t="shared" si="47"/>
        <v>0.88</v>
      </c>
      <c r="OU21" s="158">
        <f t="shared" si="48"/>
        <v>-4.0000000000000036E-2</v>
      </c>
      <c r="OW21" s="173" t="s">
        <v>36</v>
      </c>
      <c r="OX21" s="159">
        <v>25</v>
      </c>
      <c r="OY21" s="159">
        <v>22</v>
      </c>
      <c r="OZ21" s="159">
        <v>3</v>
      </c>
      <c r="PA21" s="159">
        <v>0</v>
      </c>
      <c r="PB21" s="28">
        <f t="shared" si="110"/>
        <v>0.88</v>
      </c>
      <c r="PC21" s="158">
        <f t="shared" si="50"/>
        <v>0</v>
      </c>
      <c r="PE21" s="173" t="s">
        <v>36</v>
      </c>
      <c r="PF21" s="159">
        <v>25</v>
      </c>
      <c r="PG21" s="159">
        <v>22</v>
      </c>
      <c r="PH21" s="159">
        <v>3</v>
      </c>
      <c r="PI21" s="159">
        <v>0</v>
      </c>
      <c r="PJ21" s="158">
        <f t="shared" si="51"/>
        <v>0.88</v>
      </c>
      <c r="PK21" s="158">
        <f t="shared" si="52"/>
        <v>0</v>
      </c>
      <c r="PM21" s="173" t="s">
        <v>36</v>
      </c>
      <c r="PN21" s="159">
        <v>25</v>
      </c>
      <c r="PO21" s="159">
        <v>22</v>
      </c>
      <c r="PP21" s="159">
        <v>3</v>
      </c>
      <c r="PQ21" s="159">
        <v>0</v>
      </c>
      <c r="PR21" s="158">
        <f t="shared" si="53"/>
        <v>0.88</v>
      </c>
      <c r="PS21" s="158">
        <f t="shared" si="54"/>
        <v>0</v>
      </c>
      <c r="PU21" s="173" t="s">
        <v>36</v>
      </c>
      <c r="PV21" s="159">
        <v>25</v>
      </c>
      <c r="PW21" s="159">
        <v>22</v>
      </c>
      <c r="PX21" s="159">
        <v>3</v>
      </c>
      <c r="PY21" s="159">
        <v>0</v>
      </c>
      <c r="PZ21" s="158">
        <f t="shared" si="55"/>
        <v>0.88</v>
      </c>
      <c r="QA21" s="158">
        <f t="shared" si="56"/>
        <v>0</v>
      </c>
      <c r="QC21" s="173" t="s">
        <v>36</v>
      </c>
      <c r="QD21" s="159">
        <v>25</v>
      </c>
      <c r="QE21" s="159">
        <v>22</v>
      </c>
      <c r="QF21" s="159">
        <v>3</v>
      </c>
      <c r="QG21" s="159">
        <v>0</v>
      </c>
      <c r="QH21" s="158">
        <f t="shared" si="57"/>
        <v>0.88</v>
      </c>
      <c r="QI21" s="158">
        <f t="shared" si="58"/>
        <v>0</v>
      </c>
      <c r="QK21" s="161" t="s">
        <v>36</v>
      </c>
      <c r="QL21" s="157">
        <v>25</v>
      </c>
      <c r="QM21" s="157">
        <v>22</v>
      </c>
      <c r="QN21" s="159">
        <v>3</v>
      </c>
      <c r="QO21" s="157">
        <v>0</v>
      </c>
      <c r="QP21" s="158">
        <f t="shared" si="59"/>
        <v>0.88</v>
      </c>
      <c r="QQ21" s="158">
        <f t="shared" si="60"/>
        <v>0</v>
      </c>
      <c r="QS21" s="161" t="s">
        <v>36</v>
      </c>
      <c r="QT21" s="157">
        <v>25</v>
      </c>
      <c r="QU21" s="157">
        <v>22</v>
      </c>
      <c r="QV21" s="157">
        <v>3</v>
      </c>
      <c r="QW21" s="157">
        <v>0</v>
      </c>
      <c r="QX21" s="158">
        <f t="shared" si="61"/>
        <v>0.88</v>
      </c>
      <c r="QY21" s="158">
        <f t="shared" si="62"/>
        <v>0</v>
      </c>
      <c r="RA21" s="161" t="s">
        <v>36</v>
      </c>
      <c r="RB21" s="157">
        <v>25</v>
      </c>
      <c r="RC21" s="157">
        <v>22</v>
      </c>
      <c r="RD21" s="157">
        <v>3</v>
      </c>
      <c r="RE21" s="157">
        <v>0</v>
      </c>
      <c r="RF21" s="158">
        <f t="shared" si="63"/>
        <v>0.88</v>
      </c>
      <c r="RG21" s="158">
        <f t="shared" si="64"/>
        <v>0</v>
      </c>
      <c r="RI21" s="161" t="s">
        <v>36</v>
      </c>
      <c r="RJ21" s="157">
        <v>25</v>
      </c>
      <c r="RK21" s="157">
        <v>22</v>
      </c>
      <c r="RL21" s="157">
        <v>3</v>
      </c>
      <c r="RM21" s="157">
        <v>0</v>
      </c>
      <c r="RN21" s="158">
        <f t="shared" si="65"/>
        <v>0.88</v>
      </c>
      <c r="RO21" s="158">
        <f t="shared" si="66"/>
        <v>0</v>
      </c>
      <c r="RQ21" s="161" t="s">
        <v>36</v>
      </c>
      <c r="RR21" s="157">
        <v>25</v>
      </c>
      <c r="RS21" s="157">
        <v>22</v>
      </c>
      <c r="RT21" s="157">
        <v>3</v>
      </c>
      <c r="RU21" s="157">
        <v>0</v>
      </c>
      <c r="RV21" s="158">
        <f t="shared" si="67"/>
        <v>0.88</v>
      </c>
      <c r="RW21" s="158">
        <f t="shared" si="68"/>
        <v>0</v>
      </c>
      <c r="RY21" s="161" t="s">
        <v>36</v>
      </c>
      <c r="RZ21" s="157">
        <v>25</v>
      </c>
      <c r="SA21" s="157">
        <v>22</v>
      </c>
      <c r="SB21" s="157">
        <v>3</v>
      </c>
      <c r="SC21" s="157">
        <v>0</v>
      </c>
      <c r="SD21" s="158">
        <f t="shared" si="69"/>
        <v>0.88</v>
      </c>
      <c r="SE21" s="158">
        <f t="shared" si="70"/>
        <v>0</v>
      </c>
      <c r="SG21" s="161" t="s">
        <v>36</v>
      </c>
      <c r="SH21" s="157">
        <v>25</v>
      </c>
      <c r="SI21" s="157">
        <v>22</v>
      </c>
      <c r="SJ21" s="157">
        <v>3</v>
      </c>
      <c r="SK21" s="157">
        <v>0</v>
      </c>
      <c r="SL21" s="158">
        <f t="shared" si="71"/>
        <v>0.88</v>
      </c>
      <c r="SM21" s="158">
        <f t="shared" si="72"/>
        <v>0</v>
      </c>
      <c r="SO21" s="161" t="s">
        <v>36</v>
      </c>
      <c r="SP21" s="157">
        <v>25</v>
      </c>
      <c r="SQ21" s="157">
        <v>22</v>
      </c>
      <c r="SR21" s="157">
        <v>3</v>
      </c>
      <c r="SS21" s="157">
        <v>0</v>
      </c>
      <c r="ST21" s="158">
        <f t="shared" si="73"/>
        <v>0.88</v>
      </c>
      <c r="SU21" s="158">
        <f t="shared" si="74"/>
        <v>0</v>
      </c>
      <c r="SW21" s="161" t="s">
        <v>36</v>
      </c>
      <c r="SX21" s="157">
        <v>25</v>
      </c>
      <c r="SY21" s="157">
        <v>22</v>
      </c>
      <c r="SZ21" s="157">
        <v>3</v>
      </c>
      <c r="TA21" s="157">
        <v>0</v>
      </c>
      <c r="TB21" s="158">
        <f t="shared" si="75"/>
        <v>0.88</v>
      </c>
      <c r="TC21" s="158">
        <f t="shared" si="76"/>
        <v>0</v>
      </c>
      <c r="TE21" s="161" t="s">
        <v>36</v>
      </c>
      <c r="TF21" s="157">
        <v>25</v>
      </c>
      <c r="TG21" s="157">
        <v>22</v>
      </c>
      <c r="TH21" s="157">
        <v>3</v>
      </c>
      <c r="TI21" s="157">
        <v>0</v>
      </c>
      <c r="TJ21" s="158">
        <f t="shared" si="77"/>
        <v>0.88</v>
      </c>
      <c r="TK21" s="158">
        <f t="shared" si="78"/>
        <v>0</v>
      </c>
      <c r="TM21" s="161" t="s">
        <v>36</v>
      </c>
      <c r="TN21" s="157">
        <v>25</v>
      </c>
      <c r="TO21" s="157">
        <v>22</v>
      </c>
      <c r="TP21" s="157">
        <v>3</v>
      </c>
      <c r="TQ21" s="157">
        <v>0</v>
      </c>
      <c r="TR21" s="158">
        <f t="shared" si="79"/>
        <v>0.88</v>
      </c>
      <c r="TS21" s="158">
        <f t="shared" si="80"/>
        <v>0</v>
      </c>
      <c r="TU21" s="161" t="s">
        <v>36</v>
      </c>
      <c r="TV21" s="157">
        <v>25</v>
      </c>
      <c r="TW21" s="157">
        <v>22</v>
      </c>
      <c r="TX21" s="157">
        <v>3</v>
      </c>
      <c r="TY21" s="157">
        <v>0</v>
      </c>
      <c r="TZ21" s="158">
        <f t="shared" si="81"/>
        <v>0.88</v>
      </c>
      <c r="UA21" s="158">
        <f t="shared" si="82"/>
        <v>0</v>
      </c>
      <c r="UC21" s="161" t="s">
        <v>36</v>
      </c>
      <c r="UD21" s="157">
        <v>25</v>
      </c>
      <c r="UE21" s="157">
        <v>22</v>
      </c>
      <c r="UF21" s="157">
        <v>3</v>
      </c>
      <c r="UG21" s="157">
        <v>0</v>
      </c>
      <c r="UH21" s="158">
        <f t="shared" si="83"/>
        <v>0.88</v>
      </c>
      <c r="UI21" s="158">
        <f t="shared" si="84"/>
        <v>0</v>
      </c>
      <c r="UK21" s="161" t="s">
        <v>36</v>
      </c>
      <c r="UL21" s="157">
        <v>25</v>
      </c>
      <c r="UM21" s="157">
        <v>22</v>
      </c>
      <c r="UN21" s="157">
        <v>3</v>
      </c>
      <c r="UO21" s="157">
        <v>0</v>
      </c>
      <c r="UP21" s="158">
        <f t="shared" si="85"/>
        <v>0.88</v>
      </c>
      <c r="UQ21" s="158">
        <f t="shared" si="86"/>
        <v>0</v>
      </c>
      <c r="US21" s="161" t="s">
        <v>36</v>
      </c>
      <c r="UT21" s="157">
        <v>25</v>
      </c>
      <c r="UU21" s="157">
        <v>22</v>
      </c>
      <c r="UV21" s="157">
        <v>3</v>
      </c>
      <c r="UW21" s="157">
        <v>0</v>
      </c>
      <c r="UX21" s="158">
        <f t="shared" si="87"/>
        <v>0.88</v>
      </c>
      <c r="UY21" s="158">
        <f t="shared" si="88"/>
        <v>0</v>
      </c>
      <c r="UZ21" s="157"/>
      <c r="VA21" s="161" t="s">
        <v>36</v>
      </c>
      <c r="VB21" s="157">
        <v>25</v>
      </c>
      <c r="VC21" s="157">
        <v>22</v>
      </c>
      <c r="VD21" s="157">
        <v>3</v>
      </c>
      <c r="VE21" s="157">
        <v>0</v>
      </c>
      <c r="VF21" s="158">
        <f t="shared" si="89"/>
        <v>0.88</v>
      </c>
      <c r="VG21" s="158">
        <f t="shared" si="90"/>
        <v>0</v>
      </c>
      <c r="VI21" s="161" t="s">
        <v>36</v>
      </c>
      <c r="VJ21" s="157">
        <v>25</v>
      </c>
      <c r="VK21" s="157">
        <v>22</v>
      </c>
      <c r="VL21" s="157">
        <v>3</v>
      </c>
      <c r="VM21" s="157">
        <v>0</v>
      </c>
      <c r="VN21" s="158">
        <f t="shared" si="91"/>
        <v>0.88</v>
      </c>
      <c r="VO21" s="158">
        <f t="shared" si="92"/>
        <v>0</v>
      </c>
      <c r="VQ21" s="161" t="s">
        <v>36</v>
      </c>
      <c r="VR21" s="157">
        <v>25</v>
      </c>
      <c r="VS21" s="157">
        <v>22</v>
      </c>
      <c r="VT21" s="157">
        <v>3</v>
      </c>
      <c r="VU21" s="157">
        <v>0</v>
      </c>
      <c r="VV21" s="158">
        <f t="shared" si="93"/>
        <v>0.88</v>
      </c>
      <c r="VW21" s="158">
        <f t="shared" si="94"/>
        <v>0</v>
      </c>
      <c r="VY21" s="161" t="s">
        <v>36</v>
      </c>
      <c r="VZ21" s="157">
        <v>25</v>
      </c>
      <c r="WA21" s="157">
        <v>22</v>
      </c>
      <c r="WB21" s="157">
        <v>3</v>
      </c>
      <c r="WC21" s="157">
        <v>0</v>
      </c>
      <c r="WD21" s="158">
        <f t="shared" si="95"/>
        <v>0.88</v>
      </c>
      <c r="WE21" s="158">
        <f t="shared" si="96"/>
        <v>0</v>
      </c>
      <c r="WG21" s="161" t="s">
        <v>36</v>
      </c>
      <c r="WH21" s="157">
        <v>25</v>
      </c>
      <c r="WI21" s="157">
        <v>22</v>
      </c>
      <c r="WJ21" s="157">
        <v>3</v>
      </c>
      <c r="WK21" s="157">
        <v>0</v>
      </c>
      <c r="WL21" s="158">
        <f t="shared" si="97"/>
        <v>0.88</v>
      </c>
      <c r="WM21" s="158">
        <f t="shared" si="98"/>
        <v>0</v>
      </c>
      <c r="WO21" s="161" t="s">
        <v>36</v>
      </c>
      <c r="WP21" s="157">
        <v>25</v>
      </c>
      <c r="WQ21" s="157">
        <v>22</v>
      </c>
      <c r="WR21" s="157">
        <v>3</v>
      </c>
      <c r="WS21" s="157">
        <v>0</v>
      </c>
      <c r="WT21" s="158">
        <f t="shared" si="99"/>
        <v>0.88</v>
      </c>
      <c r="WU21" s="158">
        <f t="shared" si="100"/>
        <v>0</v>
      </c>
      <c r="WW21" s="161" t="s">
        <v>36</v>
      </c>
      <c r="WX21" s="157">
        <v>25</v>
      </c>
      <c r="WY21" s="157">
        <v>22</v>
      </c>
      <c r="WZ21" s="157">
        <v>3</v>
      </c>
      <c r="XA21" s="157">
        <v>0</v>
      </c>
      <c r="XB21" s="158">
        <f t="shared" si="101"/>
        <v>0.88</v>
      </c>
      <c r="XC21" s="158" t="str">
        <f t="shared" si="102"/>
        <v>OK</v>
      </c>
      <c r="XD21" s="157"/>
      <c r="XE21" s="161" t="s">
        <v>36</v>
      </c>
      <c r="XF21" s="157">
        <f>67-42</f>
        <v>25</v>
      </c>
      <c r="XG21" s="157">
        <v>22</v>
      </c>
      <c r="XH21" s="157">
        <v>3</v>
      </c>
      <c r="XI21" s="157">
        <f>42-42</f>
        <v>0</v>
      </c>
      <c r="XJ21" s="158">
        <f t="shared" si="103"/>
        <v>0.88</v>
      </c>
      <c r="XK21" s="158" t="str">
        <f t="shared" si="114"/>
        <v>OK</v>
      </c>
      <c r="XM21" s="161" t="s">
        <v>36</v>
      </c>
      <c r="XN21" s="157">
        <f>67</f>
        <v>67</v>
      </c>
      <c r="XO21" s="157">
        <f>22+6</f>
        <v>28</v>
      </c>
      <c r="XP21" s="157">
        <f>3+36</f>
        <v>39</v>
      </c>
      <c r="XQ21" s="157">
        <f>42-42</f>
        <v>0</v>
      </c>
      <c r="XR21" s="158">
        <f t="shared" si="104"/>
        <v>0.41791044776119401</v>
      </c>
      <c r="XS21" s="158" t="str">
        <f t="shared" si="115"/>
        <v>Fail:-46%</v>
      </c>
    </row>
    <row r="22" spans="1:643" ht="17.25" thickBot="1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66" t="s">
        <v>37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66" t="s">
        <v>37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3"/>
        <v>0</v>
      </c>
      <c r="X22" s="66" t="s">
        <v>37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4"/>
        <v>0</v>
      </c>
      <c r="AF22" s="66" t="s">
        <v>37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5"/>
        <v>0</v>
      </c>
      <c r="AN22" s="66" t="s">
        <v>37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6"/>
        <v>0</v>
      </c>
      <c r="AV22" s="66" t="s">
        <v>37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7"/>
        <v>0</v>
      </c>
      <c r="BD22" s="66" t="s">
        <v>37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8"/>
        <v>0</v>
      </c>
      <c r="BL22" s="66" t="s">
        <v>37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9"/>
        <v>0</v>
      </c>
      <c r="BT22" s="66" t="s">
        <v>37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10"/>
        <v>0</v>
      </c>
      <c r="CB22" s="66" t="s">
        <v>37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11"/>
        <v>0</v>
      </c>
      <c r="CJ22" s="66" t="s">
        <v>37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2"/>
        <v>0</v>
      </c>
      <c r="CR22" s="66" t="s">
        <v>37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3"/>
        <v>0</v>
      </c>
      <c r="CZ22" s="66" t="s">
        <v>37</v>
      </c>
      <c r="DA22" s="2">
        <v>4</v>
      </c>
      <c r="DB22" s="2">
        <v>4</v>
      </c>
      <c r="DC22" s="2">
        <v>0</v>
      </c>
      <c r="DD22" s="2">
        <v>0</v>
      </c>
      <c r="DE22" s="4">
        <v>1</v>
      </c>
      <c r="DF22" s="4">
        <f t="shared" si="14"/>
        <v>0</v>
      </c>
      <c r="DH22" s="66" t="s">
        <v>37</v>
      </c>
      <c r="DI22" s="2">
        <v>4</v>
      </c>
      <c r="DJ22" s="2">
        <v>4</v>
      </c>
      <c r="DK22" s="2">
        <v>0</v>
      </c>
      <c r="DL22" s="2">
        <v>0</v>
      </c>
      <c r="DM22" s="4">
        <v>1</v>
      </c>
      <c r="DN22" s="4">
        <f t="shared" si="15"/>
        <v>0</v>
      </c>
      <c r="DP22" s="66" t="s">
        <v>37</v>
      </c>
      <c r="DQ22" s="2">
        <v>4</v>
      </c>
      <c r="DR22" s="2">
        <v>4</v>
      </c>
      <c r="DS22" s="2">
        <v>0</v>
      </c>
      <c r="DT22" s="2">
        <v>0</v>
      </c>
      <c r="DU22" s="4">
        <v>1</v>
      </c>
      <c r="DV22" s="4">
        <f t="shared" si="16"/>
        <v>0</v>
      </c>
      <c r="DX22" s="66" t="s">
        <v>37</v>
      </c>
      <c r="DY22" s="2">
        <v>4</v>
      </c>
      <c r="DZ22" s="2">
        <v>4</v>
      </c>
      <c r="EA22" s="2">
        <v>0</v>
      </c>
      <c r="EB22" s="2">
        <v>0</v>
      </c>
      <c r="EC22" s="4">
        <v>1</v>
      </c>
      <c r="ED22" s="4">
        <f t="shared" si="17"/>
        <v>0</v>
      </c>
      <c r="EF22" s="66" t="s">
        <v>37</v>
      </c>
      <c r="EG22" s="2">
        <v>4</v>
      </c>
      <c r="EH22" s="2">
        <v>4</v>
      </c>
      <c r="EI22" s="2">
        <v>0</v>
      </c>
      <c r="EJ22" s="2">
        <v>0</v>
      </c>
      <c r="EK22" s="4">
        <v>1</v>
      </c>
      <c r="EL22" s="4">
        <f t="shared" si="18"/>
        <v>0</v>
      </c>
      <c r="EN22" s="66" t="s">
        <v>37</v>
      </c>
      <c r="EO22" s="2">
        <v>4</v>
      </c>
      <c r="EP22" s="2">
        <v>4</v>
      </c>
      <c r="EQ22" s="2">
        <v>0</v>
      </c>
      <c r="ER22" s="2">
        <v>0</v>
      </c>
      <c r="ES22" s="4">
        <v>1</v>
      </c>
      <c r="ET22" s="4">
        <f t="shared" si="19"/>
        <v>0</v>
      </c>
      <c r="EV22" s="66" t="s">
        <v>37</v>
      </c>
      <c r="EW22" s="2">
        <v>4</v>
      </c>
      <c r="EX22" s="2">
        <v>4</v>
      </c>
      <c r="EY22" s="2">
        <v>0</v>
      </c>
      <c r="EZ22" s="2">
        <v>0</v>
      </c>
      <c r="FA22" s="4">
        <v>1</v>
      </c>
      <c r="FB22" s="4">
        <f t="shared" si="20"/>
        <v>0</v>
      </c>
      <c r="FD22" s="66" t="s">
        <v>37</v>
      </c>
      <c r="FE22" s="2">
        <v>4</v>
      </c>
      <c r="FF22" s="2">
        <v>4</v>
      </c>
      <c r="FG22" s="2">
        <v>0</v>
      </c>
      <c r="FH22" s="2">
        <v>0</v>
      </c>
      <c r="FI22" s="4">
        <v>1</v>
      </c>
      <c r="FJ22" s="4">
        <f t="shared" si="21"/>
        <v>0</v>
      </c>
      <c r="FL22" s="66" t="s">
        <v>37</v>
      </c>
      <c r="FM22" s="2">
        <v>4</v>
      </c>
      <c r="FN22" s="2">
        <v>4</v>
      </c>
      <c r="FO22" s="2">
        <v>0</v>
      </c>
      <c r="FP22" s="2">
        <v>0</v>
      </c>
      <c r="FQ22" s="4">
        <v>1</v>
      </c>
      <c r="FR22" s="4">
        <f t="shared" si="22"/>
        <v>0</v>
      </c>
      <c r="FT22" s="66" t="s">
        <v>37</v>
      </c>
      <c r="FU22" s="2">
        <v>4</v>
      </c>
      <c r="FV22" s="2">
        <v>4</v>
      </c>
      <c r="FW22" s="2">
        <v>0</v>
      </c>
      <c r="FX22" s="2">
        <v>0</v>
      </c>
      <c r="FY22" s="4">
        <v>1</v>
      </c>
      <c r="FZ22" s="4">
        <f t="shared" si="23"/>
        <v>0</v>
      </c>
      <c r="GB22" s="66" t="s">
        <v>37</v>
      </c>
      <c r="GC22" s="2">
        <v>4</v>
      </c>
      <c r="GD22" s="2">
        <v>4</v>
      </c>
      <c r="GE22" s="2">
        <v>0</v>
      </c>
      <c r="GF22" s="2">
        <v>0</v>
      </c>
      <c r="GG22" s="4">
        <v>1</v>
      </c>
      <c r="GH22" s="4">
        <f t="shared" si="24"/>
        <v>0</v>
      </c>
      <c r="GJ22" s="66" t="s">
        <v>37</v>
      </c>
      <c r="GK22" s="2">
        <v>4</v>
      </c>
      <c r="GL22" s="2">
        <v>4</v>
      </c>
      <c r="GM22" s="2">
        <v>0</v>
      </c>
      <c r="GN22" s="2">
        <v>0</v>
      </c>
      <c r="GO22" s="4">
        <v>1</v>
      </c>
      <c r="GP22" s="4">
        <f t="shared" si="25"/>
        <v>0</v>
      </c>
      <c r="GR22" s="66" t="s">
        <v>37</v>
      </c>
      <c r="GS22" s="2">
        <v>4</v>
      </c>
      <c r="GT22" s="2">
        <v>4</v>
      </c>
      <c r="GU22" s="2">
        <v>0</v>
      </c>
      <c r="GV22" s="2">
        <v>0</v>
      </c>
      <c r="GW22" s="4">
        <v>1</v>
      </c>
      <c r="GX22" s="111">
        <f t="shared" si="111"/>
        <v>0</v>
      </c>
      <c r="GZ22" s="66" t="s">
        <v>37</v>
      </c>
      <c r="HA22" s="2">
        <v>4</v>
      </c>
      <c r="HB22" s="2">
        <v>4</v>
      </c>
      <c r="HC22" s="2">
        <v>0</v>
      </c>
      <c r="HD22" s="2">
        <v>0</v>
      </c>
      <c r="HE22" s="4">
        <v>1</v>
      </c>
      <c r="HF22" s="4">
        <f>HE22-'[1]ASUS MeMO Pad 8 K011'!ES22</f>
        <v>0</v>
      </c>
      <c r="HH22" s="66" t="s">
        <v>37</v>
      </c>
      <c r="HI22" s="2">
        <v>4</v>
      </c>
      <c r="HJ22" s="2">
        <v>4</v>
      </c>
      <c r="HK22" s="2">
        <v>0</v>
      </c>
      <c r="HL22" s="2">
        <v>0</v>
      </c>
      <c r="HM22" s="4">
        <v>1</v>
      </c>
      <c r="HN22" s="4">
        <f t="shared" si="26"/>
        <v>0</v>
      </c>
      <c r="HP22" s="66" t="s">
        <v>37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7"/>
        <v>0</v>
      </c>
      <c r="HX22" s="65" t="s">
        <v>37</v>
      </c>
      <c r="HY22" s="2">
        <v>11</v>
      </c>
      <c r="HZ22" s="2">
        <v>11</v>
      </c>
      <c r="IA22" s="2">
        <v>0</v>
      </c>
      <c r="IB22" s="2">
        <v>0</v>
      </c>
      <c r="IC22" s="4">
        <f t="shared" si="105"/>
        <v>1</v>
      </c>
      <c r="ID22" s="4">
        <f t="shared" si="28"/>
        <v>0</v>
      </c>
      <c r="IF22" s="65" t="s">
        <v>37</v>
      </c>
      <c r="IG22" s="2">
        <v>11</v>
      </c>
      <c r="IH22" s="2">
        <v>11</v>
      </c>
      <c r="II22" s="2">
        <v>0</v>
      </c>
      <c r="IJ22" s="2">
        <v>0</v>
      </c>
      <c r="IK22" s="4">
        <f t="shared" si="106"/>
        <v>1</v>
      </c>
      <c r="IL22" s="4">
        <f t="shared" si="29"/>
        <v>0</v>
      </c>
      <c r="IN22" s="65" t="s">
        <v>37</v>
      </c>
      <c r="IO22" s="2">
        <v>11</v>
      </c>
      <c r="IP22" s="2">
        <v>11</v>
      </c>
      <c r="IQ22" s="2">
        <v>0</v>
      </c>
      <c r="IR22" s="2">
        <v>0</v>
      </c>
      <c r="IS22" s="4">
        <f>IP22/IO22</f>
        <v>1</v>
      </c>
      <c r="IT22" s="4">
        <f t="shared" si="30"/>
        <v>0</v>
      </c>
      <c r="IV22" s="65" t="s">
        <v>37</v>
      </c>
      <c r="IW22" s="2">
        <v>11</v>
      </c>
      <c r="IX22" s="2">
        <v>11</v>
      </c>
      <c r="IY22" s="2">
        <v>0</v>
      </c>
      <c r="IZ22" s="2">
        <v>0</v>
      </c>
      <c r="JA22" s="4">
        <f>IX22/IW22</f>
        <v>1</v>
      </c>
      <c r="JB22" s="4">
        <f t="shared" si="31"/>
        <v>0</v>
      </c>
      <c r="JD22" s="114" t="s">
        <v>37</v>
      </c>
      <c r="JE22" s="2">
        <v>11</v>
      </c>
      <c r="JF22" s="2">
        <v>11</v>
      </c>
      <c r="JG22" s="2">
        <v>0</v>
      </c>
      <c r="JH22" s="2">
        <v>0</v>
      </c>
      <c r="JI22" s="4">
        <f>JF22/JE22</f>
        <v>1</v>
      </c>
      <c r="JJ22" s="4">
        <f t="shared" si="32"/>
        <v>0</v>
      </c>
      <c r="JL22" s="114" t="s">
        <v>37</v>
      </c>
      <c r="JM22" s="2">
        <v>11</v>
      </c>
      <c r="JN22" s="2">
        <v>11</v>
      </c>
      <c r="JO22" s="2">
        <v>0</v>
      </c>
      <c r="JP22" s="2">
        <v>0</v>
      </c>
      <c r="JQ22" s="4">
        <f>JN22/JM22</f>
        <v>1</v>
      </c>
      <c r="JR22" s="4">
        <f t="shared" si="33"/>
        <v>0</v>
      </c>
      <c r="JT22" s="114" t="s">
        <v>37</v>
      </c>
      <c r="JU22" s="2">
        <v>11</v>
      </c>
      <c r="JV22" s="2">
        <v>11</v>
      </c>
      <c r="JW22" s="2">
        <v>0</v>
      </c>
      <c r="JX22" s="2">
        <v>0</v>
      </c>
      <c r="JY22" s="4">
        <f>JV22/JU22</f>
        <v>1</v>
      </c>
      <c r="JZ22" s="4">
        <f t="shared" si="34"/>
        <v>0</v>
      </c>
      <c r="KB22" s="114" t="s">
        <v>37</v>
      </c>
      <c r="KC22" s="2">
        <v>11</v>
      </c>
      <c r="KD22" s="2">
        <v>11</v>
      </c>
      <c r="KE22" s="2">
        <v>0</v>
      </c>
      <c r="KF22" s="2">
        <v>0</v>
      </c>
      <c r="KG22" s="4">
        <f>KD22/KC22</f>
        <v>1</v>
      </c>
      <c r="KH22" s="4">
        <f t="shared" si="35"/>
        <v>0</v>
      </c>
      <c r="KJ22" s="114" t="s">
        <v>37</v>
      </c>
      <c r="KK22" s="2">
        <v>11</v>
      </c>
      <c r="KL22" s="2">
        <v>11</v>
      </c>
      <c r="KM22" s="2">
        <v>0</v>
      </c>
      <c r="KN22" s="2">
        <v>0</v>
      </c>
      <c r="KO22" s="4">
        <f>KL22/KK22</f>
        <v>1</v>
      </c>
      <c r="KP22" s="4">
        <f t="shared" si="36"/>
        <v>0</v>
      </c>
      <c r="KQ22" s="4"/>
      <c r="KR22" s="123" t="s">
        <v>37</v>
      </c>
      <c r="KS22" s="117">
        <v>11</v>
      </c>
      <c r="KT22" s="117">
        <v>11</v>
      </c>
      <c r="KU22" s="117">
        <v>0</v>
      </c>
      <c r="KV22" s="117">
        <v>0</v>
      </c>
      <c r="KW22" s="118">
        <v>1</v>
      </c>
      <c r="KX22" s="118">
        <v>0</v>
      </c>
      <c r="KY22" s="116"/>
      <c r="KZ22" s="123" t="s">
        <v>37</v>
      </c>
      <c r="LA22" s="124">
        <v>11</v>
      </c>
      <c r="LB22" s="124">
        <v>11</v>
      </c>
      <c r="LC22" s="124">
        <v>0</v>
      </c>
      <c r="LD22" s="128">
        <v>0</v>
      </c>
      <c r="LE22" s="118">
        <v>1</v>
      </c>
      <c r="LF22" s="158">
        <f t="shared" si="37"/>
        <v>0</v>
      </c>
      <c r="LG22" s="117" t="s">
        <v>119</v>
      </c>
      <c r="LH22" s="163" t="s">
        <v>37</v>
      </c>
      <c r="LI22" s="165">
        <v>11</v>
      </c>
      <c r="LJ22" s="165">
        <v>11</v>
      </c>
      <c r="LK22" s="165">
        <v>0</v>
      </c>
      <c r="LL22" s="128">
        <v>0</v>
      </c>
      <c r="LM22" s="158">
        <f>LJ22/LI22</f>
        <v>1</v>
      </c>
      <c r="LN22" s="158">
        <f t="shared" si="38"/>
        <v>0</v>
      </c>
      <c r="LO22" s="157"/>
      <c r="LP22" s="163" t="s">
        <v>37</v>
      </c>
      <c r="LQ22" s="27">
        <v>11</v>
      </c>
      <c r="LR22" s="27">
        <v>11</v>
      </c>
      <c r="LS22" s="27">
        <v>0</v>
      </c>
      <c r="LT22" s="85">
        <v>0</v>
      </c>
      <c r="LU22" s="158">
        <v>1</v>
      </c>
      <c r="LV22" s="4">
        <f t="shared" si="39"/>
        <v>0</v>
      </c>
      <c r="LX22" s="163" t="s">
        <v>37</v>
      </c>
      <c r="LY22" s="27">
        <v>11</v>
      </c>
      <c r="LZ22" s="27">
        <v>11</v>
      </c>
      <c r="MA22" s="27">
        <v>0</v>
      </c>
      <c r="MB22" s="85">
        <v>0</v>
      </c>
      <c r="MC22" s="158">
        <f t="shared" si="109"/>
        <v>1</v>
      </c>
      <c r="MD22" s="158">
        <f t="shared" si="40"/>
        <v>0</v>
      </c>
      <c r="MF22" s="163" t="s">
        <v>37</v>
      </c>
      <c r="MG22" s="156">
        <v>11</v>
      </c>
      <c r="MH22" s="165">
        <v>11</v>
      </c>
      <c r="MI22" s="165">
        <v>0</v>
      </c>
      <c r="MJ22" s="128">
        <v>0</v>
      </c>
      <c r="MK22" s="162">
        <f t="shared" si="41"/>
        <v>1</v>
      </c>
      <c r="ML22" s="158">
        <f t="shared" si="42"/>
        <v>0</v>
      </c>
      <c r="MM22" s="157"/>
      <c r="MN22" s="163" t="s">
        <v>37</v>
      </c>
      <c r="MO22" s="156">
        <v>11</v>
      </c>
      <c r="MP22" s="165">
        <v>11</v>
      </c>
      <c r="MQ22" s="165">
        <v>0</v>
      </c>
      <c r="MR22" s="128">
        <v>0</v>
      </c>
      <c r="MS22" s="162">
        <v>1</v>
      </c>
      <c r="MT22" s="158">
        <f t="shared" si="43"/>
        <v>0</v>
      </c>
      <c r="MU22" s="157"/>
      <c r="MV22" s="163" t="s">
        <v>37</v>
      </c>
      <c r="MW22" s="156">
        <v>11</v>
      </c>
      <c r="MX22" s="156">
        <v>11</v>
      </c>
      <c r="MY22" s="156">
        <v>0</v>
      </c>
      <c r="MZ22" s="156">
        <v>0</v>
      </c>
      <c r="NA22" s="162">
        <f>MX22/MW22</f>
        <v>1</v>
      </c>
      <c r="NB22" s="158">
        <f t="shared" si="44"/>
        <v>0</v>
      </c>
      <c r="NC22" s="157"/>
      <c r="ND22" s="163" t="s">
        <v>37</v>
      </c>
      <c r="NE22" s="156">
        <v>11</v>
      </c>
      <c r="NF22" s="156">
        <v>11</v>
      </c>
      <c r="NG22" s="156">
        <v>0</v>
      </c>
      <c r="NH22" s="156">
        <v>0</v>
      </c>
      <c r="NI22" s="162">
        <f>NF22/NE22</f>
        <v>1</v>
      </c>
      <c r="NJ22" s="158">
        <f t="shared" si="45"/>
        <v>0</v>
      </c>
      <c r="NK22" s="157"/>
      <c r="NL22" s="163" t="s">
        <v>37</v>
      </c>
      <c r="NM22" s="156">
        <v>11</v>
      </c>
      <c r="NN22" s="156">
        <v>11</v>
      </c>
      <c r="NO22" s="156">
        <v>0</v>
      </c>
      <c r="NP22" s="156">
        <v>0</v>
      </c>
      <c r="NQ22" s="162">
        <f>NN22/NM22</f>
        <v>1</v>
      </c>
      <c r="NR22" s="158">
        <f t="shared" si="46"/>
        <v>0</v>
      </c>
      <c r="NS22" s="157"/>
      <c r="OO22" s="163" t="s">
        <v>37</v>
      </c>
      <c r="OP22" s="156">
        <v>11</v>
      </c>
      <c r="OQ22" s="156">
        <v>11</v>
      </c>
      <c r="OR22" s="156">
        <v>0</v>
      </c>
      <c r="OS22" s="156">
        <v>0</v>
      </c>
      <c r="OT22" s="158">
        <f t="shared" si="47"/>
        <v>1</v>
      </c>
      <c r="OU22" s="158">
        <f t="shared" si="48"/>
        <v>0</v>
      </c>
      <c r="OW22" s="163" t="s">
        <v>37</v>
      </c>
      <c r="OX22" s="156">
        <v>11</v>
      </c>
      <c r="OY22" s="156">
        <v>11</v>
      </c>
      <c r="OZ22" s="156">
        <v>0</v>
      </c>
      <c r="PA22" s="156">
        <v>0</v>
      </c>
      <c r="PB22" s="158">
        <f t="shared" si="110"/>
        <v>1</v>
      </c>
      <c r="PC22" s="158">
        <f t="shared" si="50"/>
        <v>0</v>
      </c>
      <c r="PE22" s="163" t="s">
        <v>37</v>
      </c>
      <c r="PF22" s="156">
        <v>11</v>
      </c>
      <c r="PG22" s="156">
        <v>11</v>
      </c>
      <c r="PH22" s="156">
        <v>0</v>
      </c>
      <c r="PI22" s="156">
        <v>0</v>
      </c>
      <c r="PJ22" s="158">
        <f t="shared" si="51"/>
        <v>1</v>
      </c>
      <c r="PK22" s="158">
        <f t="shared" si="52"/>
        <v>0</v>
      </c>
      <c r="PM22" s="163" t="s">
        <v>37</v>
      </c>
      <c r="PN22" s="156">
        <v>11</v>
      </c>
      <c r="PO22" s="156">
        <v>11</v>
      </c>
      <c r="PP22" s="156">
        <v>0</v>
      </c>
      <c r="PQ22" s="156">
        <v>0</v>
      </c>
      <c r="PR22" s="158">
        <f t="shared" si="53"/>
        <v>1</v>
      </c>
      <c r="PS22" s="158">
        <f t="shared" si="54"/>
        <v>0</v>
      </c>
      <c r="PU22" s="163" t="s">
        <v>37</v>
      </c>
      <c r="PV22" s="156">
        <v>11</v>
      </c>
      <c r="PW22" s="156">
        <v>11</v>
      </c>
      <c r="PX22" s="156">
        <v>0</v>
      </c>
      <c r="PY22" s="156">
        <v>0</v>
      </c>
      <c r="PZ22" s="158">
        <f t="shared" si="55"/>
        <v>1</v>
      </c>
      <c r="QA22" s="158">
        <f t="shared" si="56"/>
        <v>0</v>
      </c>
      <c r="QC22" s="163" t="s">
        <v>37</v>
      </c>
      <c r="QD22" s="156">
        <v>11</v>
      </c>
      <c r="QE22" s="156">
        <v>11</v>
      </c>
      <c r="QF22" s="156">
        <v>0</v>
      </c>
      <c r="QG22" s="156">
        <v>0</v>
      </c>
      <c r="QH22" s="158">
        <f t="shared" si="57"/>
        <v>1</v>
      </c>
      <c r="QI22" s="158">
        <f t="shared" si="58"/>
        <v>0</v>
      </c>
      <c r="QK22" s="163" t="s">
        <v>37</v>
      </c>
      <c r="QL22" s="156">
        <v>11</v>
      </c>
      <c r="QM22" s="156">
        <v>11</v>
      </c>
      <c r="QN22" s="156">
        <v>0</v>
      </c>
      <c r="QO22" s="156">
        <v>0</v>
      </c>
      <c r="QP22" s="158">
        <f t="shared" si="59"/>
        <v>1</v>
      </c>
      <c r="QQ22" s="158">
        <f t="shared" si="60"/>
        <v>0</v>
      </c>
      <c r="QS22" s="163" t="s">
        <v>37</v>
      </c>
      <c r="QT22" s="156">
        <v>11</v>
      </c>
      <c r="QU22" s="156">
        <v>11</v>
      </c>
      <c r="QV22" s="157">
        <v>0</v>
      </c>
      <c r="QW22" s="157">
        <v>0</v>
      </c>
      <c r="QX22" s="158">
        <f t="shared" si="61"/>
        <v>1</v>
      </c>
      <c r="QY22" s="158">
        <f t="shared" si="62"/>
        <v>0</v>
      </c>
      <c r="RA22" s="163" t="s">
        <v>37</v>
      </c>
      <c r="RB22" s="156">
        <v>11</v>
      </c>
      <c r="RC22" s="156">
        <v>11</v>
      </c>
      <c r="RD22" s="157">
        <v>0</v>
      </c>
      <c r="RE22" s="157">
        <v>0</v>
      </c>
      <c r="RF22" s="158">
        <f t="shared" si="63"/>
        <v>1</v>
      </c>
      <c r="RG22" s="158">
        <f t="shared" si="64"/>
        <v>0</v>
      </c>
      <c r="RI22" s="163" t="s">
        <v>37</v>
      </c>
      <c r="RJ22" s="156">
        <v>11</v>
      </c>
      <c r="RK22" s="156">
        <v>11</v>
      </c>
      <c r="RL22" s="157">
        <v>0</v>
      </c>
      <c r="RM22" s="157">
        <v>0</v>
      </c>
      <c r="RN22" s="158">
        <f t="shared" si="65"/>
        <v>1</v>
      </c>
      <c r="RO22" s="158">
        <f t="shared" si="66"/>
        <v>0</v>
      </c>
      <c r="RQ22" s="163" t="s">
        <v>37</v>
      </c>
      <c r="RR22" s="156">
        <v>11</v>
      </c>
      <c r="RS22" s="156">
        <v>11</v>
      </c>
      <c r="RT22" s="157">
        <v>0</v>
      </c>
      <c r="RU22" s="157">
        <v>0</v>
      </c>
      <c r="RV22" s="158">
        <f t="shared" si="67"/>
        <v>1</v>
      </c>
      <c r="RW22" s="158">
        <f t="shared" si="68"/>
        <v>0</v>
      </c>
      <c r="RY22" s="163" t="s">
        <v>37</v>
      </c>
      <c r="RZ22" s="156">
        <v>11</v>
      </c>
      <c r="SA22" s="156">
        <v>11</v>
      </c>
      <c r="SB22" s="157">
        <v>0</v>
      </c>
      <c r="SC22" s="157">
        <v>0</v>
      </c>
      <c r="SD22" s="158">
        <f t="shared" si="69"/>
        <v>1</v>
      </c>
      <c r="SE22" s="158">
        <f t="shared" si="70"/>
        <v>0</v>
      </c>
      <c r="SG22" s="163" t="s">
        <v>37</v>
      </c>
      <c r="SH22" s="156">
        <v>11</v>
      </c>
      <c r="SI22" s="156">
        <v>11</v>
      </c>
      <c r="SJ22" s="157">
        <v>0</v>
      </c>
      <c r="SK22" s="157">
        <v>0</v>
      </c>
      <c r="SL22" s="158">
        <f t="shared" si="71"/>
        <v>1</v>
      </c>
      <c r="SM22" s="158">
        <f t="shared" si="72"/>
        <v>0</v>
      </c>
      <c r="SO22" s="163" t="s">
        <v>37</v>
      </c>
      <c r="SP22" s="156">
        <v>11</v>
      </c>
      <c r="SQ22" s="156">
        <v>11</v>
      </c>
      <c r="SR22" s="157">
        <v>0</v>
      </c>
      <c r="SS22" s="157">
        <v>0</v>
      </c>
      <c r="ST22" s="158">
        <f t="shared" si="73"/>
        <v>1</v>
      </c>
      <c r="SU22" s="158">
        <f t="shared" si="74"/>
        <v>0</v>
      </c>
      <c r="SW22" s="163" t="s">
        <v>37</v>
      </c>
      <c r="SX22" s="157">
        <v>11</v>
      </c>
      <c r="SY22" s="157">
        <v>11</v>
      </c>
      <c r="SZ22" s="157">
        <v>0</v>
      </c>
      <c r="TA22" s="157">
        <v>0</v>
      </c>
      <c r="TB22" s="158">
        <f t="shared" si="75"/>
        <v>1</v>
      </c>
      <c r="TC22" s="158">
        <f t="shared" si="76"/>
        <v>0</v>
      </c>
      <c r="TE22" s="163" t="s">
        <v>37</v>
      </c>
      <c r="TF22" s="157">
        <v>11</v>
      </c>
      <c r="TG22" s="157">
        <v>11</v>
      </c>
      <c r="TH22" s="157">
        <v>0</v>
      </c>
      <c r="TI22" s="157">
        <v>0</v>
      </c>
      <c r="TJ22" s="158">
        <f t="shared" si="77"/>
        <v>1</v>
      </c>
      <c r="TK22" s="158">
        <f t="shared" si="78"/>
        <v>0</v>
      </c>
      <c r="TM22" s="163" t="s">
        <v>37</v>
      </c>
      <c r="TN22" s="157">
        <v>11</v>
      </c>
      <c r="TO22" s="157">
        <v>11</v>
      </c>
      <c r="TP22" s="157">
        <v>0</v>
      </c>
      <c r="TQ22" s="157">
        <v>0</v>
      </c>
      <c r="TR22" s="158">
        <f t="shared" si="79"/>
        <v>1</v>
      </c>
      <c r="TS22" s="158">
        <f t="shared" si="80"/>
        <v>0</v>
      </c>
      <c r="TU22" s="163" t="s">
        <v>37</v>
      </c>
      <c r="TV22" s="157">
        <v>11</v>
      </c>
      <c r="TW22" s="157">
        <v>11</v>
      </c>
      <c r="TX22" s="157">
        <v>0</v>
      </c>
      <c r="TY22" s="157">
        <v>0</v>
      </c>
      <c r="TZ22" s="158">
        <f t="shared" si="81"/>
        <v>1</v>
      </c>
      <c r="UA22" s="158">
        <f t="shared" si="82"/>
        <v>0</v>
      </c>
      <c r="UC22" s="163" t="s">
        <v>37</v>
      </c>
      <c r="UD22" s="157">
        <v>11</v>
      </c>
      <c r="UE22" s="157">
        <v>11</v>
      </c>
      <c r="UF22" s="157">
        <v>0</v>
      </c>
      <c r="UG22" s="157">
        <v>0</v>
      </c>
      <c r="UH22" s="158">
        <f t="shared" si="83"/>
        <v>1</v>
      </c>
      <c r="UI22" s="158">
        <f t="shared" si="84"/>
        <v>0</v>
      </c>
      <c r="UK22" s="163" t="s">
        <v>37</v>
      </c>
      <c r="UL22" s="157">
        <v>11</v>
      </c>
      <c r="UM22" s="157">
        <v>11</v>
      </c>
      <c r="UN22" s="157">
        <v>0</v>
      </c>
      <c r="UO22" s="157">
        <v>0</v>
      </c>
      <c r="UP22" s="158">
        <f t="shared" si="85"/>
        <v>1</v>
      </c>
      <c r="UQ22" s="158">
        <f t="shared" si="86"/>
        <v>0</v>
      </c>
      <c r="US22" s="163" t="s">
        <v>37</v>
      </c>
      <c r="UT22" s="157">
        <v>11</v>
      </c>
      <c r="UU22" s="157">
        <v>11</v>
      </c>
      <c r="UV22" s="157">
        <v>0</v>
      </c>
      <c r="UW22" s="157">
        <v>0</v>
      </c>
      <c r="UX22" s="158">
        <f t="shared" si="87"/>
        <v>1</v>
      </c>
      <c r="UY22" s="158">
        <f t="shared" si="88"/>
        <v>0</v>
      </c>
      <c r="UZ22" s="157"/>
      <c r="VA22" s="163" t="s">
        <v>37</v>
      </c>
      <c r="VB22" s="157">
        <v>11</v>
      </c>
      <c r="VC22" s="157">
        <v>11</v>
      </c>
      <c r="VD22" s="157">
        <v>0</v>
      </c>
      <c r="VE22" s="157">
        <v>0</v>
      </c>
      <c r="VF22" s="158">
        <f t="shared" si="89"/>
        <v>1</v>
      </c>
      <c r="VG22" s="158">
        <f t="shared" si="90"/>
        <v>0</v>
      </c>
      <c r="VI22" s="163" t="s">
        <v>37</v>
      </c>
      <c r="VJ22" s="157">
        <v>11</v>
      </c>
      <c r="VK22" s="157">
        <v>11</v>
      </c>
      <c r="VL22" s="157">
        <v>0</v>
      </c>
      <c r="VM22" s="157">
        <v>0</v>
      </c>
      <c r="VN22" s="158">
        <f t="shared" si="91"/>
        <v>1</v>
      </c>
      <c r="VO22" s="158">
        <f t="shared" si="92"/>
        <v>0</v>
      </c>
      <c r="VQ22" s="163" t="s">
        <v>37</v>
      </c>
      <c r="VR22" s="157">
        <v>11</v>
      </c>
      <c r="VS22" s="157">
        <v>11</v>
      </c>
      <c r="VT22" s="157">
        <v>0</v>
      </c>
      <c r="VU22" s="157">
        <v>0</v>
      </c>
      <c r="VV22" s="158">
        <f t="shared" si="93"/>
        <v>1</v>
      </c>
      <c r="VW22" s="158">
        <f t="shared" si="94"/>
        <v>0</v>
      </c>
      <c r="VY22" s="163" t="s">
        <v>37</v>
      </c>
      <c r="VZ22" s="157">
        <v>11</v>
      </c>
      <c r="WA22" s="157">
        <v>11</v>
      </c>
      <c r="WB22" s="157">
        <v>0</v>
      </c>
      <c r="WC22" s="157">
        <v>0</v>
      </c>
      <c r="WD22" s="158">
        <f t="shared" si="95"/>
        <v>1</v>
      </c>
      <c r="WE22" s="158">
        <f t="shared" si="96"/>
        <v>0</v>
      </c>
      <c r="WG22" s="163" t="s">
        <v>37</v>
      </c>
      <c r="WH22" s="157">
        <v>11</v>
      </c>
      <c r="WI22" s="157">
        <v>11</v>
      </c>
      <c r="WJ22" s="157">
        <v>0</v>
      </c>
      <c r="WK22" s="157">
        <v>0</v>
      </c>
      <c r="WL22" s="158">
        <f t="shared" si="97"/>
        <v>1</v>
      </c>
      <c r="WM22" s="158">
        <f t="shared" si="98"/>
        <v>0</v>
      </c>
      <c r="WO22" s="163" t="s">
        <v>37</v>
      </c>
      <c r="WP22" s="157">
        <v>11</v>
      </c>
      <c r="WQ22" s="157">
        <v>11</v>
      </c>
      <c r="WR22" s="157">
        <v>0</v>
      </c>
      <c r="WS22" s="157">
        <v>0</v>
      </c>
      <c r="WT22" s="158">
        <f t="shared" si="99"/>
        <v>1</v>
      </c>
      <c r="WU22" s="158">
        <f t="shared" si="100"/>
        <v>0</v>
      </c>
      <c r="WW22" s="163" t="s">
        <v>37</v>
      </c>
      <c r="WX22" s="157">
        <v>11</v>
      </c>
      <c r="WY22" s="157">
        <v>11</v>
      </c>
      <c r="WZ22" s="157">
        <v>0</v>
      </c>
      <c r="XA22" s="157">
        <v>0</v>
      </c>
      <c r="XB22" s="158">
        <f t="shared" si="101"/>
        <v>1</v>
      </c>
      <c r="XC22" s="158" t="str">
        <f t="shared" si="102"/>
        <v>OK</v>
      </c>
      <c r="XD22" s="157"/>
      <c r="XE22" s="163" t="s">
        <v>37</v>
      </c>
      <c r="XF22" s="157">
        <f>81-70</f>
        <v>11</v>
      </c>
      <c r="XG22" s="157">
        <v>11</v>
      </c>
      <c r="XH22" s="157">
        <v>0</v>
      </c>
      <c r="XI22" s="157">
        <f>70-70</f>
        <v>0</v>
      </c>
      <c r="XJ22" s="158">
        <f t="shared" si="103"/>
        <v>1</v>
      </c>
      <c r="XK22" s="158" t="str">
        <f t="shared" si="114"/>
        <v>OK</v>
      </c>
      <c r="XM22" s="163" t="s">
        <v>37</v>
      </c>
      <c r="XN22" s="157">
        <f>81</f>
        <v>81</v>
      </c>
      <c r="XO22" s="157">
        <f>11+59</f>
        <v>70</v>
      </c>
      <c r="XP22" s="157">
        <f>0+11</f>
        <v>11</v>
      </c>
      <c r="XQ22" s="157">
        <f>70-70</f>
        <v>0</v>
      </c>
      <c r="XR22" s="158">
        <f t="shared" si="104"/>
        <v>0.86419753086419748</v>
      </c>
      <c r="XS22" s="158" t="str">
        <f t="shared" si="115"/>
        <v>Fail:-14%</v>
      </c>
    </row>
    <row r="23" spans="1:643" ht="17.25" thickBot="1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38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38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3"/>
        <v>0</v>
      </c>
      <c r="X23" s="2" t="s">
        <v>38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4"/>
        <v>0</v>
      </c>
      <c r="AF23" s="2" t="s">
        <v>38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5"/>
        <v>0</v>
      </c>
      <c r="AN23" s="2" t="s">
        <v>38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6"/>
        <v>0</v>
      </c>
      <c r="AV23" s="2" t="s">
        <v>38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7"/>
        <v>0</v>
      </c>
      <c r="BD23" s="2" t="s">
        <v>38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8"/>
        <v>0</v>
      </c>
      <c r="BL23" s="2" t="s">
        <v>38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9"/>
        <v>0</v>
      </c>
      <c r="BT23" s="2" t="s">
        <v>38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10"/>
        <v>0</v>
      </c>
      <c r="CB23" s="2" t="s">
        <v>38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11"/>
        <v>0</v>
      </c>
      <c r="CJ23" s="2" t="s">
        <v>38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2"/>
        <v>0</v>
      </c>
      <c r="CR23" s="2" t="s">
        <v>38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3"/>
        <v>0</v>
      </c>
      <c r="CZ23" s="2" t="s">
        <v>38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4">
        <f t="shared" si="14"/>
        <v>0</v>
      </c>
      <c r="DH23" s="2" t="s">
        <v>38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5"/>
        <v>0</v>
      </c>
      <c r="DP23" s="2" t="s">
        <v>38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6"/>
        <v>0</v>
      </c>
      <c r="DX23" s="2" t="s">
        <v>38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4">
        <f t="shared" si="17"/>
        <v>0</v>
      </c>
      <c r="EF23" s="2" t="s">
        <v>38</v>
      </c>
      <c r="EG23" s="2">
        <v>36</v>
      </c>
      <c r="EH23" s="2">
        <v>35</v>
      </c>
      <c r="EI23" s="2">
        <v>1</v>
      </c>
      <c r="EJ23" s="2">
        <v>0</v>
      </c>
      <c r="EK23" s="4">
        <v>0.97</v>
      </c>
      <c r="EL23" s="4">
        <f t="shared" si="18"/>
        <v>0</v>
      </c>
      <c r="EN23" s="2" t="s">
        <v>38</v>
      </c>
      <c r="EO23" s="2">
        <v>36</v>
      </c>
      <c r="EP23" s="2">
        <v>35</v>
      </c>
      <c r="EQ23" s="2">
        <v>1</v>
      </c>
      <c r="ER23" s="2">
        <v>0</v>
      </c>
      <c r="ES23" s="4">
        <v>0.97</v>
      </c>
      <c r="ET23" s="4">
        <f t="shared" si="19"/>
        <v>0</v>
      </c>
      <c r="EV23" s="2" t="s">
        <v>38</v>
      </c>
      <c r="EW23" s="2">
        <v>36</v>
      </c>
      <c r="EX23" s="2">
        <v>35</v>
      </c>
      <c r="EY23" s="2">
        <v>1</v>
      </c>
      <c r="EZ23" s="2">
        <v>0</v>
      </c>
      <c r="FA23" s="4">
        <v>0.97</v>
      </c>
      <c r="FB23" s="4">
        <f t="shared" si="20"/>
        <v>0</v>
      </c>
      <c r="FD23" s="2" t="s">
        <v>38</v>
      </c>
      <c r="FE23" s="2">
        <v>36</v>
      </c>
      <c r="FF23" s="2">
        <v>35</v>
      </c>
      <c r="FG23" s="2">
        <v>1</v>
      </c>
      <c r="FH23" s="2">
        <v>0</v>
      </c>
      <c r="FI23" s="4">
        <v>0.97</v>
      </c>
      <c r="FJ23" s="4">
        <f t="shared" si="21"/>
        <v>0</v>
      </c>
      <c r="FL23" s="2" t="s">
        <v>38</v>
      </c>
      <c r="FM23" s="2">
        <v>36</v>
      </c>
      <c r="FN23" s="2">
        <v>35</v>
      </c>
      <c r="FO23" s="2">
        <v>1</v>
      </c>
      <c r="FP23" s="2">
        <v>0</v>
      </c>
      <c r="FQ23" s="4">
        <v>0.97</v>
      </c>
      <c r="FR23" s="4">
        <f t="shared" si="22"/>
        <v>0</v>
      </c>
      <c r="FT23" s="2" t="s">
        <v>38</v>
      </c>
      <c r="FU23" s="2">
        <v>36</v>
      </c>
      <c r="FV23" s="2">
        <v>35</v>
      </c>
      <c r="FW23" s="2">
        <v>1</v>
      </c>
      <c r="FX23" s="2">
        <v>0</v>
      </c>
      <c r="FY23" s="4">
        <v>0.97</v>
      </c>
      <c r="FZ23" s="4">
        <f t="shared" si="23"/>
        <v>0</v>
      </c>
      <c r="GB23" s="2" t="s">
        <v>38</v>
      </c>
      <c r="GC23" s="2">
        <v>36</v>
      </c>
      <c r="GD23" s="2">
        <v>35</v>
      </c>
      <c r="GE23" s="2">
        <v>1</v>
      </c>
      <c r="GF23" s="2">
        <v>0</v>
      </c>
      <c r="GG23" s="4">
        <v>0.97</v>
      </c>
      <c r="GH23" s="4">
        <f t="shared" si="24"/>
        <v>0</v>
      </c>
      <c r="GJ23" s="2" t="s">
        <v>38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5"/>
        <v>2.0000000000000018E-2</v>
      </c>
      <c r="GR23" s="2" t="s">
        <v>38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111">
        <f t="shared" si="111"/>
        <v>0</v>
      </c>
      <c r="GZ23" s="2" t="s">
        <v>38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>HE23-'[1]ASUS MeMO Pad 8 K011'!ES23</f>
        <v>0</v>
      </c>
      <c r="HH23" s="2" t="s">
        <v>38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6"/>
        <v>0</v>
      </c>
      <c r="HP23" s="2" t="s">
        <v>38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7"/>
        <v>0</v>
      </c>
      <c r="HX23" s="2" t="s">
        <v>38</v>
      </c>
      <c r="HY23" s="2">
        <v>147</v>
      </c>
      <c r="HZ23" s="2">
        <v>146</v>
      </c>
      <c r="IA23" s="2">
        <v>1</v>
      </c>
      <c r="IB23" s="2">
        <v>0</v>
      </c>
      <c r="IC23" s="4">
        <f t="shared" si="105"/>
        <v>0.99319727891156462</v>
      </c>
      <c r="ID23" s="4">
        <f t="shared" si="28"/>
        <v>3.1972789115646272E-3</v>
      </c>
      <c r="IF23" s="2" t="s">
        <v>38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106"/>
        <v>0.99319727891156462</v>
      </c>
      <c r="IL23" s="4">
        <f t="shared" si="29"/>
        <v>0</v>
      </c>
      <c r="IN23" s="2" t="s">
        <v>38</v>
      </c>
      <c r="IO23" s="2">
        <v>147</v>
      </c>
      <c r="IP23" s="2">
        <v>146</v>
      </c>
      <c r="IQ23" s="2">
        <v>1</v>
      </c>
      <c r="IR23" s="2">
        <v>0</v>
      </c>
      <c r="IS23" s="4">
        <v>0.99</v>
      </c>
      <c r="IT23" s="4">
        <f t="shared" si="30"/>
        <v>-3.1972789115646272E-3</v>
      </c>
      <c r="IV23" s="2" t="s">
        <v>38</v>
      </c>
      <c r="IW23" s="2">
        <v>147</v>
      </c>
      <c r="IX23" s="2">
        <v>146</v>
      </c>
      <c r="IY23" s="2">
        <v>1</v>
      </c>
      <c r="IZ23" s="2">
        <v>0</v>
      </c>
      <c r="JA23" s="4">
        <v>0.99</v>
      </c>
      <c r="JB23" s="4">
        <f t="shared" si="31"/>
        <v>0</v>
      </c>
      <c r="JD23" s="2" t="s">
        <v>38</v>
      </c>
      <c r="JE23" s="2">
        <v>147</v>
      </c>
      <c r="JF23" s="2">
        <v>146</v>
      </c>
      <c r="JG23" s="2">
        <v>1</v>
      </c>
      <c r="JH23" s="2">
        <v>0</v>
      </c>
      <c r="JI23" s="4">
        <v>0.99</v>
      </c>
      <c r="JJ23" s="4">
        <f t="shared" si="32"/>
        <v>0</v>
      </c>
      <c r="JL23" s="2" t="s">
        <v>38</v>
      </c>
      <c r="JM23" s="2">
        <v>147</v>
      </c>
      <c r="JN23" s="2">
        <v>146</v>
      </c>
      <c r="JO23" s="2">
        <v>1</v>
      </c>
      <c r="JP23" s="2">
        <v>0</v>
      </c>
      <c r="JQ23" s="4">
        <v>0.99</v>
      </c>
      <c r="JR23" s="4">
        <f t="shared" si="33"/>
        <v>0</v>
      </c>
      <c r="JT23" s="2" t="s">
        <v>38</v>
      </c>
      <c r="JU23" s="2">
        <v>147</v>
      </c>
      <c r="JV23" s="2">
        <v>146</v>
      </c>
      <c r="JW23" s="2">
        <v>1</v>
      </c>
      <c r="JX23" s="2">
        <v>0</v>
      </c>
      <c r="JY23" s="4">
        <v>0.99</v>
      </c>
      <c r="JZ23" s="4">
        <f t="shared" si="34"/>
        <v>0</v>
      </c>
      <c r="KB23" s="2" t="s">
        <v>38</v>
      </c>
      <c r="KC23" s="2">
        <v>147</v>
      </c>
      <c r="KD23" s="2">
        <v>146</v>
      </c>
      <c r="KE23" s="2">
        <v>1</v>
      </c>
      <c r="KF23" s="2">
        <v>0</v>
      </c>
      <c r="KG23" s="4">
        <v>0.99</v>
      </c>
      <c r="KH23" s="4">
        <f t="shared" si="35"/>
        <v>0</v>
      </c>
      <c r="KJ23" s="2" t="s">
        <v>38</v>
      </c>
      <c r="KK23" s="2">
        <v>147</v>
      </c>
      <c r="KL23" s="2">
        <v>146</v>
      </c>
      <c r="KM23" s="2">
        <v>1</v>
      </c>
      <c r="KN23" s="2">
        <v>0</v>
      </c>
      <c r="KO23" s="4">
        <f t="shared" si="107"/>
        <v>0.99319727891156462</v>
      </c>
      <c r="KP23" s="4">
        <f t="shared" si="36"/>
        <v>3.1972789115646272E-3</v>
      </c>
      <c r="KQ23" s="4"/>
      <c r="KR23" s="116" t="s">
        <v>38</v>
      </c>
      <c r="KS23" s="116">
        <v>147</v>
      </c>
      <c r="KT23" s="117">
        <v>146</v>
      </c>
      <c r="KU23" s="117">
        <v>1</v>
      </c>
      <c r="KV23" s="117">
        <v>0</v>
      </c>
      <c r="KW23" s="118">
        <v>0.99</v>
      </c>
      <c r="KX23" s="118">
        <v>0</v>
      </c>
      <c r="KY23" s="116"/>
      <c r="KZ23" s="116" t="s">
        <v>38</v>
      </c>
      <c r="LA23" s="116">
        <v>147</v>
      </c>
      <c r="LB23" s="116">
        <v>146</v>
      </c>
      <c r="LC23" s="116">
        <v>1</v>
      </c>
      <c r="LD23" s="116">
        <v>0</v>
      </c>
      <c r="LE23" s="122">
        <v>0.99</v>
      </c>
      <c r="LF23" s="158">
        <f t="shared" si="37"/>
        <v>0</v>
      </c>
      <c r="LG23" s="158"/>
      <c r="LH23" s="156" t="s">
        <v>38</v>
      </c>
      <c r="LI23" s="156">
        <v>147</v>
      </c>
      <c r="LJ23" s="156">
        <v>146</v>
      </c>
      <c r="LK23" s="156">
        <v>1</v>
      </c>
      <c r="LL23" s="156">
        <v>0</v>
      </c>
      <c r="LM23" s="162">
        <v>0.99</v>
      </c>
      <c r="LN23" s="158">
        <f t="shared" si="38"/>
        <v>0</v>
      </c>
      <c r="LO23" s="157"/>
      <c r="LP23" s="2" t="s">
        <v>38</v>
      </c>
      <c r="LQ23" s="2">
        <v>147</v>
      </c>
      <c r="LR23" s="2">
        <v>146</v>
      </c>
      <c r="LS23" s="2">
        <v>1</v>
      </c>
      <c r="LT23" s="2">
        <v>0</v>
      </c>
      <c r="LU23" s="4">
        <f t="shared" si="108"/>
        <v>0.99319727891156462</v>
      </c>
      <c r="LV23" s="4">
        <f t="shared" si="39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109"/>
        <v>0.99319727891156462</v>
      </c>
      <c r="MD23" s="158">
        <f t="shared" si="40"/>
        <v>0</v>
      </c>
      <c r="MF23" s="156" t="s">
        <v>38</v>
      </c>
      <c r="MG23" s="156">
        <v>147</v>
      </c>
      <c r="MH23" s="156">
        <v>146</v>
      </c>
      <c r="MI23" s="156">
        <v>1</v>
      </c>
      <c r="MJ23" s="156">
        <v>0</v>
      </c>
      <c r="MK23" s="162">
        <f t="shared" si="41"/>
        <v>0.99319727891156462</v>
      </c>
      <c r="ML23" s="158">
        <f t="shared" si="42"/>
        <v>0</v>
      </c>
      <c r="MM23" s="157"/>
      <c r="MN23" s="156" t="s">
        <v>38</v>
      </c>
      <c r="MO23" s="156">
        <v>147</v>
      </c>
      <c r="MP23" s="156">
        <v>146</v>
      </c>
      <c r="MQ23" s="156">
        <v>1</v>
      </c>
      <c r="MR23" s="156">
        <v>0</v>
      </c>
      <c r="MS23" s="162">
        <v>0.99</v>
      </c>
      <c r="MT23" s="158">
        <f t="shared" si="43"/>
        <v>-3.1972789115646272E-3</v>
      </c>
      <c r="MU23" s="157"/>
      <c r="MV23" s="156" t="s">
        <v>38</v>
      </c>
      <c r="MW23" s="156">
        <v>147</v>
      </c>
      <c r="MX23" s="156">
        <v>146</v>
      </c>
      <c r="MY23" s="156">
        <v>1</v>
      </c>
      <c r="MZ23" s="156">
        <v>0</v>
      </c>
      <c r="NA23" s="162">
        <v>0.99</v>
      </c>
      <c r="NB23" s="158">
        <f t="shared" si="44"/>
        <v>0</v>
      </c>
      <c r="NC23" s="157"/>
      <c r="ND23" s="156" t="s">
        <v>38</v>
      </c>
      <c r="NE23" s="156">
        <v>147</v>
      </c>
      <c r="NF23" s="156">
        <v>146</v>
      </c>
      <c r="NG23" s="156">
        <v>1</v>
      </c>
      <c r="NH23" s="156">
        <v>0</v>
      </c>
      <c r="NI23" s="162">
        <v>0.99</v>
      </c>
      <c r="NJ23" s="158">
        <f t="shared" si="45"/>
        <v>0</v>
      </c>
      <c r="NK23" s="157"/>
      <c r="NL23" s="156" t="s">
        <v>38</v>
      </c>
      <c r="NM23" s="156">
        <v>147</v>
      </c>
      <c r="NN23" s="156">
        <v>146</v>
      </c>
      <c r="NO23" s="156">
        <v>1</v>
      </c>
      <c r="NP23" s="156">
        <v>0</v>
      </c>
      <c r="NQ23" s="162">
        <v>0.99</v>
      </c>
      <c r="NR23" s="158">
        <f t="shared" si="46"/>
        <v>0</v>
      </c>
      <c r="NS23" s="157"/>
      <c r="OO23" s="157" t="s">
        <v>38</v>
      </c>
      <c r="OP23" s="157">
        <v>147</v>
      </c>
      <c r="OQ23" s="157">
        <v>146</v>
      </c>
      <c r="OR23" s="157">
        <v>1</v>
      </c>
      <c r="OS23" s="157">
        <v>0</v>
      </c>
      <c r="OT23" s="158">
        <f t="shared" si="47"/>
        <v>0.99319727891156462</v>
      </c>
      <c r="OU23" s="158">
        <f t="shared" si="48"/>
        <v>3.1972789115646272E-3</v>
      </c>
      <c r="OW23" s="157" t="s">
        <v>38</v>
      </c>
      <c r="OX23" s="157">
        <v>147</v>
      </c>
      <c r="OY23" s="157">
        <v>146</v>
      </c>
      <c r="OZ23" s="157">
        <v>1</v>
      </c>
      <c r="PA23" s="157">
        <v>0</v>
      </c>
      <c r="PB23" s="158">
        <f t="shared" si="110"/>
        <v>0.99319727891156462</v>
      </c>
      <c r="PC23" s="158">
        <f t="shared" si="50"/>
        <v>0</v>
      </c>
      <c r="PE23" s="157" t="s">
        <v>38</v>
      </c>
      <c r="PF23" s="157">
        <v>147</v>
      </c>
      <c r="PG23" s="157">
        <v>146</v>
      </c>
      <c r="PH23" s="157">
        <v>1</v>
      </c>
      <c r="PI23" s="157">
        <v>0</v>
      </c>
      <c r="PJ23" s="158">
        <f t="shared" si="51"/>
        <v>0.99319727891156462</v>
      </c>
      <c r="PK23" s="158">
        <f t="shared" si="52"/>
        <v>0</v>
      </c>
      <c r="PM23" s="157" t="s">
        <v>38</v>
      </c>
      <c r="PN23" s="157">
        <v>147</v>
      </c>
      <c r="PO23" s="157">
        <v>146</v>
      </c>
      <c r="PP23" s="157">
        <v>1</v>
      </c>
      <c r="PQ23" s="157">
        <v>0</v>
      </c>
      <c r="PR23" s="158">
        <f t="shared" si="53"/>
        <v>0.99319727891156462</v>
      </c>
      <c r="PS23" s="158">
        <f t="shared" si="54"/>
        <v>0</v>
      </c>
      <c r="PU23" s="157" t="s">
        <v>38</v>
      </c>
      <c r="PV23" s="157">
        <v>147</v>
      </c>
      <c r="PW23" s="157">
        <v>146</v>
      </c>
      <c r="PX23" s="157">
        <v>1</v>
      </c>
      <c r="PY23" s="157">
        <v>0</v>
      </c>
      <c r="PZ23" s="158">
        <f t="shared" si="55"/>
        <v>0.99319727891156462</v>
      </c>
      <c r="QA23" s="158">
        <f t="shared" si="56"/>
        <v>0</v>
      </c>
      <c r="QC23" s="157" t="s">
        <v>38</v>
      </c>
      <c r="QD23" s="157">
        <v>147</v>
      </c>
      <c r="QE23" s="157">
        <v>146</v>
      </c>
      <c r="QF23" s="157">
        <v>1</v>
      </c>
      <c r="QG23" s="157">
        <v>0</v>
      </c>
      <c r="QH23" s="158">
        <f t="shared" si="57"/>
        <v>0.99319727891156462</v>
      </c>
      <c r="QI23" s="158">
        <f t="shared" si="58"/>
        <v>0</v>
      </c>
      <c r="QK23" s="157" t="s">
        <v>38</v>
      </c>
      <c r="QL23" s="157">
        <v>147</v>
      </c>
      <c r="QM23" s="157">
        <v>146</v>
      </c>
      <c r="QN23" s="157">
        <v>1</v>
      </c>
      <c r="QO23" s="157">
        <v>0</v>
      </c>
      <c r="QP23" s="158">
        <f t="shared" si="59"/>
        <v>0.99319727891156462</v>
      </c>
      <c r="QQ23" s="158">
        <f t="shared" si="60"/>
        <v>0</v>
      </c>
      <c r="QS23" s="157" t="s">
        <v>38</v>
      </c>
      <c r="QT23" s="157">
        <v>147</v>
      </c>
      <c r="QU23" s="157">
        <v>146</v>
      </c>
      <c r="QV23" s="157">
        <v>1</v>
      </c>
      <c r="QW23" s="157">
        <v>0</v>
      </c>
      <c r="QX23" s="158">
        <f t="shared" si="61"/>
        <v>0.99319727891156462</v>
      </c>
      <c r="QY23" s="158">
        <f t="shared" si="62"/>
        <v>0</v>
      </c>
      <c r="RA23" s="157" t="s">
        <v>38</v>
      </c>
      <c r="RB23" s="157">
        <v>147</v>
      </c>
      <c r="RC23" s="157">
        <v>146</v>
      </c>
      <c r="RD23" s="157">
        <v>1</v>
      </c>
      <c r="RE23" s="157">
        <v>0</v>
      </c>
      <c r="RF23" s="158">
        <f t="shared" si="63"/>
        <v>0.99319727891156462</v>
      </c>
      <c r="RG23" s="158">
        <f t="shared" si="64"/>
        <v>0</v>
      </c>
      <c r="RI23" s="157" t="s">
        <v>38</v>
      </c>
      <c r="RJ23" s="157">
        <v>147</v>
      </c>
      <c r="RK23" s="157">
        <v>146</v>
      </c>
      <c r="RL23" s="157">
        <v>1</v>
      </c>
      <c r="RM23" s="157">
        <v>0</v>
      </c>
      <c r="RN23" s="158">
        <f t="shared" si="65"/>
        <v>0.99319727891156462</v>
      </c>
      <c r="RO23" s="158">
        <f t="shared" si="66"/>
        <v>0</v>
      </c>
      <c r="RQ23" s="157" t="s">
        <v>38</v>
      </c>
      <c r="RR23" s="157">
        <v>147</v>
      </c>
      <c r="RS23" s="157">
        <v>146</v>
      </c>
      <c r="RT23" s="157">
        <v>1</v>
      </c>
      <c r="RU23" s="157">
        <v>0</v>
      </c>
      <c r="RV23" s="158">
        <f t="shared" si="67"/>
        <v>0.99319727891156462</v>
      </c>
      <c r="RW23" s="158">
        <f t="shared" si="68"/>
        <v>0</v>
      </c>
      <c r="RY23" s="157" t="s">
        <v>38</v>
      </c>
      <c r="RZ23" s="157">
        <v>147</v>
      </c>
      <c r="SA23" s="157">
        <v>146</v>
      </c>
      <c r="SB23" s="157">
        <v>1</v>
      </c>
      <c r="SC23" s="157">
        <v>0</v>
      </c>
      <c r="SD23" s="158">
        <f t="shared" si="69"/>
        <v>0.99319727891156462</v>
      </c>
      <c r="SE23" s="158">
        <f t="shared" si="70"/>
        <v>0</v>
      </c>
      <c r="SG23" s="157" t="s">
        <v>38</v>
      </c>
      <c r="SH23" s="157">
        <v>147</v>
      </c>
      <c r="SI23" s="157">
        <v>146</v>
      </c>
      <c r="SJ23" s="157">
        <v>1</v>
      </c>
      <c r="SK23" s="157">
        <v>0</v>
      </c>
      <c r="SL23" s="158">
        <f t="shared" si="71"/>
        <v>0.99319727891156462</v>
      </c>
      <c r="SM23" s="158">
        <f t="shared" si="72"/>
        <v>0</v>
      </c>
      <c r="SO23" s="157" t="s">
        <v>38</v>
      </c>
      <c r="SP23" s="157">
        <v>147</v>
      </c>
      <c r="SQ23" s="157">
        <v>146</v>
      </c>
      <c r="SR23" s="157">
        <v>1</v>
      </c>
      <c r="SS23" s="157">
        <v>0</v>
      </c>
      <c r="ST23" s="158">
        <f t="shared" si="73"/>
        <v>0.99319727891156462</v>
      </c>
      <c r="SU23" s="158">
        <f t="shared" si="74"/>
        <v>0</v>
      </c>
      <c r="SW23" s="157" t="s">
        <v>38</v>
      </c>
      <c r="SX23" s="157">
        <v>147</v>
      </c>
      <c r="SY23" s="157">
        <v>146</v>
      </c>
      <c r="SZ23" s="157">
        <v>1</v>
      </c>
      <c r="TA23" s="157">
        <v>0</v>
      </c>
      <c r="TB23" s="158">
        <f t="shared" si="75"/>
        <v>0.99319727891156462</v>
      </c>
      <c r="TC23" s="158">
        <f t="shared" si="76"/>
        <v>0</v>
      </c>
      <c r="TE23" s="157" t="s">
        <v>38</v>
      </c>
      <c r="TF23" s="157">
        <v>147</v>
      </c>
      <c r="TG23" s="157">
        <v>146</v>
      </c>
      <c r="TH23" s="157">
        <v>1</v>
      </c>
      <c r="TI23" s="157">
        <v>0</v>
      </c>
      <c r="TJ23" s="158">
        <f t="shared" si="77"/>
        <v>0.99319727891156462</v>
      </c>
      <c r="TK23" s="158">
        <f t="shared" si="78"/>
        <v>0</v>
      </c>
      <c r="TM23" s="157" t="s">
        <v>38</v>
      </c>
      <c r="TN23" s="157">
        <v>147</v>
      </c>
      <c r="TO23" s="157">
        <v>146</v>
      </c>
      <c r="TP23" s="157">
        <v>1</v>
      </c>
      <c r="TQ23" s="157">
        <v>0</v>
      </c>
      <c r="TR23" s="158">
        <f t="shared" si="79"/>
        <v>0.99319727891156462</v>
      </c>
      <c r="TS23" s="158">
        <f t="shared" si="80"/>
        <v>0</v>
      </c>
      <c r="TU23" s="157" t="s">
        <v>38</v>
      </c>
      <c r="TV23" s="157">
        <v>147</v>
      </c>
      <c r="TW23" s="157">
        <v>146</v>
      </c>
      <c r="TX23" s="157">
        <v>1</v>
      </c>
      <c r="TY23" s="157">
        <v>0</v>
      </c>
      <c r="TZ23" s="158">
        <f t="shared" si="81"/>
        <v>0.99319727891156462</v>
      </c>
      <c r="UA23" s="158">
        <f t="shared" si="82"/>
        <v>0</v>
      </c>
      <c r="UC23" s="157" t="s">
        <v>38</v>
      </c>
      <c r="UD23" s="157">
        <v>147</v>
      </c>
      <c r="UE23" s="157">
        <v>146</v>
      </c>
      <c r="UF23" s="157">
        <v>1</v>
      </c>
      <c r="UG23" s="157">
        <v>0</v>
      </c>
      <c r="UH23" s="158">
        <f t="shared" si="83"/>
        <v>0.99319727891156462</v>
      </c>
      <c r="UI23" s="158">
        <f t="shared" si="84"/>
        <v>0</v>
      </c>
      <c r="UK23" s="157" t="s">
        <v>38</v>
      </c>
      <c r="UL23" s="157">
        <v>147</v>
      </c>
      <c r="UM23" s="157">
        <v>146</v>
      </c>
      <c r="UN23" s="157">
        <v>1</v>
      </c>
      <c r="UO23" s="157">
        <v>0</v>
      </c>
      <c r="UP23" s="158">
        <f t="shared" si="85"/>
        <v>0.99319727891156462</v>
      </c>
      <c r="UQ23" s="158">
        <f t="shared" si="86"/>
        <v>0</v>
      </c>
      <c r="US23" s="157" t="s">
        <v>38</v>
      </c>
      <c r="UT23" s="157">
        <v>147</v>
      </c>
      <c r="UU23" s="157">
        <v>146</v>
      </c>
      <c r="UV23" s="157">
        <v>1</v>
      </c>
      <c r="UW23" s="157">
        <v>0</v>
      </c>
      <c r="UX23" s="158">
        <f t="shared" si="87"/>
        <v>0.99319727891156462</v>
      </c>
      <c r="UY23" s="158">
        <f t="shared" si="88"/>
        <v>0</v>
      </c>
      <c r="UZ23" s="157"/>
      <c r="VA23" s="157" t="s">
        <v>38</v>
      </c>
      <c r="VB23" s="157">
        <v>147</v>
      </c>
      <c r="VC23" s="157">
        <v>146</v>
      </c>
      <c r="VD23" s="157">
        <v>1</v>
      </c>
      <c r="VE23" s="157">
        <v>0</v>
      </c>
      <c r="VF23" s="158">
        <f t="shared" si="89"/>
        <v>0.99319727891156462</v>
      </c>
      <c r="VG23" s="158">
        <f t="shared" si="90"/>
        <v>0</v>
      </c>
      <c r="VI23" s="157" t="s">
        <v>38</v>
      </c>
      <c r="VJ23" s="157">
        <v>147</v>
      </c>
      <c r="VK23" s="157">
        <v>146</v>
      </c>
      <c r="VL23" s="157">
        <v>1</v>
      </c>
      <c r="VM23" s="157">
        <v>0</v>
      </c>
      <c r="VN23" s="158">
        <f t="shared" si="91"/>
        <v>0.99319727891156462</v>
      </c>
      <c r="VO23" s="158">
        <f t="shared" si="92"/>
        <v>0</v>
      </c>
      <c r="VQ23" s="157" t="s">
        <v>38</v>
      </c>
      <c r="VR23" s="157">
        <v>147</v>
      </c>
      <c r="VS23" s="157">
        <v>146</v>
      </c>
      <c r="VT23" s="157">
        <v>1</v>
      </c>
      <c r="VU23" s="157">
        <v>0</v>
      </c>
      <c r="VV23" s="158">
        <f t="shared" si="93"/>
        <v>0.99319727891156462</v>
      </c>
      <c r="VW23" s="158">
        <f t="shared" si="94"/>
        <v>0</v>
      </c>
      <c r="VY23" s="157" t="s">
        <v>38</v>
      </c>
      <c r="VZ23" s="157">
        <v>147</v>
      </c>
      <c r="WA23" s="157">
        <v>146</v>
      </c>
      <c r="WB23" s="157">
        <v>1</v>
      </c>
      <c r="WC23" s="157">
        <v>0</v>
      </c>
      <c r="WD23" s="158">
        <f t="shared" si="95"/>
        <v>0.99319727891156462</v>
      </c>
      <c r="WE23" s="158">
        <f t="shared" si="96"/>
        <v>0</v>
      </c>
      <c r="WG23" s="157" t="s">
        <v>38</v>
      </c>
      <c r="WH23" s="157">
        <v>147</v>
      </c>
      <c r="WI23" s="157">
        <v>146</v>
      </c>
      <c r="WJ23" s="157">
        <v>1</v>
      </c>
      <c r="WK23" s="157">
        <v>0</v>
      </c>
      <c r="WL23" s="158">
        <f t="shared" si="97"/>
        <v>0.99319727891156462</v>
      </c>
      <c r="WM23" s="158">
        <f t="shared" si="98"/>
        <v>0</v>
      </c>
      <c r="WO23" s="157" t="s">
        <v>38</v>
      </c>
      <c r="WP23" s="157">
        <v>147</v>
      </c>
      <c r="WQ23" s="157">
        <v>146</v>
      </c>
      <c r="WR23" s="157">
        <v>1</v>
      </c>
      <c r="WS23" s="157">
        <v>0</v>
      </c>
      <c r="WT23" s="158">
        <f t="shared" si="99"/>
        <v>0.99319727891156462</v>
      </c>
      <c r="WU23" s="158">
        <f t="shared" si="100"/>
        <v>0</v>
      </c>
      <c r="WW23" s="157" t="s">
        <v>38</v>
      </c>
      <c r="WX23" s="157">
        <v>147</v>
      </c>
      <c r="WY23" s="157">
        <v>146</v>
      </c>
      <c r="WZ23" s="157">
        <v>1</v>
      </c>
      <c r="XA23" s="157">
        <v>0</v>
      </c>
      <c r="XB23" s="158">
        <f t="shared" si="101"/>
        <v>0.99319727891156462</v>
      </c>
      <c r="XC23" s="158" t="str">
        <f t="shared" si="102"/>
        <v>OK</v>
      </c>
      <c r="XE23" s="157" t="s">
        <v>38</v>
      </c>
      <c r="XF23" s="157">
        <v>147</v>
      </c>
      <c r="XG23" s="157">
        <v>146</v>
      </c>
      <c r="XH23" s="157">
        <v>1</v>
      </c>
      <c r="XI23" s="157">
        <v>0</v>
      </c>
      <c r="XJ23" s="158">
        <f t="shared" si="103"/>
        <v>0.99319727891156462</v>
      </c>
      <c r="XK23" s="158" t="str">
        <f t="shared" si="114"/>
        <v>OK</v>
      </c>
      <c r="XM23" s="157" t="s">
        <v>38</v>
      </c>
      <c r="XN23" s="157">
        <v>147</v>
      </c>
      <c r="XO23" s="157">
        <v>146</v>
      </c>
      <c r="XP23" s="157">
        <v>1</v>
      </c>
      <c r="XQ23" s="157">
        <v>0</v>
      </c>
      <c r="XR23" s="158">
        <f t="shared" si="104"/>
        <v>0.99319727891156462</v>
      </c>
      <c r="XS23" s="158" t="str">
        <f t="shared" si="115"/>
        <v>OK</v>
      </c>
    </row>
    <row r="24" spans="1:643" ht="17.25" thickBot="1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3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4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5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6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7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8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9"/>
        <v>0</v>
      </c>
      <c r="BT24" s="2" t="s">
        <v>39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10"/>
        <v>0</v>
      </c>
      <c r="CB24" s="2" t="s">
        <v>39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11"/>
        <v>0</v>
      </c>
      <c r="CJ24" s="2" t="s">
        <v>39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2"/>
        <v>0</v>
      </c>
      <c r="CR24" s="2" t="s">
        <v>39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3"/>
        <v>0</v>
      </c>
      <c r="CZ24" s="2" t="s">
        <v>39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4"/>
        <v>0</v>
      </c>
      <c r="DH24" s="2" t="s">
        <v>39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5"/>
        <v>0</v>
      </c>
      <c r="DP24" s="2" t="s">
        <v>39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6"/>
        <v>0</v>
      </c>
      <c r="DX24" s="2" t="s">
        <v>39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7"/>
        <v>0</v>
      </c>
      <c r="EF24" s="2" t="s">
        <v>39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8"/>
        <v>0</v>
      </c>
      <c r="EN24" s="2" t="s">
        <v>39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9"/>
        <v>0</v>
      </c>
      <c r="EV24" s="2" t="s">
        <v>39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20"/>
        <v>0</v>
      </c>
      <c r="FD24" s="2" t="s">
        <v>39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21"/>
        <v>0</v>
      </c>
      <c r="FL24" s="2" t="s">
        <v>39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4">
        <f t="shared" si="22"/>
        <v>0</v>
      </c>
      <c r="FT24" s="2" t="s">
        <v>39</v>
      </c>
      <c r="FU24" s="2">
        <v>12</v>
      </c>
      <c r="FV24" s="2">
        <v>12</v>
      </c>
      <c r="FW24" s="2">
        <v>0</v>
      </c>
      <c r="FX24" s="2">
        <v>0</v>
      </c>
      <c r="FY24" s="4">
        <v>1</v>
      </c>
      <c r="FZ24" s="4">
        <f t="shared" si="23"/>
        <v>0</v>
      </c>
      <c r="GB24" s="2" t="s">
        <v>39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4">
        <f t="shared" si="24"/>
        <v>0</v>
      </c>
      <c r="GJ24" s="2" t="s">
        <v>39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5"/>
        <v>0</v>
      </c>
      <c r="GR24" s="2" t="s">
        <v>39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111">
        <f t="shared" si="111"/>
        <v>0</v>
      </c>
      <c r="GZ24" s="2" t="s">
        <v>39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>HE24-'[1]ASUS MeMO Pad 8 K011'!ES24</f>
        <v>0</v>
      </c>
      <c r="HH24" s="2" t="s">
        <v>39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6"/>
        <v>0</v>
      </c>
      <c r="HP24" s="2" t="s">
        <v>39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7"/>
        <v>0</v>
      </c>
      <c r="HX24" s="2" t="s">
        <v>39</v>
      </c>
      <c r="HY24" s="2">
        <v>12</v>
      </c>
      <c r="HZ24" s="2">
        <v>12</v>
      </c>
      <c r="IA24" s="2">
        <v>0</v>
      </c>
      <c r="IB24" s="2">
        <v>0</v>
      </c>
      <c r="IC24" s="4">
        <f t="shared" si="105"/>
        <v>1</v>
      </c>
      <c r="ID24" s="4">
        <f t="shared" si="28"/>
        <v>0</v>
      </c>
      <c r="IF24" s="2" t="s">
        <v>39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106"/>
        <v>1</v>
      </c>
      <c r="IL24" s="4">
        <f t="shared" si="29"/>
        <v>0</v>
      </c>
      <c r="IN24" s="2" t="s">
        <v>39</v>
      </c>
      <c r="IO24" s="2">
        <v>12</v>
      </c>
      <c r="IP24" s="2">
        <v>12</v>
      </c>
      <c r="IQ24" s="2">
        <v>0</v>
      </c>
      <c r="IR24" s="2">
        <v>0</v>
      </c>
      <c r="IS24" s="4">
        <v>1</v>
      </c>
      <c r="IT24" s="4">
        <f t="shared" si="30"/>
        <v>0</v>
      </c>
      <c r="IV24" s="2" t="s">
        <v>39</v>
      </c>
      <c r="IW24" s="2">
        <v>12</v>
      </c>
      <c r="IX24" s="2">
        <v>12</v>
      </c>
      <c r="IY24" s="2">
        <v>0</v>
      </c>
      <c r="IZ24" s="2">
        <v>0</v>
      </c>
      <c r="JA24" s="4">
        <v>1</v>
      </c>
      <c r="JB24" s="4">
        <f t="shared" si="31"/>
        <v>0</v>
      </c>
      <c r="JD24" s="2" t="s">
        <v>39</v>
      </c>
      <c r="JE24" s="2">
        <v>12</v>
      </c>
      <c r="JF24" s="2">
        <v>12</v>
      </c>
      <c r="JG24" s="2">
        <v>0</v>
      </c>
      <c r="JH24" s="2">
        <v>0</v>
      </c>
      <c r="JI24" s="4">
        <v>1</v>
      </c>
      <c r="JJ24" s="4">
        <f t="shared" si="32"/>
        <v>0</v>
      </c>
      <c r="JL24" s="2" t="s">
        <v>39</v>
      </c>
      <c r="JM24" s="2">
        <v>12</v>
      </c>
      <c r="JN24" s="2">
        <v>12</v>
      </c>
      <c r="JO24" s="2">
        <v>0</v>
      </c>
      <c r="JP24" s="2">
        <v>0</v>
      </c>
      <c r="JQ24" s="4">
        <v>1</v>
      </c>
      <c r="JR24" s="4">
        <f t="shared" si="33"/>
        <v>0</v>
      </c>
      <c r="JT24" s="2" t="s">
        <v>39</v>
      </c>
      <c r="JU24" s="2">
        <v>12</v>
      </c>
      <c r="JV24" s="2">
        <v>12</v>
      </c>
      <c r="JW24" s="2">
        <v>0</v>
      </c>
      <c r="JX24" s="2">
        <v>0</v>
      </c>
      <c r="JY24" s="4">
        <v>1</v>
      </c>
      <c r="JZ24" s="4">
        <f t="shared" si="34"/>
        <v>0</v>
      </c>
      <c r="KB24" s="2" t="s">
        <v>39</v>
      </c>
      <c r="KC24" s="2">
        <v>12</v>
      </c>
      <c r="KD24" s="2">
        <v>12</v>
      </c>
      <c r="KE24" s="2">
        <v>0</v>
      </c>
      <c r="KF24" s="2">
        <v>0</v>
      </c>
      <c r="KG24" s="4">
        <v>1</v>
      </c>
      <c r="KH24" s="4">
        <f t="shared" si="35"/>
        <v>0</v>
      </c>
      <c r="KJ24" s="2" t="s">
        <v>39</v>
      </c>
      <c r="KK24" s="2">
        <v>12</v>
      </c>
      <c r="KL24" s="2">
        <v>12</v>
      </c>
      <c r="KM24" s="2">
        <v>0</v>
      </c>
      <c r="KN24" s="2">
        <v>0</v>
      </c>
      <c r="KO24" s="4">
        <f t="shared" si="107"/>
        <v>1</v>
      </c>
      <c r="KP24" s="4">
        <f t="shared" si="36"/>
        <v>0</v>
      </c>
      <c r="KQ24" s="4"/>
      <c r="KR24" s="116" t="s">
        <v>39</v>
      </c>
      <c r="KS24" s="116">
        <v>12</v>
      </c>
      <c r="KT24" s="117">
        <v>12</v>
      </c>
      <c r="KU24" s="117">
        <v>0</v>
      </c>
      <c r="KV24" s="117">
        <v>0</v>
      </c>
      <c r="KW24" s="118">
        <v>1</v>
      </c>
      <c r="KX24" s="118">
        <v>0</v>
      </c>
      <c r="KY24" s="116"/>
      <c r="KZ24" s="116" t="s">
        <v>39</v>
      </c>
      <c r="LA24" s="116">
        <v>12</v>
      </c>
      <c r="LB24" s="116">
        <v>12</v>
      </c>
      <c r="LC24" s="116">
        <v>0</v>
      </c>
      <c r="LD24" s="116">
        <v>0</v>
      </c>
      <c r="LE24" s="122">
        <v>1</v>
      </c>
      <c r="LF24" s="158">
        <f t="shared" si="37"/>
        <v>0</v>
      </c>
      <c r="LG24" s="158"/>
      <c r="LH24" s="156" t="s">
        <v>39</v>
      </c>
      <c r="LI24" s="156">
        <v>12</v>
      </c>
      <c r="LJ24" s="156">
        <v>12</v>
      </c>
      <c r="LK24" s="156">
        <v>0</v>
      </c>
      <c r="LL24" s="156">
        <v>0</v>
      </c>
      <c r="LM24" s="162">
        <v>1</v>
      </c>
      <c r="LN24" s="158">
        <f t="shared" si="38"/>
        <v>0</v>
      </c>
      <c r="LO24" s="157"/>
      <c r="LP24" s="2" t="s">
        <v>39</v>
      </c>
      <c r="LQ24" s="2">
        <v>12</v>
      </c>
      <c r="LR24" s="2">
        <v>12</v>
      </c>
      <c r="LS24" s="2">
        <v>0</v>
      </c>
      <c r="LT24" s="2">
        <v>0</v>
      </c>
      <c r="LU24" s="4">
        <f t="shared" si="108"/>
        <v>1</v>
      </c>
      <c r="LV24" s="4">
        <f t="shared" si="39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109"/>
        <v>1</v>
      </c>
      <c r="MD24" s="158">
        <f t="shared" si="40"/>
        <v>0</v>
      </c>
      <c r="MF24" s="156" t="s">
        <v>39</v>
      </c>
      <c r="MG24" s="156">
        <v>12</v>
      </c>
      <c r="MH24" s="156">
        <v>12</v>
      </c>
      <c r="MI24" s="156">
        <v>0</v>
      </c>
      <c r="MJ24" s="156">
        <v>0</v>
      </c>
      <c r="MK24" s="162">
        <f t="shared" si="41"/>
        <v>1</v>
      </c>
      <c r="ML24" s="158">
        <f t="shared" si="42"/>
        <v>0</v>
      </c>
      <c r="MM24" s="157"/>
      <c r="MN24" s="156" t="s">
        <v>39</v>
      </c>
      <c r="MO24" s="156">
        <v>12</v>
      </c>
      <c r="MP24" s="156">
        <v>12</v>
      </c>
      <c r="MQ24" s="156">
        <v>0</v>
      </c>
      <c r="MR24" s="156">
        <v>0</v>
      </c>
      <c r="MS24" s="162">
        <v>1</v>
      </c>
      <c r="MT24" s="158">
        <f t="shared" si="43"/>
        <v>0</v>
      </c>
      <c r="MU24" s="157"/>
      <c r="MV24" s="156" t="s">
        <v>39</v>
      </c>
      <c r="MW24" s="156">
        <v>12</v>
      </c>
      <c r="MX24" s="156">
        <v>12</v>
      </c>
      <c r="MY24" s="156">
        <v>0</v>
      </c>
      <c r="MZ24" s="156">
        <v>0</v>
      </c>
      <c r="NA24" s="162">
        <v>1</v>
      </c>
      <c r="NB24" s="158">
        <f t="shared" si="44"/>
        <v>0</v>
      </c>
      <c r="NC24" s="157"/>
      <c r="ND24" s="156" t="s">
        <v>39</v>
      </c>
      <c r="NE24" s="156">
        <v>12</v>
      </c>
      <c r="NF24" s="156">
        <v>12</v>
      </c>
      <c r="NG24" s="156">
        <v>0</v>
      </c>
      <c r="NH24" s="156">
        <v>0</v>
      </c>
      <c r="NI24" s="162">
        <v>1</v>
      </c>
      <c r="NJ24" s="158">
        <f t="shared" si="45"/>
        <v>0</v>
      </c>
      <c r="NK24" s="157"/>
      <c r="NL24" s="156" t="s">
        <v>39</v>
      </c>
      <c r="NM24" s="156">
        <v>12</v>
      </c>
      <c r="NN24" s="156">
        <v>12</v>
      </c>
      <c r="NO24" s="156">
        <v>0</v>
      </c>
      <c r="NP24" s="156">
        <v>0</v>
      </c>
      <c r="NQ24" s="162">
        <v>1</v>
      </c>
      <c r="NR24" s="158">
        <f t="shared" si="46"/>
        <v>0</v>
      </c>
      <c r="NS24" s="157"/>
      <c r="OO24" s="157" t="s">
        <v>39</v>
      </c>
      <c r="OP24" s="157">
        <v>12</v>
      </c>
      <c r="OQ24" s="157">
        <v>12</v>
      </c>
      <c r="OR24" s="157">
        <v>0</v>
      </c>
      <c r="OS24" s="157">
        <v>0</v>
      </c>
      <c r="OT24" s="158">
        <f t="shared" si="47"/>
        <v>1</v>
      </c>
      <c r="OU24" s="158">
        <f t="shared" si="48"/>
        <v>0</v>
      </c>
      <c r="OW24" s="157" t="s">
        <v>39</v>
      </c>
      <c r="OX24" s="157">
        <v>12</v>
      </c>
      <c r="OY24" s="157">
        <v>12</v>
      </c>
      <c r="OZ24" s="157">
        <v>0</v>
      </c>
      <c r="PA24" s="157">
        <v>0</v>
      </c>
      <c r="PB24" s="158">
        <f t="shared" si="110"/>
        <v>1</v>
      </c>
      <c r="PC24" s="158">
        <f t="shared" si="50"/>
        <v>0</v>
      </c>
      <c r="PE24" s="157" t="s">
        <v>39</v>
      </c>
      <c r="PF24" s="157">
        <v>12</v>
      </c>
      <c r="PG24" s="157">
        <v>12</v>
      </c>
      <c r="PH24" s="157">
        <v>0</v>
      </c>
      <c r="PI24" s="157">
        <v>0</v>
      </c>
      <c r="PJ24" s="158">
        <f t="shared" si="51"/>
        <v>1</v>
      </c>
      <c r="PK24" s="158">
        <f t="shared" si="52"/>
        <v>0</v>
      </c>
      <c r="PM24" s="157" t="s">
        <v>39</v>
      </c>
      <c r="PN24" s="157">
        <v>12</v>
      </c>
      <c r="PO24" s="157">
        <v>12</v>
      </c>
      <c r="PP24" s="157">
        <v>0</v>
      </c>
      <c r="PQ24" s="157">
        <v>0</v>
      </c>
      <c r="PR24" s="158">
        <f t="shared" si="53"/>
        <v>1</v>
      </c>
      <c r="PS24" s="158">
        <f t="shared" si="54"/>
        <v>0</v>
      </c>
      <c r="PU24" s="157" t="s">
        <v>39</v>
      </c>
      <c r="PV24" s="157">
        <v>12</v>
      </c>
      <c r="PW24" s="157">
        <v>12</v>
      </c>
      <c r="PX24" s="157">
        <v>0</v>
      </c>
      <c r="PY24" s="157">
        <v>0</v>
      </c>
      <c r="PZ24" s="158">
        <f t="shared" si="55"/>
        <v>1</v>
      </c>
      <c r="QA24" s="158">
        <f t="shared" si="56"/>
        <v>0</v>
      </c>
      <c r="QC24" s="157" t="s">
        <v>39</v>
      </c>
      <c r="QD24" s="157">
        <v>12</v>
      </c>
      <c r="QE24" s="157">
        <v>12</v>
      </c>
      <c r="QF24" s="157">
        <v>0</v>
      </c>
      <c r="QG24" s="157">
        <v>0</v>
      </c>
      <c r="QH24" s="158">
        <f t="shared" si="57"/>
        <v>1</v>
      </c>
      <c r="QI24" s="158">
        <f t="shared" si="58"/>
        <v>0</v>
      </c>
      <c r="QK24" s="157" t="s">
        <v>39</v>
      </c>
      <c r="QL24" s="157">
        <v>12</v>
      </c>
      <c r="QM24" s="157">
        <v>12</v>
      </c>
      <c r="QN24" s="157">
        <v>0</v>
      </c>
      <c r="QO24" s="157">
        <v>0</v>
      </c>
      <c r="QP24" s="158">
        <f t="shared" si="59"/>
        <v>1</v>
      </c>
      <c r="QQ24" s="158">
        <f t="shared" si="60"/>
        <v>0</v>
      </c>
      <c r="QS24" s="157" t="s">
        <v>39</v>
      </c>
      <c r="QT24" s="157">
        <v>12</v>
      </c>
      <c r="QU24" s="157">
        <v>12</v>
      </c>
      <c r="QV24" s="157">
        <v>0</v>
      </c>
      <c r="QW24" s="157">
        <v>0</v>
      </c>
      <c r="QX24" s="158">
        <f t="shared" si="61"/>
        <v>1</v>
      </c>
      <c r="QY24" s="158">
        <f t="shared" si="62"/>
        <v>0</v>
      </c>
      <c r="RA24" s="157" t="s">
        <v>39</v>
      </c>
      <c r="RB24" s="157">
        <v>12</v>
      </c>
      <c r="RC24" s="157">
        <v>12</v>
      </c>
      <c r="RD24" s="157">
        <v>0</v>
      </c>
      <c r="RE24" s="157">
        <v>0</v>
      </c>
      <c r="RF24" s="158">
        <f t="shared" si="63"/>
        <v>1</v>
      </c>
      <c r="RG24" s="158">
        <f t="shared" si="64"/>
        <v>0</v>
      </c>
      <c r="RI24" s="157" t="s">
        <v>39</v>
      </c>
      <c r="RJ24" s="157">
        <v>12</v>
      </c>
      <c r="RK24" s="157">
        <v>12</v>
      </c>
      <c r="RL24" s="157">
        <v>0</v>
      </c>
      <c r="RM24" s="157">
        <v>0</v>
      </c>
      <c r="RN24" s="158">
        <f t="shared" si="65"/>
        <v>1</v>
      </c>
      <c r="RO24" s="158">
        <f t="shared" si="66"/>
        <v>0</v>
      </c>
      <c r="RQ24" s="157" t="s">
        <v>39</v>
      </c>
      <c r="RR24" s="157">
        <v>12</v>
      </c>
      <c r="RS24" s="157">
        <v>12</v>
      </c>
      <c r="RT24" s="157">
        <v>0</v>
      </c>
      <c r="RU24" s="157">
        <v>0</v>
      </c>
      <c r="RV24" s="158">
        <f t="shared" si="67"/>
        <v>1</v>
      </c>
      <c r="RW24" s="158">
        <f t="shared" si="68"/>
        <v>0</v>
      </c>
      <c r="RY24" s="157" t="s">
        <v>39</v>
      </c>
      <c r="RZ24" s="157">
        <v>12</v>
      </c>
      <c r="SA24" s="157">
        <v>12</v>
      </c>
      <c r="SB24" s="157">
        <v>0</v>
      </c>
      <c r="SC24" s="157">
        <v>0</v>
      </c>
      <c r="SD24" s="158">
        <f t="shared" si="69"/>
        <v>1</v>
      </c>
      <c r="SE24" s="158">
        <f t="shared" si="70"/>
        <v>0</v>
      </c>
      <c r="SG24" s="157" t="s">
        <v>39</v>
      </c>
      <c r="SH24" s="157">
        <v>12</v>
      </c>
      <c r="SI24" s="157">
        <v>12</v>
      </c>
      <c r="SJ24" s="157">
        <v>0</v>
      </c>
      <c r="SK24" s="157">
        <v>0</v>
      </c>
      <c r="SL24" s="158">
        <f t="shared" si="71"/>
        <v>1</v>
      </c>
      <c r="SM24" s="158">
        <f t="shared" si="72"/>
        <v>0</v>
      </c>
      <c r="SO24" s="157" t="s">
        <v>39</v>
      </c>
      <c r="SP24" s="157">
        <v>12</v>
      </c>
      <c r="SQ24" s="157">
        <v>12</v>
      </c>
      <c r="SR24" s="157">
        <v>0</v>
      </c>
      <c r="SS24" s="157">
        <v>0</v>
      </c>
      <c r="ST24" s="158">
        <f t="shared" si="73"/>
        <v>1</v>
      </c>
      <c r="SU24" s="158">
        <f t="shared" si="74"/>
        <v>0</v>
      </c>
      <c r="SW24" s="157" t="s">
        <v>39</v>
      </c>
      <c r="SX24" s="157">
        <v>12</v>
      </c>
      <c r="SY24" s="157">
        <v>12</v>
      </c>
      <c r="SZ24" s="157">
        <v>0</v>
      </c>
      <c r="TA24" s="157">
        <v>0</v>
      </c>
      <c r="TB24" s="158">
        <f t="shared" si="75"/>
        <v>1</v>
      </c>
      <c r="TC24" s="158">
        <f t="shared" si="76"/>
        <v>0</v>
      </c>
      <c r="TE24" s="157" t="s">
        <v>39</v>
      </c>
      <c r="TF24" s="157">
        <v>12</v>
      </c>
      <c r="TG24" s="157">
        <v>12</v>
      </c>
      <c r="TH24" s="157">
        <v>0</v>
      </c>
      <c r="TI24" s="157">
        <v>0</v>
      </c>
      <c r="TJ24" s="158">
        <f t="shared" si="77"/>
        <v>1</v>
      </c>
      <c r="TK24" s="158">
        <f t="shared" si="78"/>
        <v>0</v>
      </c>
      <c r="TM24" s="157" t="s">
        <v>39</v>
      </c>
      <c r="TN24" s="157">
        <v>12</v>
      </c>
      <c r="TO24" s="157">
        <v>12</v>
      </c>
      <c r="TP24" s="157">
        <v>0</v>
      </c>
      <c r="TQ24" s="157">
        <v>0</v>
      </c>
      <c r="TR24" s="158">
        <f t="shared" si="79"/>
        <v>1</v>
      </c>
      <c r="TS24" s="158">
        <f t="shared" si="80"/>
        <v>0</v>
      </c>
      <c r="TU24" s="157" t="s">
        <v>39</v>
      </c>
      <c r="TV24" s="157">
        <v>12</v>
      </c>
      <c r="TW24" s="157">
        <v>12</v>
      </c>
      <c r="TX24" s="157">
        <v>0</v>
      </c>
      <c r="TY24" s="157">
        <v>0</v>
      </c>
      <c r="TZ24" s="158">
        <f t="shared" si="81"/>
        <v>1</v>
      </c>
      <c r="UA24" s="158">
        <f t="shared" si="82"/>
        <v>0</v>
      </c>
      <c r="UC24" s="157" t="s">
        <v>39</v>
      </c>
      <c r="UD24" s="157">
        <v>12</v>
      </c>
      <c r="UE24" s="157">
        <v>12</v>
      </c>
      <c r="UF24" s="157">
        <v>0</v>
      </c>
      <c r="UG24" s="157">
        <v>0</v>
      </c>
      <c r="UH24" s="158">
        <f t="shared" si="83"/>
        <v>1</v>
      </c>
      <c r="UI24" s="158">
        <f t="shared" si="84"/>
        <v>0</v>
      </c>
      <c r="UK24" s="157" t="s">
        <v>39</v>
      </c>
      <c r="UL24" s="157">
        <v>12</v>
      </c>
      <c r="UM24" s="157">
        <v>12</v>
      </c>
      <c r="UN24" s="157">
        <v>0</v>
      </c>
      <c r="UO24" s="157">
        <v>0</v>
      </c>
      <c r="UP24" s="158">
        <f t="shared" si="85"/>
        <v>1</v>
      </c>
      <c r="UQ24" s="158">
        <f t="shared" si="86"/>
        <v>0</v>
      </c>
      <c r="US24" s="157" t="s">
        <v>39</v>
      </c>
      <c r="UT24" s="157">
        <v>12</v>
      </c>
      <c r="UU24" s="157">
        <v>12</v>
      </c>
      <c r="UV24" s="157">
        <v>0</v>
      </c>
      <c r="UW24" s="157">
        <v>0</v>
      </c>
      <c r="UX24" s="158">
        <f t="shared" si="87"/>
        <v>1</v>
      </c>
      <c r="UY24" s="158">
        <f t="shared" si="88"/>
        <v>0</v>
      </c>
      <c r="UZ24" s="157"/>
      <c r="VA24" s="157" t="s">
        <v>39</v>
      </c>
      <c r="VB24" s="157">
        <v>12</v>
      </c>
      <c r="VC24" s="157">
        <v>12</v>
      </c>
      <c r="VD24" s="157">
        <v>0</v>
      </c>
      <c r="VE24" s="157">
        <v>0</v>
      </c>
      <c r="VF24" s="158">
        <f t="shared" si="89"/>
        <v>1</v>
      </c>
      <c r="VG24" s="158">
        <f t="shared" si="90"/>
        <v>0</v>
      </c>
      <c r="VI24" s="157" t="s">
        <v>39</v>
      </c>
      <c r="VJ24" s="157">
        <v>12</v>
      </c>
      <c r="VK24" s="157">
        <v>12</v>
      </c>
      <c r="VL24" s="157">
        <v>0</v>
      </c>
      <c r="VM24" s="157">
        <v>0</v>
      </c>
      <c r="VN24" s="158">
        <f t="shared" si="91"/>
        <v>1</v>
      </c>
      <c r="VO24" s="158">
        <f t="shared" si="92"/>
        <v>0</v>
      </c>
      <c r="VQ24" s="157" t="s">
        <v>39</v>
      </c>
      <c r="VR24" s="157">
        <v>12</v>
      </c>
      <c r="VS24" s="157">
        <v>12</v>
      </c>
      <c r="VT24" s="157">
        <v>0</v>
      </c>
      <c r="VU24" s="157">
        <v>0</v>
      </c>
      <c r="VV24" s="158">
        <f t="shared" si="93"/>
        <v>1</v>
      </c>
      <c r="VW24" s="158">
        <f t="shared" si="94"/>
        <v>0</v>
      </c>
      <c r="VY24" s="157" t="s">
        <v>39</v>
      </c>
      <c r="VZ24" s="157">
        <v>12</v>
      </c>
      <c r="WA24" s="157">
        <v>12</v>
      </c>
      <c r="WB24" s="157">
        <v>0</v>
      </c>
      <c r="WC24" s="157">
        <v>0</v>
      </c>
      <c r="WD24" s="158">
        <f t="shared" si="95"/>
        <v>1</v>
      </c>
      <c r="WE24" s="158">
        <f t="shared" si="96"/>
        <v>0</v>
      </c>
      <c r="WG24" s="157" t="s">
        <v>39</v>
      </c>
      <c r="WH24" s="157">
        <v>12</v>
      </c>
      <c r="WI24" s="157">
        <v>12</v>
      </c>
      <c r="WJ24" s="157">
        <v>0</v>
      </c>
      <c r="WK24" s="157">
        <v>0</v>
      </c>
      <c r="WL24" s="158">
        <f t="shared" si="97"/>
        <v>1</v>
      </c>
      <c r="WM24" s="158">
        <f t="shared" si="98"/>
        <v>0</v>
      </c>
      <c r="WO24" s="157" t="s">
        <v>39</v>
      </c>
      <c r="WP24" s="157">
        <v>12</v>
      </c>
      <c r="WQ24" s="157">
        <v>9</v>
      </c>
      <c r="WR24" s="157">
        <v>3</v>
      </c>
      <c r="WS24" s="157">
        <v>0</v>
      </c>
      <c r="WT24" s="158">
        <f t="shared" si="99"/>
        <v>0.75</v>
      </c>
      <c r="WU24" s="158">
        <f t="shared" si="100"/>
        <v>-0.25</v>
      </c>
      <c r="WV24" s="157" t="s">
        <v>119</v>
      </c>
      <c r="WW24" s="157" t="s">
        <v>39</v>
      </c>
      <c r="WX24" s="157">
        <v>12</v>
      </c>
      <c r="WY24" s="157">
        <v>9</v>
      </c>
      <c r="WZ24" s="157">
        <v>3</v>
      </c>
      <c r="XA24" s="157">
        <v>0</v>
      </c>
      <c r="XB24" s="158">
        <f t="shared" si="101"/>
        <v>0.75</v>
      </c>
      <c r="XC24" s="158" t="str">
        <f t="shared" si="102"/>
        <v>OK</v>
      </c>
      <c r="XE24" s="157" t="s">
        <v>39</v>
      </c>
      <c r="XF24" s="157">
        <v>12</v>
      </c>
      <c r="XG24" s="157">
        <v>9</v>
      </c>
      <c r="XH24" s="157">
        <v>3</v>
      </c>
      <c r="XI24" s="157">
        <v>0</v>
      </c>
      <c r="XJ24" s="158">
        <f t="shared" si="103"/>
        <v>0.75</v>
      </c>
      <c r="XK24" s="158" t="str">
        <f t="shared" si="114"/>
        <v>OK</v>
      </c>
      <c r="XM24" s="157" t="s">
        <v>39</v>
      </c>
      <c r="XN24" s="157">
        <v>12</v>
      </c>
      <c r="XO24" s="157">
        <v>9</v>
      </c>
      <c r="XP24" s="157">
        <v>3</v>
      </c>
      <c r="XQ24" s="157">
        <v>0</v>
      </c>
      <c r="XR24" s="158">
        <f t="shared" si="104"/>
        <v>0.75</v>
      </c>
      <c r="XS24" s="158" t="str">
        <f t="shared" si="115"/>
        <v>OK</v>
      </c>
    </row>
    <row r="25" spans="1:643" ht="17.25" thickBot="1">
      <c r="A25" s="2" t="s">
        <v>40</v>
      </c>
      <c r="B25" s="39">
        <v>211</v>
      </c>
      <c r="C25" s="39">
        <v>203</v>
      </c>
      <c r="D25" s="39">
        <v>8</v>
      </c>
      <c r="E25" s="39">
        <v>0</v>
      </c>
      <c r="F25" s="23">
        <f>C25/B25</f>
        <v>0.96208530805687209</v>
      </c>
      <c r="H25" s="2" t="s">
        <v>40</v>
      </c>
      <c r="I25" s="39">
        <v>211</v>
      </c>
      <c r="J25" s="39">
        <v>203</v>
      </c>
      <c r="K25" s="39">
        <v>8</v>
      </c>
      <c r="L25" s="39">
        <v>0</v>
      </c>
      <c r="M25" s="23">
        <f>J25/I25</f>
        <v>0.96208530805687209</v>
      </c>
      <c r="N25" s="4">
        <f t="shared" si="0"/>
        <v>0</v>
      </c>
      <c r="P25" s="2" t="s">
        <v>40</v>
      </c>
      <c r="Q25" s="39">
        <v>211</v>
      </c>
      <c r="R25" s="39">
        <v>203</v>
      </c>
      <c r="S25" s="39">
        <v>8</v>
      </c>
      <c r="T25" s="39">
        <v>0</v>
      </c>
      <c r="U25" s="23">
        <f>R25/Q25</f>
        <v>0.96208530805687209</v>
      </c>
      <c r="V25" s="4">
        <f t="shared" si="3"/>
        <v>0</v>
      </c>
      <c r="X25" s="2" t="s">
        <v>40</v>
      </c>
      <c r="Y25" s="39">
        <v>211</v>
      </c>
      <c r="Z25" s="39">
        <v>203</v>
      </c>
      <c r="AA25" s="39">
        <v>8</v>
      </c>
      <c r="AB25" s="39">
        <v>0</v>
      </c>
      <c r="AC25" s="23">
        <f>Z25/Y25</f>
        <v>0.96208530805687209</v>
      </c>
      <c r="AD25" s="4">
        <f t="shared" si="4"/>
        <v>0</v>
      </c>
      <c r="AF25" s="2" t="s">
        <v>40</v>
      </c>
      <c r="AG25" s="39">
        <v>211</v>
      </c>
      <c r="AH25" s="39">
        <v>203</v>
      </c>
      <c r="AI25" s="39">
        <v>8</v>
      </c>
      <c r="AJ25" s="39">
        <v>0</v>
      </c>
      <c r="AK25" s="23">
        <f>AH25/AG25</f>
        <v>0.96208530805687209</v>
      </c>
      <c r="AL25" s="4">
        <f t="shared" si="5"/>
        <v>0</v>
      </c>
      <c r="AN25" s="2" t="s">
        <v>40</v>
      </c>
      <c r="AO25" s="39">
        <v>211</v>
      </c>
      <c r="AP25" s="39">
        <v>203</v>
      </c>
      <c r="AQ25" s="39">
        <v>8</v>
      </c>
      <c r="AR25" s="39">
        <v>0</v>
      </c>
      <c r="AS25" s="23">
        <f>AP25/AO25</f>
        <v>0.96208530805687209</v>
      </c>
      <c r="AT25" s="4">
        <f t="shared" si="6"/>
        <v>0</v>
      </c>
      <c r="AV25" s="2" t="s">
        <v>40</v>
      </c>
      <c r="AW25" s="39">
        <v>211</v>
      </c>
      <c r="AX25" s="39">
        <v>203</v>
      </c>
      <c r="AY25" s="39">
        <v>8</v>
      </c>
      <c r="AZ25" s="39">
        <v>0</v>
      </c>
      <c r="BA25" s="23">
        <f>AX25/AW25</f>
        <v>0.96208530805687209</v>
      </c>
      <c r="BB25" s="4">
        <f t="shared" si="7"/>
        <v>0</v>
      </c>
      <c r="BD25" s="2" t="s">
        <v>40</v>
      </c>
      <c r="BE25" s="39">
        <v>211</v>
      </c>
      <c r="BF25" s="39">
        <v>203</v>
      </c>
      <c r="BG25" s="39">
        <v>8</v>
      </c>
      <c r="BH25" s="39">
        <v>0</v>
      </c>
      <c r="BI25" s="23">
        <f>BF25/BE25</f>
        <v>0.96208530805687209</v>
      </c>
      <c r="BJ25" s="4">
        <f t="shared" si="8"/>
        <v>0</v>
      </c>
      <c r="BL25" s="2" t="s">
        <v>40</v>
      </c>
      <c r="BM25" s="39">
        <v>211</v>
      </c>
      <c r="BN25" s="39">
        <v>203</v>
      </c>
      <c r="BO25" s="39">
        <v>8</v>
      </c>
      <c r="BP25" s="39">
        <v>0</v>
      </c>
      <c r="BQ25" s="23">
        <f>BN25/BM25</f>
        <v>0.96208530805687209</v>
      </c>
      <c r="BR25" s="4">
        <f t="shared" si="9"/>
        <v>0</v>
      </c>
      <c r="BT25" s="2" t="s">
        <v>40</v>
      </c>
      <c r="BU25" s="39">
        <v>211</v>
      </c>
      <c r="BV25" s="39">
        <v>203</v>
      </c>
      <c r="BW25" s="39">
        <v>8</v>
      </c>
      <c r="BX25" s="39">
        <v>0</v>
      </c>
      <c r="BY25" s="23">
        <f>BV25/BU25</f>
        <v>0.96208530805687209</v>
      </c>
      <c r="BZ25" s="4">
        <f t="shared" si="10"/>
        <v>0</v>
      </c>
      <c r="CB25" s="2" t="s">
        <v>40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/>
      <c r="CJ25" s="2" t="s">
        <v>40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2"/>
        <v>0</v>
      </c>
      <c r="CR25" s="2" t="s">
        <v>40</v>
      </c>
      <c r="CS25" s="39">
        <v>211</v>
      </c>
      <c r="CT25" s="39">
        <v>203</v>
      </c>
      <c r="CU25" s="39">
        <v>8</v>
      </c>
      <c r="CV25" s="39">
        <v>0</v>
      </c>
      <c r="CW25" s="23">
        <f>CT25/CS25</f>
        <v>0.96208530805687209</v>
      </c>
      <c r="CX25" s="4">
        <f t="shared" si="13"/>
        <v>0.4720853080568721</v>
      </c>
      <c r="CZ25" s="2" t="s">
        <v>40</v>
      </c>
      <c r="DA25" s="39">
        <v>211</v>
      </c>
      <c r="DB25" s="39">
        <v>203</v>
      </c>
      <c r="DC25" s="39">
        <v>8</v>
      </c>
      <c r="DD25" s="39">
        <v>0</v>
      </c>
      <c r="DE25" s="23">
        <f>DB25/DA25</f>
        <v>0.96208530805687209</v>
      </c>
      <c r="DF25" s="4">
        <f t="shared" si="14"/>
        <v>0</v>
      </c>
      <c r="DH25" s="2" t="s">
        <v>40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5"/>
        <v>-0.4720853080568721</v>
      </c>
      <c r="DP25" s="2" t="s">
        <v>40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6"/>
        <v>0</v>
      </c>
      <c r="DX25" s="2" t="s">
        <v>40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4">
        <f t="shared" si="17"/>
        <v>0</v>
      </c>
      <c r="EF25" s="2" t="s">
        <v>40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8"/>
        <v>0</v>
      </c>
      <c r="EN25" s="2" t="s">
        <v>40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9"/>
        <v>0</v>
      </c>
      <c r="EV25" s="2" t="s">
        <v>40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20"/>
        <v>0</v>
      </c>
      <c r="FD25" s="2" t="s">
        <v>40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21"/>
        <v>0</v>
      </c>
      <c r="FL25" s="2" t="s">
        <v>40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4">
        <f t="shared" si="22"/>
        <v>0</v>
      </c>
      <c r="FT25" s="2" t="s">
        <v>40</v>
      </c>
      <c r="FU25" s="2">
        <v>211</v>
      </c>
      <c r="FV25" s="2">
        <v>104</v>
      </c>
      <c r="FW25" s="2">
        <v>0</v>
      </c>
      <c r="FX25" s="2">
        <v>107</v>
      </c>
      <c r="FY25" s="4">
        <v>0.49</v>
      </c>
      <c r="FZ25" s="4">
        <f t="shared" si="23"/>
        <v>0</v>
      </c>
      <c r="GB25" s="2" t="s">
        <v>40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4">
        <f t="shared" si="24"/>
        <v>0</v>
      </c>
      <c r="GJ25" s="2" t="s">
        <v>40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5"/>
        <v>0</v>
      </c>
      <c r="GR25" s="2" t="s">
        <v>40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111">
        <f t="shared" si="111"/>
        <v>0</v>
      </c>
      <c r="GZ25" s="2" t="s">
        <v>40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>HE25-'[1]ASUS MeMO Pad 8 K011'!ES25</f>
        <v>0</v>
      </c>
      <c r="HH25" s="2" t="s">
        <v>40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6"/>
        <v>0</v>
      </c>
      <c r="HP25" s="2" t="s">
        <v>40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7"/>
        <v>0</v>
      </c>
      <c r="HX25" s="2" t="s">
        <v>40</v>
      </c>
      <c r="HY25" s="2">
        <v>211</v>
      </c>
      <c r="HZ25" s="2">
        <v>104</v>
      </c>
      <c r="IA25" s="2">
        <v>0</v>
      </c>
      <c r="IB25" s="2">
        <v>107</v>
      </c>
      <c r="IC25" s="4">
        <f t="shared" si="105"/>
        <v>0.49289099526066349</v>
      </c>
      <c r="ID25" s="4">
        <f t="shared" si="28"/>
        <v>2.8909952606634981E-3</v>
      </c>
      <c r="IF25" s="2" t="s">
        <v>40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106"/>
        <v>0.49289099526066349</v>
      </c>
      <c r="IL25" s="4">
        <f t="shared" si="29"/>
        <v>0</v>
      </c>
      <c r="IN25" s="2" t="s">
        <v>40</v>
      </c>
      <c r="IO25" s="2">
        <v>211</v>
      </c>
      <c r="IP25" s="2">
        <v>104</v>
      </c>
      <c r="IQ25" s="2">
        <v>0</v>
      </c>
      <c r="IR25" s="2">
        <v>107</v>
      </c>
      <c r="IS25" s="4">
        <v>0.49</v>
      </c>
      <c r="IT25" s="4">
        <f t="shared" si="30"/>
        <v>-2.8909952606634981E-3</v>
      </c>
      <c r="IV25" s="2" t="s">
        <v>40</v>
      </c>
      <c r="IW25" s="2">
        <v>211</v>
      </c>
      <c r="IX25" s="2">
        <v>104</v>
      </c>
      <c r="IY25" s="2">
        <v>0</v>
      </c>
      <c r="IZ25" s="2">
        <v>107</v>
      </c>
      <c r="JA25" s="4">
        <v>0.49</v>
      </c>
      <c r="JB25" s="4">
        <f t="shared" si="31"/>
        <v>0</v>
      </c>
      <c r="JD25" s="2" t="s">
        <v>40</v>
      </c>
      <c r="JE25" s="2">
        <v>211</v>
      </c>
      <c r="JF25" s="2">
        <v>104</v>
      </c>
      <c r="JG25" s="2">
        <v>0</v>
      </c>
      <c r="JH25" s="2">
        <v>107</v>
      </c>
      <c r="JI25" s="4">
        <v>0.49</v>
      </c>
      <c r="JJ25" s="4">
        <f t="shared" si="32"/>
        <v>0</v>
      </c>
      <c r="JL25" s="2" t="s">
        <v>40</v>
      </c>
      <c r="JM25" s="2">
        <v>211</v>
      </c>
      <c r="JN25" s="2">
        <v>104</v>
      </c>
      <c r="JO25" s="2">
        <v>0</v>
      </c>
      <c r="JP25" s="2">
        <v>107</v>
      </c>
      <c r="JQ25" s="4">
        <v>0.49</v>
      </c>
      <c r="JR25" s="4">
        <f t="shared" si="33"/>
        <v>0</v>
      </c>
      <c r="JT25" s="2" t="s">
        <v>40</v>
      </c>
      <c r="JU25" s="2">
        <v>211</v>
      </c>
      <c r="JV25" s="2">
        <v>104</v>
      </c>
      <c r="JW25" s="2">
        <v>0</v>
      </c>
      <c r="JX25" s="2">
        <v>107</v>
      </c>
      <c r="JY25" s="4">
        <v>0.49</v>
      </c>
      <c r="JZ25" s="4">
        <f t="shared" si="34"/>
        <v>0</v>
      </c>
      <c r="KB25" s="2" t="s">
        <v>40</v>
      </c>
      <c r="KC25" s="2">
        <v>211</v>
      </c>
      <c r="KD25" s="2">
        <v>104</v>
      </c>
      <c r="KE25" s="2">
        <v>0</v>
      </c>
      <c r="KF25" s="2">
        <v>107</v>
      </c>
      <c r="KG25" s="4">
        <v>0.49</v>
      </c>
      <c r="KH25" s="4">
        <f t="shared" si="35"/>
        <v>0</v>
      </c>
      <c r="KJ25" s="2" t="s">
        <v>40</v>
      </c>
      <c r="KK25" s="2">
        <v>211</v>
      </c>
      <c r="KL25" s="2">
        <v>104</v>
      </c>
      <c r="KM25" s="2">
        <v>0</v>
      </c>
      <c r="KN25" s="2">
        <v>107</v>
      </c>
      <c r="KO25" s="4">
        <f t="shared" si="107"/>
        <v>0.49289099526066349</v>
      </c>
      <c r="KP25" s="4">
        <f t="shared" si="36"/>
        <v>2.8909952606634981E-3</v>
      </c>
      <c r="KQ25" s="4"/>
      <c r="KR25" s="116" t="s">
        <v>40</v>
      </c>
      <c r="KS25" s="116">
        <v>211</v>
      </c>
      <c r="KT25" s="117">
        <v>104</v>
      </c>
      <c r="KU25" s="117">
        <v>0</v>
      </c>
      <c r="KV25" s="117">
        <v>107</v>
      </c>
      <c r="KW25" s="118">
        <v>0.49</v>
      </c>
      <c r="KX25" s="118">
        <v>0</v>
      </c>
      <c r="KY25" s="116"/>
      <c r="KZ25" s="116" t="s">
        <v>40</v>
      </c>
      <c r="LA25" s="116">
        <v>211</v>
      </c>
      <c r="LB25" s="116">
        <v>104</v>
      </c>
      <c r="LC25" s="116">
        <v>0</v>
      </c>
      <c r="LD25" s="116">
        <v>107</v>
      </c>
      <c r="LE25" s="122">
        <v>0.49</v>
      </c>
      <c r="LF25" s="158">
        <f t="shared" si="37"/>
        <v>0</v>
      </c>
      <c r="LG25" s="158"/>
      <c r="LH25" s="156" t="s">
        <v>40</v>
      </c>
      <c r="LI25" s="156">
        <v>211</v>
      </c>
      <c r="LJ25" s="156">
        <v>104</v>
      </c>
      <c r="LK25" s="156">
        <v>0</v>
      </c>
      <c r="LL25" s="156">
        <v>107</v>
      </c>
      <c r="LM25" s="162">
        <v>0.49</v>
      </c>
      <c r="LN25" s="158">
        <f t="shared" si="38"/>
        <v>0</v>
      </c>
      <c r="LO25" s="157"/>
      <c r="LP25" s="2" t="s">
        <v>40</v>
      </c>
      <c r="LQ25" s="2">
        <v>211</v>
      </c>
      <c r="LR25" s="2">
        <v>104</v>
      </c>
      <c r="LS25" s="2">
        <v>0</v>
      </c>
      <c r="LT25" s="2">
        <v>107</v>
      </c>
      <c r="LU25" s="4">
        <f t="shared" si="108"/>
        <v>0.49289099526066349</v>
      </c>
      <c r="LV25" s="4">
        <f t="shared" si="39"/>
        <v>0</v>
      </c>
      <c r="LX25" s="157" t="s">
        <v>40</v>
      </c>
      <c r="LY25" s="157">
        <v>211</v>
      </c>
      <c r="LZ25" s="157">
        <v>104</v>
      </c>
      <c r="MA25" s="157">
        <v>0</v>
      </c>
      <c r="MB25" s="157">
        <v>107</v>
      </c>
      <c r="MC25" s="158">
        <f t="shared" si="109"/>
        <v>0.49289099526066349</v>
      </c>
      <c r="MD25" s="158">
        <f t="shared" si="40"/>
        <v>0</v>
      </c>
      <c r="MF25" s="156" t="s">
        <v>40</v>
      </c>
      <c r="MG25" s="156">
        <v>211</v>
      </c>
      <c r="MH25" s="156">
        <v>104</v>
      </c>
      <c r="MI25" s="156">
        <v>0</v>
      </c>
      <c r="MJ25" s="156">
        <v>107</v>
      </c>
      <c r="MK25" s="162">
        <f t="shared" si="41"/>
        <v>0.49289099526066349</v>
      </c>
      <c r="ML25" s="158">
        <f t="shared" si="42"/>
        <v>0</v>
      </c>
      <c r="MM25" s="157"/>
      <c r="MN25" s="156" t="s">
        <v>40</v>
      </c>
      <c r="MO25" s="156">
        <v>211</v>
      </c>
      <c r="MP25" s="156">
        <v>104</v>
      </c>
      <c r="MQ25" s="156">
        <v>0</v>
      </c>
      <c r="MR25" s="156">
        <v>107</v>
      </c>
      <c r="MS25" s="162">
        <v>0.49</v>
      </c>
      <c r="MT25" s="158">
        <f t="shared" si="43"/>
        <v>-2.8909952606634981E-3</v>
      </c>
      <c r="MU25" s="157"/>
      <c r="MV25" s="156" t="s">
        <v>40</v>
      </c>
      <c r="MW25" s="156">
        <v>211</v>
      </c>
      <c r="MX25" s="156">
        <v>104</v>
      </c>
      <c r="MY25" s="156">
        <v>0</v>
      </c>
      <c r="MZ25" s="156">
        <v>107</v>
      </c>
      <c r="NA25" s="162">
        <v>0.49</v>
      </c>
      <c r="NB25" s="158">
        <f t="shared" si="44"/>
        <v>0</v>
      </c>
      <c r="NC25" s="157"/>
      <c r="ND25" s="156" t="s">
        <v>40</v>
      </c>
      <c r="NE25" s="156">
        <v>211</v>
      </c>
      <c r="NF25" s="156">
        <v>104</v>
      </c>
      <c r="NG25" s="156">
        <v>0</v>
      </c>
      <c r="NH25" s="156">
        <v>107</v>
      </c>
      <c r="NI25" s="162">
        <v>0.49</v>
      </c>
      <c r="NJ25" s="158">
        <f t="shared" si="45"/>
        <v>0</v>
      </c>
      <c r="NK25" s="157"/>
      <c r="NL25" s="156" t="s">
        <v>40</v>
      </c>
      <c r="NM25" s="156">
        <v>211</v>
      </c>
      <c r="NN25" s="156">
        <v>104</v>
      </c>
      <c r="NO25" s="156">
        <v>0</v>
      </c>
      <c r="NP25" s="156">
        <v>107</v>
      </c>
      <c r="NQ25" s="162">
        <v>0.49</v>
      </c>
      <c r="NR25" s="158">
        <f t="shared" si="46"/>
        <v>0</v>
      </c>
      <c r="NS25" s="157"/>
      <c r="OO25" s="157" t="s">
        <v>40</v>
      </c>
      <c r="OP25" s="157">
        <v>211</v>
      </c>
      <c r="OQ25" s="157">
        <v>104</v>
      </c>
      <c r="OR25" s="157">
        <v>0</v>
      </c>
      <c r="OS25" s="157">
        <v>107</v>
      </c>
      <c r="OT25" s="158">
        <f t="shared" si="47"/>
        <v>0.49289099526066349</v>
      </c>
      <c r="OU25" s="158">
        <f t="shared" si="48"/>
        <v>2.8909952606634981E-3</v>
      </c>
      <c r="OW25" s="157" t="s">
        <v>40</v>
      </c>
      <c r="OX25" s="157">
        <v>211</v>
      </c>
      <c r="OY25" s="157">
        <v>104</v>
      </c>
      <c r="OZ25" s="157">
        <v>0</v>
      </c>
      <c r="PA25" s="157">
        <v>107</v>
      </c>
      <c r="PB25" s="158">
        <f t="shared" si="110"/>
        <v>0.49289099526066349</v>
      </c>
      <c r="PC25" s="158">
        <f t="shared" si="50"/>
        <v>0</v>
      </c>
      <c r="PE25" s="157" t="s">
        <v>40</v>
      </c>
      <c r="PF25" s="157">
        <v>211</v>
      </c>
      <c r="PG25" s="157">
        <v>104</v>
      </c>
      <c r="PH25" s="157">
        <v>0</v>
      </c>
      <c r="PI25" s="157">
        <v>107</v>
      </c>
      <c r="PJ25" s="158">
        <f t="shared" si="51"/>
        <v>0.49289099526066349</v>
      </c>
      <c r="PK25" s="158">
        <f t="shared" si="52"/>
        <v>0</v>
      </c>
      <c r="PM25" s="157" t="s">
        <v>40</v>
      </c>
      <c r="PN25" s="157">
        <v>211</v>
      </c>
      <c r="PO25" s="157">
        <v>104</v>
      </c>
      <c r="PP25" s="157">
        <v>0</v>
      </c>
      <c r="PQ25" s="157">
        <v>107</v>
      </c>
      <c r="PR25" s="158">
        <f t="shared" si="53"/>
        <v>0.49289099526066349</v>
      </c>
      <c r="PS25" s="158">
        <f t="shared" si="54"/>
        <v>0</v>
      </c>
      <c r="PU25" s="157" t="s">
        <v>40</v>
      </c>
      <c r="PV25" s="157">
        <v>211</v>
      </c>
      <c r="PW25" s="157">
        <v>104</v>
      </c>
      <c r="PX25" s="157">
        <v>0</v>
      </c>
      <c r="PY25" s="157">
        <v>107</v>
      </c>
      <c r="PZ25" s="158">
        <f t="shared" si="55"/>
        <v>0.49289099526066349</v>
      </c>
      <c r="QA25" s="158">
        <f t="shared" si="56"/>
        <v>0</v>
      </c>
      <c r="QC25" s="157" t="s">
        <v>40</v>
      </c>
      <c r="QD25" s="157">
        <v>211</v>
      </c>
      <c r="QE25" s="157">
        <v>104</v>
      </c>
      <c r="QF25" s="157">
        <v>0</v>
      </c>
      <c r="QG25" s="157">
        <v>107</v>
      </c>
      <c r="QH25" s="158">
        <f t="shared" si="57"/>
        <v>0.49289099526066349</v>
      </c>
      <c r="QI25" s="158">
        <f t="shared" si="58"/>
        <v>0</v>
      </c>
      <c r="QK25" s="157" t="s">
        <v>40</v>
      </c>
      <c r="QL25" s="157">
        <v>211</v>
      </c>
      <c r="QM25" s="157">
        <v>104</v>
      </c>
      <c r="QN25" s="157">
        <v>0</v>
      </c>
      <c r="QO25" s="157">
        <v>107</v>
      </c>
      <c r="QP25" s="158">
        <f t="shared" si="59"/>
        <v>0.49289099526066349</v>
      </c>
      <c r="QQ25" s="158">
        <f t="shared" si="60"/>
        <v>0</v>
      </c>
      <c r="QS25" s="157" t="s">
        <v>40</v>
      </c>
      <c r="QT25" s="157">
        <v>211</v>
      </c>
      <c r="QU25" s="157">
        <v>104</v>
      </c>
      <c r="QV25" s="157">
        <v>0</v>
      </c>
      <c r="QW25" s="157">
        <v>107</v>
      </c>
      <c r="QX25" s="158">
        <f t="shared" si="61"/>
        <v>0.49289099526066349</v>
      </c>
      <c r="QY25" s="158">
        <f t="shared" si="62"/>
        <v>0</v>
      </c>
      <c r="RA25" s="157" t="s">
        <v>40</v>
      </c>
      <c r="RB25" s="157">
        <v>211</v>
      </c>
      <c r="RC25" s="157">
        <v>104</v>
      </c>
      <c r="RD25" s="157">
        <v>0</v>
      </c>
      <c r="RE25" s="157">
        <v>107</v>
      </c>
      <c r="RF25" s="158">
        <f t="shared" si="63"/>
        <v>0.49289099526066349</v>
      </c>
      <c r="RG25" s="158">
        <f t="shared" si="64"/>
        <v>0</v>
      </c>
      <c r="RI25" s="157" t="s">
        <v>40</v>
      </c>
      <c r="RJ25" s="157">
        <v>211</v>
      </c>
      <c r="RK25" s="157">
        <v>104</v>
      </c>
      <c r="RL25" s="157">
        <v>0</v>
      </c>
      <c r="RM25" s="157">
        <v>107</v>
      </c>
      <c r="RN25" s="158">
        <f t="shared" si="65"/>
        <v>0.49289099526066349</v>
      </c>
      <c r="RO25" s="158">
        <f t="shared" si="66"/>
        <v>0</v>
      </c>
      <c r="RQ25" s="157" t="s">
        <v>40</v>
      </c>
      <c r="RR25" s="157">
        <v>211</v>
      </c>
      <c r="RS25" s="157">
        <v>104</v>
      </c>
      <c r="RT25" s="157">
        <v>0</v>
      </c>
      <c r="RU25" s="157">
        <v>107</v>
      </c>
      <c r="RV25" s="158">
        <f t="shared" si="67"/>
        <v>0.49289099526066349</v>
      </c>
      <c r="RW25" s="158">
        <f t="shared" si="68"/>
        <v>0</v>
      </c>
      <c r="RY25" s="157" t="s">
        <v>40</v>
      </c>
      <c r="RZ25" s="157">
        <v>211</v>
      </c>
      <c r="SA25" s="157">
        <v>104</v>
      </c>
      <c r="SB25" s="157">
        <v>0</v>
      </c>
      <c r="SC25" s="157">
        <v>107</v>
      </c>
      <c r="SD25" s="158">
        <f t="shared" si="69"/>
        <v>0.49289099526066349</v>
      </c>
      <c r="SE25" s="158">
        <f t="shared" si="70"/>
        <v>0</v>
      </c>
      <c r="SG25" s="157" t="s">
        <v>40</v>
      </c>
      <c r="SH25" s="157">
        <v>211</v>
      </c>
      <c r="SI25" s="157">
        <v>104</v>
      </c>
      <c r="SJ25" s="157">
        <v>0</v>
      </c>
      <c r="SK25" s="157">
        <v>107</v>
      </c>
      <c r="SL25" s="158">
        <f t="shared" si="71"/>
        <v>0.49289099526066349</v>
      </c>
      <c r="SM25" s="158">
        <f t="shared" si="72"/>
        <v>0</v>
      </c>
      <c r="SO25" s="157" t="s">
        <v>40</v>
      </c>
      <c r="SP25" s="157">
        <v>211</v>
      </c>
      <c r="SQ25" s="157">
        <v>104</v>
      </c>
      <c r="SR25" s="157">
        <v>0</v>
      </c>
      <c r="SS25" s="157">
        <v>107</v>
      </c>
      <c r="ST25" s="158">
        <f t="shared" si="73"/>
        <v>0.49289099526066349</v>
      </c>
      <c r="SU25" s="158">
        <f t="shared" si="74"/>
        <v>0</v>
      </c>
      <c r="SW25" s="157" t="s">
        <v>40</v>
      </c>
      <c r="SX25" s="157">
        <v>211</v>
      </c>
      <c r="SY25" s="157">
        <v>104</v>
      </c>
      <c r="SZ25" s="157">
        <v>0</v>
      </c>
      <c r="TA25" s="157">
        <v>107</v>
      </c>
      <c r="TB25" s="158">
        <f t="shared" si="75"/>
        <v>0.49289099526066349</v>
      </c>
      <c r="TC25" s="158">
        <f t="shared" si="76"/>
        <v>0</v>
      </c>
      <c r="TE25" s="157" t="s">
        <v>40</v>
      </c>
      <c r="TF25" s="157">
        <v>211</v>
      </c>
      <c r="TG25" s="157">
        <v>104</v>
      </c>
      <c r="TH25" s="157">
        <v>0</v>
      </c>
      <c r="TI25" s="157">
        <v>107</v>
      </c>
      <c r="TJ25" s="158">
        <f t="shared" si="77"/>
        <v>0.49289099526066349</v>
      </c>
      <c r="TK25" s="158">
        <f t="shared" si="78"/>
        <v>0</v>
      </c>
      <c r="TM25" s="157" t="s">
        <v>40</v>
      </c>
      <c r="TN25" s="157">
        <v>211</v>
      </c>
      <c r="TO25" s="157">
        <v>104</v>
      </c>
      <c r="TP25" s="157">
        <v>0</v>
      </c>
      <c r="TQ25" s="157">
        <v>107</v>
      </c>
      <c r="TR25" s="158">
        <f t="shared" si="79"/>
        <v>0.49289099526066349</v>
      </c>
      <c r="TS25" s="158">
        <f t="shared" si="80"/>
        <v>0</v>
      </c>
      <c r="TU25" s="157" t="s">
        <v>40</v>
      </c>
      <c r="TV25" s="157">
        <v>211</v>
      </c>
      <c r="TW25" s="157">
        <v>104</v>
      </c>
      <c r="TX25" s="157">
        <v>0</v>
      </c>
      <c r="TY25" s="157">
        <v>107</v>
      </c>
      <c r="TZ25" s="158">
        <f t="shared" si="81"/>
        <v>0.49289099526066349</v>
      </c>
      <c r="UA25" s="158">
        <f t="shared" si="82"/>
        <v>0</v>
      </c>
      <c r="UC25" s="157" t="s">
        <v>40</v>
      </c>
      <c r="UD25" s="157">
        <v>211</v>
      </c>
      <c r="UE25" s="157">
        <v>104</v>
      </c>
      <c r="UF25" s="157">
        <v>0</v>
      </c>
      <c r="UG25" s="157">
        <v>107</v>
      </c>
      <c r="UH25" s="158">
        <f t="shared" si="83"/>
        <v>0.49289099526066349</v>
      </c>
      <c r="UI25" s="158">
        <f t="shared" si="84"/>
        <v>0</v>
      </c>
      <c r="UK25" s="157" t="s">
        <v>40</v>
      </c>
      <c r="UL25" s="157">
        <v>211</v>
      </c>
      <c r="UM25" s="157">
        <v>104</v>
      </c>
      <c r="UN25" s="157">
        <v>0</v>
      </c>
      <c r="UO25" s="157">
        <v>107</v>
      </c>
      <c r="UP25" s="158">
        <f t="shared" si="85"/>
        <v>0.49289099526066349</v>
      </c>
      <c r="UQ25" s="158">
        <f t="shared" si="86"/>
        <v>0</v>
      </c>
      <c r="US25" s="157" t="s">
        <v>40</v>
      </c>
      <c r="UT25" s="157">
        <v>211</v>
      </c>
      <c r="UU25" s="157">
        <v>104</v>
      </c>
      <c r="UV25" s="157">
        <v>0</v>
      </c>
      <c r="UW25" s="157">
        <v>107</v>
      </c>
      <c r="UX25" s="158">
        <f t="shared" si="87"/>
        <v>0.49289099526066349</v>
      </c>
      <c r="UY25" s="158">
        <f t="shared" si="88"/>
        <v>0</v>
      </c>
      <c r="UZ25" s="157"/>
      <c r="VA25" s="157" t="s">
        <v>40</v>
      </c>
      <c r="VB25" s="157">
        <v>211</v>
      </c>
      <c r="VC25" s="157">
        <v>104</v>
      </c>
      <c r="VD25" s="157">
        <v>0</v>
      </c>
      <c r="VE25" s="157">
        <v>107</v>
      </c>
      <c r="VF25" s="158">
        <f t="shared" si="89"/>
        <v>0.49289099526066349</v>
      </c>
      <c r="VG25" s="158">
        <f t="shared" si="90"/>
        <v>0</v>
      </c>
      <c r="VI25" s="157" t="s">
        <v>40</v>
      </c>
      <c r="VJ25" s="157">
        <v>211</v>
      </c>
      <c r="VK25" s="157">
        <v>104</v>
      </c>
      <c r="VL25" s="157">
        <v>0</v>
      </c>
      <c r="VM25" s="157">
        <v>107</v>
      </c>
      <c r="VN25" s="158">
        <f t="shared" si="91"/>
        <v>0.49289099526066349</v>
      </c>
      <c r="VO25" s="158">
        <f t="shared" si="92"/>
        <v>0</v>
      </c>
      <c r="VQ25" s="157" t="s">
        <v>40</v>
      </c>
      <c r="VR25" s="157">
        <v>211</v>
      </c>
      <c r="VS25" s="157">
        <v>104</v>
      </c>
      <c r="VT25" s="157">
        <v>0</v>
      </c>
      <c r="VU25" s="157">
        <v>107</v>
      </c>
      <c r="VV25" s="158">
        <f t="shared" si="93"/>
        <v>0.49289099526066349</v>
      </c>
      <c r="VW25" s="158">
        <f t="shared" si="94"/>
        <v>0</v>
      </c>
      <c r="VY25" s="157" t="s">
        <v>40</v>
      </c>
      <c r="VZ25" s="157">
        <v>211</v>
      </c>
      <c r="WA25" s="157">
        <v>104</v>
      </c>
      <c r="WB25" s="157">
        <v>0</v>
      </c>
      <c r="WC25" s="157">
        <v>107</v>
      </c>
      <c r="WD25" s="158">
        <f t="shared" si="95"/>
        <v>0.49289099526066349</v>
      </c>
      <c r="WE25" s="158">
        <f t="shared" si="96"/>
        <v>0</v>
      </c>
      <c r="WG25" s="157" t="s">
        <v>40</v>
      </c>
      <c r="WH25" s="157">
        <v>211</v>
      </c>
      <c r="WI25" s="157">
        <v>104</v>
      </c>
      <c r="WJ25" s="157">
        <v>0</v>
      </c>
      <c r="WK25" s="157">
        <v>107</v>
      </c>
      <c r="WL25" s="158">
        <f t="shared" si="97"/>
        <v>0.49289099526066349</v>
      </c>
      <c r="WM25" s="158">
        <f t="shared" si="98"/>
        <v>0</v>
      </c>
      <c r="WO25" s="157" t="s">
        <v>40</v>
      </c>
      <c r="WP25" s="157">
        <v>211</v>
      </c>
      <c r="WQ25" s="157">
        <v>104</v>
      </c>
      <c r="WR25" s="157">
        <v>0</v>
      </c>
      <c r="WS25" s="157">
        <v>107</v>
      </c>
      <c r="WT25" s="158">
        <f t="shared" si="99"/>
        <v>0.49289099526066349</v>
      </c>
      <c r="WU25" s="158">
        <f t="shared" si="100"/>
        <v>0</v>
      </c>
      <c r="WW25" s="157" t="s">
        <v>40</v>
      </c>
      <c r="WX25" s="157">
        <v>211</v>
      </c>
      <c r="WY25" s="157">
        <v>104</v>
      </c>
      <c r="WZ25" s="157">
        <v>0</v>
      </c>
      <c r="XA25" s="157">
        <v>107</v>
      </c>
      <c r="XB25" s="158">
        <f t="shared" si="101"/>
        <v>0.49289099526066349</v>
      </c>
      <c r="XC25" s="158" t="str">
        <f t="shared" si="102"/>
        <v>OK</v>
      </c>
      <c r="XE25" s="157" t="s">
        <v>40</v>
      </c>
      <c r="XF25" s="157">
        <v>211</v>
      </c>
      <c r="XG25" s="157">
        <v>104</v>
      </c>
      <c r="XH25" s="157">
        <v>0</v>
      </c>
      <c r="XI25" s="157">
        <v>107</v>
      </c>
      <c r="XJ25" s="158">
        <f t="shared" si="103"/>
        <v>0.49289099526066349</v>
      </c>
      <c r="XK25" s="158" t="str">
        <f t="shared" si="114"/>
        <v>OK</v>
      </c>
      <c r="XM25" s="157" t="s">
        <v>40</v>
      </c>
      <c r="XN25" s="157">
        <v>211</v>
      </c>
      <c r="XO25" s="157">
        <v>104</v>
      </c>
      <c r="XP25" s="157">
        <v>0</v>
      </c>
      <c r="XQ25" s="157">
        <v>107</v>
      </c>
      <c r="XR25" s="158">
        <f t="shared" si="104"/>
        <v>0.49289099526066349</v>
      </c>
      <c r="XS25" s="158" t="str">
        <f t="shared" si="115"/>
        <v>OK</v>
      </c>
    </row>
    <row r="26" spans="1:643" ht="17.25" thickBot="1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v>0.67</v>
      </c>
      <c r="N26" s="4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4">
        <f t="shared" si="3"/>
        <v>0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4">
        <f t="shared" si="4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4">
        <f t="shared" si="5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4">
        <f t="shared" si="6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4">
        <f t="shared" si="7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4">
        <f t="shared" si="8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v>0.67</v>
      </c>
      <c r="BR26" s="4">
        <f t="shared" si="9"/>
        <v>0</v>
      </c>
      <c r="BT26" s="2" t="s">
        <v>41</v>
      </c>
      <c r="BU26" s="2">
        <v>12</v>
      </c>
      <c r="BV26" s="2">
        <v>8</v>
      </c>
      <c r="BW26" s="2">
        <v>4</v>
      </c>
      <c r="BX26" s="2">
        <v>0</v>
      </c>
      <c r="BY26" s="4">
        <v>0.67</v>
      </c>
      <c r="BZ26" s="4">
        <f t="shared" si="10"/>
        <v>0</v>
      </c>
      <c r="CB26" s="2" t="s">
        <v>41</v>
      </c>
      <c r="CC26" s="2">
        <v>12</v>
      </c>
      <c r="CD26" s="2">
        <v>8</v>
      </c>
      <c r="CE26" s="2">
        <v>4</v>
      </c>
      <c r="CF26" s="2">
        <v>0</v>
      </c>
      <c r="CG26" s="4">
        <v>0.67</v>
      </c>
      <c r="CH26" s="4">
        <f t="shared" si="11"/>
        <v>0</v>
      </c>
      <c r="CJ26" s="2" t="s">
        <v>41</v>
      </c>
      <c r="CK26" s="2">
        <v>12</v>
      </c>
      <c r="CL26" s="2">
        <v>8</v>
      </c>
      <c r="CM26" s="2">
        <v>4</v>
      </c>
      <c r="CN26" s="2">
        <v>0</v>
      </c>
      <c r="CO26" s="4">
        <v>0.67</v>
      </c>
      <c r="CP26" s="4">
        <f t="shared" si="12"/>
        <v>0</v>
      </c>
      <c r="CR26" s="2" t="s">
        <v>41</v>
      </c>
      <c r="CS26" s="2">
        <v>12</v>
      </c>
      <c r="CT26" s="2">
        <v>8</v>
      </c>
      <c r="CU26" s="2">
        <v>4</v>
      </c>
      <c r="CV26" s="2">
        <v>0</v>
      </c>
      <c r="CW26" s="4">
        <v>0.67</v>
      </c>
      <c r="CX26" s="4">
        <f t="shared" si="13"/>
        <v>0</v>
      </c>
      <c r="CZ26" s="2" t="s">
        <v>41</v>
      </c>
      <c r="DA26" s="2">
        <v>12</v>
      </c>
      <c r="DB26" s="2">
        <v>8</v>
      </c>
      <c r="DC26" s="2">
        <v>4</v>
      </c>
      <c r="DD26" s="2">
        <v>0</v>
      </c>
      <c r="DE26" s="4">
        <v>0.67</v>
      </c>
      <c r="DF26" s="4">
        <f t="shared" si="14"/>
        <v>0</v>
      </c>
      <c r="DH26" s="2" t="s">
        <v>41</v>
      </c>
      <c r="DI26" s="2">
        <v>12</v>
      </c>
      <c r="DJ26" s="2">
        <v>8</v>
      </c>
      <c r="DK26" s="2">
        <v>4</v>
      </c>
      <c r="DL26" s="2">
        <v>0</v>
      </c>
      <c r="DM26" s="4">
        <v>0.67</v>
      </c>
      <c r="DN26" s="4">
        <f t="shared" si="15"/>
        <v>0</v>
      </c>
      <c r="DP26" s="2" t="s">
        <v>41</v>
      </c>
      <c r="DQ26" s="2">
        <v>12</v>
      </c>
      <c r="DR26" s="2">
        <v>8</v>
      </c>
      <c r="DS26" s="2">
        <v>4</v>
      </c>
      <c r="DT26" s="2">
        <v>0</v>
      </c>
      <c r="DU26" s="4">
        <v>0.67</v>
      </c>
      <c r="DV26" s="4">
        <f t="shared" si="16"/>
        <v>0</v>
      </c>
      <c r="DX26" s="2" t="s">
        <v>41</v>
      </c>
      <c r="DY26" s="2">
        <v>12</v>
      </c>
      <c r="DZ26" s="2">
        <v>8</v>
      </c>
      <c r="EA26" s="2">
        <v>4</v>
      </c>
      <c r="EB26" s="2">
        <v>0</v>
      </c>
      <c r="EC26" s="4">
        <v>0.67</v>
      </c>
      <c r="ED26" s="4">
        <f t="shared" si="17"/>
        <v>0</v>
      </c>
      <c r="EF26" s="2" t="s">
        <v>41</v>
      </c>
      <c r="EG26" s="2">
        <v>12</v>
      </c>
      <c r="EH26" s="2">
        <v>8</v>
      </c>
      <c r="EI26" s="2">
        <v>4</v>
      </c>
      <c r="EJ26" s="2">
        <v>0</v>
      </c>
      <c r="EK26" s="4">
        <v>0.67</v>
      </c>
      <c r="EL26" s="4">
        <f t="shared" si="18"/>
        <v>0</v>
      </c>
      <c r="EN26" s="2" t="s">
        <v>41</v>
      </c>
      <c r="EO26" s="2">
        <v>12</v>
      </c>
      <c r="EP26" s="2">
        <v>8</v>
      </c>
      <c r="EQ26" s="2">
        <v>4</v>
      </c>
      <c r="ER26" s="2">
        <v>0</v>
      </c>
      <c r="ES26" s="4">
        <v>0.67</v>
      </c>
      <c r="ET26" s="4">
        <f t="shared" si="19"/>
        <v>0</v>
      </c>
      <c r="EV26" s="2" t="s">
        <v>41</v>
      </c>
      <c r="EW26" s="2">
        <v>12</v>
      </c>
      <c r="EX26" s="2">
        <v>8</v>
      </c>
      <c r="EY26" s="2">
        <v>4</v>
      </c>
      <c r="EZ26" s="2">
        <v>0</v>
      </c>
      <c r="FA26" s="4">
        <v>0.67</v>
      </c>
      <c r="FB26" s="4">
        <f t="shared" si="20"/>
        <v>0</v>
      </c>
      <c r="FD26" s="2" t="s">
        <v>41</v>
      </c>
      <c r="FE26" s="2">
        <v>12</v>
      </c>
      <c r="FF26" s="2">
        <v>8</v>
      </c>
      <c r="FG26" s="2">
        <v>4</v>
      </c>
      <c r="FH26" s="2">
        <v>0</v>
      </c>
      <c r="FI26" s="4">
        <v>0.67</v>
      </c>
      <c r="FJ26" s="4">
        <f t="shared" si="21"/>
        <v>0</v>
      </c>
      <c r="FL26" s="2" t="s">
        <v>41</v>
      </c>
      <c r="FM26" s="2">
        <v>12</v>
      </c>
      <c r="FN26" s="2">
        <v>8</v>
      </c>
      <c r="FO26" s="2">
        <v>4</v>
      </c>
      <c r="FP26" s="2">
        <v>0</v>
      </c>
      <c r="FQ26" s="4">
        <v>0.67</v>
      </c>
      <c r="FR26" s="4">
        <f t="shared" si="22"/>
        <v>0</v>
      </c>
      <c r="FT26" s="2" t="s">
        <v>41</v>
      </c>
      <c r="FU26" s="2">
        <v>12</v>
      </c>
      <c r="FV26" s="2">
        <v>8</v>
      </c>
      <c r="FW26" s="2">
        <v>4</v>
      </c>
      <c r="FX26" s="2">
        <v>0</v>
      </c>
      <c r="FY26" s="4">
        <v>0.67</v>
      </c>
      <c r="FZ26" s="4">
        <f t="shared" si="23"/>
        <v>0</v>
      </c>
      <c r="GB26" s="2" t="s">
        <v>41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4">
        <f t="shared" si="24"/>
        <v>0</v>
      </c>
      <c r="GJ26" s="2" t="s">
        <v>41</v>
      </c>
      <c r="GK26" s="2">
        <v>12</v>
      </c>
      <c r="GL26" s="2">
        <v>8</v>
      </c>
      <c r="GM26" s="2">
        <v>4</v>
      </c>
      <c r="GN26" s="2">
        <v>0</v>
      </c>
      <c r="GO26" s="4">
        <v>0.67</v>
      </c>
      <c r="GP26" s="4">
        <f t="shared" si="25"/>
        <v>0</v>
      </c>
      <c r="GR26" s="2" t="s">
        <v>41</v>
      </c>
      <c r="GS26" s="2">
        <v>12</v>
      </c>
      <c r="GT26" s="2">
        <v>8</v>
      </c>
      <c r="GU26" s="2">
        <v>4</v>
      </c>
      <c r="GV26" s="2">
        <v>0</v>
      </c>
      <c r="GW26" s="4">
        <v>0.67</v>
      </c>
      <c r="GX26" s="111">
        <f t="shared" si="111"/>
        <v>0</v>
      </c>
      <c r="GZ26" s="2" t="s">
        <v>41</v>
      </c>
      <c r="HA26" s="2">
        <v>12</v>
      </c>
      <c r="HB26" s="2">
        <v>8</v>
      </c>
      <c r="HC26" s="2">
        <v>4</v>
      </c>
      <c r="HD26" s="2">
        <v>0</v>
      </c>
      <c r="HE26" s="4">
        <v>0.67</v>
      </c>
      <c r="HF26" s="4">
        <f>HE26-'[1]ASUS MeMO Pad 8 K011'!ES26</f>
        <v>9.000000000000008E-2</v>
      </c>
      <c r="HH26" s="2" t="s">
        <v>41</v>
      </c>
      <c r="HI26" s="2">
        <v>12</v>
      </c>
      <c r="HJ26" s="2">
        <v>8</v>
      </c>
      <c r="HK26" s="2">
        <v>4</v>
      </c>
      <c r="HL26" s="2">
        <v>0</v>
      </c>
      <c r="HM26" s="4">
        <v>0.67</v>
      </c>
      <c r="HN26" s="4">
        <f t="shared" si="26"/>
        <v>0</v>
      </c>
      <c r="HP26" s="2" t="s">
        <v>41</v>
      </c>
      <c r="HQ26" s="2">
        <v>12</v>
      </c>
      <c r="HR26" s="2">
        <v>8</v>
      </c>
      <c r="HS26" s="2">
        <v>4</v>
      </c>
      <c r="HT26" s="2">
        <v>0</v>
      </c>
      <c r="HU26" s="4">
        <v>0.67</v>
      </c>
      <c r="HV26" s="4">
        <f t="shared" si="27"/>
        <v>0</v>
      </c>
      <c r="HX26" s="2" t="s">
        <v>41</v>
      </c>
      <c r="HY26" s="2">
        <v>12</v>
      </c>
      <c r="HZ26" s="2">
        <v>8</v>
      </c>
      <c r="IA26" s="2">
        <v>4</v>
      </c>
      <c r="IB26" s="2">
        <v>0</v>
      </c>
      <c r="IC26" s="4">
        <f t="shared" si="105"/>
        <v>0.66666666666666663</v>
      </c>
      <c r="ID26" s="4">
        <f t="shared" si="28"/>
        <v>-3.3333333333334103E-3</v>
      </c>
      <c r="IF26" s="2" t="s">
        <v>41</v>
      </c>
      <c r="IG26" s="2">
        <v>12</v>
      </c>
      <c r="IH26" s="2">
        <v>8</v>
      </c>
      <c r="II26" s="2">
        <v>4</v>
      </c>
      <c r="IJ26" s="2">
        <v>0</v>
      </c>
      <c r="IK26" s="4">
        <f t="shared" si="106"/>
        <v>0.66666666666666663</v>
      </c>
      <c r="IL26" s="4">
        <f t="shared" si="29"/>
        <v>0</v>
      </c>
      <c r="IN26" s="2" t="s">
        <v>41</v>
      </c>
      <c r="IO26" s="2">
        <v>12</v>
      </c>
      <c r="IP26" s="2">
        <v>8</v>
      </c>
      <c r="IQ26" s="2">
        <v>4</v>
      </c>
      <c r="IR26" s="2">
        <v>0</v>
      </c>
      <c r="IS26" s="4">
        <v>0.67</v>
      </c>
      <c r="IT26" s="4">
        <f t="shared" si="30"/>
        <v>3.3333333333334103E-3</v>
      </c>
      <c r="IV26" s="2" t="s">
        <v>41</v>
      </c>
      <c r="IW26" s="2">
        <v>12</v>
      </c>
      <c r="IX26" s="2">
        <v>8</v>
      </c>
      <c r="IY26" s="2">
        <v>4</v>
      </c>
      <c r="IZ26" s="2">
        <v>0</v>
      </c>
      <c r="JA26" s="4">
        <v>0.67</v>
      </c>
      <c r="JB26" s="4">
        <f t="shared" si="31"/>
        <v>0</v>
      </c>
      <c r="JD26" s="2" t="s">
        <v>41</v>
      </c>
      <c r="JE26" s="2">
        <v>12</v>
      </c>
      <c r="JF26" s="2">
        <v>8</v>
      </c>
      <c r="JG26" s="2">
        <v>4</v>
      </c>
      <c r="JH26" s="2">
        <v>0</v>
      </c>
      <c r="JI26" s="4">
        <v>0.67</v>
      </c>
      <c r="JJ26" s="4">
        <f t="shared" si="32"/>
        <v>0</v>
      </c>
      <c r="JL26" s="2" t="s">
        <v>41</v>
      </c>
      <c r="JM26" s="2">
        <v>12</v>
      </c>
      <c r="JN26" s="2">
        <v>8</v>
      </c>
      <c r="JO26" s="2">
        <v>4</v>
      </c>
      <c r="JP26" s="2">
        <v>0</v>
      </c>
      <c r="JQ26" s="4">
        <v>0.67</v>
      </c>
      <c r="JR26" s="4">
        <f t="shared" si="33"/>
        <v>0</v>
      </c>
      <c r="JT26" s="2" t="s">
        <v>41</v>
      </c>
      <c r="JU26" s="2">
        <v>12</v>
      </c>
      <c r="JV26" s="2">
        <v>8</v>
      </c>
      <c r="JW26" s="2">
        <v>4</v>
      </c>
      <c r="JX26" s="2">
        <v>0</v>
      </c>
      <c r="JY26" s="4">
        <v>0.67</v>
      </c>
      <c r="JZ26" s="4">
        <f t="shared" si="34"/>
        <v>0</v>
      </c>
      <c r="KB26" s="2" t="s">
        <v>41</v>
      </c>
      <c r="KC26" s="2">
        <v>12</v>
      </c>
      <c r="KD26" s="2">
        <v>8</v>
      </c>
      <c r="KE26" s="2">
        <v>4</v>
      </c>
      <c r="KF26" s="2">
        <v>0</v>
      </c>
      <c r="KG26" s="4">
        <v>0.67</v>
      </c>
      <c r="KH26" s="4">
        <f t="shared" si="35"/>
        <v>0</v>
      </c>
      <c r="KJ26" s="2" t="s">
        <v>41</v>
      </c>
      <c r="KK26" s="2">
        <v>12</v>
      </c>
      <c r="KL26" s="2">
        <v>8</v>
      </c>
      <c r="KM26" s="2">
        <v>4</v>
      </c>
      <c r="KN26" s="2">
        <v>0</v>
      </c>
      <c r="KO26" s="4">
        <f t="shared" si="107"/>
        <v>0.66666666666666663</v>
      </c>
      <c r="KP26" s="4">
        <f t="shared" si="36"/>
        <v>-3.3333333333334103E-3</v>
      </c>
      <c r="KQ26" s="4"/>
      <c r="KR26" s="116" t="s">
        <v>41</v>
      </c>
      <c r="KS26" s="116">
        <v>12</v>
      </c>
      <c r="KT26" s="117">
        <v>8</v>
      </c>
      <c r="KU26" s="117">
        <v>4</v>
      </c>
      <c r="KV26" s="117">
        <v>0</v>
      </c>
      <c r="KW26" s="118">
        <v>0.67</v>
      </c>
      <c r="KX26" s="118">
        <v>0</v>
      </c>
      <c r="KY26" s="116"/>
      <c r="KZ26" s="116" t="s">
        <v>41</v>
      </c>
      <c r="LA26" s="116">
        <v>12</v>
      </c>
      <c r="LB26" s="116">
        <v>8</v>
      </c>
      <c r="LC26" s="116">
        <v>4</v>
      </c>
      <c r="LD26" s="116">
        <v>0</v>
      </c>
      <c r="LE26" s="122">
        <v>0.67</v>
      </c>
      <c r="LF26" s="158">
        <f t="shared" si="37"/>
        <v>0</v>
      </c>
      <c r="LG26" s="158"/>
      <c r="LH26" s="156" t="s">
        <v>41</v>
      </c>
      <c r="LI26" s="156">
        <v>12</v>
      </c>
      <c r="LJ26" s="156">
        <v>8</v>
      </c>
      <c r="LK26" s="156">
        <v>4</v>
      </c>
      <c r="LL26" s="156">
        <v>0</v>
      </c>
      <c r="LM26" s="162">
        <v>0.67</v>
      </c>
      <c r="LN26" s="158">
        <f t="shared" si="38"/>
        <v>0</v>
      </c>
      <c r="LO26" s="157"/>
      <c r="LP26" s="2" t="s">
        <v>41</v>
      </c>
      <c r="LQ26" s="2">
        <v>12</v>
      </c>
      <c r="LR26" s="2">
        <v>8</v>
      </c>
      <c r="LS26" s="2">
        <v>4</v>
      </c>
      <c r="LT26" s="2">
        <v>0</v>
      </c>
      <c r="LU26" s="4">
        <f t="shared" si="108"/>
        <v>0.66666666666666663</v>
      </c>
      <c r="LV26" s="4">
        <f t="shared" si="39"/>
        <v>0</v>
      </c>
      <c r="LX26" s="157" t="s">
        <v>41</v>
      </c>
      <c r="LY26" s="157">
        <v>12</v>
      </c>
      <c r="LZ26" s="157">
        <v>8</v>
      </c>
      <c r="MA26" s="157">
        <v>4</v>
      </c>
      <c r="MB26" s="157">
        <v>0</v>
      </c>
      <c r="MC26" s="158">
        <f t="shared" si="109"/>
        <v>0.66666666666666663</v>
      </c>
      <c r="MD26" s="158">
        <f t="shared" si="40"/>
        <v>0</v>
      </c>
      <c r="MF26" s="156" t="s">
        <v>41</v>
      </c>
      <c r="MG26" s="156">
        <v>12</v>
      </c>
      <c r="MH26" s="156">
        <v>8</v>
      </c>
      <c r="MI26" s="156">
        <v>4</v>
      </c>
      <c r="MJ26" s="156">
        <v>0</v>
      </c>
      <c r="MK26" s="162">
        <f t="shared" si="41"/>
        <v>0.66666666666666663</v>
      </c>
      <c r="ML26" s="158">
        <f t="shared" si="42"/>
        <v>0</v>
      </c>
      <c r="MM26" s="157"/>
      <c r="MN26" s="156" t="s">
        <v>41</v>
      </c>
      <c r="MO26" s="156">
        <v>12</v>
      </c>
      <c r="MP26" s="156">
        <v>8</v>
      </c>
      <c r="MQ26" s="156">
        <v>4</v>
      </c>
      <c r="MR26" s="156">
        <v>0</v>
      </c>
      <c r="MS26" s="162">
        <v>0.67</v>
      </c>
      <c r="MT26" s="158">
        <f t="shared" si="43"/>
        <v>3.3333333333334103E-3</v>
      </c>
      <c r="MU26" s="157"/>
      <c r="MV26" s="156" t="s">
        <v>41</v>
      </c>
      <c r="MW26" s="156">
        <v>12</v>
      </c>
      <c r="MX26" s="156">
        <v>8</v>
      </c>
      <c r="MY26" s="156">
        <v>4</v>
      </c>
      <c r="MZ26" s="156">
        <v>0</v>
      </c>
      <c r="NA26" s="162">
        <v>0.67</v>
      </c>
      <c r="NB26" s="158">
        <f t="shared" si="44"/>
        <v>0</v>
      </c>
      <c r="NC26" s="157"/>
      <c r="ND26" s="156" t="s">
        <v>41</v>
      </c>
      <c r="NE26" s="156">
        <v>12</v>
      </c>
      <c r="NF26" s="156">
        <v>8</v>
      </c>
      <c r="NG26" s="156">
        <v>4</v>
      </c>
      <c r="NH26" s="156">
        <v>0</v>
      </c>
      <c r="NI26" s="162">
        <v>0.67</v>
      </c>
      <c r="NJ26" s="158">
        <f t="shared" si="45"/>
        <v>0</v>
      </c>
      <c r="NK26" s="157"/>
      <c r="NL26" s="156" t="s">
        <v>41</v>
      </c>
      <c r="NM26" s="156">
        <v>12</v>
      </c>
      <c r="NN26" s="156">
        <v>8</v>
      </c>
      <c r="NO26" s="156">
        <v>4</v>
      </c>
      <c r="NP26" s="156">
        <v>0</v>
      </c>
      <c r="NQ26" s="162">
        <v>0.67</v>
      </c>
      <c r="NR26" s="158">
        <f t="shared" si="46"/>
        <v>0</v>
      </c>
      <c r="NS26" s="157"/>
      <c r="OO26" s="157" t="s">
        <v>41</v>
      </c>
      <c r="OP26" s="157">
        <v>12</v>
      </c>
      <c r="OQ26" s="157">
        <v>8</v>
      </c>
      <c r="OR26" s="157">
        <v>4</v>
      </c>
      <c r="OS26" s="157">
        <v>0</v>
      </c>
      <c r="OT26" s="158">
        <f t="shared" si="47"/>
        <v>0.66666666666666663</v>
      </c>
      <c r="OU26" s="158">
        <f t="shared" si="48"/>
        <v>-3.3333333333334103E-3</v>
      </c>
      <c r="OW26" s="157" t="s">
        <v>41</v>
      </c>
      <c r="OX26" s="157">
        <v>12</v>
      </c>
      <c r="OY26" s="157">
        <v>8</v>
      </c>
      <c r="OZ26" s="157">
        <v>4</v>
      </c>
      <c r="PA26" s="157">
        <v>0</v>
      </c>
      <c r="PB26" s="158">
        <f t="shared" si="110"/>
        <v>0.66666666666666663</v>
      </c>
      <c r="PC26" s="158">
        <f t="shared" si="50"/>
        <v>0</v>
      </c>
      <c r="PE26" s="157" t="s">
        <v>41</v>
      </c>
      <c r="PF26" s="157">
        <v>12</v>
      </c>
      <c r="PG26" s="157">
        <v>8</v>
      </c>
      <c r="PH26" s="157">
        <v>4</v>
      </c>
      <c r="PI26" s="157">
        <v>0</v>
      </c>
      <c r="PJ26" s="158">
        <f t="shared" si="51"/>
        <v>0.66666666666666663</v>
      </c>
      <c r="PK26" s="158">
        <f t="shared" si="52"/>
        <v>0</v>
      </c>
      <c r="PM26" s="157" t="s">
        <v>41</v>
      </c>
      <c r="PN26" s="157">
        <v>12</v>
      </c>
      <c r="PO26" s="157">
        <v>8</v>
      </c>
      <c r="PP26" s="157">
        <v>4</v>
      </c>
      <c r="PQ26" s="157">
        <v>0</v>
      </c>
      <c r="PR26" s="158">
        <f t="shared" si="53"/>
        <v>0.66666666666666663</v>
      </c>
      <c r="PS26" s="158">
        <f t="shared" si="54"/>
        <v>0</v>
      </c>
      <c r="PU26" s="157" t="s">
        <v>41</v>
      </c>
      <c r="PV26" s="159">
        <v>12</v>
      </c>
      <c r="PW26" s="159">
        <v>6</v>
      </c>
      <c r="PX26" s="159">
        <v>6</v>
      </c>
      <c r="PY26" s="159">
        <v>0</v>
      </c>
      <c r="PZ26" s="158">
        <f t="shared" si="55"/>
        <v>0.5</v>
      </c>
      <c r="QA26" s="158">
        <f t="shared" si="56"/>
        <v>-0.16666666666666663</v>
      </c>
      <c r="QC26" s="157" t="s">
        <v>41</v>
      </c>
      <c r="QD26" s="157">
        <v>12</v>
      </c>
      <c r="QE26" s="157">
        <v>6</v>
      </c>
      <c r="QF26" s="157">
        <v>6</v>
      </c>
      <c r="QG26" s="157">
        <v>0</v>
      </c>
      <c r="QH26" s="158">
        <f t="shared" si="57"/>
        <v>0.5</v>
      </c>
      <c r="QI26" s="158">
        <f t="shared" si="58"/>
        <v>0</v>
      </c>
      <c r="QK26" s="157" t="s">
        <v>41</v>
      </c>
      <c r="QL26" s="157">
        <v>12</v>
      </c>
      <c r="QM26" s="157">
        <v>6</v>
      </c>
      <c r="QN26" s="157">
        <v>6</v>
      </c>
      <c r="QO26" s="157">
        <v>0</v>
      </c>
      <c r="QP26" s="158">
        <f t="shared" si="59"/>
        <v>0.5</v>
      </c>
      <c r="QQ26" s="158">
        <f t="shared" si="60"/>
        <v>0</v>
      </c>
      <c r="QS26" s="157" t="s">
        <v>41</v>
      </c>
      <c r="QT26" s="157">
        <v>12</v>
      </c>
      <c r="QU26" s="157">
        <v>6</v>
      </c>
      <c r="QV26" s="157">
        <v>6</v>
      </c>
      <c r="QW26" s="157">
        <v>0</v>
      </c>
      <c r="QX26" s="158">
        <f t="shared" si="61"/>
        <v>0.5</v>
      </c>
      <c r="QY26" s="158">
        <f t="shared" si="62"/>
        <v>0</v>
      </c>
      <c r="RA26" s="157" t="s">
        <v>41</v>
      </c>
      <c r="RB26" s="157">
        <v>12</v>
      </c>
      <c r="RC26" s="157">
        <v>6</v>
      </c>
      <c r="RD26" s="157">
        <v>6</v>
      </c>
      <c r="RE26" s="157">
        <v>0</v>
      </c>
      <c r="RF26" s="158">
        <f t="shared" si="63"/>
        <v>0.5</v>
      </c>
      <c r="RG26" s="158">
        <f t="shared" si="64"/>
        <v>0</v>
      </c>
      <c r="RI26" s="157" t="s">
        <v>41</v>
      </c>
      <c r="RJ26" s="157">
        <v>12</v>
      </c>
      <c r="RK26" s="157">
        <v>6</v>
      </c>
      <c r="RL26" s="157">
        <v>6</v>
      </c>
      <c r="RM26" s="157">
        <v>0</v>
      </c>
      <c r="RN26" s="158">
        <f t="shared" si="65"/>
        <v>0.5</v>
      </c>
      <c r="RO26" s="158">
        <f t="shared" si="66"/>
        <v>0</v>
      </c>
      <c r="RQ26" s="157" t="s">
        <v>41</v>
      </c>
      <c r="RR26" s="157">
        <v>12</v>
      </c>
      <c r="RS26" s="157">
        <v>9</v>
      </c>
      <c r="RT26" s="157">
        <v>3</v>
      </c>
      <c r="RU26" s="157">
        <v>0</v>
      </c>
      <c r="RV26" s="158">
        <f t="shared" si="67"/>
        <v>0.75</v>
      </c>
      <c r="RW26" s="158">
        <f t="shared" si="68"/>
        <v>0.25</v>
      </c>
      <c r="RY26" s="157" t="s">
        <v>41</v>
      </c>
      <c r="RZ26" s="157">
        <v>12</v>
      </c>
      <c r="SA26" s="157">
        <v>9</v>
      </c>
      <c r="SB26" s="157">
        <v>3</v>
      </c>
      <c r="SC26" s="157">
        <v>0</v>
      </c>
      <c r="SD26" s="158">
        <f t="shared" si="69"/>
        <v>0.75</v>
      </c>
      <c r="SE26" s="158">
        <f t="shared" si="70"/>
        <v>0</v>
      </c>
      <c r="SG26" s="157" t="s">
        <v>41</v>
      </c>
      <c r="SH26" s="157">
        <v>12</v>
      </c>
      <c r="SI26" s="157">
        <v>9</v>
      </c>
      <c r="SJ26" s="157">
        <v>3</v>
      </c>
      <c r="SK26" s="157">
        <v>0</v>
      </c>
      <c r="SL26" s="158">
        <f t="shared" si="71"/>
        <v>0.75</v>
      </c>
      <c r="SM26" s="158">
        <f t="shared" si="72"/>
        <v>0</v>
      </c>
      <c r="SO26" s="157" t="s">
        <v>41</v>
      </c>
      <c r="SP26" s="157">
        <v>12</v>
      </c>
      <c r="SQ26" s="157">
        <v>9</v>
      </c>
      <c r="SR26" s="157">
        <v>3</v>
      </c>
      <c r="SS26" s="157">
        <v>0</v>
      </c>
      <c r="ST26" s="158">
        <f t="shared" si="73"/>
        <v>0.75</v>
      </c>
      <c r="SU26" s="158">
        <f t="shared" si="74"/>
        <v>0</v>
      </c>
      <c r="SW26" s="157" t="s">
        <v>41</v>
      </c>
      <c r="SX26" s="157">
        <v>12</v>
      </c>
      <c r="SY26" s="157">
        <v>9</v>
      </c>
      <c r="SZ26" s="157">
        <v>3</v>
      </c>
      <c r="TA26" s="157">
        <v>0</v>
      </c>
      <c r="TB26" s="158">
        <f t="shared" si="75"/>
        <v>0.75</v>
      </c>
      <c r="TC26" s="158">
        <f t="shared" si="76"/>
        <v>0</v>
      </c>
      <c r="TE26" s="157" t="s">
        <v>41</v>
      </c>
      <c r="TF26" s="157">
        <v>12</v>
      </c>
      <c r="TG26" s="157">
        <v>9</v>
      </c>
      <c r="TH26" s="157">
        <v>3</v>
      </c>
      <c r="TI26" s="157">
        <v>0</v>
      </c>
      <c r="TJ26" s="158">
        <f t="shared" si="77"/>
        <v>0.75</v>
      </c>
      <c r="TK26" s="158">
        <f t="shared" si="78"/>
        <v>0</v>
      </c>
      <c r="TM26" s="157" t="s">
        <v>41</v>
      </c>
      <c r="TN26" s="157">
        <v>12</v>
      </c>
      <c r="TO26" s="157">
        <v>9</v>
      </c>
      <c r="TP26" s="157">
        <v>3</v>
      </c>
      <c r="TQ26" s="157">
        <v>0</v>
      </c>
      <c r="TR26" s="158">
        <f t="shared" si="79"/>
        <v>0.75</v>
      </c>
      <c r="TS26" s="158">
        <f t="shared" si="80"/>
        <v>0</v>
      </c>
      <c r="TU26" s="157" t="s">
        <v>41</v>
      </c>
      <c r="TV26" s="157">
        <v>12</v>
      </c>
      <c r="TW26" s="157">
        <v>9</v>
      </c>
      <c r="TX26" s="157">
        <v>3</v>
      </c>
      <c r="TY26" s="157">
        <v>0</v>
      </c>
      <c r="TZ26" s="158">
        <f t="shared" si="81"/>
        <v>0.75</v>
      </c>
      <c r="UA26" s="158">
        <f t="shared" si="82"/>
        <v>0</v>
      </c>
      <c r="UC26" s="157" t="s">
        <v>41</v>
      </c>
      <c r="UD26" s="157">
        <v>12</v>
      </c>
      <c r="UE26" s="157">
        <v>9</v>
      </c>
      <c r="UF26" s="157">
        <v>3</v>
      </c>
      <c r="UG26" s="157">
        <v>0</v>
      </c>
      <c r="UH26" s="158">
        <f t="shared" si="83"/>
        <v>0.75</v>
      </c>
      <c r="UI26" s="158">
        <f t="shared" si="84"/>
        <v>0</v>
      </c>
      <c r="UK26" s="157" t="s">
        <v>41</v>
      </c>
      <c r="UL26" s="157">
        <v>12</v>
      </c>
      <c r="UM26" s="157">
        <v>9</v>
      </c>
      <c r="UN26" s="157">
        <v>3</v>
      </c>
      <c r="UO26" s="157">
        <v>0</v>
      </c>
      <c r="UP26" s="158">
        <f t="shared" si="85"/>
        <v>0.75</v>
      </c>
      <c r="UQ26" s="158">
        <f t="shared" si="86"/>
        <v>0</v>
      </c>
      <c r="US26" s="157" t="s">
        <v>41</v>
      </c>
      <c r="UT26" s="157">
        <v>12</v>
      </c>
      <c r="UU26" s="157">
        <v>9</v>
      </c>
      <c r="UV26" s="157">
        <v>3</v>
      </c>
      <c r="UW26" s="157">
        <v>0</v>
      </c>
      <c r="UX26" s="158">
        <f t="shared" si="87"/>
        <v>0.75</v>
      </c>
      <c r="UY26" s="158">
        <f t="shared" si="88"/>
        <v>0</v>
      </c>
      <c r="UZ26" s="157"/>
      <c r="VA26" s="157" t="s">
        <v>41</v>
      </c>
      <c r="VB26" s="157">
        <v>12</v>
      </c>
      <c r="VC26" s="157">
        <v>9</v>
      </c>
      <c r="VD26" s="157">
        <v>3</v>
      </c>
      <c r="VE26" s="157">
        <v>0</v>
      </c>
      <c r="VF26" s="158">
        <f t="shared" si="89"/>
        <v>0.75</v>
      </c>
      <c r="VG26" s="158">
        <f t="shared" si="90"/>
        <v>0</v>
      </c>
      <c r="VI26" s="157" t="s">
        <v>41</v>
      </c>
      <c r="VJ26" s="157">
        <v>12</v>
      </c>
      <c r="VK26" s="157">
        <v>9</v>
      </c>
      <c r="VL26" s="157">
        <v>3</v>
      </c>
      <c r="VM26" s="157">
        <v>0</v>
      </c>
      <c r="VN26" s="158">
        <f t="shared" si="91"/>
        <v>0.75</v>
      </c>
      <c r="VO26" s="158">
        <f t="shared" si="92"/>
        <v>0</v>
      </c>
      <c r="VQ26" s="157" t="s">
        <v>41</v>
      </c>
      <c r="VR26" s="157">
        <v>12</v>
      </c>
      <c r="VS26" s="157">
        <v>9</v>
      </c>
      <c r="VT26" s="157">
        <v>3</v>
      </c>
      <c r="VU26" s="157">
        <v>0</v>
      </c>
      <c r="VV26" s="158">
        <f t="shared" si="93"/>
        <v>0.75</v>
      </c>
      <c r="VW26" s="158">
        <f t="shared" si="94"/>
        <v>0</v>
      </c>
      <c r="VY26" s="157" t="s">
        <v>41</v>
      </c>
      <c r="VZ26" s="157">
        <v>12</v>
      </c>
      <c r="WA26" s="157">
        <v>9</v>
      </c>
      <c r="WB26" s="157">
        <v>3</v>
      </c>
      <c r="WC26" s="157">
        <v>0</v>
      </c>
      <c r="WD26" s="158">
        <f t="shared" si="95"/>
        <v>0.75</v>
      </c>
      <c r="WE26" s="158">
        <f t="shared" si="96"/>
        <v>0</v>
      </c>
      <c r="WG26" s="157" t="s">
        <v>41</v>
      </c>
      <c r="WH26" s="157">
        <v>12</v>
      </c>
      <c r="WI26" s="157">
        <v>9</v>
      </c>
      <c r="WJ26" s="157">
        <v>3</v>
      </c>
      <c r="WK26" s="157">
        <v>0</v>
      </c>
      <c r="WL26" s="158">
        <f t="shared" si="97"/>
        <v>0.75</v>
      </c>
      <c r="WM26" s="158">
        <f t="shared" si="98"/>
        <v>0</v>
      </c>
      <c r="WO26" s="157" t="s">
        <v>41</v>
      </c>
      <c r="WP26" s="157">
        <v>12</v>
      </c>
      <c r="WQ26" s="157">
        <v>9</v>
      </c>
      <c r="WR26" s="157">
        <v>3</v>
      </c>
      <c r="WS26" s="157">
        <v>0</v>
      </c>
      <c r="WT26" s="158">
        <f t="shared" si="99"/>
        <v>0.75</v>
      </c>
      <c r="WU26" s="158">
        <f t="shared" si="100"/>
        <v>0</v>
      </c>
      <c r="WW26" s="157" t="s">
        <v>41</v>
      </c>
      <c r="WX26" s="157">
        <v>12</v>
      </c>
      <c r="WY26" s="157">
        <v>9</v>
      </c>
      <c r="WZ26" s="157">
        <v>3</v>
      </c>
      <c r="XA26" s="157">
        <v>0</v>
      </c>
      <c r="XB26" s="158">
        <f t="shared" si="101"/>
        <v>0.75</v>
      </c>
      <c r="XC26" s="158" t="str">
        <f t="shared" si="102"/>
        <v>OK</v>
      </c>
      <c r="XE26" s="157" t="s">
        <v>41</v>
      </c>
      <c r="XF26" s="157">
        <v>12</v>
      </c>
      <c r="XG26" s="157">
        <v>9</v>
      </c>
      <c r="XH26" s="157">
        <v>3</v>
      </c>
      <c r="XI26" s="157">
        <v>0</v>
      </c>
      <c r="XJ26" s="158">
        <f t="shared" si="103"/>
        <v>0.75</v>
      </c>
      <c r="XK26" s="158" t="str">
        <f t="shared" si="114"/>
        <v>OK</v>
      </c>
      <c r="XM26" s="157" t="s">
        <v>41</v>
      </c>
      <c r="XN26" s="157">
        <v>12</v>
      </c>
      <c r="XO26" s="157">
        <v>9</v>
      </c>
      <c r="XP26" s="157">
        <v>3</v>
      </c>
      <c r="XQ26" s="157">
        <v>0</v>
      </c>
      <c r="XR26" s="158">
        <f t="shared" si="104"/>
        <v>0.75</v>
      </c>
      <c r="XS26" s="158" t="str">
        <f t="shared" si="115"/>
        <v>OK</v>
      </c>
    </row>
    <row r="27" spans="1:643" ht="17.25" thickBot="1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42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42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3"/>
        <v>0</v>
      </c>
      <c r="X27" s="2" t="s">
        <v>42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4"/>
        <v>0</v>
      </c>
      <c r="AF27" s="2" t="s">
        <v>42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5"/>
        <v>0</v>
      </c>
      <c r="AN27" s="2" t="s">
        <v>42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6"/>
        <v>0</v>
      </c>
      <c r="AV27" s="2" t="s">
        <v>42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7"/>
        <v>0</v>
      </c>
      <c r="BD27" s="2" t="s">
        <v>42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8"/>
        <v>0</v>
      </c>
      <c r="BL27" s="2" t="s">
        <v>42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9"/>
        <v>0</v>
      </c>
      <c r="BT27" s="2" t="s">
        <v>42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10"/>
        <v>0</v>
      </c>
      <c r="CB27" s="2" t="s">
        <v>42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11"/>
        <v>0</v>
      </c>
      <c r="CJ27" s="2" t="s">
        <v>42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2"/>
        <v>0</v>
      </c>
      <c r="CR27" s="2" t="s">
        <v>42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3"/>
        <v>0</v>
      </c>
      <c r="CZ27" s="2" t="s">
        <v>42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4">
        <f t="shared" si="14"/>
        <v>0</v>
      </c>
      <c r="DH27" s="2" t="s">
        <v>42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5"/>
        <v>0</v>
      </c>
      <c r="DP27" s="2" t="s">
        <v>42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6"/>
        <v>0</v>
      </c>
      <c r="DX27" s="2" t="s">
        <v>42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4">
        <f t="shared" si="17"/>
        <v>0</v>
      </c>
      <c r="EF27" s="2" t="s">
        <v>42</v>
      </c>
      <c r="EG27" s="2">
        <v>132</v>
      </c>
      <c r="EH27" s="2">
        <v>132</v>
      </c>
      <c r="EI27" s="2">
        <v>0</v>
      </c>
      <c r="EJ27" s="2">
        <v>0</v>
      </c>
      <c r="EK27" s="4">
        <v>1</v>
      </c>
      <c r="EL27" s="4">
        <f t="shared" si="18"/>
        <v>0</v>
      </c>
      <c r="EN27" s="2" t="s">
        <v>42</v>
      </c>
      <c r="EO27" s="2">
        <v>132</v>
      </c>
      <c r="EP27" s="2">
        <v>132</v>
      </c>
      <c r="EQ27" s="2">
        <v>0</v>
      </c>
      <c r="ER27" s="2">
        <v>0</v>
      </c>
      <c r="ES27" s="4">
        <v>1</v>
      </c>
      <c r="ET27" s="4">
        <f t="shared" si="19"/>
        <v>0</v>
      </c>
      <c r="EV27" s="2" t="s">
        <v>42</v>
      </c>
      <c r="EW27" s="2">
        <v>132</v>
      </c>
      <c r="EX27" s="2">
        <v>132</v>
      </c>
      <c r="EY27" s="2">
        <v>0</v>
      </c>
      <c r="EZ27" s="2">
        <v>0</v>
      </c>
      <c r="FA27" s="4">
        <v>1</v>
      </c>
      <c r="FB27" s="4">
        <f t="shared" si="20"/>
        <v>0</v>
      </c>
      <c r="FD27" s="2" t="s">
        <v>42</v>
      </c>
      <c r="FE27" s="2">
        <v>132</v>
      </c>
      <c r="FF27" s="2">
        <v>132</v>
      </c>
      <c r="FG27" s="2">
        <v>0</v>
      </c>
      <c r="FH27" s="2">
        <v>0</v>
      </c>
      <c r="FI27" s="4">
        <v>1</v>
      </c>
      <c r="FJ27" s="4">
        <f t="shared" si="21"/>
        <v>0</v>
      </c>
      <c r="FL27" s="2" t="s">
        <v>42</v>
      </c>
      <c r="FM27" s="2">
        <v>132</v>
      </c>
      <c r="FN27" s="2">
        <v>132</v>
      </c>
      <c r="FO27" s="2">
        <v>0</v>
      </c>
      <c r="FP27" s="2">
        <v>0</v>
      </c>
      <c r="FQ27" s="4">
        <v>1</v>
      </c>
      <c r="FR27" s="4">
        <f t="shared" si="22"/>
        <v>0</v>
      </c>
      <c r="FT27" s="2" t="s">
        <v>42</v>
      </c>
      <c r="FU27" s="2">
        <v>132</v>
      </c>
      <c r="FV27" s="2">
        <v>132</v>
      </c>
      <c r="FW27" s="2">
        <v>0</v>
      </c>
      <c r="FX27" s="2">
        <v>0</v>
      </c>
      <c r="FY27" s="4">
        <v>1</v>
      </c>
      <c r="FZ27" s="4">
        <f t="shared" si="23"/>
        <v>0</v>
      </c>
      <c r="GB27" s="2" t="s">
        <v>42</v>
      </c>
      <c r="GC27" s="2">
        <v>132</v>
      </c>
      <c r="GD27" s="2">
        <v>132</v>
      </c>
      <c r="GE27" s="2">
        <v>0</v>
      </c>
      <c r="GF27" s="2">
        <v>0</v>
      </c>
      <c r="GG27" s="4">
        <v>1</v>
      </c>
      <c r="GH27" s="4">
        <f t="shared" si="24"/>
        <v>0</v>
      </c>
      <c r="GJ27" s="2" t="s">
        <v>42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5"/>
        <v>0</v>
      </c>
      <c r="GR27" s="2" t="s">
        <v>42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111">
        <f t="shared" si="111"/>
        <v>0</v>
      </c>
      <c r="GZ27" s="2" t="s">
        <v>42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>HE27-'[1]ASUS MeMO Pad 8 K011'!ES27</f>
        <v>0</v>
      </c>
      <c r="HH27" s="2" t="s">
        <v>42</v>
      </c>
      <c r="HI27" s="2">
        <v>390</v>
      </c>
      <c r="HJ27" s="2">
        <v>390</v>
      </c>
      <c r="HK27" s="2">
        <v>0</v>
      </c>
      <c r="HL27" s="2">
        <v>0</v>
      </c>
      <c r="HM27" s="4">
        <v>1</v>
      </c>
      <c r="HN27" s="4">
        <f t="shared" si="26"/>
        <v>0</v>
      </c>
      <c r="HP27" s="2" t="s">
        <v>42</v>
      </c>
      <c r="HQ27" s="2">
        <v>390</v>
      </c>
      <c r="HR27" s="2">
        <v>390</v>
      </c>
      <c r="HS27" s="2">
        <v>0</v>
      </c>
      <c r="HT27" s="2">
        <v>0</v>
      </c>
      <c r="HU27" s="4">
        <v>1</v>
      </c>
      <c r="HV27" s="4">
        <f t="shared" si="27"/>
        <v>0</v>
      </c>
      <c r="HX27" s="2" t="s">
        <v>42</v>
      </c>
      <c r="HY27" s="2">
        <v>390</v>
      </c>
      <c r="HZ27" s="2">
        <v>390</v>
      </c>
      <c r="IA27" s="2">
        <v>0</v>
      </c>
      <c r="IB27" s="2">
        <v>0</v>
      </c>
      <c r="IC27" s="4">
        <f t="shared" si="105"/>
        <v>1</v>
      </c>
      <c r="ID27" s="4">
        <f t="shared" si="28"/>
        <v>0</v>
      </c>
      <c r="IF27" s="2" t="s">
        <v>42</v>
      </c>
      <c r="IG27" s="2">
        <v>390</v>
      </c>
      <c r="IH27" s="2">
        <v>390</v>
      </c>
      <c r="II27" s="2">
        <v>0</v>
      </c>
      <c r="IJ27" s="2">
        <v>0</v>
      </c>
      <c r="IK27" s="4">
        <f t="shared" si="106"/>
        <v>1</v>
      </c>
      <c r="IL27" s="4">
        <f t="shared" si="29"/>
        <v>0</v>
      </c>
      <c r="IN27" s="2" t="s">
        <v>42</v>
      </c>
      <c r="IO27" s="2">
        <v>390</v>
      </c>
      <c r="IP27" s="2">
        <v>390</v>
      </c>
      <c r="IQ27" s="2">
        <v>0</v>
      </c>
      <c r="IR27" s="2">
        <v>0</v>
      </c>
      <c r="IS27" s="4">
        <v>1</v>
      </c>
      <c r="IT27" s="4">
        <f t="shared" si="30"/>
        <v>0</v>
      </c>
      <c r="IV27" s="2" t="s">
        <v>42</v>
      </c>
      <c r="IW27" s="2">
        <v>390</v>
      </c>
      <c r="IX27" s="2">
        <v>390</v>
      </c>
      <c r="IY27" s="2">
        <v>0</v>
      </c>
      <c r="IZ27" s="2">
        <v>0</v>
      </c>
      <c r="JA27" s="4">
        <v>1</v>
      </c>
      <c r="JB27" s="4">
        <f t="shared" si="31"/>
        <v>0</v>
      </c>
      <c r="JD27" s="2" t="s">
        <v>42</v>
      </c>
      <c r="JE27" s="2">
        <v>390</v>
      </c>
      <c r="JF27" s="2">
        <v>390</v>
      </c>
      <c r="JG27" s="2">
        <v>0</v>
      </c>
      <c r="JH27" s="2">
        <v>0</v>
      </c>
      <c r="JI27" s="4">
        <v>1</v>
      </c>
      <c r="JJ27" s="4">
        <f t="shared" si="32"/>
        <v>0</v>
      </c>
      <c r="JL27" s="2" t="s">
        <v>42</v>
      </c>
      <c r="JM27" s="2">
        <v>391</v>
      </c>
      <c r="JN27" s="2">
        <v>390</v>
      </c>
      <c r="JO27" s="2">
        <v>1</v>
      </c>
      <c r="JP27" s="2">
        <v>0</v>
      </c>
      <c r="JQ27" s="4">
        <v>1</v>
      </c>
      <c r="JR27" s="4">
        <f t="shared" si="33"/>
        <v>0</v>
      </c>
      <c r="JT27" s="2" t="s">
        <v>42</v>
      </c>
      <c r="JU27" s="2">
        <v>391</v>
      </c>
      <c r="JV27" s="2">
        <v>390</v>
      </c>
      <c r="JW27" s="7">
        <v>1</v>
      </c>
      <c r="JX27" s="2">
        <v>0</v>
      </c>
      <c r="JY27" s="4">
        <v>1</v>
      </c>
      <c r="JZ27" s="4">
        <f t="shared" si="34"/>
        <v>0</v>
      </c>
      <c r="KA27" s="2" t="s">
        <v>243</v>
      </c>
      <c r="KB27" s="2" t="s">
        <v>42</v>
      </c>
      <c r="KC27" s="2">
        <v>391</v>
      </c>
      <c r="KD27" s="2">
        <v>390</v>
      </c>
      <c r="KE27" s="2">
        <v>1</v>
      </c>
      <c r="KF27" s="2">
        <v>0</v>
      </c>
      <c r="KG27" s="4">
        <v>1</v>
      </c>
      <c r="KH27" s="4">
        <f t="shared" si="35"/>
        <v>0</v>
      </c>
      <c r="KJ27" s="2" t="s">
        <v>42</v>
      </c>
      <c r="KK27" s="2">
        <v>391</v>
      </c>
      <c r="KL27" s="2">
        <v>390</v>
      </c>
      <c r="KM27" s="2">
        <v>1</v>
      </c>
      <c r="KN27" s="2">
        <v>0</v>
      </c>
      <c r="KO27" s="4">
        <f t="shared" si="107"/>
        <v>0.99744245524296671</v>
      </c>
      <c r="KP27" s="4">
        <f t="shared" si="36"/>
        <v>-2.5575447570332921E-3</v>
      </c>
      <c r="KQ27" s="4"/>
      <c r="KR27" s="116" t="s">
        <v>42</v>
      </c>
      <c r="KS27" s="116">
        <v>391</v>
      </c>
      <c r="KT27" s="117">
        <v>390</v>
      </c>
      <c r="KU27" s="117">
        <v>1</v>
      </c>
      <c r="KV27" s="117">
        <v>0</v>
      </c>
      <c r="KW27" s="118">
        <v>1</v>
      </c>
      <c r="KX27" s="118">
        <v>0</v>
      </c>
      <c r="KY27" s="116"/>
      <c r="KZ27" s="116" t="s">
        <v>42</v>
      </c>
      <c r="LA27" s="116">
        <v>391</v>
      </c>
      <c r="LB27" s="116">
        <v>390</v>
      </c>
      <c r="LC27" s="116">
        <v>1</v>
      </c>
      <c r="LD27" s="116">
        <v>0</v>
      </c>
      <c r="LE27" s="122">
        <v>1</v>
      </c>
      <c r="LF27" s="158">
        <f t="shared" si="37"/>
        <v>0</v>
      </c>
      <c r="LG27" s="158"/>
      <c r="LH27" s="156" t="s">
        <v>42</v>
      </c>
      <c r="LI27" s="156">
        <v>391</v>
      </c>
      <c r="LJ27" s="156">
        <v>390</v>
      </c>
      <c r="LK27" s="156">
        <v>1</v>
      </c>
      <c r="LL27" s="156">
        <v>0</v>
      </c>
      <c r="LM27" s="162">
        <v>1</v>
      </c>
      <c r="LN27" s="158">
        <f t="shared" si="38"/>
        <v>0</v>
      </c>
      <c r="LO27" s="157"/>
      <c r="LP27" s="2" t="s">
        <v>42</v>
      </c>
      <c r="LQ27" s="2">
        <v>392</v>
      </c>
      <c r="LR27" s="2">
        <v>391</v>
      </c>
      <c r="LS27" s="2">
        <v>1</v>
      </c>
      <c r="LT27" s="2">
        <v>0</v>
      </c>
      <c r="LU27" s="4">
        <f t="shared" si="108"/>
        <v>0.99744897959183676</v>
      </c>
      <c r="LV27" s="4">
        <f t="shared" si="39"/>
        <v>6.5243488700517105E-6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109"/>
        <v>0.99744897959183676</v>
      </c>
      <c r="MD27" s="158">
        <f t="shared" si="40"/>
        <v>0</v>
      </c>
      <c r="MF27" s="156" t="s">
        <v>42</v>
      </c>
      <c r="MG27" s="156">
        <v>392</v>
      </c>
      <c r="MH27" s="156">
        <v>391</v>
      </c>
      <c r="MI27" s="156">
        <v>1</v>
      </c>
      <c r="MJ27" s="156">
        <v>0</v>
      </c>
      <c r="MK27" s="162">
        <f t="shared" si="41"/>
        <v>0.99744897959183676</v>
      </c>
      <c r="ML27" s="158">
        <f t="shared" si="42"/>
        <v>0</v>
      </c>
      <c r="MM27" s="157"/>
      <c r="MN27" s="156" t="s">
        <v>42</v>
      </c>
      <c r="MO27" s="156">
        <v>392</v>
      </c>
      <c r="MP27" s="156">
        <v>391</v>
      </c>
      <c r="MQ27" s="156">
        <v>1</v>
      </c>
      <c r="MR27" s="156">
        <v>0</v>
      </c>
      <c r="MS27" s="162">
        <v>1</v>
      </c>
      <c r="MT27" s="158">
        <f t="shared" si="43"/>
        <v>2.5510204081632404E-3</v>
      </c>
      <c r="MU27" s="157"/>
      <c r="MV27" s="156" t="s">
        <v>42</v>
      </c>
      <c r="MW27" s="156">
        <v>392</v>
      </c>
      <c r="MX27" s="156">
        <v>391</v>
      </c>
      <c r="MY27" s="156">
        <v>1</v>
      </c>
      <c r="MZ27" s="156">
        <v>0</v>
      </c>
      <c r="NA27" s="162">
        <v>1</v>
      </c>
      <c r="NB27" s="158">
        <f t="shared" si="44"/>
        <v>0</v>
      </c>
      <c r="NC27" s="157"/>
      <c r="ND27" s="156" t="s">
        <v>42</v>
      </c>
      <c r="NE27" s="156">
        <v>392</v>
      </c>
      <c r="NF27" s="156">
        <v>391</v>
      </c>
      <c r="NG27" s="156">
        <v>1</v>
      </c>
      <c r="NH27" s="156">
        <v>0</v>
      </c>
      <c r="NI27" s="162">
        <v>1</v>
      </c>
      <c r="NJ27" s="158">
        <f t="shared" si="45"/>
        <v>0</v>
      </c>
      <c r="NK27" s="157"/>
      <c r="NL27" s="156" t="s">
        <v>42</v>
      </c>
      <c r="NM27" s="156">
        <v>392</v>
      </c>
      <c r="NN27" s="156">
        <v>391</v>
      </c>
      <c r="NO27" s="156">
        <v>1</v>
      </c>
      <c r="NP27" s="156">
        <v>0</v>
      </c>
      <c r="NQ27" s="162">
        <v>1</v>
      </c>
      <c r="NR27" s="158">
        <f t="shared" si="46"/>
        <v>0</v>
      </c>
      <c r="NS27" s="157"/>
      <c r="OO27" s="157" t="s">
        <v>42</v>
      </c>
      <c r="OP27" s="157">
        <v>392</v>
      </c>
      <c r="OQ27" s="157">
        <v>391</v>
      </c>
      <c r="OR27" s="157">
        <v>1</v>
      </c>
      <c r="OS27" s="157">
        <v>0</v>
      </c>
      <c r="OT27" s="158">
        <f t="shared" si="47"/>
        <v>0.99744897959183676</v>
      </c>
      <c r="OU27" s="158">
        <f t="shared" si="48"/>
        <v>-2.5510204081632404E-3</v>
      </c>
      <c r="OW27" s="157" t="s">
        <v>42</v>
      </c>
      <c r="OX27" s="157">
        <v>392</v>
      </c>
      <c r="OY27" s="157">
        <v>391</v>
      </c>
      <c r="OZ27" s="157">
        <v>1</v>
      </c>
      <c r="PA27" s="157">
        <v>0</v>
      </c>
      <c r="PB27" s="158">
        <f t="shared" si="110"/>
        <v>0.99744897959183676</v>
      </c>
      <c r="PC27" s="158">
        <f t="shared" si="50"/>
        <v>0</v>
      </c>
      <c r="PE27" s="157" t="s">
        <v>42</v>
      </c>
      <c r="PF27" s="157">
        <v>392</v>
      </c>
      <c r="PG27" s="157">
        <v>391</v>
      </c>
      <c r="PH27" s="157">
        <v>1</v>
      </c>
      <c r="PI27" s="157">
        <v>0</v>
      </c>
      <c r="PJ27" s="158">
        <f t="shared" si="51"/>
        <v>0.99744897959183676</v>
      </c>
      <c r="PK27" s="158">
        <f t="shared" si="52"/>
        <v>0</v>
      </c>
      <c r="PM27" s="157" t="s">
        <v>42</v>
      </c>
      <c r="PN27" s="157">
        <v>392</v>
      </c>
      <c r="PO27" s="157">
        <v>391</v>
      </c>
      <c r="PP27" s="157">
        <v>1</v>
      </c>
      <c r="PQ27" s="157">
        <v>0</v>
      </c>
      <c r="PR27" s="158">
        <f t="shared" si="53"/>
        <v>0.99744897959183676</v>
      </c>
      <c r="PS27" s="158">
        <f t="shared" si="54"/>
        <v>0</v>
      </c>
      <c r="PU27" s="157" t="s">
        <v>42</v>
      </c>
      <c r="PV27" s="157">
        <v>392</v>
      </c>
      <c r="PW27" s="157">
        <v>391</v>
      </c>
      <c r="PX27" s="157">
        <v>1</v>
      </c>
      <c r="PY27" s="157">
        <v>0</v>
      </c>
      <c r="PZ27" s="158">
        <f t="shared" si="55"/>
        <v>0.99744897959183676</v>
      </c>
      <c r="QA27" s="158">
        <f t="shared" si="56"/>
        <v>0</v>
      </c>
      <c r="QC27" s="157" t="s">
        <v>42</v>
      </c>
      <c r="QD27" s="157">
        <v>392</v>
      </c>
      <c r="QE27" s="157">
        <v>391</v>
      </c>
      <c r="QF27" s="157">
        <v>1</v>
      </c>
      <c r="QG27" s="157">
        <v>0</v>
      </c>
      <c r="QH27" s="158">
        <f t="shared" si="57"/>
        <v>0.99744897959183676</v>
      </c>
      <c r="QI27" s="158">
        <f t="shared" si="58"/>
        <v>0</v>
      </c>
      <c r="QK27" s="157" t="s">
        <v>42</v>
      </c>
      <c r="QL27" s="157">
        <v>392</v>
      </c>
      <c r="QM27" s="157">
        <v>391</v>
      </c>
      <c r="QN27" s="157">
        <v>1</v>
      </c>
      <c r="QO27" s="157">
        <v>0</v>
      </c>
      <c r="QP27" s="158">
        <f t="shared" si="59"/>
        <v>0.99744897959183676</v>
      </c>
      <c r="QQ27" s="158">
        <f t="shared" si="60"/>
        <v>0</v>
      </c>
      <c r="QS27" s="157" t="s">
        <v>42</v>
      </c>
      <c r="QT27" s="157">
        <v>392</v>
      </c>
      <c r="QU27" s="157">
        <v>391</v>
      </c>
      <c r="QV27" s="157">
        <v>1</v>
      </c>
      <c r="QW27" s="157">
        <v>0</v>
      </c>
      <c r="QX27" s="158">
        <f t="shared" si="61"/>
        <v>0.99744897959183676</v>
      </c>
      <c r="QY27" s="158">
        <f t="shared" si="62"/>
        <v>0</v>
      </c>
      <c r="RA27" s="157" t="s">
        <v>42</v>
      </c>
      <c r="RB27" s="157">
        <v>392</v>
      </c>
      <c r="RC27" s="157">
        <v>391</v>
      </c>
      <c r="RD27" s="157">
        <v>1</v>
      </c>
      <c r="RE27" s="157">
        <v>0</v>
      </c>
      <c r="RF27" s="158">
        <f t="shared" si="63"/>
        <v>0.99744897959183676</v>
      </c>
      <c r="RG27" s="158">
        <f t="shared" si="64"/>
        <v>0</v>
      </c>
      <c r="RI27" s="157" t="s">
        <v>42</v>
      </c>
      <c r="RJ27" s="157">
        <v>392</v>
      </c>
      <c r="RK27" s="157">
        <v>391</v>
      </c>
      <c r="RL27" s="157">
        <v>1</v>
      </c>
      <c r="RM27" s="157">
        <v>0</v>
      </c>
      <c r="RN27" s="158">
        <f t="shared" si="65"/>
        <v>0.99744897959183676</v>
      </c>
      <c r="RO27" s="158">
        <f t="shared" si="66"/>
        <v>0</v>
      </c>
      <c r="RQ27" s="157" t="s">
        <v>42</v>
      </c>
      <c r="RR27" s="157">
        <v>392</v>
      </c>
      <c r="RS27" s="157">
        <v>391</v>
      </c>
      <c r="RT27" s="157">
        <v>1</v>
      </c>
      <c r="RU27" s="157">
        <v>0</v>
      </c>
      <c r="RV27" s="158">
        <f t="shared" si="67"/>
        <v>0.99744897959183676</v>
      </c>
      <c r="RW27" s="158">
        <f t="shared" si="68"/>
        <v>0</v>
      </c>
      <c r="RY27" s="157" t="s">
        <v>42</v>
      </c>
      <c r="RZ27" s="157">
        <v>392</v>
      </c>
      <c r="SA27" s="157">
        <v>391</v>
      </c>
      <c r="SB27" s="157">
        <v>1</v>
      </c>
      <c r="SC27" s="157">
        <v>0</v>
      </c>
      <c r="SD27" s="158">
        <f t="shared" si="69"/>
        <v>0.99744897959183676</v>
      </c>
      <c r="SE27" s="158">
        <f t="shared" si="70"/>
        <v>0</v>
      </c>
      <c r="SG27" s="157" t="s">
        <v>42</v>
      </c>
      <c r="SH27" s="157">
        <v>392</v>
      </c>
      <c r="SI27" s="157">
        <v>391</v>
      </c>
      <c r="SJ27" s="157">
        <v>1</v>
      </c>
      <c r="SK27" s="157">
        <v>0</v>
      </c>
      <c r="SL27" s="158">
        <f t="shared" si="71"/>
        <v>0.99744897959183676</v>
      </c>
      <c r="SM27" s="158">
        <f t="shared" si="72"/>
        <v>0</v>
      </c>
      <c r="SO27" s="157" t="s">
        <v>42</v>
      </c>
      <c r="SP27" s="157">
        <v>392</v>
      </c>
      <c r="SQ27" s="157">
        <v>391</v>
      </c>
      <c r="SR27" s="157">
        <v>1</v>
      </c>
      <c r="SS27" s="157">
        <v>0</v>
      </c>
      <c r="ST27" s="158">
        <f t="shared" si="73"/>
        <v>0.99744897959183676</v>
      </c>
      <c r="SU27" s="158">
        <f t="shared" si="74"/>
        <v>0</v>
      </c>
      <c r="SW27" s="157" t="s">
        <v>42</v>
      </c>
      <c r="SX27" s="157">
        <v>392</v>
      </c>
      <c r="SY27" s="157">
        <v>391</v>
      </c>
      <c r="SZ27" s="157">
        <v>1</v>
      </c>
      <c r="TA27" s="157">
        <v>0</v>
      </c>
      <c r="TB27" s="158">
        <f t="shared" si="75"/>
        <v>0.99744897959183676</v>
      </c>
      <c r="TC27" s="158">
        <f t="shared" si="76"/>
        <v>0</v>
      </c>
      <c r="TE27" s="157" t="s">
        <v>42</v>
      </c>
      <c r="TF27" s="157">
        <v>392</v>
      </c>
      <c r="TG27" s="157">
        <v>391</v>
      </c>
      <c r="TH27" s="157">
        <v>1</v>
      </c>
      <c r="TI27" s="157">
        <v>0</v>
      </c>
      <c r="TJ27" s="158">
        <f t="shared" si="77"/>
        <v>0.99744897959183676</v>
      </c>
      <c r="TK27" s="158">
        <f t="shared" si="78"/>
        <v>0</v>
      </c>
      <c r="TM27" s="157" t="s">
        <v>42</v>
      </c>
      <c r="TN27" s="157">
        <v>392</v>
      </c>
      <c r="TO27" s="157">
        <v>391</v>
      </c>
      <c r="TP27" s="157">
        <v>1</v>
      </c>
      <c r="TQ27" s="157">
        <v>0</v>
      </c>
      <c r="TR27" s="158">
        <f t="shared" si="79"/>
        <v>0.99744897959183676</v>
      </c>
      <c r="TS27" s="158">
        <f t="shared" si="80"/>
        <v>0</v>
      </c>
      <c r="TU27" s="157" t="s">
        <v>42</v>
      </c>
      <c r="TV27" s="157">
        <v>392</v>
      </c>
      <c r="TW27" s="157">
        <v>391</v>
      </c>
      <c r="TX27" s="157">
        <v>1</v>
      </c>
      <c r="TY27" s="157">
        <v>0</v>
      </c>
      <c r="TZ27" s="158">
        <f t="shared" si="81"/>
        <v>0.99744897959183676</v>
      </c>
      <c r="UA27" s="158">
        <f t="shared" si="82"/>
        <v>0</v>
      </c>
      <c r="UC27" s="157" t="s">
        <v>42</v>
      </c>
      <c r="UD27" s="157">
        <v>392</v>
      </c>
      <c r="UE27" s="157">
        <v>391</v>
      </c>
      <c r="UF27" s="157">
        <v>1</v>
      </c>
      <c r="UG27" s="157">
        <v>0</v>
      </c>
      <c r="UH27" s="158">
        <f t="shared" si="83"/>
        <v>0.99744897959183676</v>
      </c>
      <c r="UI27" s="158">
        <f t="shared" si="84"/>
        <v>0</v>
      </c>
      <c r="UK27" s="157" t="s">
        <v>42</v>
      </c>
      <c r="UL27" s="157">
        <v>392</v>
      </c>
      <c r="UM27" s="157">
        <v>391</v>
      </c>
      <c r="UN27" s="157">
        <v>1</v>
      </c>
      <c r="UO27" s="157">
        <v>0</v>
      </c>
      <c r="UP27" s="158">
        <f t="shared" si="85"/>
        <v>0.99744897959183676</v>
      </c>
      <c r="UQ27" s="158">
        <f t="shared" si="86"/>
        <v>0</v>
      </c>
      <c r="US27" s="157" t="s">
        <v>42</v>
      </c>
      <c r="UT27" s="157">
        <v>392</v>
      </c>
      <c r="UU27" s="157">
        <v>391</v>
      </c>
      <c r="UV27" s="157">
        <v>1</v>
      </c>
      <c r="UW27" s="157">
        <v>0</v>
      </c>
      <c r="UX27" s="158">
        <f t="shared" si="87"/>
        <v>0.99744897959183676</v>
      </c>
      <c r="UY27" s="158">
        <f t="shared" si="88"/>
        <v>0</v>
      </c>
      <c r="UZ27" s="157"/>
      <c r="VA27" s="157" t="s">
        <v>42</v>
      </c>
      <c r="VB27" s="157">
        <v>392</v>
      </c>
      <c r="VC27" s="157">
        <v>391</v>
      </c>
      <c r="VD27" s="157">
        <v>1</v>
      </c>
      <c r="VE27" s="157">
        <v>0</v>
      </c>
      <c r="VF27" s="158">
        <f t="shared" si="89"/>
        <v>0.99744897959183676</v>
      </c>
      <c r="VG27" s="158">
        <f t="shared" si="90"/>
        <v>0</v>
      </c>
      <c r="VI27" s="157" t="s">
        <v>42</v>
      </c>
      <c r="VJ27" s="157">
        <v>392</v>
      </c>
      <c r="VK27" s="157">
        <v>391</v>
      </c>
      <c r="VL27" s="157">
        <v>1</v>
      </c>
      <c r="VM27" s="157">
        <v>0</v>
      </c>
      <c r="VN27" s="158">
        <f t="shared" si="91"/>
        <v>0.99744897959183676</v>
      </c>
      <c r="VO27" s="158">
        <f t="shared" si="92"/>
        <v>0</v>
      </c>
      <c r="VQ27" s="157" t="s">
        <v>42</v>
      </c>
      <c r="VR27" s="157">
        <v>392</v>
      </c>
      <c r="VS27" s="157">
        <v>391</v>
      </c>
      <c r="VT27" s="157">
        <v>1</v>
      </c>
      <c r="VU27" s="157">
        <v>0</v>
      </c>
      <c r="VV27" s="158">
        <f t="shared" si="93"/>
        <v>0.99744897959183676</v>
      </c>
      <c r="VW27" s="158">
        <f t="shared" si="94"/>
        <v>0</v>
      </c>
      <c r="VY27" s="157" t="s">
        <v>42</v>
      </c>
      <c r="VZ27" s="157">
        <v>392</v>
      </c>
      <c r="WA27" s="157">
        <v>391</v>
      </c>
      <c r="WB27" s="157">
        <v>1</v>
      </c>
      <c r="WC27" s="157">
        <v>0</v>
      </c>
      <c r="WD27" s="158">
        <f t="shared" si="95"/>
        <v>0.99744897959183676</v>
      </c>
      <c r="WE27" s="158">
        <f t="shared" si="96"/>
        <v>0</v>
      </c>
      <c r="WG27" s="157" t="s">
        <v>42</v>
      </c>
      <c r="WH27" s="157">
        <v>392</v>
      </c>
      <c r="WI27" s="157">
        <v>391</v>
      </c>
      <c r="WJ27" s="157">
        <v>1</v>
      </c>
      <c r="WK27" s="157">
        <v>0</v>
      </c>
      <c r="WL27" s="158">
        <f t="shared" si="97"/>
        <v>0.99744897959183676</v>
      </c>
      <c r="WM27" s="158">
        <f t="shared" si="98"/>
        <v>0</v>
      </c>
      <c r="WO27" s="157" t="s">
        <v>42</v>
      </c>
      <c r="WP27" s="157">
        <v>392</v>
      </c>
      <c r="WQ27" s="157">
        <v>391</v>
      </c>
      <c r="WR27" s="157">
        <v>1</v>
      </c>
      <c r="WS27" s="157">
        <v>0</v>
      </c>
      <c r="WT27" s="158">
        <f t="shared" si="99"/>
        <v>0.99744897959183676</v>
      </c>
      <c r="WU27" s="158">
        <f t="shared" si="100"/>
        <v>0</v>
      </c>
      <c r="WW27" s="157" t="s">
        <v>42</v>
      </c>
      <c r="WX27" s="157">
        <v>392</v>
      </c>
      <c r="WY27" s="157">
        <v>391</v>
      </c>
      <c r="WZ27" s="157">
        <v>1</v>
      </c>
      <c r="XA27" s="157">
        <v>0</v>
      </c>
      <c r="XB27" s="158">
        <f t="shared" si="101"/>
        <v>0.99744897959183676</v>
      </c>
      <c r="XC27" s="158" t="str">
        <f t="shared" si="102"/>
        <v>OK</v>
      </c>
      <c r="XE27" s="157" t="s">
        <v>42</v>
      </c>
      <c r="XF27" s="157">
        <v>392</v>
      </c>
      <c r="XG27" s="157">
        <v>391</v>
      </c>
      <c r="XH27" s="157">
        <v>1</v>
      </c>
      <c r="XI27" s="157">
        <v>0</v>
      </c>
      <c r="XJ27" s="158">
        <f t="shared" si="103"/>
        <v>0.99744897959183676</v>
      </c>
      <c r="XK27" s="158" t="str">
        <f t="shared" si="114"/>
        <v>OK</v>
      </c>
      <c r="XM27" s="157" t="s">
        <v>42</v>
      </c>
      <c r="XN27" s="157">
        <v>392</v>
      </c>
      <c r="XO27" s="157">
        <v>391</v>
      </c>
      <c r="XP27" s="157">
        <v>1</v>
      </c>
      <c r="XQ27" s="157">
        <v>0</v>
      </c>
      <c r="XR27" s="158">
        <f t="shared" si="104"/>
        <v>0.99744897959183676</v>
      </c>
      <c r="XS27" s="158" t="str">
        <f t="shared" si="115"/>
        <v>OK</v>
      </c>
    </row>
    <row r="28" spans="1:643" ht="17.25" thickBot="1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43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43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3"/>
        <v>0</v>
      </c>
      <c r="X28" s="2" t="s">
        <v>43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4"/>
        <v>0</v>
      </c>
      <c r="AF28" s="2" t="s">
        <v>43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5"/>
        <v>0</v>
      </c>
      <c r="AN28" s="2" t="s">
        <v>43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6"/>
        <v>0</v>
      </c>
      <c r="AV28" s="2" t="s">
        <v>43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7"/>
        <v>0</v>
      </c>
      <c r="BD28" s="2" t="s">
        <v>43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8"/>
        <v>0</v>
      </c>
      <c r="BL28" s="2" t="s">
        <v>43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9"/>
        <v>0</v>
      </c>
      <c r="BT28" s="2" t="s">
        <v>43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10"/>
        <v>0</v>
      </c>
      <c r="CB28" s="2" t="s">
        <v>43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11"/>
        <v>0</v>
      </c>
      <c r="CJ28" s="2" t="s">
        <v>43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2"/>
        <v>0</v>
      </c>
      <c r="CR28" s="2" t="s">
        <v>43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3"/>
        <v>0</v>
      </c>
      <c r="CZ28" s="2" t="s">
        <v>43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4">
        <f t="shared" si="14"/>
        <v>0</v>
      </c>
      <c r="DH28" s="2" t="s">
        <v>43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5"/>
        <v>0</v>
      </c>
      <c r="DP28" s="2" t="s">
        <v>43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6"/>
        <v>0</v>
      </c>
      <c r="DX28" s="2" t="s">
        <v>43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4">
        <f t="shared" si="17"/>
        <v>0</v>
      </c>
      <c r="EF28" s="2" t="s">
        <v>43</v>
      </c>
      <c r="EG28" s="2">
        <v>6</v>
      </c>
      <c r="EH28" s="2">
        <v>6</v>
      </c>
      <c r="EI28" s="2">
        <v>0</v>
      </c>
      <c r="EJ28" s="2">
        <v>0</v>
      </c>
      <c r="EK28" s="4">
        <v>1</v>
      </c>
      <c r="EL28" s="4">
        <f t="shared" si="18"/>
        <v>0</v>
      </c>
      <c r="EN28" s="2" t="s">
        <v>43</v>
      </c>
      <c r="EO28" s="2">
        <v>6</v>
      </c>
      <c r="EP28" s="2">
        <v>6</v>
      </c>
      <c r="EQ28" s="2">
        <v>0</v>
      </c>
      <c r="ER28" s="2">
        <v>0</v>
      </c>
      <c r="ES28" s="4">
        <v>1</v>
      </c>
      <c r="ET28" s="4">
        <f t="shared" si="19"/>
        <v>0</v>
      </c>
      <c r="EV28" s="2" t="s">
        <v>43</v>
      </c>
      <c r="EW28" s="2">
        <v>6</v>
      </c>
      <c r="EX28" s="2">
        <v>6</v>
      </c>
      <c r="EY28" s="2">
        <v>0</v>
      </c>
      <c r="EZ28" s="2">
        <v>0</v>
      </c>
      <c r="FA28" s="4">
        <v>1</v>
      </c>
      <c r="FB28" s="4">
        <f t="shared" si="20"/>
        <v>0</v>
      </c>
      <c r="FD28" s="2" t="s">
        <v>43</v>
      </c>
      <c r="FE28" s="2">
        <v>6</v>
      </c>
      <c r="FF28" s="2">
        <v>6</v>
      </c>
      <c r="FG28" s="2">
        <v>0</v>
      </c>
      <c r="FH28" s="2">
        <v>0</v>
      </c>
      <c r="FI28" s="4">
        <v>1</v>
      </c>
      <c r="FJ28" s="4">
        <f t="shared" si="21"/>
        <v>0</v>
      </c>
      <c r="FL28" s="2" t="s">
        <v>43</v>
      </c>
      <c r="FM28" s="2">
        <v>6</v>
      </c>
      <c r="FN28" s="2">
        <v>6</v>
      </c>
      <c r="FO28" s="2">
        <v>0</v>
      </c>
      <c r="FP28" s="2">
        <v>0</v>
      </c>
      <c r="FQ28" s="4">
        <v>1</v>
      </c>
      <c r="FR28" s="4">
        <f t="shared" si="22"/>
        <v>0</v>
      </c>
      <c r="FT28" s="2" t="s">
        <v>43</v>
      </c>
      <c r="FU28" s="2">
        <v>6</v>
      </c>
      <c r="FV28" s="2">
        <v>6</v>
      </c>
      <c r="FW28" s="2">
        <v>0</v>
      </c>
      <c r="FX28" s="2">
        <v>0</v>
      </c>
      <c r="FY28" s="4">
        <v>1</v>
      </c>
      <c r="FZ28" s="4">
        <f t="shared" si="23"/>
        <v>0</v>
      </c>
      <c r="GB28" s="2" t="s">
        <v>43</v>
      </c>
      <c r="GC28" s="2">
        <v>6</v>
      </c>
      <c r="GD28" s="2">
        <v>6</v>
      </c>
      <c r="GE28" s="2">
        <v>0</v>
      </c>
      <c r="GF28" s="2">
        <v>0</v>
      </c>
      <c r="GG28" s="4">
        <v>1</v>
      </c>
      <c r="GH28" s="4">
        <f t="shared" si="24"/>
        <v>0</v>
      </c>
      <c r="GJ28" s="2" t="s">
        <v>43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5"/>
        <v>0</v>
      </c>
      <c r="GR28" s="2" t="s">
        <v>43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111">
        <f t="shared" si="111"/>
        <v>0</v>
      </c>
      <c r="GZ28" s="2" t="s">
        <v>43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>HE28-'[1]ASUS MeMO Pad 8 K011'!ES28</f>
        <v>0</v>
      </c>
      <c r="HH28" s="2" t="s">
        <v>43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6"/>
        <v>0</v>
      </c>
      <c r="HP28" s="2" t="s">
        <v>43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7"/>
        <v>0</v>
      </c>
      <c r="HX28" s="2" t="s">
        <v>43</v>
      </c>
      <c r="HY28" s="2">
        <v>49</v>
      </c>
      <c r="HZ28" s="2">
        <v>49</v>
      </c>
      <c r="IA28" s="2">
        <v>0</v>
      </c>
      <c r="IB28" s="2">
        <v>0</v>
      </c>
      <c r="IC28" s="4">
        <f t="shared" si="105"/>
        <v>1</v>
      </c>
      <c r="ID28" s="4">
        <f t="shared" si="28"/>
        <v>0</v>
      </c>
      <c r="IF28" s="2" t="s">
        <v>43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106"/>
        <v>1</v>
      </c>
      <c r="IL28" s="4">
        <f t="shared" si="29"/>
        <v>0</v>
      </c>
      <c r="IN28" s="2" t="s">
        <v>43</v>
      </c>
      <c r="IO28" s="2">
        <v>49</v>
      </c>
      <c r="IP28" s="2">
        <v>49</v>
      </c>
      <c r="IQ28" s="2">
        <v>0</v>
      </c>
      <c r="IR28" s="2">
        <v>0</v>
      </c>
      <c r="IS28" s="4">
        <v>1</v>
      </c>
      <c r="IT28" s="4">
        <f t="shared" si="30"/>
        <v>0</v>
      </c>
      <c r="IV28" s="2" t="s">
        <v>43</v>
      </c>
      <c r="IW28" s="2">
        <v>49</v>
      </c>
      <c r="IX28" s="2">
        <v>49</v>
      </c>
      <c r="IY28" s="2">
        <v>0</v>
      </c>
      <c r="IZ28" s="2">
        <v>0</v>
      </c>
      <c r="JA28" s="4">
        <v>1</v>
      </c>
      <c r="JB28" s="4">
        <f t="shared" si="31"/>
        <v>0</v>
      </c>
      <c r="JD28" s="2" t="s">
        <v>43</v>
      </c>
      <c r="JE28" s="2">
        <v>49</v>
      </c>
      <c r="JF28" s="2">
        <v>49</v>
      </c>
      <c r="JG28" s="2">
        <v>0</v>
      </c>
      <c r="JH28" s="2">
        <v>0</v>
      </c>
      <c r="JI28" s="4">
        <v>1</v>
      </c>
      <c r="JJ28" s="4">
        <f t="shared" si="32"/>
        <v>0</v>
      </c>
      <c r="JL28" s="2" t="s">
        <v>43</v>
      </c>
      <c r="JM28" s="2">
        <v>49</v>
      </c>
      <c r="JN28" s="2">
        <v>49</v>
      </c>
      <c r="JO28" s="2">
        <v>0</v>
      </c>
      <c r="JP28" s="2">
        <v>0</v>
      </c>
      <c r="JQ28" s="4">
        <v>1</v>
      </c>
      <c r="JR28" s="4">
        <f t="shared" si="33"/>
        <v>0</v>
      </c>
      <c r="JT28" s="2" t="s">
        <v>43</v>
      </c>
      <c r="JU28" s="2">
        <v>49</v>
      </c>
      <c r="JV28" s="2">
        <v>49</v>
      </c>
      <c r="JW28" s="2">
        <v>0</v>
      </c>
      <c r="JX28" s="2">
        <v>0</v>
      </c>
      <c r="JY28" s="4">
        <v>1</v>
      </c>
      <c r="JZ28" s="4">
        <f t="shared" si="34"/>
        <v>0</v>
      </c>
      <c r="KB28" s="2" t="s">
        <v>43</v>
      </c>
      <c r="KC28" s="2">
        <v>49</v>
      </c>
      <c r="KD28" s="2">
        <v>49</v>
      </c>
      <c r="KE28" s="2">
        <v>0</v>
      </c>
      <c r="KF28" s="2">
        <v>0</v>
      </c>
      <c r="KG28" s="4">
        <v>1</v>
      </c>
      <c r="KH28" s="4">
        <f t="shared" si="35"/>
        <v>0</v>
      </c>
      <c r="KJ28" s="2" t="s">
        <v>43</v>
      </c>
      <c r="KK28" s="2">
        <v>49</v>
      </c>
      <c r="KL28" s="2">
        <v>49</v>
      </c>
      <c r="KM28" s="2">
        <v>0</v>
      </c>
      <c r="KN28" s="2">
        <v>0</v>
      </c>
      <c r="KO28" s="4">
        <f t="shared" si="107"/>
        <v>1</v>
      </c>
      <c r="KP28" s="4">
        <f t="shared" si="36"/>
        <v>0</v>
      </c>
      <c r="KQ28" s="4"/>
      <c r="KR28" s="116" t="s">
        <v>43</v>
      </c>
      <c r="KS28" s="116">
        <v>49</v>
      </c>
      <c r="KT28" s="117">
        <v>49</v>
      </c>
      <c r="KU28" s="117">
        <v>0</v>
      </c>
      <c r="KV28" s="117">
        <v>0</v>
      </c>
      <c r="KW28" s="118">
        <v>1</v>
      </c>
      <c r="KX28" s="118">
        <v>0</v>
      </c>
      <c r="KY28" s="116"/>
      <c r="KZ28" s="116" t="s">
        <v>43</v>
      </c>
      <c r="LA28" s="116">
        <v>49</v>
      </c>
      <c r="LB28" s="116">
        <v>49</v>
      </c>
      <c r="LC28" s="116">
        <v>0</v>
      </c>
      <c r="LD28" s="116">
        <v>0</v>
      </c>
      <c r="LE28" s="122">
        <v>1</v>
      </c>
      <c r="LF28" s="158">
        <f t="shared" si="37"/>
        <v>0</v>
      </c>
      <c r="LG28" s="158"/>
      <c r="LH28" s="156" t="s">
        <v>43</v>
      </c>
      <c r="LI28" s="156">
        <v>49</v>
      </c>
      <c r="LJ28" s="156">
        <v>49</v>
      </c>
      <c r="LK28" s="156">
        <v>0</v>
      </c>
      <c r="LL28" s="156">
        <v>0</v>
      </c>
      <c r="LM28" s="162">
        <v>1</v>
      </c>
      <c r="LN28" s="158">
        <f t="shared" si="38"/>
        <v>0</v>
      </c>
      <c r="LO28" s="157"/>
      <c r="LP28" s="2" t="s">
        <v>43</v>
      </c>
      <c r="LQ28" s="2">
        <v>49</v>
      </c>
      <c r="LR28" s="2">
        <v>49</v>
      </c>
      <c r="LS28" s="2">
        <v>0</v>
      </c>
      <c r="LT28" s="2">
        <v>0</v>
      </c>
      <c r="LU28" s="4">
        <f t="shared" si="108"/>
        <v>1</v>
      </c>
      <c r="LV28" s="4">
        <f t="shared" si="39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109"/>
        <v>1</v>
      </c>
      <c r="MD28" s="158">
        <f t="shared" si="40"/>
        <v>0</v>
      </c>
      <c r="MF28" s="156" t="s">
        <v>43</v>
      </c>
      <c r="MG28" s="156">
        <v>49</v>
      </c>
      <c r="MH28" s="156">
        <v>49</v>
      </c>
      <c r="MI28" s="156">
        <v>0</v>
      </c>
      <c r="MJ28" s="156">
        <v>0</v>
      </c>
      <c r="MK28" s="162">
        <f t="shared" si="41"/>
        <v>1</v>
      </c>
      <c r="ML28" s="158">
        <f t="shared" si="42"/>
        <v>0</v>
      </c>
      <c r="MM28" s="157"/>
      <c r="MN28" s="156" t="s">
        <v>43</v>
      </c>
      <c r="MO28" s="156">
        <v>49</v>
      </c>
      <c r="MP28" s="156">
        <v>49</v>
      </c>
      <c r="MQ28" s="156">
        <v>0</v>
      </c>
      <c r="MR28" s="156">
        <v>0</v>
      </c>
      <c r="MS28" s="162">
        <v>1</v>
      </c>
      <c r="MT28" s="158">
        <f t="shared" si="43"/>
        <v>0</v>
      </c>
      <c r="MU28" s="157"/>
      <c r="MV28" s="156" t="s">
        <v>43</v>
      </c>
      <c r="MW28" s="156">
        <v>49</v>
      </c>
      <c r="MX28" s="156">
        <v>49</v>
      </c>
      <c r="MY28" s="156">
        <v>0</v>
      </c>
      <c r="MZ28" s="156">
        <v>0</v>
      </c>
      <c r="NA28" s="162">
        <v>1</v>
      </c>
      <c r="NB28" s="158">
        <f t="shared" si="44"/>
        <v>0</v>
      </c>
      <c r="NC28" s="157"/>
      <c r="ND28" s="156" t="s">
        <v>43</v>
      </c>
      <c r="NE28" s="156">
        <v>49</v>
      </c>
      <c r="NF28" s="156">
        <v>49</v>
      </c>
      <c r="NG28" s="156">
        <v>0</v>
      </c>
      <c r="NH28" s="156">
        <v>0</v>
      </c>
      <c r="NI28" s="162">
        <v>1</v>
      </c>
      <c r="NJ28" s="158">
        <f t="shared" si="45"/>
        <v>0</v>
      </c>
      <c r="NK28" s="157"/>
      <c r="NL28" s="156" t="s">
        <v>43</v>
      </c>
      <c r="NM28" s="156">
        <v>49</v>
      </c>
      <c r="NN28" s="156">
        <v>49</v>
      </c>
      <c r="NO28" s="156">
        <v>0</v>
      </c>
      <c r="NP28" s="156">
        <v>0</v>
      </c>
      <c r="NQ28" s="162">
        <v>1</v>
      </c>
      <c r="NR28" s="158">
        <f t="shared" si="46"/>
        <v>0</v>
      </c>
      <c r="NS28" s="157"/>
      <c r="OO28" s="157" t="s">
        <v>43</v>
      </c>
      <c r="OP28" s="157">
        <v>49</v>
      </c>
      <c r="OQ28" s="157">
        <v>49</v>
      </c>
      <c r="OR28" s="157">
        <v>0</v>
      </c>
      <c r="OS28" s="157">
        <v>0</v>
      </c>
      <c r="OT28" s="158">
        <f t="shared" si="47"/>
        <v>1</v>
      </c>
      <c r="OU28" s="158">
        <f t="shared" si="48"/>
        <v>0</v>
      </c>
      <c r="OW28" s="157" t="s">
        <v>43</v>
      </c>
      <c r="OX28" s="157">
        <v>49</v>
      </c>
      <c r="OY28" s="157">
        <v>49</v>
      </c>
      <c r="OZ28" s="157">
        <v>0</v>
      </c>
      <c r="PA28" s="157">
        <v>0</v>
      </c>
      <c r="PB28" s="158">
        <f t="shared" si="110"/>
        <v>1</v>
      </c>
      <c r="PC28" s="158">
        <f t="shared" si="50"/>
        <v>0</v>
      </c>
      <c r="PE28" s="157" t="s">
        <v>43</v>
      </c>
      <c r="PF28" s="157">
        <v>49</v>
      </c>
      <c r="PG28" s="157">
        <v>49</v>
      </c>
      <c r="PH28" s="157">
        <v>0</v>
      </c>
      <c r="PI28" s="157">
        <v>0</v>
      </c>
      <c r="PJ28" s="158">
        <f t="shared" si="51"/>
        <v>1</v>
      </c>
      <c r="PK28" s="158">
        <f t="shared" si="52"/>
        <v>0</v>
      </c>
      <c r="PM28" s="157" t="s">
        <v>43</v>
      </c>
      <c r="PN28" s="157">
        <v>49</v>
      </c>
      <c r="PO28" s="157">
        <v>49</v>
      </c>
      <c r="PP28" s="157">
        <v>0</v>
      </c>
      <c r="PQ28" s="157">
        <v>0</v>
      </c>
      <c r="PR28" s="158">
        <f t="shared" si="53"/>
        <v>1</v>
      </c>
      <c r="PS28" s="158">
        <f t="shared" si="54"/>
        <v>0</v>
      </c>
      <c r="PU28" s="157" t="s">
        <v>43</v>
      </c>
      <c r="PV28" s="157">
        <v>49</v>
      </c>
      <c r="PW28" s="157">
        <v>49</v>
      </c>
      <c r="PX28" s="157">
        <v>0</v>
      </c>
      <c r="PY28" s="157">
        <v>0</v>
      </c>
      <c r="PZ28" s="158">
        <f t="shared" si="55"/>
        <v>1</v>
      </c>
      <c r="QA28" s="158">
        <f t="shared" si="56"/>
        <v>0</v>
      </c>
      <c r="QC28" s="157" t="s">
        <v>43</v>
      </c>
      <c r="QD28" s="157">
        <v>49</v>
      </c>
      <c r="QE28" s="157">
        <v>49</v>
      </c>
      <c r="QF28" s="157">
        <v>0</v>
      </c>
      <c r="QG28" s="157">
        <v>0</v>
      </c>
      <c r="QH28" s="158">
        <f t="shared" si="57"/>
        <v>1</v>
      </c>
      <c r="QI28" s="158">
        <f t="shared" si="58"/>
        <v>0</v>
      </c>
      <c r="QK28" s="157" t="s">
        <v>43</v>
      </c>
      <c r="QL28" s="157">
        <v>49</v>
      </c>
      <c r="QM28" s="157">
        <v>49</v>
      </c>
      <c r="QN28" s="157">
        <v>0</v>
      </c>
      <c r="QO28" s="157">
        <v>0</v>
      </c>
      <c r="QP28" s="158">
        <f t="shared" si="59"/>
        <v>1</v>
      </c>
      <c r="QQ28" s="158">
        <f t="shared" si="60"/>
        <v>0</v>
      </c>
      <c r="QS28" s="157" t="s">
        <v>43</v>
      </c>
      <c r="QT28" s="157">
        <v>49</v>
      </c>
      <c r="QU28" s="157">
        <v>49</v>
      </c>
      <c r="QV28" s="157">
        <v>0</v>
      </c>
      <c r="QW28" s="157">
        <v>0</v>
      </c>
      <c r="QX28" s="158">
        <f t="shared" si="61"/>
        <v>1</v>
      </c>
      <c r="QY28" s="158">
        <f t="shared" si="62"/>
        <v>0</v>
      </c>
      <c r="RA28" s="157" t="s">
        <v>43</v>
      </c>
      <c r="RB28" s="157">
        <v>49</v>
      </c>
      <c r="RC28" s="157">
        <v>49</v>
      </c>
      <c r="RD28" s="157">
        <v>0</v>
      </c>
      <c r="RE28" s="157">
        <v>0</v>
      </c>
      <c r="RF28" s="158">
        <f t="shared" si="63"/>
        <v>1</v>
      </c>
      <c r="RG28" s="158">
        <f t="shared" si="64"/>
        <v>0</v>
      </c>
      <c r="RI28" s="157" t="s">
        <v>43</v>
      </c>
      <c r="RJ28" s="157">
        <v>49</v>
      </c>
      <c r="RK28" s="157">
        <v>49</v>
      </c>
      <c r="RL28" s="157">
        <v>0</v>
      </c>
      <c r="RM28" s="157">
        <v>0</v>
      </c>
      <c r="RN28" s="158">
        <f t="shared" si="65"/>
        <v>1</v>
      </c>
      <c r="RO28" s="158">
        <f t="shared" si="66"/>
        <v>0</v>
      </c>
      <c r="RQ28" s="157" t="s">
        <v>43</v>
      </c>
      <c r="RR28" s="157">
        <v>49</v>
      </c>
      <c r="RS28" s="157">
        <v>49</v>
      </c>
      <c r="RT28" s="157">
        <v>0</v>
      </c>
      <c r="RU28" s="157">
        <v>0</v>
      </c>
      <c r="RV28" s="158">
        <f t="shared" si="67"/>
        <v>1</v>
      </c>
      <c r="RW28" s="158">
        <f t="shared" si="68"/>
        <v>0</v>
      </c>
      <c r="RY28" s="157" t="s">
        <v>43</v>
      </c>
      <c r="RZ28" s="157">
        <v>49</v>
      </c>
      <c r="SA28" s="157">
        <v>49</v>
      </c>
      <c r="SB28" s="157">
        <v>0</v>
      </c>
      <c r="SC28" s="157">
        <v>0</v>
      </c>
      <c r="SD28" s="158">
        <f t="shared" si="69"/>
        <v>1</v>
      </c>
      <c r="SE28" s="158">
        <f t="shared" si="70"/>
        <v>0</v>
      </c>
      <c r="SG28" s="157" t="s">
        <v>43</v>
      </c>
      <c r="SH28" s="157">
        <v>49</v>
      </c>
      <c r="SI28" s="157">
        <v>49</v>
      </c>
      <c r="SJ28" s="157">
        <v>0</v>
      </c>
      <c r="SK28" s="157">
        <v>0</v>
      </c>
      <c r="SL28" s="158">
        <f t="shared" si="71"/>
        <v>1</v>
      </c>
      <c r="SM28" s="158">
        <f t="shared" si="72"/>
        <v>0</v>
      </c>
      <c r="SO28" s="157" t="s">
        <v>43</v>
      </c>
      <c r="SP28" s="157">
        <v>49</v>
      </c>
      <c r="SQ28" s="157">
        <v>49</v>
      </c>
      <c r="SR28" s="157">
        <v>0</v>
      </c>
      <c r="SS28" s="157">
        <v>0</v>
      </c>
      <c r="ST28" s="158">
        <f t="shared" si="73"/>
        <v>1</v>
      </c>
      <c r="SU28" s="158">
        <f t="shared" si="74"/>
        <v>0</v>
      </c>
      <c r="SW28" s="157" t="s">
        <v>43</v>
      </c>
      <c r="SX28" s="157">
        <v>49</v>
      </c>
      <c r="SY28" s="157">
        <v>49</v>
      </c>
      <c r="SZ28" s="157">
        <v>0</v>
      </c>
      <c r="TA28" s="157">
        <v>0</v>
      </c>
      <c r="TB28" s="158">
        <f t="shared" si="75"/>
        <v>1</v>
      </c>
      <c r="TC28" s="158">
        <f t="shared" si="76"/>
        <v>0</v>
      </c>
      <c r="TE28" s="157" t="s">
        <v>43</v>
      </c>
      <c r="TF28" s="157">
        <v>49</v>
      </c>
      <c r="TG28" s="157">
        <v>49</v>
      </c>
      <c r="TH28" s="157">
        <v>0</v>
      </c>
      <c r="TI28" s="157">
        <v>0</v>
      </c>
      <c r="TJ28" s="158">
        <f t="shared" si="77"/>
        <v>1</v>
      </c>
      <c r="TK28" s="158">
        <f t="shared" si="78"/>
        <v>0</v>
      </c>
      <c r="TM28" s="157" t="s">
        <v>43</v>
      </c>
      <c r="TN28" s="157">
        <v>49</v>
      </c>
      <c r="TO28" s="157">
        <v>49</v>
      </c>
      <c r="TP28" s="157">
        <v>0</v>
      </c>
      <c r="TQ28" s="157">
        <v>0</v>
      </c>
      <c r="TR28" s="158">
        <f t="shared" si="79"/>
        <v>1</v>
      </c>
      <c r="TS28" s="158">
        <f t="shared" si="80"/>
        <v>0</v>
      </c>
      <c r="TU28" s="157" t="s">
        <v>43</v>
      </c>
      <c r="TV28" s="157">
        <v>49</v>
      </c>
      <c r="TW28" s="157">
        <v>49</v>
      </c>
      <c r="TX28" s="157">
        <v>0</v>
      </c>
      <c r="TY28" s="157">
        <v>0</v>
      </c>
      <c r="TZ28" s="158">
        <f t="shared" si="81"/>
        <v>1</v>
      </c>
      <c r="UA28" s="158">
        <f t="shared" si="82"/>
        <v>0</v>
      </c>
      <c r="UC28" s="157" t="s">
        <v>43</v>
      </c>
      <c r="UD28" s="157">
        <v>49</v>
      </c>
      <c r="UE28" s="157">
        <v>49</v>
      </c>
      <c r="UF28" s="157">
        <v>0</v>
      </c>
      <c r="UG28" s="157">
        <v>0</v>
      </c>
      <c r="UH28" s="158">
        <f t="shared" si="83"/>
        <v>1</v>
      </c>
      <c r="UI28" s="158">
        <f t="shared" si="84"/>
        <v>0</v>
      </c>
      <c r="UK28" s="157" t="s">
        <v>43</v>
      </c>
      <c r="UL28" s="157">
        <v>49</v>
      </c>
      <c r="UM28" s="157">
        <v>49</v>
      </c>
      <c r="UN28" s="157">
        <v>0</v>
      </c>
      <c r="UO28" s="157">
        <v>0</v>
      </c>
      <c r="UP28" s="158">
        <f t="shared" si="85"/>
        <v>1</v>
      </c>
      <c r="UQ28" s="158">
        <f t="shared" si="86"/>
        <v>0</v>
      </c>
      <c r="US28" s="157" t="s">
        <v>43</v>
      </c>
      <c r="UT28" s="157">
        <v>49</v>
      </c>
      <c r="UU28" s="157">
        <v>49</v>
      </c>
      <c r="UV28" s="157">
        <v>0</v>
      </c>
      <c r="UW28" s="157">
        <v>0</v>
      </c>
      <c r="UX28" s="158">
        <f t="shared" si="87"/>
        <v>1</v>
      </c>
      <c r="UY28" s="158">
        <f t="shared" si="88"/>
        <v>0</v>
      </c>
      <c r="UZ28" s="157"/>
      <c r="VA28" s="157" t="s">
        <v>43</v>
      </c>
      <c r="VB28" s="157">
        <v>49</v>
      </c>
      <c r="VC28" s="157">
        <v>49</v>
      </c>
      <c r="VD28" s="157">
        <v>0</v>
      </c>
      <c r="VE28" s="157">
        <v>0</v>
      </c>
      <c r="VF28" s="158">
        <f t="shared" si="89"/>
        <v>1</v>
      </c>
      <c r="VG28" s="158">
        <f t="shared" si="90"/>
        <v>0</v>
      </c>
      <c r="VI28" s="157" t="s">
        <v>43</v>
      </c>
      <c r="VJ28" s="157">
        <v>49</v>
      </c>
      <c r="VK28" s="157">
        <v>49</v>
      </c>
      <c r="VL28" s="157">
        <v>0</v>
      </c>
      <c r="VM28" s="157">
        <v>0</v>
      </c>
      <c r="VN28" s="158">
        <f t="shared" si="91"/>
        <v>1</v>
      </c>
      <c r="VO28" s="158">
        <f t="shared" si="92"/>
        <v>0</v>
      </c>
      <c r="VQ28" s="157" t="s">
        <v>43</v>
      </c>
      <c r="VR28" s="157">
        <v>49</v>
      </c>
      <c r="VS28" s="157">
        <v>49</v>
      </c>
      <c r="VT28" s="157">
        <v>0</v>
      </c>
      <c r="VU28" s="157">
        <v>0</v>
      </c>
      <c r="VV28" s="158">
        <f t="shared" si="93"/>
        <v>1</v>
      </c>
      <c r="VW28" s="158">
        <f t="shared" si="94"/>
        <v>0</v>
      </c>
      <c r="VY28" s="157" t="s">
        <v>43</v>
      </c>
      <c r="VZ28" s="157">
        <v>49</v>
      </c>
      <c r="WA28" s="157">
        <v>49</v>
      </c>
      <c r="WB28" s="157">
        <v>0</v>
      </c>
      <c r="WC28" s="157">
        <v>0</v>
      </c>
      <c r="WD28" s="158">
        <f t="shared" si="95"/>
        <v>1</v>
      </c>
      <c r="WE28" s="158">
        <f t="shared" si="96"/>
        <v>0</v>
      </c>
      <c r="WG28" s="157" t="s">
        <v>43</v>
      </c>
      <c r="WH28" s="157">
        <v>49</v>
      </c>
      <c r="WI28" s="157">
        <v>49</v>
      </c>
      <c r="WJ28" s="157">
        <v>0</v>
      </c>
      <c r="WK28" s="157">
        <v>0</v>
      </c>
      <c r="WL28" s="158">
        <f t="shared" si="97"/>
        <v>1</v>
      </c>
      <c r="WM28" s="158">
        <f t="shared" si="98"/>
        <v>0</v>
      </c>
      <c r="WO28" s="157" t="s">
        <v>43</v>
      </c>
      <c r="WP28" s="157">
        <v>49</v>
      </c>
      <c r="WQ28" s="157">
        <v>49</v>
      </c>
      <c r="WR28" s="157">
        <v>0</v>
      </c>
      <c r="WS28" s="157">
        <v>0</v>
      </c>
      <c r="WT28" s="158">
        <f t="shared" si="99"/>
        <v>1</v>
      </c>
      <c r="WU28" s="158">
        <f t="shared" si="100"/>
        <v>0</v>
      </c>
      <c r="WW28" s="157" t="s">
        <v>43</v>
      </c>
      <c r="WX28" s="157">
        <v>49</v>
      </c>
      <c r="WY28" s="157">
        <v>49</v>
      </c>
      <c r="WZ28" s="157">
        <v>0</v>
      </c>
      <c r="XA28" s="157">
        <v>0</v>
      </c>
      <c r="XB28" s="158">
        <f t="shared" si="101"/>
        <v>1</v>
      </c>
      <c r="XC28" s="158" t="str">
        <f t="shared" si="102"/>
        <v>OK</v>
      </c>
      <c r="XE28" s="157" t="s">
        <v>43</v>
      </c>
      <c r="XF28" s="157">
        <v>49</v>
      </c>
      <c r="XG28" s="157">
        <v>49</v>
      </c>
      <c r="XH28" s="157">
        <v>0</v>
      </c>
      <c r="XI28" s="157">
        <v>0</v>
      </c>
      <c r="XJ28" s="158">
        <f t="shared" si="103"/>
        <v>1</v>
      </c>
      <c r="XK28" s="158" t="str">
        <f t="shared" si="114"/>
        <v>OK</v>
      </c>
      <c r="XM28" s="157" t="s">
        <v>43</v>
      </c>
      <c r="XN28" s="157">
        <v>49</v>
      </c>
      <c r="XO28" s="157">
        <v>49</v>
      </c>
      <c r="XP28" s="157">
        <v>0</v>
      </c>
      <c r="XQ28" s="157">
        <v>0</v>
      </c>
      <c r="XR28" s="158">
        <f t="shared" si="104"/>
        <v>1</v>
      </c>
      <c r="XS28" s="158" t="str">
        <f t="shared" si="115"/>
        <v>OK</v>
      </c>
    </row>
    <row r="29" spans="1:643" ht="17.25" thickBot="1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3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4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5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6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7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8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9"/>
        <v>0</v>
      </c>
      <c r="BT29" s="2" t="s">
        <v>44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10"/>
        <v>0</v>
      </c>
      <c r="CB29" s="2" t="s">
        <v>44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11"/>
        <v>0</v>
      </c>
      <c r="CJ29" s="2" t="s">
        <v>44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2"/>
        <v>0</v>
      </c>
      <c r="CR29" s="2" t="s">
        <v>44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3"/>
        <v>0</v>
      </c>
      <c r="CZ29" s="2" t="s">
        <v>44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4"/>
        <v>0</v>
      </c>
      <c r="DH29" s="2" t="s">
        <v>44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5"/>
        <v>0</v>
      </c>
      <c r="DP29" s="2" t="s">
        <v>44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6"/>
        <v>0</v>
      </c>
      <c r="DX29" s="2" t="s">
        <v>44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7"/>
        <v>0</v>
      </c>
      <c r="EF29" s="2" t="s">
        <v>44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8"/>
        <v>0</v>
      </c>
      <c r="EN29" s="2" t="s">
        <v>44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9"/>
        <v>0</v>
      </c>
      <c r="EV29" s="2" t="s">
        <v>44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20"/>
        <v>0</v>
      </c>
      <c r="FD29" s="2" t="s">
        <v>44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21"/>
        <v>0</v>
      </c>
      <c r="FL29" s="2" t="s">
        <v>44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4">
        <f t="shared" si="22"/>
        <v>0</v>
      </c>
      <c r="FT29" s="2" t="s">
        <v>44</v>
      </c>
      <c r="FU29" s="2">
        <v>4</v>
      </c>
      <c r="FV29" s="2">
        <v>4</v>
      </c>
      <c r="FW29" s="2">
        <v>0</v>
      </c>
      <c r="FX29" s="2">
        <v>0</v>
      </c>
      <c r="FY29" s="4">
        <v>1</v>
      </c>
      <c r="FZ29" s="4">
        <f t="shared" si="23"/>
        <v>0</v>
      </c>
      <c r="GB29" s="2" t="s">
        <v>44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4">
        <f t="shared" si="24"/>
        <v>0</v>
      </c>
      <c r="GJ29" s="2" t="s">
        <v>44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5"/>
        <v>0</v>
      </c>
      <c r="GR29" s="2" t="s">
        <v>44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111">
        <f t="shared" si="111"/>
        <v>0</v>
      </c>
      <c r="GZ29" s="2" t="s">
        <v>44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>HE29-'[1]ASUS MeMO Pad 8 K011'!ES29</f>
        <v>0</v>
      </c>
      <c r="HH29" s="2" t="s">
        <v>44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6"/>
        <v>0</v>
      </c>
      <c r="HP29" s="2" t="s">
        <v>44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7"/>
        <v>0</v>
      </c>
      <c r="HX29" s="2" t="s">
        <v>44</v>
      </c>
      <c r="HY29" s="2">
        <v>4</v>
      </c>
      <c r="HZ29" s="2">
        <v>4</v>
      </c>
      <c r="IA29" s="2">
        <v>0</v>
      </c>
      <c r="IB29" s="2">
        <v>0</v>
      </c>
      <c r="IC29" s="4">
        <f t="shared" si="105"/>
        <v>1</v>
      </c>
      <c r="ID29" s="4">
        <f t="shared" si="28"/>
        <v>0</v>
      </c>
      <c r="IF29" s="2" t="s">
        <v>44</v>
      </c>
      <c r="IG29" s="2">
        <v>4</v>
      </c>
      <c r="IH29" s="2">
        <v>4</v>
      </c>
      <c r="II29" s="2">
        <v>0</v>
      </c>
      <c r="IJ29" s="2">
        <v>0</v>
      </c>
      <c r="IK29" s="4">
        <f t="shared" si="106"/>
        <v>1</v>
      </c>
      <c r="IL29" s="4">
        <f t="shared" si="29"/>
        <v>0</v>
      </c>
      <c r="IN29" s="2" t="s">
        <v>44</v>
      </c>
      <c r="IO29" s="2">
        <v>4</v>
      </c>
      <c r="IP29" s="2">
        <v>4</v>
      </c>
      <c r="IQ29" s="2">
        <v>0</v>
      </c>
      <c r="IR29" s="2">
        <v>0</v>
      </c>
      <c r="IS29" s="4">
        <v>1</v>
      </c>
      <c r="IT29" s="4">
        <f t="shared" si="30"/>
        <v>0</v>
      </c>
      <c r="IV29" s="2" t="s">
        <v>44</v>
      </c>
      <c r="IW29" s="2">
        <v>4</v>
      </c>
      <c r="IX29" s="2">
        <v>4</v>
      </c>
      <c r="IY29" s="2">
        <v>0</v>
      </c>
      <c r="IZ29" s="2">
        <v>0</v>
      </c>
      <c r="JA29" s="4">
        <v>1</v>
      </c>
      <c r="JB29" s="4">
        <f t="shared" si="31"/>
        <v>0</v>
      </c>
      <c r="JD29" s="2" t="s">
        <v>44</v>
      </c>
      <c r="JE29" s="2">
        <v>4</v>
      </c>
      <c r="JF29" s="2">
        <v>4</v>
      </c>
      <c r="JG29" s="2">
        <v>0</v>
      </c>
      <c r="JH29" s="2">
        <v>0</v>
      </c>
      <c r="JI29" s="4">
        <v>1</v>
      </c>
      <c r="JJ29" s="4">
        <f t="shared" si="32"/>
        <v>0</v>
      </c>
      <c r="JL29" s="2" t="s">
        <v>44</v>
      </c>
      <c r="JM29" s="2">
        <v>4</v>
      </c>
      <c r="JN29" s="2">
        <v>4</v>
      </c>
      <c r="JO29" s="2">
        <v>0</v>
      </c>
      <c r="JP29" s="2">
        <v>0</v>
      </c>
      <c r="JQ29" s="4">
        <v>1</v>
      </c>
      <c r="JR29" s="4">
        <f t="shared" si="33"/>
        <v>0</v>
      </c>
      <c r="JT29" s="2" t="s">
        <v>44</v>
      </c>
      <c r="JU29" s="2">
        <v>4</v>
      </c>
      <c r="JV29" s="2">
        <v>4</v>
      </c>
      <c r="JW29" s="2">
        <v>0</v>
      </c>
      <c r="JX29" s="2">
        <v>0</v>
      </c>
      <c r="JY29" s="4">
        <v>1</v>
      </c>
      <c r="JZ29" s="4">
        <f t="shared" si="34"/>
        <v>0</v>
      </c>
      <c r="KB29" s="2" t="s">
        <v>44</v>
      </c>
      <c r="KC29" s="2">
        <v>4</v>
      </c>
      <c r="KD29" s="2">
        <v>4</v>
      </c>
      <c r="KE29" s="2">
        <v>0</v>
      </c>
      <c r="KF29" s="2">
        <v>0</v>
      </c>
      <c r="KG29" s="4">
        <v>1</v>
      </c>
      <c r="KH29" s="4">
        <f t="shared" si="35"/>
        <v>0</v>
      </c>
      <c r="KJ29" s="2" t="s">
        <v>44</v>
      </c>
      <c r="KK29" s="2">
        <v>4</v>
      </c>
      <c r="KL29" s="2">
        <v>4</v>
      </c>
      <c r="KM29" s="2">
        <v>0</v>
      </c>
      <c r="KN29" s="2">
        <v>0</v>
      </c>
      <c r="KO29" s="4">
        <f t="shared" si="107"/>
        <v>1</v>
      </c>
      <c r="KP29" s="4">
        <f t="shared" si="36"/>
        <v>0</v>
      </c>
      <c r="KQ29" s="4"/>
      <c r="KR29" s="116" t="s">
        <v>44</v>
      </c>
      <c r="KS29" s="116">
        <v>4</v>
      </c>
      <c r="KT29" s="117">
        <v>4</v>
      </c>
      <c r="KU29" s="117">
        <v>0</v>
      </c>
      <c r="KV29" s="117">
        <v>0</v>
      </c>
      <c r="KW29" s="118">
        <v>1</v>
      </c>
      <c r="KX29" s="118">
        <v>0</v>
      </c>
      <c r="KY29" s="116"/>
      <c r="KZ29" s="116" t="s">
        <v>44</v>
      </c>
      <c r="LA29" s="116">
        <v>4</v>
      </c>
      <c r="LB29" s="116">
        <v>4</v>
      </c>
      <c r="LC29" s="116">
        <v>0</v>
      </c>
      <c r="LD29" s="116">
        <v>0</v>
      </c>
      <c r="LE29" s="122">
        <v>1</v>
      </c>
      <c r="LF29" s="158">
        <f t="shared" si="37"/>
        <v>0</v>
      </c>
      <c r="LG29" s="158"/>
      <c r="LH29" s="156" t="s">
        <v>44</v>
      </c>
      <c r="LI29" s="156">
        <v>4</v>
      </c>
      <c r="LJ29" s="156">
        <v>4</v>
      </c>
      <c r="LK29" s="156">
        <v>0</v>
      </c>
      <c r="LL29" s="156">
        <v>0</v>
      </c>
      <c r="LM29" s="162">
        <v>1</v>
      </c>
      <c r="LN29" s="158">
        <f t="shared" si="38"/>
        <v>0</v>
      </c>
      <c r="LO29" s="157"/>
      <c r="LP29" s="2" t="s">
        <v>44</v>
      </c>
      <c r="LQ29" s="2">
        <v>4</v>
      </c>
      <c r="LR29" s="2">
        <v>4</v>
      </c>
      <c r="LS29" s="2">
        <v>0</v>
      </c>
      <c r="LT29" s="2">
        <v>0</v>
      </c>
      <c r="LU29" s="4">
        <f t="shared" si="108"/>
        <v>1</v>
      </c>
      <c r="LV29" s="4">
        <f t="shared" si="39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109"/>
        <v>1</v>
      </c>
      <c r="MD29" s="158">
        <f t="shared" si="40"/>
        <v>0</v>
      </c>
      <c r="MF29" s="156" t="s">
        <v>44</v>
      </c>
      <c r="MG29" s="156">
        <v>4</v>
      </c>
      <c r="MH29" s="156">
        <v>4</v>
      </c>
      <c r="MI29" s="156">
        <v>0</v>
      </c>
      <c r="MJ29" s="156">
        <v>0</v>
      </c>
      <c r="MK29" s="162">
        <f t="shared" si="41"/>
        <v>1</v>
      </c>
      <c r="ML29" s="158">
        <f t="shared" si="42"/>
        <v>0</v>
      </c>
      <c r="MM29" s="157"/>
      <c r="MN29" s="156" t="s">
        <v>44</v>
      </c>
      <c r="MO29" s="156">
        <v>4</v>
      </c>
      <c r="MP29" s="156">
        <v>4</v>
      </c>
      <c r="MQ29" s="156">
        <v>0</v>
      </c>
      <c r="MR29" s="156">
        <v>0</v>
      </c>
      <c r="MS29" s="162">
        <v>1</v>
      </c>
      <c r="MT29" s="158">
        <f t="shared" si="43"/>
        <v>0</v>
      </c>
      <c r="MU29" s="157"/>
      <c r="MV29" s="156" t="s">
        <v>44</v>
      </c>
      <c r="MW29" s="156">
        <v>4</v>
      </c>
      <c r="MX29" s="156">
        <v>4</v>
      </c>
      <c r="MY29" s="156">
        <v>0</v>
      </c>
      <c r="MZ29" s="156">
        <v>0</v>
      </c>
      <c r="NA29" s="162">
        <v>1</v>
      </c>
      <c r="NB29" s="158">
        <f t="shared" si="44"/>
        <v>0</v>
      </c>
      <c r="NC29" s="157"/>
      <c r="ND29" s="156" t="s">
        <v>44</v>
      </c>
      <c r="NE29" s="156">
        <v>4</v>
      </c>
      <c r="NF29" s="156">
        <v>4</v>
      </c>
      <c r="NG29" s="156">
        <v>0</v>
      </c>
      <c r="NH29" s="156">
        <v>0</v>
      </c>
      <c r="NI29" s="162">
        <v>1</v>
      </c>
      <c r="NJ29" s="158">
        <f t="shared" si="45"/>
        <v>0</v>
      </c>
      <c r="NK29" s="157"/>
      <c r="NL29" s="156" t="s">
        <v>44</v>
      </c>
      <c r="NM29" s="156">
        <v>4</v>
      </c>
      <c r="NN29" s="156">
        <v>4</v>
      </c>
      <c r="NO29" s="156">
        <v>0</v>
      </c>
      <c r="NP29" s="156">
        <v>0</v>
      </c>
      <c r="NQ29" s="162">
        <v>1</v>
      </c>
      <c r="NR29" s="158">
        <f t="shared" si="46"/>
        <v>0</v>
      </c>
      <c r="NS29" s="157"/>
      <c r="OO29" s="157" t="s">
        <v>44</v>
      </c>
      <c r="OP29" s="157">
        <v>4</v>
      </c>
      <c r="OQ29" s="157">
        <v>4</v>
      </c>
      <c r="OR29" s="157">
        <v>0</v>
      </c>
      <c r="OS29" s="157">
        <v>0</v>
      </c>
      <c r="OT29" s="158">
        <f t="shared" si="47"/>
        <v>1</v>
      </c>
      <c r="OU29" s="158">
        <f t="shared" si="48"/>
        <v>0</v>
      </c>
      <c r="OW29" s="157" t="s">
        <v>44</v>
      </c>
      <c r="OX29" s="157">
        <v>4</v>
      </c>
      <c r="OY29" s="157">
        <v>4</v>
      </c>
      <c r="OZ29" s="157">
        <v>0</v>
      </c>
      <c r="PA29" s="157">
        <v>0</v>
      </c>
      <c r="PB29" s="158">
        <f t="shared" si="110"/>
        <v>1</v>
      </c>
      <c r="PC29" s="158">
        <f t="shared" si="50"/>
        <v>0</v>
      </c>
      <c r="PE29" s="157" t="s">
        <v>44</v>
      </c>
      <c r="PF29" s="157">
        <v>4</v>
      </c>
      <c r="PG29" s="157">
        <v>4</v>
      </c>
      <c r="PH29" s="157">
        <v>0</v>
      </c>
      <c r="PI29" s="157">
        <v>0</v>
      </c>
      <c r="PJ29" s="158">
        <f t="shared" si="51"/>
        <v>1</v>
      </c>
      <c r="PK29" s="158">
        <f t="shared" si="52"/>
        <v>0</v>
      </c>
      <c r="PM29" s="157" t="s">
        <v>44</v>
      </c>
      <c r="PN29" s="157">
        <v>4</v>
      </c>
      <c r="PO29" s="157">
        <v>4</v>
      </c>
      <c r="PP29" s="157">
        <v>0</v>
      </c>
      <c r="PQ29" s="157">
        <v>0</v>
      </c>
      <c r="PR29" s="158">
        <f t="shared" si="53"/>
        <v>1</v>
      </c>
      <c r="PS29" s="158">
        <f t="shared" si="54"/>
        <v>0</v>
      </c>
      <c r="PU29" s="157" t="s">
        <v>44</v>
      </c>
      <c r="PV29" s="157">
        <v>4</v>
      </c>
      <c r="PW29" s="157">
        <v>4</v>
      </c>
      <c r="PX29" s="157">
        <v>0</v>
      </c>
      <c r="PY29" s="157">
        <v>0</v>
      </c>
      <c r="PZ29" s="158">
        <f t="shared" si="55"/>
        <v>1</v>
      </c>
      <c r="QA29" s="158">
        <f t="shared" si="56"/>
        <v>0</v>
      </c>
      <c r="QC29" s="157" t="s">
        <v>44</v>
      </c>
      <c r="QD29" s="157">
        <v>4</v>
      </c>
      <c r="QE29" s="157">
        <v>4</v>
      </c>
      <c r="QF29" s="157">
        <v>0</v>
      </c>
      <c r="QG29" s="157">
        <v>0</v>
      </c>
      <c r="QH29" s="158">
        <f t="shared" si="57"/>
        <v>1</v>
      </c>
      <c r="QI29" s="158">
        <f t="shared" si="58"/>
        <v>0</v>
      </c>
      <c r="QK29" s="157" t="s">
        <v>44</v>
      </c>
      <c r="QL29" s="157">
        <v>4</v>
      </c>
      <c r="QM29" s="157">
        <v>4</v>
      </c>
      <c r="QN29" s="157">
        <v>0</v>
      </c>
      <c r="QO29" s="157">
        <v>0</v>
      </c>
      <c r="QP29" s="158">
        <f t="shared" si="59"/>
        <v>1</v>
      </c>
      <c r="QQ29" s="158">
        <f t="shared" si="60"/>
        <v>0</v>
      </c>
      <c r="QS29" s="157" t="s">
        <v>44</v>
      </c>
      <c r="QT29" s="157">
        <v>4</v>
      </c>
      <c r="QU29" s="157">
        <v>4</v>
      </c>
      <c r="QV29" s="157">
        <v>0</v>
      </c>
      <c r="QW29" s="157">
        <v>0</v>
      </c>
      <c r="QX29" s="158">
        <f t="shared" si="61"/>
        <v>1</v>
      </c>
      <c r="QY29" s="158">
        <f t="shared" si="62"/>
        <v>0</v>
      </c>
      <c r="RA29" s="157" t="s">
        <v>44</v>
      </c>
      <c r="RB29" s="157">
        <v>4</v>
      </c>
      <c r="RC29" s="157">
        <v>4</v>
      </c>
      <c r="RD29" s="157">
        <v>0</v>
      </c>
      <c r="RE29" s="157">
        <v>0</v>
      </c>
      <c r="RF29" s="158">
        <f t="shared" si="63"/>
        <v>1</v>
      </c>
      <c r="RG29" s="158">
        <f t="shared" si="64"/>
        <v>0</v>
      </c>
      <c r="RI29" s="157" t="s">
        <v>44</v>
      </c>
      <c r="RJ29" s="157">
        <v>4</v>
      </c>
      <c r="RK29" s="157">
        <v>4</v>
      </c>
      <c r="RL29" s="157">
        <v>0</v>
      </c>
      <c r="RM29" s="157">
        <v>0</v>
      </c>
      <c r="RN29" s="158">
        <f t="shared" si="65"/>
        <v>1</v>
      </c>
      <c r="RO29" s="158">
        <f t="shared" si="66"/>
        <v>0</v>
      </c>
      <c r="RQ29" s="157" t="s">
        <v>44</v>
      </c>
      <c r="RR29" s="157">
        <v>4</v>
      </c>
      <c r="RS29" s="157">
        <v>4</v>
      </c>
      <c r="RT29" s="157">
        <v>0</v>
      </c>
      <c r="RU29" s="157">
        <v>0</v>
      </c>
      <c r="RV29" s="158">
        <f t="shared" si="67"/>
        <v>1</v>
      </c>
      <c r="RW29" s="158">
        <f t="shared" si="68"/>
        <v>0</v>
      </c>
      <c r="RY29" s="157" t="s">
        <v>44</v>
      </c>
      <c r="RZ29" s="157">
        <v>4</v>
      </c>
      <c r="SA29" s="157">
        <v>4</v>
      </c>
      <c r="SB29" s="157">
        <v>0</v>
      </c>
      <c r="SC29" s="157">
        <v>0</v>
      </c>
      <c r="SD29" s="158">
        <f t="shared" si="69"/>
        <v>1</v>
      </c>
      <c r="SE29" s="158">
        <f t="shared" si="70"/>
        <v>0</v>
      </c>
      <c r="SG29" s="157" t="s">
        <v>44</v>
      </c>
      <c r="SH29" s="157">
        <v>4</v>
      </c>
      <c r="SI29" s="157">
        <v>4</v>
      </c>
      <c r="SJ29" s="157">
        <v>0</v>
      </c>
      <c r="SK29" s="157">
        <v>0</v>
      </c>
      <c r="SL29" s="158">
        <f t="shared" si="71"/>
        <v>1</v>
      </c>
      <c r="SM29" s="158">
        <f t="shared" si="72"/>
        <v>0</v>
      </c>
      <c r="SO29" s="157" t="s">
        <v>44</v>
      </c>
      <c r="SP29" s="157">
        <v>4</v>
      </c>
      <c r="SQ29" s="157">
        <v>4</v>
      </c>
      <c r="SR29" s="157">
        <v>0</v>
      </c>
      <c r="SS29" s="157">
        <v>0</v>
      </c>
      <c r="ST29" s="158">
        <f t="shared" si="73"/>
        <v>1</v>
      </c>
      <c r="SU29" s="158">
        <f t="shared" si="74"/>
        <v>0</v>
      </c>
      <c r="SW29" s="157" t="s">
        <v>44</v>
      </c>
      <c r="SX29" s="157">
        <v>4</v>
      </c>
      <c r="SY29" s="157">
        <v>4</v>
      </c>
      <c r="SZ29" s="157">
        <v>0</v>
      </c>
      <c r="TA29" s="157">
        <v>0</v>
      </c>
      <c r="TB29" s="158">
        <f t="shared" si="75"/>
        <v>1</v>
      </c>
      <c r="TC29" s="158">
        <f t="shared" si="76"/>
        <v>0</v>
      </c>
      <c r="TE29" s="157" t="s">
        <v>44</v>
      </c>
      <c r="TF29" s="157">
        <v>4</v>
      </c>
      <c r="TG29" s="157">
        <v>4</v>
      </c>
      <c r="TH29" s="157">
        <v>0</v>
      </c>
      <c r="TI29" s="157">
        <v>0</v>
      </c>
      <c r="TJ29" s="158">
        <f t="shared" si="77"/>
        <v>1</v>
      </c>
      <c r="TK29" s="158">
        <f t="shared" si="78"/>
        <v>0</v>
      </c>
      <c r="TM29" s="157" t="s">
        <v>44</v>
      </c>
      <c r="TN29" s="157">
        <v>4</v>
      </c>
      <c r="TO29" s="157">
        <v>4</v>
      </c>
      <c r="TP29" s="157">
        <v>0</v>
      </c>
      <c r="TQ29" s="157">
        <v>0</v>
      </c>
      <c r="TR29" s="158">
        <f t="shared" si="79"/>
        <v>1</v>
      </c>
      <c r="TS29" s="158">
        <f t="shared" si="80"/>
        <v>0</v>
      </c>
      <c r="TU29" s="157" t="s">
        <v>44</v>
      </c>
      <c r="TV29" s="157">
        <v>4</v>
      </c>
      <c r="TW29" s="157">
        <v>4</v>
      </c>
      <c r="TX29" s="157">
        <v>0</v>
      </c>
      <c r="TY29" s="157">
        <v>0</v>
      </c>
      <c r="TZ29" s="158">
        <f t="shared" si="81"/>
        <v>1</v>
      </c>
      <c r="UA29" s="158">
        <f t="shared" si="82"/>
        <v>0</v>
      </c>
      <c r="UC29" s="157" t="s">
        <v>44</v>
      </c>
      <c r="UD29" s="157">
        <v>4</v>
      </c>
      <c r="UE29" s="157">
        <v>4</v>
      </c>
      <c r="UF29" s="157">
        <v>0</v>
      </c>
      <c r="UG29" s="157">
        <v>0</v>
      </c>
      <c r="UH29" s="158">
        <f t="shared" si="83"/>
        <v>1</v>
      </c>
      <c r="UI29" s="158">
        <f t="shared" si="84"/>
        <v>0</v>
      </c>
      <c r="UK29" s="157" t="s">
        <v>44</v>
      </c>
      <c r="UL29" s="157">
        <v>4</v>
      </c>
      <c r="UM29" s="157">
        <v>4</v>
      </c>
      <c r="UN29" s="157">
        <v>0</v>
      </c>
      <c r="UO29" s="157">
        <v>0</v>
      </c>
      <c r="UP29" s="158">
        <f t="shared" si="85"/>
        <v>1</v>
      </c>
      <c r="UQ29" s="158">
        <f t="shared" si="86"/>
        <v>0</v>
      </c>
      <c r="US29" s="157" t="s">
        <v>44</v>
      </c>
      <c r="UT29" s="157">
        <v>4</v>
      </c>
      <c r="UU29" s="157">
        <v>4</v>
      </c>
      <c r="UV29" s="157">
        <v>0</v>
      </c>
      <c r="UW29" s="157">
        <v>0</v>
      </c>
      <c r="UX29" s="158">
        <f t="shared" si="87"/>
        <v>1</v>
      </c>
      <c r="UY29" s="158">
        <f t="shared" si="88"/>
        <v>0</v>
      </c>
      <c r="UZ29" s="157"/>
      <c r="VA29" s="157" t="s">
        <v>44</v>
      </c>
      <c r="VB29" s="157">
        <v>4</v>
      </c>
      <c r="VC29" s="157">
        <v>4</v>
      </c>
      <c r="VD29" s="157">
        <v>0</v>
      </c>
      <c r="VE29" s="157">
        <v>0</v>
      </c>
      <c r="VF29" s="158">
        <f t="shared" si="89"/>
        <v>1</v>
      </c>
      <c r="VG29" s="158">
        <f t="shared" si="90"/>
        <v>0</v>
      </c>
      <c r="VI29" s="157" t="s">
        <v>44</v>
      </c>
      <c r="VJ29" s="157">
        <v>4</v>
      </c>
      <c r="VK29" s="157">
        <v>4</v>
      </c>
      <c r="VL29" s="157">
        <v>0</v>
      </c>
      <c r="VM29" s="157">
        <v>0</v>
      </c>
      <c r="VN29" s="158">
        <f t="shared" si="91"/>
        <v>1</v>
      </c>
      <c r="VO29" s="158">
        <f t="shared" si="92"/>
        <v>0</v>
      </c>
      <c r="VQ29" s="157" t="s">
        <v>44</v>
      </c>
      <c r="VR29" s="157">
        <v>4</v>
      </c>
      <c r="VS29" s="157">
        <v>4</v>
      </c>
      <c r="VT29" s="157">
        <v>0</v>
      </c>
      <c r="VU29" s="157">
        <v>0</v>
      </c>
      <c r="VV29" s="158">
        <f t="shared" si="93"/>
        <v>1</v>
      </c>
      <c r="VW29" s="158">
        <f t="shared" si="94"/>
        <v>0</v>
      </c>
      <c r="VY29" s="157" t="s">
        <v>44</v>
      </c>
      <c r="VZ29" s="157">
        <v>4</v>
      </c>
      <c r="WA29" s="157">
        <v>4</v>
      </c>
      <c r="WB29" s="157">
        <v>0</v>
      </c>
      <c r="WC29" s="157">
        <v>0</v>
      </c>
      <c r="WD29" s="158">
        <f t="shared" si="95"/>
        <v>1</v>
      </c>
      <c r="WE29" s="158">
        <f t="shared" si="96"/>
        <v>0</v>
      </c>
      <c r="WG29" s="157" t="s">
        <v>44</v>
      </c>
      <c r="WH29" s="157">
        <v>4</v>
      </c>
      <c r="WI29" s="157">
        <v>4</v>
      </c>
      <c r="WJ29" s="157">
        <v>0</v>
      </c>
      <c r="WK29" s="157">
        <v>0</v>
      </c>
      <c r="WL29" s="158">
        <f t="shared" si="97"/>
        <v>1</v>
      </c>
      <c r="WM29" s="158">
        <f t="shared" si="98"/>
        <v>0</v>
      </c>
      <c r="WO29" s="157" t="s">
        <v>44</v>
      </c>
      <c r="WP29" s="157">
        <v>4</v>
      </c>
      <c r="WQ29" s="157">
        <v>4</v>
      </c>
      <c r="WR29" s="157">
        <v>0</v>
      </c>
      <c r="WS29" s="157">
        <v>0</v>
      </c>
      <c r="WT29" s="158">
        <f t="shared" si="99"/>
        <v>1</v>
      </c>
      <c r="WU29" s="158">
        <f t="shared" si="100"/>
        <v>0</v>
      </c>
      <c r="WW29" s="157" t="s">
        <v>44</v>
      </c>
      <c r="WX29" s="157">
        <v>4</v>
      </c>
      <c r="WY29" s="157">
        <v>4</v>
      </c>
      <c r="WZ29" s="157">
        <v>0</v>
      </c>
      <c r="XA29" s="157">
        <v>0</v>
      </c>
      <c r="XB29" s="158">
        <f t="shared" si="101"/>
        <v>1</v>
      </c>
      <c r="XC29" s="158" t="str">
        <f t="shared" si="102"/>
        <v>OK</v>
      </c>
      <c r="XE29" s="157" t="s">
        <v>44</v>
      </c>
      <c r="XF29" s="157">
        <v>4</v>
      </c>
      <c r="XG29" s="157">
        <v>4</v>
      </c>
      <c r="XH29" s="157">
        <v>0</v>
      </c>
      <c r="XI29" s="157">
        <v>0</v>
      </c>
      <c r="XJ29" s="158">
        <f t="shared" si="103"/>
        <v>1</v>
      </c>
      <c r="XK29" s="158" t="str">
        <f t="shared" si="114"/>
        <v>OK</v>
      </c>
      <c r="XM29" s="157" t="s">
        <v>44</v>
      </c>
      <c r="XN29" s="157">
        <v>4</v>
      </c>
      <c r="XO29" s="157">
        <v>4</v>
      </c>
      <c r="XP29" s="157">
        <v>0</v>
      </c>
      <c r="XQ29" s="157">
        <v>0</v>
      </c>
      <c r="XR29" s="158">
        <f t="shared" si="104"/>
        <v>1</v>
      </c>
      <c r="XS29" s="158" t="str">
        <f t="shared" si="115"/>
        <v>OK</v>
      </c>
    </row>
    <row r="30" spans="1:643" ht="17.25" thickBot="1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3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4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5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6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7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8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9"/>
        <v>0</v>
      </c>
      <c r="BT30" s="2" t="s">
        <v>45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10"/>
        <v>0</v>
      </c>
      <c r="CB30" s="2" t="s">
        <v>45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11"/>
        <v>0</v>
      </c>
      <c r="CJ30" s="2" t="s">
        <v>45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2"/>
        <v>0</v>
      </c>
      <c r="CR30" s="2" t="s">
        <v>45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3"/>
        <v>0</v>
      </c>
      <c r="CZ30" s="2" t="s">
        <v>45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4"/>
        <v>0</v>
      </c>
      <c r="DH30" s="2" t="s">
        <v>45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5"/>
        <v>0</v>
      </c>
      <c r="DP30" s="2" t="s">
        <v>45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6"/>
        <v>0</v>
      </c>
      <c r="DX30" s="2" t="s">
        <v>45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7"/>
        <v>0</v>
      </c>
      <c r="EF30" s="2" t="s">
        <v>45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8"/>
        <v>0</v>
      </c>
      <c r="EN30" s="2" t="s">
        <v>45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9"/>
        <v>0</v>
      </c>
      <c r="EV30" s="2" t="s">
        <v>45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20"/>
        <v>0</v>
      </c>
      <c r="FD30" s="2" t="s">
        <v>45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21"/>
        <v>0</v>
      </c>
      <c r="FL30" s="2" t="s">
        <v>45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4">
        <f t="shared" si="22"/>
        <v>0</v>
      </c>
      <c r="FT30" s="2" t="s">
        <v>45</v>
      </c>
      <c r="FU30" s="2">
        <v>52</v>
      </c>
      <c r="FV30" s="2">
        <v>52</v>
      </c>
      <c r="FW30" s="2">
        <v>0</v>
      </c>
      <c r="FX30" s="2">
        <v>0</v>
      </c>
      <c r="FY30" s="4">
        <v>1</v>
      </c>
      <c r="FZ30" s="4">
        <f t="shared" si="23"/>
        <v>0</v>
      </c>
      <c r="GB30" s="2" t="s">
        <v>45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4">
        <f t="shared" si="24"/>
        <v>0</v>
      </c>
      <c r="GJ30" s="2" t="s">
        <v>45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5"/>
        <v>0</v>
      </c>
      <c r="GR30" s="2" t="s">
        <v>45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111">
        <f t="shared" si="111"/>
        <v>0</v>
      </c>
      <c r="GZ30" s="2" t="s">
        <v>45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>HE30-'[1]ASUS MeMO Pad 8 K011'!ES30</f>
        <v>0</v>
      </c>
      <c r="HH30" s="2" t="s">
        <v>45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6"/>
        <v>0</v>
      </c>
      <c r="HP30" s="2" t="s">
        <v>45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7"/>
        <v>0</v>
      </c>
      <c r="HX30" s="2" t="s">
        <v>45</v>
      </c>
      <c r="HY30" s="2">
        <v>52</v>
      </c>
      <c r="HZ30" s="2">
        <v>52</v>
      </c>
      <c r="IA30" s="2">
        <v>0</v>
      </c>
      <c r="IB30" s="2">
        <v>0</v>
      </c>
      <c r="IC30" s="4">
        <f t="shared" si="105"/>
        <v>1</v>
      </c>
      <c r="ID30" s="4">
        <f t="shared" si="28"/>
        <v>0</v>
      </c>
      <c r="IF30" s="2" t="s">
        <v>45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106"/>
        <v>1</v>
      </c>
      <c r="IL30" s="4">
        <f t="shared" si="29"/>
        <v>0</v>
      </c>
      <c r="IN30" s="2" t="s">
        <v>45</v>
      </c>
      <c r="IO30" s="2">
        <v>52</v>
      </c>
      <c r="IP30" s="2">
        <v>52</v>
      </c>
      <c r="IQ30" s="2">
        <v>0</v>
      </c>
      <c r="IR30" s="2">
        <v>0</v>
      </c>
      <c r="IS30" s="4">
        <v>1</v>
      </c>
      <c r="IT30" s="4">
        <f t="shared" si="30"/>
        <v>0</v>
      </c>
      <c r="IV30" s="2" t="s">
        <v>45</v>
      </c>
      <c r="IW30" s="2">
        <v>52</v>
      </c>
      <c r="IX30" s="2">
        <v>52</v>
      </c>
      <c r="IY30" s="2">
        <v>0</v>
      </c>
      <c r="IZ30" s="2">
        <v>0</v>
      </c>
      <c r="JA30" s="4">
        <v>1</v>
      </c>
      <c r="JB30" s="4">
        <f t="shared" si="31"/>
        <v>0</v>
      </c>
      <c r="JD30" s="2" t="s">
        <v>45</v>
      </c>
      <c r="JE30" s="2">
        <v>52</v>
      </c>
      <c r="JF30" s="2">
        <v>52</v>
      </c>
      <c r="JG30" s="2">
        <v>0</v>
      </c>
      <c r="JH30" s="2">
        <v>0</v>
      </c>
      <c r="JI30" s="4">
        <v>1</v>
      </c>
      <c r="JJ30" s="4">
        <f t="shared" si="32"/>
        <v>0</v>
      </c>
      <c r="JL30" s="2" t="s">
        <v>45</v>
      </c>
      <c r="JM30" s="2">
        <v>52</v>
      </c>
      <c r="JN30" s="2">
        <v>52</v>
      </c>
      <c r="JO30" s="2">
        <v>0</v>
      </c>
      <c r="JP30" s="2">
        <v>0</v>
      </c>
      <c r="JQ30" s="4">
        <v>1</v>
      </c>
      <c r="JR30" s="4">
        <f t="shared" si="33"/>
        <v>0</v>
      </c>
      <c r="JT30" s="2" t="s">
        <v>45</v>
      </c>
      <c r="JU30" s="2">
        <v>52</v>
      </c>
      <c r="JV30" s="2">
        <v>52</v>
      </c>
      <c r="JW30" s="2">
        <v>0</v>
      </c>
      <c r="JX30" s="2">
        <v>0</v>
      </c>
      <c r="JY30" s="4">
        <v>1</v>
      </c>
      <c r="JZ30" s="4">
        <f t="shared" si="34"/>
        <v>0</v>
      </c>
      <c r="KB30" s="2" t="s">
        <v>45</v>
      </c>
      <c r="KC30" s="2">
        <v>52</v>
      </c>
      <c r="KD30" s="2">
        <v>52</v>
      </c>
      <c r="KE30" s="2">
        <v>0</v>
      </c>
      <c r="KF30" s="2">
        <v>0</v>
      </c>
      <c r="KG30" s="4">
        <v>1</v>
      </c>
      <c r="KH30" s="4">
        <f t="shared" si="35"/>
        <v>0</v>
      </c>
      <c r="KJ30" s="2" t="s">
        <v>45</v>
      </c>
      <c r="KK30" s="2">
        <v>52</v>
      </c>
      <c r="KL30" s="2">
        <v>52</v>
      </c>
      <c r="KM30" s="2">
        <v>0</v>
      </c>
      <c r="KN30" s="2">
        <v>0</v>
      </c>
      <c r="KO30" s="4">
        <f t="shared" si="107"/>
        <v>1</v>
      </c>
      <c r="KP30" s="4">
        <f t="shared" si="36"/>
        <v>0</v>
      </c>
      <c r="KQ30" s="4"/>
      <c r="KR30" s="116" t="s">
        <v>45</v>
      </c>
      <c r="KS30" s="116">
        <v>52</v>
      </c>
      <c r="KT30" s="117">
        <v>52</v>
      </c>
      <c r="KU30" s="117">
        <v>0</v>
      </c>
      <c r="KV30" s="117">
        <v>0</v>
      </c>
      <c r="KW30" s="118">
        <v>1</v>
      </c>
      <c r="KX30" s="118">
        <v>0</v>
      </c>
      <c r="KY30" s="116"/>
      <c r="KZ30" s="116" t="s">
        <v>45</v>
      </c>
      <c r="LA30" s="116">
        <v>52</v>
      </c>
      <c r="LB30" s="116">
        <v>52</v>
      </c>
      <c r="LC30" s="116">
        <v>0</v>
      </c>
      <c r="LD30" s="116">
        <v>0</v>
      </c>
      <c r="LE30" s="122">
        <v>1</v>
      </c>
      <c r="LF30" s="158">
        <f t="shared" si="37"/>
        <v>0</v>
      </c>
      <c r="LG30" s="158"/>
      <c r="LH30" s="156" t="s">
        <v>45</v>
      </c>
      <c r="LI30" s="156">
        <v>52</v>
      </c>
      <c r="LJ30" s="156">
        <v>52</v>
      </c>
      <c r="LK30" s="156">
        <v>0</v>
      </c>
      <c r="LL30" s="156">
        <v>0</v>
      </c>
      <c r="LM30" s="162">
        <v>1</v>
      </c>
      <c r="LN30" s="158">
        <f t="shared" si="38"/>
        <v>0</v>
      </c>
      <c r="LO30" s="157"/>
      <c r="LP30" s="2" t="s">
        <v>45</v>
      </c>
      <c r="LQ30" s="2">
        <v>52</v>
      </c>
      <c r="LR30" s="2">
        <v>52</v>
      </c>
      <c r="LS30" s="2">
        <v>0</v>
      </c>
      <c r="LT30" s="2">
        <v>0</v>
      </c>
      <c r="LU30" s="4">
        <f t="shared" si="108"/>
        <v>1</v>
      </c>
      <c r="LV30" s="4">
        <f t="shared" si="39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109"/>
        <v>1</v>
      </c>
      <c r="MD30" s="158">
        <f t="shared" si="40"/>
        <v>0</v>
      </c>
      <c r="MF30" s="156" t="s">
        <v>45</v>
      </c>
      <c r="MG30" s="156">
        <v>52</v>
      </c>
      <c r="MH30" s="156">
        <v>52</v>
      </c>
      <c r="MI30" s="156">
        <v>0</v>
      </c>
      <c r="MJ30" s="156">
        <v>0</v>
      </c>
      <c r="MK30" s="162">
        <f t="shared" si="41"/>
        <v>1</v>
      </c>
      <c r="ML30" s="158">
        <f t="shared" si="42"/>
        <v>0</v>
      </c>
      <c r="MM30" s="157"/>
      <c r="MN30" s="156" t="s">
        <v>45</v>
      </c>
      <c r="MO30" s="156">
        <v>52</v>
      </c>
      <c r="MP30" s="156">
        <v>52</v>
      </c>
      <c r="MQ30" s="156">
        <v>0</v>
      </c>
      <c r="MR30" s="156">
        <v>0</v>
      </c>
      <c r="MS30" s="162">
        <v>1</v>
      </c>
      <c r="MT30" s="158">
        <f t="shared" si="43"/>
        <v>0</v>
      </c>
      <c r="MU30" s="157"/>
      <c r="MV30" s="156" t="s">
        <v>45</v>
      </c>
      <c r="MW30" s="156">
        <v>52</v>
      </c>
      <c r="MX30" s="156">
        <v>52</v>
      </c>
      <c r="MY30" s="156">
        <v>0</v>
      </c>
      <c r="MZ30" s="156">
        <v>0</v>
      </c>
      <c r="NA30" s="162">
        <v>1</v>
      </c>
      <c r="NB30" s="158">
        <f t="shared" si="44"/>
        <v>0</v>
      </c>
      <c r="NC30" s="157"/>
      <c r="ND30" s="156" t="s">
        <v>45</v>
      </c>
      <c r="NE30" s="156">
        <v>52</v>
      </c>
      <c r="NF30" s="156">
        <v>52</v>
      </c>
      <c r="NG30" s="156">
        <v>0</v>
      </c>
      <c r="NH30" s="156">
        <v>0</v>
      </c>
      <c r="NI30" s="162">
        <v>1</v>
      </c>
      <c r="NJ30" s="158">
        <f t="shared" si="45"/>
        <v>0</v>
      </c>
      <c r="NK30" s="157"/>
      <c r="NL30" s="156" t="s">
        <v>45</v>
      </c>
      <c r="NM30" s="156">
        <v>52</v>
      </c>
      <c r="NN30" s="156">
        <v>52</v>
      </c>
      <c r="NO30" s="156">
        <v>0</v>
      </c>
      <c r="NP30" s="156">
        <v>0</v>
      </c>
      <c r="NQ30" s="162">
        <v>1</v>
      </c>
      <c r="NR30" s="158">
        <f t="shared" si="46"/>
        <v>0</v>
      </c>
      <c r="NS30" s="157"/>
      <c r="OO30" s="157" t="s">
        <v>45</v>
      </c>
      <c r="OP30" s="157">
        <v>52</v>
      </c>
      <c r="OQ30" s="157">
        <v>52</v>
      </c>
      <c r="OR30" s="157">
        <v>0</v>
      </c>
      <c r="OS30" s="157">
        <v>0</v>
      </c>
      <c r="OT30" s="158">
        <f t="shared" si="47"/>
        <v>1</v>
      </c>
      <c r="OU30" s="158">
        <f t="shared" si="48"/>
        <v>0</v>
      </c>
      <c r="OW30" s="157" t="s">
        <v>45</v>
      </c>
      <c r="OX30" s="157">
        <v>52</v>
      </c>
      <c r="OY30" s="157">
        <v>52</v>
      </c>
      <c r="OZ30" s="157">
        <v>0</v>
      </c>
      <c r="PA30" s="157">
        <v>0</v>
      </c>
      <c r="PB30" s="158">
        <f t="shared" si="110"/>
        <v>1</v>
      </c>
      <c r="PC30" s="158">
        <f t="shared" si="50"/>
        <v>0</v>
      </c>
      <c r="PE30" s="157" t="s">
        <v>45</v>
      </c>
      <c r="PF30" s="157">
        <v>52</v>
      </c>
      <c r="PG30" s="157">
        <v>52</v>
      </c>
      <c r="PH30" s="157">
        <v>0</v>
      </c>
      <c r="PI30" s="157">
        <v>0</v>
      </c>
      <c r="PJ30" s="158">
        <f t="shared" si="51"/>
        <v>1</v>
      </c>
      <c r="PK30" s="158">
        <f t="shared" si="52"/>
        <v>0</v>
      </c>
      <c r="PM30" s="157" t="s">
        <v>45</v>
      </c>
      <c r="PN30" s="157">
        <v>52</v>
      </c>
      <c r="PO30" s="157">
        <v>52</v>
      </c>
      <c r="PP30" s="157">
        <v>0</v>
      </c>
      <c r="PQ30" s="157">
        <v>0</v>
      </c>
      <c r="PR30" s="158">
        <f t="shared" si="53"/>
        <v>1</v>
      </c>
      <c r="PS30" s="158">
        <f t="shared" si="54"/>
        <v>0</v>
      </c>
      <c r="PU30" s="157" t="s">
        <v>45</v>
      </c>
      <c r="PV30" s="157">
        <v>52</v>
      </c>
      <c r="PW30" s="157">
        <v>52</v>
      </c>
      <c r="PX30" s="157">
        <v>0</v>
      </c>
      <c r="PY30" s="157">
        <v>0</v>
      </c>
      <c r="PZ30" s="158">
        <f t="shared" si="55"/>
        <v>1</v>
      </c>
      <c r="QA30" s="158">
        <f t="shared" si="56"/>
        <v>0</v>
      </c>
      <c r="QC30" s="157" t="s">
        <v>45</v>
      </c>
      <c r="QD30" s="157">
        <v>52</v>
      </c>
      <c r="QE30" s="157">
        <v>52</v>
      </c>
      <c r="QF30" s="157">
        <v>0</v>
      </c>
      <c r="QG30" s="157">
        <v>0</v>
      </c>
      <c r="QH30" s="158">
        <f t="shared" si="57"/>
        <v>1</v>
      </c>
      <c r="QI30" s="158">
        <f t="shared" si="58"/>
        <v>0</v>
      </c>
      <c r="QK30" s="157" t="s">
        <v>45</v>
      </c>
      <c r="QL30" s="157">
        <v>52</v>
      </c>
      <c r="QM30" s="157">
        <v>52</v>
      </c>
      <c r="QN30" s="157">
        <v>0</v>
      </c>
      <c r="QO30" s="157">
        <v>0</v>
      </c>
      <c r="QP30" s="158">
        <f t="shared" si="59"/>
        <v>1</v>
      </c>
      <c r="QQ30" s="158">
        <f t="shared" si="60"/>
        <v>0</v>
      </c>
      <c r="QS30" s="157" t="s">
        <v>45</v>
      </c>
      <c r="QT30" s="157">
        <v>52</v>
      </c>
      <c r="QU30" s="157">
        <v>52</v>
      </c>
      <c r="QV30" s="157">
        <v>0</v>
      </c>
      <c r="QW30" s="157">
        <v>0</v>
      </c>
      <c r="QX30" s="158">
        <f t="shared" si="61"/>
        <v>1</v>
      </c>
      <c r="QY30" s="158">
        <f t="shared" si="62"/>
        <v>0</v>
      </c>
      <c r="RA30" s="157" t="s">
        <v>45</v>
      </c>
      <c r="RB30" s="157">
        <v>52</v>
      </c>
      <c r="RC30" s="157">
        <v>52</v>
      </c>
      <c r="RD30" s="157">
        <v>0</v>
      </c>
      <c r="RE30" s="157">
        <v>0</v>
      </c>
      <c r="RF30" s="158">
        <f t="shared" si="63"/>
        <v>1</v>
      </c>
      <c r="RG30" s="158">
        <f t="shared" si="64"/>
        <v>0</v>
      </c>
      <c r="RI30" s="157" t="s">
        <v>45</v>
      </c>
      <c r="RJ30" s="157">
        <v>52</v>
      </c>
      <c r="RK30" s="157">
        <v>52</v>
      </c>
      <c r="RL30" s="157">
        <v>0</v>
      </c>
      <c r="RM30" s="157">
        <v>0</v>
      </c>
      <c r="RN30" s="158">
        <f t="shared" si="65"/>
        <v>1</v>
      </c>
      <c r="RO30" s="158">
        <f t="shared" si="66"/>
        <v>0</v>
      </c>
      <c r="RQ30" s="157" t="s">
        <v>45</v>
      </c>
      <c r="RR30" s="157">
        <v>52</v>
      </c>
      <c r="RS30" s="157">
        <v>52</v>
      </c>
      <c r="RT30" s="157">
        <v>0</v>
      </c>
      <c r="RU30" s="157">
        <v>0</v>
      </c>
      <c r="RV30" s="158">
        <f t="shared" si="67"/>
        <v>1</v>
      </c>
      <c r="RW30" s="158">
        <f t="shared" si="68"/>
        <v>0</v>
      </c>
      <c r="RY30" s="157" t="s">
        <v>45</v>
      </c>
      <c r="RZ30" s="157">
        <v>52</v>
      </c>
      <c r="SA30" s="157">
        <v>52</v>
      </c>
      <c r="SB30" s="157">
        <v>0</v>
      </c>
      <c r="SC30" s="157">
        <v>0</v>
      </c>
      <c r="SD30" s="158">
        <f t="shared" si="69"/>
        <v>1</v>
      </c>
      <c r="SE30" s="158">
        <f t="shared" si="70"/>
        <v>0</v>
      </c>
      <c r="SG30" s="157" t="s">
        <v>45</v>
      </c>
      <c r="SH30" s="157">
        <v>52</v>
      </c>
      <c r="SI30" s="157">
        <v>52</v>
      </c>
      <c r="SJ30" s="157">
        <v>0</v>
      </c>
      <c r="SK30" s="157">
        <v>0</v>
      </c>
      <c r="SL30" s="158">
        <f t="shared" si="71"/>
        <v>1</v>
      </c>
      <c r="SM30" s="158">
        <f t="shared" si="72"/>
        <v>0</v>
      </c>
      <c r="SO30" s="157" t="s">
        <v>45</v>
      </c>
      <c r="SP30" s="157">
        <v>52</v>
      </c>
      <c r="SQ30" s="157">
        <v>52</v>
      </c>
      <c r="SR30" s="157">
        <v>0</v>
      </c>
      <c r="SS30" s="157">
        <v>0</v>
      </c>
      <c r="ST30" s="158">
        <f t="shared" si="73"/>
        <v>1</v>
      </c>
      <c r="SU30" s="158">
        <f t="shared" si="74"/>
        <v>0</v>
      </c>
      <c r="SW30" s="157" t="s">
        <v>45</v>
      </c>
      <c r="SX30" s="157">
        <v>52</v>
      </c>
      <c r="SY30" s="157">
        <v>52</v>
      </c>
      <c r="SZ30" s="157">
        <v>0</v>
      </c>
      <c r="TA30" s="157">
        <v>0</v>
      </c>
      <c r="TB30" s="158">
        <f t="shared" si="75"/>
        <v>1</v>
      </c>
      <c r="TC30" s="158">
        <f t="shared" si="76"/>
        <v>0</v>
      </c>
      <c r="TE30" s="157" t="s">
        <v>45</v>
      </c>
      <c r="TF30" s="157">
        <v>52</v>
      </c>
      <c r="TG30" s="157">
        <v>52</v>
      </c>
      <c r="TH30" s="157">
        <v>0</v>
      </c>
      <c r="TI30" s="157">
        <v>0</v>
      </c>
      <c r="TJ30" s="158">
        <f t="shared" si="77"/>
        <v>1</v>
      </c>
      <c r="TK30" s="158">
        <f t="shared" si="78"/>
        <v>0</v>
      </c>
      <c r="TM30" s="157" t="s">
        <v>45</v>
      </c>
      <c r="TN30" s="157">
        <v>52</v>
      </c>
      <c r="TO30" s="157">
        <v>52</v>
      </c>
      <c r="TP30" s="157">
        <v>0</v>
      </c>
      <c r="TQ30" s="157">
        <v>0</v>
      </c>
      <c r="TR30" s="158">
        <f t="shared" si="79"/>
        <v>1</v>
      </c>
      <c r="TS30" s="158">
        <f t="shared" si="80"/>
        <v>0</v>
      </c>
      <c r="TU30" s="157" t="s">
        <v>45</v>
      </c>
      <c r="TV30" s="157">
        <v>52</v>
      </c>
      <c r="TW30" s="157">
        <v>52</v>
      </c>
      <c r="TX30" s="157">
        <v>0</v>
      </c>
      <c r="TY30" s="157">
        <v>0</v>
      </c>
      <c r="TZ30" s="158">
        <f t="shared" si="81"/>
        <v>1</v>
      </c>
      <c r="UA30" s="158">
        <f t="shared" si="82"/>
        <v>0</v>
      </c>
      <c r="UC30" s="157" t="s">
        <v>45</v>
      </c>
      <c r="UD30" s="157">
        <v>52</v>
      </c>
      <c r="UE30" s="157">
        <v>52</v>
      </c>
      <c r="UF30" s="157">
        <v>0</v>
      </c>
      <c r="UG30" s="157">
        <v>0</v>
      </c>
      <c r="UH30" s="158">
        <f t="shared" si="83"/>
        <v>1</v>
      </c>
      <c r="UI30" s="158">
        <f t="shared" si="84"/>
        <v>0</v>
      </c>
      <c r="UK30" s="157" t="s">
        <v>45</v>
      </c>
      <c r="UL30" s="157">
        <v>52</v>
      </c>
      <c r="UM30" s="157">
        <v>52</v>
      </c>
      <c r="UN30" s="157">
        <v>0</v>
      </c>
      <c r="UO30" s="157">
        <v>0</v>
      </c>
      <c r="UP30" s="158">
        <f t="shared" si="85"/>
        <v>1</v>
      </c>
      <c r="UQ30" s="158">
        <f t="shared" si="86"/>
        <v>0</v>
      </c>
      <c r="US30" s="157" t="s">
        <v>45</v>
      </c>
      <c r="UT30" s="157">
        <v>52</v>
      </c>
      <c r="UU30" s="157">
        <v>52</v>
      </c>
      <c r="UV30" s="157">
        <v>0</v>
      </c>
      <c r="UW30" s="157">
        <v>0</v>
      </c>
      <c r="UX30" s="158">
        <f t="shared" si="87"/>
        <v>1</v>
      </c>
      <c r="UY30" s="158">
        <f t="shared" si="88"/>
        <v>0</v>
      </c>
      <c r="UZ30" s="157"/>
      <c r="VA30" s="157" t="s">
        <v>45</v>
      </c>
      <c r="VB30" s="157">
        <v>52</v>
      </c>
      <c r="VC30" s="157">
        <v>52</v>
      </c>
      <c r="VD30" s="157">
        <v>0</v>
      </c>
      <c r="VE30" s="157">
        <v>0</v>
      </c>
      <c r="VF30" s="158">
        <f t="shared" si="89"/>
        <v>1</v>
      </c>
      <c r="VG30" s="158">
        <f t="shared" si="90"/>
        <v>0</v>
      </c>
      <c r="VI30" s="157" t="s">
        <v>45</v>
      </c>
      <c r="VJ30" s="157">
        <v>52</v>
      </c>
      <c r="VK30" s="157">
        <v>52</v>
      </c>
      <c r="VL30" s="157">
        <v>0</v>
      </c>
      <c r="VM30" s="157">
        <v>0</v>
      </c>
      <c r="VN30" s="158">
        <f t="shared" si="91"/>
        <v>1</v>
      </c>
      <c r="VO30" s="158">
        <f t="shared" si="92"/>
        <v>0</v>
      </c>
      <c r="VQ30" s="157" t="s">
        <v>45</v>
      </c>
      <c r="VR30" s="157">
        <v>52</v>
      </c>
      <c r="VS30" s="157">
        <v>52</v>
      </c>
      <c r="VT30" s="157">
        <v>0</v>
      </c>
      <c r="VU30" s="157">
        <v>0</v>
      </c>
      <c r="VV30" s="158">
        <f t="shared" si="93"/>
        <v>1</v>
      </c>
      <c r="VW30" s="158">
        <f t="shared" si="94"/>
        <v>0</v>
      </c>
      <c r="VY30" s="157" t="s">
        <v>45</v>
      </c>
      <c r="VZ30" s="157">
        <v>52</v>
      </c>
      <c r="WA30" s="157">
        <v>52</v>
      </c>
      <c r="WB30" s="157">
        <v>0</v>
      </c>
      <c r="WC30" s="157">
        <v>0</v>
      </c>
      <c r="WD30" s="158">
        <f t="shared" si="95"/>
        <v>1</v>
      </c>
      <c r="WE30" s="158">
        <f t="shared" si="96"/>
        <v>0</v>
      </c>
      <c r="WG30" s="157" t="s">
        <v>45</v>
      </c>
      <c r="WH30" s="157">
        <v>52</v>
      </c>
      <c r="WI30" s="157">
        <v>52</v>
      </c>
      <c r="WJ30" s="157">
        <v>0</v>
      </c>
      <c r="WK30" s="157">
        <v>0</v>
      </c>
      <c r="WL30" s="158">
        <f t="shared" si="97"/>
        <v>1</v>
      </c>
      <c r="WM30" s="158">
        <f t="shared" si="98"/>
        <v>0</v>
      </c>
      <c r="WO30" s="157" t="s">
        <v>45</v>
      </c>
      <c r="WP30" s="157">
        <v>52</v>
      </c>
      <c r="WQ30" s="157">
        <v>52</v>
      </c>
      <c r="WR30" s="157">
        <v>0</v>
      </c>
      <c r="WS30" s="157">
        <v>0</v>
      </c>
      <c r="WT30" s="158">
        <f t="shared" si="99"/>
        <v>1</v>
      </c>
      <c r="WU30" s="158">
        <f t="shared" si="100"/>
        <v>0</v>
      </c>
      <c r="WW30" s="157" t="s">
        <v>45</v>
      </c>
      <c r="WX30" s="157">
        <v>52</v>
      </c>
      <c r="WY30" s="157">
        <v>52</v>
      </c>
      <c r="WZ30" s="157">
        <v>0</v>
      </c>
      <c r="XA30" s="157">
        <v>0</v>
      </c>
      <c r="XB30" s="158">
        <f t="shared" si="101"/>
        <v>1</v>
      </c>
      <c r="XC30" s="158" t="str">
        <f t="shared" si="102"/>
        <v>OK</v>
      </c>
      <c r="XE30" s="157" t="s">
        <v>45</v>
      </c>
      <c r="XF30" s="157">
        <v>52</v>
      </c>
      <c r="XG30" s="157">
        <v>52</v>
      </c>
      <c r="XH30" s="157">
        <v>0</v>
      </c>
      <c r="XI30" s="157">
        <v>0</v>
      </c>
      <c r="XJ30" s="158">
        <f t="shared" si="103"/>
        <v>1</v>
      </c>
      <c r="XK30" s="158" t="str">
        <f t="shared" si="114"/>
        <v>OK</v>
      </c>
      <c r="XM30" s="157" t="s">
        <v>45</v>
      </c>
      <c r="XN30" s="157">
        <v>52</v>
      </c>
      <c r="XO30" s="157">
        <v>52</v>
      </c>
      <c r="XP30" s="157">
        <v>0</v>
      </c>
      <c r="XQ30" s="157">
        <v>0</v>
      </c>
      <c r="XR30" s="158">
        <f t="shared" si="104"/>
        <v>1</v>
      </c>
      <c r="XS30" s="158" t="str">
        <f t="shared" si="115"/>
        <v>OK</v>
      </c>
    </row>
    <row r="31" spans="1:643" ht="17.25" thickBot="1">
      <c r="A31" s="2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2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2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3"/>
        <v>0</v>
      </c>
      <c r="X31" s="2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4"/>
        <v>0</v>
      </c>
      <c r="AF31" s="2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5"/>
        <v>0</v>
      </c>
      <c r="AN31" s="66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6"/>
        <v>0</v>
      </c>
      <c r="AV31" s="66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7"/>
        <v>0</v>
      </c>
      <c r="BD31" s="66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8"/>
        <v>0</v>
      </c>
      <c r="BL31" s="66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9"/>
        <v>0</v>
      </c>
      <c r="BT31" s="66" t="s">
        <v>46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10"/>
        <v>0</v>
      </c>
      <c r="CB31" s="66" t="s">
        <v>46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11"/>
        <v>0</v>
      </c>
      <c r="CJ31" s="66" t="s">
        <v>46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2"/>
        <v>0</v>
      </c>
      <c r="CR31" s="66" t="s">
        <v>46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3"/>
        <v>0</v>
      </c>
      <c r="CZ31" s="66" t="s">
        <v>46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4"/>
        <v>0</v>
      </c>
      <c r="DH31" s="66" t="s">
        <v>46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5"/>
        <v>0</v>
      </c>
      <c r="DP31" s="66" t="s">
        <v>46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6"/>
        <v>0</v>
      </c>
      <c r="DX31" s="66" t="s">
        <v>46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7"/>
        <v>0</v>
      </c>
      <c r="EF31" s="66" t="s">
        <v>46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8"/>
        <v>0</v>
      </c>
      <c r="EN31" s="66" t="s">
        <v>46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9"/>
        <v>0</v>
      </c>
      <c r="EV31" s="66" t="s">
        <v>46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20"/>
        <v>0</v>
      </c>
      <c r="FD31" s="66" t="s">
        <v>46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21"/>
        <v>0</v>
      </c>
      <c r="FL31" s="66" t="s">
        <v>46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4">
        <f t="shared" si="22"/>
        <v>0</v>
      </c>
      <c r="FT31" s="66" t="s">
        <v>46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3"/>
        <v>0</v>
      </c>
      <c r="GB31" s="66" t="s">
        <v>46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4"/>
        <v>0</v>
      </c>
      <c r="GJ31" s="66" t="s">
        <v>46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4">
        <f t="shared" si="25"/>
        <v>0</v>
      </c>
      <c r="GR31" s="66" t="s">
        <v>46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111">
        <f t="shared" si="111"/>
        <v>0</v>
      </c>
      <c r="GZ31" s="66" t="s">
        <v>46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4">
        <f>HE31-'[1]ASUS MeMO Pad 8 K011'!ES31</f>
        <v>0</v>
      </c>
      <c r="HH31" s="66" t="s">
        <v>46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4">
        <f t="shared" si="26"/>
        <v>0</v>
      </c>
      <c r="HP31" s="66" t="s">
        <v>46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4">
        <f t="shared" si="27"/>
        <v>0</v>
      </c>
      <c r="HX31" s="66" t="s">
        <v>46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4">
        <f t="shared" si="28"/>
        <v>0</v>
      </c>
      <c r="IF31" s="66" t="s">
        <v>46</v>
      </c>
      <c r="IG31" s="2">
        <v>141</v>
      </c>
      <c r="IH31" s="2">
        <v>141</v>
      </c>
      <c r="II31" s="2">
        <v>0</v>
      </c>
      <c r="IJ31" s="2">
        <v>0</v>
      </c>
      <c r="IK31" s="4">
        <v>1</v>
      </c>
      <c r="IL31" s="4">
        <f t="shared" si="29"/>
        <v>0</v>
      </c>
      <c r="IN31" s="65" t="s">
        <v>46</v>
      </c>
      <c r="IO31" s="2">
        <v>141</v>
      </c>
      <c r="IP31" s="2">
        <v>141</v>
      </c>
      <c r="IQ31" s="2">
        <v>0</v>
      </c>
      <c r="IR31" s="2">
        <v>0</v>
      </c>
      <c r="IS31" s="4">
        <v>1</v>
      </c>
      <c r="IT31" s="4">
        <f t="shared" si="30"/>
        <v>0</v>
      </c>
      <c r="IV31" s="65" t="s">
        <v>46</v>
      </c>
      <c r="IW31" s="2">
        <v>141</v>
      </c>
      <c r="IX31" s="2">
        <v>141</v>
      </c>
      <c r="IY31" s="2">
        <v>0</v>
      </c>
      <c r="IZ31" s="2">
        <v>0</v>
      </c>
      <c r="JA31" s="4">
        <v>1</v>
      </c>
      <c r="JB31" s="4">
        <f t="shared" si="31"/>
        <v>0</v>
      </c>
      <c r="JD31" s="114" t="s">
        <v>46</v>
      </c>
      <c r="JE31" s="2">
        <v>141</v>
      </c>
      <c r="JF31" s="2">
        <v>141</v>
      </c>
      <c r="JG31" s="2">
        <v>0</v>
      </c>
      <c r="JH31" s="2">
        <v>0</v>
      </c>
      <c r="JI31" s="4">
        <v>1</v>
      </c>
      <c r="JJ31" s="4">
        <f t="shared" si="32"/>
        <v>0</v>
      </c>
      <c r="JL31" s="114" t="s">
        <v>46</v>
      </c>
      <c r="JM31" s="2">
        <v>141</v>
      </c>
      <c r="JN31" s="2">
        <v>141</v>
      </c>
      <c r="JO31" s="2">
        <v>0</v>
      </c>
      <c r="JP31" s="2">
        <v>0</v>
      </c>
      <c r="JQ31" s="4">
        <v>1</v>
      </c>
      <c r="JR31" s="4">
        <f t="shared" si="33"/>
        <v>0</v>
      </c>
      <c r="JT31" s="114" t="s">
        <v>46</v>
      </c>
      <c r="JU31" s="2">
        <v>141</v>
      </c>
      <c r="JV31" s="2">
        <v>141</v>
      </c>
      <c r="JW31" s="2">
        <v>0</v>
      </c>
      <c r="JX31" s="2">
        <v>0</v>
      </c>
      <c r="JY31" s="4">
        <v>1</v>
      </c>
      <c r="JZ31" s="4">
        <f t="shared" si="34"/>
        <v>0</v>
      </c>
      <c r="KB31" s="114" t="s">
        <v>46</v>
      </c>
      <c r="KC31" s="2">
        <v>141</v>
      </c>
      <c r="KD31" s="2">
        <v>141</v>
      </c>
      <c r="KE31" s="2">
        <v>0</v>
      </c>
      <c r="KF31" s="2">
        <v>0</v>
      </c>
      <c r="KG31" s="4">
        <v>1</v>
      </c>
      <c r="KH31" s="4">
        <f t="shared" si="35"/>
        <v>0</v>
      </c>
      <c r="KJ31" s="114" t="s">
        <v>46</v>
      </c>
      <c r="KK31" s="2">
        <v>141</v>
      </c>
      <c r="KL31" s="2">
        <v>141</v>
      </c>
      <c r="KM31" s="2">
        <v>0</v>
      </c>
      <c r="KN31" s="2">
        <v>0</v>
      </c>
      <c r="KO31" s="4">
        <v>1</v>
      </c>
      <c r="KP31" s="4">
        <f t="shared" si="36"/>
        <v>0</v>
      </c>
      <c r="KQ31" s="4"/>
      <c r="KR31" s="123" t="s">
        <v>46</v>
      </c>
      <c r="KS31" s="117">
        <v>141</v>
      </c>
      <c r="KT31" s="117">
        <v>141</v>
      </c>
      <c r="KU31" s="117">
        <v>0</v>
      </c>
      <c r="KV31" s="117">
        <v>0</v>
      </c>
      <c r="KW31" s="118">
        <v>1</v>
      </c>
      <c r="KX31" s="118">
        <v>0</v>
      </c>
      <c r="KY31" s="116"/>
      <c r="KZ31" s="123" t="s">
        <v>46</v>
      </c>
      <c r="LA31" s="117">
        <v>141</v>
      </c>
      <c r="LB31" s="117">
        <v>141</v>
      </c>
      <c r="LC31" s="117">
        <v>0</v>
      </c>
      <c r="LD31" s="117">
        <v>0</v>
      </c>
      <c r="LE31" s="118">
        <v>1</v>
      </c>
      <c r="LF31" s="158">
        <f t="shared" si="37"/>
        <v>0</v>
      </c>
      <c r="LG31" s="158"/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v>1</v>
      </c>
      <c r="LN31" s="158">
        <f t="shared" si="38"/>
        <v>0</v>
      </c>
      <c r="LO31" s="157"/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v>1</v>
      </c>
      <c r="LV31" s="4">
        <f t="shared" si="39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109"/>
        <v>1</v>
      </c>
      <c r="MD31" s="158">
        <f t="shared" si="40"/>
        <v>0</v>
      </c>
      <c r="MF31" s="163" t="s">
        <v>46</v>
      </c>
      <c r="MG31" s="157">
        <v>141</v>
      </c>
      <c r="MH31" s="157">
        <v>141</v>
      </c>
      <c r="MI31" s="157">
        <v>0</v>
      </c>
      <c r="MJ31" s="157">
        <v>0</v>
      </c>
      <c r="MK31" s="162">
        <f t="shared" si="41"/>
        <v>1</v>
      </c>
      <c r="ML31" s="158">
        <f t="shared" si="42"/>
        <v>0</v>
      </c>
      <c r="MM31" s="157"/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v>1</v>
      </c>
      <c r="MT31" s="158">
        <f t="shared" si="43"/>
        <v>0</v>
      </c>
      <c r="MU31" s="157"/>
      <c r="MV31" s="163" t="s">
        <v>46</v>
      </c>
      <c r="MW31" s="156">
        <v>141</v>
      </c>
      <c r="MX31" s="156">
        <v>141</v>
      </c>
      <c r="MY31" s="156">
        <v>0</v>
      </c>
      <c r="MZ31" s="156">
        <v>0</v>
      </c>
      <c r="NA31" s="162">
        <v>1</v>
      </c>
      <c r="NB31" s="158">
        <f t="shared" si="44"/>
        <v>0</v>
      </c>
      <c r="NC31" s="157"/>
      <c r="ND31" s="163" t="s">
        <v>46</v>
      </c>
      <c r="NE31" s="156">
        <v>141</v>
      </c>
      <c r="NF31" s="156">
        <v>141</v>
      </c>
      <c r="NG31" s="156">
        <v>0</v>
      </c>
      <c r="NH31" s="156">
        <v>0</v>
      </c>
      <c r="NI31" s="162">
        <v>1</v>
      </c>
      <c r="NJ31" s="158">
        <f t="shared" si="45"/>
        <v>0</v>
      </c>
      <c r="NK31" s="157"/>
      <c r="NL31" s="163" t="s">
        <v>46</v>
      </c>
      <c r="NM31" s="156">
        <v>141</v>
      </c>
      <c r="NN31" s="156">
        <v>141</v>
      </c>
      <c r="NO31" s="156">
        <v>0</v>
      </c>
      <c r="NP31" s="156">
        <v>0</v>
      </c>
      <c r="NQ31" s="162">
        <v>1</v>
      </c>
      <c r="NR31" s="158">
        <f t="shared" si="46"/>
        <v>0</v>
      </c>
      <c r="NS31" s="157"/>
      <c r="OO31" s="163" t="s">
        <v>46</v>
      </c>
      <c r="OP31" s="156">
        <v>141</v>
      </c>
      <c r="OQ31" s="156">
        <v>141</v>
      </c>
      <c r="OR31" s="156">
        <v>0</v>
      </c>
      <c r="OS31" s="156">
        <v>0</v>
      </c>
      <c r="OT31" s="162">
        <v>1</v>
      </c>
      <c r="OU31" s="158">
        <f t="shared" si="48"/>
        <v>0</v>
      </c>
      <c r="OW31" s="163" t="s">
        <v>46</v>
      </c>
      <c r="OX31" s="156">
        <v>141</v>
      </c>
      <c r="OY31" s="156">
        <v>141</v>
      </c>
      <c r="OZ31" s="156">
        <v>0</v>
      </c>
      <c r="PA31" s="156">
        <v>0</v>
      </c>
      <c r="PB31" s="162">
        <v>1</v>
      </c>
      <c r="PC31" s="158">
        <f t="shared" si="50"/>
        <v>0</v>
      </c>
      <c r="PE31" s="163" t="s">
        <v>46</v>
      </c>
      <c r="PF31" s="156">
        <v>141</v>
      </c>
      <c r="PG31" s="156">
        <v>141</v>
      </c>
      <c r="PH31" s="156">
        <v>0</v>
      </c>
      <c r="PI31" s="156">
        <v>0</v>
      </c>
      <c r="PJ31" s="158">
        <f t="shared" si="51"/>
        <v>1</v>
      </c>
      <c r="PK31" s="158">
        <f t="shared" si="52"/>
        <v>0</v>
      </c>
      <c r="PM31" s="163" t="s">
        <v>46</v>
      </c>
      <c r="PN31" s="156">
        <v>141</v>
      </c>
      <c r="PO31" s="156">
        <v>141</v>
      </c>
      <c r="PP31" s="156">
        <v>0</v>
      </c>
      <c r="PQ31" s="156">
        <v>0</v>
      </c>
      <c r="PR31" s="158">
        <f t="shared" si="53"/>
        <v>1</v>
      </c>
      <c r="PS31" s="158">
        <f t="shared" si="54"/>
        <v>0</v>
      </c>
      <c r="PU31" s="163" t="s">
        <v>46</v>
      </c>
      <c r="PV31" s="156">
        <v>141</v>
      </c>
      <c r="PW31" s="156">
        <v>141</v>
      </c>
      <c r="PX31" s="156">
        <v>0</v>
      </c>
      <c r="PY31" s="156">
        <v>0</v>
      </c>
      <c r="PZ31" s="158">
        <f t="shared" si="55"/>
        <v>1</v>
      </c>
      <c r="QA31" s="158">
        <f t="shared" si="56"/>
        <v>0</v>
      </c>
      <c r="QC31" s="163" t="s">
        <v>46</v>
      </c>
      <c r="QD31" s="156">
        <v>141</v>
      </c>
      <c r="QE31" s="156">
        <v>141</v>
      </c>
      <c r="QF31" s="156">
        <v>0</v>
      </c>
      <c r="QG31" s="156">
        <v>0</v>
      </c>
      <c r="QH31" s="158">
        <f t="shared" si="57"/>
        <v>1</v>
      </c>
      <c r="QI31" s="158">
        <f t="shared" si="58"/>
        <v>0</v>
      </c>
      <c r="QK31" s="163" t="s">
        <v>46</v>
      </c>
      <c r="QL31" s="156">
        <v>141</v>
      </c>
      <c r="QM31" s="156">
        <v>141</v>
      </c>
      <c r="QN31" s="156">
        <v>0</v>
      </c>
      <c r="QO31" s="156">
        <v>0</v>
      </c>
      <c r="QP31" s="158">
        <f t="shared" si="59"/>
        <v>1</v>
      </c>
      <c r="QQ31" s="158">
        <f t="shared" si="60"/>
        <v>0</v>
      </c>
      <c r="QS31" s="163" t="s">
        <v>46</v>
      </c>
      <c r="QT31" s="156">
        <v>141</v>
      </c>
      <c r="QU31" s="156">
        <v>141</v>
      </c>
      <c r="QV31" s="157">
        <v>0</v>
      </c>
      <c r="QW31" s="157">
        <v>0</v>
      </c>
      <c r="QX31" s="158">
        <f t="shared" si="61"/>
        <v>1</v>
      </c>
      <c r="QY31" s="158">
        <f t="shared" si="62"/>
        <v>0</v>
      </c>
      <c r="RA31" s="163" t="s">
        <v>46</v>
      </c>
      <c r="RB31" s="156">
        <v>141</v>
      </c>
      <c r="RC31" s="156">
        <v>141</v>
      </c>
      <c r="RD31" s="157">
        <v>0</v>
      </c>
      <c r="RE31" s="157">
        <v>0</v>
      </c>
      <c r="RF31" s="158">
        <f t="shared" si="63"/>
        <v>1</v>
      </c>
      <c r="RG31" s="158">
        <f t="shared" si="64"/>
        <v>0</v>
      </c>
      <c r="RI31" s="163" t="s">
        <v>46</v>
      </c>
      <c r="RJ31" s="156">
        <v>141</v>
      </c>
      <c r="RK31" s="156">
        <v>141</v>
      </c>
      <c r="RL31" s="157">
        <v>0</v>
      </c>
      <c r="RM31" s="157">
        <v>0</v>
      </c>
      <c r="RN31" s="158">
        <f t="shared" si="65"/>
        <v>1</v>
      </c>
      <c r="RO31" s="158">
        <f t="shared" si="66"/>
        <v>0</v>
      </c>
      <c r="RQ31" s="163" t="s">
        <v>46</v>
      </c>
      <c r="RR31" s="156">
        <v>141</v>
      </c>
      <c r="RS31" s="156">
        <v>141</v>
      </c>
      <c r="RT31" s="157">
        <v>0</v>
      </c>
      <c r="RU31" s="157">
        <v>0</v>
      </c>
      <c r="RV31" s="158">
        <f t="shared" si="67"/>
        <v>1</v>
      </c>
      <c r="RW31" s="158">
        <f t="shared" si="68"/>
        <v>0</v>
      </c>
      <c r="RY31" s="163" t="s">
        <v>46</v>
      </c>
      <c r="RZ31" s="156">
        <v>141</v>
      </c>
      <c r="SA31" s="156">
        <v>141</v>
      </c>
      <c r="SB31" s="157">
        <v>0</v>
      </c>
      <c r="SC31" s="157">
        <v>0</v>
      </c>
      <c r="SD31" s="158">
        <f t="shared" si="69"/>
        <v>1</v>
      </c>
      <c r="SE31" s="158">
        <f t="shared" si="70"/>
        <v>0</v>
      </c>
      <c r="SG31" s="163" t="s">
        <v>46</v>
      </c>
      <c r="SH31" s="156">
        <v>141</v>
      </c>
      <c r="SI31" s="156">
        <v>141</v>
      </c>
      <c r="SJ31" s="157">
        <v>0</v>
      </c>
      <c r="SK31" s="157">
        <v>0</v>
      </c>
      <c r="SL31" s="158">
        <f t="shared" si="71"/>
        <v>1</v>
      </c>
      <c r="SM31" s="158">
        <f t="shared" si="72"/>
        <v>0</v>
      </c>
      <c r="SO31" s="163" t="s">
        <v>46</v>
      </c>
      <c r="SP31" s="156">
        <v>141</v>
      </c>
      <c r="SQ31" s="156">
        <v>141</v>
      </c>
      <c r="SR31" s="157">
        <v>0</v>
      </c>
      <c r="SS31" s="157">
        <v>0</v>
      </c>
      <c r="ST31" s="158">
        <f t="shared" si="73"/>
        <v>1</v>
      </c>
      <c r="SU31" s="158">
        <f t="shared" si="74"/>
        <v>0</v>
      </c>
      <c r="SW31" s="163" t="s">
        <v>46</v>
      </c>
      <c r="SX31" s="157">
        <v>141</v>
      </c>
      <c r="SY31" s="157">
        <v>141</v>
      </c>
      <c r="SZ31" s="157">
        <v>0</v>
      </c>
      <c r="TA31" s="157">
        <v>0</v>
      </c>
      <c r="TB31" s="158">
        <f t="shared" si="75"/>
        <v>1</v>
      </c>
      <c r="TC31" s="158">
        <f t="shared" si="76"/>
        <v>0</v>
      </c>
      <c r="TE31" s="163" t="s">
        <v>46</v>
      </c>
      <c r="TF31" s="157">
        <v>141</v>
      </c>
      <c r="TG31" s="157">
        <v>141</v>
      </c>
      <c r="TH31" s="157">
        <v>0</v>
      </c>
      <c r="TI31" s="157">
        <v>0</v>
      </c>
      <c r="TJ31" s="158">
        <f t="shared" si="77"/>
        <v>1</v>
      </c>
      <c r="TK31" s="158">
        <f t="shared" si="78"/>
        <v>0</v>
      </c>
      <c r="TM31" s="163" t="s">
        <v>46</v>
      </c>
      <c r="TN31" s="157">
        <v>141</v>
      </c>
      <c r="TO31" s="157">
        <v>141</v>
      </c>
      <c r="TP31" s="157">
        <v>0</v>
      </c>
      <c r="TQ31" s="157">
        <v>0</v>
      </c>
      <c r="TR31" s="158">
        <f t="shared" si="79"/>
        <v>1</v>
      </c>
      <c r="TS31" s="158">
        <f t="shared" si="80"/>
        <v>0</v>
      </c>
      <c r="TU31" s="163" t="s">
        <v>46</v>
      </c>
      <c r="TV31" s="157">
        <v>141</v>
      </c>
      <c r="TW31" s="157">
        <v>141</v>
      </c>
      <c r="TX31" s="157">
        <v>0</v>
      </c>
      <c r="TY31" s="157">
        <v>0</v>
      </c>
      <c r="TZ31" s="158">
        <f t="shared" si="81"/>
        <v>1</v>
      </c>
      <c r="UA31" s="158">
        <f t="shared" si="82"/>
        <v>0</v>
      </c>
      <c r="UC31" s="163" t="s">
        <v>46</v>
      </c>
      <c r="UD31" s="157">
        <v>141</v>
      </c>
      <c r="UE31" s="157">
        <v>141</v>
      </c>
      <c r="UF31" s="157">
        <v>0</v>
      </c>
      <c r="UG31" s="157">
        <v>0</v>
      </c>
      <c r="UH31" s="158">
        <f t="shared" si="83"/>
        <v>1</v>
      </c>
      <c r="UI31" s="158">
        <f t="shared" si="84"/>
        <v>0</v>
      </c>
      <c r="UK31" s="163" t="s">
        <v>46</v>
      </c>
      <c r="UL31" s="157">
        <v>141</v>
      </c>
      <c r="UM31" s="157">
        <v>141</v>
      </c>
      <c r="UN31" s="157">
        <v>0</v>
      </c>
      <c r="UO31" s="157">
        <v>0</v>
      </c>
      <c r="UP31" s="158">
        <f t="shared" si="85"/>
        <v>1</v>
      </c>
      <c r="UQ31" s="158">
        <f t="shared" si="86"/>
        <v>0</v>
      </c>
      <c r="US31" s="163" t="s">
        <v>46</v>
      </c>
      <c r="UT31" s="157">
        <v>141</v>
      </c>
      <c r="UU31" s="157">
        <v>141</v>
      </c>
      <c r="UV31" s="157">
        <v>0</v>
      </c>
      <c r="UW31" s="157">
        <v>0</v>
      </c>
      <c r="UX31" s="158">
        <f t="shared" si="87"/>
        <v>1</v>
      </c>
      <c r="UY31" s="158">
        <f t="shared" si="88"/>
        <v>0</v>
      </c>
      <c r="UZ31" s="157"/>
      <c r="VA31" s="163" t="s">
        <v>46</v>
      </c>
      <c r="VB31" s="157">
        <v>141</v>
      </c>
      <c r="VC31" s="157">
        <v>141</v>
      </c>
      <c r="VD31" s="157">
        <v>0</v>
      </c>
      <c r="VE31" s="157">
        <v>0</v>
      </c>
      <c r="VF31" s="158">
        <f t="shared" si="89"/>
        <v>1</v>
      </c>
      <c r="VG31" s="158">
        <f t="shared" si="90"/>
        <v>0</v>
      </c>
      <c r="VI31" s="163" t="s">
        <v>46</v>
      </c>
      <c r="VJ31" s="157">
        <v>141</v>
      </c>
      <c r="VK31" s="157">
        <v>141</v>
      </c>
      <c r="VL31" s="157">
        <v>0</v>
      </c>
      <c r="VM31" s="157">
        <v>0</v>
      </c>
      <c r="VN31" s="158">
        <f t="shared" si="91"/>
        <v>1</v>
      </c>
      <c r="VO31" s="158">
        <f t="shared" si="92"/>
        <v>0</v>
      </c>
      <c r="VQ31" s="163" t="s">
        <v>46</v>
      </c>
      <c r="VR31" s="157">
        <v>141</v>
      </c>
      <c r="VS31" s="157">
        <v>141</v>
      </c>
      <c r="VT31" s="157">
        <v>0</v>
      </c>
      <c r="VU31" s="157">
        <v>0</v>
      </c>
      <c r="VV31" s="158">
        <f t="shared" si="93"/>
        <v>1</v>
      </c>
      <c r="VW31" s="158">
        <f t="shared" si="94"/>
        <v>0</v>
      </c>
      <c r="VY31" s="163" t="s">
        <v>46</v>
      </c>
      <c r="VZ31" s="157">
        <v>141</v>
      </c>
      <c r="WA31" s="157">
        <v>141</v>
      </c>
      <c r="WB31" s="157">
        <v>0</v>
      </c>
      <c r="WC31" s="157">
        <v>0</v>
      </c>
      <c r="WD31" s="158">
        <f t="shared" si="95"/>
        <v>1</v>
      </c>
      <c r="WE31" s="158">
        <f t="shared" si="96"/>
        <v>0</v>
      </c>
      <c r="WG31" s="163" t="s">
        <v>46</v>
      </c>
      <c r="WH31" s="157">
        <v>141</v>
      </c>
      <c r="WI31" s="157">
        <v>141</v>
      </c>
      <c r="WJ31" s="157">
        <v>0</v>
      </c>
      <c r="WK31" s="157">
        <v>0</v>
      </c>
      <c r="WL31" s="158">
        <f t="shared" si="97"/>
        <v>1</v>
      </c>
      <c r="WM31" s="158">
        <f t="shared" si="98"/>
        <v>0</v>
      </c>
      <c r="WO31" s="163" t="s">
        <v>46</v>
      </c>
      <c r="WP31" s="157">
        <v>141</v>
      </c>
      <c r="WQ31" s="157">
        <v>141</v>
      </c>
      <c r="WR31" s="157">
        <v>0</v>
      </c>
      <c r="WS31" s="157">
        <v>0</v>
      </c>
      <c r="WT31" s="158">
        <f t="shared" si="99"/>
        <v>1</v>
      </c>
      <c r="WU31" s="158">
        <f t="shared" si="100"/>
        <v>0</v>
      </c>
      <c r="WW31" s="163" t="s">
        <v>46</v>
      </c>
      <c r="WX31" s="157">
        <v>141</v>
      </c>
      <c r="WY31" s="157">
        <v>141</v>
      </c>
      <c r="WZ31" s="157">
        <v>0</v>
      </c>
      <c r="XA31" s="157">
        <v>0</v>
      </c>
      <c r="XB31" s="158">
        <f t="shared" si="101"/>
        <v>1</v>
      </c>
      <c r="XC31" s="158" t="str">
        <f t="shared" si="102"/>
        <v>OK</v>
      </c>
      <c r="XE31" s="163" t="s">
        <v>46</v>
      </c>
      <c r="XF31" s="157">
        <f>145-4</f>
        <v>141</v>
      </c>
      <c r="XG31" s="157">
        <v>141</v>
      </c>
      <c r="XH31" s="157">
        <v>0</v>
      </c>
      <c r="XI31" s="157">
        <f>4-4</f>
        <v>0</v>
      </c>
      <c r="XJ31" s="158">
        <f t="shared" si="103"/>
        <v>1</v>
      </c>
      <c r="XK31" s="158" t="str">
        <f t="shared" si="114"/>
        <v>OK</v>
      </c>
      <c r="XM31" s="163" t="s">
        <v>46</v>
      </c>
      <c r="XN31" s="157">
        <f>145</f>
        <v>145</v>
      </c>
      <c r="XO31" s="157">
        <v>141</v>
      </c>
      <c r="XP31" s="157">
        <f>0+4</f>
        <v>4</v>
      </c>
      <c r="XQ31" s="157">
        <f>4-4</f>
        <v>0</v>
      </c>
      <c r="XR31" s="158">
        <f t="shared" si="104"/>
        <v>0.97241379310344822</v>
      </c>
      <c r="XS31" s="158" t="str">
        <f t="shared" si="115"/>
        <v>Fail:-3%</v>
      </c>
    </row>
    <row r="32" spans="1:643" ht="17.25" thickBot="1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3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4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5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6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7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8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9"/>
        <v>0</v>
      </c>
      <c r="BT32" s="2" t="s">
        <v>47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10"/>
        <v>0</v>
      </c>
      <c r="CB32" s="2" t="s">
        <v>47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11"/>
        <v>0</v>
      </c>
      <c r="CJ32" s="2" t="s">
        <v>47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2"/>
        <v>0</v>
      </c>
      <c r="CR32" s="2" t="s">
        <v>47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3"/>
        <v>0</v>
      </c>
      <c r="CZ32" s="2" t="s">
        <v>47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4"/>
        <v>0</v>
      </c>
      <c r="DH32" s="2" t="s">
        <v>47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5"/>
        <v>0</v>
      </c>
      <c r="DP32" s="2" t="s">
        <v>47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6"/>
        <v>0</v>
      </c>
      <c r="DX32" s="2" t="s">
        <v>47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7"/>
        <v>0</v>
      </c>
      <c r="EF32" s="2" t="s">
        <v>47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8"/>
        <v>0</v>
      </c>
      <c r="EN32" s="2" t="s">
        <v>47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9"/>
        <v>0</v>
      </c>
      <c r="EV32" s="2" t="s">
        <v>47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20"/>
        <v>0</v>
      </c>
      <c r="FD32" s="2" t="s">
        <v>47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21"/>
        <v>0</v>
      </c>
      <c r="FL32" s="2" t="s">
        <v>47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4">
        <f t="shared" si="22"/>
        <v>0</v>
      </c>
      <c r="FT32" s="2" t="s">
        <v>47</v>
      </c>
      <c r="FU32" s="2">
        <v>45</v>
      </c>
      <c r="FV32" s="2">
        <v>45</v>
      </c>
      <c r="FW32" s="2">
        <v>0</v>
      </c>
      <c r="FX32" s="2">
        <v>0</v>
      </c>
      <c r="FY32" s="4">
        <v>1</v>
      </c>
      <c r="FZ32" s="4">
        <f t="shared" si="23"/>
        <v>0</v>
      </c>
      <c r="GB32" s="2" t="s">
        <v>47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4">
        <f t="shared" si="24"/>
        <v>0</v>
      </c>
      <c r="GJ32" s="2" t="s">
        <v>47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5"/>
        <v>0</v>
      </c>
      <c r="GR32" s="2" t="s">
        <v>47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111">
        <f t="shared" si="111"/>
        <v>0</v>
      </c>
      <c r="GZ32" s="2" t="s">
        <v>47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>HE32-'[1]ASUS MeMO Pad 8 K011'!ES32</f>
        <v>0</v>
      </c>
      <c r="HH32" s="2" t="s">
        <v>47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6"/>
        <v>0</v>
      </c>
      <c r="HP32" s="2" t="s">
        <v>47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7"/>
        <v>0</v>
      </c>
      <c r="HX32" s="2" t="s">
        <v>47</v>
      </c>
      <c r="HY32" s="2">
        <v>45</v>
      </c>
      <c r="HZ32" s="2">
        <v>45</v>
      </c>
      <c r="IA32" s="2">
        <v>0</v>
      </c>
      <c r="IB32" s="2">
        <v>0</v>
      </c>
      <c r="IC32" s="4">
        <f t="shared" si="105"/>
        <v>1</v>
      </c>
      <c r="ID32" s="4">
        <f t="shared" si="28"/>
        <v>0</v>
      </c>
      <c r="IF32" s="2" t="s">
        <v>47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106"/>
        <v>1</v>
      </c>
      <c r="IL32" s="4">
        <f t="shared" si="29"/>
        <v>0</v>
      </c>
      <c r="IN32" s="2" t="s">
        <v>47</v>
      </c>
      <c r="IO32" s="2">
        <v>45</v>
      </c>
      <c r="IP32" s="2">
        <v>45</v>
      </c>
      <c r="IQ32" s="2">
        <v>0</v>
      </c>
      <c r="IR32" s="2">
        <v>0</v>
      </c>
      <c r="IS32" s="4">
        <v>1</v>
      </c>
      <c r="IT32" s="4">
        <f t="shared" si="30"/>
        <v>0</v>
      </c>
      <c r="IV32" s="2" t="s">
        <v>47</v>
      </c>
      <c r="IW32" s="2">
        <v>45</v>
      </c>
      <c r="IX32" s="2">
        <v>45</v>
      </c>
      <c r="IY32" s="2">
        <v>0</v>
      </c>
      <c r="IZ32" s="2">
        <v>0</v>
      </c>
      <c r="JA32" s="4">
        <v>1</v>
      </c>
      <c r="JB32" s="4">
        <f t="shared" si="31"/>
        <v>0</v>
      </c>
      <c r="JD32" s="2" t="s">
        <v>47</v>
      </c>
      <c r="JE32" s="2">
        <v>45</v>
      </c>
      <c r="JF32" s="2">
        <v>45</v>
      </c>
      <c r="JG32" s="2">
        <v>0</v>
      </c>
      <c r="JH32" s="2">
        <v>0</v>
      </c>
      <c r="JI32" s="4">
        <v>1</v>
      </c>
      <c r="JJ32" s="4">
        <f t="shared" si="32"/>
        <v>0</v>
      </c>
      <c r="JL32" s="2" t="s">
        <v>47</v>
      </c>
      <c r="JM32" s="2">
        <v>45</v>
      </c>
      <c r="JN32" s="2">
        <v>45</v>
      </c>
      <c r="JO32" s="2">
        <v>0</v>
      </c>
      <c r="JP32" s="2">
        <v>0</v>
      </c>
      <c r="JQ32" s="4">
        <v>1</v>
      </c>
      <c r="JR32" s="4">
        <f t="shared" si="33"/>
        <v>0</v>
      </c>
      <c r="JT32" s="2" t="s">
        <v>47</v>
      </c>
      <c r="JU32" s="2">
        <v>45</v>
      </c>
      <c r="JV32" s="2">
        <v>45</v>
      </c>
      <c r="JW32" s="2">
        <v>0</v>
      </c>
      <c r="JX32" s="2">
        <v>0</v>
      </c>
      <c r="JY32" s="4">
        <v>1</v>
      </c>
      <c r="JZ32" s="4">
        <f t="shared" si="34"/>
        <v>0</v>
      </c>
      <c r="KB32" s="2" t="s">
        <v>47</v>
      </c>
      <c r="KC32" s="2">
        <v>45</v>
      </c>
      <c r="KD32" s="2">
        <v>45</v>
      </c>
      <c r="KE32" s="2">
        <v>0</v>
      </c>
      <c r="KF32" s="2">
        <v>0</v>
      </c>
      <c r="KG32" s="4">
        <v>1</v>
      </c>
      <c r="KH32" s="4">
        <f t="shared" si="35"/>
        <v>0</v>
      </c>
      <c r="KJ32" s="2" t="s">
        <v>47</v>
      </c>
      <c r="KK32" s="2">
        <v>45</v>
      </c>
      <c r="KL32" s="2">
        <v>45</v>
      </c>
      <c r="KM32" s="2">
        <v>0</v>
      </c>
      <c r="KN32" s="2">
        <v>0</v>
      </c>
      <c r="KO32" s="4">
        <f t="shared" si="107"/>
        <v>1</v>
      </c>
      <c r="KP32" s="4">
        <f t="shared" si="36"/>
        <v>0</v>
      </c>
      <c r="KQ32" s="4"/>
      <c r="KR32" s="116" t="s">
        <v>47</v>
      </c>
      <c r="KS32" s="116">
        <v>45</v>
      </c>
      <c r="KT32" s="117">
        <v>45</v>
      </c>
      <c r="KU32" s="117">
        <v>0</v>
      </c>
      <c r="KV32" s="117">
        <v>0</v>
      </c>
      <c r="KW32" s="118">
        <v>1</v>
      </c>
      <c r="KX32" s="118">
        <v>0</v>
      </c>
      <c r="KY32" s="116"/>
      <c r="KZ32" s="116" t="s">
        <v>47</v>
      </c>
      <c r="LA32" s="116">
        <v>45</v>
      </c>
      <c r="LB32" s="116">
        <v>45</v>
      </c>
      <c r="LC32" s="116">
        <v>0</v>
      </c>
      <c r="LD32" s="116">
        <v>0</v>
      </c>
      <c r="LE32" s="122">
        <v>1</v>
      </c>
      <c r="LF32" s="158">
        <f t="shared" si="37"/>
        <v>0</v>
      </c>
      <c r="LG32" s="158"/>
      <c r="LH32" s="156" t="s">
        <v>47</v>
      </c>
      <c r="LI32" s="156">
        <v>45</v>
      </c>
      <c r="LJ32" s="156">
        <v>45</v>
      </c>
      <c r="LK32" s="156">
        <v>0</v>
      </c>
      <c r="LL32" s="156">
        <v>0</v>
      </c>
      <c r="LM32" s="162">
        <v>1</v>
      </c>
      <c r="LN32" s="158">
        <f t="shared" si="38"/>
        <v>0</v>
      </c>
      <c r="LO32" s="157"/>
      <c r="LP32" s="2" t="s">
        <v>47</v>
      </c>
      <c r="LQ32" s="2">
        <v>45</v>
      </c>
      <c r="LR32" s="2">
        <v>45</v>
      </c>
      <c r="LS32" s="2">
        <v>0</v>
      </c>
      <c r="LT32" s="2">
        <v>0</v>
      </c>
      <c r="LU32" s="4">
        <f t="shared" si="108"/>
        <v>1</v>
      </c>
      <c r="LV32" s="4">
        <f t="shared" si="39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109"/>
        <v>1</v>
      </c>
      <c r="MD32" s="158">
        <f t="shared" si="40"/>
        <v>0</v>
      </c>
      <c r="MF32" s="156" t="s">
        <v>47</v>
      </c>
      <c r="MG32" s="156">
        <v>45</v>
      </c>
      <c r="MH32" s="156">
        <v>45</v>
      </c>
      <c r="MI32" s="156">
        <v>0</v>
      </c>
      <c r="MJ32" s="156">
        <v>0</v>
      </c>
      <c r="MK32" s="162">
        <f t="shared" si="41"/>
        <v>1</v>
      </c>
      <c r="ML32" s="158">
        <f t="shared" si="42"/>
        <v>0</v>
      </c>
      <c r="MM32" s="157"/>
      <c r="MN32" s="156" t="s">
        <v>47</v>
      </c>
      <c r="MO32" s="156">
        <v>45</v>
      </c>
      <c r="MP32" s="156">
        <v>45</v>
      </c>
      <c r="MQ32" s="156">
        <v>0</v>
      </c>
      <c r="MR32" s="156">
        <v>0</v>
      </c>
      <c r="MS32" s="162">
        <v>1</v>
      </c>
      <c r="MT32" s="158">
        <f t="shared" si="43"/>
        <v>0</v>
      </c>
      <c r="MU32" s="157"/>
      <c r="MV32" s="156" t="s">
        <v>47</v>
      </c>
      <c r="MW32" s="156">
        <v>45</v>
      </c>
      <c r="MX32" s="156">
        <v>45</v>
      </c>
      <c r="MY32" s="156">
        <v>0</v>
      </c>
      <c r="MZ32" s="156">
        <v>0</v>
      </c>
      <c r="NA32" s="162">
        <v>1</v>
      </c>
      <c r="NB32" s="158">
        <f t="shared" si="44"/>
        <v>0</v>
      </c>
      <c r="NC32" s="157"/>
      <c r="ND32" s="156" t="s">
        <v>47</v>
      </c>
      <c r="NE32" s="156">
        <v>45</v>
      </c>
      <c r="NF32" s="156">
        <v>45</v>
      </c>
      <c r="NG32" s="156">
        <v>0</v>
      </c>
      <c r="NH32" s="156">
        <v>0</v>
      </c>
      <c r="NI32" s="162">
        <v>1</v>
      </c>
      <c r="NJ32" s="158">
        <f t="shared" si="45"/>
        <v>0</v>
      </c>
      <c r="NK32" s="157"/>
      <c r="NL32" s="156" t="s">
        <v>47</v>
      </c>
      <c r="NM32" s="156">
        <v>45</v>
      </c>
      <c r="NN32" s="156">
        <v>45</v>
      </c>
      <c r="NO32" s="156">
        <v>0</v>
      </c>
      <c r="NP32" s="156">
        <v>0</v>
      </c>
      <c r="NQ32" s="162">
        <v>1</v>
      </c>
      <c r="NR32" s="158">
        <f t="shared" si="46"/>
        <v>0</v>
      </c>
      <c r="NS32" s="157"/>
      <c r="OO32" s="157" t="s">
        <v>47</v>
      </c>
      <c r="OP32" s="157">
        <v>45</v>
      </c>
      <c r="OQ32" s="157">
        <v>45</v>
      </c>
      <c r="OR32" s="157">
        <v>0</v>
      </c>
      <c r="OS32" s="157">
        <v>0</v>
      </c>
      <c r="OT32" s="158">
        <f t="shared" si="47"/>
        <v>1</v>
      </c>
      <c r="OU32" s="158">
        <f t="shared" si="48"/>
        <v>0</v>
      </c>
      <c r="OW32" s="157" t="s">
        <v>47</v>
      </c>
      <c r="OX32" s="157">
        <v>45</v>
      </c>
      <c r="OY32" s="157">
        <v>45</v>
      </c>
      <c r="OZ32" s="157">
        <v>0</v>
      </c>
      <c r="PA32" s="157">
        <v>0</v>
      </c>
      <c r="PB32" s="158">
        <f t="shared" si="110"/>
        <v>1</v>
      </c>
      <c r="PC32" s="158">
        <f t="shared" si="50"/>
        <v>0</v>
      </c>
      <c r="PE32" s="157" t="s">
        <v>47</v>
      </c>
      <c r="PF32" s="157">
        <v>45</v>
      </c>
      <c r="PG32" s="157">
        <v>45</v>
      </c>
      <c r="PH32" s="157">
        <v>0</v>
      </c>
      <c r="PI32" s="157">
        <v>0</v>
      </c>
      <c r="PJ32" s="158">
        <f t="shared" si="51"/>
        <v>1</v>
      </c>
      <c r="PK32" s="158">
        <f t="shared" si="52"/>
        <v>0</v>
      </c>
      <c r="PM32" s="157" t="s">
        <v>47</v>
      </c>
      <c r="PN32" s="157">
        <v>45</v>
      </c>
      <c r="PO32" s="157">
        <v>45</v>
      </c>
      <c r="PP32" s="157">
        <v>0</v>
      </c>
      <c r="PQ32" s="157">
        <v>0</v>
      </c>
      <c r="PR32" s="158">
        <f t="shared" si="53"/>
        <v>1</v>
      </c>
      <c r="PS32" s="158">
        <f t="shared" si="54"/>
        <v>0</v>
      </c>
      <c r="PU32" s="157" t="s">
        <v>47</v>
      </c>
      <c r="PV32" s="157">
        <v>45</v>
      </c>
      <c r="PW32" s="157">
        <v>45</v>
      </c>
      <c r="PX32" s="157">
        <v>0</v>
      </c>
      <c r="PY32" s="157">
        <v>0</v>
      </c>
      <c r="PZ32" s="158">
        <f t="shared" si="55"/>
        <v>1</v>
      </c>
      <c r="QA32" s="158">
        <f t="shared" si="56"/>
        <v>0</v>
      </c>
      <c r="QC32" s="157" t="s">
        <v>47</v>
      </c>
      <c r="QD32" s="157">
        <v>45</v>
      </c>
      <c r="QE32" s="157">
        <v>45</v>
      </c>
      <c r="QF32" s="157">
        <v>0</v>
      </c>
      <c r="QG32" s="157">
        <v>0</v>
      </c>
      <c r="QH32" s="158">
        <f t="shared" si="57"/>
        <v>1</v>
      </c>
      <c r="QI32" s="158">
        <f t="shared" si="58"/>
        <v>0</v>
      </c>
      <c r="QK32" s="157" t="s">
        <v>47</v>
      </c>
      <c r="QL32" s="157">
        <v>45</v>
      </c>
      <c r="QM32" s="157">
        <v>45</v>
      </c>
      <c r="QN32" s="157">
        <v>0</v>
      </c>
      <c r="QO32" s="157">
        <v>0</v>
      </c>
      <c r="QP32" s="158">
        <f t="shared" si="59"/>
        <v>1</v>
      </c>
      <c r="QQ32" s="158">
        <f t="shared" si="60"/>
        <v>0</v>
      </c>
      <c r="QS32" s="157" t="s">
        <v>47</v>
      </c>
      <c r="QT32" s="157">
        <v>45</v>
      </c>
      <c r="QU32" s="157">
        <v>45</v>
      </c>
      <c r="QV32" s="157">
        <v>0</v>
      </c>
      <c r="QW32" s="157">
        <v>0</v>
      </c>
      <c r="QX32" s="158">
        <f t="shared" si="61"/>
        <v>1</v>
      </c>
      <c r="QY32" s="158">
        <f t="shared" si="62"/>
        <v>0</v>
      </c>
      <c r="RA32" s="157" t="s">
        <v>47</v>
      </c>
      <c r="RB32" s="157">
        <v>45</v>
      </c>
      <c r="RC32" s="157">
        <v>45</v>
      </c>
      <c r="RD32" s="157">
        <v>0</v>
      </c>
      <c r="RE32" s="157">
        <v>0</v>
      </c>
      <c r="RF32" s="158">
        <f t="shared" si="63"/>
        <v>1</v>
      </c>
      <c r="RG32" s="158">
        <f t="shared" si="64"/>
        <v>0</v>
      </c>
      <c r="RI32" s="157" t="s">
        <v>47</v>
      </c>
      <c r="RJ32" s="157">
        <v>45</v>
      </c>
      <c r="RK32" s="157">
        <v>45</v>
      </c>
      <c r="RL32" s="157">
        <v>0</v>
      </c>
      <c r="RM32" s="157">
        <v>0</v>
      </c>
      <c r="RN32" s="158">
        <f t="shared" si="65"/>
        <v>1</v>
      </c>
      <c r="RO32" s="158">
        <f t="shared" si="66"/>
        <v>0</v>
      </c>
      <c r="RQ32" s="157" t="s">
        <v>47</v>
      </c>
      <c r="RR32" s="157">
        <v>45</v>
      </c>
      <c r="RS32" s="157">
        <v>45</v>
      </c>
      <c r="RT32" s="157">
        <v>0</v>
      </c>
      <c r="RU32" s="157">
        <v>0</v>
      </c>
      <c r="RV32" s="158">
        <f t="shared" si="67"/>
        <v>1</v>
      </c>
      <c r="RW32" s="158">
        <f t="shared" si="68"/>
        <v>0</v>
      </c>
      <c r="RY32" s="157" t="s">
        <v>47</v>
      </c>
      <c r="RZ32" s="157">
        <v>45</v>
      </c>
      <c r="SA32" s="157">
        <v>45</v>
      </c>
      <c r="SB32" s="157">
        <v>0</v>
      </c>
      <c r="SC32" s="157">
        <v>0</v>
      </c>
      <c r="SD32" s="158">
        <f t="shared" si="69"/>
        <v>1</v>
      </c>
      <c r="SE32" s="158">
        <f t="shared" si="70"/>
        <v>0</v>
      </c>
      <c r="SG32" s="157" t="s">
        <v>47</v>
      </c>
      <c r="SH32" s="157">
        <v>45</v>
      </c>
      <c r="SI32" s="157">
        <v>45</v>
      </c>
      <c r="SJ32" s="157">
        <v>0</v>
      </c>
      <c r="SK32" s="157">
        <v>0</v>
      </c>
      <c r="SL32" s="158">
        <f t="shared" si="71"/>
        <v>1</v>
      </c>
      <c r="SM32" s="158">
        <f t="shared" si="72"/>
        <v>0</v>
      </c>
      <c r="SO32" s="157" t="s">
        <v>47</v>
      </c>
      <c r="SP32" s="157">
        <v>45</v>
      </c>
      <c r="SQ32" s="157">
        <v>45</v>
      </c>
      <c r="SR32" s="157">
        <v>0</v>
      </c>
      <c r="SS32" s="157">
        <v>0</v>
      </c>
      <c r="ST32" s="158">
        <f t="shared" si="73"/>
        <v>1</v>
      </c>
      <c r="SU32" s="158">
        <f t="shared" si="74"/>
        <v>0</v>
      </c>
      <c r="SW32" s="157" t="s">
        <v>47</v>
      </c>
      <c r="SX32" s="157">
        <v>45</v>
      </c>
      <c r="SY32" s="157">
        <v>45</v>
      </c>
      <c r="SZ32" s="157">
        <v>0</v>
      </c>
      <c r="TA32" s="157">
        <v>0</v>
      </c>
      <c r="TB32" s="158">
        <f t="shared" si="75"/>
        <v>1</v>
      </c>
      <c r="TC32" s="158">
        <f t="shared" si="76"/>
        <v>0</v>
      </c>
      <c r="TE32" s="157" t="s">
        <v>47</v>
      </c>
      <c r="TF32" s="157">
        <v>45</v>
      </c>
      <c r="TG32" s="157">
        <v>45</v>
      </c>
      <c r="TH32" s="157">
        <v>0</v>
      </c>
      <c r="TI32" s="157">
        <v>0</v>
      </c>
      <c r="TJ32" s="158">
        <f t="shared" si="77"/>
        <v>1</v>
      </c>
      <c r="TK32" s="158">
        <f t="shared" si="78"/>
        <v>0</v>
      </c>
      <c r="TM32" s="157" t="s">
        <v>47</v>
      </c>
      <c r="TN32" s="157">
        <v>45</v>
      </c>
      <c r="TO32" s="157">
        <v>45</v>
      </c>
      <c r="TP32" s="157">
        <v>0</v>
      </c>
      <c r="TQ32" s="157">
        <v>0</v>
      </c>
      <c r="TR32" s="158">
        <f t="shared" si="79"/>
        <v>1</v>
      </c>
      <c r="TS32" s="158">
        <f t="shared" si="80"/>
        <v>0</v>
      </c>
      <c r="TU32" s="157" t="s">
        <v>47</v>
      </c>
      <c r="TV32" s="157">
        <v>45</v>
      </c>
      <c r="TW32" s="157">
        <v>45</v>
      </c>
      <c r="TX32" s="157">
        <v>0</v>
      </c>
      <c r="TY32" s="157">
        <v>0</v>
      </c>
      <c r="TZ32" s="158">
        <f t="shared" si="81"/>
        <v>1</v>
      </c>
      <c r="UA32" s="158">
        <f t="shared" si="82"/>
        <v>0</v>
      </c>
      <c r="UC32" s="157" t="s">
        <v>47</v>
      </c>
      <c r="UD32" s="157">
        <v>45</v>
      </c>
      <c r="UE32" s="157">
        <v>45</v>
      </c>
      <c r="UF32" s="157">
        <v>0</v>
      </c>
      <c r="UG32" s="157">
        <v>0</v>
      </c>
      <c r="UH32" s="158">
        <f t="shared" si="83"/>
        <v>1</v>
      </c>
      <c r="UI32" s="158">
        <f t="shared" si="84"/>
        <v>0</v>
      </c>
      <c r="UK32" s="157" t="s">
        <v>47</v>
      </c>
      <c r="UL32" s="157">
        <v>45</v>
      </c>
      <c r="UM32" s="157">
        <v>45</v>
      </c>
      <c r="UN32" s="157">
        <v>0</v>
      </c>
      <c r="UO32" s="157">
        <v>0</v>
      </c>
      <c r="UP32" s="158">
        <f t="shared" si="85"/>
        <v>1</v>
      </c>
      <c r="UQ32" s="158">
        <f t="shared" si="86"/>
        <v>0</v>
      </c>
      <c r="US32" s="157" t="s">
        <v>47</v>
      </c>
      <c r="UT32" s="157">
        <v>45</v>
      </c>
      <c r="UU32" s="157">
        <v>45</v>
      </c>
      <c r="UV32" s="157">
        <v>0</v>
      </c>
      <c r="UW32" s="157">
        <v>0</v>
      </c>
      <c r="UX32" s="158">
        <f t="shared" si="87"/>
        <v>1</v>
      </c>
      <c r="UY32" s="158">
        <f t="shared" si="88"/>
        <v>0</v>
      </c>
      <c r="UZ32" s="157"/>
      <c r="VA32" s="157" t="s">
        <v>47</v>
      </c>
      <c r="VB32" s="157">
        <v>45</v>
      </c>
      <c r="VC32" s="157">
        <v>45</v>
      </c>
      <c r="VD32" s="157">
        <v>0</v>
      </c>
      <c r="VE32" s="157">
        <v>0</v>
      </c>
      <c r="VF32" s="158">
        <f t="shared" si="89"/>
        <v>1</v>
      </c>
      <c r="VG32" s="158">
        <f t="shared" si="90"/>
        <v>0</v>
      </c>
      <c r="VI32" s="157" t="s">
        <v>47</v>
      </c>
      <c r="VJ32" s="157">
        <v>45</v>
      </c>
      <c r="VK32" s="157">
        <v>45</v>
      </c>
      <c r="VL32" s="157">
        <v>0</v>
      </c>
      <c r="VM32" s="157">
        <v>0</v>
      </c>
      <c r="VN32" s="158">
        <f t="shared" si="91"/>
        <v>1</v>
      </c>
      <c r="VO32" s="158">
        <f t="shared" si="92"/>
        <v>0</v>
      </c>
      <c r="VQ32" s="157" t="s">
        <v>47</v>
      </c>
      <c r="VR32" s="157">
        <v>45</v>
      </c>
      <c r="VS32" s="157">
        <v>45</v>
      </c>
      <c r="VT32" s="157">
        <v>0</v>
      </c>
      <c r="VU32" s="157">
        <v>0</v>
      </c>
      <c r="VV32" s="158">
        <f t="shared" si="93"/>
        <v>1</v>
      </c>
      <c r="VW32" s="158">
        <f t="shared" si="94"/>
        <v>0</v>
      </c>
      <c r="VY32" s="157" t="s">
        <v>47</v>
      </c>
      <c r="VZ32" s="157">
        <v>45</v>
      </c>
      <c r="WA32" s="157">
        <v>45</v>
      </c>
      <c r="WB32" s="157">
        <v>0</v>
      </c>
      <c r="WC32" s="157">
        <v>0</v>
      </c>
      <c r="WD32" s="158">
        <f t="shared" si="95"/>
        <v>1</v>
      </c>
      <c r="WE32" s="158">
        <f t="shared" si="96"/>
        <v>0</v>
      </c>
      <c r="WG32" s="157" t="s">
        <v>47</v>
      </c>
      <c r="WH32" s="157">
        <v>45</v>
      </c>
      <c r="WI32" s="157">
        <v>45</v>
      </c>
      <c r="WJ32" s="157">
        <v>0</v>
      </c>
      <c r="WK32" s="157">
        <v>0</v>
      </c>
      <c r="WL32" s="158">
        <f t="shared" si="97"/>
        <v>1</v>
      </c>
      <c r="WM32" s="158">
        <f t="shared" si="98"/>
        <v>0</v>
      </c>
      <c r="WO32" s="157" t="s">
        <v>47</v>
      </c>
      <c r="WP32" s="157">
        <v>45</v>
      </c>
      <c r="WQ32" s="157">
        <v>45</v>
      </c>
      <c r="WR32" s="157">
        <v>0</v>
      </c>
      <c r="WS32" s="157">
        <v>0</v>
      </c>
      <c r="WT32" s="158">
        <f t="shared" si="99"/>
        <v>1</v>
      </c>
      <c r="WU32" s="158">
        <f t="shared" si="100"/>
        <v>0</v>
      </c>
      <c r="WW32" s="157" t="s">
        <v>47</v>
      </c>
      <c r="WX32" s="157">
        <v>45</v>
      </c>
      <c r="WY32" s="157">
        <v>45</v>
      </c>
      <c r="WZ32" s="157">
        <v>0</v>
      </c>
      <c r="XA32" s="157">
        <v>0</v>
      </c>
      <c r="XB32" s="158">
        <f t="shared" si="101"/>
        <v>1</v>
      </c>
      <c r="XC32" s="158" t="str">
        <f t="shared" si="102"/>
        <v>OK</v>
      </c>
      <c r="XE32" s="157" t="s">
        <v>47</v>
      </c>
      <c r="XF32" s="157">
        <v>45</v>
      </c>
      <c r="XG32" s="157">
        <v>45</v>
      </c>
      <c r="XH32" s="157">
        <v>0</v>
      </c>
      <c r="XI32" s="157">
        <v>0</v>
      </c>
      <c r="XJ32" s="158">
        <f t="shared" si="103"/>
        <v>1</v>
      </c>
      <c r="XK32" s="158" t="str">
        <f t="shared" si="114"/>
        <v>OK</v>
      </c>
      <c r="XM32" s="157" t="s">
        <v>47</v>
      </c>
      <c r="XN32" s="157">
        <v>45</v>
      </c>
      <c r="XO32" s="157">
        <v>45</v>
      </c>
      <c r="XP32" s="157">
        <v>0</v>
      </c>
      <c r="XQ32" s="157">
        <v>0</v>
      </c>
      <c r="XR32" s="158">
        <f t="shared" si="104"/>
        <v>1</v>
      </c>
      <c r="XS32" s="158" t="str">
        <f t="shared" si="115"/>
        <v>OK</v>
      </c>
    </row>
    <row r="33" spans="1:643" ht="17.25" thickBot="1">
      <c r="A33" s="2" t="s">
        <v>48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48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48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3"/>
        <v>0</v>
      </c>
      <c r="X33" s="2" t="s">
        <v>48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4"/>
        <v>0</v>
      </c>
      <c r="AF33" s="2" t="s">
        <v>48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5"/>
        <v>0</v>
      </c>
      <c r="AN33" s="2" t="s">
        <v>48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6"/>
        <v>0</v>
      </c>
      <c r="AV33" s="2" t="s">
        <v>48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7"/>
        <v>0</v>
      </c>
      <c r="BD33" s="2" t="s">
        <v>48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8"/>
        <v>0</v>
      </c>
      <c r="BL33" s="2" t="s">
        <v>48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9"/>
        <v>0</v>
      </c>
      <c r="BT33" s="2" t="s">
        <v>48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10"/>
        <v>0</v>
      </c>
      <c r="CB33" s="2" t="s">
        <v>48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11"/>
        <v>0</v>
      </c>
      <c r="CJ33" s="2" t="s">
        <v>48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2"/>
        <v>0</v>
      </c>
      <c r="CR33" s="2" t="s">
        <v>48</v>
      </c>
      <c r="CS33" s="2">
        <v>12</v>
      </c>
      <c r="CT33" s="2">
        <v>3</v>
      </c>
      <c r="CU33" s="2">
        <v>9</v>
      </c>
      <c r="CV33" s="2">
        <v>0</v>
      </c>
      <c r="CW33" s="4">
        <v>0.25</v>
      </c>
      <c r="CX33" s="4">
        <f t="shared" si="13"/>
        <v>0</v>
      </c>
      <c r="CZ33" s="2" t="s">
        <v>48</v>
      </c>
      <c r="DA33" s="2">
        <v>12</v>
      </c>
      <c r="DB33" s="2">
        <v>3</v>
      </c>
      <c r="DC33" s="2">
        <v>9</v>
      </c>
      <c r="DD33" s="2">
        <v>0</v>
      </c>
      <c r="DE33" s="4">
        <v>0.25</v>
      </c>
      <c r="DF33" s="4">
        <f t="shared" si="14"/>
        <v>0</v>
      </c>
      <c r="DH33" s="2" t="s">
        <v>48</v>
      </c>
      <c r="DI33" s="2">
        <v>12</v>
      </c>
      <c r="DJ33" s="2">
        <v>3</v>
      </c>
      <c r="DK33" s="2">
        <v>9</v>
      </c>
      <c r="DL33" s="2">
        <v>0</v>
      </c>
      <c r="DM33" s="4">
        <v>0.25</v>
      </c>
      <c r="DN33" s="4">
        <f t="shared" si="15"/>
        <v>0</v>
      </c>
      <c r="DP33" s="2" t="s">
        <v>48</v>
      </c>
      <c r="DQ33" s="2">
        <v>12</v>
      </c>
      <c r="DR33" s="2">
        <v>3</v>
      </c>
      <c r="DS33" s="2">
        <v>9</v>
      </c>
      <c r="DT33" s="2">
        <v>0</v>
      </c>
      <c r="DU33" s="4">
        <v>0.25</v>
      </c>
      <c r="DV33" s="4">
        <f t="shared" si="16"/>
        <v>0</v>
      </c>
      <c r="DX33" s="2" t="s">
        <v>48</v>
      </c>
      <c r="DY33" s="2">
        <v>12</v>
      </c>
      <c r="DZ33" s="2">
        <v>3</v>
      </c>
      <c r="EA33" s="2">
        <v>9</v>
      </c>
      <c r="EB33" s="2">
        <v>0</v>
      </c>
      <c r="EC33" s="4">
        <v>0.25</v>
      </c>
      <c r="ED33" s="4">
        <f t="shared" si="17"/>
        <v>0</v>
      </c>
      <c r="EF33" s="2" t="s">
        <v>48</v>
      </c>
      <c r="EG33" s="2">
        <v>12</v>
      </c>
      <c r="EH33" s="2">
        <v>3</v>
      </c>
      <c r="EI33" s="2">
        <v>9</v>
      </c>
      <c r="EJ33" s="2">
        <v>0</v>
      </c>
      <c r="EK33" s="4">
        <v>0.25</v>
      </c>
      <c r="EL33" s="4">
        <f t="shared" si="18"/>
        <v>0</v>
      </c>
      <c r="EN33" s="2" t="s">
        <v>48</v>
      </c>
      <c r="EO33" s="2">
        <v>12</v>
      </c>
      <c r="EP33" s="2">
        <v>3</v>
      </c>
      <c r="EQ33" s="2">
        <v>9</v>
      </c>
      <c r="ER33" s="2">
        <v>0</v>
      </c>
      <c r="ES33" s="4">
        <v>0.25</v>
      </c>
      <c r="ET33" s="4">
        <f t="shared" si="19"/>
        <v>0</v>
      </c>
      <c r="EV33" s="2" t="s">
        <v>48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20"/>
        <v>0.25</v>
      </c>
      <c r="FD33" s="2" t="s">
        <v>48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21"/>
        <v>0</v>
      </c>
      <c r="FL33" s="2" t="s">
        <v>48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4">
        <f t="shared" si="22"/>
        <v>0</v>
      </c>
      <c r="FT33" s="2" t="s">
        <v>48</v>
      </c>
      <c r="FU33" s="2">
        <v>4</v>
      </c>
      <c r="FV33" s="2">
        <v>2</v>
      </c>
      <c r="FW33" s="2">
        <v>2</v>
      </c>
      <c r="FX33" s="2">
        <v>0</v>
      </c>
      <c r="FY33" s="4">
        <v>0.5</v>
      </c>
      <c r="FZ33" s="4">
        <f t="shared" si="23"/>
        <v>0</v>
      </c>
      <c r="GB33" s="2" t="s">
        <v>48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4">
        <f t="shared" si="24"/>
        <v>0</v>
      </c>
      <c r="GJ33" s="2" t="s">
        <v>48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5"/>
        <v>0</v>
      </c>
      <c r="GR33" s="2" t="s">
        <v>48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111">
        <f t="shared" si="111"/>
        <v>0</v>
      </c>
      <c r="GZ33" s="2" t="s">
        <v>48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>HE33-'[1]ASUS MeMO Pad 8 K011'!ES33</f>
        <v>0</v>
      </c>
      <c r="HH33" s="2" t="s">
        <v>48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6"/>
        <v>0</v>
      </c>
      <c r="HP33" s="2" t="s">
        <v>48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7"/>
        <v>0</v>
      </c>
      <c r="HX33" s="2" t="s">
        <v>48</v>
      </c>
      <c r="HY33" s="2">
        <v>4</v>
      </c>
      <c r="HZ33" s="2">
        <v>2</v>
      </c>
      <c r="IA33" s="2">
        <v>2</v>
      </c>
      <c r="IB33" s="2">
        <v>0</v>
      </c>
      <c r="IC33" s="4">
        <f t="shared" si="105"/>
        <v>0.5</v>
      </c>
      <c r="ID33" s="4">
        <f t="shared" si="28"/>
        <v>0</v>
      </c>
      <c r="IF33" s="2" t="s">
        <v>48</v>
      </c>
      <c r="IG33" s="2">
        <v>4</v>
      </c>
      <c r="IH33" s="2">
        <v>2</v>
      </c>
      <c r="II33" s="2">
        <v>2</v>
      </c>
      <c r="IJ33" s="2">
        <v>0</v>
      </c>
      <c r="IK33" s="4">
        <f t="shared" si="106"/>
        <v>0.5</v>
      </c>
      <c r="IL33" s="4">
        <f t="shared" si="29"/>
        <v>0</v>
      </c>
      <c r="IN33" s="2" t="s">
        <v>48</v>
      </c>
      <c r="IO33" s="2">
        <v>4</v>
      </c>
      <c r="IP33" s="2">
        <v>2</v>
      </c>
      <c r="IQ33" s="2">
        <v>2</v>
      </c>
      <c r="IR33" s="2">
        <v>0</v>
      </c>
      <c r="IS33" s="4">
        <v>0.5</v>
      </c>
      <c r="IT33" s="4">
        <f t="shared" si="30"/>
        <v>0</v>
      </c>
      <c r="IV33" s="2" t="s">
        <v>48</v>
      </c>
      <c r="IW33" s="2">
        <v>4</v>
      </c>
      <c r="IX33" s="2">
        <v>2</v>
      </c>
      <c r="IY33" s="2">
        <v>2</v>
      </c>
      <c r="IZ33" s="2">
        <v>0</v>
      </c>
      <c r="JA33" s="4">
        <v>0.5</v>
      </c>
      <c r="JB33" s="4">
        <f t="shared" si="31"/>
        <v>0</v>
      </c>
      <c r="JD33" s="2" t="s">
        <v>48</v>
      </c>
      <c r="JE33" s="2">
        <v>4</v>
      </c>
      <c r="JF33" s="2">
        <v>2</v>
      </c>
      <c r="JG33" s="2">
        <v>2</v>
      </c>
      <c r="JH33" s="2">
        <v>0</v>
      </c>
      <c r="JI33" s="4">
        <v>0.5</v>
      </c>
      <c r="JJ33" s="4">
        <f t="shared" si="32"/>
        <v>0</v>
      </c>
      <c r="JL33" s="2" t="s">
        <v>48</v>
      </c>
      <c r="JM33" s="2">
        <v>4</v>
      </c>
      <c r="JN33" s="2">
        <v>2</v>
      </c>
      <c r="JO33" s="2">
        <v>2</v>
      </c>
      <c r="JP33" s="2">
        <v>0</v>
      </c>
      <c r="JQ33" s="4">
        <v>0.5</v>
      </c>
      <c r="JR33" s="4">
        <f t="shared" si="33"/>
        <v>0</v>
      </c>
      <c r="JT33" s="2" t="s">
        <v>48</v>
      </c>
      <c r="JU33" s="2">
        <v>4</v>
      </c>
      <c r="JV33" s="2">
        <v>2</v>
      </c>
      <c r="JW33" s="2">
        <v>2</v>
      </c>
      <c r="JX33" s="2">
        <v>0</v>
      </c>
      <c r="JY33" s="4">
        <v>0.5</v>
      </c>
      <c r="JZ33" s="4">
        <f t="shared" si="34"/>
        <v>0</v>
      </c>
      <c r="KB33" s="2" t="s">
        <v>48</v>
      </c>
      <c r="KC33" s="2">
        <v>4</v>
      </c>
      <c r="KD33" s="2">
        <v>2</v>
      </c>
      <c r="KE33" s="2">
        <v>2</v>
      </c>
      <c r="KF33" s="2">
        <v>0</v>
      </c>
      <c r="KG33" s="4">
        <v>0.5</v>
      </c>
      <c r="KH33" s="4">
        <f t="shared" si="35"/>
        <v>0</v>
      </c>
      <c r="KJ33" s="2" t="s">
        <v>48</v>
      </c>
      <c r="KK33" s="2">
        <v>4</v>
      </c>
      <c r="KL33" s="2">
        <v>2</v>
      </c>
      <c r="KM33" s="2">
        <v>2</v>
      </c>
      <c r="KN33" s="2">
        <v>0</v>
      </c>
      <c r="KO33" s="4">
        <f t="shared" si="107"/>
        <v>0.5</v>
      </c>
      <c r="KP33" s="4">
        <f t="shared" si="36"/>
        <v>0</v>
      </c>
      <c r="KQ33" s="4"/>
      <c r="KR33" s="116" t="s">
        <v>48</v>
      </c>
      <c r="KS33" s="116">
        <v>4</v>
      </c>
      <c r="KT33" s="117">
        <v>2</v>
      </c>
      <c r="KU33" s="117">
        <v>2</v>
      </c>
      <c r="KV33" s="117">
        <v>0</v>
      </c>
      <c r="KW33" s="118">
        <v>0.5</v>
      </c>
      <c r="KX33" s="118">
        <v>0</v>
      </c>
      <c r="KY33" s="116"/>
      <c r="KZ33" s="116" t="s">
        <v>48</v>
      </c>
      <c r="LA33" s="116">
        <v>4</v>
      </c>
      <c r="LB33" s="116">
        <v>2</v>
      </c>
      <c r="LC33" s="116">
        <v>2</v>
      </c>
      <c r="LD33" s="116">
        <v>0</v>
      </c>
      <c r="LE33" s="122">
        <v>0.5</v>
      </c>
      <c r="LF33" s="158">
        <f t="shared" si="37"/>
        <v>0</v>
      </c>
      <c r="LG33" s="158"/>
      <c r="LH33" s="156" t="s">
        <v>48</v>
      </c>
      <c r="LI33" s="156">
        <v>4</v>
      </c>
      <c r="LJ33" s="156">
        <v>2</v>
      </c>
      <c r="LK33" s="156">
        <v>2</v>
      </c>
      <c r="LL33" s="156">
        <v>0</v>
      </c>
      <c r="LM33" s="162">
        <v>0.5</v>
      </c>
      <c r="LN33" s="158">
        <f t="shared" si="38"/>
        <v>0</v>
      </c>
      <c r="LO33" s="157"/>
      <c r="LP33" s="2" t="s">
        <v>48</v>
      </c>
      <c r="LQ33" s="2">
        <v>4</v>
      </c>
      <c r="LR33" s="2">
        <v>2</v>
      </c>
      <c r="LS33" s="2">
        <v>2</v>
      </c>
      <c r="LT33" s="2">
        <v>0</v>
      </c>
      <c r="LU33" s="4">
        <f t="shared" si="108"/>
        <v>0.5</v>
      </c>
      <c r="LV33" s="4">
        <f t="shared" si="39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109"/>
        <v>0.5</v>
      </c>
      <c r="MD33" s="158">
        <f t="shared" si="40"/>
        <v>0</v>
      </c>
      <c r="MF33" s="156" t="s">
        <v>48</v>
      </c>
      <c r="MG33" s="156">
        <v>4</v>
      </c>
      <c r="MH33" s="156">
        <v>2</v>
      </c>
      <c r="MI33" s="156">
        <v>2</v>
      </c>
      <c r="MJ33" s="156">
        <v>0</v>
      </c>
      <c r="MK33" s="162">
        <f t="shared" si="41"/>
        <v>0.5</v>
      </c>
      <c r="ML33" s="158">
        <f t="shared" si="42"/>
        <v>0</v>
      </c>
      <c r="MM33" s="157"/>
      <c r="MN33" s="156" t="s">
        <v>48</v>
      </c>
      <c r="MO33" s="156">
        <v>4</v>
      </c>
      <c r="MP33" s="156">
        <v>2</v>
      </c>
      <c r="MQ33" s="156">
        <v>2</v>
      </c>
      <c r="MR33" s="156">
        <v>0</v>
      </c>
      <c r="MS33" s="162">
        <v>0.5</v>
      </c>
      <c r="MT33" s="158">
        <f t="shared" si="43"/>
        <v>0</v>
      </c>
      <c r="MU33" s="157"/>
      <c r="MV33" s="156" t="s">
        <v>48</v>
      </c>
      <c r="MW33" s="156">
        <v>4</v>
      </c>
      <c r="MX33" s="156">
        <v>2</v>
      </c>
      <c r="MY33" s="156">
        <v>2</v>
      </c>
      <c r="MZ33" s="156">
        <v>0</v>
      </c>
      <c r="NA33" s="162">
        <v>0.5</v>
      </c>
      <c r="NB33" s="158">
        <f t="shared" si="44"/>
        <v>0</v>
      </c>
      <c r="NC33" s="157"/>
      <c r="ND33" s="156" t="s">
        <v>48</v>
      </c>
      <c r="NE33" s="156">
        <v>4</v>
      </c>
      <c r="NF33" s="156">
        <v>2</v>
      </c>
      <c r="NG33" s="156">
        <v>2</v>
      </c>
      <c r="NH33" s="156">
        <v>0</v>
      </c>
      <c r="NI33" s="162">
        <v>0.5</v>
      </c>
      <c r="NJ33" s="158">
        <f t="shared" si="45"/>
        <v>0</v>
      </c>
      <c r="NK33" s="157"/>
      <c r="NL33" s="156" t="s">
        <v>48</v>
      </c>
      <c r="NM33" s="156">
        <v>4</v>
      </c>
      <c r="NN33" s="156">
        <v>2</v>
      </c>
      <c r="NO33" s="156">
        <v>2</v>
      </c>
      <c r="NP33" s="156">
        <v>0</v>
      </c>
      <c r="NQ33" s="162">
        <v>0.5</v>
      </c>
      <c r="NR33" s="158">
        <f t="shared" si="46"/>
        <v>0</v>
      </c>
      <c r="NS33" s="157"/>
      <c r="OO33" s="157" t="s">
        <v>48</v>
      </c>
      <c r="OP33" s="157">
        <v>4</v>
      </c>
      <c r="OQ33" s="157">
        <v>2</v>
      </c>
      <c r="OR33" s="157">
        <v>2</v>
      </c>
      <c r="OS33" s="157">
        <v>0</v>
      </c>
      <c r="OT33" s="158">
        <f t="shared" si="47"/>
        <v>0.5</v>
      </c>
      <c r="OU33" s="158">
        <f t="shared" si="48"/>
        <v>0</v>
      </c>
      <c r="OW33" s="157" t="s">
        <v>48</v>
      </c>
      <c r="OX33" s="157">
        <v>4</v>
      </c>
      <c r="OY33" s="157">
        <v>2</v>
      </c>
      <c r="OZ33" s="157">
        <v>2</v>
      </c>
      <c r="PA33" s="157">
        <v>0</v>
      </c>
      <c r="PB33" s="158">
        <f t="shared" si="110"/>
        <v>0.5</v>
      </c>
      <c r="PC33" s="158">
        <f t="shared" si="50"/>
        <v>0</v>
      </c>
      <c r="PE33" s="157" t="s">
        <v>48</v>
      </c>
      <c r="PF33" s="157">
        <v>4</v>
      </c>
      <c r="PG33" s="157">
        <v>2</v>
      </c>
      <c r="PH33" s="157">
        <v>2</v>
      </c>
      <c r="PI33" s="157">
        <v>0</v>
      </c>
      <c r="PJ33" s="158">
        <f t="shared" si="51"/>
        <v>0.5</v>
      </c>
      <c r="PK33" s="158">
        <f t="shared" si="52"/>
        <v>0</v>
      </c>
      <c r="PM33" s="157" t="s">
        <v>48</v>
      </c>
      <c r="PN33" s="157">
        <v>4</v>
      </c>
      <c r="PO33" s="157">
        <v>2</v>
      </c>
      <c r="PP33" s="157">
        <v>2</v>
      </c>
      <c r="PQ33" s="157">
        <v>0</v>
      </c>
      <c r="PR33" s="158">
        <f t="shared" si="53"/>
        <v>0.5</v>
      </c>
      <c r="PS33" s="158">
        <f t="shared" si="54"/>
        <v>0</v>
      </c>
      <c r="PU33" s="157" t="s">
        <v>48</v>
      </c>
      <c r="PV33" s="157">
        <v>4</v>
      </c>
      <c r="PW33" s="157">
        <v>2</v>
      </c>
      <c r="PX33" s="157">
        <v>2</v>
      </c>
      <c r="PY33" s="157">
        <v>0</v>
      </c>
      <c r="PZ33" s="158">
        <f t="shared" si="55"/>
        <v>0.5</v>
      </c>
      <c r="QA33" s="158">
        <f t="shared" si="56"/>
        <v>0</v>
      </c>
      <c r="QC33" s="157" t="s">
        <v>48</v>
      </c>
      <c r="QD33" s="157">
        <v>4</v>
      </c>
      <c r="QE33" s="157">
        <v>2</v>
      </c>
      <c r="QF33" s="157">
        <v>2</v>
      </c>
      <c r="QG33" s="157">
        <v>0</v>
      </c>
      <c r="QH33" s="158">
        <f t="shared" si="57"/>
        <v>0.5</v>
      </c>
      <c r="QI33" s="158">
        <f t="shared" si="58"/>
        <v>0</v>
      </c>
      <c r="QK33" s="157" t="s">
        <v>48</v>
      </c>
      <c r="QL33" s="157">
        <v>4</v>
      </c>
      <c r="QM33" s="157">
        <v>2</v>
      </c>
      <c r="QN33" s="157">
        <v>2</v>
      </c>
      <c r="QO33" s="157">
        <v>0</v>
      </c>
      <c r="QP33" s="158">
        <f t="shared" si="59"/>
        <v>0.5</v>
      </c>
      <c r="QQ33" s="158">
        <f t="shared" si="60"/>
        <v>0</v>
      </c>
      <c r="QS33" s="157" t="s">
        <v>48</v>
      </c>
      <c r="QT33" s="157">
        <v>4</v>
      </c>
      <c r="QU33" s="157">
        <v>2</v>
      </c>
      <c r="QV33" s="157">
        <v>2</v>
      </c>
      <c r="QW33" s="157">
        <v>0</v>
      </c>
      <c r="QX33" s="158">
        <f t="shared" si="61"/>
        <v>0.5</v>
      </c>
      <c r="QY33" s="158">
        <f t="shared" si="62"/>
        <v>0</v>
      </c>
      <c r="RA33" s="157" t="s">
        <v>48</v>
      </c>
      <c r="RB33" s="157">
        <v>4</v>
      </c>
      <c r="RC33" s="157">
        <v>2</v>
      </c>
      <c r="RD33" s="157">
        <v>2</v>
      </c>
      <c r="RE33" s="157">
        <v>0</v>
      </c>
      <c r="RF33" s="158">
        <f t="shared" si="63"/>
        <v>0.5</v>
      </c>
      <c r="RG33" s="158">
        <f t="shared" si="64"/>
        <v>0</v>
      </c>
      <c r="RI33" s="157" t="s">
        <v>48</v>
      </c>
      <c r="RJ33" s="157">
        <v>4</v>
      </c>
      <c r="RK33" s="157">
        <v>2</v>
      </c>
      <c r="RL33" s="157">
        <v>2</v>
      </c>
      <c r="RM33" s="157">
        <v>0</v>
      </c>
      <c r="RN33" s="158">
        <f t="shared" si="65"/>
        <v>0.5</v>
      </c>
      <c r="RO33" s="158">
        <f t="shared" si="66"/>
        <v>0</v>
      </c>
      <c r="RQ33" s="157" t="s">
        <v>48</v>
      </c>
      <c r="RR33" s="157">
        <v>4</v>
      </c>
      <c r="RS33" s="157">
        <v>2</v>
      </c>
      <c r="RT33" s="157">
        <v>2</v>
      </c>
      <c r="RU33" s="157">
        <v>0</v>
      </c>
      <c r="RV33" s="158">
        <f t="shared" si="67"/>
        <v>0.5</v>
      </c>
      <c r="RW33" s="158">
        <f t="shared" si="68"/>
        <v>0</v>
      </c>
      <c r="RY33" s="157" t="s">
        <v>48</v>
      </c>
      <c r="RZ33" s="157">
        <v>4</v>
      </c>
      <c r="SA33" s="157">
        <v>2</v>
      </c>
      <c r="SB33" s="157">
        <v>2</v>
      </c>
      <c r="SC33" s="157">
        <v>0</v>
      </c>
      <c r="SD33" s="158">
        <f t="shared" si="69"/>
        <v>0.5</v>
      </c>
      <c r="SE33" s="158">
        <f t="shared" si="70"/>
        <v>0</v>
      </c>
      <c r="SG33" s="157" t="s">
        <v>48</v>
      </c>
      <c r="SH33" s="157">
        <v>4</v>
      </c>
      <c r="SI33" s="157">
        <v>2</v>
      </c>
      <c r="SJ33" s="157">
        <v>2</v>
      </c>
      <c r="SK33" s="157">
        <v>0</v>
      </c>
      <c r="SL33" s="158">
        <f t="shared" si="71"/>
        <v>0.5</v>
      </c>
      <c r="SM33" s="158">
        <f t="shared" si="72"/>
        <v>0</v>
      </c>
      <c r="SO33" s="157" t="s">
        <v>48</v>
      </c>
      <c r="SP33" s="157">
        <v>4</v>
      </c>
      <c r="SQ33" s="157">
        <v>2</v>
      </c>
      <c r="SR33" s="157">
        <v>2</v>
      </c>
      <c r="SS33" s="157">
        <v>0</v>
      </c>
      <c r="ST33" s="158">
        <f t="shared" si="73"/>
        <v>0.5</v>
      </c>
      <c r="SU33" s="158">
        <f t="shared" si="74"/>
        <v>0</v>
      </c>
      <c r="SW33" s="157" t="s">
        <v>48</v>
      </c>
      <c r="SX33" s="157">
        <v>4</v>
      </c>
      <c r="SY33" s="157">
        <v>2</v>
      </c>
      <c r="SZ33" s="157">
        <v>2</v>
      </c>
      <c r="TA33" s="157">
        <v>0</v>
      </c>
      <c r="TB33" s="158">
        <f t="shared" si="75"/>
        <v>0.5</v>
      </c>
      <c r="TC33" s="158">
        <f t="shared" si="76"/>
        <v>0</v>
      </c>
      <c r="TE33" s="157" t="s">
        <v>48</v>
      </c>
      <c r="TF33" s="157">
        <v>4</v>
      </c>
      <c r="TG33" s="157">
        <v>2</v>
      </c>
      <c r="TH33" s="157">
        <v>2</v>
      </c>
      <c r="TI33" s="157">
        <v>0</v>
      </c>
      <c r="TJ33" s="158">
        <f t="shared" si="77"/>
        <v>0.5</v>
      </c>
      <c r="TK33" s="158">
        <f t="shared" si="78"/>
        <v>0</v>
      </c>
      <c r="TM33" s="157" t="s">
        <v>48</v>
      </c>
      <c r="TN33" s="157">
        <v>4</v>
      </c>
      <c r="TO33" s="157">
        <v>2</v>
      </c>
      <c r="TP33" s="157">
        <v>2</v>
      </c>
      <c r="TQ33" s="157">
        <v>0</v>
      </c>
      <c r="TR33" s="158">
        <f t="shared" si="79"/>
        <v>0.5</v>
      </c>
      <c r="TS33" s="158">
        <f t="shared" si="80"/>
        <v>0</v>
      </c>
      <c r="TU33" s="157" t="s">
        <v>48</v>
      </c>
      <c r="TV33" s="157">
        <v>4</v>
      </c>
      <c r="TW33" s="157">
        <v>2</v>
      </c>
      <c r="TX33" s="157">
        <v>2</v>
      </c>
      <c r="TY33" s="157">
        <v>0</v>
      </c>
      <c r="TZ33" s="158">
        <f t="shared" si="81"/>
        <v>0.5</v>
      </c>
      <c r="UA33" s="158">
        <f t="shared" si="82"/>
        <v>0</v>
      </c>
      <c r="UC33" s="157" t="s">
        <v>48</v>
      </c>
      <c r="UD33" s="157">
        <v>4</v>
      </c>
      <c r="UE33" s="157">
        <v>2</v>
      </c>
      <c r="UF33" s="157">
        <v>2</v>
      </c>
      <c r="UG33" s="157">
        <v>0</v>
      </c>
      <c r="UH33" s="158">
        <f t="shared" si="83"/>
        <v>0.5</v>
      </c>
      <c r="UI33" s="158">
        <f t="shared" si="84"/>
        <v>0</v>
      </c>
      <c r="UK33" s="157" t="s">
        <v>48</v>
      </c>
      <c r="UL33" s="157">
        <v>4</v>
      </c>
      <c r="UM33" s="157">
        <v>2</v>
      </c>
      <c r="UN33" s="157">
        <v>2</v>
      </c>
      <c r="UO33" s="157">
        <v>0</v>
      </c>
      <c r="UP33" s="158">
        <f t="shared" si="85"/>
        <v>0.5</v>
      </c>
      <c r="UQ33" s="158">
        <f t="shared" si="86"/>
        <v>0</v>
      </c>
      <c r="US33" s="157" t="s">
        <v>48</v>
      </c>
      <c r="UT33" s="157">
        <v>4</v>
      </c>
      <c r="UU33" s="157">
        <v>2</v>
      </c>
      <c r="UV33" s="157">
        <v>2</v>
      </c>
      <c r="UW33" s="157">
        <v>0</v>
      </c>
      <c r="UX33" s="158">
        <f t="shared" si="87"/>
        <v>0.5</v>
      </c>
      <c r="UY33" s="158">
        <f t="shared" si="88"/>
        <v>0</v>
      </c>
      <c r="UZ33" s="157"/>
      <c r="VA33" s="157" t="s">
        <v>48</v>
      </c>
      <c r="VB33" s="157">
        <v>4</v>
      </c>
      <c r="VC33" s="157">
        <v>2</v>
      </c>
      <c r="VD33" s="157">
        <v>2</v>
      </c>
      <c r="VE33" s="157">
        <v>0</v>
      </c>
      <c r="VF33" s="158">
        <f t="shared" si="89"/>
        <v>0.5</v>
      </c>
      <c r="VG33" s="158">
        <f t="shared" si="90"/>
        <v>0</v>
      </c>
      <c r="VI33" s="157" t="s">
        <v>48</v>
      </c>
      <c r="VJ33" s="157">
        <v>4</v>
      </c>
      <c r="VK33" s="157">
        <v>2</v>
      </c>
      <c r="VL33" s="157">
        <v>2</v>
      </c>
      <c r="VM33" s="157">
        <v>0</v>
      </c>
      <c r="VN33" s="158">
        <f t="shared" si="91"/>
        <v>0.5</v>
      </c>
      <c r="VO33" s="158">
        <f t="shared" si="92"/>
        <v>0</v>
      </c>
      <c r="VQ33" s="157" t="s">
        <v>48</v>
      </c>
      <c r="VR33" s="157">
        <v>4</v>
      </c>
      <c r="VS33" s="157">
        <v>2</v>
      </c>
      <c r="VT33" s="157">
        <v>2</v>
      </c>
      <c r="VU33" s="157">
        <v>0</v>
      </c>
      <c r="VV33" s="158">
        <f t="shared" si="93"/>
        <v>0.5</v>
      </c>
      <c r="VW33" s="158">
        <f t="shared" si="94"/>
        <v>0</v>
      </c>
      <c r="VY33" s="157" t="s">
        <v>48</v>
      </c>
      <c r="VZ33" s="157">
        <v>4</v>
      </c>
      <c r="WA33" s="157">
        <v>2</v>
      </c>
      <c r="WB33" s="157">
        <v>2</v>
      </c>
      <c r="WC33" s="157">
        <v>0</v>
      </c>
      <c r="WD33" s="158">
        <f t="shared" si="95"/>
        <v>0.5</v>
      </c>
      <c r="WE33" s="158">
        <f t="shared" si="96"/>
        <v>0</v>
      </c>
      <c r="WG33" s="157" t="s">
        <v>48</v>
      </c>
      <c r="WH33" s="157">
        <v>4</v>
      </c>
      <c r="WI33" s="157">
        <v>2</v>
      </c>
      <c r="WJ33" s="157">
        <v>2</v>
      </c>
      <c r="WK33" s="157">
        <v>0</v>
      </c>
      <c r="WL33" s="158">
        <f t="shared" si="97"/>
        <v>0.5</v>
      </c>
      <c r="WM33" s="158">
        <f t="shared" si="98"/>
        <v>0</v>
      </c>
      <c r="WO33" s="157" t="s">
        <v>48</v>
      </c>
      <c r="WP33" s="157">
        <v>4</v>
      </c>
      <c r="WQ33" s="157">
        <v>2</v>
      </c>
      <c r="WR33" s="157">
        <v>2</v>
      </c>
      <c r="WS33" s="157">
        <v>0</v>
      </c>
      <c r="WT33" s="158">
        <f t="shared" si="99"/>
        <v>0.5</v>
      </c>
      <c r="WU33" s="158">
        <f t="shared" si="100"/>
        <v>0</v>
      </c>
      <c r="WW33" s="157" t="s">
        <v>48</v>
      </c>
      <c r="WX33" s="157">
        <v>4</v>
      </c>
      <c r="WY33" s="157">
        <v>2</v>
      </c>
      <c r="WZ33" s="157">
        <v>2</v>
      </c>
      <c r="XA33" s="157">
        <v>0</v>
      </c>
      <c r="XB33" s="158">
        <f t="shared" si="101"/>
        <v>0.5</v>
      </c>
      <c r="XC33" s="158" t="str">
        <f t="shared" si="102"/>
        <v>OK</v>
      </c>
      <c r="XE33" s="157" t="s">
        <v>48</v>
      </c>
      <c r="XF33" s="157">
        <v>4</v>
      </c>
      <c r="XG33" s="157">
        <v>2</v>
      </c>
      <c r="XH33" s="157">
        <v>2</v>
      </c>
      <c r="XI33" s="157">
        <v>0</v>
      </c>
      <c r="XJ33" s="158">
        <f t="shared" si="103"/>
        <v>0.5</v>
      </c>
      <c r="XK33" s="158" t="str">
        <f t="shared" si="114"/>
        <v>OK</v>
      </c>
      <c r="XM33" s="157" t="s">
        <v>48</v>
      </c>
      <c r="XN33" s="157">
        <v>4</v>
      </c>
      <c r="XO33" s="157">
        <v>2</v>
      </c>
      <c r="XP33" s="157">
        <v>2</v>
      </c>
      <c r="XQ33" s="157">
        <v>0</v>
      </c>
      <c r="XR33" s="158">
        <f t="shared" si="104"/>
        <v>0.5</v>
      </c>
      <c r="XS33" s="158" t="str">
        <f t="shared" si="115"/>
        <v>OK</v>
      </c>
    </row>
    <row r="34" spans="1:643" ht="17.25" thickBot="1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3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4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5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6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7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8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9"/>
        <v>0</v>
      </c>
      <c r="BT34" s="2" t="s">
        <v>49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10"/>
        <v>0</v>
      </c>
      <c r="CB34" s="2" t="s">
        <v>49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11"/>
        <v>0</v>
      </c>
      <c r="CJ34" s="2" t="s">
        <v>49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2"/>
        <v>0</v>
      </c>
      <c r="CR34" s="2" t="s">
        <v>49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3"/>
        <v>0</v>
      </c>
      <c r="CZ34" s="2" t="s">
        <v>49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4"/>
        <v>0</v>
      </c>
      <c r="DH34" s="2" t="s">
        <v>49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5"/>
        <v>0</v>
      </c>
      <c r="DP34" s="2" t="s">
        <v>49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6"/>
        <v>0</v>
      </c>
      <c r="DX34" s="2" t="s">
        <v>49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7"/>
        <v>0</v>
      </c>
      <c r="EF34" s="2" t="s">
        <v>49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8"/>
        <v>0</v>
      </c>
      <c r="EN34" s="2" t="s">
        <v>49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9"/>
        <v>0</v>
      </c>
      <c r="EV34" s="2" t="s">
        <v>49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20"/>
        <v>0</v>
      </c>
      <c r="FD34" s="2" t="s">
        <v>49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21"/>
        <v>0</v>
      </c>
      <c r="FL34" s="2" t="s">
        <v>49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4">
        <f t="shared" si="22"/>
        <v>0</v>
      </c>
      <c r="FT34" s="2" t="s">
        <v>49</v>
      </c>
      <c r="FU34" s="2">
        <v>15</v>
      </c>
      <c r="FV34" s="2">
        <v>15</v>
      </c>
      <c r="FW34" s="2">
        <v>0</v>
      </c>
      <c r="FX34" s="2">
        <v>0</v>
      </c>
      <c r="FY34" s="4">
        <v>1</v>
      </c>
      <c r="FZ34" s="4">
        <f t="shared" si="23"/>
        <v>0</v>
      </c>
      <c r="GB34" s="2" t="s">
        <v>49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4">
        <f t="shared" si="24"/>
        <v>0</v>
      </c>
      <c r="GJ34" s="2" t="s">
        <v>49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5"/>
        <v>0</v>
      </c>
      <c r="GR34" s="2" t="s">
        <v>49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111">
        <f t="shared" si="111"/>
        <v>0</v>
      </c>
      <c r="GZ34" s="2" t="s">
        <v>49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>HE34-'[1]ASUS MeMO Pad 8 K011'!ES34</f>
        <v>0</v>
      </c>
      <c r="HH34" s="2" t="s">
        <v>49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6"/>
        <v>0</v>
      </c>
      <c r="HP34" s="2" t="s">
        <v>49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7"/>
        <v>0</v>
      </c>
      <c r="HX34" s="2" t="s">
        <v>49</v>
      </c>
      <c r="HY34" s="2">
        <v>15</v>
      </c>
      <c r="HZ34" s="2">
        <v>15</v>
      </c>
      <c r="IA34" s="2">
        <v>0</v>
      </c>
      <c r="IB34" s="2">
        <v>0</v>
      </c>
      <c r="IC34" s="4">
        <f t="shared" si="105"/>
        <v>1</v>
      </c>
      <c r="ID34" s="4">
        <f t="shared" si="28"/>
        <v>0</v>
      </c>
      <c r="IF34" s="2" t="s">
        <v>49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106"/>
        <v>1</v>
      </c>
      <c r="IL34" s="4">
        <f t="shared" si="29"/>
        <v>0</v>
      </c>
      <c r="IN34" s="2" t="s">
        <v>49</v>
      </c>
      <c r="IO34" s="2">
        <v>15</v>
      </c>
      <c r="IP34" s="2">
        <v>15</v>
      </c>
      <c r="IQ34" s="2">
        <v>0</v>
      </c>
      <c r="IR34" s="2">
        <v>0</v>
      </c>
      <c r="IS34" s="4">
        <v>1</v>
      </c>
      <c r="IT34" s="4">
        <f t="shared" si="30"/>
        <v>0</v>
      </c>
      <c r="IV34" s="2" t="s">
        <v>49</v>
      </c>
      <c r="IW34" s="2">
        <v>15</v>
      </c>
      <c r="IX34" s="2">
        <v>15</v>
      </c>
      <c r="IY34" s="2">
        <v>0</v>
      </c>
      <c r="IZ34" s="2">
        <v>0</v>
      </c>
      <c r="JA34" s="4">
        <v>1</v>
      </c>
      <c r="JB34" s="4">
        <f t="shared" si="31"/>
        <v>0</v>
      </c>
      <c r="JD34" s="2" t="s">
        <v>49</v>
      </c>
      <c r="JE34" s="2">
        <v>15</v>
      </c>
      <c r="JF34" s="2">
        <v>15</v>
      </c>
      <c r="JG34" s="2">
        <v>0</v>
      </c>
      <c r="JH34" s="2">
        <v>0</v>
      </c>
      <c r="JI34" s="4">
        <v>1</v>
      </c>
      <c r="JJ34" s="4">
        <f t="shared" si="32"/>
        <v>0</v>
      </c>
      <c r="JL34" s="2" t="s">
        <v>49</v>
      </c>
      <c r="JM34" s="2">
        <v>15</v>
      </c>
      <c r="JN34" s="2">
        <v>15</v>
      </c>
      <c r="JO34" s="2">
        <v>0</v>
      </c>
      <c r="JP34" s="2">
        <v>0</v>
      </c>
      <c r="JQ34" s="4">
        <v>1</v>
      </c>
      <c r="JR34" s="4">
        <f t="shared" si="33"/>
        <v>0</v>
      </c>
      <c r="JT34" s="2" t="s">
        <v>49</v>
      </c>
      <c r="JU34" s="2">
        <v>15</v>
      </c>
      <c r="JV34" s="2">
        <v>15</v>
      </c>
      <c r="JW34" s="2">
        <v>0</v>
      </c>
      <c r="JX34" s="2">
        <v>0</v>
      </c>
      <c r="JY34" s="4">
        <v>1</v>
      </c>
      <c r="JZ34" s="4">
        <f t="shared" si="34"/>
        <v>0</v>
      </c>
      <c r="KB34" s="2" t="s">
        <v>49</v>
      </c>
      <c r="KC34" s="2">
        <v>15</v>
      </c>
      <c r="KD34" s="2">
        <v>15</v>
      </c>
      <c r="KE34" s="2">
        <v>0</v>
      </c>
      <c r="KF34" s="2">
        <v>0</v>
      </c>
      <c r="KG34" s="4">
        <v>1</v>
      </c>
      <c r="KH34" s="4">
        <f t="shared" si="35"/>
        <v>0</v>
      </c>
      <c r="KJ34" s="2" t="s">
        <v>49</v>
      </c>
      <c r="KK34" s="2">
        <v>15</v>
      </c>
      <c r="KL34" s="2">
        <v>15</v>
      </c>
      <c r="KM34" s="2">
        <v>0</v>
      </c>
      <c r="KN34" s="2">
        <v>0</v>
      </c>
      <c r="KO34" s="4">
        <f t="shared" si="107"/>
        <v>1</v>
      </c>
      <c r="KP34" s="4">
        <f t="shared" si="36"/>
        <v>0</v>
      </c>
      <c r="KQ34" s="4"/>
      <c r="KR34" s="116" t="s">
        <v>49</v>
      </c>
      <c r="KS34" s="116">
        <v>15</v>
      </c>
      <c r="KT34" s="117">
        <v>15</v>
      </c>
      <c r="KU34" s="117">
        <v>0</v>
      </c>
      <c r="KV34" s="117">
        <v>0</v>
      </c>
      <c r="KW34" s="118">
        <v>1</v>
      </c>
      <c r="KX34" s="118">
        <v>0</v>
      </c>
      <c r="KY34" s="116"/>
      <c r="KZ34" s="116" t="s">
        <v>49</v>
      </c>
      <c r="LA34" s="116">
        <v>15</v>
      </c>
      <c r="LB34" s="116">
        <v>15</v>
      </c>
      <c r="LC34" s="116">
        <v>0</v>
      </c>
      <c r="LD34" s="116">
        <v>0</v>
      </c>
      <c r="LE34" s="122">
        <v>1</v>
      </c>
      <c r="LF34" s="158">
        <f t="shared" si="37"/>
        <v>0</v>
      </c>
      <c r="LG34" s="158"/>
      <c r="LH34" s="156" t="s">
        <v>49</v>
      </c>
      <c r="LI34" s="156">
        <v>15</v>
      </c>
      <c r="LJ34" s="156">
        <v>15</v>
      </c>
      <c r="LK34" s="156">
        <v>0</v>
      </c>
      <c r="LL34" s="156">
        <v>0</v>
      </c>
      <c r="LM34" s="162">
        <v>1</v>
      </c>
      <c r="LN34" s="158">
        <f t="shared" si="38"/>
        <v>0</v>
      </c>
      <c r="LO34" s="157"/>
      <c r="LP34" s="2" t="s">
        <v>49</v>
      </c>
      <c r="LQ34" s="2">
        <v>15</v>
      </c>
      <c r="LR34" s="2">
        <v>15</v>
      </c>
      <c r="LS34" s="2">
        <v>0</v>
      </c>
      <c r="LT34" s="2">
        <v>0</v>
      </c>
      <c r="LU34" s="4">
        <f t="shared" si="108"/>
        <v>1</v>
      </c>
      <c r="LV34" s="4">
        <f t="shared" si="39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109"/>
        <v>1</v>
      </c>
      <c r="MD34" s="158">
        <f t="shared" si="40"/>
        <v>0</v>
      </c>
      <c r="MF34" s="156" t="s">
        <v>49</v>
      </c>
      <c r="MG34" s="156">
        <v>15</v>
      </c>
      <c r="MH34" s="156">
        <v>15</v>
      </c>
      <c r="MI34" s="156">
        <v>0</v>
      </c>
      <c r="MJ34" s="156">
        <v>0</v>
      </c>
      <c r="MK34" s="162">
        <f t="shared" si="41"/>
        <v>1</v>
      </c>
      <c r="ML34" s="158">
        <f t="shared" si="42"/>
        <v>0</v>
      </c>
      <c r="MM34" s="157"/>
      <c r="MN34" s="156" t="s">
        <v>49</v>
      </c>
      <c r="MO34" s="156">
        <v>15</v>
      </c>
      <c r="MP34" s="156">
        <v>15</v>
      </c>
      <c r="MQ34" s="156">
        <v>0</v>
      </c>
      <c r="MR34" s="156">
        <v>0</v>
      </c>
      <c r="MS34" s="162">
        <v>1</v>
      </c>
      <c r="MT34" s="158">
        <f t="shared" si="43"/>
        <v>0</v>
      </c>
      <c r="MU34" s="157"/>
      <c r="MV34" s="156" t="s">
        <v>49</v>
      </c>
      <c r="MW34" s="156">
        <v>15</v>
      </c>
      <c r="MX34" s="156">
        <v>15</v>
      </c>
      <c r="MY34" s="156">
        <v>0</v>
      </c>
      <c r="MZ34" s="156">
        <v>0</v>
      </c>
      <c r="NA34" s="162">
        <v>1</v>
      </c>
      <c r="NB34" s="158">
        <f t="shared" si="44"/>
        <v>0</v>
      </c>
      <c r="NC34" s="157"/>
      <c r="ND34" s="156" t="s">
        <v>49</v>
      </c>
      <c r="NE34" s="156">
        <v>15</v>
      </c>
      <c r="NF34" s="156">
        <v>15</v>
      </c>
      <c r="NG34" s="156">
        <v>0</v>
      </c>
      <c r="NH34" s="156">
        <v>0</v>
      </c>
      <c r="NI34" s="162">
        <v>1</v>
      </c>
      <c r="NJ34" s="158">
        <f t="shared" si="45"/>
        <v>0</v>
      </c>
      <c r="NK34" s="157"/>
      <c r="NL34" s="156" t="s">
        <v>49</v>
      </c>
      <c r="NM34" s="156">
        <v>15</v>
      </c>
      <c r="NN34" s="156">
        <v>15</v>
      </c>
      <c r="NO34" s="156">
        <v>0</v>
      </c>
      <c r="NP34" s="156">
        <v>0</v>
      </c>
      <c r="NQ34" s="162">
        <v>1</v>
      </c>
      <c r="NR34" s="158">
        <f t="shared" si="46"/>
        <v>0</v>
      </c>
      <c r="NS34" s="157"/>
      <c r="OO34" s="157" t="s">
        <v>49</v>
      </c>
      <c r="OP34" s="157">
        <v>15</v>
      </c>
      <c r="OQ34" s="157">
        <v>13</v>
      </c>
      <c r="OR34" s="157">
        <v>0</v>
      </c>
      <c r="OS34" s="157">
        <v>2</v>
      </c>
      <c r="OT34" s="158">
        <f t="shared" si="47"/>
        <v>0.8666666666666667</v>
      </c>
      <c r="OU34" s="158">
        <f t="shared" si="48"/>
        <v>-0.1333333333333333</v>
      </c>
      <c r="OV34" s="2" t="s">
        <v>119</v>
      </c>
      <c r="OW34" s="157" t="s">
        <v>49</v>
      </c>
      <c r="OX34" s="157">
        <v>15</v>
      </c>
      <c r="OY34" s="157">
        <v>15</v>
      </c>
      <c r="OZ34" s="157">
        <v>0</v>
      </c>
      <c r="PA34" s="157">
        <v>0</v>
      </c>
      <c r="PB34" s="158">
        <f t="shared" si="110"/>
        <v>1</v>
      </c>
      <c r="PC34" s="158">
        <f t="shared" si="50"/>
        <v>0.1333333333333333</v>
      </c>
      <c r="PE34" s="157" t="s">
        <v>49</v>
      </c>
      <c r="PF34" s="157">
        <v>15</v>
      </c>
      <c r="PG34" s="157">
        <v>15</v>
      </c>
      <c r="PH34" s="157">
        <v>0</v>
      </c>
      <c r="PI34" s="157">
        <v>0</v>
      </c>
      <c r="PJ34" s="158">
        <f t="shared" si="51"/>
        <v>1</v>
      </c>
      <c r="PK34" s="158">
        <f t="shared" si="52"/>
        <v>0</v>
      </c>
      <c r="PM34" s="157" t="s">
        <v>49</v>
      </c>
      <c r="PN34" s="157">
        <v>15</v>
      </c>
      <c r="PO34" s="157">
        <v>15</v>
      </c>
      <c r="PP34" s="157">
        <v>0</v>
      </c>
      <c r="PQ34" s="157">
        <v>0</v>
      </c>
      <c r="PR34" s="158">
        <f t="shared" si="53"/>
        <v>1</v>
      </c>
      <c r="PS34" s="158">
        <f t="shared" si="54"/>
        <v>0</v>
      </c>
      <c r="PU34" s="157" t="s">
        <v>49</v>
      </c>
      <c r="PV34" s="157">
        <v>15</v>
      </c>
      <c r="PW34" s="157">
        <v>15</v>
      </c>
      <c r="PX34" s="157">
        <v>0</v>
      </c>
      <c r="PY34" s="157">
        <v>0</v>
      </c>
      <c r="PZ34" s="158">
        <f t="shared" si="55"/>
        <v>1</v>
      </c>
      <c r="QA34" s="158">
        <f t="shared" si="56"/>
        <v>0</v>
      </c>
      <c r="QC34" s="157" t="s">
        <v>49</v>
      </c>
      <c r="QD34" s="157">
        <v>15</v>
      </c>
      <c r="QE34" s="157">
        <v>15</v>
      </c>
      <c r="QF34" s="157">
        <v>0</v>
      </c>
      <c r="QG34" s="157">
        <v>0</v>
      </c>
      <c r="QH34" s="158">
        <f t="shared" si="57"/>
        <v>1</v>
      </c>
      <c r="QI34" s="158">
        <f t="shared" si="58"/>
        <v>0</v>
      </c>
      <c r="QK34" s="157" t="s">
        <v>49</v>
      </c>
      <c r="QL34" s="157">
        <v>15</v>
      </c>
      <c r="QM34" s="157">
        <v>15</v>
      </c>
      <c r="QN34" s="157">
        <v>0</v>
      </c>
      <c r="QO34" s="157">
        <v>0</v>
      </c>
      <c r="QP34" s="158">
        <f t="shared" si="59"/>
        <v>1</v>
      </c>
      <c r="QQ34" s="158">
        <f t="shared" si="60"/>
        <v>0</v>
      </c>
      <c r="QS34" s="157" t="s">
        <v>49</v>
      </c>
      <c r="QT34" s="157">
        <v>15</v>
      </c>
      <c r="QU34" s="157">
        <v>15</v>
      </c>
      <c r="QV34" s="157">
        <v>0</v>
      </c>
      <c r="QW34" s="157">
        <v>0</v>
      </c>
      <c r="QX34" s="158">
        <f t="shared" si="61"/>
        <v>1</v>
      </c>
      <c r="QY34" s="158">
        <f t="shared" si="62"/>
        <v>0</v>
      </c>
      <c r="RA34" s="157" t="s">
        <v>49</v>
      </c>
      <c r="RB34" s="157">
        <v>15</v>
      </c>
      <c r="RC34" s="157">
        <v>15</v>
      </c>
      <c r="RD34" s="157">
        <v>0</v>
      </c>
      <c r="RE34" s="157">
        <v>0</v>
      </c>
      <c r="RF34" s="158">
        <f t="shared" si="63"/>
        <v>1</v>
      </c>
      <c r="RG34" s="158">
        <f t="shared" si="64"/>
        <v>0</v>
      </c>
      <c r="RI34" s="157" t="s">
        <v>49</v>
      </c>
      <c r="RJ34" s="157">
        <v>15</v>
      </c>
      <c r="RK34" s="157">
        <v>15</v>
      </c>
      <c r="RL34" s="157">
        <v>0</v>
      </c>
      <c r="RM34" s="157">
        <v>0</v>
      </c>
      <c r="RN34" s="158">
        <f t="shared" si="65"/>
        <v>1</v>
      </c>
      <c r="RO34" s="158">
        <f t="shared" si="66"/>
        <v>0</v>
      </c>
      <c r="RQ34" s="157" t="s">
        <v>49</v>
      </c>
      <c r="RR34" s="157">
        <v>15</v>
      </c>
      <c r="RS34" s="157">
        <v>15</v>
      </c>
      <c r="RT34" s="157">
        <v>0</v>
      </c>
      <c r="RU34" s="157">
        <v>0</v>
      </c>
      <c r="RV34" s="158">
        <f t="shared" si="67"/>
        <v>1</v>
      </c>
      <c r="RW34" s="158">
        <f t="shared" si="68"/>
        <v>0</v>
      </c>
      <c r="RY34" s="157" t="s">
        <v>49</v>
      </c>
      <c r="RZ34" s="157">
        <v>15</v>
      </c>
      <c r="SA34" s="157">
        <v>15</v>
      </c>
      <c r="SB34" s="157">
        <v>0</v>
      </c>
      <c r="SC34" s="157">
        <v>0</v>
      </c>
      <c r="SD34" s="158">
        <f t="shared" si="69"/>
        <v>1</v>
      </c>
      <c r="SE34" s="158">
        <f t="shared" si="70"/>
        <v>0</v>
      </c>
      <c r="SG34" s="157" t="s">
        <v>49</v>
      </c>
      <c r="SH34" s="157">
        <v>15</v>
      </c>
      <c r="SI34" s="157">
        <v>15</v>
      </c>
      <c r="SJ34" s="157">
        <v>0</v>
      </c>
      <c r="SK34" s="157">
        <v>0</v>
      </c>
      <c r="SL34" s="158">
        <f t="shared" si="71"/>
        <v>1</v>
      </c>
      <c r="SM34" s="158">
        <f t="shared" si="72"/>
        <v>0</v>
      </c>
      <c r="SO34" s="157" t="s">
        <v>49</v>
      </c>
      <c r="SP34" s="157">
        <v>15</v>
      </c>
      <c r="SQ34" s="157">
        <v>15</v>
      </c>
      <c r="SR34" s="157">
        <v>0</v>
      </c>
      <c r="SS34" s="157">
        <v>0</v>
      </c>
      <c r="ST34" s="158">
        <f t="shared" si="73"/>
        <v>1</v>
      </c>
      <c r="SU34" s="158">
        <f t="shared" si="74"/>
        <v>0</v>
      </c>
      <c r="SW34" s="157" t="s">
        <v>49</v>
      </c>
      <c r="SX34" s="157">
        <v>15</v>
      </c>
      <c r="SY34" s="157">
        <v>15</v>
      </c>
      <c r="SZ34" s="157">
        <v>0</v>
      </c>
      <c r="TA34" s="157">
        <v>0</v>
      </c>
      <c r="TB34" s="158">
        <f t="shared" si="75"/>
        <v>1</v>
      </c>
      <c r="TC34" s="158">
        <f t="shared" si="76"/>
        <v>0</v>
      </c>
      <c r="TE34" s="157" t="s">
        <v>49</v>
      </c>
      <c r="TF34" s="157">
        <v>15</v>
      </c>
      <c r="TG34" s="157">
        <v>15</v>
      </c>
      <c r="TH34" s="157">
        <v>0</v>
      </c>
      <c r="TI34" s="157">
        <v>0</v>
      </c>
      <c r="TJ34" s="158">
        <f t="shared" si="77"/>
        <v>1</v>
      </c>
      <c r="TK34" s="158">
        <f t="shared" si="78"/>
        <v>0</v>
      </c>
      <c r="TM34" s="157" t="s">
        <v>49</v>
      </c>
      <c r="TN34" s="157">
        <v>15</v>
      </c>
      <c r="TO34" s="157">
        <v>15</v>
      </c>
      <c r="TP34" s="157">
        <v>0</v>
      </c>
      <c r="TQ34" s="157">
        <v>0</v>
      </c>
      <c r="TR34" s="158">
        <f t="shared" si="79"/>
        <v>1</v>
      </c>
      <c r="TS34" s="158">
        <f t="shared" si="80"/>
        <v>0</v>
      </c>
      <c r="TU34" s="157" t="s">
        <v>49</v>
      </c>
      <c r="TV34" s="157">
        <v>15</v>
      </c>
      <c r="TW34" s="157">
        <v>15</v>
      </c>
      <c r="TX34" s="157">
        <v>0</v>
      </c>
      <c r="TY34" s="157">
        <v>0</v>
      </c>
      <c r="TZ34" s="158">
        <f t="shared" si="81"/>
        <v>1</v>
      </c>
      <c r="UA34" s="158">
        <f t="shared" si="82"/>
        <v>0</v>
      </c>
      <c r="UC34" s="157" t="s">
        <v>49</v>
      </c>
      <c r="UD34" s="157">
        <v>15</v>
      </c>
      <c r="UE34" s="157">
        <v>15</v>
      </c>
      <c r="UF34" s="157">
        <v>0</v>
      </c>
      <c r="UG34" s="157">
        <v>0</v>
      </c>
      <c r="UH34" s="158">
        <f t="shared" si="83"/>
        <v>1</v>
      </c>
      <c r="UI34" s="158">
        <f t="shared" si="84"/>
        <v>0</v>
      </c>
      <c r="UK34" s="157" t="s">
        <v>49</v>
      </c>
      <c r="UL34" s="157">
        <v>15</v>
      </c>
      <c r="UM34" s="157">
        <v>15</v>
      </c>
      <c r="UN34" s="157">
        <v>0</v>
      </c>
      <c r="UO34" s="157">
        <v>0</v>
      </c>
      <c r="UP34" s="158">
        <f t="shared" si="85"/>
        <v>1</v>
      </c>
      <c r="UQ34" s="158">
        <f t="shared" si="86"/>
        <v>0</v>
      </c>
      <c r="US34" s="157" t="s">
        <v>49</v>
      </c>
      <c r="UT34" s="157">
        <v>15</v>
      </c>
      <c r="UU34" s="157">
        <v>15</v>
      </c>
      <c r="UV34" s="157">
        <v>0</v>
      </c>
      <c r="UW34" s="157">
        <v>0</v>
      </c>
      <c r="UX34" s="158">
        <f t="shared" si="87"/>
        <v>1</v>
      </c>
      <c r="UY34" s="158">
        <f t="shared" si="88"/>
        <v>0</v>
      </c>
      <c r="UZ34" s="157"/>
      <c r="VA34" s="157" t="s">
        <v>49</v>
      </c>
      <c r="VB34" s="157">
        <v>15</v>
      </c>
      <c r="VC34" s="157">
        <v>15</v>
      </c>
      <c r="VD34" s="157">
        <v>0</v>
      </c>
      <c r="VE34" s="157">
        <v>0</v>
      </c>
      <c r="VF34" s="158">
        <f t="shared" si="89"/>
        <v>1</v>
      </c>
      <c r="VG34" s="158">
        <f t="shared" si="90"/>
        <v>0</v>
      </c>
      <c r="VI34" s="157" t="s">
        <v>49</v>
      </c>
      <c r="VJ34" s="157">
        <v>15</v>
      </c>
      <c r="VK34" s="157">
        <v>15</v>
      </c>
      <c r="VL34" s="157">
        <v>0</v>
      </c>
      <c r="VM34" s="157">
        <v>0</v>
      </c>
      <c r="VN34" s="158">
        <f t="shared" si="91"/>
        <v>1</v>
      </c>
      <c r="VO34" s="158">
        <f t="shared" si="92"/>
        <v>0</v>
      </c>
      <c r="VQ34" s="157" t="s">
        <v>49</v>
      </c>
      <c r="VR34" s="157">
        <v>15</v>
      </c>
      <c r="VS34" s="157">
        <v>15</v>
      </c>
      <c r="VT34" s="157">
        <v>0</v>
      </c>
      <c r="VU34" s="157">
        <v>0</v>
      </c>
      <c r="VV34" s="158">
        <f t="shared" si="93"/>
        <v>1</v>
      </c>
      <c r="VW34" s="158">
        <f t="shared" si="94"/>
        <v>0</v>
      </c>
      <c r="VY34" s="157" t="s">
        <v>49</v>
      </c>
      <c r="VZ34" s="157">
        <v>15</v>
      </c>
      <c r="WA34" s="157">
        <v>15</v>
      </c>
      <c r="WB34" s="157">
        <v>0</v>
      </c>
      <c r="WC34" s="157">
        <v>0</v>
      </c>
      <c r="WD34" s="158">
        <f t="shared" si="95"/>
        <v>1</v>
      </c>
      <c r="WE34" s="158">
        <f t="shared" si="96"/>
        <v>0</v>
      </c>
      <c r="WG34" s="157" t="s">
        <v>49</v>
      </c>
      <c r="WH34" s="157">
        <v>15</v>
      </c>
      <c r="WI34" s="157">
        <v>15</v>
      </c>
      <c r="WJ34" s="157">
        <v>0</v>
      </c>
      <c r="WK34" s="157">
        <v>0</v>
      </c>
      <c r="WL34" s="158">
        <f t="shared" si="97"/>
        <v>1</v>
      </c>
      <c r="WM34" s="158">
        <f t="shared" si="98"/>
        <v>0</v>
      </c>
      <c r="WO34" s="157" t="s">
        <v>49</v>
      </c>
      <c r="WP34" s="157">
        <v>15</v>
      </c>
      <c r="WQ34" s="157">
        <v>15</v>
      </c>
      <c r="WR34" s="157">
        <v>0</v>
      </c>
      <c r="WS34" s="157">
        <v>0</v>
      </c>
      <c r="WT34" s="158">
        <f t="shared" si="99"/>
        <v>1</v>
      </c>
      <c r="WU34" s="158">
        <f t="shared" si="100"/>
        <v>0</v>
      </c>
      <c r="WW34" s="157" t="s">
        <v>49</v>
      </c>
      <c r="WX34" s="157">
        <v>15</v>
      </c>
      <c r="WY34" s="157">
        <v>15</v>
      </c>
      <c r="WZ34" s="157">
        <v>0</v>
      </c>
      <c r="XA34" s="157">
        <v>0</v>
      </c>
      <c r="XB34" s="158">
        <f t="shared" si="101"/>
        <v>1</v>
      </c>
      <c r="XC34" s="158" t="str">
        <f t="shared" si="102"/>
        <v>OK</v>
      </c>
      <c r="XE34" s="157" t="s">
        <v>49</v>
      </c>
      <c r="XF34" s="157">
        <v>15</v>
      </c>
      <c r="XG34" s="157">
        <v>15</v>
      </c>
      <c r="XH34" s="157">
        <v>0</v>
      </c>
      <c r="XI34" s="157">
        <v>0</v>
      </c>
      <c r="XJ34" s="158">
        <f t="shared" si="103"/>
        <v>1</v>
      </c>
      <c r="XK34" s="158" t="str">
        <f t="shared" si="114"/>
        <v>OK</v>
      </c>
      <c r="XM34" s="157" t="s">
        <v>49</v>
      </c>
      <c r="XN34" s="157">
        <v>15</v>
      </c>
      <c r="XO34" s="157">
        <v>15</v>
      </c>
      <c r="XP34" s="157">
        <v>0</v>
      </c>
      <c r="XQ34" s="157">
        <v>0</v>
      </c>
      <c r="XR34" s="158">
        <f t="shared" si="104"/>
        <v>1</v>
      </c>
      <c r="XS34" s="158" t="str">
        <f t="shared" si="115"/>
        <v>OK</v>
      </c>
    </row>
    <row r="35" spans="1:643" ht="17.25" thickBot="1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ref="N35:N66" si="116">M35-F35</f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3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4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5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6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7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8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9"/>
        <v>0</v>
      </c>
      <c r="BT35" s="2" t="s">
        <v>50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10"/>
        <v>0</v>
      </c>
      <c r="CB35" s="2" t="s">
        <v>50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11"/>
        <v>0</v>
      </c>
      <c r="CJ35" s="2" t="s">
        <v>50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2"/>
        <v>0</v>
      </c>
      <c r="CR35" s="2" t="s">
        <v>50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3"/>
        <v>0</v>
      </c>
      <c r="CZ35" s="2" t="s">
        <v>50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4"/>
        <v>0</v>
      </c>
      <c r="DH35" s="2" t="s">
        <v>50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5"/>
        <v>0</v>
      </c>
      <c r="DP35" s="2" t="s">
        <v>50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6"/>
        <v>0</v>
      </c>
      <c r="DX35" s="2" t="s">
        <v>50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7"/>
        <v>0</v>
      </c>
      <c r="EF35" s="2" t="s">
        <v>50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8"/>
        <v>0</v>
      </c>
      <c r="EN35" s="2" t="s">
        <v>50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9"/>
        <v>0</v>
      </c>
      <c r="EV35" s="2" t="s">
        <v>50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20"/>
        <v>0</v>
      </c>
      <c r="FD35" s="2" t="s">
        <v>50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21"/>
        <v>0</v>
      </c>
      <c r="FL35" s="2" t="s">
        <v>50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4">
        <f t="shared" si="22"/>
        <v>0</v>
      </c>
      <c r="FT35" s="2" t="s">
        <v>50</v>
      </c>
      <c r="FU35" s="2">
        <v>18</v>
      </c>
      <c r="FV35" s="2">
        <v>18</v>
      </c>
      <c r="FW35" s="2">
        <v>0</v>
      </c>
      <c r="FX35" s="2">
        <v>0</v>
      </c>
      <c r="FY35" s="4">
        <v>1</v>
      </c>
      <c r="FZ35" s="4">
        <f t="shared" si="23"/>
        <v>0</v>
      </c>
      <c r="GB35" s="2" t="s">
        <v>50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4">
        <f t="shared" si="24"/>
        <v>0</v>
      </c>
      <c r="GJ35" s="2" t="s">
        <v>50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5"/>
        <v>0</v>
      </c>
      <c r="GR35" s="2" t="s">
        <v>50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111">
        <f t="shared" si="111"/>
        <v>0</v>
      </c>
      <c r="GZ35" s="2" t="s">
        <v>50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>HE35-'[1]ASUS MeMO Pad 8 K011'!ES35</f>
        <v>0</v>
      </c>
      <c r="HH35" s="2" t="s">
        <v>50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6"/>
        <v>0</v>
      </c>
      <c r="HP35" s="2" t="s">
        <v>50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7"/>
        <v>0</v>
      </c>
      <c r="HX35" s="2" t="s">
        <v>50</v>
      </c>
      <c r="HY35" s="2">
        <v>18</v>
      </c>
      <c r="HZ35" s="2">
        <v>18</v>
      </c>
      <c r="IA35" s="2">
        <v>0</v>
      </c>
      <c r="IB35" s="2">
        <v>0</v>
      </c>
      <c r="IC35" s="4">
        <f t="shared" si="105"/>
        <v>1</v>
      </c>
      <c r="ID35" s="4">
        <f t="shared" si="28"/>
        <v>0</v>
      </c>
      <c r="IF35" s="2" t="s">
        <v>50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106"/>
        <v>1</v>
      </c>
      <c r="IL35" s="4">
        <f t="shared" si="29"/>
        <v>0</v>
      </c>
      <c r="IN35" s="2" t="s">
        <v>50</v>
      </c>
      <c r="IO35" s="2">
        <v>18</v>
      </c>
      <c r="IP35" s="2">
        <v>18</v>
      </c>
      <c r="IQ35" s="2">
        <v>0</v>
      </c>
      <c r="IR35" s="2">
        <v>0</v>
      </c>
      <c r="IS35" s="4">
        <v>1</v>
      </c>
      <c r="IT35" s="4">
        <f t="shared" si="30"/>
        <v>0</v>
      </c>
      <c r="IV35" s="2" t="s">
        <v>50</v>
      </c>
      <c r="IW35" s="2">
        <v>18</v>
      </c>
      <c r="IX35" s="2">
        <v>18</v>
      </c>
      <c r="IY35" s="2">
        <v>0</v>
      </c>
      <c r="IZ35" s="2">
        <v>0</v>
      </c>
      <c r="JA35" s="4">
        <v>1</v>
      </c>
      <c r="JB35" s="4">
        <f t="shared" si="31"/>
        <v>0</v>
      </c>
      <c r="JD35" s="2" t="s">
        <v>50</v>
      </c>
      <c r="JE35" s="2">
        <v>18</v>
      </c>
      <c r="JF35" s="2">
        <v>18</v>
      </c>
      <c r="JG35" s="2">
        <v>0</v>
      </c>
      <c r="JH35" s="2">
        <v>0</v>
      </c>
      <c r="JI35" s="4">
        <v>1</v>
      </c>
      <c r="JJ35" s="4">
        <f t="shared" si="32"/>
        <v>0</v>
      </c>
      <c r="JL35" s="2" t="s">
        <v>50</v>
      </c>
      <c r="JM35" s="2">
        <v>18</v>
      </c>
      <c r="JN35" s="2">
        <v>18</v>
      </c>
      <c r="JO35" s="2">
        <v>0</v>
      </c>
      <c r="JP35" s="2">
        <v>0</v>
      </c>
      <c r="JQ35" s="4">
        <v>1</v>
      </c>
      <c r="JR35" s="4">
        <f t="shared" si="33"/>
        <v>0</v>
      </c>
      <c r="JT35" s="2" t="s">
        <v>50</v>
      </c>
      <c r="JU35" s="2">
        <v>18</v>
      </c>
      <c r="JV35" s="2">
        <v>18</v>
      </c>
      <c r="JW35" s="2">
        <v>0</v>
      </c>
      <c r="JX35" s="2">
        <v>0</v>
      </c>
      <c r="JY35" s="4">
        <v>1</v>
      </c>
      <c r="JZ35" s="4">
        <f t="shared" si="34"/>
        <v>0</v>
      </c>
      <c r="KB35" s="2" t="s">
        <v>50</v>
      </c>
      <c r="KC35" s="2">
        <v>18</v>
      </c>
      <c r="KD35" s="2">
        <v>18</v>
      </c>
      <c r="KE35" s="2">
        <v>0</v>
      </c>
      <c r="KF35" s="2">
        <v>0</v>
      </c>
      <c r="KG35" s="4">
        <v>1</v>
      </c>
      <c r="KH35" s="4">
        <f t="shared" si="35"/>
        <v>0</v>
      </c>
      <c r="KJ35" s="2" t="s">
        <v>50</v>
      </c>
      <c r="KK35" s="2">
        <v>18</v>
      </c>
      <c r="KL35" s="2">
        <v>18</v>
      </c>
      <c r="KM35" s="2">
        <v>0</v>
      </c>
      <c r="KN35" s="2">
        <v>0</v>
      </c>
      <c r="KO35" s="4">
        <f t="shared" si="107"/>
        <v>1</v>
      </c>
      <c r="KP35" s="4">
        <f t="shared" si="36"/>
        <v>0</v>
      </c>
      <c r="KQ35" s="4"/>
      <c r="KR35" s="116" t="s">
        <v>50</v>
      </c>
      <c r="KS35" s="116">
        <v>18</v>
      </c>
      <c r="KT35" s="117">
        <v>18</v>
      </c>
      <c r="KU35" s="117">
        <v>0</v>
      </c>
      <c r="KV35" s="117">
        <v>0</v>
      </c>
      <c r="KW35" s="118">
        <v>1</v>
      </c>
      <c r="KX35" s="118">
        <v>0</v>
      </c>
      <c r="KY35" s="116"/>
      <c r="KZ35" s="116" t="s">
        <v>50</v>
      </c>
      <c r="LA35" s="116">
        <v>18</v>
      </c>
      <c r="LB35" s="116">
        <v>18</v>
      </c>
      <c r="LC35" s="116">
        <v>0</v>
      </c>
      <c r="LD35" s="116">
        <v>0</v>
      </c>
      <c r="LE35" s="122">
        <v>1</v>
      </c>
      <c r="LF35" s="158">
        <f t="shared" si="37"/>
        <v>0</v>
      </c>
      <c r="LG35" s="158"/>
      <c r="LH35" s="156" t="s">
        <v>50</v>
      </c>
      <c r="LI35" s="156">
        <v>18</v>
      </c>
      <c r="LJ35" s="156">
        <v>18</v>
      </c>
      <c r="LK35" s="156">
        <v>0</v>
      </c>
      <c r="LL35" s="156">
        <v>0</v>
      </c>
      <c r="LM35" s="162">
        <v>1</v>
      </c>
      <c r="LN35" s="158">
        <f t="shared" si="38"/>
        <v>0</v>
      </c>
      <c r="LO35" s="157"/>
      <c r="LP35" s="2" t="s">
        <v>50</v>
      </c>
      <c r="LQ35" s="2">
        <v>18</v>
      </c>
      <c r="LR35" s="2">
        <v>18</v>
      </c>
      <c r="LS35" s="2">
        <v>0</v>
      </c>
      <c r="LT35" s="2">
        <v>0</v>
      </c>
      <c r="LU35" s="4">
        <f t="shared" si="108"/>
        <v>1</v>
      </c>
      <c r="LV35" s="4">
        <f t="shared" si="39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109"/>
        <v>1</v>
      </c>
      <c r="MD35" s="158">
        <f t="shared" si="40"/>
        <v>0</v>
      </c>
      <c r="MF35" s="156" t="s">
        <v>50</v>
      </c>
      <c r="MG35" s="156">
        <v>18</v>
      </c>
      <c r="MH35" s="156">
        <v>18</v>
      </c>
      <c r="MI35" s="156">
        <v>0</v>
      </c>
      <c r="MJ35" s="156">
        <v>0</v>
      </c>
      <c r="MK35" s="162">
        <f t="shared" si="41"/>
        <v>1</v>
      </c>
      <c r="ML35" s="158">
        <f t="shared" si="42"/>
        <v>0</v>
      </c>
      <c r="MM35" s="157"/>
      <c r="MN35" s="156" t="s">
        <v>50</v>
      </c>
      <c r="MO35" s="156">
        <v>18</v>
      </c>
      <c r="MP35" s="156">
        <v>18</v>
      </c>
      <c r="MQ35" s="156">
        <v>0</v>
      </c>
      <c r="MR35" s="156">
        <v>0</v>
      </c>
      <c r="MS35" s="162">
        <v>1</v>
      </c>
      <c r="MT35" s="158">
        <f t="shared" si="43"/>
        <v>0</v>
      </c>
      <c r="MU35" s="157"/>
      <c r="MV35" s="156" t="s">
        <v>50</v>
      </c>
      <c r="MW35" s="156">
        <v>18</v>
      </c>
      <c r="MX35" s="156">
        <v>18</v>
      </c>
      <c r="MY35" s="156">
        <v>0</v>
      </c>
      <c r="MZ35" s="156">
        <v>0</v>
      </c>
      <c r="NA35" s="162">
        <v>1</v>
      </c>
      <c r="NB35" s="158">
        <f t="shared" si="44"/>
        <v>0</v>
      </c>
      <c r="NC35" s="157"/>
      <c r="ND35" s="156" t="s">
        <v>50</v>
      </c>
      <c r="NE35" s="156">
        <v>18</v>
      </c>
      <c r="NF35" s="156">
        <v>18</v>
      </c>
      <c r="NG35" s="156">
        <v>0</v>
      </c>
      <c r="NH35" s="156">
        <v>0</v>
      </c>
      <c r="NI35" s="162">
        <v>1</v>
      </c>
      <c r="NJ35" s="158">
        <f t="shared" si="45"/>
        <v>0</v>
      </c>
      <c r="NK35" s="157"/>
      <c r="NL35" s="156" t="s">
        <v>50</v>
      </c>
      <c r="NM35" s="156">
        <v>18</v>
      </c>
      <c r="NN35" s="156">
        <v>18</v>
      </c>
      <c r="NO35" s="156">
        <v>0</v>
      </c>
      <c r="NP35" s="156">
        <v>0</v>
      </c>
      <c r="NQ35" s="162">
        <v>1</v>
      </c>
      <c r="NR35" s="158">
        <f t="shared" si="46"/>
        <v>0</v>
      </c>
      <c r="NS35" s="157"/>
      <c r="OO35" s="157" t="s">
        <v>50</v>
      </c>
      <c r="OP35" s="157">
        <v>18</v>
      </c>
      <c r="OQ35" s="157">
        <v>18</v>
      </c>
      <c r="OR35" s="157">
        <v>0</v>
      </c>
      <c r="OS35" s="157">
        <v>0</v>
      </c>
      <c r="OT35" s="158">
        <f t="shared" si="47"/>
        <v>1</v>
      </c>
      <c r="OU35" s="158">
        <f t="shared" si="48"/>
        <v>0</v>
      </c>
      <c r="OW35" s="157" t="s">
        <v>50</v>
      </c>
      <c r="OX35" s="157">
        <v>18</v>
      </c>
      <c r="OY35" s="157">
        <v>18</v>
      </c>
      <c r="OZ35" s="157">
        <v>0</v>
      </c>
      <c r="PA35" s="157">
        <v>0</v>
      </c>
      <c r="PB35" s="158">
        <f t="shared" si="110"/>
        <v>1</v>
      </c>
      <c r="PC35" s="158">
        <f t="shared" si="50"/>
        <v>0</v>
      </c>
      <c r="PE35" s="157" t="s">
        <v>50</v>
      </c>
      <c r="PF35" s="157">
        <v>18</v>
      </c>
      <c r="PG35" s="157">
        <v>18</v>
      </c>
      <c r="PH35" s="157">
        <v>0</v>
      </c>
      <c r="PI35" s="157">
        <v>0</v>
      </c>
      <c r="PJ35" s="158">
        <f t="shared" si="51"/>
        <v>1</v>
      </c>
      <c r="PK35" s="158">
        <f t="shared" si="52"/>
        <v>0</v>
      </c>
      <c r="PM35" s="157" t="s">
        <v>50</v>
      </c>
      <c r="PN35" s="157">
        <v>18</v>
      </c>
      <c r="PO35" s="157">
        <v>18</v>
      </c>
      <c r="PP35" s="157">
        <v>0</v>
      </c>
      <c r="PQ35" s="157">
        <v>0</v>
      </c>
      <c r="PR35" s="158">
        <f t="shared" si="53"/>
        <v>1</v>
      </c>
      <c r="PS35" s="158">
        <f t="shared" si="54"/>
        <v>0</v>
      </c>
      <c r="PU35" s="157" t="s">
        <v>50</v>
      </c>
      <c r="PV35" s="157">
        <v>18</v>
      </c>
      <c r="PW35" s="157">
        <v>18</v>
      </c>
      <c r="PX35" s="157">
        <v>0</v>
      </c>
      <c r="PY35" s="157">
        <v>0</v>
      </c>
      <c r="PZ35" s="158">
        <f t="shared" si="55"/>
        <v>1</v>
      </c>
      <c r="QA35" s="158">
        <f t="shared" si="56"/>
        <v>0</v>
      </c>
      <c r="QC35" s="157" t="s">
        <v>50</v>
      </c>
      <c r="QD35" s="157">
        <v>18</v>
      </c>
      <c r="QE35" s="157">
        <v>18</v>
      </c>
      <c r="QF35" s="157">
        <v>0</v>
      </c>
      <c r="QG35" s="157">
        <v>0</v>
      </c>
      <c r="QH35" s="158">
        <f t="shared" si="57"/>
        <v>1</v>
      </c>
      <c r="QI35" s="158">
        <f t="shared" si="58"/>
        <v>0</v>
      </c>
      <c r="QK35" s="157" t="s">
        <v>50</v>
      </c>
      <c r="QL35" s="157">
        <v>18</v>
      </c>
      <c r="QM35" s="157">
        <v>18</v>
      </c>
      <c r="QN35" s="157">
        <v>0</v>
      </c>
      <c r="QO35" s="157">
        <v>0</v>
      </c>
      <c r="QP35" s="158">
        <f t="shared" si="59"/>
        <v>1</v>
      </c>
      <c r="QQ35" s="158">
        <f t="shared" si="60"/>
        <v>0</v>
      </c>
      <c r="QS35" s="157" t="s">
        <v>50</v>
      </c>
      <c r="QT35" s="157">
        <v>18</v>
      </c>
      <c r="QU35" s="157">
        <v>18</v>
      </c>
      <c r="QV35" s="157">
        <v>0</v>
      </c>
      <c r="QW35" s="157">
        <v>0</v>
      </c>
      <c r="QX35" s="158">
        <f t="shared" si="61"/>
        <v>1</v>
      </c>
      <c r="QY35" s="158">
        <f t="shared" si="62"/>
        <v>0</v>
      </c>
      <c r="RA35" s="157" t="s">
        <v>50</v>
      </c>
      <c r="RB35" s="157">
        <v>18</v>
      </c>
      <c r="RC35" s="157">
        <v>18</v>
      </c>
      <c r="RD35" s="157">
        <v>0</v>
      </c>
      <c r="RE35" s="157">
        <v>0</v>
      </c>
      <c r="RF35" s="158">
        <f t="shared" si="63"/>
        <v>1</v>
      </c>
      <c r="RG35" s="158">
        <f t="shared" si="64"/>
        <v>0</v>
      </c>
      <c r="RI35" s="157" t="s">
        <v>50</v>
      </c>
      <c r="RJ35" s="157">
        <v>18</v>
      </c>
      <c r="RK35" s="157">
        <v>18</v>
      </c>
      <c r="RL35" s="157">
        <v>0</v>
      </c>
      <c r="RM35" s="157">
        <v>0</v>
      </c>
      <c r="RN35" s="158">
        <f t="shared" si="65"/>
        <v>1</v>
      </c>
      <c r="RO35" s="158">
        <f t="shared" si="66"/>
        <v>0</v>
      </c>
      <c r="RQ35" s="157" t="s">
        <v>50</v>
      </c>
      <c r="RR35" s="157">
        <v>18</v>
      </c>
      <c r="RS35" s="157">
        <v>18</v>
      </c>
      <c r="RT35" s="157">
        <v>0</v>
      </c>
      <c r="RU35" s="157">
        <v>0</v>
      </c>
      <c r="RV35" s="158">
        <f t="shared" si="67"/>
        <v>1</v>
      </c>
      <c r="RW35" s="158">
        <f t="shared" si="68"/>
        <v>0</v>
      </c>
      <c r="RY35" s="157" t="s">
        <v>50</v>
      </c>
      <c r="RZ35" s="157">
        <v>18</v>
      </c>
      <c r="SA35" s="157">
        <v>18</v>
      </c>
      <c r="SB35" s="157">
        <v>0</v>
      </c>
      <c r="SC35" s="157">
        <v>0</v>
      </c>
      <c r="SD35" s="158">
        <f t="shared" si="69"/>
        <v>1</v>
      </c>
      <c r="SE35" s="158">
        <f t="shared" si="70"/>
        <v>0</v>
      </c>
      <c r="SG35" s="157" t="s">
        <v>50</v>
      </c>
      <c r="SH35" s="157">
        <v>18</v>
      </c>
      <c r="SI35" s="157">
        <v>18</v>
      </c>
      <c r="SJ35" s="157">
        <v>0</v>
      </c>
      <c r="SK35" s="157">
        <v>0</v>
      </c>
      <c r="SL35" s="158">
        <f t="shared" si="71"/>
        <v>1</v>
      </c>
      <c r="SM35" s="158">
        <f t="shared" si="72"/>
        <v>0</v>
      </c>
      <c r="SO35" s="157" t="s">
        <v>50</v>
      </c>
      <c r="SP35" s="157">
        <v>18</v>
      </c>
      <c r="SQ35" s="157">
        <v>18</v>
      </c>
      <c r="SR35" s="157">
        <v>0</v>
      </c>
      <c r="SS35" s="157">
        <v>0</v>
      </c>
      <c r="ST35" s="158">
        <f t="shared" si="73"/>
        <v>1</v>
      </c>
      <c r="SU35" s="158">
        <f t="shared" si="74"/>
        <v>0</v>
      </c>
      <c r="SW35" s="157" t="s">
        <v>50</v>
      </c>
      <c r="SX35" s="157">
        <v>18</v>
      </c>
      <c r="SY35" s="157">
        <v>18</v>
      </c>
      <c r="SZ35" s="157">
        <v>0</v>
      </c>
      <c r="TA35" s="157">
        <v>0</v>
      </c>
      <c r="TB35" s="158">
        <f t="shared" si="75"/>
        <v>1</v>
      </c>
      <c r="TC35" s="158">
        <f t="shared" si="76"/>
        <v>0</v>
      </c>
      <c r="TE35" s="157" t="s">
        <v>50</v>
      </c>
      <c r="TF35" s="157">
        <v>18</v>
      </c>
      <c r="TG35" s="157">
        <v>18</v>
      </c>
      <c r="TH35" s="157">
        <v>0</v>
      </c>
      <c r="TI35" s="157">
        <v>0</v>
      </c>
      <c r="TJ35" s="158">
        <f t="shared" si="77"/>
        <v>1</v>
      </c>
      <c r="TK35" s="158">
        <f t="shared" si="78"/>
        <v>0</v>
      </c>
      <c r="TM35" s="157" t="s">
        <v>50</v>
      </c>
      <c r="TN35" s="157">
        <v>18</v>
      </c>
      <c r="TO35" s="157">
        <v>18</v>
      </c>
      <c r="TP35" s="157">
        <v>0</v>
      </c>
      <c r="TQ35" s="157">
        <v>0</v>
      </c>
      <c r="TR35" s="158">
        <f t="shared" si="79"/>
        <v>1</v>
      </c>
      <c r="TS35" s="158">
        <f t="shared" si="80"/>
        <v>0</v>
      </c>
      <c r="TU35" s="157" t="s">
        <v>50</v>
      </c>
      <c r="TV35" s="157">
        <v>18</v>
      </c>
      <c r="TW35" s="157">
        <v>18</v>
      </c>
      <c r="TX35" s="157">
        <v>0</v>
      </c>
      <c r="TY35" s="157">
        <v>0</v>
      </c>
      <c r="TZ35" s="158">
        <f t="shared" si="81"/>
        <v>1</v>
      </c>
      <c r="UA35" s="158">
        <f t="shared" si="82"/>
        <v>0</v>
      </c>
      <c r="UC35" s="157" t="s">
        <v>50</v>
      </c>
      <c r="UD35" s="157">
        <v>18</v>
      </c>
      <c r="UE35" s="157">
        <v>18</v>
      </c>
      <c r="UF35" s="157">
        <v>0</v>
      </c>
      <c r="UG35" s="157">
        <v>0</v>
      </c>
      <c r="UH35" s="158">
        <f t="shared" si="83"/>
        <v>1</v>
      </c>
      <c r="UI35" s="158">
        <f t="shared" si="84"/>
        <v>0</v>
      </c>
      <c r="UK35" s="157" t="s">
        <v>50</v>
      </c>
      <c r="UL35" s="157">
        <v>18</v>
      </c>
      <c r="UM35" s="157">
        <v>18</v>
      </c>
      <c r="UN35" s="157">
        <v>0</v>
      </c>
      <c r="UO35" s="157">
        <v>0</v>
      </c>
      <c r="UP35" s="158">
        <f t="shared" si="85"/>
        <v>1</v>
      </c>
      <c r="UQ35" s="158">
        <f t="shared" si="86"/>
        <v>0</v>
      </c>
      <c r="US35" s="157" t="s">
        <v>50</v>
      </c>
      <c r="UT35" s="157">
        <v>18</v>
      </c>
      <c r="UU35" s="157">
        <v>18</v>
      </c>
      <c r="UV35" s="157">
        <v>0</v>
      </c>
      <c r="UW35" s="157">
        <v>0</v>
      </c>
      <c r="UX35" s="158">
        <f t="shared" si="87"/>
        <v>1</v>
      </c>
      <c r="UY35" s="158">
        <f t="shared" si="88"/>
        <v>0</v>
      </c>
      <c r="UZ35" s="157"/>
      <c r="VA35" s="157" t="s">
        <v>50</v>
      </c>
      <c r="VB35" s="157">
        <v>18</v>
      </c>
      <c r="VC35" s="157">
        <v>18</v>
      </c>
      <c r="VD35" s="157">
        <v>0</v>
      </c>
      <c r="VE35" s="157">
        <v>0</v>
      </c>
      <c r="VF35" s="158">
        <f t="shared" si="89"/>
        <v>1</v>
      </c>
      <c r="VG35" s="158">
        <f t="shared" si="90"/>
        <v>0</v>
      </c>
      <c r="VI35" s="157" t="s">
        <v>50</v>
      </c>
      <c r="VJ35" s="157">
        <v>18</v>
      </c>
      <c r="VK35" s="157">
        <v>18</v>
      </c>
      <c r="VL35" s="157">
        <v>0</v>
      </c>
      <c r="VM35" s="157">
        <v>0</v>
      </c>
      <c r="VN35" s="158">
        <f t="shared" si="91"/>
        <v>1</v>
      </c>
      <c r="VO35" s="158">
        <f t="shared" si="92"/>
        <v>0</v>
      </c>
      <c r="VQ35" s="157" t="s">
        <v>50</v>
      </c>
      <c r="VR35" s="157">
        <v>18</v>
      </c>
      <c r="VS35" s="157">
        <v>18</v>
      </c>
      <c r="VT35" s="157">
        <v>0</v>
      </c>
      <c r="VU35" s="157">
        <v>0</v>
      </c>
      <c r="VV35" s="158">
        <f t="shared" si="93"/>
        <v>1</v>
      </c>
      <c r="VW35" s="158">
        <f t="shared" si="94"/>
        <v>0</v>
      </c>
      <c r="VY35" s="157" t="s">
        <v>50</v>
      </c>
      <c r="VZ35" s="157">
        <v>18</v>
      </c>
      <c r="WA35" s="157">
        <v>18</v>
      </c>
      <c r="WB35" s="157">
        <v>0</v>
      </c>
      <c r="WC35" s="157">
        <v>0</v>
      </c>
      <c r="WD35" s="158">
        <f t="shared" si="95"/>
        <v>1</v>
      </c>
      <c r="WE35" s="158">
        <f t="shared" si="96"/>
        <v>0</v>
      </c>
      <c r="WG35" s="157" t="s">
        <v>50</v>
      </c>
      <c r="WH35" s="157">
        <v>18</v>
      </c>
      <c r="WI35" s="157">
        <v>18</v>
      </c>
      <c r="WJ35" s="157">
        <v>0</v>
      </c>
      <c r="WK35" s="157">
        <v>0</v>
      </c>
      <c r="WL35" s="158">
        <f t="shared" si="97"/>
        <v>1</v>
      </c>
      <c r="WM35" s="158">
        <f t="shared" si="98"/>
        <v>0</v>
      </c>
      <c r="WO35" s="157" t="s">
        <v>50</v>
      </c>
      <c r="WP35" s="157">
        <v>18</v>
      </c>
      <c r="WQ35" s="157">
        <v>18</v>
      </c>
      <c r="WR35" s="157">
        <v>0</v>
      </c>
      <c r="WS35" s="157">
        <v>0</v>
      </c>
      <c r="WT35" s="158">
        <f t="shared" si="99"/>
        <v>1</v>
      </c>
      <c r="WU35" s="158">
        <f t="shared" si="100"/>
        <v>0</v>
      </c>
      <c r="WW35" s="157" t="s">
        <v>50</v>
      </c>
      <c r="WX35" s="157">
        <v>18</v>
      </c>
      <c r="WY35" s="157">
        <v>18</v>
      </c>
      <c r="WZ35" s="157">
        <v>0</v>
      </c>
      <c r="XA35" s="157">
        <v>0</v>
      </c>
      <c r="XB35" s="158">
        <f t="shared" si="101"/>
        <v>1</v>
      </c>
      <c r="XC35" s="158" t="str">
        <f t="shared" si="102"/>
        <v>OK</v>
      </c>
      <c r="XE35" s="157" t="s">
        <v>50</v>
      </c>
      <c r="XF35" s="157">
        <v>18</v>
      </c>
      <c r="XG35" s="157">
        <v>18</v>
      </c>
      <c r="XH35" s="157">
        <v>0</v>
      </c>
      <c r="XI35" s="157">
        <v>0</v>
      </c>
      <c r="XJ35" s="158">
        <f t="shared" si="103"/>
        <v>1</v>
      </c>
      <c r="XK35" s="158" t="str">
        <f t="shared" si="114"/>
        <v>OK</v>
      </c>
      <c r="XM35" s="157" t="s">
        <v>50</v>
      </c>
      <c r="XN35" s="157">
        <v>18</v>
      </c>
      <c r="XO35" s="157">
        <v>18</v>
      </c>
      <c r="XP35" s="157">
        <v>0</v>
      </c>
      <c r="XQ35" s="157">
        <v>0</v>
      </c>
      <c r="XR35" s="158">
        <f t="shared" si="104"/>
        <v>1</v>
      </c>
      <c r="XS35" s="158" t="str">
        <f t="shared" si="115"/>
        <v>OK</v>
      </c>
    </row>
    <row r="36" spans="1:643" ht="17.25" thickBot="1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51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116"/>
        <v>0</v>
      </c>
      <c r="P36" s="2" t="s">
        <v>51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3"/>
        <v>0</v>
      </c>
      <c r="X36" s="2" t="s">
        <v>51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4"/>
        <v>0</v>
      </c>
      <c r="AF36" s="2" t="s">
        <v>51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5"/>
        <v>0</v>
      </c>
      <c r="AN36" s="2" t="s">
        <v>51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6"/>
        <v>0</v>
      </c>
      <c r="AV36" s="2" t="s">
        <v>51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7"/>
        <v>0</v>
      </c>
      <c r="BD36" s="2" t="s">
        <v>51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8"/>
        <v>0</v>
      </c>
      <c r="BL36" s="2" t="s">
        <v>51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9"/>
        <v>0</v>
      </c>
      <c r="BT36" s="2" t="s">
        <v>51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10"/>
        <v>0</v>
      </c>
      <c r="CB36" s="2" t="s">
        <v>51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11"/>
        <v>0</v>
      </c>
      <c r="CJ36" s="2" t="s">
        <v>51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2"/>
        <v>0</v>
      </c>
      <c r="CR36" s="2" t="s">
        <v>51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3"/>
        <v>0</v>
      </c>
      <c r="CZ36" s="2" t="s">
        <v>51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4">
        <f t="shared" si="14"/>
        <v>0</v>
      </c>
      <c r="DH36" s="2" t="s">
        <v>51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5"/>
        <v>0</v>
      </c>
      <c r="DP36" s="2" t="s">
        <v>51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6"/>
        <v>0</v>
      </c>
      <c r="DX36" s="2" t="s">
        <v>51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4">
        <f t="shared" si="17"/>
        <v>0</v>
      </c>
      <c r="EF36" s="2" t="s">
        <v>51</v>
      </c>
      <c r="EG36" s="2">
        <v>45</v>
      </c>
      <c r="EH36" s="2">
        <v>40</v>
      </c>
      <c r="EI36" s="2">
        <v>5</v>
      </c>
      <c r="EJ36" s="2">
        <v>0</v>
      </c>
      <c r="EK36" s="4">
        <v>0.89</v>
      </c>
      <c r="EL36" s="4">
        <f t="shared" si="18"/>
        <v>0</v>
      </c>
      <c r="EN36" s="2" t="s">
        <v>51</v>
      </c>
      <c r="EO36" s="2">
        <v>45</v>
      </c>
      <c r="EP36" s="2">
        <v>40</v>
      </c>
      <c r="EQ36" s="2">
        <v>5</v>
      </c>
      <c r="ER36" s="2">
        <v>0</v>
      </c>
      <c r="ES36" s="4">
        <v>0.89</v>
      </c>
      <c r="ET36" s="4">
        <f t="shared" si="19"/>
        <v>0</v>
      </c>
      <c r="EV36" s="2" t="s">
        <v>51</v>
      </c>
      <c r="EW36" s="2">
        <v>45</v>
      </c>
      <c r="EX36" s="2">
        <v>40</v>
      </c>
      <c r="EY36" s="2">
        <v>5</v>
      </c>
      <c r="EZ36" s="2">
        <v>0</v>
      </c>
      <c r="FA36" s="4">
        <v>0.89</v>
      </c>
      <c r="FB36" s="4">
        <f t="shared" si="20"/>
        <v>0</v>
      </c>
      <c r="FD36" s="2" t="s">
        <v>51</v>
      </c>
      <c r="FE36" s="2">
        <v>45</v>
      </c>
      <c r="FF36" s="2">
        <v>40</v>
      </c>
      <c r="FG36" s="2">
        <v>5</v>
      </c>
      <c r="FH36" s="2">
        <v>0</v>
      </c>
      <c r="FI36" s="4">
        <v>0.89</v>
      </c>
      <c r="FJ36" s="4">
        <f t="shared" si="21"/>
        <v>0</v>
      </c>
      <c r="FL36" s="2" t="s">
        <v>51</v>
      </c>
      <c r="FM36" s="2">
        <v>45</v>
      </c>
      <c r="FN36" s="2">
        <v>40</v>
      </c>
      <c r="FO36" s="2">
        <v>5</v>
      </c>
      <c r="FP36" s="2">
        <v>0</v>
      </c>
      <c r="FQ36" s="4">
        <v>0.89</v>
      </c>
      <c r="FR36" s="4">
        <f t="shared" si="22"/>
        <v>0</v>
      </c>
      <c r="FT36" s="2" t="s">
        <v>51</v>
      </c>
      <c r="FU36" s="2">
        <v>45</v>
      </c>
      <c r="FV36" s="2">
        <v>40</v>
      </c>
      <c r="FW36" s="2">
        <v>5</v>
      </c>
      <c r="FX36" s="2">
        <v>0</v>
      </c>
      <c r="FY36" s="4">
        <v>0.89</v>
      </c>
      <c r="FZ36" s="4">
        <f t="shared" si="23"/>
        <v>0</v>
      </c>
      <c r="GB36" s="2" t="s">
        <v>51</v>
      </c>
      <c r="GC36" s="2">
        <v>45</v>
      </c>
      <c r="GD36" s="2">
        <v>40</v>
      </c>
      <c r="GE36" s="2">
        <v>5</v>
      </c>
      <c r="GF36" s="2">
        <v>0</v>
      </c>
      <c r="GG36" s="4">
        <v>0.89</v>
      </c>
      <c r="GH36" s="4">
        <f t="shared" si="24"/>
        <v>0</v>
      </c>
      <c r="GP36" s="4"/>
      <c r="GR36" s="2" t="s">
        <v>51</v>
      </c>
      <c r="GV36" s="7"/>
      <c r="GX36" s="111">
        <f t="shared" si="111"/>
        <v>0</v>
      </c>
      <c r="GY36" s="2" t="s">
        <v>119</v>
      </c>
      <c r="GZ36" s="2" t="s">
        <v>51</v>
      </c>
      <c r="HF36" s="4">
        <f>HE36-'[1]ASUS MeMO Pad 8 K011'!ES36</f>
        <v>0</v>
      </c>
      <c r="HG36" s="2" t="s">
        <v>119</v>
      </c>
      <c r="HN36" s="4"/>
      <c r="HP36" s="2" t="s">
        <v>51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7"/>
        <v>1</v>
      </c>
      <c r="HX36" s="2" t="s">
        <v>51</v>
      </c>
      <c r="HY36" s="2">
        <v>59</v>
      </c>
      <c r="HZ36" s="2">
        <v>59</v>
      </c>
      <c r="IA36" s="2">
        <v>0</v>
      </c>
      <c r="IB36" s="2">
        <v>0</v>
      </c>
      <c r="IC36" s="4">
        <f t="shared" si="105"/>
        <v>1</v>
      </c>
      <c r="ID36" s="4">
        <f t="shared" si="28"/>
        <v>0</v>
      </c>
      <c r="IF36" s="2" t="s">
        <v>51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106"/>
        <v>1</v>
      </c>
      <c r="IL36" s="4">
        <f t="shared" si="29"/>
        <v>0</v>
      </c>
      <c r="IN36" s="2" t="s">
        <v>51</v>
      </c>
      <c r="IO36" s="2">
        <v>59</v>
      </c>
      <c r="IP36" s="2">
        <v>59</v>
      </c>
      <c r="IQ36" s="2">
        <v>0</v>
      </c>
      <c r="IR36" s="2">
        <v>0</v>
      </c>
      <c r="IS36" s="4">
        <v>1</v>
      </c>
      <c r="IT36" s="4">
        <f t="shared" si="30"/>
        <v>0</v>
      </c>
      <c r="IV36" s="2" t="s">
        <v>51</v>
      </c>
      <c r="IW36" s="2">
        <v>59</v>
      </c>
      <c r="IX36" s="2">
        <v>59</v>
      </c>
      <c r="IY36" s="2">
        <v>0</v>
      </c>
      <c r="IZ36" s="2">
        <v>0</v>
      </c>
      <c r="JA36" s="4">
        <v>1</v>
      </c>
      <c r="JB36" s="4">
        <f t="shared" si="31"/>
        <v>0</v>
      </c>
      <c r="JD36" s="2" t="s">
        <v>51</v>
      </c>
      <c r="JE36" s="2">
        <v>59</v>
      </c>
      <c r="JF36" s="2">
        <v>59</v>
      </c>
      <c r="JG36" s="2">
        <v>0</v>
      </c>
      <c r="JH36" s="2">
        <v>0</v>
      </c>
      <c r="JI36" s="4">
        <v>1</v>
      </c>
      <c r="JJ36" s="4">
        <f t="shared" si="32"/>
        <v>0</v>
      </c>
      <c r="JL36" s="2" t="s">
        <v>51</v>
      </c>
      <c r="JM36" s="2">
        <v>59</v>
      </c>
      <c r="JN36" s="2">
        <v>59</v>
      </c>
      <c r="JO36" s="2">
        <v>0</v>
      </c>
      <c r="JP36" s="2">
        <v>0</v>
      </c>
      <c r="JQ36" s="4">
        <v>1</v>
      </c>
      <c r="JR36" s="4">
        <f t="shared" si="33"/>
        <v>0</v>
      </c>
      <c r="JT36" s="2" t="s">
        <v>51</v>
      </c>
      <c r="JU36" s="2">
        <v>59</v>
      </c>
      <c r="JV36" s="2">
        <v>59</v>
      </c>
      <c r="JW36" s="2">
        <v>0</v>
      </c>
      <c r="JX36" s="2">
        <v>0</v>
      </c>
      <c r="JY36" s="4">
        <v>1</v>
      </c>
      <c r="JZ36" s="4">
        <f t="shared" si="34"/>
        <v>0</v>
      </c>
      <c r="KB36" s="2" t="s">
        <v>51</v>
      </c>
      <c r="KC36" s="2">
        <v>59</v>
      </c>
      <c r="KD36" s="2">
        <v>59</v>
      </c>
      <c r="KE36" s="2">
        <v>0</v>
      </c>
      <c r="KF36" s="2">
        <v>0</v>
      </c>
      <c r="KG36" s="4">
        <v>1</v>
      </c>
      <c r="KH36" s="4">
        <f t="shared" si="35"/>
        <v>0</v>
      </c>
      <c r="KJ36" s="2" t="s">
        <v>51</v>
      </c>
      <c r="KK36" s="2">
        <v>59</v>
      </c>
      <c r="KL36" s="2">
        <v>59</v>
      </c>
      <c r="KM36" s="2">
        <v>0</v>
      </c>
      <c r="KN36" s="2">
        <v>0</v>
      </c>
      <c r="KO36" s="4">
        <f t="shared" si="107"/>
        <v>1</v>
      </c>
      <c r="KP36" s="4">
        <f t="shared" si="36"/>
        <v>0</v>
      </c>
      <c r="KQ36" s="4"/>
      <c r="KR36" s="116" t="s">
        <v>51</v>
      </c>
      <c r="KS36" s="116">
        <v>59</v>
      </c>
      <c r="KT36" s="117">
        <v>59</v>
      </c>
      <c r="KU36" s="117">
        <v>0</v>
      </c>
      <c r="KV36" s="117">
        <v>0</v>
      </c>
      <c r="KW36" s="118">
        <v>1</v>
      </c>
      <c r="KX36" s="118">
        <v>0</v>
      </c>
      <c r="KY36" s="116"/>
      <c r="KZ36" s="116" t="s">
        <v>51</v>
      </c>
      <c r="LA36" s="116">
        <v>59</v>
      </c>
      <c r="LB36" s="116">
        <v>59</v>
      </c>
      <c r="LC36" s="116">
        <v>0</v>
      </c>
      <c r="LD36" s="116">
        <v>0</v>
      </c>
      <c r="LE36" s="122">
        <v>1</v>
      </c>
      <c r="LF36" s="158">
        <f t="shared" si="37"/>
        <v>0</v>
      </c>
      <c r="LG36" s="158"/>
      <c r="LH36" s="156" t="s">
        <v>51</v>
      </c>
      <c r="LI36" s="156">
        <v>59</v>
      </c>
      <c r="LJ36" s="156">
        <v>59</v>
      </c>
      <c r="LK36" s="156">
        <v>0</v>
      </c>
      <c r="LL36" s="156">
        <v>0</v>
      </c>
      <c r="LM36" s="162">
        <v>1</v>
      </c>
      <c r="LN36" s="158">
        <f t="shared" si="38"/>
        <v>0</v>
      </c>
      <c r="LO36" s="157"/>
      <c r="LP36" s="2" t="s">
        <v>51</v>
      </c>
      <c r="LQ36" s="2">
        <v>59</v>
      </c>
      <c r="LR36" s="2">
        <v>59</v>
      </c>
      <c r="LS36" s="2">
        <v>0</v>
      </c>
      <c r="LT36" s="2">
        <v>0</v>
      </c>
      <c r="LU36" s="4">
        <f t="shared" si="108"/>
        <v>1</v>
      </c>
      <c r="LV36" s="4">
        <f t="shared" si="39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109"/>
        <v>1</v>
      </c>
      <c r="MD36" s="158">
        <f t="shared" si="40"/>
        <v>0</v>
      </c>
      <c r="MF36" s="156" t="s">
        <v>51</v>
      </c>
      <c r="MG36" s="156">
        <v>59</v>
      </c>
      <c r="MH36" s="156">
        <v>59</v>
      </c>
      <c r="MI36" s="156">
        <v>0</v>
      </c>
      <c r="MJ36" s="156">
        <v>0</v>
      </c>
      <c r="MK36" s="162">
        <f t="shared" si="41"/>
        <v>1</v>
      </c>
      <c r="ML36" s="158">
        <f t="shared" si="42"/>
        <v>0</v>
      </c>
      <c r="MM36" s="157"/>
      <c r="MN36" s="156" t="s">
        <v>51</v>
      </c>
      <c r="MO36" s="156">
        <v>59</v>
      </c>
      <c r="MP36" s="156">
        <v>59</v>
      </c>
      <c r="MQ36" s="156">
        <v>0</v>
      </c>
      <c r="MR36" s="156">
        <v>0</v>
      </c>
      <c r="MS36" s="162">
        <v>1</v>
      </c>
      <c r="MT36" s="158">
        <f t="shared" si="43"/>
        <v>0</v>
      </c>
      <c r="MU36" s="157"/>
      <c r="MV36" s="156" t="s">
        <v>51</v>
      </c>
      <c r="MW36" s="156">
        <v>59</v>
      </c>
      <c r="MX36" s="156">
        <v>59</v>
      </c>
      <c r="MY36" s="156">
        <v>0</v>
      </c>
      <c r="MZ36" s="156">
        <v>0</v>
      </c>
      <c r="NA36" s="162">
        <v>1</v>
      </c>
      <c r="NB36" s="158">
        <f t="shared" si="44"/>
        <v>0</v>
      </c>
      <c r="NC36" s="157"/>
      <c r="ND36" s="156" t="s">
        <v>51</v>
      </c>
      <c r="NE36" s="156">
        <v>59</v>
      </c>
      <c r="NF36" s="156">
        <v>59</v>
      </c>
      <c r="NG36" s="156">
        <v>0</v>
      </c>
      <c r="NH36" s="156">
        <v>0</v>
      </c>
      <c r="NI36" s="162">
        <v>1</v>
      </c>
      <c r="NJ36" s="158">
        <f t="shared" si="45"/>
        <v>0</v>
      </c>
      <c r="NK36" s="157"/>
      <c r="NL36" s="156" t="s">
        <v>51</v>
      </c>
      <c r="NM36" s="156">
        <v>59</v>
      </c>
      <c r="NN36" s="156">
        <v>59</v>
      </c>
      <c r="NO36" s="156">
        <v>0</v>
      </c>
      <c r="NP36" s="156">
        <v>0</v>
      </c>
      <c r="NQ36" s="162">
        <v>1</v>
      </c>
      <c r="NR36" s="158">
        <f t="shared" si="46"/>
        <v>0</v>
      </c>
      <c r="NS36" s="157"/>
      <c r="OO36" s="157" t="s">
        <v>51</v>
      </c>
      <c r="OP36" s="157">
        <v>59</v>
      </c>
      <c r="OQ36" s="157">
        <v>59</v>
      </c>
      <c r="OR36" s="157">
        <v>0</v>
      </c>
      <c r="OS36" s="157">
        <v>0</v>
      </c>
      <c r="OT36" s="158">
        <f t="shared" si="47"/>
        <v>1</v>
      </c>
      <c r="OU36" s="158">
        <f t="shared" si="48"/>
        <v>0</v>
      </c>
      <c r="OW36" s="157" t="s">
        <v>51</v>
      </c>
      <c r="OX36" s="157">
        <v>59</v>
      </c>
      <c r="OY36" s="157">
        <v>59</v>
      </c>
      <c r="OZ36" s="157">
        <v>0</v>
      </c>
      <c r="PA36" s="157">
        <v>0</v>
      </c>
      <c r="PB36" s="158">
        <f t="shared" si="110"/>
        <v>1</v>
      </c>
      <c r="PC36" s="158">
        <f t="shared" si="50"/>
        <v>0</v>
      </c>
      <c r="PE36" s="157" t="s">
        <v>51</v>
      </c>
      <c r="PF36" s="157">
        <v>59</v>
      </c>
      <c r="PG36" s="157">
        <v>59</v>
      </c>
      <c r="PH36" s="157">
        <v>0</v>
      </c>
      <c r="PI36" s="157">
        <v>0</v>
      </c>
      <c r="PJ36" s="158">
        <f t="shared" si="51"/>
        <v>1</v>
      </c>
      <c r="PK36" s="158">
        <f t="shared" si="52"/>
        <v>0</v>
      </c>
      <c r="PM36" s="157" t="s">
        <v>51</v>
      </c>
      <c r="PN36" s="157">
        <v>59</v>
      </c>
      <c r="PO36" s="157">
        <v>59</v>
      </c>
      <c r="PP36" s="157">
        <v>0</v>
      </c>
      <c r="PQ36" s="157">
        <v>0</v>
      </c>
      <c r="PR36" s="158">
        <f t="shared" si="53"/>
        <v>1</v>
      </c>
      <c r="PS36" s="158">
        <f t="shared" si="54"/>
        <v>0</v>
      </c>
      <c r="PU36" s="157" t="s">
        <v>51</v>
      </c>
      <c r="PV36" s="157">
        <v>59</v>
      </c>
      <c r="PW36" s="157">
        <v>59</v>
      </c>
      <c r="PX36" s="157">
        <v>0</v>
      </c>
      <c r="PY36" s="157">
        <v>0</v>
      </c>
      <c r="PZ36" s="158">
        <f t="shared" si="55"/>
        <v>1</v>
      </c>
      <c r="QA36" s="158">
        <f t="shared" si="56"/>
        <v>0</v>
      </c>
      <c r="QC36" s="157" t="s">
        <v>51</v>
      </c>
      <c r="QD36" s="157">
        <v>59</v>
      </c>
      <c r="QE36" s="157">
        <v>59</v>
      </c>
      <c r="QF36" s="157">
        <v>0</v>
      </c>
      <c r="QG36" s="157">
        <v>0</v>
      </c>
      <c r="QH36" s="158">
        <f t="shared" si="57"/>
        <v>1</v>
      </c>
      <c r="QI36" s="158">
        <f t="shared" si="58"/>
        <v>0</v>
      </c>
      <c r="QK36" s="157" t="s">
        <v>51</v>
      </c>
      <c r="QL36" s="157">
        <v>59</v>
      </c>
      <c r="QM36" s="157">
        <v>59</v>
      </c>
      <c r="QN36" s="157">
        <v>0</v>
      </c>
      <c r="QO36" s="157">
        <v>0</v>
      </c>
      <c r="QP36" s="158">
        <f t="shared" si="59"/>
        <v>1</v>
      </c>
      <c r="QQ36" s="158">
        <f t="shared" si="60"/>
        <v>0</v>
      </c>
      <c r="QS36" s="157" t="s">
        <v>51</v>
      </c>
      <c r="QT36" s="157">
        <v>59</v>
      </c>
      <c r="QU36" s="157">
        <v>59</v>
      </c>
      <c r="QV36" s="157">
        <v>0</v>
      </c>
      <c r="QW36" s="157">
        <v>0</v>
      </c>
      <c r="QX36" s="158">
        <f t="shared" si="61"/>
        <v>1</v>
      </c>
      <c r="QY36" s="158">
        <f t="shared" si="62"/>
        <v>0</v>
      </c>
      <c r="RA36" s="157" t="s">
        <v>51</v>
      </c>
      <c r="RB36" s="157">
        <v>59</v>
      </c>
      <c r="RC36" s="157">
        <v>59</v>
      </c>
      <c r="RD36" s="157">
        <v>0</v>
      </c>
      <c r="RE36" s="157">
        <v>0</v>
      </c>
      <c r="RF36" s="158">
        <f t="shared" si="63"/>
        <v>1</v>
      </c>
      <c r="RG36" s="158">
        <f t="shared" si="64"/>
        <v>0</v>
      </c>
      <c r="RI36" s="157" t="s">
        <v>51</v>
      </c>
      <c r="RJ36" s="157">
        <v>59</v>
      </c>
      <c r="RK36" s="157">
        <v>59</v>
      </c>
      <c r="RL36" s="157">
        <v>0</v>
      </c>
      <c r="RM36" s="157">
        <v>0</v>
      </c>
      <c r="RN36" s="158">
        <f t="shared" si="65"/>
        <v>1</v>
      </c>
      <c r="RO36" s="158">
        <f t="shared" si="66"/>
        <v>0</v>
      </c>
      <c r="RQ36" s="157" t="s">
        <v>51</v>
      </c>
      <c r="RR36" s="157">
        <v>59</v>
      </c>
      <c r="RS36" s="157">
        <v>59</v>
      </c>
      <c r="RT36" s="157">
        <v>0</v>
      </c>
      <c r="RU36" s="157">
        <v>0</v>
      </c>
      <c r="RV36" s="158">
        <f t="shared" si="67"/>
        <v>1</v>
      </c>
      <c r="RW36" s="158">
        <f t="shared" si="68"/>
        <v>0</v>
      </c>
      <c r="RY36" s="157" t="s">
        <v>51</v>
      </c>
      <c r="RZ36" s="157">
        <v>59</v>
      </c>
      <c r="SA36" s="157">
        <v>59</v>
      </c>
      <c r="SB36" s="157">
        <v>0</v>
      </c>
      <c r="SC36" s="157">
        <v>0</v>
      </c>
      <c r="SD36" s="158">
        <f t="shared" si="69"/>
        <v>1</v>
      </c>
      <c r="SE36" s="158">
        <f t="shared" si="70"/>
        <v>0</v>
      </c>
      <c r="SG36" s="157" t="s">
        <v>51</v>
      </c>
      <c r="SH36" s="157">
        <v>59</v>
      </c>
      <c r="SI36" s="157">
        <v>59</v>
      </c>
      <c r="SJ36" s="157">
        <v>0</v>
      </c>
      <c r="SK36" s="157">
        <v>0</v>
      </c>
      <c r="SL36" s="158">
        <f t="shared" si="71"/>
        <v>1</v>
      </c>
      <c r="SM36" s="158">
        <f t="shared" si="72"/>
        <v>0</v>
      </c>
      <c r="SO36" s="157" t="s">
        <v>51</v>
      </c>
      <c r="SP36" s="157">
        <v>59</v>
      </c>
      <c r="SQ36" s="157">
        <v>59</v>
      </c>
      <c r="SR36" s="157">
        <v>0</v>
      </c>
      <c r="SS36" s="157">
        <v>0</v>
      </c>
      <c r="ST36" s="158">
        <f t="shared" si="73"/>
        <v>1</v>
      </c>
      <c r="SU36" s="158">
        <f t="shared" si="74"/>
        <v>0</v>
      </c>
      <c r="SW36" s="157" t="s">
        <v>51</v>
      </c>
      <c r="SX36" s="157">
        <v>59</v>
      </c>
      <c r="SY36" s="157">
        <v>59</v>
      </c>
      <c r="SZ36" s="157">
        <v>0</v>
      </c>
      <c r="TA36" s="157">
        <v>0</v>
      </c>
      <c r="TB36" s="158">
        <f t="shared" si="75"/>
        <v>1</v>
      </c>
      <c r="TC36" s="158">
        <f t="shared" si="76"/>
        <v>0</v>
      </c>
      <c r="TE36" s="157" t="s">
        <v>51</v>
      </c>
      <c r="TF36" s="157">
        <v>59</v>
      </c>
      <c r="TG36" s="157">
        <v>59</v>
      </c>
      <c r="TH36" s="157">
        <v>0</v>
      </c>
      <c r="TI36" s="157">
        <v>0</v>
      </c>
      <c r="TJ36" s="158">
        <f t="shared" si="77"/>
        <v>1</v>
      </c>
      <c r="TK36" s="158">
        <f t="shared" si="78"/>
        <v>0</v>
      </c>
      <c r="TM36" s="157" t="s">
        <v>51</v>
      </c>
      <c r="TN36" s="157">
        <v>59</v>
      </c>
      <c r="TO36" s="157">
        <v>59</v>
      </c>
      <c r="TP36" s="157">
        <v>0</v>
      </c>
      <c r="TQ36" s="157">
        <v>0</v>
      </c>
      <c r="TR36" s="158">
        <f t="shared" si="79"/>
        <v>1</v>
      </c>
      <c r="TS36" s="158">
        <f t="shared" si="80"/>
        <v>0</v>
      </c>
      <c r="TU36" s="157" t="s">
        <v>51</v>
      </c>
      <c r="TV36" s="157">
        <v>59</v>
      </c>
      <c r="TW36" s="157">
        <v>59</v>
      </c>
      <c r="TX36" s="157">
        <v>0</v>
      </c>
      <c r="TY36" s="157">
        <v>0</v>
      </c>
      <c r="TZ36" s="158">
        <f t="shared" si="81"/>
        <v>1</v>
      </c>
      <c r="UA36" s="158">
        <f t="shared" si="82"/>
        <v>0</v>
      </c>
      <c r="UC36" s="157" t="s">
        <v>51</v>
      </c>
      <c r="UD36" s="157">
        <v>59</v>
      </c>
      <c r="UE36" s="157">
        <v>59</v>
      </c>
      <c r="UF36" s="157">
        <v>0</v>
      </c>
      <c r="UG36" s="157">
        <v>0</v>
      </c>
      <c r="UH36" s="158">
        <f t="shared" si="83"/>
        <v>1</v>
      </c>
      <c r="UI36" s="158">
        <f t="shared" si="84"/>
        <v>0</v>
      </c>
      <c r="UK36" s="157" t="s">
        <v>51</v>
      </c>
      <c r="UL36" s="157">
        <v>59</v>
      </c>
      <c r="UM36" s="157">
        <v>59</v>
      </c>
      <c r="UN36" s="157">
        <v>0</v>
      </c>
      <c r="UO36" s="157">
        <v>0</v>
      </c>
      <c r="UP36" s="158">
        <f t="shared" si="85"/>
        <v>1</v>
      </c>
      <c r="UQ36" s="158">
        <f t="shared" si="86"/>
        <v>0</v>
      </c>
      <c r="US36" s="157" t="s">
        <v>51</v>
      </c>
      <c r="UT36" s="157">
        <v>59</v>
      </c>
      <c r="UU36" s="157">
        <v>59</v>
      </c>
      <c r="UV36" s="157">
        <v>0</v>
      </c>
      <c r="UW36" s="157">
        <v>0</v>
      </c>
      <c r="UX36" s="158">
        <f t="shared" si="87"/>
        <v>1</v>
      </c>
      <c r="UY36" s="158">
        <f t="shared" si="88"/>
        <v>0</v>
      </c>
      <c r="UZ36" s="157"/>
      <c r="VA36" s="157" t="s">
        <v>51</v>
      </c>
      <c r="VB36" s="157">
        <v>59</v>
      </c>
      <c r="VC36" s="157">
        <v>59</v>
      </c>
      <c r="VD36" s="157">
        <v>0</v>
      </c>
      <c r="VE36" s="157">
        <v>0</v>
      </c>
      <c r="VF36" s="158">
        <f t="shared" si="89"/>
        <v>1</v>
      </c>
      <c r="VG36" s="158">
        <f t="shared" si="90"/>
        <v>0</v>
      </c>
      <c r="VI36" s="157" t="s">
        <v>51</v>
      </c>
      <c r="VJ36" s="157">
        <v>59</v>
      </c>
      <c r="VK36" s="157">
        <v>59</v>
      </c>
      <c r="VL36" s="157">
        <v>0</v>
      </c>
      <c r="VM36" s="157">
        <v>0</v>
      </c>
      <c r="VN36" s="158">
        <f t="shared" si="91"/>
        <v>1</v>
      </c>
      <c r="VO36" s="158">
        <f t="shared" si="92"/>
        <v>0</v>
      </c>
      <c r="VQ36" s="157" t="s">
        <v>51</v>
      </c>
      <c r="VR36" s="157">
        <v>59</v>
      </c>
      <c r="VS36" s="157">
        <v>59</v>
      </c>
      <c r="VT36" s="157">
        <v>0</v>
      </c>
      <c r="VU36" s="157">
        <v>0</v>
      </c>
      <c r="VV36" s="158">
        <f t="shared" si="93"/>
        <v>1</v>
      </c>
      <c r="VW36" s="158">
        <f t="shared" si="94"/>
        <v>0</v>
      </c>
      <c r="VY36" s="157" t="s">
        <v>51</v>
      </c>
      <c r="VZ36" s="157">
        <v>59</v>
      </c>
      <c r="WA36" s="157">
        <v>59</v>
      </c>
      <c r="WB36" s="157">
        <v>0</v>
      </c>
      <c r="WC36" s="157">
        <v>0</v>
      </c>
      <c r="WD36" s="158">
        <f t="shared" si="95"/>
        <v>1</v>
      </c>
      <c r="WE36" s="158">
        <f t="shared" si="96"/>
        <v>0</v>
      </c>
      <c r="WG36" s="157" t="s">
        <v>51</v>
      </c>
      <c r="WH36" s="17">
        <v>58</v>
      </c>
      <c r="WI36" s="17">
        <v>58</v>
      </c>
      <c r="WJ36" s="17">
        <v>0</v>
      </c>
      <c r="WK36" s="17">
        <v>0</v>
      </c>
      <c r="WL36" s="158">
        <f t="shared" si="97"/>
        <v>1</v>
      </c>
      <c r="WM36" s="158">
        <f t="shared" si="98"/>
        <v>0</v>
      </c>
      <c r="WO36" s="157" t="s">
        <v>51</v>
      </c>
      <c r="WP36" s="157">
        <v>58</v>
      </c>
      <c r="WQ36" s="157">
        <v>58</v>
      </c>
      <c r="WR36" s="157">
        <v>0</v>
      </c>
      <c r="WS36" s="157">
        <v>0</v>
      </c>
      <c r="WT36" s="158">
        <f t="shared" si="99"/>
        <v>1</v>
      </c>
      <c r="WU36" s="158">
        <f t="shared" si="100"/>
        <v>0</v>
      </c>
      <c r="WW36" s="157" t="s">
        <v>51</v>
      </c>
      <c r="WX36" s="157">
        <v>58</v>
      </c>
      <c r="WY36" s="157">
        <v>58</v>
      </c>
      <c r="WZ36" s="157">
        <v>0</v>
      </c>
      <c r="XA36" s="157">
        <v>0</v>
      </c>
      <c r="XB36" s="158">
        <f t="shared" si="101"/>
        <v>1</v>
      </c>
      <c r="XC36" s="158" t="str">
        <f t="shared" si="102"/>
        <v>OK</v>
      </c>
      <c r="XE36" s="157" t="s">
        <v>51</v>
      </c>
      <c r="XF36" s="157">
        <v>58</v>
      </c>
      <c r="XG36" s="157">
        <v>58</v>
      </c>
      <c r="XH36" s="157">
        <v>0</v>
      </c>
      <c r="XI36" s="157">
        <v>0</v>
      </c>
      <c r="XJ36" s="158">
        <f t="shared" si="103"/>
        <v>1</v>
      </c>
      <c r="XK36" s="158" t="str">
        <f t="shared" si="114"/>
        <v>OK</v>
      </c>
      <c r="XM36" s="157" t="s">
        <v>51</v>
      </c>
      <c r="XN36" s="157">
        <v>58</v>
      </c>
      <c r="XO36" s="157">
        <v>58</v>
      </c>
      <c r="XP36" s="157">
        <v>0</v>
      </c>
      <c r="XQ36" s="157">
        <v>0</v>
      </c>
      <c r="XR36" s="158">
        <f t="shared" si="104"/>
        <v>1</v>
      </c>
      <c r="XS36" s="158" t="str">
        <f t="shared" si="115"/>
        <v>OK</v>
      </c>
    </row>
    <row r="37" spans="1:643" ht="17.25" thickBot="1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52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116"/>
        <v>0</v>
      </c>
      <c r="P37" s="2" t="s">
        <v>52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3"/>
        <v>0</v>
      </c>
      <c r="X37" s="2" t="s">
        <v>52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4"/>
        <v>0</v>
      </c>
      <c r="AF37" s="2" t="s">
        <v>52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5"/>
        <v>0</v>
      </c>
      <c r="AN37" s="2" t="s">
        <v>52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6"/>
        <v>0</v>
      </c>
      <c r="AV37" s="2" t="s">
        <v>52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7"/>
        <v>0</v>
      </c>
      <c r="BD37" s="2" t="s">
        <v>52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8"/>
        <v>0</v>
      </c>
      <c r="BL37" s="2" t="s">
        <v>52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9"/>
        <v>0</v>
      </c>
      <c r="BT37" s="2" t="s">
        <v>52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10"/>
        <v>0</v>
      </c>
      <c r="CB37" s="2" t="s">
        <v>52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11"/>
        <v>0</v>
      </c>
      <c r="CJ37" s="2" t="s">
        <v>52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2"/>
        <v>0</v>
      </c>
      <c r="CR37" s="2" t="s">
        <v>52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3"/>
        <v>0</v>
      </c>
      <c r="CZ37" s="2" t="s">
        <v>52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4">
        <f t="shared" si="14"/>
        <v>0</v>
      </c>
      <c r="DH37" s="2" t="s">
        <v>52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5"/>
        <v>0</v>
      </c>
      <c r="DP37" s="2" t="s">
        <v>52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6"/>
        <v>0</v>
      </c>
      <c r="DX37" s="2" t="s">
        <v>52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4">
        <f t="shared" si="17"/>
        <v>0</v>
      </c>
      <c r="EF37" s="2" t="s">
        <v>52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8"/>
        <v>0</v>
      </c>
      <c r="EN37" s="2" t="s">
        <v>52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9"/>
        <v>0</v>
      </c>
      <c r="EV37" s="2" t="s">
        <v>52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20"/>
        <v>0</v>
      </c>
      <c r="FD37" s="2" t="s">
        <v>52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21"/>
        <v>0</v>
      </c>
      <c r="FL37" s="2" t="s">
        <v>52</v>
      </c>
      <c r="FM37" s="2">
        <v>14</v>
      </c>
      <c r="FN37" s="2">
        <v>10</v>
      </c>
      <c r="FO37" s="2">
        <v>3</v>
      </c>
      <c r="FP37" s="2">
        <v>1</v>
      </c>
      <c r="FQ37" s="4">
        <v>0.71</v>
      </c>
      <c r="FR37" s="4">
        <f t="shared" si="22"/>
        <v>0</v>
      </c>
      <c r="FT37" s="2" t="s">
        <v>52</v>
      </c>
      <c r="FU37" s="2">
        <v>14</v>
      </c>
      <c r="FV37" s="2">
        <v>10</v>
      </c>
      <c r="FW37" s="2">
        <v>3</v>
      </c>
      <c r="FX37" s="2">
        <v>1</v>
      </c>
      <c r="FY37" s="4">
        <v>0.71</v>
      </c>
      <c r="FZ37" s="4">
        <f t="shared" si="23"/>
        <v>0</v>
      </c>
      <c r="GB37" s="2" t="s">
        <v>52</v>
      </c>
      <c r="GC37" s="2">
        <v>14</v>
      </c>
      <c r="GD37" s="2">
        <v>10</v>
      </c>
      <c r="GE37" s="2">
        <v>3</v>
      </c>
      <c r="GF37" s="2">
        <v>1</v>
      </c>
      <c r="GG37" s="4">
        <v>0.71</v>
      </c>
      <c r="GH37" s="4">
        <f t="shared" si="24"/>
        <v>0</v>
      </c>
      <c r="GJ37" s="2" t="s">
        <v>52</v>
      </c>
      <c r="GK37" s="2">
        <v>14</v>
      </c>
      <c r="GL37" s="2">
        <v>10</v>
      </c>
      <c r="GM37" s="2">
        <v>3</v>
      </c>
      <c r="GN37" s="2">
        <v>1</v>
      </c>
      <c r="GO37" s="4">
        <v>0.71</v>
      </c>
      <c r="GP37" s="4">
        <f t="shared" si="25"/>
        <v>0</v>
      </c>
      <c r="GR37" s="2" t="s">
        <v>52</v>
      </c>
      <c r="GS37" s="2">
        <v>14</v>
      </c>
      <c r="GT37" s="2">
        <v>10</v>
      </c>
      <c r="GU37" s="2">
        <v>3</v>
      </c>
      <c r="GV37" s="2">
        <v>1</v>
      </c>
      <c r="GW37" s="4">
        <v>0.71</v>
      </c>
      <c r="GX37" s="111">
        <f t="shared" si="111"/>
        <v>0</v>
      </c>
      <c r="GZ37" s="2" t="s">
        <v>52</v>
      </c>
      <c r="HA37" s="2">
        <v>14</v>
      </c>
      <c r="HB37" s="2">
        <v>10</v>
      </c>
      <c r="HC37" s="2">
        <v>3</v>
      </c>
      <c r="HD37" s="2">
        <v>1</v>
      </c>
      <c r="HE37" s="4">
        <v>0.71</v>
      </c>
      <c r="HF37" s="4">
        <f>HE37-'[1]ASUS MeMO Pad 8 K011'!ES37</f>
        <v>0</v>
      </c>
      <c r="HH37" s="2" t="s">
        <v>52</v>
      </c>
      <c r="HI37" s="2">
        <v>14</v>
      </c>
      <c r="HJ37" s="2">
        <v>10</v>
      </c>
      <c r="HK37" s="2">
        <v>3</v>
      </c>
      <c r="HL37" s="2">
        <v>1</v>
      </c>
      <c r="HM37" s="4">
        <v>0.71</v>
      </c>
      <c r="HN37" s="4">
        <f t="shared" si="26"/>
        <v>0</v>
      </c>
      <c r="HP37" s="2" t="s">
        <v>52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7"/>
        <v>0.15000000000000002</v>
      </c>
      <c r="HX37" s="2" t="s">
        <v>52</v>
      </c>
      <c r="HY37" s="2">
        <v>14</v>
      </c>
      <c r="HZ37" s="2">
        <v>12</v>
      </c>
      <c r="IA37" s="2">
        <v>0</v>
      </c>
      <c r="IB37" s="2">
        <v>2</v>
      </c>
      <c r="IC37" s="4">
        <f t="shared" si="105"/>
        <v>0.8571428571428571</v>
      </c>
      <c r="ID37" s="4">
        <f t="shared" si="28"/>
        <v>-2.8571428571428914E-3</v>
      </c>
      <c r="IF37" s="2" t="s">
        <v>52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106"/>
        <v>0.8571428571428571</v>
      </c>
      <c r="IL37" s="4">
        <f t="shared" si="29"/>
        <v>0</v>
      </c>
      <c r="IN37" s="2" t="s">
        <v>52</v>
      </c>
      <c r="IO37" s="2">
        <v>14</v>
      </c>
      <c r="IP37" s="2">
        <v>12</v>
      </c>
      <c r="IQ37" s="2">
        <v>0</v>
      </c>
      <c r="IR37" s="2">
        <v>2</v>
      </c>
      <c r="IS37" s="4">
        <v>0.86</v>
      </c>
      <c r="IT37" s="4">
        <f t="shared" si="30"/>
        <v>2.8571428571428914E-3</v>
      </c>
      <c r="IV37" s="2" t="s">
        <v>52</v>
      </c>
      <c r="IW37" s="2">
        <v>14</v>
      </c>
      <c r="IX37" s="2">
        <v>12</v>
      </c>
      <c r="IY37" s="2">
        <v>0</v>
      </c>
      <c r="IZ37" s="2">
        <v>2</v>
      </c>
      <c r="JA37" s="4">
        <v>0.86</v>
      </c>
      <c r="JB37" s="4">
        <f t="shared" si="31"/>
        <v>0</v>
      </c>
      <c r="JD37" s="2" t="s">
        <v>52</v>
      </c>
      <c r="JE37" s="2">
        <v>14</v>
      </c>
      <c r="JF37" s="2">
        <v>12</v>
      </c>
      <c r="JG37" s="2">
        <v>0</v>
      </c>
      <c r="JH37" s="2">
        <v>2</v>
      </c>
      <c r="JI37" s="4">
        <v>0.86</v>
      </c>
      <c r="JJ37" s="4">
        <f t="shared" si="32"/>
        <v>0</v>
      </c>
      <c r="JL37" s="2" t="s">
        <v>52</v>
      </c>
      <c r="JM37" s="2">
        <v>14</v>
      </c>
      <c r="JN37" s="2">
        <v>12</v>
      </c>
      <c r="JO37" s="2">
        <v>0</v>
      </c>
      <c r="JP37" s="2">
        <v>2</v>
      </c>
      <c r="JQ37" s="4">
        <v>0.86</v>
      </c>
      <c r="JR37" s="4">
        <f>JQ37-JI37</f>
        <v>0</v>
      </c>
      <c r="JT37" s="2" t="s">
        <v>52</v>
      </c>
      <c r="JU37" s="2">
        <v>14</v>
      </c>
      <c r="JV37" s="2">
        <v>12</v>
      </c>
      <c r="JW37" s="2">
        <v>0</v>
      </c>
      <c r="JX37" s="2">
        <v>2</v>
      </c>
      <c r="JY37" s="4">
        <v>0.86</v>
      </c>
      <c r="JZ37" s="4">
        <f t="shared" si="34"/>
        <v>0</v>
      </c>
      <c r="KB37" s="2" t="s">
        <v>52</v>
      </c>
      <c r="KC37" s="2">
        <v>14</v>
      </c>
      <c r="KD37" s="2">
        <v>12</v>
      </c>
      <c r="KE37" s="2">
        <v>0</v>
      </c>
      <c r="KF37" s="2">
        <v>2</v>
      </c>
      <c r="KG37" s="4">
        <v>0.86</v>
      </c>
      <c r="KH37" s="4">
        <f t="shared" si="35"/>
        <v>0</v>
      </c>
      <c r="KJ37" s="2" t="s">
        <v>52</v>
      </c>
      <c r="KK37" s="2">
        <v>14</v>
      </c>
      <c r="KL37" s="2">
        <v>12</v>
      </c>
      <c r="KM37" s="2">
        <v>0</v>
      </c>
      <c r="KN37" s="2">
        <v>2</v>
      </c>
      <c r="KO37" s="4">
        <f t="shared" si="107"/>
        <v>0.8571428571428571</v>
      </c>
      <c r="KP37" s="4">
        <f t="shared" si="36"/>
        <v>-2.8571428571428914E-3</v>
      </c>
      <c r="KQ37" s="4"/>
      <c r="KR37" s="116" t="s">
        <v>52</v>
      </c>
      <c r="KS37" s="116">
        <v>14</v>
      </c>
      <c r="KT37" s="117">
        <v>12</v>
      </c>
      <c r="KU37" s="117">
        <v>0</v>
      </c>
      <c r="KV37" s="117">
        <v>2</v>
      </c>
      <c r="KW37" s="118">
        <v>0.86</v>
      </c>
      <c r="KX37" s="118">
        <v>0</v>
      </c>
      <c r="KY37" s="116"/>
      <c r="KZ37" s="116" t="s">
        <v>52</v>
      </c>
      <c r="LA37" s="116">
        <v>14</v>
      </c>
      <c r="LB37" s="116">
        <v>12</v>
      </c>
      <c r="LC37" s="116">
        <v>0</v>
      </c>
      <c r="LD37" s="116">
        <v>2</v>
      </c>
      <c r="LE37" s="122">
        <v>0.86</v>
      </c>
      <c r="LF37" s="158">
        <f t="shared" si="37"/>
        <v>0</v>
      </c>
      <c r="LG37" s="158"/>
      <c r="LH37" s="156" t="s">
        <v>52</v>
      </c>
      <c r="LI37" s="156">
        <v>14</v>
      </c>
      <c r="LJ37" s="156">
        <v>12</v>
      </c>
      <c r="LK37" s="156">
        <v>0</v>
      </c>
      <c r="LL37" s="156">
        <v>2</v>
      </c>
      <c r="LM37" s="162">
        <v>0.86</v>
      </c>
      <c r="LN37" s="158">
        <f t="shared" si="38"/>
        <v>0</v>
      </c>
      <c r="LO37" s="157"/>
      <c r="LP37" s="2" t="s">
        <v>52</v>
      </c>
      <c r="LQ37" s="2">
        <v>14</v>
      </c>
      <c r="LR37" s="2">
        <v>12</v>
      </c>
      <c r="LS37" s="2">
        <v>0</v>
      </c>
      <c r="LT37" s="2">
        <v>2</v>
      </c>
      <c r="LU37" s="4">
        <f t="shared" si="108"/>
        <v>0.8571428571428571</v>
      </c>
      <c r="LV37" s="4">
        <f t="shared" si="39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109"/>
        <v>0.8571428571428571</v>
      </c>
      <c r="MD37" s="158">
        <f t="shared" si="40"/>
        <v>0</v>
      </c>
      <c r="MF37" s="156" t="s">
        <v>52</v>
      </c>
      <c r="MG37" s="156">
        <v>14</v>
      </c>
      <c r="MH37" s="156">
        <v>12</v>
      </c>
      <c r="MI37" s="156">
        <v>0</v>
      </c>
      <c r="MJ37" s="156">
        <v>2</v>
      </c>
      <c r="MK37" s="162">
        <f t="shared" si="41"/>
        <v>0.8571428571428571</v>
      </c>
      <c r="ML37" s="158">
        <f t="shared" si="42"/>
        <v>0</v>
      </c>
      <c r="MM37" s="157"/>
      <c r="MN37" s="156" t="s">
        <v>52</v>
      </c>
      <c r="MO37" s="156">
        <v>14</v>
      </c>
      <c r="MP37" s="156">
        <v>12</v>
      </c>
      <c r="MQ37" s="156">
        <v>0</v>
      </c>
      <c r="MR37" s="156">
        <v>2</v>
      </c>
      <c r="MS37" s="162">
        <v>0.86</v>
      </c>
      <c r="MT37" s="158">
        <f t="shared" si="43"/>
        <v>2.8571428571428914E-3</v>
      </c>
      <c r="MU37" s="157"/>
      <c r="MV37" s="156" t="s">
        <v>52</v>
      </c>
      <c r="MW37" s="156">
        <v>14</v>
      </c>
      <c r="MX37" s="156">
        <v>12</v>
      </c>
      <c r="MY37" s="156">
        <v>0</v>
      </c>
      <c r="MZ37" s="156">
        <v>2</v>
      </c>
      <c r="NA37" s="162">
        <v>0.86</v>
      </c>
      <c r="NB37" s="158">
        <f t="shared" si="44"/>
        <v>0</v>
      </c>
      <c r="NC37" s="157"/>
      <c r="ND37" s="156" t="s">
        <v>52</v>
      </c>
      <c r="NE37" s="156">
        <v>14</v>
      </c>
      <c r="NF37" s="156">
        <v>12</v>
      </c>
      <c r="NG37" s="156">
        <v>0</v>
      </c>
      <c r="NH37" s="156">
        <v>2</v>
      </c>
      <c r="NI37" s="162">
        <v>0.86</v>
      </c>
      <c r="NJ37" s="158">
        <f t="shared" si="45"/>
        <v>0</v>
      </c>
      <c r="NK37" s="157"/>
      <c r="NL37" s="156" t="s">
        <v>52</v>
      </c>
      <c r="NM37" s="156">
        <v>14</v>
      </c>
      <c r="NN37" s="156">
        <v>12</v>
      </c>
      <c r="NO37" s="156">
        <v>0</v>
      </c>
      <c r="NP37" s="156">
        <v>2</v>
      </c>
      <c r="NQ37" s="162">
        <v>0.86</v>
      </c>
      <c r="NR37" s="158">
        <f t="shared" si="46"/>
        <v>0</v>
      </c>
      <c r="NS37" s="157"/>
      <c r="OO37" s="157" t="s">
        <v>52</v>
      </c>
      <c r="OP37" s="157">
        <v>14</v>
      </c>
      <c r="OQ37" s="157">
        <v>12</v>
      </c>
      <c r="OR37" s="157">
        <v>0</v>
      </c>
      <c r="OS37" s="157">
        <v>2</v>
      </c>
      <c r="OT37" s="158">
        <f t="shared" si="47"/>
        <v>0.8571428571428571</v>
      </c>
      <c r="OU37" s="158">
        <f t="shared" si="48"/>
        <v>-2.8571428571428914E-3</v>
      </c>
      <c r="OW37" s="157" t="s">
        <v>52</v>
      </c>
      <c r="OX37" s="157">
        <v>14</v>
      </c>
      <c r="OY37" s="157">
        <v>12</v>
      </c>
      <c r="OZ37" s="157">
        <v>0</v>
      </c>
      <c r="PA37" s="157">
        <v>2</v>
      </c>
      <c r="PB37" s="158">
        <f t="shared" si="110"/>
        <v>0.8571428571428571</v>
      </c>
      <c r="PC37" s="158">
        <f t="shared" si="50"/>
        <v>0</v>
      </c>
      <c r="PE37" s="157" t="s">
        <v>52</v>
      </c>
      <c r="PF37" s="157">
        <v>14</v>
      </c>
      <c r="PG37" s="157">
        <v>12</v>
      </c>
      <c r="PH37" s="157">
        <v>0</v>
      </c>
      <c r="PI37" s="157">
        <v>2</v>
      </c>
      <c r="PJ37" s="158">
        <f t="shared" si="51"/>
        <v>0.8571428571428571</v>
      </c>
      <c r="PK37" s="158">
        <f t="shared" si="52"/>
        <v>0</v>
      </c>
      <c r="PM37" s="157" t="s">
        <v>52</v>
      </c>
      <c r="PN37" s="157">
        <v>14</v>
      </c>
      <c r="PO37" s="157">
        <v>12</v>
      </c>
      <c r="PP37" s="157">
        <v>0</v>
      </c>
      <c r="PQ37" s="157">
        <v>2</v>
      </c>
      <c r="PR37" s="158">
        <f t="shared" si="53"/>
        <v>0.8571428571428571</v>
      </c>
      <c r="PS37" s="158">
        <f t="shared" si="54"/>
        <v>0</v>
      </c>
      <c r="PU37" s="157" t="s">
        <v>52</v>
      </c>
      <c r="PV37" s="157">
        <v>14</v>
      </c>
      <c r="PW37" s="157">
        <v>12</v>
      </c>
      <c r="PX37" s="157">
        <v>0</v>
      </c>
      <c r="PY37" s="157">
        <v>2</v>
      </c>
      <c r="PZ37" s="158">
        <f t="shared" si="55"/>
        <v>0.8571428571428571</v>
      </c>
      <c r="QA37" s="158">
        <f t="shared" si="56"/>
        <v>0</v>
      </c>
      <c r="QC37" s="157" t="s">
        <v>52</v>
      </c>
      <c r="QD37" s="157">
        <v>14</v>
      </c>
      <c r="QE37" s="157">
        <v>12</v>
      </c>
      <c r="QF37" s="157">
        <v>0</v>
      </c>
      <c r="QG37" s="157">
        <v>2</v>
      </c>
      <c r="QH37" s="158">
        <f t="shared" si="57"/>
        <v>0.8571428571428571</v>
      </c>
      <c r="QI37" s="158">
        <f t="shared" si="58"/>
        <v>0</v>
      </c>
      <c r="QK37" s="157" t="s">
        <v>52</v>
      </c>
      <c r="QL37" s="157">
        <v>14</v>
      </c>
      <c r="QM37" s="157">
        <v>12</v>
      </c>
      <c r="QN37" s="157">
        <v>0</v>
      </c>
      <c r="QO37" s="157">
        <v>2</v>
      </c>
      <c r="QP37" s="158">
        <f t="shared" si="59"/>
        <v>0.8571428571428571</v>
      </c>
      <c r="QQ37" s="158">
        <f t="shared" si="60"/>
        <v>0</v>
      </c>
      <c r="QS37" s="157" t="s">
        <v>52</v>
      </c>
      <c r="QT37" s="157">
        <v>14</v>
      </c>
      <c r="QU37" s="157">
        <v>12</v>
      </c>
      <c r="QV37" s="157">
        <v>0</v>
      </c>
      <c r="QW37" s="157">
        <v>2</v>
      </c>
      <c r="QX37" s="158">
        <f t="shared" si="61"/>
        <v>0.8571428571428571</v>
      </c>
      <c r="QY37" s="158">
        <f t="shared" si="62"/>
        <v>0</v>
      </c>
      <c r="RA37" s="157" t="s">
        <v>52</v>
      </c>
      <c r="RB37" s="157">
        <v>14</v>
      </c>
      <c r="RC37" s="157">
        <v>12</v>
      </c>
      <c r="RD37" s="157">
        <v>0</v>
      </c>
      <c r="RE37" s="157">
        <v>2</v>
      </c>
      <c r="RF37" s="158">
        <f t="shared" si="63"/>
        <v>0.8571428571428571</v>
      </c>
      <c r="RG37" s="158">
        <f t="shared" si="64"/>
        <v>0</v>
      </c>
      <c r="RI37" s="157" t="s">
        <v>52</v>
      </c>
      <c r="RJ37" s="157">
        <v>14</v>
      </c>
      <c r="RK37" s="157">
        <v>12</v>
      </c>
      <c r="RL37" s="157">
        <v>0</v>
      </c>
      <c r="RM37" s="157">
        <v>2</v>
      </c>
      <c r="RN37" s="158">
        <f t="shared" si="65"/>
        <v>0.8571428571428571</v>
      </c>
      <c r="RO37" s="158">
        <f t="shared" si="66"/>
        <v>0</v>
      </c>
      <c r="RQ37" s="157" t="s">
        <v>52</v>
      </c>
      <c r="RR37" s="157">
        <v>14</v>
      </c>
      <c r="RS37" s="157">
        <v>12</v>
      </c>
      <c r="RT37" s="157">
        <v>0</v>
      </c>
      <c r="RU37" s="157">
        <v>2</v>
      </c>
      <c r="RV37" s="158">
        <f t="shared" si="67"/>
        <v>0.8571428571428571</v>
      </c>
      <c r="RW37" s="158">
        <f t="shared" si="68"/>
        <v>0</v>
      </c>
      <c r="RY37" s="157" t="s">
        <v>52</v>
      </c>
      <c r="RZ37" s="157">
        <v>14</v>
      </c>
      <c r="SA37" s="157">
        <v>12</v>
      </c>
      <c r="SB37" s="157">
        <v>0</v>
      </c>
      <c r="SC37" s="157">
        <v>2</v>
      </c>
      <c r="SD37" s="158">
        <f t="shared" si="69"/>
        <v>0.8571428571428571</v>
      </c>
      <c r="SE37" s="158">
        <f t="shared" si="70"/>
        <v>0</v>
      </c>
      <c r="SG37" s="157" t="s">
        <v>52</v>
      </c>
      <c r="SH37" s="157">
        <v>14</v>
      </c>
      <c r="SI37" s="157">
        <v>12</v>
      </c>
      <c r="SJ37" s="157">
        <v>0</v>
      </c>
      <c r="SK37" s="157">
        <v>2</v>
      </c>
      <c r="SL37" s="158">
        <f t="shared" si="71"/>
        <v>0.8571428571428571</v>
      </c>
      <c r="SM37" s="158">
        <f t="shared" si="72"/>
        <v>0</v>
      </c>
      <c r="SO37" s="157" t="s">
        <v>52</v>
      </c>
      <c r="SP37" s="157">
        <v>14</v>
      </c>
      <c r="SQ37" s="157">
        <v>12</v>
      </c>
      <c r="SR37" s="157">
        <v>0</v>
      </c>
      <c r="SS37" s="157">
        <v>2</v>
      </c>
      <c r="ST37" s="158">
        <f t="shared" si="73"/>
        <v>0.8571428571428571</v>
      </c>
      <c r="SU37" s="158">
        <f t="shared" si="74"/>
        <v>0</v>
      </c>
      <c r="SW37" s="157" t="s">
        <v>52</v>
      </c>
      <c r="SX37" s="157">
        <v>14</v>
      </c>
      <c r="SY37" s="157">
        <v>12</v>
      </c>
      <c r="SZ37" s="157">
        <v>0</v>
      </c>
      <c r="TA37" s="157">
        <v>2</v>
      </c>
      <c r="TB37" s="158">
        <f t="shared" si="75"/>
        <v>0.8571428571428571</v>
      </c>
      <c r="TC37" s="158">
        <f t="shared" si="76"/>
        <v>0</v>
      </c>
      <c r="TE37" s="157" t="s">
        <v>52</v>
      </c>
      <c r="TF37" s="157">
        <v>14</v>
      </c>
      <c r="TG37" s="157">
        <v>12</v>
      </c>
      <c r="TH37" s="157">
        <v>0</v>
      </c>
      <c r="TI37" s="157">
        <v>2</v>
      </c>
      <c r="TJ37" s="158">
        <f t="shared" si="77"/>
        <v>0.8571428571428571</v>
      </c>
      <c r="TK37" s="158">
        <f t="shared" si="78"/>
        <v>0</v>
      </c>
      <c r="TM37" s="157" t="s">
        <v>52</v>
      </c>
      <c r="TN37" s="157">
        <v>14</v>
      </c>
      <c r="TO37" s="157">
        <v>12</v>
      </c>
      <c r="TP37" s="157">
        <v>0</v>
      </c>
      <c r="TQ37" s="157">
        <v>2</v>
      </c>
      <c r="TR37" s="158">
        <f t="shared" si="79"/>
        <v>0.8571428571428571</v>
      </c>
      <c r="TS37" s="158">
        <f t="shared" si="80"/>
        <v>0</v>
      </c>
      <c r="TU37" s="157" t="s">
        <v>52</v>
      </c>
      <c r="TV37" s="157">
        <v>14</v>
      </c>
      <c r="TW37" s="157">
        <v>12</v>
      </c>
      <c r="TX37" s="157">
        <v>0</v>
      </c>
      <c r="TY37" s="157">
        <v>2</v>
      </c>
      <c r="TZ37" s="158">
        <f t="shared" si="81"/>
        <v>0.8571428571428571</v>
      </c>
      <c r="UA37" s="158">
        <f t="shared" si="82"/>
        <v>0</v>
      </c>
      <c r="UC37" s="157" t="s">
        <v>52</v>
      </c>
      <c r="UD37" s="157">
        <v>14</v>
      </c>
      <c r="UE37" s="157">
        <v>12</v>
      </c>
      <c r="UF37" s="157">
        <v>0</v>
      </c>
      <c r="UG37" s="157">
        <v>2</v>
      </c>
      <c r="UH37" s="158">
        <f t="shared" si="83"/>
        <v>0.8571428571428571</v>
      </c>
      <c r="UI37" s="158">
        <f t="shared" si="84"/>
        <v>0</v>
      </c>
      <c r="UK37" s="157" t="s">
        <v>52</v>
      </c>
      <c r="UL37" s="157">
        <v>14</v>
      </c>
      <c r="UM37" s="157">
        <v>12</v>
      </c>
      <c r="UN37" s="157">
        <v>0</v>
      </c>
      <c r="UO37" s="157">
        <v>2</v>
      </c>
      <c r="UP37" s="158">
        <f t="shared" si="85"/>
        <v>0.8571428571428571</v>
      </c>
      <c r="UQ37" s="158">
        <f t="shared" si="86"/>
        <v>0</v>
      </c>
      <c r="US37" s="157" t="s">
        <v>52</v>
      </c>
      <c r="UT37" s="157">
        <v>14</v>
      </c>
      <c r="UU37" s="157">
        <v>12</v>
      </c>
      <c r="UV37" s="157">
        <v>0</v>
      </c>
      <c r="UW37" s="157">
        <v>2</v>
      </c>
      <c r="UX37" s="158">
        <f t="shared" si="87"/>
        <v>0.8571428571428571</v>
      </c>
      <c r="UY37" s="158">
        <f t="shared" si="88"/>
        <v>0</v>
      </c>
      <c r="UZ37" s="157"/>
      <c r="VA37" s="157" t="s">
        <v>52</v>
      </c>
      <c r="VB37" s="157">
        <v>14</v>
      </c>
      <c r="VC37" s="157">
        <v>12</v>
      </c>
      <c r="VD37" s="157">
        <v>0</v>
      </c>
      <c r="VE37" s="157">
        <v>2</v>
      </c>
      <c r="VF37" s="158">
        <f t="shared" si="89"/>
        <v>0.8571428571428571</v>
      </c>
      <c r="VG37" s="158">
        <f t="shared" si="90"/>
        <v>0</v>
      </c>
      <c r="VI37" s="157" t="s">
        <v>52</v>
      </c>
      <c r="VJ37" s="157">
        <v>14</v>
      </c>
      <c r="VK37" s="157">
        <v>12</v>
      </c>
      <c r="VL37" s="157">
        <v>0</v>
      </c>
      <c r="VM37" s="157">
        <v>2</v>
      </c>
      <c r="VN37" s="158">
        <f t="shared" si="91"/>
        <v>0.8571428571428571</v>
      </c>
      <c r="VO37" s="158">
        <f t="shared" si="92"/>
        <v>0</v>
      </c>
      <c r="VQ37" s="157" t="s">
        <v>52</v>
      </c>
      <c r="VR37" s="157">
        <v>14</v>
      </c>
      <c r="VS37" s="157">
        <v>12</v>
      </c>
      <c r="VT37" s="157">
        <v>0</v>
      </c>
      <c r="VU37" s="157">
        <v>2</v>
      </c>
      <c r="VV37" s="158">
        <f t="shared" si="93"/>
        <v>0.8571428571428571</v>
      </c>
      <c r="VW37" s="158">
        <f t="shared" si="94"/>
        <v>0</v>
      </c>
      <c r="VY37" s="157" t="s">
        <v>52</v>
      </c>
      <c r="VZ37" s="157">
        <v>14</v>
      </c>
      <c r="WA37" s="157">
        <v>12</v>
      </c>
      <c r="WB37" s="157">
        <v>0</v>
      </c>
      <c r="WC37" s="157">
        <v>2</v>
      </c>
      <c r="WD37" s="158">
        <f t="shared" si="95"/>
        <v>0.8571428571428571</v>
      </c>
      <c r="WE37" s="158">
        <f t="shared" si="96"/>
        <v>0</v>
      </c>
      <c r="WG37" s="157" t="s">
        <v>52</v>
      </c>
      <c r="WH37" s="157">
        <v>14</v>
      </c>
      <c r="WI37" s="157">
        <v>12</v>
      </c>
      <c r="WJ37" s="157">
        <v>0</v>
      </c>
      <c r="WK37" s="157">
        <v>2</v>
      </c>
      <c r="WL37" s="158">
        <f t="shared" si="97"/>
        <v>0.8571428571428571</v>
      </c>
      <c r="WM37" s="158">
        <f t="shared" si="98"/>
        <v>0</v>
      </c>
      <c r="WO37" s="157" t="s">
        <v>52</v>
      </c>
      <c r="WP37" s="157">
        <v>14</v>
      </c>
      <c r="WQ37" s="157">
        <v>12</v>
      </c>
      <c r="WR37" s="157">
        <v>0</v>
      </c>
      <c r="WS37" s="157">
        <v>2</v>
      </c>
      <c r="WT37" s="158">
        <f t="shared" si="99"/>
        <v>0.8571428571428571</v>
      </c>
      <c r="WU37" s="158">
        <f t="shared" si="100"/>
        <v>0</v>
      </c>
      <c r="WW37" s="157" t="s">
        <v>52</v>
      </c>
      <c r="WX37" s="157">
        <v>14</v>
      </c>
      <c r="WY37" s="157">
        <v>12</v>
      </c>
      <c r="WZ37" s="157">
        <v>0</v>
      </c>
      <c r="XA37" s="157">
        <v>2</v>
      </c>
      <c r="XB37" s="158">
        <f t="shared" si="101"/>
        <v>0.8571428571428571</v>
      </c>
      <c r="XC37" s="158" t="str">
        <f t="shared" si="102"/>
        <v>OK</v>
      </c>
      <c r="XE37" s="157" t="s">
        <v>52</v>
      </c>
      <c r="XF37" s="157">
        <v>14</v>
      </c>
      <c r="XG37" s="157">
        <v>12</v>
      </c>
      <c r="XH37" s="157">
        <v>0</v>
      </c>
      <c r="XI37" s="157">
        <v>2</v>
      </c>
      <c r="XJ37" s="158">
        <f t="shared" si="103"/>
        <v>0.8571428571428571</v>
      </c>
      <c r="XK37" s="158" t="str">
        <f t="shared" si="114"/>
        <v>OK</v>
      </c>
      <c r="XM37" s="157" t="s">
        <v>52</v>
      </c>
      <c r="XN37" s="157">
        <v>14</v>
      </c>
      <c r="XO37" s="157">
        <v>12</v>
      </c>
      <c r="XP37" s="157">
        <v>0</v>
      </c>
      <c r="XQ37" s="157">
        <v>2</v>
      </c>
      <c r="XR37" s="158">
        <f t="shared" si="104"/>
        <v>0.8571428571428571</v>
      </c>
      <c r="XS37" s="158" t="str">
        <f t="shared" si="115"/>
        <v>OK</v>
      </c>
    </row>
    <row r="38" spans="1:643" ht="17.25" thickBot="1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54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116"/>
        <v>0</v>
      </c>
      <c r="P38" s="2" t="s">
        <v>54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3"/>
        <v>0</v>
      </c>
      <c r="X38" s="2" t="s">
        <v>54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4"/>
        <v>0</v>
      </c>
      <c r="AF38" s="2" t="s">
        <v>54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5"/>
        <v>0</v>
      </c>
      <c r="AN38" s="2" t="s">
        <v>54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6"/>
        <v>0</v>
      </c>
      <c r="AV38" s="2" t="s">
        <v>54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7"/>
        <v>0</v>
      </c>
      <c r="BD38" s="2" t="s">
        <v>54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8"/>
        <v>0</v>
      </c>
      <c r="BL38" s="2" t="s">
        <v>54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9"/>
        <v>0</v>
      </c>
      <c r="BT38" s="2" t="s">
        <v>54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10"/>
        <v>0</v>
      </c>
      <c r="CB38" s="2" t="s">
        <v>54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11"/>
        <v>0</v>
      </c>
      <c r="CJ38" s="2" t="s">
        <v>54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2"/>
        <v>0</v>
      </c>
      <c r="CR38" s="2" t="s">
        <v>54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3"/>
        <v>0</v>
      </c>
      <c r="CZ38" s="2" t="s">
        <v>54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4">
        <f t="shared" si="14"/>
        <v>0</v>
      </c>
      <c r="DH38" s="2" t="s">
        <v>54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5"/>
        <v>0</v>
      </c>
      <c r="DP38" s="2" t="s">
        <v>54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6"/>
        <v>0</v>
      </c>
      <c r="DX38" s="2" t="s">
        <v>54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4">
        <f t="shared" si="17"/>
        <v>0</v>
      </c>
      <c r="EF38" s="2" t="s">
        <v>54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8"/>
        <v>0</v>
      </c>
      <c r="EN38" s="2" t="s">
        <v>54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9"/>
        <v>0</v>
      </c>
      <c r="EV38" s="2" t="s">
        <v>54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20"/>
        <v>0</v>
      </c>
      <c r="FD38" s="2" t="s">
        <v>54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21"/>
        <v>0</v>
      </c>
      <c r="FL38" s="2" t="s">
        <v>54</v>
      </c>
      <c r="FM38" s="2">
        <v>36</v>
      </c>
      <c r="FN38" s="2">
        <v>36</v>
      </c>
      <c r="FO38" s="2">
        <v>0</v>
      </c>
      <c r="FP38" s="2">
        <v>0</v>
      </c>
      <c r="FQ38" s="4">
        <v>1</v>
      </c>
      <c r="FR38" s="4">
        <f t="shared" si="22"/>
        <v>0</v>
      </c>
      <c r="FT38" s="2" t="s">
        <v>54</v>
      </c>
      <c r="FU38" s="2">
        <v>36</v>
      </c>
      <c r="FV38" s="2">
        <v>36</v>
      </c>
      <c r="FW38" s="2">
        <v>0</v>
      </c>
      <c r="FX38" s="2">
        <v>0</v>
      </c>
      <c r="FY38" s="4">
        <v>1</v>
      </c>
      <c r="FZ38" s="4">
        <f t="shared" si="23"/>
        <v>0</v>
      </c>
      <c r="GB38" s="2" t="s">
        <v>54</v>
      </c>
      <c r="GC38" s="2">
        <v>36</v>
      </c>
      <c r="GD38" s="2">
        <v>36</v>
      </c>
      <c r="GE38" s="2">
        <v>0</v>
      </c>
      <c r="GF38" s="2">
        <v>0</v>
      </c>
      <c r="GG38" s="4">
        <v>1</v>
      </c>
      <c r="GH38" s="4">
        <f t="shared" si="24"/>
        <v>0</v>
      </c>
      <c r="GJ38" s="2" t="s">
        <v>54</v>
      </c>
      <c r="GK38" s="2">
        <v>36</v>
      </c>
      <c r="GL38" s="2">
        <v>36</v>
      </c>
      <c r="GM38" s="2">
        <v>0</v>
      </c>
      <c r="GN38" s="2">
        <v>0</v>
      </c>
      <c r="GO38" s="4">
        <v>1</v>
      </c>
      <c r="GP38" s="4">
        <f t="shared" si="25"/>
        <v>0</v>
      </c>
      <c r="GR38" s="2" t="s">
        <v>54</v>
      </c>
      <c r="GS38" s="2">
        <v>36</v>
      </c>
      <c r="GT38" s="2">
        <v>36</v>
      </c>
      <c r="GU38" s="2">
        <v>0</v>
      </c>
      <c r="GV38" s="2">
        <v>0</v>
      </c>
      <c r="GW38" s="4">
        <v>1</v>
      </c>
      <c r="GX38" s="111">
        <f t="shared" si="111"/>
        <v>0</v>
      </c>
      <c r="GZ38" s="2" t="s">
        <v>54</v>
      </c>
      <c r="HA38" s="2">
        <v>36</v>
      </c>
      <c r="HB38" s="2">
        <v>36</v>
      </c>
      <c r="HC38" s="2">
        <v>0</v>
      </c>
      <c r="HD38" s="2">
        <v>0</v>
      </c>
      <c r="HE38" s="4">
        <v>1</v>
      </c>
      <c r="HF38" s="4">
        <f>HE38-'[1]ASUS MeMO Pad 8 K011'!ES38</f>
        <v>0</v>
      </c>
      <c r="HH38" s="2" t="s">
        <v>54</v>
      </c>
      <c r="HI38" s="2">
        <v>36</v>
      </c>
      <c r="HJ38" s="2">
        <v>36</v>
      </c>
      <c r="HK38" s="2">
        <v>0</v>
      </c>
      <c r="HL38" s="2">
        <v>0</v>
      </c>
      <c r="HM38" s="4">
        <v>1</v>
      </c>
      <c r="HN38" s="4">
        <f t="shared" si="26"/>
        <v>0</v>
      </c>
      <c r="HP38" s="2" t="s">
        <v>54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7"/>
        <v>0</v>
      </c>
      <c r="HX38" s="2" t="s">
        <v>54</v>
      </c>
      <c r="HY38" s="2">
        <v>72</v>
      </c>
      <c r="HZ38" s="2">
        <v>72</v>
      </c>
      <c r="IA38" s="2">
        <v>0</v>
      </c>
      <c r="IB38" s="2">
        <v>0</v>
      </c>
      <c r="IC38" s="4">
        <f t="shared" si="105"/>
        <v>1</v>
      </c>
      <c r="ID38" s="4">
        <f t="shared" si="28"/>
        <v>0</v>
      </c>
      <c r="IF38" s="2" t="s">
        <v>54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106"/>
        <v>1</v>
      </c>
      <c r="IL38" s="4">
        <f t="shared" si="29"/>
        <v>0</v>
      </c>
      <c r="IN38" s="2" t="s">
        <v>54</v>
      </c>
      <c r="IO38" s="2">
        <v>72</v>
      </c>
      <c r="IP38" s="2">
        <v>72</v>
      </c>
      <c r="IQ38" s="2">
        <v>0</v>
      </c>
      <c r="IR38" s="2">
        <v>0</v>
      </c>
      <c r="IS38" s="4">
        <v>1</v>
      </c>
      <c r="IT38" s="4">
        <f t="shared" si="30"/>
        <v>0</v>
      </c>
      <c r="IV38" s="2" t="s">
        <v>54</v>
      </c>
      <c r="IW38" s="2">
        <v>72</v>
      </c>
      <c r="IX38" s="2">
        <v>72</v>
      </c>
      <c r="IY38" s="2">
        <v>0</v>
      </c>
      <c r="IZ38" s="2">
        <v>0</v>
      </c>
      <c r="JA38" s="4">
        <v>1</v>
      </c>
      <c r="JB38" s="4">
        <f t="shared" si="31"/>
        <v>0</v>
      </c>
      <c r="JD38" s="2" t="s">
        <v>54</v>
      </c>
      <c r="JE38" s="2">
        <v>72</v>
      </c>
      <c r="JF38" s="2">
        <v>72</v>
      </c>
      <c r="JG38" s="2">
        <v>0</v>
      </c>
      <c r="JH38" s="2">
        <v>0</v>
      </c>
      <c r="JI38" s="4">
        <v>1</v>
      </c>
      <c r="JJ38" s="4">
        <f t="shared" si="32"/>
        <v>0</v>
      </c>
      <c r="JL38" s="2" t="s">
        <v>54</v>
      </c>
      <c r="JM38" s="2">
        <v>72</v>
      </c>
      <c r="JN38" s="2">
        <v>72</v>
      </c>
      <c r="JO38" s="2">
        <v>0</v>
      </c>
      <c r="JP38" s="2">
        <v>0</v>
      </c>
      <c r="JQ38" s="4">
        <v>1</v>
      </c>
      <c r="JR38" s="4">
        <f t="shared" ref="JR38:JR73" si="117">JQ38-JI38</f>
        <v>0</v>
      </c>
      <c r="JT38" s="2" t="s">
        <v>54</v>
      </c>
      <c r="JU38" s="2">
        <v>72</v>
      </c>
      <c r="JV38" s="2">
        <v>72</v>
      </c>
      <c r="JW38" s="2">
        <v>0</v>
      </c>
      <c r="JX38" s="2">
        <v>0</v>
      </c>
      <c r="JY38" s="4">
        <v>1</v>
      </c>
      <c r="JZ38" s="4">
        <f t="shared" si="34"/>
        <v>0</v>
      </c>
      <c r="KB38" s="2" t="s">
        <v>54</v>
      </c>
      <c r="KC38" s="2">
        <v>72</v>
      </c>
      <c r="KD38" s="2">
        <v>72</v>
      </c>
      <c r="KE38" s="2">
        <v>0</v>
      </c>
      <c r="KF38" s="2">
        <v>0</v>
      </c>
      <c r="KG38" s="4">
        <v>1</v>
      </c>
      <c r="KH38" s="4">
        <f t="shared" si="35"/>
        <v>0</v>
      </c>
      <c r="KJ38" s="2" t="s">
        <v>54</v>
      </c>
      <c r="KK38" s="2">
        <v>72</v>
      </c>
      <c r="KL38" s="2">
        <v>72</v>
      </c>
      <c r="KM38" s="2">
        <v>0</v>
      </c>
      <c r="KN38" s="2">
        <v>0</v>
      </c>
      <c r="KO38" s="4">
        <f t="shared" si="107"/>
        <v>1</v>
      </c>
      <c r="KP38" s="4">
        <f t="shared" si="36"/>
        <v>0</v>
      </c>
      <c r="KQ38" s="4"/>
      <c r="KR38" s="116" t="s">
        <v>54</v>
      </c>
      <c r="KS38" s="116">
        <v>72</v>
      </c>
      <c r="KT38" s="117">
        <v>72</v>
      </c>
      <c r="KU38" s="117">
        <v>0</v>
      </c>
      <c r="KV38" s="117">
        <v>0</v>
      </c>
      <c r="KW38" s="118">
        <v>1</v>
      </c>
      <c r="KX38" s="118">
        <v>0</v>
      </c>
      <c r="KY38" s="116"/>
      <c r="KZ38" s="116" t="s">
        <v>54</v>
      </c>
      <c r="LA38" s="116">
        <v>72</v>
      </c>
      <c r="LB38" s="116">
        <v>72</v>
      </c>
      <c r="LC38" s="116">
        <v>0</v>
      </c>
      <c r="LD38" s="116">
        <v>0</v>
      </c>
      <c r="LE38" s="122">
        <v>1</v>
      </c>
      <c r="LF38" s="158">
        <f t="shared" si="37"/>
        <v>0</v>
      </c>
      <c r="LG38" s="158"/>
      <c r="LH38" s="156" t="s">
        <v>54</v>
      </c>
      <c r="LI38" s="156">
        <v>72</v>
      </c>
      <c r="LJ38" s="156">
        <v>72</v>
      </c>
      <c r="LK38" s="156">
        <v>0</v>
      </c>
      <c r="LL38" s="156">
        <v>0</v>
      </c>
      <c r="LM38" s="162">
        <v>1</v>
      </c>
      <c r="LN38" s="158">
        <f t="shared" si="38"/>
        <v>0</v>
      </c>
      <c r="LO38" s="157"/>
      <c r="LP38" s="2" t="s">
        <v>54</v>
      </c>
      <c r="LQ38" s="2">
        <v>72</v>
      </c>
      <c r="LR38" s="2">
        <v>72</v>
      </c>
      <c r="LS38" s="2">
        <v>0</v>
      </c>
      <c r="LT38" s="2">
        <v>0</v>
      </c>
      <c r="LU38" s="4">
        <f t="shared" si="108"/>
        <v>1</v>
      </c>
      <c r="LV38" s="4">
        <f t="shared" si="39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109"/>
        <v>1</v>
      </c>
      <c r="MD38" s="158">
        <f t="shared" si="40"/>
        <v>0</v>
      </c>
      <c r="MF38" s="156" t="s">
        <v>54</v>
      </c>
      <c r="MG38" s="156">
        <v>72</v>
      </c>
      <c r="MH38" s="156">
        <v>72</v>
      </c>
      <c r="MI38" s="156">
        <v>0</v>
      </c>
      <c r="MJ38" s="156">
        <v>0</v>
      </c>
      <c r="MK38" s="162">
        <f t="shared" si="41"/>
        <v>1</v>
      </c>
      <c r="ML38" s="158">
        <f t="shared" si="42"/>
        <v>0</v>
      </c>
      <c r="MM38" s="157"/>
      <c r="MN38" s="156" t="s">
        <v>54</v>
      </c>
      <c r="MO38" s="156">
        <v>72</v>
      </c>
      <c r="MP38" s="156">
        <v>72</v>
      </c>
      <c r="MQ38" s="156">
        <v>0</v>
      </c>
      <c r="MR38" s="156">
        <v>0</v>
      </c>
      <c r="MS38" s="162">
        <v>1</v>
      </c>
      <c r="MT38" s="158">
        <f t="shared" si="43"/>
        <v>0</v>
      </c>
      <c r="MU38" s="157"/>
      <c r="MV38" s="156" t="s">
        <v>54</v>
      </c>
      <c r="MW38" s="156">
        <v>72</v>
      </c>
      <c r="MX38" s="156">
        <v>72</v>
      </c>
      <c r="MY38" s="156">
        <v>0</v>
      </c>
      <c r="MZ38" s="156">
        <v>0</v>
      </c>
      <c r="NA38" s="162">
        <v>1</v>
      </c>
      <c r="NB38" s="158">
        <f t="shared" si="44"/>
        <v>0</v>
      </c>
      <c r="NC38" s="157"/>
      <c r="ND38" s="156" t="s">
        <v>54</v>
      </c>
      <c r="NE38" s="156">
        <v>72</v>
      </c>
      <c r="NF38" s="156">
        <v>72</v>
      </c>
      <c r="NG38" s="156">
        <v>0</v>
      </c>
      <c r="NH38" s="156">
        <v>0</v>
      </c>
      <c r="NI38" s="162">
        <v>1</v>
      </c>
      <c r="NJ38" s="158">
        <f t="shared" si="45"/>
        <v>0</v>
      </c>
      <c r="NK38" s="157"/>
      <c r="NL38" s="156" t="s">
        <v>54</v>
      </c>
      <c r="NM38" s="156">
        <v>72</v>
      </c>
      <c r="NN38" s="156">
        <v>72</v>
      </c>
      <c r="NO38" s="156">
        <v>0</v>
      </c>
      <c r="NP38" s="156">
        <v>0</v>
      </c>
      <c r="NQ38" s="162">
        <v>1</v>
      </c>
      <c r="NR38" s="158">
        <f t="shared" si="46"/>
        <v>0</v>
      </c>
      <c r="NS38" s="157"/>
      <c r="OO38" s="157" t="s">
        <v>54</v>
      </c>
      <c r="OP38" s="157">
        <v>72</v>
      </c>
      <c r="OQ38" s="157">
        <v>72</v>
      </c>
      <c r="OR38" s="157">
        <v>0</v>
      </c>
      <c r="OS38" s="157">
        <v>0</v>
      </c>
      <c r="OT38" s="158">
        <f t="shared" si="47"/>
        <v>1</v>
      </c>
      <c r="OU38" s="158">
        <f t="shared" si="48"/>
        <v>0</v>
      </c>
      <c r="OW38" s="157" t="s">
        <v>54</v>
      </c>
      <c r="OX38" s="157">
        <v>72</v>
      </c>
      <c r="OY38" s="157">
        <v>72</v>
      </c>
      <c r="OZ38" s="157">
        <v>0</v>
      </c>
      <c r="PA38" s="157">
        <v>0</v>
      </c>
      <c r="PB38" s="158">
        <f t="shared" si="110"/>
        <v>1</v>
      </c>
      <c r="PC38" s="158">
        <f t="shared" si="50"/>
        <v>0</v>
      </c>
      <c r="PE38" s="157" t="s">
        <v>54</v>
      </c>
      <c r="PF38" s="157">
        <v>72</v>
      </c>
      <c r="PG38" s="157">
        <v>72</v>
      </c>
      <c r="PH38" s="157">
        <v>0</v>
      </c>
      <c r="PI38" s="157">
        <v>0</v>
      </c>
      <c r="PJ38" s="158">
        <f t="shared" si="51"/>
        <v>1</v>
      </c>
      <c r="PK38" s="158">
        <f t="shared" si="52"/>
        <v>0</v>
      </c>
      <c r="PM38" s="157" t="s">
        <v>54</v>
      </c>
      <c r="PN38" s="157">
        <v>72</v>
      </c>
      <c r="PO38" s="157">
        <v>72</v>
      </c>
      <c r="PP38" s="157">
        <v>0</v>
      </c>
      <c r="PQ38" s="157">
        <v>0</v>
      </c>
      <c r="PR38" s="158">
        <f t="shared" si="53"/>
        <v>1</v>
      </c>
      <c r="PS38" s="158">
        <f t="shared" si="54"/>
        <v>0</v>
      </c>
      <c r="PU38" s="157" t="s">
        <v>54</v>
      </c>
      <c r="PV38" s="157">
        <v>72</v>
      </c>
      <c r="PW38" s="157">
        <v>72</v>
      </c>
      <c r="PX38" s="157">
        <v>0</v>
      </c>
      <c r="PY38" s="157">
        <v>0</v>
      </c>
      <c r="PZ38" s="158">
        <f t="shared" si="55"/>
        <v>1</v>
      </c>
      <c r="QA38" s="158">
        <f t="shared" si="56"/>
        <v>0</v>
      </c>
      <c r="QC38" s="157" t="s">
        <v>54</v>
      </c>
      <c r="QD38" s="157">
        <v>72</v>
      </c>
      <c r="QE38" s="157">
        <v>72</v>
      </c>
      <c r="QF38" s="157">
        <v>0</v>
      </c>
      <c r="QG38" s="157">
        <v>0</v>
      </c>
      <c r="QH38" s="158">
        <f t="shared" si="57"/>
        <v>1</v>
      </c>
      <c r="QI38" s="158">
        <f t="shared" si="58"/>
        <v>0</v>
      </c>
      <c r="QK38" s="157" t="s">
        <v>54</v>
      </c>
      <c r="QL38" s="157">
        <v>72</v>
      </c>
      <c r="QM38" s="157">
        <v>72</v>
      </c>
      <c r="QN38" s="157">
        <v>0</v>
      </c>
      <c r="QO38" s="157">
        <v>0</v>
      </c>
      <c r="QP38" s="158">
        <f t="shared" si="59"/>
        <v>1</v>
      </c>
      <c r="QQ38" s="158">
        <f t="shared" si="60"/>
        <v>0</v>
      </c>
      <c r="QS38" s="157" t="s">
        <v>54</v>
      </c>
      <c r="QT38" s="157">
        <v>72</v>
      </c>
      <c r="QU38" s="157">
        <v>72</v>
      </c>
      <c r="QV38" s="157">
        <v>0</v>
      </c>
      <c r="QW38" s="157">
        <v>0</v>
      </c>
      <c r="QX38" s="158">
        <f t="shared" si="61"/>
        <v>1</v>
      </c>
      <c r="QY38" s="158">
        <f t="shared" si="62"/>
        <v>0</v>
      </c>
      <c r="RA38" s="157" t="s">
        <v>54</v>
      </c>
      <c r="RB38" s="157">
        <v>72</v>
      </c>
      <c r="RC38" s="157">
        <v>72</v>
      </c>
      <c r="RD38" s="157">
        <v>0</v>
      </c>
      <c r="RE38" s="157">
        <v>0</v>
      </c>
      <c r="RF38" s="158">
        <f t="shared" si="63"/>
        <v>1</v>
      </c>
      <c r="RG38" s="158">
        <f t="shared" si="64"/>
        <v>0</v>
      </c>
      <c r="RI38" s="157" t="s">
        <v>54</v>
      </c>
      <c r="RJ38" s="157">
        <v>72</v>
      </c>
      <c r="RK38" s="157">
        <v>72</v>
      </c>
      <c r="RL38" s="157">
        <v>0</v>
      </c>
      <c r="RM38" s="157">
        <v>0</v>
      </c>
      <c r="RN38" s="158">
        <f t="shared" si="65"/>
        <v>1</v>
      </c>
      <c r="RO38" s="158">
        <f t="shared" si="66"/>
        <v>0</v>
      </c>
      <c r="RQ38" s="157" t="s">
        <v>54</v>
      </c>
      <c r="RR38" s="157">
        <v>72</v>
      </c>
      <c r="RS38" s="157">
        <v>72</v>
      </c>
      <c r="RT38" s="157">
        <v>0</v>
      </c>
      <c r="RU38" s="157">
        <v>0</v>
      </c>
      <c r="RV38" s="158">
        <f t="shared" si="67"/>
        <v>1</v>
      </c>
      <c r="RW38" s="158">
        <f t="shared" si="68"/>
        <v>0</v>
      </c>
      <c r="RY38" s="157" t="s">
        <v>54</v>
      </c>
      <c r="RZ38" s="157">
        <v>72</v>
      </c>
      <c r="SA38" s="157">
        <v>72</v>
      </c>
      <c r="SB38" s="157">
        <v>0</v>
      </c>
      <c r="SC38" s="157">
        <v>0</v>
      </c>
      <c r="SD38" s="158">
        <f t="shared" si="69"/>
        <v>1</v>
      </c>
      <c r="SE38" s="158">
        <f t="shared" si="70"/>
        <v>0</v>
      </c>
      <c r="SG38" s="157" t="s">
        <v>54</v>
      </c>
      <c r="SH38" s="157">
        <v>72</v>
      </c>
      <c r="SI38" s="157">
        <v>72</v>
      </c>
      <c r="SJ38" s="157">
        <v>0</v>
      </c>
      <c r="SK38" s="157">
        <v>0</v>
      </c>
      <c r="SL38" s="158">
        <f t="shared" si="71"/>
        <v>1</v>
      </c>
      <c r="SM38" s="158">
        <f t="shared" si="72"/>
        <v>0</v>
      </c>
      <c r="SO38" s="157" t="s">
        <v>54</v>
      </c>
      <c r="SP38" s="157">
        <v>72</v>
      </c>
      <c r="SQ38" s="157">
        <v>72</v>
      </c>
      <c r="SR38" s="157">
        <v>0</v>
      </c>
      <c r="SS38" s="157">
        <v>0</v>
      </c>
      <c r="ST38" s="158">
        <f t="shared" si="73"/>
        <v>1</v>
      </c>
      <c r="SU38" s="158">
        <f t="shared" si="74"/>
        <v>0</v>
      </c>
      <c r="SW38" s="157" t="s">
        <v>54</v>
      </c>
      <c r="SX38" s="157">
        <v>72</v>
      </c>
      <c r="SY38" s="157">
        <v>72</v>
      </c>
      <c r="SZ38" s="157">
        <v>0</v>
      </c>
      <c r="TA38" s="157">
        <v>0</v>
      </c>
      <c r="TB38" s="158">
        <f t="shared" si="75"/>
        <v>1</v>
      </c>
      <c r="TC38" s="158">
        <f t="shared" si="76"/>
        <v>0</v>
      </c>
      <c r="TE38" s="157" t="s">
        <v>54</v>
      </c>
      <c r="TF38" s="157">
        <v>72</v>
      </c>
      <c r="TG38" s="157">
        <v>72</v>
      </c>
      <c r="TH38" s="157">
        <v>0</v>
      </c>
      <c r="TI38" s="157">
        <v>0</v>
      </c>
      <c r="TJ38" s="158">
        <f t="shared" si="77"/>
        <v>1</v>
      </c>
      <c r="TK38" s="158">
        <f t="shared" si="78"/>
        <v>0</v>
      </c>
      <c r="TM38" s="157" t="s">
        <v>54</v>
      </c>
      <c r="TN38" s="157">
        <v>72</v>
      </c>
      <c r="TO38" s="157">
        <v>72</v>
      </c>
      <c r="TP38" s="157">
        <v>0</v>
      </c>
      <c r="TQ38" s="157">
        <v>0</v>
      </c>
      <c r="TR38" s="158">
        <f t="shared" si="79"/>
        <v>1</v>
      </c>
      <c r="TS38" s="158">
        <f t="shared" si="80"/>
        <v>0</v>
      </c>
      <c r="TU38" s="157" t="s">
        <v>54</v>
      </c>
      <c r="TV38" s="157">
        <v>72</v>
      </c>
      <c r="TW38" s="157">
        <v>72</v>
      </c>
      <c r="TX38" s="157">
        <v>0</v>
      </c>
      <c r="TY38" s="157">
        <v>0</v>
      </c>
      <c r="TZ38" s="158">
        <f t="shared" si="81"/>
        <v>1</v>
      </c>
      <c r="UA38" s="158">
        <f t="shared" si="82"/>
        <v>0</v>
      </c>
      <c r="UC38" s="157" t="s">
        <v>54</v>
      </c>
      <c r="UD38" s="157">
        <v>72</v>
      </c>
      <c r="UE38" s="157">
        <v>72</v>
      </c>
      <c r="UF38" s="157">
        <v>0</v>
      </c>
      <c r="UG38" s="157">
        <v>0</v>
      </c>
      <c r="UH38" s="158">
        <f t="shared" si="83"/>
        <v>1</v>
      </c>
      <c r="UI38" s="158">
        <f t="shared" si="84"/>
        <v>0</v>
      </c>
      <c r="UK38" s="157" t="s">
        <v>54</v>
      </c>
      <c r="UL38" s="157">
        <v>72</v>
      </c>
      <c r="UM38" s="157">
        <v>72</v>
      </c>
      <c r="UN38" s="157">
        <v>0</v>
      </c>
      <c r="UO38" s="157">
        <v>0</v>
      </c>
      <c r="UP38" s="158">
        <f t="shared" si="85"/>
        <v>1</v>
      </c>
      <c r="UQ38" s="158">
        <f t="shared" si="86"/>
        <v>0</v>
      </c>
      <c r="US38" s="157" t="s">
        <v>54</v>
      </c>
      <c r="UT38" s="157">
        <v>72</v>
      </c>
      <c r="UU38" s="157">
        <v>72</v>
      </c>
      <c r="UV38" s="157">
        <v>0</v>
      </c>
      <c r="UW38" s="157">
        <v>0</v>
      </c>
      <c r="UX38" s="158">
        <f t="shared" si="87"/>
        <v>1</v>
      </c>
      <c r="UY38" s="158">
        <f t="shared" si="88"/>
        <v>0</v>
      </c>
      <c r="UZ38" s="157"/>
      <c r="VA38" s="157" t="s">
        <v>54</v>
      </c>
      <c r="VB38" s="157">
        <v>72</v>
      </c>
      <c r="VC38" s="157">
        <v>72</v>
      </c>
      <c r="VD38" s="157">
        <v>0</v>
      </c>
      <c r="VE38" s="157">
        <v>0</v>
      </c>
      <c r="VF38" s="158">
        <f t="shared" si="89"/>
        <v>1</v>
      </c>
      <c r="VG38" s="158">
        <f t="shared" si="90"/>
        <v>0</v>
      </c>
      <c r="VI38" s="157" t="s">
        <v>54</v>
      </c>
      <c r="VJ38" s="157">
        <v>72</v>
      </c>
      <c r="VK38" s="157">
        <v>72</v>
      </c>
      <c r="VL38" s="157">
        <v>0</v>
      </c>
      <c r="VM38" s="157">
        <v>0</v>
      </c>
      <c r="VN38" s="158">
        <f t="shared" si="91"/>
        <v>1</v>
      </c>
      <c r="VO38" s="158">
        <f t="shared" si="92"/>
        <v>0</v>
      </c>
      <c r="VQ38" s="157" t="s">
        <v>54</v>
      </c>
      <c r="VR38" s="157">
        <v>72</v>
      </c>
      <c r="VS38" s="157">
        <v>72</v>
      </c>
      <c r="VT38" s="157">
        <v>0</v>
      </c>
      <c r="VU38" s="157">
        <v>0</v>
      </c>
      <c r="VV38" s="158">
        <f t="shared" si="93"/>
        <v>1</v>
      </c>
      <c r="VW38" s="158">
        <f t="shared" si="94"/>
        <v>0</v>
      </c>
      <c r="VY38" s="157" t="s">
        <v>54</v>
      </c>
      <c r="VZ38" s="157">
        <v>72</v>
      </c>
      <c r="WA38" s="157">
        <v>72</v>
      </c>
      <c r="WB38" s="157">
        <v>0</v>
      </c>
      <c r="WC38" s="157">
        <v>0</v>
      </c>
      <c r="WD38" s="158">
        <f t="shared" si="95"/>
        <v>1</v>
      </c>
      <c r="WE38" s="158">
        <f t="shared" si="96"/>
        <v>0</v>
      </c>
      <c r="WG38" s="157" t="s">
        <v>54</v>
      </c>
      <c r="WH38" s="157">
        <v>72</v>
      </c>
      <c r="WI38" s="157">
        <v>72</v>
      </c>
      <c r="WJ38" s="157">
        <v>0</v>
      </c>
      <c r="WK38" s="157">
        <v>0</v>
      </c>
      <c r="WL38" s="158">
        <f t="shared" si="97"/>
        <v>1</v>
      </c>
      <c r="WM38" s="158">
        <f t="shared" si="98"/>
        <v>0</v>
      </c>
      <c r="WO38" s="157" t="s">
        <v>54</v>
      </c>
      <c r="WP38" s="157">
        <v>72</v>
      </c>
      <c r="WQ38" s="157">
        <v>72</v>
      </c>
      <c r="WR38" s="157">
        <v>0</v>
      </c>
      <c r="WS38" s="157">
        <v>0</v>
      </c>
      <c r="WT38" s="158">
        <f t="shared" si="99"/>
        <v>1</v>
      </c>
      <c r="WU38" s="158">
        <f t="shared" si="100"/>
        <v>0</v>
      </c>
      <c r="WW38" s="157" t="s">
        <v>54</v>
      </c>
      <c r="WX38" s="157">
        <v>72</v>
      </c>
      <c r="WY38" s="157">
        <v>72</v>
      </c>
      <c r="WZ38" s="157">
        <v>0</v>
      </c>
      <c r="XA38" s="157">
        <v>0</v>
      </c>
      <c r="XB38" s="158">
        <f t="shared" si="101"/>
        <v>1</v>
      </c>
      <c r="XC38" s="158" t="str">
        <f t="shared" si="102"/>
        <v>OK</v>
      </c>
      <c r="XE38" s="157" t="s">
        <v>54</v>
      </c>
      <c r="XF38" s="157">
        <v>72</v>
      </c>
      <c r="XG38" s="157">
        <v>72</v>
      </c>
      <c r="XH38" s="157">
        <v>0</v>
      </c>
      <c r="XI38" s="157">
        <v>0</v>
      </c>
      <c r="XJ38" s="158">
        <f t="shared" si="103"/>
        <v>1</v>
      </c>
      <c r="XK38" s="158" t="str">
        <f t="shared" si="114"/>
        <v>OK</v>
      </c>
      <c r="XM38" s="157" t="s">
        <v>54</v>
      </c>
      <c r="XN38" s="157">
        <v>72</v>
      </c>
      <c r="XO38" s="157">
        <v>72</v>
      </c>
      <c r="XP38" s="157">
        <v>0</v>
      </c>
      <c r="XQ38" s="157">
        <v>0</v>
      </c>
      <c r="XR38" s="158">
        <f t="shared" si="104"/>
        <v>1</v>
      </c>
      <c r="XS38" s="158" t="str">
        <f t="shared" si="115"/>
        <v>OK</v>
      </c>
    </row>
    <row r="39" spans="1:643" ht="17.25" thickBot="1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55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116"/>
        <v>0</v>
      </c>
      <c r="P39" s="2" t="s">
        <v>55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3"/>
        <v>0</v>
      </c>
      <c r="X39" s="2" t="s">
        <v>55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4"/>
        <v>0</v>
      </c>
      <c r="AF39" s="2" t="s">
        <v>55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5"/>
        <v>0</v>
      </c>
      <c r="AN39" s="2" t="s">
        <v>55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6"/>
        <v>0</v>
      </c>
      <c r="AV39" s="2" t="s">
        <v>55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7"/>
        <v>0</v>
      </c>
      <c r="BD39" s="2" t="s">
        <v>55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8"/>
        <v>0</v>
      </c>
      <c r="BL39" s="2" t="s">
        <v>55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9"/>
        <v>0</v>
      </c>
      <c r="BT39" s="2" t="s">
        <v>55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10"/>
        <v>0</v>
      </c>
      <c r="CB39" s="2" t="s">
        <v>55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11"/>
        <v>0</v>
      </c>
      <c r="CJ39" s="2" t="s">
        <v>55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2"/>
        <v>0</v>
      </c>
      <c r="CR39" s="2" t="s">
        <v>55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3"/>
        <v>0</v>
      </c>
      <c r="CZ39" s="2" t="s">
        <v>55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4">
        <f t="shared" si="14"/>
        <v>0</v>
      </c>
      <c r="DH39" s="2" t="s">
        <v>55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5"/>
        <v>0</v>
      </c>
      <c r="DP39" s="2" t="s">
        <v>55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6"/>
        <v>0</v>
      </c>
      <c r="DX39" s="2" t="s">
        <v>55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4">
        <f t="shared" si="17"/>
        <v>0</v>
      </c>
      <c r="EF39" s="2" t="s">
        <v>55</v>
      </c>
      <c r="EG39" s="2">
        <v>74</v>
      </c>
      <c r="EH39" s="2">
        <v>24</v>
      </c>
      <c r="EI39" s="2">
        <v>50</v>
      </c>
      <c r="EJ39" s="2">
        <v>0</v>
      </c>
      <c r="EK39" s="4">
        <v>0.32</v>
      </c>
      <c r="EL39" s="4">
        <f t="shared" si="18"/>
        <v>0</v>
      </c>
      <c r="EN39" s="2" t="s">
        <v>55</v>
      </c>
      <c r="EO39" s="2">
        <v>74</v>
      </c>
      <c r="EP39" s="2">
        <v>24</v>
      </c>
      <c r="EQ39" s="2">
        <v>50</v>
      </c>
      <c r="ER39" s="2">
        <v>0</v>
      </c>
      <c r="ES39" s="4">
        <v>0.32</v>
      </c>
      <c r="ET39" s="4">
        <f t="shared" si="19"/>
        <v>0</v>
      </c>
      <c r="EV39" s="2" t="s">
        <v>55</v>
      </c>
      <c r="EW39" s="2">
        <v>74</v>
      </c>
      <c r="EX39" s="2">
        <v>24</v>
      </c>
      <c r="EY39" s="2">
        <v>50</v>
      </c>
      <c r="EZ39" s="2">
        <v>0</v>
      </c>
      <c r="FA39" s="4">
        <v>0.32</v>
      </c>
      <c r="FB39" s="4">
        <f t="shared" si="20"/>
        <v>0</v>
      </c>
      <c r="FD39" s="2" t="s">
        <v>55</v>
      </c>
      <c r="FE39" s="2">
        <v>74</v>
      </c>
      <c r="FF39" s="2">
        <v>24</v>
      </c>
      <c r="FG39" s="2">
        <v>50</v>
      </c>
      <c r="FH39" s="2">
        <v>0</v>
      </c>
      <c r="FI39" s="4">
        <v>0.32</v>
      </c>
      <c r="FJ39" s="4">
        <f t="shared" si="21"/>
        <v>0</v>
      </c>
      <c r="FL39" s="2" t="s">
        <v>55</v>
      </c>
      <c r="FM39" s="2">
        <v>74</v>
      </c>
      <c r="FN39" s="2">
        <v>24</v>
      </c>
      <c r="FO39" s="2">
        <v>50</v>
      </c>
      <c r="FP39" s="2">
        <v>0</v>
      </c>
      <c r="FQ39" s="4">
        <v>0.32</v>
      </c>
      <c r="FR39" s="4">
        <f t="shared" si="22"/>
        <v>0</v>
      </c>
      <c r="FT39" s="2" t="s">
        <v>55</v>
      </c>
      <c r="FU39" s="2">
        <v>74</v>
      </c>
      <c r="FV39" s="2">
        <v>24</v>
      </c>
      <c r="FW39" s="2">
        <v>50</v>
      </c>
      <c r="FX39" s="2">
        <v>0</v>
      </c>
      <c r="FY39" s="4">
        <v>0.32</v>
      </c>
      <c r="FZ39" s="4">
        <f t="shared" si="23"/>
        <v>0</v>
      </c>
      <c r="GB39" s="2" t="s">
        <v>55</v>
      </c>
      <c r="GC39" s="2">
        <v>74</v>
      </c>
      <c r="GD39" s="2">
        <v>24</v>
      </c>
      <c r="GE39" s="2">
        <v>50</v>
      </c>
      <c r="GF39" s="2">
        <v>0</v>
      </c>
      <c r="GG39" s="4">
        <v>0.32</v>
      </c>
      <c r="GH39" s="4">
        <f t="shared" si="24"/>
        <v>0</v>
      </c>
      <c r="GJ39" s="2" t="s">
        <v>55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5"/>
        <v>8.9999999999999969E-2</v>
      </c>
      <c r="GR39" s="2" t="s">
        <v>55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111">
        <f t="shared" si="111"/>
        <v>0</v>
      </c>
      <c r="GZ39" s="2" t="s">
        <v>55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>HE39-'[1]ASUS MeMO Pad 8 K011'!ES39</f>
        <v>0</v>
      </c>
      <c r="HH39" s="2" t="s">
        <v>55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6"/>
        <v>0</v>
      </c>
      <c r="HP39" s="2" t="s">
        <v>55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7"/>
        <v>0</v>
      </c>
      <c r="HX39" s="2" t="s">
        <v>55</v>
      </c>
      <c r="HY39" s="2">
        <v>85</v>
      </c>
      <c r="HZ39" s="2">
        <v>35</v>
      </c>
      <c r="IA39" s="2">
        <v>50</v>
      </c>
      <c r="IB39" s="2">
        <v>0</v>
      </c>
      <c r="IC39" s="4">
        <f t="shared" si="105"/>
        <v>0.41176470588235292</v>
      </c>
      <c r="ID39" s="4">
        <f t="shared" si="28"/>
        <v>1.764705882352946E-3</v>
      </c>
      <c r="IF39" s="2" t="s">
        <v>55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106"/>
        <v>0.41176470588235292</v>
      </c>
      <c r="IL39" s="4">
        <f t="shared" si="29"/>
        <v>0</v>
      </c>
      <c r="IN39" s="2" t="s">
        <v>55</v>
      </c>
      <c r="IO39" s="2">
        <v>85</v>
      </c>
      <c r="IP39" s="2">
        <v>35</v>
      </c>
      <c r="IQ39" s="2">
        <v>50</v>
      </c>
      <c r="IR39" s="2">
        <v>0</v>
      </c>
      <c r="IS39" s="4">
        <v>0.41</v>
      </c>
      <c r="IT39" s="4">
        <f t="shared" si="30"/>
        <v>-1.764705882352946E-3</v>
      </c>
      <c r="IV39" s="2" t="s">
        <v>55</v>
      </c>
      <c r="IW39" s="2">
        <v>85</v>
      </c>
      <c r="IX39" s="2">
        <v>35</v>
      </c>
      <c r="IY39" s="2">
        <v>50</v>
      </c>
      <c r="IZ39" s="2">
        <v>0</v>
      </c>
      <c r="JA39" s="4">
        <v>0.41</v>
      </c>
      <c r="JB39" s="4">
        <f t="shared" si="31"/>
        <v>0</v>
      </c>
      <c r="JD39" s="2" t="s">
        <v>55</v>
      </c>
      <c r="JE39" s="2">
        <v>85</v>
      </c>
      <c r="JF39" s="2">
        <v>35</v>
      </c>
      <c r="JG39" s="2">
        <v>50</v>
      </c>
      <c r="JH39" s="2">
        <v>0</v>
      </c>
      <c r="JI39" s="4">
        <v>0.41</v>
      </c>
      <c r="JJ39" s="4">
        <f t="shared" si="32"/>
        <v>0</v>
      </c>
      <c r="JL39" s="2" t="s">
        <v>55</v>
      </c>
      <c r="JM39" s="2">
        <v>85</v>
      </c>
      <c r="JN39" s="2">
        <v>35</v>
      </c>
      <c r="JO39" s="2">
        <v>50</v>
      </c>
      <c r="JP39" s="2">
        <v>0</v>
      </c>
      <c r="JQ39" s="4">
        <v>0.41</v>
      </c>
      <c r="JR39" s="4">
        <f t="shared" si="117"/>
        <v>0</v>
      </c>
      <c r="JT39" s="2" t="s">
        <v>55</v>
      </c>
      <c r="JU39" s="2">
        <v>85</v>
      </c>
      <c r="JV39" s="2">
        <v>35</v>
      </c>
      <c r="JW39" s="2">
        <v>50</v>
      </c>
      <c r="JX39" s="2">
        <v>0</v>
      </c>
      <c r="JY39" s="4">
        <v>0.41</v>
      </c>
      <c r="JZ39" s="4">
        <f t="shared" si="34"/>
        <v>0</v>
      </c>
      <c r="KB39" s="2" t="s">
        <v>55</v>
      </c>
      <c r="KC39" s="2">
        <v>85</v>
      </c>
      <c r="KD39" s="2">
        <v>35</v>
      </c>
      <c r="KE39" s="2">
        <v>50</v>
      </c>
      <c r="KF39" s="2">
        <v>0</v>
      </c>
      <c r="KG39" s="4">
        <v>0.41</v>
      </c>
      <c r="KH39" s="4">
        <f t="shared" si="35"/>
        <v>0</v>
      </c>
      <c r="KJ39" s="2" t="s">
        <v>55</v>
      </c>
      <c r="KK39" s="2">
        <v>85</v>
      </c>
      <c r="KL39" s="2">
        <v>35</v>
      </c>
      <c r="KM39" s="2">
        <v>50</v>
      </c>
      <c r="KN39" s="2">
        <v>0</v>
      </c>
      <c r="KO39" s="4">
        <f t="shared" si="107"/>
        <v>0.41176470588235292</v>
      </c>
      <c r="KP39" s="4">
        <f t="shared" si="36"/>
        <v>1.764705882352946E-3</v>
      </c>
      <c r="KQ39" s="4"/>
      <c r="KR39" s="116" t="s">
        <v>55</v>
      </c>
      <c r="KS39" s="116">
        <v>85</v>
      </c>
      <c r="KT39" s="117">
        <v>35</v>
      </c>
      <c r="KU39" s="117">
        <v>50</v>
      </c>
      <c r="KV39" s="117">
        <v>0</v>
      </c>
      <c r="KW39" s="118">
        <v>0.41</v>
      </c>
      <c r="KX39" s="118">
        <v>0</v>
      </c>
      <c r="KY39" s="116"/>
      <c r="KZ39" s="116" t="s">
        <v>55</v>
      </c>
      <c r="LA39" s="116">
        <v>85</v>
      </c>
      <c r="LB39" s="116">
        <v>35</v>
      </c>
      <c r="LC39" s="116">
        <v>50</v>
      </c>
      <c r="LD39" s="116">
        <v>0</v>
      </c>
      <c r="LE39" s="122">
        <v>0.41</v>
      </c>
      <c r="LF39" s="158">
        <f t="shared" si="37"/>
        <v>0</v>
      </c>
      <c r="LG39" s="158"/>
      <c r="LH39" s="156" t="s">
        <v>55</v>
      </c>
      <c r="LI39" s="156">
        <v>85</v>
      </c>
      <c r="LJ39" s="156">
        <v>35</v>
      </c>
      <c r="LK39" s="156">
        <v>50</v>
      </c>
      <c r="LL39" s="156">
        <v>0</v>
      </c>
      <c r="LM39" s="162">
        <v>0.41</v>
      </c>
      <c r="LN39" s="158">
        <f t="shared" si="38"/>
        <v>0</v>
      </c>
      <c r="LO39" s="157"/>
      <c r="LP39" s="2" t="s">
        <v>55</v>
      </c>
      <c r="LQ39" s="2">
        <v>85</v>
      </c>
      <c r="LR39" s="2">
        <v>35</v>
      </c>
      <c r="LS39" s="2">
        <v>50</v>
      </c>
      <c r="LT39" s="2">
        <v>0</v>
      </c>
      <c r="LU39" s="4">
        <f t="shared" si="108"/>
        <v>0.41176470588235292</v>
      </c>
      <c r="LV39" s="4">
        <f t="shared" si="39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109"/>
        <v>0.41176470588235292</v>
      </c>
      <c r="MD39" s="158">
        <f t="shared" si="40"/>
        <v>0</v>
      </c>
      <c r="MF39" s="156" t="s">
        <v>55</v>
      </c>
      <c r="MG39" s="156">
        <v>85</v>
      </c>
      <c r="MH39" s="156">
        <v>35</v>
      </c>
      <c r="MI39" s="156">
        <v>50</v>
      </c>
      <c r="MJ39" s="156">
        <v>0</v>
      </c>
      <c r="MK39" s="162">
        <f t="shared" si="41"/>
        <v>0.41176470588235292</v>
      </c>
      <c r="ML39" s="158">
        <f t="shared" si="42"/>
        <v>0</v>
      </c>
      <c r="MM39" s="157"/>
      <c r="MN39" s="156" t="s">
        <v>55</v>
      </c>
      <c r="MO39" s="156">
        <v>85</v>
      </c>
      <c r="MP39" s="156">
        <v>35</v>
      </c>
      <c r="MQ39" s="156">
        <v>50</v>
      </c>
      <c r="MR39" s="156">
        <v>0</v>
      </c>
      <c r="MS39" s="162">
        <v>0.41</v>
      </c>
      <c r="MT39" s="158">
        <f t="shared" si="43"/>
        <v>-1.764705882352946E-3</v>
      </c>
      <c r="MU39" s="157"/>
      <c r="MV39" s="156" t="s">
        <v>55</v>
      </c>
      <c r="MW39" s="156">
        <v>85</v>
      </c>
      <c r="MX39" s="156">
        <v>35</v>
      </c>
      <c r="MY39" s="156">
        <v>50</v>
      </c>
      <c r="MZ39" s="156">
        <v>0</v>
      </c>
      <c r="NA39" s="162">
        <v>0.41</v>
      </c>
      <c r="NB39" s="158">
        <f t="shared" si="44"/>
        <v>0</v>
      </c>
      <c r="NC39" s="157"/>
      <c r="ND39" s="156" t="s">
        <v>55</v>
      </c>
      <c r="NE39" s="156">
        <v>85</v>
      </c>
      <c r="NF39" s="156">
        <v>35</v>
      </c>
      <c r="NG39" s="156">
        <v>50</v>
      </c>
      <c r="NH39" s="156">
        <v>0</v>
      </c>
      <c r="NI39" s="162">
        <v>0.41</v>
      </c>
      <c r="NJ39" s="158">
        <f t="shared" si="45"/>
        <v>0</v>
      </c>
      <c r="NK39" s="157"/>
      <c r="NL39" s="156" t="s">
        <v>55</v>
      </c>
      <c r="NM39" s="156">
        <v>85</v>
      </c>
      <c r="NN39" s="156">
        <v>35</v>
      </c>
      <c r="NO39" s="156">
        <v>50</v>
      </c>
      <c r="NP39" s="156">
        <v>0</v>
      </c>
      <c r="NQ39" s="162">
        <v>0.41</v>
      </c>
      <c r="NR39" s="158">
        <f t="shared" si="46"/>
        <v>0</v>
      </c>
      <c r="NS39" s="157"/>
      <c r="OO39" s="157" t="s">
        <v>55</v>
      </c>
      <c r="OP39" s="157">
        <v>85</v>
      </c>
      <c r="OQ39" s="157">
        <v>35</v>
      </c>
      <c r="OR39" s="157">
        <v>50</v>
      </c>
      <c r="OS39" s="157">
        <v>0</v>
      </c>
      <c r="OT39" s="158">
        <f t="shared" si="47"/>
        <v>0.41176470588235292</v>
      </c>
      <c r="OU39" s="158">
        <f t="shared" si="48"/>
        <v>1.764705882352946E-3</v>
      </c>
      <c r="OW39" s="157" t="s">
        <v>55</v>
      </c>
      <c r="OX39" s="157">
        <v>85</v>
      </c>
      <c r="OY39" s="157">
        <v>35</v>
      </c>
      <c r="OZ39" s="157">
        <v>50</v>
      </c>
      <c r="PA39" s="157">
        <v>0</v>
      </c>
      <c r="PB39" s="158">
        <f t="shared" si="110"/>
        <v>0.41176470588235292</v>
      </c>
      <c r="PC39" s="158">
        <f t="shared" si="50"/>
        <v>0</v>
      </c>
      <c r="PE39" s="157" t="s">
        <v>55</v>
      </c>
      <c r="PF39" s="157">
        <v>85</v>
      </c>
      <c r="PG39" s="157">
        <v>35</v>
      </c>
      <c r="PH39" s="157">
        <v>50</v>
      </c>
      <c r="PI39" s="157">
        <v>0</v>
      </c>
      <c r="PJ39" s="158">
        <f t="shared" si="51"/>
        <v>0.41176470588235292</v>
      </c>
      <c r="PK39" s="158">
        <f t="shared" si="52"/>
        <v>0</v>
      </c>
      <c r="PM39" s="157" t="s">
        <v>55</v>
      </c>
      <c r="PN39" s="157">
        <v>85</v>
      </c>
      <c r="PO39" s="157">
        <v>35</v>
      </c>
      <c r="PP39" s="157">
        <v>50</v>
      </c>
      <c r="PQ39" s="157">
        <v>0</v>
      </c>
      <c r="PR39" s="158">
        <f t="shared" si="53"/>
        <v>0.41176470588235292</v>
      </c>
      <c r="PS39" s="158">
        <f t="shared" si="54"/>
        <v>0</v>
      </c>
      <c r="PU39" s="157" t="s">
        <v>55</v>
      </c>
      <c r="PV39" s="157">
        <v>85</v>
      </c>
      <c r="PW39" s="157">
        <v>35</v>
      </c>
      <c r="PX39" s="157">
        <v>50</v>
      </c>
      <c r="PY39" s="157">
        <v>0</v>
      </c>
      <c r="PZ39" s="158">
        <f t="shared" si="55"/>
        <v>0.41176470588235292</v>
      </c>
      <c r="QA39" s="158">
        <f t="shared" si="56"/>
        <v>0</v>
      </c>
      <c r="QC39" s="157" t="s">
        <v>55</v>
      </c>
      <c r="QD39" s="157">
        <v>85</v>
      </c>
      <c r="QE39" s="157">
        <v>35</v>
      </c>
      <c r="QF39" s="157">
        <v>50</v>
      </c>
      <c r="QG39" s="157">
        <v>0</v>
      </c>
      <c r="QH39" s="158">
        <f t="shared" si="57"/>
        <v>0.41176470588235292</v>
      </c>
      <c r="QI39" s="158">
        <f t="shared" si="58"/>
        <v>0</v>
      </c>
      <c r="QK39" s="157" t="s">
        <v>55</v>
      </c>
      <c r="QL39" s="157">
        <v>85</v>
      </c>
      <c r="QM39" s="157">
        <v>35</v>
      </c>
      <c r="QN39" s="157">
        <v>50</v>
      </c>
      <c r="QO39" s="157">
        <v>0</v>
      </c>
      <c r="QP39" s="158">
        <f t="shared" si="59"/>
        <v>0.41176470588235292</v>
      </c>
      <c r="QQ39" s="158">
        <f t="shared" si="60"/>
        <v>0</v>
      </c>
      <c r="QS39" s="157" t="s">
        <v>55</v>
      </c>
      <c r="QT39" s="157">
        <v>85</v>
      </c>
      <c r="QU39" s="157">
        <v>35</v>
      </c>
      <c r="QV39" s="157">
        <v>50</v>
      </c>
      <c r="QW39" s="157">
        <v>0</v>
      </c>
      <c r="QX39" s="158">
        <f t="shared" si="61"/>
        <v>0.41176470588235292</v>
      </c>
      <c r="QY39" s="158">
        <f t="shared" si="62"/>
        <v>0</v>
      </c>
      <c r="RA39" s="157" t="s">
        <v>55</v>
      </c>
      <c r="RB39" s="157">
        <v>85</v>
      </c>
      <c r="RC39" s="157">
        <v>35</v>
      </c>
      <c r="RD39" s="157">
        <v>50</v>
      </c>
      <c r="RE39" s="157">
        <v>0</v>
      </c>
      <c r="RF39" s="158">
        <f t="shared" si="63"/>
        <v>0.41176470588235292</v>
      </c>
      <c r="RG39" s="158">
        <f t="shared" si="64"/>
        <v>0</v>
      </c>
      <c r="RI39" s="157" t="s">
        <v>55</v>
      </c>
      <c r="RJ39" s="157">
        <v>85</v>
      </c>
      <c r="RK39" s="157">
        <v>35</v>
      </c>
      <c r="RL39" s="157">
        <v>50</v>
      </c>
      <c r="RM39" s="157">
        <v>0</v>
      </c>
      <c r="RN39" s="158">
        <f t="shared" si="65"/>
        <v>0.41176470588235292</v>
      </c>
      <c r="RO39" s="158">
        <f t="shared" si="66"/>
        <v>0</v>
      </c>
      <c r="RQ39" s="157" t="s">
        <v>55</v>
      </c>
      <c r="RR39" s="157">
        <v>85</v>
      </c>
      <c r="RS39" s="157">
        <v>35</v>
      </c>
      <c r="RT39" s="157">
        <v>50</v>
      </c>
      <c r="RU39" s="157">
        <v>0</v>
      </c>
      <c r="RV39" s="158">
        <f t="shared" si="67"/>
        <v>0.41176470588235292</v>
      </c>
      <c r="RW39" s="158">
        <f t="shared" si="68"/>
        <v>0</v>
      </c>
      <c r="RY39" s="157" t="s">
        <v>55</v>
      </c>
      <c r="RZ39" s="157">
        <v>85</v>
      </c>
      <c r="SA39" s="157">
        <v>35</v>
      </c>
      <c r="SB39" s="157">
        <v>50</v>
      </c>
      <c r="SC39" s="157">
        <v>0</v>
      </c>
      <c r="SD39" s="158">
        <f t="shared" si="69"/>
        <v>0.41176470588235292</v>
      </c>
      <c r="SE39" s="158">
        <f t="shared" si="70"/>
        <v>0</v>
      </c>
      <c r="SG39" s="157" t="s">
        <v>55</v>
      </c>
      <c r="SH39" s="157">
        <v>85</v>
      </c>
      <c r="SI39" s="157">
        <v>35</v>
      </c>
      <c r="SJ39" s="157">
        <v>50</v>
      </c>
      <c r="SK39" s="157">
        <v>0</v>
      </c>
      <c r="SL39" s="158">
        <f t="shared" si="71"/>
        <v>0.41176470588235292</v>
      </c>
      <c r="SM39" s="158">
        <f t="shared" si="72"/>
        <v>0</v>
      </c>
      <c r="SO39" s="157" t="s">
        <v>55</v>
      </c>
      <c r="SP39" s="157">
        <v>85</v>
      </c>
      <c r="SQ39" s="157">
        <v>35</v>
      </c>
      <c r="SR39" s="157">
        <v>50</v>
      </c>
      <c r="SS39" s="157">
        <v>0</v>
      </c>
      <c r="ST39" s="158">
        <f t="shared" si="73"/>
        <v>0.41176470588235292</v>
      </c>
      <c r="SU39" s="158">
        <f t="shared" si="74"/>
        <v>0</v>
      </c>
      <c r="SW39" s="157" t="s">
        <v>55</v>
      </c>
      <c r="SX39" s="157">
        <v>85</v>
      </c>
      <c r="SY39" s="157">
        <v>35</v>
      </c>
      <c r="SZ39" s="157">
        <v>50</v>
      </c>
      <c r="TA39" s="157">
        <v>0</v>
      </c>
      <c r="TB39" s="158">
        <f t="shared" si="75"/>
        <v>0.41176470588235292</v>
      </c>
      <c r="TC39" s="158">
        <f t="shared" si="76"/>
        <v>0</v>
      </c>
      <c r="TE39" s="157" t="s">
        <v>55</v>
      </c>
      <c r="TF39" s="157">
        <v>85</v>
      </c>
      <c r="TG39" s="157">
        <v>35</v>
      </c>
      <c r="TH39" s="157">
        <v>50</v>
      </c>
      <c r="TI39" s="157">
        <v>0</v>
      </c>
      <c r="TJ39" s="158">
        <f t="shared" si="77"/>
        <v>0.41176470588235292</v>
      </c>
      <c r="TK39" s="158">
        <f t="shared" si="78"/>
        <v>0</v>
      </c>
      <c r="TM39" s="157" t="s">
        <v>55</v>
      </c>
      <c r="TN39" s="157">
        <v>85</v>
      </c>
      <c r="TO39" s="157">
        <v>35</v>
      </c>
      <c r="TP39" s="157">
        <v>50</v>
      </c>
      <c r="TQ39" s="157">
        <v>0</v>
      </c>
      <c r="TR39" s="158">
        <f t="shared" si="79"/>
        <v>0.41176470588235292</v>
      </c>
      <c r="TS39" s="158">
        <f t="shared" si="80"/>
        <v>0</v>
      </c>
      <c r="TU39" s="157" t="s">
        <v>55</v>
      </c>
      <c r="TV39" s="157">
        <v>85</v>
      </c>
      <c r="TW39" s="157">
        <v>35</v>
      </c>
      <c r="TX39" s="157">
        <v>50</v>
      </c>
      <c r="TY39" s="157">
        <v>0</v>
      </c>
      <c r="TZ39" s="158">
        <f t="shared" si="81"/>
        <v>0.41176470588235292</v>
      </c>
      <c r="UA39" s="158">
        <f t="shared" si="82"/>
        <v>0</v>
      </c>
      <c r="UC39" s="157" t="s">
        <v>55</v>
      </c>
      <c r="UD39" s="157">
        <v>85</v>
      </c>
      <c r="UE39" s="157">
        <v>35</v>
      </c>
      <c r="UF39" s="157">
        <v>50</v>
      </c>
      <c r="UG39" s="157">
        <v>0</v>
      </c>
      <c r="UH39" s="158">
        <f t="shared" si="83"/>
        <v>0.41176470588235292</v>
      </c>
      <c r="UI39" s="158">
        <f t="shared" si="84"/>
        <v>0</v>
      </c>
      <c r="UK39" s="157" t="s">
        <v>55</v>
      </c>
      <c r="UL39" s="157">
        <v>85</v>
      </c>
      <c r="UM39" s="157">
        <v>35</v>
      </c>
      <c r="UN39" s="157">
        <v>50</v>
      </c>
      <c r="UO39" s="157">
        <v>0</v>
      </c>
      <c r="UP39" s="158">
        <f t="shared" si="85"/>
        <v>0.41176470588235292</v>
      </c>
      <c r="UQ39" s="158">
        <f t="shared" si="86"/>
        <v>0</v>
      </c>
      <c r="US39" s="157" t="s">
        <v>55</v>
      </c>
      <c r="UT39" s="157">
        <v>85</v>
      </c>
      <c r="UU39" s="157">
        <v>35</v>
      </c>
      <c r="UV39" s="157">
        <v>50</v>
      </c>
      <c r="UW39" s="157">
        <v>0</v>
      </c>
      <c r="UX39" s="158">
        <f t="shared" si="87"/>
        <v>0.41176470588235292</v>
      </c>
      <c r="UY39" s="158">
        <f t="shared" si="88"/>
        <v>0</v>
      </c>
      <c r="UZ39" s="157"/>
      <c r="VA39" s="157" t="s">
        <v>55</v>
      </c>
      <c r="VB39" s="157">
        <v>85</v>
      </c>
      <c r="VC39" s="157">
        <v>35</v>
      </c>
      <c r="VD39" s="157">
        <v>50</v>
      </c>
      <c r="VE39" s="157">
        <v>0</v>
      </c>
      <c r="VF39" s="158">
        <f t="shared" si="89"/>
        <v>0.41176470588235292</v>
      </c>
      <c r="VG39" s="158">
        <f t="shared" si="90"/>
        <v>0</v>
      </c>
      <c r="VI39" s="157" t="s">
        <v>55</v>
      </c>
      <c r="VJ39" s="157">
        <v>85</v>
      </c>
      <c r="VK39" s="157">
        <v>35</v>
      </c>
      <c r="VL39" s="157">
        <v>50</v>
      </c>
      <c r="VM39" s="157">
        <v>0</v>
      </c>
      <c r="VN39" s="158">
        <f t="shared" si="91"/>
        <v>0.41176470588235292</v>
      </c>
      <c r="VO39" s="158">
        <f t="shared" si="92"/>
        <v>0</v>
      </c>
      <c r="VQ39" s="157" t="s">
        <v>55</v>
      </c>
      <c r="VR39" s="157">
        <v>85</v>
      </c>
      <c r="VS39" s="157">
        <v>35</v>
      </c>
      <c r="VT39" s="157">
        <v>50</v>
      </c>
      <c r="VU39" s="157">
        <v>0</v>
      </c>
      <c r="VV39" s="158">
        <f t="shared" si="93"/>
        <v>0.41176470588235292</v>
      </c>
      <c r="VW39" s="158">
        <f t="shared" si="94"/>
        <v>0</v>
      </c>
      <c r="VY39" s="157" t="s">
        <v>55</v>
      </c>
      <c r="VZ39" s="157">
        <v>85</v>
      </c>
      <c r="WA39" s="157">
        <v>35</v>
      </c>
      <c r="WB39" s="157">
        <v>50</v>
      </c>
      <c r="WC39" s="157">
        <v>0</v>
      </c>
      <c r="WD39" s="158">
        <f t="shared" si="95"/>
        <v>0.41176470588235292</v>
      </c>
      <c r="WE39" s="158">
        <f t="shared" si="96"/>
        <v>0</v>
      </c>
      <c r="WG39" s="157" t="s">
        <v>55</v>
      </c>
      <c r="WH39" s="157">
        <v>85</v>
      </c>
      <c r="WI39" s="157">
        <v>35</v>
      </c>
      <c r="WJ39" s="157">
        <v>50</v>
      </c>
      <c r="WK39" s="157">
        <v>0</v>
      </c>
      <c r="WL39" s="158">
        <f t="shared" si="97"/>
        <v>0.41176470588235292</v>
      </c>
      <c r="WM39" s="158">
        <f t="shared" si="98"/>
        <v>0</v>
      </c>
      <c r="WO39" s="157" t="s">
        <v>55</v>
      </c>
      <c r="WP39" s="157">
        <v>85</v>
      </c>
      <c r="WQ39" s="157">
        <v>35</v>
      </c>
      <c r="WR39" s="157">
        <v>50</v>
      </c>
      <c r="WS39" s="157">
        <v>0</v>
      </c>
      <c r="WT39" s="158">
        <f t="shared" si="99"/>
        <v>0.41176470588235292</v>
      </c>
      <c r="WU39" s="158">
        <f t="shared" si="100"/>
        <v>0</v>
      </c>
      <c r="WW39" s="157" t="s">
        <v>55</v>
      </c>
      <c r="WX39" s="157">
        <v>85</v>
      </c>
      <c r="WY39" s="157">
        <v>35</v>
      </c>
      <c r="WZ39" s="157">
        <v>50</v>
      </c>
      <c r="XA39" s="157">
        <v>0</v>
      </c>
      <c r="XB39" s="158">
        <f t="shared" si="101"/>
        <v>0.41176470588235292</v>
      </c>
      <c r="XC39" s="158" t="str">
        <f t="shared" si="102"/>
        <v>OK</v>
      </c>
      <c r="XE39" s="157" t="s">
        <v>55</v>
      </c>
      <c r="XF39" s="157">
        <v>85</v>
      </c>
      <c r="XG39" s="157">
        <v>35</v>
      </c>
      <c r="XH39" s="157">
        <v>50</v>
      </c>
      <c r="XI39" s="157">
        <v>0</v>
      </c>
      <c r="XJ39" s="158">
        <f t="shared" si="103"/>
        <v>0.41176470588235292</v>
      </c>
      <c r="XK39" s="158" t="str">
        <f t="shared" si="114"/>
        <v>OK</v>
      </c>
      <c r="XM39" s="157" t="s">
        <v>55</v>
      </c>
      <c r="XN39" s="157">
        <v>85</v>
      </c>
      <c r="XO39" s="157">
        <v>35</v>
      </c>
      <c r="XP39" s="157">
        <v>50</v>
      </c>
      <c r="XQ39" s="157">
        <v>0</v>
      </c>
      <c r="XR39" s="158">
        <f t="shared" si="104"/>
        <v>0.41176470588235292</v>
      </c>
      <c r="XS39" s="158" t="str">
        <f t="shared" si="115"/>
        <v>OK</v>
      </c>
    </row>
    <row r="40" spans="1:643" ht="17.25" thickBot="1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56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116"/>
        <v>0</v>
      </c>
      <c r="P40" s="2" t="s">
        <v>56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3"/>
        <v>0</v>
      </c>
      <c r="X40" s="2" t="s">
        <v>56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4"/>
        <v>0</v>
      </c>
      <c r="AF40" s="2" t="s">
        <v>56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5"/>
        <v>0</v>
      </c>
      <c r="AN40" s="2" t="s">
        <v>56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6"/>
        <v>0</v>
      </c>
      <c r="AV40" s="2" t="s">
        <v>56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7"/>
        <v>0</v>
      </c>
      <c r="BD40" s="2" t="s">
        <v>56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8"/>
        <v>0</v>
      </c>
      <c r="BL40" s="2" t="s">
        <v>56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9"/>
        <v>0</v>
      </c>
      <c r="BT40" s="2" t="s">
        <v>56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10"/>
        <v>0</v>
      </c>
      <c r="CB40" s="2" t="s">
        <v>56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11"/>
        <v>0</v>
      </c>
      <c r="CJ40" s="2" t="s">
        <v>56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2"/>
        <v>0</v>
      </c>
      <c r="CR40" s="2" t="s">
        <v>56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3"/>
        <v>0</v>
      </c>
      <c r="CZ40" s="2" t="s">
        <v>56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4">
        <f t="shared" si="14"/>
        <v>0</v>
      </c>
      <c r="DH40" s="2" t="s">
        <v>56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5"/>
        <v>0</v>
      </c>
      <c r="DP40" s="2" t="s">
        <v>56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6"/>
        <v>0</v>
      </c>
      <c r="DX40" s="2" t="s">
        <v>56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4">
        <f t="shared" si="17"/>
        <v>0</v>
      </c>
      <c r="EF40" s="2" t="s">
        <v>56</v>
      </c>
      <c r="EG40" s="2">
        <v>110</v>
      </c>
      <c r="EH40" s="2">
        <v>110</v>
      </c>
      <c r="EI40" s="2">
        <v>0</v>
      </c>
      <c r="EJ40" s="2">
        <v>0</v>
      </c>
      <c r="EK40" s="4">
        <v>1</v>
      </c>
      <c r="EL40" s="4">
        <f t="shared" si="18"/>
        <v>0</v>
      </c>
      <c r="EN40" s="2" t="s">
        <v>56</v>
      </c>
      <c r="EO40" s="2">
        <v>110</v>
      </c>
      <c r="EP40" s="2">
        <v>110</v>
      </c>
      <c r="EQ40" s="2">
        <v>0</v>
      </c>
      <c r="ER40" s="2">
        <v>0</v>
      </c>
      <c r="ES40" s="4">
        <v>1</v>
      </c>
      <c r="ET40" s="4">
        <f t="shared" si="19"/>
        <v>0</v>
      </c>
      <c r="EV40" s="2" t="s">
        <v>56</v>
      </c>
      <c r="EW40" s="2">
        <v>110</v>
      </c>
      <c r="EX40" s="2">
        <v>110</v>
      </c>
      <c r="EY40" s="2">
        <v>0</v>
      </c>
      <c r="EZ40" s="2">
        <v>0</v>
      </c>
      <c r="FA40" s="4">
        <v>1</v>
      </c>
      <c r="FB40" s="4">
        <f t="shared" si="20"/>
        <v>0</v>
      </c>
      <c r="FD40" s="2" t="s">
        <v>56</v>
      </c>
      <c r="FE40" s="2">
        <v>110</v>
      </c>
      <c r="FF40" s="2">
        <v>110</v>
      </c>
      <c r="FG40" s="2">
        <v>0</v>
      </c>
      <c r="FH40" s="2">
        <v>0</v>
      </c>
      <c r="FI40" s="4">
        <v>1</v>
      </c>
      <c r="FJ40" s="4">
        <f t="shared" si="21"/>
        <v>0</v>
      </c>
      <c r="FL40" s="2" t="s">
        <v>56</v>
      </c>
      <c r="FM40" s="2">
        <v>110</v>
      </c>
      <c r="FN40" s="2">
        <v>110</v>
      </c>
      <c r="FO40" s="2">
        <v>0</v>
      </c>
      <c r="FP40" s="2">
        <v>0</v>
      </c>
      <c r="FQ40" s="4">
        <v>1</v>
      </c>
      <c r="FR40" s="4">
        <f t="shared" si="22"/>
        <v>0</v>
      </c>
      <c r="FT40" s="2" t="s">
        <v>56</v>
      </c>
      <c r="FU40" s="2">
        <v>110</v>
      </c>
      <c r="FV40" s="2">
        <v>110</v>
      </c>
      <c r="FW40" s="2">
        <v>0</v>
      </c>
      <c r="FX40" s="2">
        <v>0</v>
      </c>
      <c r="FY40" s="4">
        <v>1</v>
      </c>
      <c r="FZ40" s="4">
        <f t="shared" si="23"/>
        <v>0</v>
      </c>
      <c r="GB40" s="2" t="s">
        <v>56</v>
      </c>
      <c r="GC40" s="2">
        <v>110</v>
      </c>
      <c r="GD40" s="2">
        <v>110</v>
      </c>
      <c r="GE40" s="2">
        <v>0</v>
      </c>
      <c r="GF40" s="2">
        <v>0</v>
      </c>
      <c r="GG40" s="4">
        <v>1</v>
      </c>
      <c r="GH40" s="4">
        <f t="shared" si="24"/>
        <v>0</v>
      </c>
      <c r="GJ40" s="2" t="s">
        <v>56</v>
      </c>
      <c r="GK40" s="2">
        <v>152</v>
      </c>
      <c r="GL40" s="2">
        <v>142</v>
      </c>
      <c r="GM40" s="7">
        <v>2</v>
      </c>
      <c r="GN40" s="7">
        <v>8</v>
      </c>
      <c r="GO40" s="4">
        <f>GL40/GK40</f>
        <v>0.93421052631578949</v>
      </c>
      <c r="GP40" s="4">
        <f t="shared" si="25"/>
        <v>-6.5789473684210509E-2</v>
      </c>
      <c r="GQ40" s="2" t="s">
        <v>119</v>
      </c>
      <c r="GR40" s="2" t="s">
        <v>56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111">
        <f t="shared" si="111"/>
        <v>5.57894736842105E-2</v>
      </c>
      <c r="GZ40" s="2" t="s">
        <v>56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>HE40-'[1]ASUS MeMO Pad 8 K011'!ES40</f>
        <v>0</v>
      </c>
      <c r="HH40" s="2" t="s">
        <v>56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6"/>
        <v>0</v>
      </c>
      <c r="HP40" s="2" t="s">
        <v>56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7"/>
        <v>0</v>
      </c>
      <c r="HX40" s="2" t="s">
        <v>56</v>
      </c>
      <c r="HY40" s="2">
        <v>152</v>
      </c>
      <c r="HZ40" s="2">
        <v>151</v>
      </c>
      <c r="IA40" s="2">
        <v>1</v>
      </c>
      <c r="IB40" s="2">
        <v>0</v>
      </c>
      <c r="IC40" s="4">
        <f t="shared" si="105"/>
        <v>0.99342105263157898</v>
      </c>
      <c r="ID40" s="4">
        <f t="shared" si="28"/>
        <v>3.4210526315789913E-3</v>
      </c>
      <c r="IF40" s="2" t="s">
        <v>56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106"/>
        <v>0.99342105263157898</v>
      </c>
      <c r="IL40" s="4">
        <f t="shared" si="29"/>
        <v>0</v>
      </c>
      <c r="IN40" s="2" t="s">
        <v>56</v>
      </c>
      <c r="IO40" s="2">
        <v>152</v>
      </c>
      <c r="IP40" s="2">
        <v>151</v>
      </c>
      <c r="IQ40" s="2">
        <v>1</v>
      </c>
      <c r="IR40" s="2">
        <v>0</v>
      </c>
      <c r="IS40" s="4">
        <v>0.99</v>
      </c>
      <c r="IT40" s="4">
        <f t="shared" si="30"/>
        <v>-3.4210526315789913E-3</v>
      </c>
      <c r="IV40" s="2" t="s">
        <v>56</v>
      </c>
      <c r="IW40" s="2">
        <v>152</v>
      </c>
      <c r="IX40" s="2">
        <v>151</v>
      </c>
      <c r="IY40" s="2">
        <v>1</v>
      </c>
      <c r="IZ40" s="2">
        <v>0</v>
      </c>
      <c r="JA40" s="4">
        <v>0.99</v>
      </c>
      <c r="JB40" s="4">
        <f t="shared" si="31"/>
        <v>0</v>
      </c>
      <c r="JD40" s="2" t="s">
        <v>56</v>
      </c>
      <c r="JE40" s="2">
        <v>152</v>
      </c>
      <c r="JF40" s="2">
        <v>151</v>
      </c>
      <c r="JG40" s="2">
        <v>1</v>
      </c>
      <c r="JH40" s="2">
        <v>0</v>
      </c>
      <c r="JI40" s="4">
        <v>0.99</v>
      </c>
      <c r="JJ40" s="4">
        <f t="shared" si="32"/>
        <v>0</v>
      </c>
      <c r="JL40" s="2" t="s">
        <v>56</v>
      </c>
      <c r="JM40" s="2">
        <v>152</v>
      </c>
      <c r="JN40" s="2">
        <v>151</v>
      </c>
      <c r="JO40" s="2">
        <v>1</v>
      </c>
      <c r="JP40" s="2">
        <v>0</v>
      </c>
      <c r="JQ40" s="4">
        <v>0.99</v>
      </c>
      <c r="JR40" s="4">
        <f t="shared" si="117"/>
        <v>0</v>
      </c>
      <c r="JT40" s="2" t="s">
        <v>56</v>
      </c>
      <c r="JU40" s="2">
        <v>152</v>
      </c>
      <c r="JV40" s="2">
        <v>151</v>
      </c>
      <c r="JW40" s="2">
        <v>1</v>
      </c>
      <c r="JX40" s="2">
        <v>0</v>
      </c>
      <c r="JY40" s="4">
        <v>0.99</v>
      </c>
      <c r="JZ40" s="4">
        <f t="shared" si="34"/>
        <v>0</v>
      </c>
      <c r="KB40" s="2" t="s">
        <v>56</v>
      </c>
      <c r="KC40" s="2">
        <v>152</v>
      </c>
      <c r="KD40" s="2">
        <v>151</v>
      </c>
      <c r="KE40" s="2">
        <v>1</v>
      </c>
      <c r="KF40" s="2">
        <v>0</v>
      </c>
      <c r="KG40" s="4">
        <v>0.99</v>
      </c>
      <c r="KH40" s="4">
        <f t="shared" si="35"/>
        <v>0</v>
      </c>
      <c r="KJ40" s="2" t="s">
        <v>56</v>
      </c>
      <c r="KK40" s="2">
        <v>152</v>
      </c>
      <c r="KL40" s="2">
        <v>151</v>
      </c>
      <c r="KM40" s="2">
        <v>1</v>
      </c>
      <c r="KN40" s="2">
        <v>0</v>
      </c>
      <c r="KO40" s="4">
        <f t="shared" si="107"/>
        <v>0.99342105263157898</v>
      </c>
      <c r="KP40" s="4">
        <f t="shared" si="36"/>
        <v>3.4210526315789913E-3</v>
      </c>
      <c r="KQ40" s="4"/>
      <c r="KR40" s="116" t="s">
        <v>56</v>
      </c>
      <c r="KS40" s="116">
        <v>152</v>
      </c>
      <c r="KT40" s="117">
        <v>151</v>
      </c>
      <c r="KU40" s="117">
        <v>1</v>
      </c>
      <c r="KV40" s="117">
        <v>0</v>
      </c>
      <c r="KW40" s="118">
        <v>0.99</v>
      </c>
      <c r="KX40" s="118">
        <v>0</v>
      </c>
      <c r="KY40" s="116"/>
      <c r="KZ40" s="116" t="s">
        <v>56</v>
      </c>
      <c r="LA40" s="116">
        <v>152</v>
      </c>
      <c r="LB40" s="116">
        <v>151</v>
      </c>
      <c r="LC40" s="116">
        <v>1</v>
      </c>
      <c r="LD40" s="116">
        <v>0</v>
      </c>
      <c r="LE40" s="122">
        <v>0.99</v>
      </c>
      <c r="LF40" s="158">
        <f t="shared" si="37"/>
        <v>0</v>
      </c>
      <c r="LG40" s="158"/>
      <c r="LH40" s="156" t="s">
        <v>56</v>
      </c>
      <c r="LI40" s="156">
        <v>152</v>
      </c>
      <c r="LJ40" s="156">
        <v>151</v>
      </c>
      <c r="LK40" s="156">
        <v>1</v>
      </c>
      <c r="LL40" s="156">
        <v>0</v>
      </c>
      <c r="LM40" s="162">
        <v>0.99</v>
      </c>
      <c r="LN40" s="158">
        <f t="shared" si="38"/>
        <v>0</v>
      </c>
      <c r="LO40" s="157"/>
      <c r="LP40" s="2" t="s">
        <v>56</v>
      </c>
      <c r="LQ40" s="2">
        <v>152</v>
      </c>
      <c r="LR40" s="2">
        <v>151</v>
      </c>
      <c r="LS40" s="2">
        <v>1</v>
      </c>
      <c r="LT40" s="2">
        <v>0</v>
      </c>
      <c r="LU40" s="4">
        <f t="shared" si="108"/>
        <v>0.99342105263157898</v>
      </c>
      <c r="LV40" s="4">
        <f t="shared" si="39"/>
        <v>0</v>
      </c>
      <c r="LX40" s="157" t="s">
        <v>56</v>
      </c>
      <c r="LY40" s="157">
        <v>152</v>
      </c>
      <c r="LZ40" s="157">
        <v>151</v>
      </c>
      <c r="MA40" s="157">
        <v>1</v>
      </c>
      <c r="MB40" s="157">
        <v>0</v>
      </c>
      <c r="MC40" s="158">
        <f t="shared" si="109"/>
        <v>0.99342105263157898</v>
      </c>
      <c r="MD40" s="158">
        <f t="shared" si="40"/>
        <v>0</v>
      </c>
      <c r="MF40" s="156" t="s">
        <v>56</v>
      </c>
      <c r="MG40" s="156">
        <v>152</v>
      </c>
      <c r="MH40" s="156">
        <v>151</v>
      </c>
      <c r="MI40" s="156">
        <v>1</v>
      </c>
      <c r="MJ40" s="156">
        <v>0</v>
      </c>
      <c r="MK40" s="162">
        <f t="shared" si="41"/>
        <v>0.99342105263157898</v>
      </c>
      <c r="ML40" s="158">
        <f t="shared" si="42"/>
        <v>0</v>
      </c>
      <c r="MM40" s="157"/>
      <c r="MN40" s="156" t="s">
        <v>56</v>
      </c>
      <c r="MO40" s="156">
        <v>152</v>
      </c>
      <c r="MP40" s="156">
        <v>151</v>
      </c>
      <c r="MQ40" s="156">
        <v>1</v>
      </c>
      <c r="MR40" s="156">
        <v>0</v>
      </c>
      <c r="MS40" s="162">
        <v>0.99</v>
      </c>
      <c r="MT40" s="158">
        <f t="shared" si="43"/>
        <v>-3.4210526315789913E-3</v>
      </c>
      <c r="MU40" s="157"/>
      <c r="MV40" s="156" t="s">
        <v>56</v>
      </c>
      <c r="MW40" s="156">
        <v>153</v>
      </c>
      <c r="MX40" s="156">
        <v>152</v>
      </c>
      <c r="MY40" s="156">
        <v>1</v>
      </c>
      <c r="MZ40" s="156">
        <v>0</v>
      </c>
      <c r="NA40" s="162">
        <v>0.99</v>
      </c>
      <c r="NB40" s="158">
        <f t="shared" si="44"/>
        <v>0</v>
      </c>
      <c r="NC40" s="157"/>
      <c r="ND40" s="156" t="s">
        <v>56</v>
      </c>
      <c r="NE40" s="167">
        <v>153</v>
      </c>
      <c r="NF40" s="156">
        <v>152</v>
      </c>
      <c r="NG40" s="156">
        <v>1</v>
      </c>
      <c r="NH40" s="156">
        <v>0</v>
      </c>
      <c r="NI40" s="162">
        <v>0.99</v>
      </c>
      <c r="NJ40" s="158">
        <f t="shared" si="45"/>
        <v>0</v>
      </c>
      <c r="NK40" s="157"/>
      <c r="NL40" s="156" t="s">
        <v>56</v>
      </c>
      <c r="NM40" s="170">
        <v>153</v>
      </c>
      <c r="NN40" s="156">
        <v>152</v>
      </c>
      <c r="NO40" s="156">
        <v>1</v>
      </c>
      <c r="NP40" s="156">
        <v>0</v>
      </c>
      <c r="NQ40" s="162">
        <v>0.99</v>
      </c>
      <c r="NR40" s="158">
        <f t="shared" si="46"/>
        <v>0</v>
      </c>
      <c r="NS40" s="157"/>
      <c r="OO40" s="157" t="s">
        <v>56</v>
      </c>
      <c r="OP40" s="157">
        <v>153</v>
      </c>
      <c r="OQ40" s="157">
        <v>152</v>
      </c>
      <c r="OR40" s="157">
        <v>1</v>
      </c>
      <c r="OS40" s="157">
        <v>0</v>
      </c>
      <c r="OT40" s="158">
        <f t="shared" si="47"/>
        <v>0.99346405228758172</v>
      </c>
      <c r="OU40" s="158">
        <f t="shared" si="48"/>
        <v>3.4640522875817314E-3</v>
      </c>
      <c r="OW40" s="157" t="s">
        <v>56</v>
      </c>
      <c r="OX40" s="157">
        <v>153</v>
      </c>
      <c r="OY40" s="157">
        <v>152</v>
      </c>
      <c r="OZ40" s="157">
        <v>1</v>
      </c>
      <c r="PA40" s="157">
        <v>0</v>
      </c>
      <c r="PB40" s="158">
        <f t="shared" si="110"/>
        <v>0.99346405228758172</v>
      </c>
      <c r="PC40" s="158">
        <f t="shared" si="50"/>
        <v>0</v>
      </c>
      <c r="PE40" s="157" t="s">
        <v>56</v>
      </c>
      <c r="PF40" s="157">
        <v>153</v>
      </c>
      <c r="PG40" s="157">
        <v>152</v>
      </c>
      <c r="PH40" s="157">
        <v>1</v>
      </c>
      <c r="PI40" s="157">
        <v>0</v>
      </c>
      <c r="PJ40" s="158">
        <f t="shared" si="51"/>
        <v>0.99346405228758172</v>
      </c>
      <c r="PK40" s="158">
        <f t="shared" si="52"/>
        <v>0</v>
      </c>
      <c r="PM40" s="157" t="s">
        <v>56</v>
      </c>
      <c r="PN40" s="157">
        <v>153</v>
      </c>
      <c r="PO40" s="157">
        <v>152</v>
      </c>
      <c r="PP40" s="157">
        <v>1</v>
      </c>
      <c r="PQ40" s="157">
        <v>0</v>
      </c>
      <c r="PR40" s="158">
        <f t="shared" si="53"/>
        <v>0.99346405228758172</v>
      </c>
      <c r="PS40" s="158">
        <f t="shared" si="54"/>
        <v>0</v>
      </c>
      <c r="PU40" s="157" t="s">
        <v>56</v>
      </c>
      <c r="PV40" s="157">
        <v>153</v>
      </c>
      <c r="PW40" s="157">
        <v>152</v>
      </c>
      <c r="PX40" s="157">
        <v>1</v>
      </c>
      <c r="PY40" s="157">
        <v>0</v>
      </c>
      <c r="PZ40" s="158">
        <f t="shared" si="55"/>
        <v>0.99346405228758172</v>
      </c>
      <c r="QA40" s="158">
        <f t="shared" si="56"/>
        <v>0</v>
      </c>
      <c r="QC40" s="157" t="s">
        <v>56</v>
      </c>
      <c r="QD40" s="157">
        <v>153</v>
      </c>
      <c r="QE40" s="157">
        <v>152</v>
      </c>
      <c r="QF40" s="157">
        <v>1</v>
      </c>
      <c r="QG40" s="157">
        <v>0</v>
      </c>
      <c r="QH40" s="158">
        <f t="shared" si="57"/>
        <v>0.99346405228758172</v>
      </c>
      <c r="QI40" s="158">
        <f t="shared" si="58"/>
        <v>0</v>
      </c>
      <c r="QK40" s="157" t="s">
        <v>56</v>
      </c>
      <c r="QL40" s="157">
        <v>153</v>
      </c>
      <c r="QM40" s="157">
        <v>152</v>
      </c>
      <c r="QN40" s="157">
        <v>1</v>
      </c>
      <c r="QO40" s="157">
        <v>0</v>
      </c>
      <c r="QP40" s="158">
        <f t="shared" si="59"/>
        <v>0.99346405228758172</v>
      </c>
      <c r="QQ40" s="158">
        <f t="shared" si="60"/>
        <v>0</v>
      </c>
      <c r="QS40" s="157" t="s">
        <v>56</v>
      </c>
      <c r="QT40" s="157">
        <v>153</v>
      </c>
      <c r="QU40" s="157">
        <v>152</v>
      </c>
      <c r="QV40" s="157">
        <v>1</v>
      </c>
      <c r="QW40" s="157">
        <v>0</v>
      </c>
      <c r="QX40" s="158">
        <f t="shared" si="61"/>
        <v>0.99346405228758172</v>
      </c>
      <c r="QY40" s="158">
        <f t="shared" si="62"/>
        <v>0</v>
      </c>
      <c r="RA40" s="157" t="s">
        <v>56</v>
      </c>
      <c r="RB40" s="157">
        <v>153</v>
      </c>
      <c r="RC40" s="157">
        <v>152</v>
      </c>
      <c r="RD40" s="157">
        <v>1</v>
      </c>
      <c r="RE40" s="157">
        <v>0</v>
      </c>
      <c r="RF40" s="158">
        <f t="shared" si="63"/>
        <v>0.99346405228758172</v>
      </c>
      <c r="RG40" s="158">
        <f t="shared" si="64"/>
        <v>0</v>
      </c>
      <c r="RI40" s="157" t="s">
        <v>56</v>
      </c>
      <c r="RJ40" s="157">
        <v>153</v>
      </c>
      <c r="RK40" s="157">
        <v>152</v>
      </c>
      <c r="RL40" s="157">
        <v>1</v>
      </c>
      <c r="RM40" s="157">
        <v>0</v>
      </c>
      <c r="RN40" s="158">
        <f t="shared" si="65"/>
        <v>0.99346405228758172</v>
      </c>
      <c r="RO40" s="158">
        <f t="shared" si="66"/>
        <v>0</v>
      </c>
      <c r="RQ40" s="157" t="s">
        <v>56</v>
      </c>
      <c r="RR40" s="157">
        <v>153</v>
      </c>
      <c r="RS40" s="157">
        <v>152</v>
      </c>
      <c r="RT40" s="157">
        <v>1</v>
      </c>
      <c r="RU40" s="157">
        <v>0</v>
      </c>
      <c r="RV40" s="158">
        <f t="shared" si="67"/>
        <v>0.99346405228758172</v>
      </c>
      <c r="RW40" s="158">
        <f t="shared" si="68"/>
        <v>0</v>
      </c>
      <c r="RY40" s="157" t="s">
        <v>56</v>
      </c>
      <c r="RZ40" s="157">
        <v>153</v>
      </c>
      <c r="SA40" s="157">
        <v>152</v>
      </c>
      <c r="SB40" s="157">
        <v>1</v>
      </c>
      <c r="SC40" s="157">
        <v>0</v>
      </c>
      <c r="SD40" s="158">
        <f t="shared" si="69"/>
        <v>0.99346405228758172</v>
      </c>
      <c r="SE40" s="158">
        <f t="shared" si="70"/>
        <v>0</v>
      </c>
      <c r="SG40" s="157" t="s">
        <v>56</v>
      </c>
      <c r="SH40" s="157">
        <v>153</v>
      </c>
      <c r="SI40" s="157">
        <v>152</v>
      </c>
      <c r="SJ40" s="157">
        <v>1</v>
      </c>
      <c r="SK40" s="157">
        <v>0</v>
      </c>
      <c r="SL40" s="158">
        <f t="shared" si="71"/>
        <v>0.99346405228758172</v>
      </c>
      <c r="SM40" s="158">
        <f t="shared" si="72"/>
        <v>0</v>
      </c>
      <c r="SO40" s="157" t="s">
        <v>56</v>
      </c>
      <c r="SP40" s="157">
        <v>153</v>
      </c>
      <c r="SQ40" s="157">
        <v>152</v>
      </c>
      <c r="SR40" s="157">
        <v>1</v>
      </c>
      <c r="SS40" s="157">
        <v>0</v>
      </c>
      <c r="ST40" s="158">
        <f t="shared" si="73"/>
        <v>0.99346405228758172</v>
      </c>
      <c r="SU40" s="158">
        <f t="shared" si="74"/>
        <v>0</v>
      </c>
      <c r="SW40" s="157" t="s">
        <v>56</v>
      </c>
      <c r="SX40" s="157">
        <v>153</v>
      </c>
      <c r="SY40" s="157">
        <v>152</v>
      </c>
      <c r="SZ40" s="157">
        <v>1</v>
      </c>
      <c r="TA40" s="157">
        <v>0</v>
      </c>
      <c r="TB40" s="158">
        <f t="shared" si="75"/>
        <v>0.99346405228758172</v>
      </c>
      <c r="TC40" s="158">
        <f t="shared" si="76"/>
        <v>0</v>
      </c>
      <c r="TE40" s="157" t="s">
        <v>56</v>
      </c>
      <c r="TF40" s="157">
        <v>153</v>
      </c>
      <c r="TG40" s="157">
        <v>152</v>
      </c>
      <c r="TH40" s="157">
        <v>1</v>
      </c>
      <c r="TI40" s="157">
        <v>0</v>
      </c>
      <c r="TJ40" s="158">
        <f t="shared" si="77"/>
        <v>0.99346405228758172</v>
      </c>
      <c r="TK40" s="158">
        <f t="shared" si="78"/>
        <v>0</v>
      </c>
      <c r="TM40" s="157" t="s">
        <v>56</v>
      </c>
      <c r="TN40" s="157">
        <v>153</v>
      </c>
      <c r="TO40" s="157">
        <v>152</v>
      </c>
      <c r="TP40" s="157">
        <v>1</v>
      </c>
      <c r="TQ40" s="157">
        <v>0</v>
      </c>
      <c r="TR40" s="158">
        <f t="shared" si="79"/>
        <v>0.99346405228758172</v>
      </c>
      <c r="TS40" s="158">
        <f t="shared" si="80"/>
        <v>0</v>
      </c>
      <c r="TU40" s="157" t="s">
        <v>56</v>
      </c>
      <c r="TV40" s="157">
        <v>153</v>
      </c>
      <c r="TW40" s="157">
        <v>152</v>
      </c>
      <c r="TX40" s="157">
        <v>1</v>
      </c>
      <c r="TY40" s="157">
        <v>0</v>
      </c>
      <c r="TZ40" s="158">
        <f t="shared" si="81"/>
        <v>0.99346405228758172</v>
      </c>
      <c r="UA40" s="158">
        <f t="shared" si="82"/>
        <v>0</v>
      </c>
      <c r="UC40" s="157" t="s">
        <v>56</v>
      </c>
      <c r="UD40" s="157">
        <v>153</v>
      </c>
      <c r="UE40" s="157">
        <v>152</v>
      </c>
      <c r="UF40" s="157">
        <v>1</v>
      </c>
      <c r="UG40" s="157">
        <v>0</v>
      </c>
      <c r="UH40" s="158">
        <f t="shared" si="83"/>
        <v>0.99346405228758172</v>
      </c>
      <c r="UI40" s="158">
        <f t="shared" si="84"/>
        <v>0</v>
      </c>
      <c r="UK40" s="157" t="s">
        <v>56</v>
      </c>
      <c r="UL40" s="157">
        <v>153</v>
      </c>
      <c r="UM40" s="157">
        <v>152</v>
      </c>
      <c r="UN40" s="157">
        <v>1</v>
      </c>
      <c r="UO40" s="157">
        <v>0</v>
      </c>
      <c r="UP40" s="158">
        <f t="shared" si="85"/>
        <v>0.99346405228758172</v>
      </c>
      <c r="UQ40" s="158">
        <f t="shared" si="86"/>
        <v>0</v>
      </c>
      <c r="US40" s="157" t="s">
        <v>56</v>
      </c>
      <c r="UT40" s="157">
        <v>153</v>
      </c>
      <c r="UU40" s="157">
        <v>152</v>
      </c>
      <c r="UV40" s="157">
        <v>1</v>
      </c>
      <c r="UW40" s="157">
        <v>0</v>
      </c>
      <c r="UX40" s="158">
        <f t="shared" si="87"/>
        <v>0.99346405228758172</v>
      </c>
      <c r="UY40" s="158">
        <f t="shared" si="88"/>
        <v>0</v>
      </c>
      <c r="UZ40" s="157"/>
      <c r="VA40" s="157" t="s">
        <v>56</v>
      </c>
      <c r="VB40" s="157">
        <v>153</v>
      </c>
      <c r="VC40" s="157">
        <v>152</v>
      </c>
      <c r="VD40" s="157">
        <v>1</v>
      </c>
      <c r="VE40" s="157">
        <v>0</v>
      </c>
      <c r="VF40" s="158">
        <f t="shared" si="89"/>
        <v>0.99346405228758172</v>
      </c>
      <c r="VG40" s="158">
        <f t="shared" si="90"/>
        <v>0</v>
      </c>
      <c r="VI40" s="157" t="s">
        <v>56</v>
      </c>
      <c r="VJ40" s="157">
        <v>153</v>
      </c>
      <c r="VK40" s="157">
        <v>152</v>
      </c>
      <c r="VL40" s="157">
        <v>1</v>
      </c>
      <c r="VM40" s="157">
        <v>0</v>
      </c>
      <c r="VN40" s="158">
        <f t="shared" si="91"/>
        <v>0.99346405228758172</v>
      </c>
      <c r="VO40" s="158">
        <f t="shared" si="92"/>
        <v>0</v>
      </c>
      <c r="VQ40" s="157" t="s">
        <v>56</v>
      </c>
      <c r="VR40" s="157">
        <v>153</v>
      </c>
      <c r="VS40" s="157">
        <v>152</v>
      </c>
      <c r="VT40" s="157">
        <v>1</v>
      </c>
      <c r="VU40" s="157">
        <v>0</v>
      </c>
      <c r="VV40" s="158">
        <f t="shared" si="93"/>
        <v>0.99346405228758172</v>
      </c>
      <c r="VW40" s="158">
        <f t="shared" si="94"/>
        <v>0</v>
      </c>
      <c r="VY40" s="157" t="s">
        <v>56</v>
      </c>
      <c r="VZ40" s="157">
        <v>153</v>
      </c>
      <c r="WA40" s="157">
        <v>152</v>
      </c>
      <c r="WB40" s="157">
        <v>1</v>
      </c>
      <c r="WC40" s="157">
        <v>0</v>
      </c>
      <c r="WD40" s="158">
        <f t="shared" si="95"/>
        <v>0.99346405228758172</v>
      </c>
      <c r="WE40" s="158">
        <f t="shared" si="96"/>
        <v>0</v>
      </c>
      <c r="WG40" s="157" t="s">
        <v>56</v>
      </c>
      <c r="WH40" s="157">
        <v>153</v>
      </c>
      <c r="WI40" s="157">
        <v>152</v>
      </c>
      <c r="WJ40" s="157">
        <v>1</v>
      </c>
      <c r="WK40" s="157">
        <v>0</v>
      </c>
      <c r="WL40" s="158">
        <f t="shared" si="97"/>
        <v>0.99346405228758172</v>
      </c>
      <c r="WM40" s="158">
        <f t="shared" si="98"/>
        <v>0</v>
      </c>
      <c r="WO40" s="157" t="s">
        <v>56</v>
      </c>
      <c r="WP40" s="157">
        <v>153</v>
      </c>
      <c r="WQ40" s="157">
        <v>152</v>
      </c>
      <c r="WR40" s="157">
        <v>1</v>
      </c>
      <c r="WS40" s="157">
        <v>0</v>
      </c>
      <c r="WT40" s="158">
        <f t="shared" si="99"/>
        <v>0.99346405228758172</v>
      </c>
      <c r="WU40" s="158">
        <f t="shared" si="100"/>
        <v>0</v>
      </c>
      <c r="WW40" s="157" t="s">
        <v>56</v>
      </c>
      <c r="WX40" s="157">
        <v>153</v>
      </c>
      <c r="WY40" s="157">
        <v>152</v>
      </c>
      <c r="WZ40" s="157">
        <v>1</v>
      </c>
      <c r="XA40" s="157">
        <v>0</v>
      </c>
      <c r="XB40" s="158">
        <f t="shared" si="101"/>
        <v>0.99346405228758172</v>
      </c>
      <c r="XC40" s="158" t="str">
        <f t="shared" si="102"/>
        <v>OK</v>
      </c>
      <c r="XE40" s="157" t="s">
        <v>56</v>
      </c>
      <c r="XF40" s="157">
        <v>153</v>
      </c>
      <c r="XG40" s="157">
        <v>152</v>
      </c>
      <c r="XH40" s="157">
        <v>1</v>
      </c>
      <c r="XI40" s="157">
        <v>0</v>
      </c>
      <c r="XJ40" s="158">
        <f t="shared" si="103"/>
        <v>0.99346405228758172</v>
      </c>
      <c r="XK40" s="158" t="str">
        <f t="shared" si="114"/>
        <v>OK</v>
      </c>
      <c r="XM40" s="157" t="s">
        <v>56</v>
      </c>
      <c r="XN40" s="157">
        <v>153</v>
      </c>
      <c r="XO40" s="157">
        <v>152</v>
      </c>
      <c r="XP40" s="157">
        <v>1</v>
      </c>
      <c r="XQ40" s="157">
        <v>0</v>
      </c>
      <c r="XR40" s="158">
        <f t="shared" si="104"/>
        <v>0.99346405228758172</v>
      </c>
      <c r="XS40" s="158" t="str">
        <f t="shared" si="115"/>
        <v>OK</v>
      </c>
    </row>
    <row r="41" spans="1:643" ht="17.25" thickBot="1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57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116"/>
        <v>0</v>
      </c>
      <c r="P41" s="2" t="s">
        <v>57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3"/>
        <v>0</v>
      </c>
      <c r="X41" s="2" t="s">
        <v>57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4"/>
        <v>0</v>
      </c>
      <c r="AF41" s="2" t="s">
        <v>57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5"/>
        <v>0</v>
      </c>
      <c r="AN41" s="2" t="s">
        <v>57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6"/>
        <v>0</v>
      </c>
      <c r="AV41" s="2" t="s">
        <v>57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7"/>
        <v>0</v>
      </c>
      <c r="BD41" s="2" t="s">
        <v>57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8"/>
        <v>0</v>
      </c>
      <c r="BL41" s="2" t="s">
        <v>57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9"/>
        <v>0</v>
      </c>
      <c r="BT41" s="2" t="s">
        <v>57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10"/>
        <v>0</v>
      </c>
      <c r="CB41" s="2" t="s">
        <v>57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11"/>
        <v>0</v>
      </c>
      <c r="CJ41" s="2" t="s">
        <v>57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2"/>
        <v>0</v>
      </c>
      <c r="CR41" s="2" t="s">
        <v>57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3"/>
        <v>0</v>
      </c>
      <c r="CZ41" s="2" t="s">
        <v>57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4">
        <f t="shared" si="14"/>
        <v>0</v>
      </c>
      <c r="DH41" s="2" t="s">
        <v>57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5"/>
        <v>0</v>
      </c>
      <c r="DP41" s="2" t="s">
        <v>57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6"/>
        <v>0</v>
      </c>
      <c r="DX41" s="2" t="s">
        <v>57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4">
        <f t="shared" si="17"/>
        <v>0</v>
      </c>
      <c r="EF41" s="2" t="s">
        <v>57</v>
      </c>
      <c r="EG41" s="2">
        <v>56</v>
      </c>
      <c r="EH41" s="2">
        <v>44</v>
      </c>
      <c r="EI41" s="2">
        <v>11</v>
      </c>
      <c r="EJ41" s="2">
        <v>1</v>
      </c>
      <c r="EK41" s="4">
        <v>0.79</v>
      </c>
      <c r="EL41" s="4">
        <f t="shared" si="18"/>
        <v>0</v>
      </c>
      <c r="EN41" s="2" t="s">
        <v>57</v>
      </c>
      <c r="EO41" s="2">
        <v>56</v>
      </c>
      <c r="EP41" s="2">
        <v>44</v>
      </c>
      <c r="EQ41" s="2">
        <v>11</v>
      </c>
      <c r="ER41" s="2">
        <v>1</v>
      </c>
      <c r="ES41" s="4">
        <v>0.79</v>
      </c>
      <c r="ET41" s="4">
        <f t="shared" si="19"/>
        <v>0</v>
      </c>
      <c r="EV41" s="2" t="s">
        <v>57</v>
      </c>
      <c r="EW41" s="2">
        <v>56</v>
      </c>
      <c r="EX41" s="2">
        <v>44</v>
      </c>
      <c r="EY41" s="2">
        <v>11</v>
      </c>
      <c r="EZ41" s="2">
        <v>1</v>
      </c>
      <c r="FA41" s="4">
        <v>0.79</v>
      </c>
      <c r="FB41" s="4">
        <f t="shared" si="20"/>
        <v>0</v>
      </c>
      <c r="FD41" s="2" t="s">
        <v>57</v>
      </c>
      <c r="FE41" s="2">
        <v>56</v>
      </c>
      <c r="FF41" s="2">
        <v>44</v>
      </c>
      <c r="FG41" s="2">
        <v>11</v>
      </c>
      <c r="FH41" s="2">
        <v>1</v>
      </c>
      <c r="FI41" s="4">
        <v>0.79</v>
      </c>
      <c r="FJ41" s="4">
        <f t="shared" si="21"/>
        <v>0</v>
      </c>
      <c r="FL41" s="2" t="s">
        <v>57</v>
      </c>
      <c r="FM41" s="2">
        <v>56</v>
      </c>
      <c r="FN41" s="2">
        <v>44</v>
      </c>
      <c r="FO41" s="2">
        <v>11</v>
      </c>
      <c r="FP41" s="2">
        <v>1</v>
      </c>
      <c r="FQ41" s="4">
        <v>0.79</v>
      </c>
      <c r="FR41" s="4">
        <f t="shared" si="22"/>
        <v>0</v>
      </c>
      <c r="FT41" s="2" t="s">
        <v>57</v>
      </c>
      <c r="FU41" s="2">
        <v>56</v>
      </c>
      <c r="FV41" s="2">
        <v>44</v>
      </c>
      <c r="FW41" s="2">
        <v>11</v>
      </c>
      <c r="FX41" s="2">
        <v>1</v>
      </c>
      <c r="FY41" s="4">
        <v>0.79</v>
      </c>
      <c r="FZ41" s="4">
        <f t="shared" si="23"/>
        <v>0</v>
      </c>
      <c r="GB41" s="2" t="s">
        <v>57</v>
      </c>
      <c r="GC41" s="2">
        <v>56</v>
      </c>
      <c r="GD41" s="2">
        <v>44</v>
      </c>
      <c r="GE41" s="2">
        <v>11</v>
      </c>
      <c r="GF41" s="2">
        <v>1</v>
      </c>
      <c r="GG41" s="4">
        <v>0.79</v>
      </c>
      <c r="GH41" s="4">
        <f t="shared" si="24"/>
        <v>0</v>
      </c>
      <c r="GP41" s="4"/>
      <c r="GX41" s="111">
        <f t="shared" si="111"/>
        <v>0</v>
      </c>
      <c r="GZ41" s="2" t="s">
        <v>57</v>
      </c>
      <c r="HF41" s="4">
        <f>HE41-'[1]ASUS MeMO Pad 8 K011'!ES41</f>
        <v>0</v>
      </c>
      <c r="HG41" s="2" t="s">
        <v>119</v>
      </c>
      <c r="HN41" s="4"/>
      <c r="HP41" s="2" t="s">
        <v>57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7"/>
        <v>0.82</v>
      </c>
      <c r="HX41" s="2" t="s">
        <v>57</v>
      </c>
      <c r="HY41" s="2">
        <v>67</v>
      </c>
      <c r="HZ41" s="2">
        <v>55</v>
      </c>
      <c r="IA41" s="2">
        <v>11</v>
      </c>
      <c r="IB41" s="2">
        <v>1</v>
      </c>
      <c r="IC41" s="4">
        <f t="shared" si="105"/>
        <v>0.82089552238805974</v>
      </c>
      <c r="ID41" s="4">
        <f t="shared" si="28"/>
        <v>8.9552238805978845E-4</v>
      </c>
      <c r="IF41" s="2" t="s">
        <v>57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106"/>
        <v>0.82089552238805974</v>
      </c>
      <c r="IL41" s="4">
        <f t="shared" si="29"/>
        <v>0</v>
      </c>
      <c r="IN41" s="2" t="s">
        <v>57</v>
      </c>
      <c r="IO41" s="2">
        <v>67</v>
      </c>
      <c r="IP41" s="2">
        <v>55</v>
      </c>
      <c r="IQ41" s="2">
        <v>11</v>
      </c>
      <c r="IR41" s="2">
        <v>1</v>
      </c>
      <c r="IS41" s="4">
        <v>0.82</v>
      </c>
      <c r="IT41" s="4">
        <f t="shared" si="30"/>
        <v>-8.9552238805978845E-4</v>
      </c>
      <c r="IV41" s="2" t="s">
        <v>57</v>
      </c>
      <c r="IW41" s="2">
        <v>67</v>
      </c>
      <c r="IX41" s="2">
        <v>55</v>
      </c>
      <c r="IY41" s="2">
        <v>11</v>
      </c>
      <c r="IZ41" s="2">
        <v>1</v>
      </c>
      <c r="JA41" s="4">
        <v>0.82</v>
      </c>
      <c r="JB41" s="4">
        <f t="shared" si="31"/>
        <v>0</v>
      </c>
      <c r="JD41" s="2" t="s">
        <v>57</v>
      </c>
      <c r="JE41" s="2">
        <v>67</v>
      </c>
      <c r="JF41" s="2">
        <v>55</v>
      </c>
      <c r="JG41" s="2">
        <v>11</v>
      </c>
      <c r="JH41" s="2">
        <v>1</v>
      </c>
      <c r="JI41" s="4">
        <v>0.82</v>
      </c>
      <c r="JJ41" s="4">
        <f t="shared" si="32"/>
        <v>0</v>
      </c>
      <c r="JL41" s="2" t="s">
        <v>57</v>
      </c>
      <c r="JM41" s="2">
        <v>67</v>
      </c>
      <c r="JN41" s="2">
        <v>55</v>
      </c>
      <c r="JO41" s="2">
        <v>11</v>
      </c>
      <c r="JP41" s="2">
        <v>1</v>
      </c>
      <c r="JQ41" s="4">
        <v>0.82</v>
      </c>
      <c r="JR41" s="4">
        <f t="shared" si="117"/>
        <v>0</v>
      </c>
      <c r="JT41" s="2" t="s">
        <v>57</v>
      </c>
      <c r="JU41" s="2">
        <v>67</v>
      </c>
      <c r="JV41" s="2">
        <v>55</v>
      </c>
      <c r="JW41" s="2">
        <v>11</v>
      </c>
      <c r="JX41" s="2">
        <v>1</v>
      </c>
      <c r="JY41" s="4">
        <v>0.82</v>
      </c>
      <c r="JZ41" s="4">
        <f t="shared" si="34"/>
        <v>0</v>
      </c>
      <c r="KB41" s="2" t="s">
        <v>57</v>
      </c>
      <c r="KC41" s="2">
        <v>67</v>
      </c>
      <c r="KD41" s="2">
        <v>55</v>
      </c>
      <c r="KE41" s="2">
        <v>11</v>
      </c>
      <c r="KF41" s="2">
        <v>1</v>
      </c>
      <c r="KG41" s="4">
        <v>0.82</v>
      </c>
      <c r="KH41" s="4">
        <f t="shared" si="35"/>
        <v>0</v>
      </c>
      <c r="KJ41" s="2" t="s">
        <v>57</v>
      </c>
      <c r="KK41" s="2">
        <v>67</v>
      </c>
      <c r="KL41" s="2">
        <v>55</v>
      </c>
      <c r="KM41" s="2">
        <v>11</v>
      </c>
      <c r="KN41" s="2">
        <v>1</v>
      </c>
      <c r="KO41" s="4">
        <f t="shared" si="107"/>
        <v>0.82089552238805974</v>
      </c>
      <c r="KP41" s="4">
        <f t="shared" si="36"/>
        <v>8.9552238805978845E-4</v>
      </c>
      <c r="KQ41" s="4"/>
      <c r="KR41" s="116" t="s">
        <v>57</v>
      </c>
      <c r="KS41" s="116">
        <v>67</v>
      </c>
      <c r="KT41" s="117">
        <v>55</v>
      </c>
      <c r="KU41" s="117">
        <v>11</v>
      </c>
      <c r="KV41" s="117">
        <v>1</v>
      </c>
      <c r="KW41" s="118">
        <v>0.82</v>
      </c>
      <c r="KX41" s="118">
        <v>0</v>
      </c>
      <c r="KY41" s="116"/>
      <c r="KZ41" s="116" t="s">
        <v>57</v>
      </c>
      <c r="LA41" s="116">
        <v>67</v>
      </c>
      <c r="LB41" s="116">
        <v>55</v>
      </c>
      <c r="LC41" s="116">
        <v>11</v>
      </c>
      <c r="LD41" s="116">
        <v>1</v>
      </c>
      <c r="LE41" s="122">
        <v>0.82</v>
      </c>
      <c r="LF41" s="158">
        <f t="shared" si="37"/>
        <v>0</v>
      </c>
      <c r="LG41" s="158"/>
      <c r="LH41" s="156" t="s">
        <v>57</v>
      </c>
      <c r="LI41" s="156">
        <v>67</v>
      </c>
      <c r="LJ41" s="156">
        <v>55</v>
      </c>
      <c r="LK41" s="156">
        <v>11</v>
      </c>
      <c r="LL41" s="156">
        <v>1</v>
      </c>
      <c r="LM41" s="162">
        <v>0.82</v>
      </c>
      <c r="LN41" s="158">
        <f t="shared" si="38"/>
        <v>0</v>
      </c>
      <c r="LO41" s="157"/>
      <c r="LP41" s="2" t="s">
        <v>57</v>
      </c>
      <c r="LQ41" s="2">
        <v>67</v>
      </c>
      <c r="LR41" s="2">
        <v>55</v>
      </c>
      <c r="LS41" s="2">
        <v>11</v>
      </c>
      <c r="LT41" s="2">
        <v>1</v>
      </c>
      <c r="LU41" s="4">
        <f t="shared" si="108"/>
        <v>0.82089552238805974</v>
      </c>
      <c r="LV41" s="4">
        <f t="shared" si="39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109"/>
        <v>0.82089552238805974</v>
      </c>
      <c r="MD41" s="158">
        <f t="shared" si="40"/>
        <v>0</v>
      </c>
      <c r="MF41" s="156" t="s">
        <v>57</v>
      </c>
      <c r="MG41" s="156">
        <v>67</v>
      </c>
      <c r="MH41" s="156">
        <v>55</v>
      </c>
      <c r="MI41" s="156">
        <v>11</v>
      </c>
      <c r="MJ41" s="156">
        <v>1</v>
      </c>
      <c r="MK41" s="162">
        <f t="shared" si="41"/>
        <v>0.82089552238805974</v>
      </c>
      <c r="ML41" s="158">
        <f t="shared" si="42"/>
        <v>0</v>
      </c>
      <c r="MM41" s="157"/>
      <c r="MN41" s="156" t="s">
        <v>57</v>
      </c>
      <c r="MO41" s="156">
        <v>67</v>
      </c>
      <c r="MP41" s="156">
        <v>55</v>
      </c>
      <c r="MQ41" s="156">
        <v>11</v>
      </c>
      <c r="MR41" s="156">
        <v>1</v>
      </c>
      <c r="MS41" s="162">
        <v>0.82</v>
      </c>
      <c r="MT41" s="158">
        <f t="shared" si="43"/>
        <v>-8.9552238805978845E-4</v>
      </c>
      <c r="MU41" s="157"/>
      <c r="MV41" s="156" t="s">
        <v>57</v>
      </c>
      <c r="MW41" s="156">
        <v>67</v>
      </c>
      <c r="MX41" s="156">
        <v>55</v>
      </c>
      <c r="MY41" s="156">
        <v>11</v>
      </c>
      <c r="MZ41" s="156">
        <v>1</v>
      </c>
      <c r="NA41" s="162">
        <v>0.82</v>
      </c>
      <c r="NB41" s="158">
        <f t="shared" si="44"/>
        <v>0</v>
      </c>
      <c r="NC41" s="157"/>
      <c r="ND41" s="156" t="s">
        <v>57</v>
      </c>
      <c r="NE41" s="156">
        <v>67</v>
      </c>
      <c r="NF41" s="156">
        <v>55</v>
      </c>
      <c r="NG41" s="156">
        <v>11</v>
      </c>
      <c r="NH41" s="156">
        <v>1</v>
      </c>
      <c r="NI41" s="162">
        <v>0.82</v>
      </c>
      <c r="NJ41" s="158">
        <f t="shared" si="45"/>
        <v>0</v>
      </c>
      <c r="NK41" s="157"/>
      <c r="NL41" s="156" t="s">
        <v>57</v>
      </c>
      <c r="NM41" s="156">
        <v>67</v>
      </c>
      <c r="NN41" s="156">
        <v>55</v>
      </c>
      <c r="NO41" s="156">
        <v>11</v>
      </c>
      <c r="NP41" s="156">
        <v>1</v>
      </c>
      <c r="NQ41" s="162">
        <v>0.82</v>
      </c>
      <c r="NR41" s="158">
        <f t="shared" si="46"/>
        <v>0</v>
      </c>
      <c r="NS41" s="157"/>
      <c r="OO41" s="157" t="s">
        <v>57</v>
      </c>
      <c r="OP41" s="157">
        <v>67</v>
      </c>
      <c r="OQ41" s="157">
        <v>55</v>
      </c>
      <c r="OR41" s="157">
        <v>11</v>
      </c>
      <c r="OS41" s="157">
        <v>1</v>
      </c>
      <c r="OT41" s="158">
        <f t="shared" si="47"/>
        <v>0.82089552238805974</v>
      </c>
      <c r="OU41" s="158">
        <f t="shared" si="48"/>
        <v>8.9552238805978845E-4</v>
      </c>
      <c r="OW41" s="157" t="s">
        <v>57</v>
      </c>
      <c r="OX41" s="157">
        <v>67</v>
      </c>
      <c r="OY41" s="157">
        <v>55</v>
      </c>
      <c r="OZ41" s="157">
        <v>11</v>
      </c>
      <c r="PA41" s="157">
        <v>1</v>
      </c>
      <c r="PB41" s="158">
        <f t="shared" si="110"/>
        <v>0.82089552238805974</v>
      </c>
      <c r="PC41" s="158">
        <f t="shared" si="50"/>
        <v>0</v>
      </c>
      <c r="PE41" s="157" t="s">
        <v>57</v>
      </c>
      <c r="PF41" s="157">
        <v>67</v>
      </c>
      <c r="PG41" s="157">
        <v>55</v>
      </c>
      <c r="PH41" s="157">
        <v>11</v>
      </c>
      <c r="PI41" s="157">
        <v>1</v>
      </c>
      <c r="PJ41" s="158">
        <f t="shared" si="51"/>
        <v>0.82089552238805974</v>
      </c>
      <c r="PK41" s="158">
        <f t="shared" si="52"/>
        <v>0</v>
      </c>
      <c r="PM41" s="157" t="s">
        <v>57</v>
      </c>
      <c r="PN41" s="157">
        <v>67</v>
      </c>
      <c r="PO41" s="157">
        <v>55</v>
      </c>
      <c r="PP41" s="157">
        <v>11</v>
      </c>
      <c r="PQ41" s="157">
        <v>1</v>
      </c>
      <c r="PR41" s="158">
        <f t="shared" si="53"/>
        <v>0.82089552238805974</v>
      </c>
      <c r="PS41" s="158">
        <f t="shared" si="54"/>
        <v>0</v>
      </c>
      <c r="PU41" s="157" t="s">
        <v>57</v>
      </c>
      <c r="PV41" s="157">
        <v>67</v>
      </c>
      <c r="PW41" s="157">
        <v>55</v>
      </c>
      <c r="PX41" s="157">
        <v>11</v>
      </c>
      <c r="PY41" s="157">
        <v>1</v>
      </c>
      <c r="PZ41" s="158">
        <f t="shared" si="55"/>
        <v>0.82089552238805974</v>
      </c>
      <c r="QA41" s="158">
        <f t="shared" si="56"/>
        <v>0</v>
      </c>
      <c r="QC41" s="157" t="s">
        <v>57</v>
      </c>
      <c r="QD41" s="157">
        <v>67</v>
      </c>
      <c r="QE41" s="157">
        <v>55</v>
      </c>
      <c r="QF41" s="157">
        <v>11</v>
      </c>
      <c r="QG41" s="157">
        <v>1</v>
      </c>
      <c r="QH41" s="158">
        <f t="shared" si="57"/>
        <v>0.82089552238805974</v>
      </c>
      <c r="QI41" s="158">
        <f t="shared" si="58"/>
        <v>0</v>
      </c>
      <c r="QK41" s="157" t="s">
        <v>57</v>
      </c>
      <c r="QL41" s="157">
        <v>67</v>
      </c>
      <c r="QM41" s="157">
        <v>55</v>
      </c>
      <c r="QN41" s="157">
        <v>11</v>
      </c>
      <c r="QO41" s="157">
        <v>1</v>
      </c>
      <c r="QP41" s="158">
        <f t="shared" si="59"/>
        <v>0.82089552238805974</v>
      </c>
      <c r="QQ41" s="158">
        <f t="shared" si="60"/>
        <v>0</v>
      </c>
      <c r="QS41" s="157" t="s">
        <v>57</v>
      </c>
      <c r="QT41" s="157">
        <v>67</v>
      </c>
      <c r="QU41" s="157">
        <v>55</v>
      </c>
      <c r="QV41" s="157">
        <v>11</v>
      </c>
      <c r="QW41" s="157">
        <v>1</v>
      </c>
      <c r="QX41" s="158">
        <f t="shared" si="61"/>
        <v>0.82089552238805974</v>
      </c>
      <c r="QY41" s="158">
        <f t="shared" si="62"/>
        <v>0</v>
      </c>
      <c r="RA41" s="157" t="s">
        <v>57</v>
      </c>
      <c r="RB41" s="157">
        <v>67</v>
      </c>
      <c r="RC41" s="157">
        <v>55</v>
      </c>
      <c r="RD41" s="157">
        <v>11</v>
      </c>
      <c r="RE41" s="157">
        <v>1</v>
      </c>
      <c r="RF41" s="158">
        <f t="shared" si="63"/>
        <v>0.82089552238805974</v>
      </c>
      <c r="RG41" s="158">
        <f t="shared" si="64"/>
        <v>0</v>
      </c>
      <c r="RI41" s="157" t="s">
        <v>57</v>
      </c>
      <c r="RJ41" s="157">
        <v>67</v>
      </c>
      <c r="RK41" s="157">
        <v>55</v>
      </c>
      <c r="RL41" s="157">
        <v>11</v>
      </c>
      <c r="RM41" s="157">
        <v>1</v>
      </c>
      <c r="RN41" s="158">
        <f t="shared" si="65"/>
        <v>0.82089552238805974</v>
      </c>
      <c r="RO41" s="158">
        <f t="shared" si="66"/>
        <v>0</v>
      </c>
      <c r="RQ41" s="157" t="s">
        <v>57</v>
      </c>
      <c r="RR41" s="157">
        <v>67</v>
      </c>
      <c r="RS41" s="157">
        <v>55</v>
      </c>
      <c r="RT41" s="157">
        <v>11</v>
      </c>
      <c r="RU41" s="157">
        <v>1</v>
      </c>
      <c r="RV41" s="158">
        <f t="shared" si="67"/>
        <v>0.82089552238805974</v>
      </c>
      <c r="RW41" s="158">
        <f t="shared" si="68"/>
        <v>0</v>
      </c>
      <c r="RY41" s="157" t="s">
        <v>57</v>
      </c>
      <c r="RZ41" s="157">
        <v>67</v>
      </c>
      <c r="SA41" s="157">
        <v>55</v>
      </c>
      <c r="SB41" s="157">
        <v>11</v>
      </c>
      <c r="SC41" s="157">
        <v>1</v>
      </c>
      <c r="SD41" s="158">
        <f t="shared" si="69"/>
        <v>0.82089552238805974</v>
      </c>
      <c r="SE41" s="158">
        <f t="shared" si="70"/>
        <v>0</v>
      </c>
      <c r="SG41" s="157" t="s">
        <v>57</v>
      </c>
      <c r="SH41" s="157">
        <v>67</v>
      </c>
      <c r="SI41" s="157">
        <v>55</v>
      </c>
      <c r="SJ41" s="157">
        <v>11</v>
      </c>
      <c r="SK41" s="157">
        <v>1</v>
      </c>
      <c r="SL41" s="158">
        <f t="shared" si="71"/>
        <v>0.82089552238805974</v>
      </c>
      <c r="SM41" s="158">
        <f t="shared" si="72"/>
        <v>0</v>
      </c>
      <c r="SO41" s="157" t="s">
        <v>57</v>
      </c>
      <c r="SP41" s="157">
        <v>67</v>
      </c>
      <c r="SQ41" s="157">
        <v>55</v>
      </c>
      <c r="SR41" s="157">
        <v>11</v>
      </c>
      <c r="SS41" s="157">
        <v>1</v>
      </c>
      <c r="ST41" s="158">
        <f t="shared" si="73"/>
        <v>0.82089552238805974</v>
      </c>
      <c r="SU41" s="158">
        <f t="shared" si="74"/>
        <v>0</v>
      </c>
      <c r="SW41" s="157" t="s">
        <v>57</v>
      </c>
      <c r="SX41" s="157">
        <v>67</v>
      </c>
      <c r="SY41" s="157">
        <v>55</v>
      </c>
      <c r="SZ41" s="157">
        <v>11</v>
      </c>
      <c r="TA41" s="157">
        <v>1</v>
      </c>
      <c r="TB41" s="158">
        <f t="shared" si="75"/>
        <v>0.82089552238805974</v>
      </c>
      <c r="TC41" s="158">
        <f t="shared" si="76"/>
        <v>0</v>
      </c>
      <c r="TE41" s="157" t="s">
        <v>57</v>
      </c>
      <c r="TF41" s="157">
        <v>67</v>
      </c>
      <c r="TG41" s="157">
        <v>55</v>
      </c>
      <c r="TH41" s="157">
        <v>11</v>
      </c>
      <c r="TI41" s="157">
        <v>1</v>
      </c>
      <c r="TJ41" s="158">
        <f t="shared" si="77"/>
        <v>0.82089552238805974</v>
      </c>
      <c r="TK41" s="158">
        <f t="shared" si="78"/>
        <v>0</v>
      </c>
      <c r="TM41" s="157" t="s">
        <v>57</v>
      </c>
      <c r="TN41" s="157">
        <v>67</v>
      </c>
      <c r="TO41" s="157">
        <v>55</v>
      </c>
      <c r="TP41" s="157">
        <v>11</v>
      </c>
      <c r="TQ41" s="157">
        <v>1</v>
      </c>
      <c r="TR41" s="158">
        <f t="shared" si="79"/>
        <v>0.82089552238805974</v>
      </c>
      <c r="TS41" s="158">
        <f t="shared" si="80"/>
        <v>0</v>
      </c>
      <c r="TU41" s="157" t="s">
        <v>57</v>
      </c>
      <c r="TV41" s="157">
        <v>67</v>
      </c>
      <c r="TW41" s="157">
        <v>55</v>
      </c>
      <c r="TX41" s="157">
        <v>11</v>
      </c>
      <c r="TY41" s="157">
        <v>1</v>
      </c>
      <c r="TZ41" s="158">
        <f t="shared" si="81"/>
        <v>0.82089552238805974</v>
      </c>
      <c r="UA41" s="158">
        <f t="shared" si="82"/>
        <v>0</v>
      </c>
      <c r="UC41" s="157" t="s">
        <v>57</v>
      </c>
      <c r="UD41" s="157">
        <v>67</v>
      </c>
      <c r="UE41" s="157">
        <v>55</v>
      </c>
      <c r="UF41" s="157">
        <v>11</v>
      </c>
      <c r="UG41" s="157">
        <v>1</v>
      </c>
      <c r="UH41" s="158">
        <f t="shared" si="83"/>
        <v>0.82089552238805974</v>
      </c>
      <c r="UI41" s="158">
        <f t="shared" si="84"/>
        <v>0</v>
      </c>
      <c r="UK41" s="157" t="s">
        <v>57</v>
      </c>
      <c r="UL41" s="157">
        <v>67</v>
      </c>
      <c r="UM41" s="157">
        <v>55</v>
      </c>
      <c r="UN41" s="157">
        <v>11</v>
      </c>
      <c r="UO41" s="157">
        <v>1</v>
      </c>
      <c r="UP41" s="158">
        <f t="shared" si="85"/>
        <v>0.82089552238805974</v>
      </c>
      <c r="UQ41" s="158">
        <f t="shared" si="86"/>
        <v>0</v>
      </c>
      <c r="US41" s="157" t="s">
        <v>57</v>
      </c>
      <c r="UT41" s="157">
        <v>67</v>
      </c>
      <c r="UU41" s="157">
        <v>55</v>
      </c>
      <c r="UV41" s="157">
        <v>11</v>
      </c>
      <c r="UW41" s="157">
        <v>1</v>
      </c>
      <c r="UX41" s="158">
        <f t="shared" si="87"/>
        <v>0.82089552238805974</v>
      </c>
      <c r="UY41" s="158">
        <f t="shared" si="88"/>
        <v>0</v>
      </c>
      <c r="UZ41" s="157"/>
      <c r="VA41" s="157" t="s">
        <v>57</v>
      </c>
      <c r="VB41" s="157">
        <v>67</v>
      </c>
      <c r="VC41" s="157">
        <v>55</v>
      </c>
      <c r="VD41" s="157">
        <v>11</v>
      </c>
      <c r="VE41" s="157">
        <v>1</v>
      </c>
      <c r="VF41" s="158">
        <f t="shared" si="89"/>
        <v>0.82089552238805974</v>
      </c>
      <c r="VG41" s="158">
        <f t="shared" si="90"/>
        <v>0</v>
      </c>
      <c r="VI41" s="157" t="s">
        <v>57</v>
      </c>
      <c r="VJ41" s="157">
        <v>67</v>
      </c>
      <c r="VK41" s="157">
        <v>55</v>
      </c>
      <c r="VL41" s="157">
        <v>11</v>
      </c>
      <c r="VM41" s="157">
        <v>1</v>
      </c>
      <c r="VN41" s="158">
        <f t="shared" si="91"/>
        <v>0.82089552238805974</v>
      </c>
      <c r="VO41" s="158">
        <f t="shared" si="92"/>
        <v>0</v>
      </c>
      <c r="VQ41" s="157" t="s">
        <v>57</v>
      </c>
      <c r="VR41" s="157">
        <v>67</v>
      </c>
      <c r="VS41" s="157">
        <v>55</v>
      </c>
      <c r="VT41" s="157">
        <v>11</v>
      </c>
      <c r="VU41" s="157">
        <v>1</v>
      </c>
      <c r="VV41" s="158">
        <f t="shared" si="93"/>
        <v>0.82089552238805974</v>
      </c>
      <c r="VW41" s="158">
        <f t="shared" si="94"/>
        <v>0</v>
      </c>
      <c r="VY41" s="157" t="s">
        <v>57</v>
      </c>
      <c r="VZ41" s="157">
        <v>67</v>
      </c>
      <c r="WA41" s="157">
        <v>55</v>
      </c>
      <c r="WB41" s="157">
        <v>11</v>
      </c>
      <c r="WC41" s="157">
        <v>1</v>
      </c>
      <c r="WD41" s="158">
        <f t="shared" si="95"/>
        <v>0.82089552238805974</v>
      </c>
      <c r="WE41" s="158">
        <f t="shared" si="96"/>
        <v>0</v>
      </c>
      <c r="WG41" s="157" t="s">
        <v>57</v>
      </c>
      <c r="WH41" s="157">
        <v>67</v>
      </c>
      <c r="WI41" s="157">
        <v>55</v>
      </c>
      <c r="WJ41" s="157">
        <v>11</v>
      </c>
      <c r="WK41" s="157">
        <v>1</v>
      </c>
      <c r="WL41" s="158">
        <f t="shared" si="97"/>
        <v>0.82089552238805974</v>
      </c>
      <c r="WM41" s="158">
        <f t="shared" si="98"/>
        <v>0</v>
      </c>
      <c r="WO41" s="157" t="s">
        <v>57</v>
      </c>
      <c r="WP41" s="157">
        <v>67</v>
      </c>
      <c r="WQ41" s="157">
        <v>55</v>
      </c>
      <c r="WR41" s="157">
        <v>11</v>
      </c>
      <c r="WS41" s="157">
        <v>1</v>
      </c>
      <c r="WT41" s="158">
        <f t="shared" si="99"/>
        <v>0.82089552238805974</v>
      </c>
      <c r="WU41" s="158">
        <f t="shared" si="100"/>
        <v>0</v>
      </c>
      <c r="WW41" s="157" t="s">
        <v>57</v>
      </c>
      <c r="WX41" s="157">
        <v>67</v>
      </c>
      <c r="WY41" s="157">
        <v>55</v>
      </c>
      <c r="WZ41" s="157">
        <v>11</v>
      </c>
      <c r="XA41" s="157">
        <v>1</v>
      </c>
      <c r="XB41" s="158">
        <f t="shared" si="101"/>
        <v>0.82089552238805974</v>
      </c>
      <c r="XC41" s="158" t="str">
        <f t="shared" si="102"/>
        <v>OK</v>
      </c>
      <c r="XE41" s="157" t="s">
        <v>57</v>
      </c>
      <c r="XF41" s="157">
        <v>67</v>
      </c>
      <c r="XG41" s="157">
        <v>55</v>
      </c>
      <c r="XH41" s="157">
        <v>11</v>
      </c>
      <c r="XI41" s="157">
        <v>1</v>
      </c>
      <c r="XJ41" s="158">
        <f t="shared" si="103"/>
        <v>0.82089552238805974</v>
      </c>
      <c r="XK41" s="158" t="str">
        <f t="shared" si="114"/>
        <v>OK</v>
      </c>
      <c r="XM41" s="157" t="s">
        <v>57</v>
      </c>
      <c r="XN41" s="157">
        <v>67</v>
      </c>
      <c r="XO41" s="157">
        <v>55</v>
      </c>
      <c r="XP41" s="157">
        <v>11</v>
      </c>
      <c r="XQ41" s="157">
        <v>1</v>
      </c>
      <c r="XR41" s="158">
        <f t="shared" si="104"/>
        <v>0.82089552238805974</v>
      </c>
      <c r="XS41" s="158" t="str">
        <f t="shared" si="115"/>
        <v>OK</v>
      </c>
    </row>
    <row r="42" spans="1:643" ht="17.25" thickBot="1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116"/>
        <v>0</v>
      </c>
      <c r="P42" s="66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3"/>
        <v>0</v>
      </c>
      <c r="X42" s="66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4"/>
        <v>0</v>
      </c>
      <c r="AF42" s="66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5"/>
        <v>0</v>
      </c>
      <c r="AN42" s="66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6"/>
        <v>0</v>
      </c>
      <c r="AV42" s="66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7"/>
        <v>0</v>
      </c>
      <c r="BD42" s="66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8"/>
        <v>0</v>
      </c>
      <c r="BL42" s="66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9"/>
        <v>0</v>
      </c>
      <c r="BT42" s="66" t="s">
        <v>58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10"/>
        <v>0</v>
      </c>
      <c r="CB42" s="66" t="s">
        <v>58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11"/>
        <v>0</v>
      </c>
      <c r="CJ42" s="77" t="s">
        <v>58</v>
      </c>
      <c r="CK42" s="2">
        <v>3</v>
      </c>
      <c r="CL42" s="2">
        <v>0</v>
      </c>
      <c r="CM42" s="2">
        <v>3</v>
      </c>
      <c r="CN42" s="2">
        <v>0</v>
      </c>
      <c r="CO42" s="4">
        <v>0</v>
      </c>
      <c r="CP42" s="4">
        <f t="shared" si="12"/>
        <v>-1</v>
      </c>
      <c r="CR42" s="77" t="s">
        <v>58</v>
      </c>
      <c r="CS42" s="2">
        <v>3</v>
      </c>
      <c r="CT42" s="2">
        <v>0</v>
      </c>
      <c r="CU42" s="2">
        <v>3</v>
      </c>
      <c r="CV42" s="2">
        <v>0</v>
      </c>
      <c r="CW42" s="4">
        <v>0</v>
      </c>
      <c r="CX42" s="4">
        <f t="shared" si="13"/>
        <v>0</v>
      </c>
      <c r="CZ42" s="77" t="s">
        <v>58</v>
      </c>
      <c r="DA42" s="2">
        <v>3</v>
      </c>
      <c r="DB42" s="2">
        <v>0</v>
      </c>
      <c r="DC42" s="2">
        <v>3</v>
      </c>
      <c r="DD42" s="2">
        <v>0</v>
      </c>
      <c r="DE42" s="4">
        <v>0</v>
      </c>
      <c r="DF42" s="4">
        <f t="shared" si="14"/>
        <v>0</v>
      </c>
      <c r="DH42" s="77" t="s">
        <v>58</v>
      </c>
      <c r="DI42" s="2">
        <v>3</v>
      </c>
      <c r="DJ42" s="2">
        <v>0</v>
      </c>
      <c r="DK42" s="2">
        <v>3</v>
      </c>
      <c r="DL42" s="2">
        <v>0</v>
      </c>
      <c r="DM42" s="4">
        <v>0</v>
      </c>
      <c r="DN42" s="4">
        <f t="shared" si="15"/>
        <v>0</v>
      </c>
      <c r="DP42" s="77" t="s">
        <v>58</v>
      </c>
      <c r="DQ42" s="2">
        <v>3</v>
      </c>
      <c r="DR42" s="2">
        <v>0</v>
      </c>
      <c r="DS42" s="2">
        <v>3</v>
      </c>
      <c r="DT42" s="2">
        <v>0</v>
      </c>
      <c r="DU42" s="4">
        <v>0</v>
      </c>
      <c r="DV42" s="4">
        <f t="shared" si="16"/>
        <v>0</v>
      </c>
      <c r="DX42" s="77" t="s">
        <v>58</v>
      </c>
      <c r="DY42" s="2">
        <v>3</v>
      </c>
      <c r="DZ42" s="2">
        <v>0</v>
      </c>
      <c r="EA42" s="2">
        <v>3</v>
      </c>
      <c r="EB42" s="2">
        <v>0</v>
      </c>
      <c r="EC42" s="4">
        <v>0</v>
      </c>
      <c r="ED42" s="4">
        <f t="shared" si="17"/>
        <v>0</v>
      </c>
      <c r="EF42" s="66" t="s">
        <v>58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8"/>
        <v>1</v>
      </c>
      <c r="EN42" s="66" t="s">
        <v>58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9"/>
        <v>0</v>
      </c>
      <c r="EV42" s="66" t="s">
        <v>58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20"/>
        <v>0</v>
      </c>
      <c r="FD42" s="66" t="s">
        <v>58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21"/>
        <v>0</v>
      </c>
      <c r="FL42" s="66" t="s">
        <v>58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4">
        <f t="shared" si="22"/>
        <v>0</v>
      </c>
      <c r="FT42" s="66" t="s">
        <v>58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3"/>
        <v>0</v>
      </c>
      <c r="GB42" s="66" t="s">
        <v>58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4"/>
        <v>0</v>
      </c>
      <c r="GJ42" s="66" t="s">
        <v>58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5"/>
        <v>0</v>
      </c>
      <c r="GR42" s="66" t="s">
        <v>58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111">
        <f t="shared" si="111"/>
        <v>0</v>
      </c>
      <c r="GZ42" s="66" t="s">
        <v>58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>HE42-'[1]ASUS MeMO Pad 8 K011'!ES42</f>
        <v>0</v>
      </c>
      <c r="HH42" s="66" t="s">
        <v>58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6"/>
        <v>0</v>
      </c>
      <c r="HP42" s="66" t="s">
        <v>58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7"/>
        <v>0</v>
      </c>
      <c r="HX42" s="66" t="s">
        <v>58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8"/>
        <v>0</v>
      </c>
      <c r="IF42" s="66" t="s">
        <v>58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9"/>
        <v>0</v>
      </c>
      <c r="IN42" s="65" t="s">
        <v>58</v>
      </c>
      <c r="IO42" s="2">
        <v>3</v>
      </c>
      <c r="IP42" s="2">
        <v>3</v>
      </c>
      <c r="IQ42" s="2">
        <v>0</v>
      </c>
      <c r="IR42" s="2">
        <v>0</v>
      </c>
      <c r="IS42" s="4">
        <v>1</v>
      </c>
      <c r="IT42" s="4">
        <f t="shared" si="30"/>
        <v>0</v>
      </c>
      <c r="IV42" s="65" t="s">
        <v>58</v>
      </c>
      <c r="IW42" s="2">
        <v>3</v>
      </c>
      <c r="IX42" s="2">
        <v>3</v>
      </c>
      <c r="IY42" s="2">
        <v>0</v>
      </c>
      <c r="IZ42" s="2">
        <v>0</v>
      </c>
      <c r="JA42" s="4">
        <v>1</v>
      </c>
      <c r="JB42" s="4">
        <f t="shared" si="31"/>
        <v>0</v>
      </c>
      <c r="JD42" s="114" t="s">
        <v>58</v>
      </c>
      <c r="JE42" s="2">
        <v>3</v>
      </c>
      <c r="JF42" s="2">
        <v>3</v>
      </c>
      <c r="JG42" s="2">
        <v>0</v>
      </c>
      <c r="JH42" s="2">
        <v>0</v>
      </c>
      <c r="JI42" s="4">
        <v>1</v>
      </c>
      <c r="JJ42" s="4">
        <f t="shared" si="32"/>
        <v>0</v>
      </c>
      <c r="JL42" s="114" t="s">
        <v>58</v>
      </c>
      <c r="JM42" s="2">
        <v>3</v>
      </c>
      <c r="JN42" s="2">
        <v>3</v>
      </c>
      <c r="JO42" s="2">
        <v>0</v>
      </c>
      <c r="JP42" s="2">
        <v>0</v>
      </c>
      <c r="JQ42" s="4">
        <v>1</v>
      </c>
      <c r="JR42" s="4">
        <f t="shared" si="117"/>
        <v>0</v>
      </c>
      <c r="JT42" s="114" t="s">
        <v>58</v>
      </c>
      <c r="JU42" s="2">
        <v>3</v>
      </c>
      <c r="JV42" s="2">
        <v>3</v>
      </c>
      <c r="JW42" s="2">
        <v>0</v>
      </c>
      <c r="JX42" s="2">
        <v>0</v>
      </c>
      <c r="JY42" s="4">
        <v>1</v>
      </c>
      <c r="JZ42" s="4">
        <f t="shared" si="34"/>
        <v>0</v>
      </c>
      <c r="KB42" s="114" t="s">
        <v>58</v>
      </c>
      <c r="KC42" s="2">
        <v>3</v>
      </c>
      <c r="KD42" s="2">
        <v>3</v>
      </c>
      <c r="KE42" s="2">
        <v>0</v>
      </c>
      <c r="KF42" s="2">
        <v>0</v>
      </c>
      <c r="KG42" s="4">
        <v>1</v>
      </c>
      <c r="KH42" s="4">
        <f t="shared" si="35"/>
        <v>0</v>
      </c>
      <c r="KJ42" s="114" t="s">
        <v>58</v>
      </c>
      <c r="KK42" s="2">
        <v>3</v>
      </c>
      <c r="KL42" s="2">
        <v>3</v>
      </c>
      <c r="KM42" s="2">
        <v>0</v>
      </c>
      <c r="KN42" s="2">
        <v>0</v>
      </c>
      <c r="KO42" s="4">
        <v>1</v>
      </c>
      <c r="KP42" s="4">
        <f t="shared" si="36"/>
        <v>0</v>
      </c>
      <c r="KQ42" s="4"/>
      <c r="KR42" s="123" t="s">
        <v>58</v>
      </c>
      <c r="KS42" s="117">
        <v>3</v>
      </c>
      <c r="KT42" s="117">
        <v>3</v>
      </c>
      <c r="KU42" s="117">
        <v>0</v>
      </c>
      <c r="KV42" s="117">
        <v>0</v>
      </c>
      <c r="KW42" s="118">
        <v>1</v>
      </c>
      <c r="KX42" s="118">
        <v>0</v>
      </c>
      <c r="KY42" s="116"/>
      <c r="KZ42" s="123" t="s">
        <v>58</v>
      </c>
      <c r="LA42" s="117">
        <v>3</v>
      </c>
      <c r="LB42" s="117">
        <v>3</v>
      </c>
      <c r="LC42" s="117">
        <v>0</v>
      </c>
      <c r="LD42" s="117">
        <v>0</v>
      </c>
      <c r="LE42" s="118">
        <v>1</v>
      </c>
      <c r="LF42" s="158">
        <f t="shared" si="37"/>
        <v>0</v>
      </c>
      <c r="LG42" s="158"/>
      <c r="LH42" s="163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v>1</v>
      </c>
      <c r="LN42" s="158">
        <f t="shared" si="38"/>
        <v>0</v>
      </c>
      <c r="LO42" s="157"/>
      <c r="LP42" s="163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v>1</v>
      </c>
      <c r="LV42" s="4">
        <f t="shared" si="39"/>
        <v>0</v>
      </c>
      <c r="LX42" s="163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109"/>
        <v>1</v>
      </c>
      <c r="MD42" s="158">
        <f t="shared" si="40"/>
        <v>0</v>
      </c>
      <c r="MF42" s="163" t="s">
        <v>58</v>
      </c>
      <c r="MG42" s="157">
        <v>3</v>
      </c>
      <c r="MH42" s="157">
        <v>3</v>
      </c>
      <c r="MI42" s="157">
        <v>0</v>
      </c>
      <c r="MJ42" s="157">
        <v>0</v>
      </c>
      <c r="MK42" s="162">
        <f t="shared" si="41"/>
        <v>1</v>
      </c>
      <c r="ML42" s="158">
        <f t="shared" si="42"/>
        <v>0</v>
      </c>
      <c r="MM42" s="157"/>
      <c r="MN42" s="163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v>1</v>
      </c>
      <c r="MT42" s="158">
        <f t="shared" si="43"/>
        <v>0</v>
      </c>
      <c r="MU42" s="157"/>
      <c r="MV42" s="163" t="s">
        <v>58</v>
      </c>
      <c r="MW42" s="156">
        <v>3</v>
      </c>
      <c r="MX42" s="156">
        <v>3</v>
      </c>
      <c r="MY42" s="156">
        <v>0</v>
      </c>
      <c r="MZ42" s="156">
        <v>0</v>
      </c>
      <c r="NA42" s="162">
        <v>1</v>
      </c>
      <c r="NB42" s="158">
        <f t="shared" si="44"/>
        <v>0</v>
      </c>
      <c r="NC42" s="157"/>
      <c r="ND42" s="163" t="s">
        <v>58</v>
      </c>
      <c r="NE42" s="156">
        <v>3</v>
      </c>
      <c r="NF42" s="156">
        <v>3</v>
      </c>
      <c r="NG42" s="156">
        <v>0</v>
      </c>
      <c r="NH42" s="156">
        <v>0</v>
      </c>
      <c r="NI42" s="162">
        <v>1</v>
      </c>
      <c r="NJ42" s="158">
        <f t="shared" si="45"/>
        <v>0</v>
      </c>
      <c r="NK42" s="157"/>
      <c r="NL42" s="163" t="s">
        <v>58</v>
      </c>
      <c r="NM42" s="156">
        <v>3</v>
      </c>
      <c r="NN42" s="156">
        <v>3</v>
      </c>
      <c r="NO42" s="156">
        <v>0</v>
      </c>
      <c r="NP42" s="156">
        <v>0</v>
      </c>
      <c r="NQ42" s="162">
        <v>1</v>
      </c>
      <c r="NR42" s="158">
        <f t="shared" si="46"/>
        <v>0</v>
      </c>
      <c r="NS42" s="157"/>
      <c r="OO42" s="163" t="s">
        <v>58</v>
      </c>
      <c r="OP42" s="156">
        <v>3</v>
      </c>
      <c r="OQ42" s="156">
        <v>3</v>
      </c>
      <c r="OR42" s="156">
        <v>0</v>
      </c>
      <c r="OS42" s="156">
        <v>0</v>
      </c>
      <c r="OT42" s="162">
        <v>1</v>
      </c>
      <c r="OU42" s="158">
        <f t="shared" si="48"/>
        <v>0</v>
      </c>
      <c r="OW42" s="163" t="s">
        <v>58</v>
      </c>
      <c r="OX42" s="156">
        <v>3</v>
      </c>
      <c r="OY42" s="156">
        <v>3</v>
      </c>
      <c r="OZ42" s="156">
        <v>0</v>
      </c>
      <c r="PA42" s="156">
        <v>0</v>
      </c>
      <c r="PB42" s="162">
        <v>1</v>
      </c>
      <c r="PC42" s="158">
        <f t="shared" si="50"/>
        <v>0</v>
      </c>
      <c r="PE42" s="163" t="s">
        <v>58</v>
      </c>
      <c r="PF42" s="156">
        <v>3</v>
      </c>
      <c r="PG42" s="156">
        <v>3</v>
      </c>
      <c r="PH42" s="156">
        <v>0</v>
      </c>
      <c r="PI42" s="156">
        <v>0</v>
      </c>
      <c r="PJ42" s="158">
        <f t="shared" si="51"/>
        <v>1</v>
      </c>
      <c r="PK42" s="158">
        <f t="shared" si="52"/>
        <v>0</v>
      </c>
      <c r="PM42" s="163" t="s">
        <v>58</v>
      </c>
      <c r="PN42" s="156">
        <v>3</v>
      </c>
      <c r="PO42" s="156">
        <v>3</v>
      </c>
      <c r="PP42" s="156">
        <v>0</v>
      </c>
      <c r="PQ42" s="156">
        <v>0</v>
      </c>
      <c r="PR42" s="158">
        <f t="shared" si="53"/>
        <v>1</v>
      </c>
      <c r="PS42" s="158">
        <f t="shared" si="54"/>
        <v>0</v>
      </c>
      <c r="PU42" s="163" t="s">
        <v>58</v>
      </c>
      <c r="PV42" s="156">
        <v>3</v>
      </c>
      <c r="PW42" s="156">
        <v>3</v>
      </c>
      <c r="PX42" s="156">
        <v>0</v>
      </c>
      <c r="PY42" s="156">
        <v>0</v>
      </c>
      <c r="PZ42" s="158">
        <f t="shared" si="55"/>
        <v>1</v>
      </c>
      <c r="QA42" s="158">
        <f t="shared" si="56"/>
        <v>0</v>
      </c>
      <c r="QC42" s="163" t="s">
        <v>58</v>
      </c>
      <c r="QD42" s="156">
        <v>3</v>
      </c>
      <c r="QE42" s="156">
        <v>3</v>
      </c>
      <c r="QF42" s="156">
        <v>0</v>
      </c>
      <c r="QG42" s="156">
        <v>0</v>
      </c>
      <c r="QH42" s="158">
        <f t="shared" si="57"/>
        <v>1</v>
      </c>
      <c r="QI42" s="158">
        <f t="shared" si="58"/>
        <v>0</v>
      </c>
      <c r="QK42" s="161" t="s">
        <v>58</v>
      </c>
      <c r="QL42" s="157">
        <v>3</v>
      </c>
      <c r="QM42" s="157">
        <v>3</v>
      </c>
      <c r="QN42" s="157">
        <v>0</v>
      </c>
      <c r="QO42" s="159">
        <v>0</v>
      </c>
      <c r="QP42" s="158">
        <f t="shared" si="59"/>
        <v>1</v>
      </c>
      <c r="QQ42" s="158">
        <f t="shared" si="60"/>
        <v>0</v>
      </c>
      <c r="QR42" s="2" t="s">
        <v>119</v>
      </c>
      <c r="QS42" s="161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f t="shared" si="61"/>
        <v>1</v>
      </c>
      <c r="QY42" s="158">
        <f t="shared" si="62"/>
        <v>0</v>
      </c>
      <c r="RA42" s="161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f t="shared" si="63"/>
        <v>1</v>
      </c>
      <c r="RG42" s="158">
        <f t="shared" si="64"/>
        <v>0</v>
      </c>
      <c r="RI42" s="161" t="s">
        <v>58</v>
      </c>
      <c r="RJ42" s="157">
        <v>3</v>
      </c>
      <c r="RK42" s="157">
        <v>3</v>
      </c>
      <c r="RL42" s="157">
        <v>0</v>
      </c>
      <c r="RM42" s="157">
        <v>0</v>
      </c>
      <c r="RN42" s="158">
        <f t="shared" si="65"/>
        <v>1</v>
      </c>
      <c r="RO42" s="158">
        <f t="shared" si="66"/>
        <v>0</v>
      </c>
      <c r="RQ42" s="161" t="s">
        <v>58</v>
      </c>
      <c r="RR42" s="157">
        <v>3</v>
      </c>
      <c r="RS42" s="157">
        <v>3</v>
      </c>
      <c r="RT42" s="157">
        <v>0</v>
      </c>
      <c r="RU42" s="157">
        <v>0</v>
      </c>
      <c r="RV42" s="158">
        <f t="shared" si="67"/>
        <v>1</v>
      </c>
      <c r="RW42" s="158">
        <f t="shared" si="68"/>
        <v>0</v>
      </c>
      <c r="RY42" s="161" t="s">
        <v>58</v>
      </c>
      <c r="RZ42" s="157">
        <v>3</v>
      </c>
      <c r="SA42" s="157">
        <v>3</v>
      </c>
      <c r="SB42" s="157">
        <v>0</v>
      </c>
      <c r="SC42" s="157">
        <v>0</v>
      </c>
      <c r="SD42" s="158">
        <f t="shared" si="69"/>
        <v>1</v>
      </c>
      <c r="SE42" s="158">
        <f t="shared" si="70"/>
        <v>0</v>
      </c>
      <c r="SG42" s="161" t="s">
        <v>58</v>
      </c>
      <c r="SH42" s="157">
        <v>3</v>
      </c>
      <c r="SI42" s="157">
        <v>3</v>
      </c>
      <c r="SJ42" s="157">
        <v>0</v>
      </c>
      <c r="SK42" s="157">
        <v>0</v>
      </c>
      <c r="SL42" s="158">
        <f t="shared" si="71"/>
        <v>1</v>
      </c>
      <c r="SM42" s="158">
        <f t="shared" si="72"/>
        <v>0</v>
      </c>
      <c r="SO42" s="161" t="s">
        <v>58</v>
      </c>
      <c r="SP42" s="157">
        <v>3</v>
      </c>
      <c r="SQ42" s="157">
        <v>3</v>
      </c>
      <c r="SR42" s="157">
        <v>0</v>
      </c>
      <c r="SS42" s="157">
        <v>0</v>
      </c>
      <c r="ST42" s="158">
        <f t="shared" si="73"/>
        <v>1</v>
      </c>
      <c r="SU42" s="158">
        <f t="shared" si="74"/>
        <v>0</v>
      </c>
      <c r="SW42" s="161" t="s">
        <v>58</v>
      </c>
      <c r="SX42" s="157">
        <v>3</v>
      </c>
      <c r="SY42" s="157">
        <v>3</v>
      </c>
      <c r="SZ42" s="157">
        <v>0</v>
      </c>
      <c r="TA42" s="157">
        <v>0</v>
      </c>
      <c r="TB42" s="158">
        <f t="shared" si="75"/>
        <v>1</v>
      </c>
      <c r="TC42" s="158">
        <f t="shared" si="76"/>
        <v>0</v>
      </c>
      <c r="TE42" s="161" t="s">
        <v>58</v>
      </c>
      <c r="TF42" s="157">
        <v>3</v>
      </c>
      <c r="TG42" s="157">
        <v>3</v>
      </c>
      <c r="TH42" s="157">
        <v>0</v>
      </c>
      <c r="TI42" s="157">
        <v>0</v>
      </c>
      <c r="TJ42" s="158">
        <f t="shared" si="77"/>
        <v>1</v>
      </c>
      <c r="TK42" s="158">
        <f t="shared" si="78"/>
        <v>0</v>
      </c>
      <c r="TM42" s="161" t="s">
        <v>58</v>
      </c>
      <c r="TN42" s="157">
        <v>3</v>
      </c>
      <c r="TO42" s="157">
        <v>3</v>
      </c>
      <c r="TP42" s="157">
        <v>0</v>
      </c>
      <c r="TQ42" s="157">
        <v>0</v>
      </c>
      <c r="TR42" s="158">
        <f t="shared" si="79"/>
        <v>1</v>
      </c>
      <c r="TS42" s="158">
        <f t="shared" si="80"/>
        <v>0</v>
      </c>
      <c r="TU42" s="161" t="s">
        <v>58</v>
      </c>
      <c r="TV42" s="157">
        <v>3</v>
      </c>
      <c r="TW42" s="157">
        <v>3</v>
      </c>
      <c r="TX42" s="157">
        <v>0</v>
      </c>
      <c r="TY42" s="157">
        <v>0</v>
      </c>
      <c r="TZ42" s="158">
        <f t="shared" si="81"/>
        <v>1</v>
      </c>
      <c r="UA42" s="158">
        <f t="shared" si="82"/>
        <v>0</v>
      </c>
      <c r="UC42" s="161" t="s">
        <v>58</v>
      </c>
      <c r="UD42" s="157">
        <v>3</v>
      </c>
      <c r="UE42" s="157">
        <v>3</v>
      </c>
      <c r="UF42" s="157">
        <v>0</v>
      </c>
      <c r="UG42" s="157">
        <v>0</v>
      </c>
      <c r="UH42" s="158">
        <f t="shared" si="83"/>
        <v>1</v>
      </c>
      <c r="UI42" s="158">
        <f t="shared" si="84"/>
        <v>0</v>
      </c>
      <c r="UK42" s="161" t="s">
        <v>58</v>
      </c>
      <c r="UL42" s="157">
        <v>3</v>
      </c>
      <c r="UM42" s="157">
        <v>3</v>
      </c>
      <c r="UN42" s="157">
        <v>0</v>
      </c>
      <c r="UO42" s="157">
        <v>0</v>
      </c>
      <c r="UP42" s="158">
        <f t="shared" si="85"/>
        <v>1</v>
      </c>
      <c r="UQ42" s="158">
        <f t="shared" si="86"/>
        <v>0</v>
      </c>
      <c r="US42" s="161" t="s">
        <v>58</v>
      </c>
      <c r="UT42" s="157">
        <v>3</v>
      </c>
      <c r="UU42" s="157">
        <v>3</v>
      </c>
      <c r="UV42" s="157">
        <v>0</v>
      </c>
      <c r="UW42" s="157">
        <v>0</v>
      </c>
      <c r="UX42" s="158">
        <f t="shared" si="87"/>
        <v>1</v>
      </c>
      <c r="UY42" s="158">
        <f t="shared" si="88"/>
        <v>0</v>
      </c>
      <c r="UZ42" s="157"/>
      <c r="VA42" s="161" t="s">
        <v>58</v>
      </c>
      <c r="VB42" s="157">
        <v>3</v>
      </c>
      <c r="VC42" s="157">
        <v>3</v>
      </c>
      <c r="VD42" s="157">
        <v>0</v>
      </c>
      <c r="VE42" s="157">
        <v>0</v>
      </c>
      <c r="VF42" s="158">
        <f t="shared" si="89"/>
        <v>1</v>
      </c>
      <c r="VG42" s="158">
        <f t="shared" si="90"/>
        <v>0</v>
      </c>
      <c r="VI42" s="161" t="s">
        <v>58</v>
      </c>
      <c r="VJ42" s="157">
        <v>3</v>
      </c>
      <c r="VK42" s="157">
        <v>3</v>
      </c>
      <c r="VL42" s="157">
        <v>0</v>
      </c>
      <c r="VM42" s="157">
        <v>0</v>
      </c>
      <c r="VN42" s="158">
        <f t="shared" si="91"/>
        <v>1</v>
      </c>
      <c r="VO42" s="158">
        <f t="shared" si="92"/>
        <v>0</v>
      </c>
      <c r="VQ42" s="161" t="s">
        <v>58</v>
      </c>
      <c r="VR42" s="157">
        <v>3</v>
      </c>
      <c r="VS42" s="157">
        <v>3</v>
      </c>
      <c r="VT42" s="157">
        <v>0</v>
      </c>
      <c r="VU42" s="157">
        <v>0</v>
      </c>
      <c r="VV42" s="158">
        <f t="shared" si="93"/>
        <v>1</v>
      </c>
      <c r="VW42" s="158">
        <f t="shared" si="94"/>
        <v>0</v>
      </c>
      <c r="VY42" s="161" t="s">
        <v>58</v>
      </c>
      <c r="VZ42" s="157">
        <v>3</v>
      </c>
      <c r="WA42" s="157">
        <v>3</v>
      </c>
      <c r="WB42" s="157">
        <v>0</v>
      </c>
      <c r="WC42" s="157">
        <v>0</v>
      </c>
      <c r="WD42" s="158">
        <f t="shared" si="95"/>
        <v>1</v>
      </c>
      <c r="WE42" s="158">
        <f t="shared" si="96"/>
        <v>0</v>
      </c>
      <c r="WG42" s="161" t="s">
        <v>58</v>
      </c>
      <c r="WH42" s="157">
        <v>3</v>
      </c>
      <c r="WI42" s="157">
        <v>3</v>
      </c>
      <c r="WJ42" s="157">
        <v>0</v>
      </c>
      <c r="WK42" s="157">
        <v>0</v>
      </c>
      <c r="WL42" s="158">
        <f t="shared" si="97"/>
        <v>1</v>
      </c>
      <c r="WM42" s="158">
        <f t="shared" si="98"/>
        <v>0</v>
      </c>
      <c r="WO42" s="161" t="s">
        <v>58</v>
      </c>
      <c r="WP42" s="157">
        <v>3</v>
      </c>
      <c r="WQ42" s="157">
        <v>3</v>
      </c>
      <c r="WR42" s="157">
        <v>0</v>
      </c>
      <c r="WS42" s="157">
        <v>0</v>
      </c>
      <c r="WT42" s="158">
        <f t="shared" si="99"/>
        <v>1</v>
      </c>
      <c r="WU42" s="158">
        <f t="shared" si="100"/>
        <v>0</v>
      </c>
      <c r="WW42" s="161" t="s">
        <v>58</v>
      </c>
      <c r="WX42" s="157">
        <v>3</v>
      </c>
      <c r="WY42" s="157">
        <v>3</v>
      </c>
      <c r="WZ42" s="157">
        <v>0</v>
      </c>
      <c r="XA42" s="157">
        <v>0</v>
      </c>
      <c r="XB42" s="158">
        <f t="shared" si="101"/>
        <v>1</v>
      </c>
      <c r="XC42" s="158" t="str">
        <f t="shared" si="102"/>
        <v>OK</v>
      </c>
      <c r="XE42" s="161" t="s">
        <v>58</v>
      </c>
      <c r="XF42" s="157">
        <f>9-6</f>
        <v>3</v>
      </c>
      <c r="XG42" s="157">
        <v>3</v>
      </c>
      <c r="XH42" s="157">
        <v>0</v>
      </c>
      <c r="XI42" s="157">
        <f>6-6</f>
        <v>0</v>
      </c>
      <c r="XJ42" s="158">
        <f t="shared" si="103"/>
        <v>1</v>
      </c>
      <c r="XK42" s="158" t="str">
        <f t="shared" si="114"/>
        <v>OK</v>
      </c>
      <c r="XM42" s="161" t="s">
        <v>58</v>
      </c>
      <c r="XN42" s="157">
        <f>9</f>
        <v>9</v>
      </c>
      <c r="XO42" s="157">
        <v>3</v>
      </c>
      <c r="XP42" s="157">
        <f>0+6</f>
        <v>6</v>
      </c>
      <c r="XQ42" s="157">
        <f>6-6</f>
        <v>0</v>
      </c>
      <c r="XR42" s="158">
        <f t="shared" si="104"/>
        <v>0.33333333333333331</v>
      </c>
      <c r="XS42" s="158" t="str">
        <f t="shared" si="115"/>
        <v>Fail:-67%</v>
      </c>
    </row>
    <row r="43" spans="1:643" ht="17.25" thickBot="1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59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116"/>
        <v>0</v>
      </c>
      <c r="P43" s="2" t="s">
        <v>59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3"/>
        <v>0</v>
      </c>
      <c r="X43" s="2" t="s">
        <v>59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4"/>
        <v>0</v>
      </c>
      <c r="AF43" s="2" t="s">
        <v>59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5"/>
        <v>0</v>
      </c>
      <c r="AN43" s="2" t="s">
        <v>59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6"/>
        <v>0</v>
      </c>
      <c r="AV43" s="2" t="s">
        <v>59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7"/>
        <v>0</v>
      </c>
      <c r="BD43" s="2" t="s">
        <v>59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8"/>
        <v>0</v>
      </c>
      <c r="BL43" s="2" t="s">
        <v>59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9"/>
        <v>0</v>
      </c>
      <c r="BT43" s="2" t="s">
        <v>59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10"/>
        <v>0</v>
      </c>
      <c r="CB43" s="2" t="s">
        <v>59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11"/>
        <v>0</v>
      </c>
      <c r="CJ43" s="2" t="s">
        <v>59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2"/>
        <v>0</v>
      </c>
      <c r="CR43" s="2" t="s">
        <v>59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3"/>
        <v>0</v>
      </c>
      <c r="CZ43" s="2" t="s">
        <v>59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4">
        <f t="shared" si="14"/>
        <v>0</v>
      </c>
      <c r="DH43" s="2" t="s">
        <v>59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5"/>
        <v>0</v>
      </c>
      <c r="DP43" s="2" t="s">
        <v>59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6"/>
        <v>0</v>
      </c>
      <c r="DX43" s="2" t="s">
        <v>59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4">
        <f t="shared" si="17"/>
        <v>0</v>
      </c>
      <c r="EF43" s="2" t="s">
        <v>59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8"/>
        <v>0</v>
      </c>
      <c r="EN43" s="2" t="s">
        <v>59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9"/>
        <v>0</v>
      </c>
      <c r="EV43" s="2" t="s">
        <v>59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20"/>
        <v>0</v>
      </c>
      <c r="FD43" s="2" t="s">
        <v>59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21"/>
        <v>0</v>
      </c>
      <c r="FL43" s="2" t="s">
        <v>59</v>
      </c>
      <c r="FM43" s="2">
        <v>23</v>
      </c>
      <c r="FN43" s="2">
        <v>22</v>
      </c>
      <c r="FO43" s="2">
        <v>1</v>
      </c>
      <c r="FP43" s="2">
        <v>0</v>
      </c>
      <c r="FQ43" s="4">
        <v>0.96</v>
      </c>
      <c r="FR43" s="4">
        <f t="shared" si="22"/>
        <v>0</v>
      </c>
      <c r="FT43" s="2" t="s">
        <v>59</v>
      </c>
      <c r="FU43" s="2">
        <v>23</v>
      </c>
      <c r="FV43" s="2">
        <v>22</v>
      </c>
      <c r="FW43" s="2">
        <v>1</v>
      </c>
      <c r="FX43" s="2">
        <v>0</v>
      </c>
      <c r="FY43" s="4">
        <v>0.96</v>
      </c>
      <c r="FZ43" s="4">
        <f t="shared" si="23"/>
        <v>0</v>
      </c>
      <c r="GB43" s="2" t="s">
        <v>59</v>
      </c>
      <c r="GC43" s="2">
        <v>23</v>
      </c>
      <c r="GD43" s="2">
        <v>22</v>
      </c>
      <c r="GE43" s="2">
        <v>1</v>
      </c>
      <c r="GF43" s="2">
        <v>0</v>
      </c>
      <c r="GG43" s="4">
        <v>0.96</v>
      </c>
      <c r="GH43" s="4">
        <f t="shared" si="24"/>
        <v>0</v>
      </c>
      <c r="GJ43" s="2" t="s">
        <v>59</v>
      </c>
      <c r="GK43" s="2">
        <v>23</v>
      </c>
      <c r="GL43" s="2">
        <v>22</v>
      </c>
      <c r="GM43" s="2">
        <v>1</v>
      </c>
      <c r="GN43" s="2">
        <v>0</v>
      </c>
      <c r="GO43" s="4">
        <v>0.96</v>
      </c>
      <c r="GP43" s="4">
        <f t="shared" si="25"/>
        <v>0</v>
      </c>
      <c r="GR43" s="2" t="s">
        <v>59</v>
      </c>
      <c r="GS43" s="2">
        <v>23</v>
      </c>
      <c r="GT43" s="2">
        <v>22</v>
      </c>
      <c r="GU43" s="2">
        <v>1</v>
      </c>
      <c r="GV43" s="2">
        <v>0</v>
      </c>
      <c r="GW43" s="4">
        <v>0.96</v>
      </c>
      <c r="GX43" s="111">
        <f t="shared" si="111"/>
        <v>0</v>
      </c>
      <c r="GZ43" s="2" t="s">
        <v>59</v>
      </c>
      <c r="HA43" s="2">
        <v>23</v>
      </c>
      <c r="HB43" s="2">
        <v>22</v>
      </c>
      <c r="HC43" s="2">
        <v>1</v>
      </c>
      <c r="HD43" s="2">
        <v>0</v>
      </c>
      <c r="HE43" s="4">
        <v>0.96</v>
      </c>
      <c r="HF43" s="4">
        <f>HE43-'[1]ASUS MeMO Pad 8 K011'!ES43</f>
        <v>0</v>
      </c>
      <c r="HH43" s="2" t="s">
        <v>59</v>
      </c>
      <c r="HI43" s="2">
        <v>23</v>
      </c>
      <c r="HJ43" s="2">
        <v>22</v>
      </c>
      <c r="HK43" s="2">
        <v>1</v>
      </c>
      <c r="HL43" s="2">
        <v>0</v>
      </c>
      <c r="HM43" s="4">
        <v>0.96</v>
      </c>
      <c r="HN43" s="4">
        <f t="shared" si="26"/>
        <v>0</v>
      </c>
      <c r="HP43" s="65" t="s">
        <v>59</v>
      </c>
      <c r="HQ43" s="2">
        <v>27</v>
      </c>
      <c r="HR43" s="2">
        <v>26</v>
      </c>
      <c r="HS43" s="2">
        <v>1</v>
      </c>
      <c r="HT43" s="11">
        <v>0</v>
      </c>
      <c r="HU43" s="4">
        <v>0.9</v>
      </c>
      <c r="HV43" s="4">
        <f t="shared" si="27"/>
        <v>-5.9999999999999942E-2</v>
      </c>
      <c r="HX43" s="65" t="s">
        <v>59</v>
      </c>
      <c r="HY43" s="2">
        <v>27</v>
      </c>
      <c r="HZ43" s="2">
        <v>26</v>
      </c>
      <c r="IA43" s="2">
        <v>1</v>
      </c>
      <c r="IB43" s="11">
        <v>0</v>
      </c>
      <c r="IC43" s="4">
        <f t="shared" si="105"/>
        <v>0.96296296296296291</v>
      </c>
      <c r="ID43" s="4">
        <f t="shared" si="28"/>
        <v>6.2962962962962887E-2</v>
      </c>
      <c r="IF43" s="65" t="s">
        <v>59</v>
      </c>
      <c r="IG43" s="2">
        <v>27</v>
      </c>
      <c r="IH43" s="2">
        <v>26</v>
      </c>
      <c r="II43" s="2">
        <v>1</v>
      </c>
      <c r="IJ43" s="2">
        <v>0</v>
      </c>
      <c r="IK43" s="4">
        <f t="shared" si="106"/>
        <v>0.96296296296296291</v>
      </c>
      <c r="IL43" s="4">
        <f t="shared" si="29"/>
        <v>0</v>
      </c>
      <c r="IN43" s="65" t="s">
        <v>59</v>
      </c>
      <c r="IO43" s="2">
        <v>27</v>
      </c>
      <c r="IP43" s="2">
        <v>26</v>
      </c>
      <c r="IQ43" s="2">
        <v>1</v>
      </c>
      <c r="IR43" s="2">
        <v>0</v>
      </c>
      <c r="IS43" s="4">
        <f>IP43/IO43</f>
        <v>0.96296296296296291</v>
      </c>
      <c r="IT43" s="4">
        <f t="shared" si="30"/>
        <v>0</v>
      </c>
      <c r="IV43" s="65" t="s">
        <v>59</v>
      </c>
      <c r="IW43" s="2">
        <v>27</v>
      </c>
      <c r="IX43" s="2">
        <v>26</v>
      </c>
      <c r="IY43" s="2">
        <v>1</v>
      </c>
      <c r="IZ43" s="2">
        <v>0</v>
      </c>
      <c r="JA43" s="4">
        <f>IX43/IW43</f>
        <v>0.96296296296296291</v>
      </c>
      <c r="JB43" s="4">
        <f t="shared" si="31"/>
        <v>0</v>
      </c>
      <c r="JD43" s="114" t="s">
        <v>59</v>
      </c>
      <c r="JE43" s="2">
        <v>27</v>
      </c>
      <c r="JF43" s="2">
        <v>26</v>
      </c>
      <c r="JG43" s="2">
        <v>1</v>
      </c>
      <c r="JH43" s="2">
        <v>0</v>
      </c>
      <c r="JI43" s="4">
        <f>JF43/JE43</f>
        <v>0.96296296296296291</v>
      </c>
      <c r="JJ43" s="4">
        <f t="shared" si="32"/>
        <v>0</v>
      </c>
      <c r="JL43" s="114" t="s">
        <v>59</v>
      </c>
      <c r="JM43" s="2">
        <v>27</v>
      </c>
      <c r="JN43" s="2">
        <v>26</v>
      </c>
      <c r="JO43" s="2">
        <v>1</v>
      </c>
      <c r="JP43" s="2">
        <v>0</v>
      </c>
      <c r="JQ43" s="4">
        <f>JN43/JM43</f>
        <v>0.96296296296296291</v>
      </c>
      <c r="JR43" s="4">
        <f t="shared" si="117"/>
        <v>0</v>
      </c>
      <c r="JT43" s="114" t="s">
        <v>59</v>
      </c>
      <c r="JU43" s="2">
        <v>27</v>
      </c>
      <c r="JV43" s="2">
        <v>26</v>
      </c>
      <c r="JW43" s="2">
        <v>1</v>
      </c>
      <c r="JX43" s="2">
        <v>0</v>
      </c>
      <c r="JY43" s="4">
        <f>JV43/JU43</f>
        <v>0.96296296296296291</v>
      </c>
      <c r="JZ43" s="4">
        <f t="shared" si="34"/>
        <v>0</v>
      </c>
      <c r="KB43" s="114" t="s">
        <v>59</v>
      </c>
      <c r="KC43" s="2">
        <v>27</v>
      </c>
      <c r="KD43" s="2">
        <v>26</v>
      </c>
      <c r="KE43" s="2">
        <v>1</v>
      </c>
      <c r="KF43" s="2">
        <v>0</v>
      </c>
      <c r="KG43" s="4">
        <f>KD43/KC43</f>
        <v>0.96296296296296291</v>
      </c>
      <c r="KH43" s="4">
        <f t="shared" si="35"/>
        <v>0</v>
      </c>
      <c r="KJ43" s="114" t="s">
        <v>59</v>
      </c>
      <c r="KK43" s="2">
        <v>27</v>
      </c>
      <c r="KL43" s="2">
        <v>26</v>
      </c>
      <c r="KM43" s="2">
        <v>1</v>
      </c>
      <c r="KN43" s="2">
        <v>0</v>
      </c>
      <c r="KO43" s="4">
        <f>KL43/KK43</f>
        <v>0.96296296296296291</v>
      </c>
      <c r="KP43" s="4">
        <f t="shared" si="36"/>
        <v>0</v>
      </c>
      <c r="KQ43" s="4"/>
      <c r="KR43" s="123" t="s">
        <v>59</v>
      </c>
      <c r="KS43" s="117">
        <v>27</v>
      </c>
      <c r="KT43" s="117">
        <v>26</v>
      </c>
      <c r="KU43" s="117">
        <v>1</v>
      </c>
      <c r="KV43" s="117">
        <v>0</v>
      </c>
      <c r="KW43" s="118">
        <v>0.96296296296296291</v>
      </c>
      <c r="KX43" s="118">
        <v>0</v>
      </c>
      <c r="KY43" s="116"/>
      <c r="KZ43" s="123" t="s">
        <v>59</v>
      </c>
      <c r="LA43" s="117">
        <v>27</v>
      </c>
      <c r="LB43" s="117">
        <v>26</v>
      </c>
      <c r="LC43" s="117">
        <v>1</v>
      </c>
      <c r="LD43" s="117">
        <v>0</v>
      </c>
      <c r="LE43" s="118">
        <v>0.96296296296296291</v>
      </c>
      <c r="LF43" s="158">
        <f t="shared" si="37"/>
        <v>0</v>
      </c>
      <c r="LG43" s="158"/>
      <c r="LH43" s="163" t="s">
        <v>59</v>
      </c>
      <c r="LI43" s="156">
        <v>27</v>
      </c>
      <c r="LJ43" s="156">
        <v>26</v>
      </c>
      <c r="LK43" s="156">
        <v>1</v>
      </c>
      <c r="LL43" s="156">
        <v>0</v>
      </c>
      <c r="LM43" s="162">
        <v>0.96</v>
      </c>
      <c r="LN43" s="158">
        <f t="shared" si="38"/>
        <v>-2.962962962962945E-3</v>
      </c>
      <c r="LO43" s="157"/>
      <c r="LP43" s="163" t="s">
        <v>59</v>
      </c>
      <c r="LQ43" s="157">
        <v>27</v>
      </c>
      <c r="LR43" s="157">
        <v>26</v>
      </c>
      <c r="LS43" s="157">
        <v>1</v>
      </c>
      <c r="LT43" s="157">
        <v>0</v>
      </c>
      <c r="LU43" s="158">
        <v>0.96296296296296291</v>
      </c>
      <c r="LV43" s="4">
        <f t="shared" si="39"/>
        <v>0</v>
      </c>
      <c r="LX43" s="163" t="s">
        <v>59</v>
      </c>
      <c r="LY43" s="157">
        <v>27</v>
      </c>
      <c r="LZ43" s="157">
        <v>26</v>
      </c>
      <c r="MA43" s="157">
        <v>1</v>
      </c>
      <c r="MB43" s="157">
        <v>0</v>
      </c>
      <c r="MC43" s="158">
        <f t="shared" si="109"/>
        <v>0.96296296296296291</v>
      </c>
      <c r="MD43" s="158">
        <f t="shared" si="40"/>
        <v>0</v>
      </c>
      <c r="MF43" s="163" t="s">
        <v>59</v>
      </c>
      <c r="MG43" s="156">
        <v>27</v>
      </c>
      <c r="MH43" s="156">
        <v>26</v>
      </c>
      <c r="MI43" s="156">
        <v>1</v>
      </c>
      <c r="MJ43" s="156">
        <v>0</v>
      </c>
      <c r="MK43" s="162">
        <f t="shared" si="41"/>
        <v>0.96296296296296291</v>
      </c>
      <c r="ML43" s="158">
        <f t="shared" si="42"/>
        <v>0</v>
      </c>
      <c r="MM43" s="157"/>
      <c r="MN43" s="163" t="s">
        <v>59</v>
      </c>
      <c r="MO43" s="156">
        <v>27</v>
      </c>
      <c r="MP43" s="156">
        <v>26</v>
      </c>
      <c r="MQ43" s="156">
        <v>1</v>
      </c>
      <c r="MR43" s="156">
        <v>0</v>
      </c>
      <c r="MS43" s="162">
        <v>0.96</v>
      </c>
      <c r="MT43" s="158">
        <f t="shared" si="43"/>
        <v>-2.962962962962945E-3</v>
      </c>
      <c r="MU43" s="157"/>
      <c r="MV43" s="163" t="s">
        <v>59</v>
      </c>
      <c r="MW43" s="156">
        <v>27</v>
      </c>
      <c r="MX43" s="156">
        <v>26</v>
      </c>
      <c r="MY43" s="156">
        <v>1</v>
      </c>
      <c r="MZ43" s="156">
        <v>0</v>
      </c>
      <c r="NA43" s="162">
        <v>0.96</v>
      </c>
      <c r="NB43" s="158">
        <f t="shared" si="44"/>
        <v>0</v>
      </c>
      <c r="NC43" s="157"/>
      <c r="ND43" s="163" t="s">
        <v>59</v>
      </c>
      <c r="NE43" s="156">
        <v>27</v>
      </c>
      <c r="NF43" s="156">
        <v>26</v>
      </c>
      <c r="NG43" s="156">
        <v>1</v>
      </c>
      <c r="NH43" s="156">
        <v>0</v>
      </c>
      <c r="NI43" s="162">
        <v>0.96</v>
      </c>
      <c r="NJ43" s="158">
        <f t="shared" si="45"/>
        <v>0</v>
      </c>
      <c r="NK43" s="157"/>
      <c r="NL43" s="163" t="s">
        <v>59</v>
      </c>
      <c r="NM43" s="156">
        <v>27</v>
      </c>
      <c r="NN43" s="156">
        <v>26</v>
      </c>
      <c r="NO43" s="156">
        <v>1</v>
      </c>
      <c r="NP43" s="156">
        <v>0</v>
      </c>
      <c r="NQ43" s="162">
        <v>0.96</v>
      </c>
      <c r="NR43" s="158">
        <f t="shared" si="46"/>
        <v>0</v>
      </c>
      <c r="NS43" s="157"/>
      <c r="OO43" s="163" t="s">
        <v>59</v>
      </c>
      <c r="OP43" s="156">
        <v>27</v>
      </c>
      <c r="OQ43" s="156">
        <v>26</v>
      </c>
      <c r="OR43" s="156">
        <v>1</v>
      </c>
      <c r="OS43" s="156">
        <v>0</v>
      </c>
      <c r="OT43" s="162">
        <v>0.96</v>
      </c>
      <c r="OU43" s="158">
        <f t="shared" si="48"/>
        <v>0</v>
      </c>
      <c r="OW43" s="163" t="s">
        <v>59</v>
      </c>
      <c r="OX43" s="156">
        <v>27</v>
      </c>
      <c r="OY43" s="156">
        <v>26</v>
      </c>
      <c r="OZ43" s="156">
        <v>1</v>
      </c>
      <c r="PA43" s="156">
        <v>0</v>
      </c>
      <c r="PB43" s="162">
        <v>0.96</v>
      </c>
      <c r="PC43" s="158">
        <f t="shared" si="50"/>
        <v>0</v>
      </c>
      <c r="PE43" s="163" t="s">
        <v>59</v>
      </c>
      <c r="PF43" s="156">
        <v>27</v>
      </c>
      <c r="PG43" s="156">
        <v>26</v>
      </c>
      <c r="PH43" s="156">
        <v>1</v>
      </c>
      <c r="PI43" s="156">
        <v>0</v>
      </c>
      <c r="PJ43" s="158">
        <f t="shared" si="51"/>
        <v>0.96296296296296291</v>
      </c>
      <c r="PK43" s="158">
        <f t="shared" si="52"/>
        <v>2.962962962962945E-3</v>
      </c>
      <c r="PM43" s="163" t="s">
        <v>59</v>
      </c>
      <c r="PN43" s="156">
        <v>27</v>
      </c>
      <c r="PO43" s="156">
        <v>26</v>
      </c>
      <c r="PP43" s="156">
        <v>1</v>
      </c>
      <c r="PQ43" s="156">
        <v>0</v>
      </c>
      <c r="PR43" s="158">
        <f t="shared" si="53"/>
        <v>0.96296296296296291</v>
      </c>
      <c r="PS43" s="158">
        <f t="shared" si="54"/>
        <v>0</v>
      </c>
      <c r="PU43" s="163" t="s">
        <v>59</v>
      </c>
      <c r="PV43" s="156">
        <v>27</v>
      </c>
      <c r="PW43" s="156">
        <v>26</v>
      </c>
      <c r="PX43" s="156">
        <v>1</v>
      </c>
      <c r="PY43" s="156">
        <v>0</v>
      </c>
      <c r="PZ43" s="158">
        <f t="shared" si="55"/>
        <v>0.96296296296296291</v>
      </c>
      <c r="QA43" s="158">
        <f t="shared" si="56"/>
        <v>0</v>
      </c>
      <c r="QC43" s="163" t="s">
        <v>59</v>
      </c>
      <c r="QD43" s="156">
        <v>27</v>
      </c>
      <c r="QE43" s="156">
        <v>26</v>
      </c>
      <c r="QF43" s="156">
        <v>1</v>
      </c>
      <c r="QG43" s="156">
        <v>0</v>
      </c>
      <c r="QH43" s="158">
        <f t="shared" si="57"/>
        <v>0.96296296296296291</v>
      </c>
      <c r="QI43" s="158">
        <f t="shared" si="58"/>
        <v>0</v>
      </c>
      <c r="QK43" s="163" t="s">
        <v>59</v>
      </c>
      <c r="QL43" s="156">
        <v>27</v>
      </c>
      <c r="QM43" s="156">
        <v>26</v>
      </c>
      <c r="QN43" s="156">
        <v>1</v>
      </c>
      <c r="QO43" s="156">
        <v>0</v>
      </c>
      <c r="QP43" s="158">
        <f t="shared" si="59"/>
        <v>0.96296296296296291</v>
      </c>
      <c r="QQ43" s="158">
        <f t="shared" si="60"/>
        <v>0</v>
      </c>
      <c r="QS43" s="163" t="s">
        <v>59</v>
      </c>
      <c r="QT43" s="156">
        <v>27</v>
      </c>
      <c r="QU43" s="156">
        <v>26</v>
      </c>
      <c r="QV43" s="157">
        <v>1</v>
      </c>
      <c r="QW43" s="157">
        <v>0</v>
      </c>
      <c r="QX43" s="158">
        <f t="shared" si="61"/>
        <v>0.96296296296296291</v>
      </c>
      <c r="QY43" s="158">
        <f t="shared" si="62"/>
        <v>0</v>
      </c>
      <c r="RA43" s="163" t="s">
        <v>59</v>
      </c>
      <c r="RB43" s="156">
        <v>27</v>
      </c>
      <c r="RC43" s="156">
        <v>26</v>
      </c>
      <c r="RD43" s="157">
        <v>1</v>
      </c>
      <c r="RE43" s="157">
        <v>0</v>
      </c>
      <c r="RF43" s="158">
        <f t="shared" si="63"/>
        <v>0.96296296296296291</v>
      </c>
      <c r="RG43" s="158">
        <f t="shared" si="64"/>
        <v>0</v>
      </c>
      <c r="RI43" s="163" t="s">
        <v>59</v>
      </c>
      <c r="RJ43" s="156">
        <v>27</v>
      </c>
      <c r="RK43" s="156">
        <v>26</v>
      </c>
      <c r="RL43" s="157">
        <v>1</v>
      </c>
      <c r="RM43" s="157">
        <v>0</v>
      </c>
      <c r="RN43" s="158">
        <f t="shared" si="65"/>
        <v>0.96296296296296291</v>
      </c>
      <c r="RO43" s="158">
        <f t="shared" si="66"/>
        <v>0</v>
      </c>
      <c r="RQ43" s="163" t="s">
        <v>59</v>
      </c>
      <c r="RR43" s="156">
        <v>27</v>
      </c>
      <c r="RS43" s="156">
        <v>26</v>
      </c>
      <c r="RT43" s="157">
        <v>1</v>
      </c>
      <c r="RU43" s="157">
        <v>0</v>
      </c>
      <c r="RV43" s="158">
        <f t="shared" si="67"/>
        <v>0.96296296296296291</v>
      </c>
      <c r="RW43" s="158">
        <f t="shared" si="68"/>
        <v>0</v>
      </c>
      <c r="RY43" s="163" t="s">
        <v>59</v>
      </c>
      <c r="RZ43" s="156">
        <v>27</v>
      </c>
      <c r="SA43" s="156">
        <v>26</v>
      </c>
      <c r="SB43" s="157">
        <v>1</v>
      </c>
      <c r="SC43" s="157">
        <v>0</v>
      </c>
      <c r="SD43" s="158">
        <f t="shared" si="69"/>
        <v>0.96296296296296291</v>
      </c>
      <c r="SE43" s="158">
        <f t="shared" si="70"/>
        <v>0</v>
      </c>
      <c r="SG43" s="163" t="s">
        <v>59</v>
      </c>
      <c r="SH43" s="156">
        <v>27</v>
      </c>
      <c r="SI43" s="156">
        <v>26</v>
      </c>
      <c r="SJ43" s="157">
        <v>1</v>
      </c>
      <c r="SK43" s="157">
        <v>0</v>
      </c>
      <c r="SL43" s="158">
        <f t="shared" si="71"/>
        <v>0.96296296296296291</v>
      </c>
      <c r="SM43" s="158">
        <f t="shared" si="72"/>
        <v>0</v>
      </c>
      <c r="SO43" s="163" t="s">
        <v>59</v>
      </c>
      <c r="SP43" s="156">
        <v>27</v>
      </c>
      <c r="SQ43" s="156">
        <v>26</v>
      </c>
      <c r="SR43" s="157">
        <v>1</v>
      </c>
      <c r="SS43" s="157">
        <v>0</v>
      </c>
      <c r="ST43" s="158">
        <f t="shared" si="73"/>
        <v>0.96296296296296291</v>
      </c>
      <c r="SU43" s="158">
        <f t="shared" si="74"/>
        <v>0</v>
      </c>
      <c r="SW43" s="163" t="s">
        <v>59</v>
      </c>
      <c r="SX43" s="157">
        <v>27</v>
      </c>
      <c r="SY43" s="157">
        <v>26</v>
      </c>
      <c r="SZ43" s="157">
        <v>1</v>
      </c>
      <c r="TA43" s="157">
        <v>0</v>
      </c>
      <c r="TB43" s="158">
        <f t="shared" si="75"/>
        <v>0.96296296296296291</v>
      </c>
      <c r="TC43" s="158">
        <f t="shared" si="76"/>
        <v>0</v>
      </c>
      <c r="TE43" s="163" t="s">
        <v>59</v>
      </c>
      <c r="TF43" s="157">
        <v>27</v>
      </c>
      <c r="TG43" s="157">
        <v>26</v>
      </c>
      <c r="TH43" s="157">
        <v>1</v>
      </c>
      <c r="TI43" s="157">
        <v>0</v>
      </c>
      <c r="TJ43" s="158">
        <f t="shared" si="77"/>
        <v>0.96296296296296291</v>
      </c>
      <c r="TK43" s="158">
        <f t="shared" si="78"/>
        <v>0</v>
      </c>
      <c r="TM43" s="163" t="s">
        <v>59</v>
      </c>
      <c r="TN43" s="157">
        <v>27</v>
      </c>
      <c r="TO43" s="157">
        <v>26</v>
      </c>
      <c r="TP43" s="157">
        <v>1</v>
      </c>
      <c r="TQ43" s="157">
        <v>0</v>
      </c>
      <c r="TR43" s="158">
        <f t="shared" si="79"/>
        <v>0.96296296296296291</v>
      </c>
      <c r="TS43" s="158">
        <f t="shared" si="80"/>
        <v>0</v>
      </c>
      <c r="TU43" s="163" t="s">
        <v>59</v>
      </c>
      <c r="TV43" s="157">
        <v>27</v>
      </c>
      <c r="TW43" s="157">
        <v>26</v>
      </c>
      <c r="TX43" s="157">
        <v>1</v>
      </c>
      <c r="TY43" s="157">
        <v>0</v>
      </c>
      <c r="TZ43" s="158">
        <f t="shared" si="81"/>
        <v>0.96296296296296291</v>
      </c>
      <c r="UA43" s="158">
        <f t="shared" si="82"/>
        <v>0</v>
      </c>
      <c r="UC43" s="163" t="s">
        <v>59</v>
      </c>
      <c r="UD43" s="157">
        <v>27</v>
      </c>
      <c r="UE43" s="157">
        <v>26</v>
      </c>
      <c r="UF43" s="157">
        <v>1</v>
      </c>
      <c r="UG43" s="157">
        <v>0</v>
      </c>
      <c r="UH43" s="158">
        <f t="shared" si="83"/>
        <v>0.96296296296296291</v>
      </c>
      <c r="UI43" s="158">
        <f t="shared" si="84"/>
        <v>0</v>
      </c>
      <c r="UK43" s="163" t="s">
        <v>59</v>
      </c>
      <c r="UL43" s="157">
        <v>27</v>
      </c>
      <c r="UM43" s="157">
        <v>26</v>
      </c>
      <c r="UN43" s="157">
        <v>1</v>
      </c>
      <c r="UO43" s="157">
        <v>0</v>
      </c>
      <c r="UP43" s="158">
        <f t="shared" si="85"/>
        <v>0.96296296296296291</v>
      </c>
      <c r="UQ43" s="158">
        <f t="shared" si="86"/>
        <v>0</v>
      </c>
      <c r="US43" s="163" t="s">
        <v>59</v>
      </c>
      <c r="UT43" s="157">
        <v>27</v>
      </c>
      <c r="UU43" s="157">
        <v>26</v>
      </c>
      <c r="UV43" s="157">
        <v>1</v>
      </c>
      <c r="UW43" s="157">
        <v>0</v>
      </c>
      <c r="UX43" s="158">
        <f t="shared" si="87"/>
        <v>0.96296296296296291</v>
      </c>
      <c r="UY43" s="158">
        <f t="shared" si="88"/>
        <v>0</v>
      </c>
      <c r="UZ43" s="157"/>
      <c r="VA43" s="163" t="s">
        <v>59</v>
      </c>
      <c r="VB43" s="157">
        <v>27</v>
      </c>
      <c r="VC43" s="157">
        <v>26</v>
      </c>
      <c r="VD43" s="157">
        <v>1</v>
      </c>
      <c r="VE43" s="157">
        <v>0</v>
      </c>
      <c r="VF43" s="158">
        <f t="shared" si="89"/>
        <v>0.96296296296296291</v>
      </c>
      <c r="VG43" s="158">
        <f t="shared" si="90"/>
        <v>0</v>
      </c>
      <c r="VI43" s="163" t="s">
        <v>59</v>
      </c>
      <c r="VJ43" s="157">
        <v>27</v>
      </c>
      <c r="VK43" s="157">
        <v>26</v>
      </c>
      <c r="VL43" s="157">
        <v>1</v>
      </c>
      <c r="VM43" s="157">
        <v>0</v>
      </c>
      <c r="VN43" s="158">
        <f t="shared" si="91"/>
        <v>0.96296296296296291</v>
      </c>
      <c r="VO43" s="158">
        <f t="shared" si="92"/>
        <v>0</v>
      </c>
      <c r="VQ43" s="163" t="s">
        <v>59</v>
      </c>
      <c r="VR43" s="157">
        <v>27</v>
      </c>
      <c r="VS43" s="157">
        <v>26</v>
      </c>
      <c r="VT43" s="157">
        <v>1</v>
      </c>
      <c r="VU43" s="157">
        <v>0</v>
      </c>
      <c r="VV43" s="158">
        <f t="shared" si="93"/>
        <v>0.96296296296296291</v>
      </c>
      <c r="VW43" s="158">
        <f t="shared" si="94"/>
        <v>0</v>
      </c>
      <c r="VY43" s="163" t="s">
        <v>59</v>
      </c>
      <c r="VZ43" s="157">
        <v>27</v>
      </c>
      <c r="WA43" s="157">
        <v>26</v>
      </c>
      <c r="WB43" s="157">
        <v>1</v>
      </c>
      <c r="WC43" s="157">
        <v>0</v>
      </c>
      <c r="WD43" s="158">
        <f t="shared" si="95"/>
        <v>0.96296296296296291</v>
      </c>
      <c r="WE43" s="158">
        <f t="shared" si="96"/>
        <v>0</v>
      </c>
      <c r="WG43" s="163" t="s">
        <v>59</v>
      </c>
      <c r="WH43" s="157">
        <v>27</v>
      </c>
      <c r="WI43" s="157">
        <v>26</v>
      </c>
      <c r="WJ43" s="157">
        <v>1</v>
      </c>
      <c r="WK43" s="157">
        <v>0</v>
      </c>
      <c r="WL43" s="158">
        <f t="shared" si="97"/>
        <v>0.96296296296296291</v>
      </c>
      <c r="WM43" s="158">
        <f t="shared" si="98"/>
        <v>0</v>
      </c>
      <c r="WO43" s="163" t="s">
        <v>59</v>
      </c>
      <c r="WP43" s="157">
        <v>27</v>
      </c>
      <c r="WQ43" s="157">
        <v>26</v>
      </c>
      <c r="WR43" s="157">
        <v>1</v>
      </c>
      <c r="WS43" s="157">
        <v>0</v>
      </c>
      <c r="WT43" s="158">
        <f t="shared" si="99"/>
        <v>0.96296296296296291</v>
      </c>
      <c r="WU43" s="158">
        <f t="shared" si="100"/>
        <v>0</v>
      </c>
      <c r="WW43" s="163" t="s">
        <v>59</v>
      </c>
      <c r="WX43" s="157">
        <v>27</v>
      </c>
      <c r="WY43" s="157">
        <v>26</v>
      </c>
      <c r="WZ43" s="157">
        <v>1</v>
      </c>
      <c r="XA43" s="157">
        <v>0</v>
      </c>
      <c r="XB43" s="158">
        <f t="shared" si="101"/>
        <v>0.96296296296296291</v>
      </c>
      <c r="XC43" s="158" t="str">
        <f t="shared" si="102"/>
        <v>OK</v>
      </c>
      <c r="XE43" s="163" t="s">
        <v>59</v>
      </c>
      <c r="XF43" s="157">
        <f>32-5</f>
        <v>27</v>
      </c>
      <c r="XG43" s="157">
        <v>26</v>
      </c>
      <c r="XH43" s="157">
        <v>1</v>
      </c>
      <c r="XI43" s="157">
        <f>5-5</f>
        <v>0</v>
      </c>
      <c r="XJ43" s="158">
        <f t="shared" si="103"/>
        <v>0.96296296296296291</v>
      </c>
      <c r="XK43" s="158" t="str">
        <f t="shared" si="114"/>
        <v>OK</v>
      </c>
      <c r="XM43" s="163" t="s">
        <v>59</v>
      </c>
      <c r="XN43" s="157">
        <f>32</f>
        <v>32</v>
      </c>
      <c r="XO43" s="157">
        <f>26+5</f>
        <v>31</v>
      </c>
      <c r="XP43" s="157">
        <v>1</v>
      </c>
      <c r="XQ43" s="157">
        <f>5-5</f>
        <v>0</v>
      </c>
      <c r="XR43" s="158">
        <f t="shared" si="104"/>
        <v>0.96875</v>
      </c>
      <c r="XS43" s="158" t="str">
        <f t="shared" si="115"/>
        <v>Fail:1%</v>
      </c>
    </row>
    <row r="44" spans="1:643" ht="17.25" thickBot="1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60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116"/>
        <v>0</v>
      </c>
      <c r="P44" s="2" t="s">
        <v>60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3"/>
        <v>0</v>
      </c>
      <c r="X44" s="2" t="s">
        <v>60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4"/>
        <v>0</v>
      </c>
      <c r="AF44" s="2" t="s">
        <v>60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5"/>
        <v>0</v>
      </c>
      <c r="AN44" s="2" t="s">
        <v>60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6"/>
        <v>0</v>
      </c>
      <c r="AV44" s="2" t="s">
        <v>60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7"/>
        <v>0</v>
      </c>
      <c r="BD44" s="2" t="s">
        <v>60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8"/>
        <v>0</v>
      </c>
      <c r="BL44" s="2" t="s">
        <v>60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9"/>
        <v>0</v>
      </c>
      <c r="BT44" s="2" t="s">
        <v>60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10"/>
        <v>0</v>
      </c>
      <c r="CB44" s="2" t="s">
        <v>60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11"/>
        <v>0</v>
      </c>
      <c r="CJ44" s="2" t="s">
        <v>60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2"/>
        <v>0</v>
      </c>
      <c r="CR44" s="2" t="s">
        <v>60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3"/>
        <v>0</v>
      </c>
      <c r="CZ44" s="2" t="s">
        <v>60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4">
        <f t="shared" si="14"/>
        <v>0</v>
      </c>
      <c r="DH44" s="2" t="s">
        <v>60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5"/>
        <v>0</v>
      </c>
      <c r="DP44" s="2" t="s">
        <v>60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6"/>
        <v>0</v>
      </c>
      <c r="DX44" s="2" t="s">
        <v>60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4">
        <f t="shared" si="17"/>
        <v>0</v>
      </c>
      <c r="EF44" s="2" t="s">
        <v>60</v>
      </c>
      <c r="EG44" s="2">
        <v>12</v>
      </c>
      <c r="EH44" s="2">
        <v>12</v>
      </c>
      <c r="EI44" s="2">
        <v>0</v>
      </c>
      <c r="EJ44" s="2">
        <v>0</v>
      </c>
      <c r="EK44" s="4">
        <v>1</v>
      </c>
      <c r="EL44" s="4">
        <f t="shared" si="18"/>
        <v>0</v>
      </c>
      <c r="EN44" s="2" t="s">
        <v>60</v>
      </c>
      <c r="EO44" s="2">
        <v>12</v>
      </c>
      <c r="EP44" s="2">
        <v>12</v>
      </c>
      <c r="EQ44" s="2">
        <v>0</v>
      </c>
      <c r="ER44" s="2">
        <v>0</v>
      </c>
      <c r="ES44" s="4">
        <v>1</v>
      </c>
      <c r="ET44" s="4">
        <f t="shared" si="19"/>
        <v>0</v>
      </c>
      <c r="EV44" s="2" t="s">
        <v>60</v>
      </c>
      <c r="EW44" s="2">
        <v>12</v>
      </c>
      <c r="EX44" s="2">
        <v>12</v>
      </c>
      <c r="EY44" s="2">
        <v>0</v>
      </c>
      <c r="EZ44" s="2">
        <v>0</v>
      </c>
      <c r="FA44" s="4">
        <v>1</v>
      </c>
      <c r="FB44" s="4">
        <f t="shared" si="20"/>
        <v>0</v>
      </c>
      <c r="FD44" s="2" t="s">
        <v>60</v>
      </c>
      <c r="FE44" s="2">
        <v>12</v>
      </c>
      <c r="FF44" s="2">
        <v>12</v>
      </c>
      <c r="FG44" s="2">
        <v>0</v>
      </c>
      <c r="FH44" s="2">
        <v>0</v>
      </c>
      <c r="FI44" s="4">
        <v>1</v>
      </c>
      <c r="FJ44" s="4">
        <f t="shared" si="21"/>
        <v>0</v>
      </c>
      <c r="FL44" s="2" t="s">
        <v>60</v>
      </c>
      <c r="FM44" s="2">
        <v>12</v>
      </c>
      <c r="FN44" s="2">
        <v>12</v>
      </c>
      <c r="FO44" s="2">
        <v>0</v>
      </c>
      <c r="FP44" s="2">
        <v>0</v>
      </c>
      <c r="FQ44" s="4">
        <v>1</v>
      </c>
      <c r="FR44" s="4">
        <f t="shared" si="22"/>
        <v>0</v>
      </c>
      <c r="FT44" s="2" t="s">
        <v>60</v>
      </c>
      <c r="FU44" s="2">
        <v>12</v>
      </c>
      <c r="FV44" s="2">
        <v>12</v>
      </c>
      <c r="FW44" s="2">
        <v>0</v>
      </c>
      <c r="FX44" s="2">
        <v>0</v>
      </c>
      <c r="FY44" s="4">
        <v>1</v>
      </c>
      <c r="FZ44" s="4">
        <f t="shared" si="23"/>
        <v>0</v>
      </c>
      <c r="GB44" s="2" t="s">
        <v>60</v>
      </c>
      <c r="GC44" s="2">
        <v>12</v>
      </c>
      <c r="GD44" s="2">
        <v>12</v>
      </c>
      <c r="GE44" s="2">
        <v>0</v>
      </c>
      <c r="GF44" s="2">
        <v>0</v>
      </c>
      <c r="GG44" s="4">
        <v>1</v>
      </c>
      <c r="GH44" s="4">
        <f t="shared" si="24"/>
        <v>0</v>
      </c>
      <c r="GJ44" s="2" t="s">
        <v>60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5"/>
        <v>0</v>
      </c>
      <c r="GR44" s="2" t="s">
        <v>60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111">
        <f t="shared" si="111"/>
        <v>0</v>
      </c>
      <c r="GZ44" s="2" t="s">
        <v>60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>HE44-'[1]ASUS MeMO Pad 8 K011'!ES44</f>
        <v>0</v>
      </c>
      <c r="HH44" s="2" t="s">
        <v>60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6"/>
        <v>0</v>
      </c>
      <c r="HP44" s="2" t="s">
        <v>60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7"/>
        <v>0</v>
      </c>
      <c r="HX44" s="2" t="s">
        <v>60</v>
      </c>
      <c r="HY44" s="2">
        <v>16</v>
      </c>
      <c r="HZ44" s="2">
        <v>16</v>
      </c>
      <c r="IA44" s="2">
        <v>0</v>
      </c>
      <c r="IB44" s="2">
        <v>0</v>
      </c>
      <c r="IC44" s="4">
        <f t="shared" si="105"/>
        <v>1</v>
      </c>
      <c r="ID44" s="4">
        <f t="shared" si="28"/>
        <v>0</v>
      </c>
      <c r="IF44" s="2" t="s">
        <v>60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106"/>
        <v>1</v>
      </c>
      <c r="IL44" s="4">
        <f t="shared" si="29"/>
        <v>0</v>
      </c>
      <c r="IN44" s="2" t="s">
        <v>60</v>
      </c>
      <c r="IO44" s="2">
        <v>16</v>
      </c>
      <c r="IP44" s="2">
        <v>16</v>
      </c>
      <c r="IQ44" s="2">
        <v>0</v>
      </c>
      <c r="IR44" s="2">
        <v>0</v>
      </c>
      <c r="IS44" s="4">
        <v>1</v>
      </c>
      <c r="IT44" s="4">
        <f t="shared" si="30"/>
        <v>0</v>
      </c>
      <c r="IV44" s="2" t="s">
        <v>60</v>
      </c>
      <c r="IW44" s="2">
        <v>16</v>
      </c>
      <c r="IX44" s="2">
        <v>16</v>
      </c>
      <c r="IY44" s="2">
        <v>0</v>
      </c>
      <c r="IZ44" s="2">
        <v>0</v>
      </c>
      <c r="JA44" s="4">
        <v>1</v>
      </c>
      <c r="JB44" s="4">
        <f t="shared" si="31"/>
        <v>0</v>
      </c>
      <c r="JD44" s="2" t="s">
        <v>60</v>
      </c>
      <c r="JE44" s="2">
        <v>16</v>
      </c>
      <c r="JF44" s="2">
        <v>16</v>
      </c>
      <c r="JG44" s="2">
        <v>0</v>
      </c>
      <c r="JH44" s="2">
        <v>0</v>
      </c>
      <c r="JI44" s="4">
        <v>1</v>
      </c>
      <c r="JJ44" s="4">
        <f t="shared" si="32"/>
        <v>0</v>
      </c>
      <c r="JL44" s="2" t="s">
        <v>60</v>
      </c>
      <c r="JM44" s="2">
        <v>16</v>
      </c>
      <c r="JN44" s="2">
        <v>16</v>
      </c>
      <c r="JO44" s="2">
        <v>0</v>
      </c>
      <c r="JP44" s="2">
        <v>0</v>
      </c>
      <c r="JQ44" s="4">
        <v>1</v>
      </c>
      <c r="JR44" s="4">
        <f t="shared" si="117"/>
        <v>0</v>
      </c>
      <c r="JT44" s="2" t="s">
        <v>60</v>
      </c>
      <c r="JU44" s="2">
        <v>16</v>
      </c>
      <c r="JV44" s="2">
        <v>16</v>
      </c>
      <c r="JW44" s="2">
        <v>0</v>
      </c>
      <c r="JX44" s="2">
        <v>0</v>
      </c>
      <c r="JY44" s="4">
        <v>1</v>
      </c>
      <c r="JZ44" s="4">
        <f t="shared" si="34"/>
        <v>0</v>
      </c>
      <c r="KB44" s="2" t="s">
        <v>60</v>
      </c>
      <c r="KC44" s="2">
        <v>16</v>
      </c>
      <c r="KD44" s="2">
        <v>16</v>
      </c>
      <c r="KE44" s="2">
        <v>0</v>
      </c>
      <c r="KF44" s="2">
        <v>0</v>
      </c>
      <c r="KG44" s="4">
        <v>1</v>
      </c>
      <c r="KH44" s="4">
        <f t="shared" si="35"/>
        <v>0</v>
      </c>
      <c r="KJ44" s="2" t="s">
        <v>60</v>
      </c>
      <c r="KK44" s="2">
        <v>16</v>
      </c>
      <c r="KL44" s="2">
        <v>16</v>
      </c>
      <c r="KM44" s="2">
        <v>0</v>
      </c>
      <c r="KN44" s="2">
        <v>0</v>
      </c>
      <c r="KO44" s="4">
        <f t="shared" si="107"/>
        <v>1</v>
      </c>
      <c r="KP44" s="4">
        <f t="shared" si="36"/>
        <v>0</v>
      </c>
      <c r="KQ44" s="4"/>
      <c r="KR44" s="116" t="s">
        <v>60</v>
      </c>
      <c r="KS44" s="116">
        <v>16</v>
      </c>
      <c r="KT44" s="117">
        <v>16</v>
      </c>
      <c r="KU44" s="117">
        <v>0</v>
      </c>
      <c r="KV44" s="117">
        <v>0</v>
      </c>
      <c r="KW44" s="118">
        <v>1</v>
      </c>
      <c r="KX44" s="118">
        <v>0</v>
      </c>
      <c r="KY44" s="116"/>
      <c r="KZ44" s="116" t="s">
        <v>60</v>
      </c>
      <c r="LA44" s="116">
        <v>16</v>
      </c>
      <c r="LB44" s="116">
        <v>16</v>
      </c>
      <c r="LC44" s="116">
        <v>0</v>
      </c>
      <c r="LD44" s="116">
        <v>0</v>
      </c>
      <c r="LE44" s="122">
        <v>1</v>
      </c>
      <c r="LF44" s="158">
        <f t="shared" si="37"/>
        <v>0</v>
      </c>
      <c r="LG44" s="158"/>
      <c r="LH44" s="156" t="s">
        <v>60</v>
      </c>
      <c r="LI44" s="156">
        <v>16</v>
      </c>
      <c r="LJ44" s="156">
        <v>16</v>
      </c>
      <c r="LK44" s="156">
        <v>0</v>
      </c>
      <c r="LL44" s="156">
        <v>0</v>
      </c>
      <c r="LM44" s="162">
        <v>1</v>
      </c>
      <c r="LN44" s="158">
        <f t="shared" si="38"/>
        <v>0</v>
      </c>
      <c r="LO44" s="157"/>
      <c r="LP44" s="2" t="s">
        <v>60</v>
      </c>
      <c r="LQ44" s="2">
        <v>16</v>
      </c>
      <c r="LR44" s="2">
        <v>16</v>
      </c>
      <c r="LS44" s="2">
        <v>0</v>
      </c>
      <c r="LT44" s="2">
        <v>0</v>
      </c>
      <c r="LU44" s="4">
        <f t="shared" si="108"/>
        <v>1</v>
      </c>
      <c r="LV44" s="4">
        <f t="shared" si="39"/>
        <v>0</v>
      </c>
      <c r="LX44" s="157" t="s">
        <v>60</v>
      </c>
      <c r="LY44" s="157">
        <v>16</v>
      </c>
      <c r="LZ44" s="157">
        <v>16</v>
      </c>
      <c r="MA44" s="157">
        <v>0</v>
      </c>
      <c r="MB44" s="157">
        <v>0</v>
      </c>
      <c r="MC44" s="158">
        <f t="shared" si="109"/>
        <v>1</v>
      </c>
      <c r="MD44" s="158">
        <f t="shared" si="40"/>
        <v>0</v>
      </c>
      <c r="MF44" s="156" t="s">
        <v>60</v>
      </c>
      <c r="MG44" s="156">
        <v>16</v>
      </c>
      <c r="MH44" s="156">
        <v>16</v>
      </c>
      <c r="MI44" s="156">
        <v>0</v>
      </c>
      <c r="MJ44" s="156">
        <v>0</v>
      </c>
      <c r="MK44" s="162">
        <f t="shared" si="41"/>
        <v>1</v>
      </c>
      <c r="ML44" s="158">
        <f t="shared" si="42"/>
        <v>0</v>
      </c>
      <c r="MM44" s="157"/>
      <c r="MN44" s="156" t="s">
        <v>60</v>
      </c>
      <c r="MO44" s="156">
        <v>16</v>
      </c>
      <c r="MP44" s="156">
        <v>16</v>
      </c>
      <c r="MQ44" s="156">
        <v>0</v>
      </c>
      <c r="MR44" s="156">
        <v>0</v>
      </c>
      <c r="MS44" s="162">
        <v>1</v>
      </c>
      <c r="MT44" s="158">
        <f t="shared" si="43"/>
        <v>0</v>
      </c>
      <c r="MU44" s="157"/>
      <c r="MV44" s="156" t="s">
        <v>60</v>
      </c>
      <c r="MW44" s="156">
        <v>16</v>
      </c>
      <c r="MX44" s="156">
        <v>16</v>
      </c>
      <c r="MY44" s="156">
        <v>0</v>
      </c>
      <c r="MZ44" s="156">
        <v>0</v>
      </c>
      <c r="NA44" s="162">
        <v>1</v>
      </c>
      <c r="NB44" s="158">
        <f t="shared" si="44"/>
        <v>0</v>
      </c>
      <c r="NC44" s="157"/>
      <c r="ND44" s="156" t="s">
        <v>60</v>
      </c>
      <c r="NE44" s="156">
        <v>16</v>
      </c>
      <c r="NF44" s="156">
        <v>16</v>
      </c>
      <c r="NG44" s="156">
        <v>0</v>
      </c>
      <c r="NH44" s="156">
        <v>0</v>
      </c>
      <c r="NI44" s="162">
        <v>1</v>
      </c>
      <c r="NJ44" s="158">
        <f t="shared" si="45"/>
        <v>0</v>
      </c>
      <c r="NK44" s="157"/>
      <c r="NL44" s="156" t="s">
        <v>60</v>
      </c>
      <c r="NM44" s="156">
        <v>16</v>
      </c>
      <c r="NN44" s="156">
        <v>16</v>
      </c>
      <c r="NO44" s="156">
        <v>0</v>
      </c>
      <c r="NP44" s="156">
        <v>0</v>
      </c>
      <c r="NQ44" s="162">
        <v>1</v>
      </c>
      <c r="NR44" s="158">
        <f t="shared" si="46"/>
        <v>0</v>
      </c>
      <c r="NS44" s="157"/>
      <c r="OO44" s="157" t="s">
        <v>60</v>
      </c>
      <c r="OP44" s="157">
        <v>16</v>
      </c>
      <c r="OQ44" s="157">
        <v>16</v>
      </c>
      <c r="OR44" s="157">
        <v>0</v>
      </c>
      <c r="OS44" s="157">
        <v>0</v>
      </c>
      <c r="OT44" s="158">
        <f t="shared" si="47"/>
        <v>1</v>
      </c>
      <c r="OU44" s="158">
        <f t="shared" si="48"/>
        <v>0</v>
      </c>
      <c r="OW44" s="157" t="s">
        <v>60</v>
      </c>
      <c r="OX44" s="157">
        <v>16</v>
      </c>
      <c r="OY44" s="157">
        <v>16</v>
      </c>
      <c r="OZ44" s="157">
        <v>0</v>
      </c>
      <c r="PA44" s="157">
        <v>0</v>
      </c>
      <c r="PB44" s="158">
        <f t="shared" si="110"/>
        <v>1</v>
      </c>
      <c r="PC44" s="158">
        <f t="shared" si="50"/>
        <v>0</v>
      </c>
      <c r="PE44" s="157" t="s">
        <v>60</v>
      </c>
      <c r="PF44" s="157">
        <v>16</v>
      </c>
      <c r="PG44" s="157">
        <v>16</v>
      </c>
      <c r="PH44" s="157">
        <v>0</v>
      </c>
      <c r="PI44" s="157">
        <v>0</v>
      </c>
      <c r="PJ44" s="158">
        <f t="shared" si="51"/>
        <v>1</v>
      </c>
      <c r="PK44" s="158">
        <f t="shared" si="52"/>
        <v>0</v>
      </c>
      <c r="PM44" s="157" t="s">
        <v>60</v>
      </c>
      <c r="PN44" s="157">
        <v>16</v>
      </c>
      <c r="PO44" s="157">
        <v>16</v>
      </c>
      <c r="PP44" s="157">
        <v>0</v>
      </c>
      <c r="PQ44" s="157">
        <v>0</v>
      </c>
      <c r="PR44" s="158">
        <f t="shared" si="53"/>
        <v>1</v>
      </c>
      <c r="PS44" s="158">
        <f t="shared" si="54"/>
        <v>0</v>
      </c>
      <c r="PU44" s="157" t="s">
        <v>60</v>
      </c>
      <c r="PV44" s="157">
        <v>6</v>
      </c>
      <c r="PW44" s="157">
        <v>6</v>
      </c>
      <c r="PX44" s="157">
        <v>0</v>
      </c>
      <c r="PY44" s="157">
        <v>0</v>
      </c>
      <c r="PZ44" s="158">
        <f t="shared" si="55"/>
        <v>1</v>
      </c>
      <c r="QA44" s="158">
        <f t="shared" si="56"/>
        <v>0</v>
      </c>
      <c r="QC44" s="157" t="s">
        <v>60</v>
      </c>
      <c r="QD44" s="157">
        <v>6</v>
      </c>
      <c r="QE44" s="157">
        <v>6</v>
      </c>
      <c r="QF44" s="157">
        <v>0</v>
      </c>
      <c r="QG44" s="157">
        <v>0</v>
      </c>
      <c r="QH44" s="158">
        <f t="shared" si="57"/>
        <v>1</v>
      </c>
      <c r="QI44" s="158">
        <f t="shared" si="58"/>
        <v>0</v>
      </c>
      <c r="QK44" s="157" t="s">
        <v>60</v>
      </c>
      <c r="QL44" s="157">
        <v>6</v>
      </c>
      <c r="QM44" s="157">
        <v>6</v>
      </c>
      <c r="QN44" s="157">
        <v>0</v>
      </c>
      <c r="QO44" s="157">
        <v>0</v>
      </c>
      <c r="QP44" s="158">
        <f t="shared" si="59"/>
        <v>1</v>
      </c>
      <c r="QQ44" s="158">
        <f t="shared" si="60"/>
        <v>0</v>
      </c>
      <c r="QS44" s="157" t="s">
        <v>60</v>
      </c>
      <c r="QT44" s="157">
        <v>6</v>
      </c>
      <c r="QU44" s="157">
        <v>6</v>
      </c>
      <c r="QV44" s="157">
        <v>0</v>
      </c>
      <c r="QW44" s="157">
        <v>0</v>
      </c>
      <c r="QX44" s="158">
        <f t="shared" si="61"/>
        <v>1</v>
      </c>
      <c r="QY44" s="158">
        <f t="shared" si="62"/>
        <v>0</v>
      </c>
      <c r="RA44" s="157" t="s">
        <v>60</v>
      </c>
      <c r="RB44" s="157">
        <v>6</v>
      </c>
      <c r="RC44" s="157">
        <v>6</v>
      </c>
      <c r="RD44" s="157">
        <v>0</v>
      </c>
      <c r="RE44" s="157">
        <v>0</v>
      </c>
      <c r="RF44" s="158">
        <f t="shared" si="63"/>
        <v>1</v>
      </c>
      <c r="RG44" s="158">
        <f t="shared" si="64"/>
        <v>0</v>
      </c>
      <c r="RI44" s="157" t="s">
        <v>60</v>
      </c>
      <c r="RJ44" s="157">
        <v>6</v>
      </c>
      <c r="RK44" s="157">
        <v>6</v>
      </c>
      <c r="RL44" s="157">
        <v>0</v>
      </c>
      <c r="RM44" s="157">
        <v>0</v>
      </c>
      <c r="RN44" s="158">
        <f t="shared" si="65"/>
        <v>1</v>
      </c>
      <c r="RO44" s="158">
        <f t="shared" si="66"/>
        <v>0</v>
      </c>
      <c r="RQ44" s="157" t="s">
        <v>60</v>
      </c>
      <c r="RR44" s="157">
        <v>6</v>
      </c>
      <c r="RS44" s="157">
        <v>6</v>
      </c>
      <c r="RT44" s="157">
        <v>0</v>
      </c>
      <c r="RU44" s="157">
        <v>0</v>
      </c>
      <c r="RV44" s="158">
        <f t="shared" si="67"/>
        <v>1</v>
      </c>
      <c r="RW44" s="158">
        <f t="shared" si="68"/>
        <v>0</v>
      </c>
      <c r="RY44" s="157" t="s">
        <v>60</v>
      </c>
      <c r="RZ44" s="157">
        <v>6</v>
      </c>
      <c r="SA44" s="157">
        <v>6</v>
      </c>
      <c r="SB44" s="157">
        <v>0</v>
      </c>
      <c r="SC44" s="157">
        <v>0</v>
      </c>
      <c r="SD44" s="158">
        <f t="shared" si="69"/>
        <v>1</v>
      </c>
      <c r="SE44" s="158">
        <f t="shared" si="70"/>
        <v>0</v>
      </c>
      <c r="SG44" s="157" t="s">
        <v>60</v>
      </c>
      <c r="SH44" s="157">
        <v>6</v>
      </c>
      <c r="SI44" s="157">
        <v>6</v>
      </c>
      <c r="SJ44" s="157">
        <v>0</v>
      </c>
      <c r="SK44" s="157">
        <v>0</v>
      </c>
      <c r="SL44" s="158">
        <f t="shared" si="71"/>
        <v>1</v>
      </c>
      <c r="SM44" s="158">
        <f t="shared" si="72"/>
        <v>0</v>
      </c>
      <c r="SO44" s="157" t="s">
        <v>60</v>
      </c>
      <c r="SP44" s="157">
        <v>6</v>
      </c>
      <c r="SQ44" s="157">
        <v>6</v>
      </c>
      <c r="SR44" s="157">
        <v>0</v>
      </c>
      <c r="SS44" s="157">
        <v>0</v>
      </c>
      <c r="ST44" s="158">
        <f t="shared" si="73"/>
        <v>1</v>
      </c>
      <c r="SU44" s="158">
        <f t="shared" si="74"/>
        <v>0</v>
      </c>
      <c r="SW44" s="157" t="s">
        <v>60</v>
      </c>
      <c r="SX44" s="157">
        <v>6</v>
      </c>
      <c r="SY44" s="157">
        <v>6</v>
      </c>
      <c r="SZ44" s="157">
        <v>0</v>
      </c>
      <c r="TA44" s="157">
        <v>0</v>
      </c>
      <c r="TB44" s="158">
        <f t="shared" si="75"/>
        <v>1</v>
      </c>
      <c r="TC44" s="158">
        <f t="shared" si="76"/>
        <v>0</v>
      </c>
      <c r="TE44" s="157" t="s">
        <v>60</v>
      </c>
      <c r="TF44" s="157">
        <v>6</v>
      </c>
      <c r="TG44" s="157">
        <v>6</v>
      </c>
      <c r="TH44" s="157">
        <v>0</v>
      </c>
      <c r="TI44" s="157">
        <v>0</v>
      </c>
      <c r="TJ44" s="158">
        <f t="shared" si="77"/>
        <v>1</v>
      </c>
      <c r="TK44" s="158">
        <f t="shared" si="78"/>
        <v>0</v>
      </c>
      <c r="TM44" s="157" t="s">
        <v>60</v>
      </c>
      <c r="TN44" s="157">
        <v>6</v>
      </c>
      <c r="TO44" s="157">
        <v>6</v>
      </c>
      <c r="TP44" s="157">
        <v>0</v>
      </c>
      <c r="TQ44" s="157">
        <v>0</v>
      </c>
      <c r="TR44" s="158">
        <f t="shared" si="79"/>
        <v>1</v>
      </c>
      <c r="TS44" s="158">
        <f t="shared" si="80"/>
        <v>0</v>
      </c>
      <c r="TU44" s="157" t="s">
        <v>60</v>
      </c>
      <c r="TV44" s="157">
        <v>6</v>
      </c>
      <c r="TW44" s="157">
        <v>6</v>
      </c>
      <c r="TX44" s="157">
        <v>0</v>
      </c>
      <c r="TY44" s="157">
        <v>0</v>
      </c>
      <c r="TZ44" s="158">
        <f t="shared" si="81"/>
        <v>1</v>
      </c>
      <c r="UA44" s="158">
        <f t="shared" si="82"/>
        <v>0</v>
      </c>
      <c r="UC44" s="157" t="s">
        <v>60</v>
      </c>
      <c r="UD44" s="157">
        <v>6</v>
      </c>
      <c r="UE44" s="157">
        <v>6</v>
      </c>
      <c r="UF44" s="157">
        <v>0</v>
      </c>
      <c r="UG44" s="157">
        <v>0</v>
      </c>
      <c r="UH44" s="158">
        <f t="shared" si="83"/>
        <v>1</v>
      </c>
      <c r="UI44" s="158">
        <f t="shared" si="84"/>
        <v>0</v>
      </c>
      <c r="UK44" s="157" t="s">
        <v>60</v>
      </c>
      <c r="UL44" s="157">
        <v>6</v>
      </c>
      <c r="UM44" s="157">
        <v>6</v>
      </c>
      <c r="UN44" s="157">
        <v>0</v>
      </c>
      <c r="UO44" s="157">
        <v>0</v>
      </c>
      <c r="UP44" s="158">
        <f t="shared" si="85"/>
        <v>1</v>
      </c>
      <c r="UQ44" s="158">
        <f t="shared" si="86"/>
        <v>0</v>
      </c>
      <c r="US44" s="157" t="s">
        <v>60</v>
      </c>
      <c r="UT44" s="157">
        <v>6</v>
      </c>
      <c r="UU44" s="157">
        <v>6</v>
      </c>
      <c r="UV44" s="157">
        <v>0</v>
      </c>
      <c r="UW44" s="157">
        <v>0</v>
      </c>
      <c r="UX44" s="158">
        <f t="shared" si="87"/>
        <v>1</v>
      </c>
      <c r="UY44" s="158">
        <f t="shared" si="88"/>
        <v>0</v>
      </c>
      <c r="UZ44" s="157"/>
      <c r="VA44" s="157" t="s">
        <v>60</v>
      </c>
      <c r="VB44" s="157">
        <v>6</v>
      </c>
      <c r="VC44" s="157">
        <v>6</v>
      </c>
      <c r="VD44" s="157">
        <v>0</v>
      </c>
      <c r="VE44" s="157">
        <v>0</v>
      </c>
      <c r="VF44" s="158">
        <f t="shared" si="89"/>
        <v>1</v>
      </c>
      <c r="VG44" s="158">
        <f t="shared" si="90"/>
        <v>0</v>
      </c>
      <c r="VI44" s="157" t="s">
        <v>60</v>
      </c>
      <c r="VJ44" s="157">
        <v>6</v>
      </c>
      <c r="VK44" s="157">
        <v>6</v>
      </c>
      <c r="VL44" s="157">
        <v>0</v>
      </c>
      <c r="VM44" s="157">
        <v>0</v>
      </c>
      <c r="VN44" s="158">
        <f t="shared" si="91"/>
        <v>1</v>
      </c>
      <c r="VO44" s="158">
        <f t="shared" si="92"/>
        <v>0</v>
      </c>
      <c r="VQ44" s="157" t="s">
        <v>60</v>
      </c>
      <c r="VR44" s="157">
        <v>6</v>
      </c>
      <c r="VS44" s="157">
        <v>6</v>
      </c>
      <c r="VT44" s="157">
        <v>0</v>
      </c>
      <c r="VU44" s="157">
        <v>0</v>
      </c>
      <c r="VV44" s="158">
        <f t="shared" si="93"/>
        <v>1</v>
      </c>
      <c r="VW44" s="158">
        <f t="shared" si="94"/>
        <v>0</v>
      </c>
      <c r="VY44" s="157" t="s">
        <v>60</v>
      </c>
      <c r="VZ44" s="157">
        <v>6</v>
      </c>
      <c r="WA44" s="157">
        <v>6</v>
      </c>
      <c r="WB44" s="157">
        <v>0</v>
      </c>
      <c r="WC44" s="157">
        <v>0</v>
      </c>
      <c r="WD44" s="158">
        <f t="shared" si="95"/>
        <v>1</v>
      </c>
      <c r="WE44" s="158">
        <f t="shared" si="96"/>
        <v>0</v>
      </c>
      <c r="WG44" s="157" t="s">
        <v>60</v>
      </c>
      <c r="WH44" s="157">
        <v>6</v>
      </c>
      <c r="WI44" s="157">
        <v>6</v>
      </c>
      <c r="WJ44" s="157">
        <v>0</v>
      </c>
      <c r="WK44" s="157">
        <v>0</v>
      </c>
      <c r="WL44" s="158">
        <f t="shared" si="97"/>
        <v>1</v>
      </c>
      <c r="WM44" s="158">
        <f t="shared" si="98"/>
        <v>0</v>
      </c>
      <c r="WO44" s="157" t="s">
        <v>60</v>
      </c>
      <c r="WP44" s="157">
        <v>6</v>
      </c>
      <c r="WQ44" s="157">
        <v>6</v>
      </c>
      <c r="WR44" s="157">
        <v>0</v>
      </c>
      <c r="WS44" s="157">
        <v>0</v>
      </c>
      <c r="WT44" s="158">
        <f t="shared" si="99"/>
        <v>1</v>
      </c>
      <c r="WU44" s="158">
        <f t="shared" si="100"/>
        <v>0</v>
      </c>
      <c r="WW44" s="157" t="s">
        <v>60</v>
      </c>
      <c r="WX44" s="157">
        <v>6</v>
      </c>
      <c r="WY44" s="157">
        <v>6</v>
      </c>
      <c r="WZ44" s="157">
        <v>0</v>
      </c>
      <c r="XA44" s="157">
        <v>0</v>
      </c>
      <c r="XB44" s="158">
        <f t="shared" si="101"/>
        <v>1</v>
      </c>
      <c r="XC44" s="158" t="str">
        <f t="shared" si="102"/>
        <v>OK</v>
      </c>
      <c r="XE44" s="157" t="s">
        <v>60</v>
      </c>
      <c r="XF44" s="157">
        <v>6</v>
      </c>
      <c r="XG44" s="157">
        <v>6</v>
      </c>
      <c r="XH44" s="157">
        <v>0</v>
      </c>
      <c r="XI44" s="157">
        <v>0</v>
      </c>
      <c r="XJ44" s="158">
        <f t="shared" si="103"/>
        <v>1</v>
      </c>
      <c r="XK44" s="158" t="str">
        <f t="shared" si="114"/>
        <v>OK</v>
      </c>
      <c r="XM44" s="157" t="s">
        <v>60</v>
      </c>
      <c r="XN44" s="157">
        <v>6</v>
      </c>
      <c r="XO44" s="157">
        <v>6</v>
      </c>
      <c r="XP44" s="157">
        <v>0</v>
      </c>
      <c r="XQ44" s="157">
        <v>0</v>
      </c>
      <c r="XR44" s="158">
        <f t="shared" si="104"/>
        <v>1</v>
      </c>
      <c r="XS44" s="158" t="str">
        <f t="shared" si="115"/>
        <v>OK</v>
      </c>
    </row>
    <row r="45" spans="1:643" ht="17.25" thickBot="1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61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116"/>
        <v>0</v>
      </c>
      <c r="P45" s="2" t="s">
        <v>61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3"/>
        <v>0</v>
      </c>
      <c r="X45" s="2" t="s">
        <v>61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4"/>
        <v>0</v>
      </c>
      <c r="AF45" s="2" t="s">
        <v>61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5"/>
        <v>0</v>
      </c>
      <c r="AN45" s="2" t="s">
        <v>61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6"/>
        <v>0</v>
      </c>
      <c r="AV45" s="2" t="s">
        <v>61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7"/>
        <v>0</v>
      </c>
      <c r="BD45" s="2" t="s">
        <v>61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8"/>
        <v>0</v>
      </c>
      <c r="BL45" s="2" t="s">
        <v>61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9"/>
        <v>0</v>
      </c>
      <c r="BT45" s="2" t="s">
        <v>61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10"/>
        <v>0</v>
      </c>
      <c r="CB45" s="2" t="s">
        <v>61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11"/>
        <v>0</v>
      </c>
      <c r="CJ45" s="2" t="s">
        <v>61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2"/>
        <v>0</v>
      </c>
      <c r="CR45" s="2" t="s">
        <v>61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3"/>
        <v>0</v>
      </c>
      <c r="CZ45" s="2" t="s">
        <v>61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4">
        <f t="shared" si="14"/>
        <v>0</v>
      </c>
      <c r="DH45" s="2" t="s">
        <v>61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5"/>
        <v>0</v>
      </c>
      <c r="DP45" s="2" t="s">
        <v>61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6"/>
        <v>0</v>
      </c>
      <c r="DX45" s="2" t="s">
        <v>61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4">
        <f t="shared" si="17"/>
        <v>0</v>
      </c>
      <c r="EF45" s="2" t="s">
        <v>61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8"/>
        <v>0</v>
      </c>
      <c r="EN45" s="2" t="s">
        <v>61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9"/>
        <v>0</v>
      </c>
      <c r="EV45" s="2" t="s">
        <v>61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20"/>
        <v>0</v>
      </c>
      <c r="FD45" s="2" t="s">
        <v>61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21"/>
        <v>0</v>
      </c>
      <c r="FL45" s="2" t="s">
        <v>61</v>
      </c>
      <c r="FM45" s="2">
        <v>8</v>
      </c>
      <c r="FN45" s="2">
        <v>8</v>
      </c>
      <c r="FO45" s="2">
        <v>0</v>
      </c>
      <c r="FP45" s="2">
        <v>0</v>
      </c>
      <c r="FQ45" s="4">
        <v>1</v>
      </c>
      <c r="FR45" s="4">
        <f t="shared" si="22"/>
        <v>0</v>
      </c>
      <c r="FT45" s="2" t="s">
        <v>61</v>
      </c>
      <c r="FU45" s="2">
        <v>8</v>
      </c>
      <c r="FV45" s="2">
        <v>8</v>
      </c>
      <c r="FW45" s="2">
        <v>0</v>
      </c>
      <c r="FX45" s="2">
        <v>0</v>
      </c>
      <c r="FY45" s="4">
        <v>1</v>
      </c>
      <c r="FZ45" s="4">
        <f t="shared" si="23"/>
        <v>0</v>
      </c>
      <c r="GB45" s="2" t="s">
        <v>61</v>
      </c>
      <c r="GC45" s="2">
        <v>8</v>
      </c>
      <c r="GD45" s="2">
        <v>8</v>
      </c>
      <c r="GE45" s="2">
        <v>0</v>
      </c>
      <c r="GF45" s="2">
        <v>0</v>
      </c>
      <c r="GG45" s="4">
        <v>1</v>
      </c>
      <c r="GH45" s="4">
        <f t="shared" si="24"/>
        <v>0</v>
      </c>
      <c r="GJ45" s="2" t="s">
        <v>61</v>
      </c>
      <c r="GK45" s="2">
        <v>8</v>
      </c>
      <c r="GL45" s="2">
        <v>8</v>
      </c>
      <c r="GM45" s="2">
        <v>0</v>
      </c>
      <c r="GN45" s="2">
        <v>0</v>
      </c>
      <c r="GO45" s="4">
        <v>1</v>
      </c>
      <c r="GP45" s="4">
        <f t="shared" si="25"/>
        <v>0</v>
      </c>
      <c r="GR45" s="2" t="s">
        <v>61</v>
      </c>
      <c r="GS45" s="2">
        <v>8</v>
      </c>
      <c r="GT45" s="2">
        <v>8</v>
      </c>
      <c r="GU45" s="2">
        <v>0</v>
      </c>
      <c r="GV45" s="2">
        <v>0</v>
      </c>
      <c r="GW45" s="4">
        <v>1</v>
      </c>
      <c r="GX45" s="111">
        <f t="shared" si="111"/>
        <v>0</v>
      </c>
      <c r="GZ45" s="2" t="s">
        <v>61</v>
      </c>
      <c r="HA45" s="2">
        <v>8</v>
      </c>
      <c r="HB45" s="2">
        <v>8</v>
      </c>
      <c r="HC45" s="2">
        <v>0</v>
      </c>
      <c r="HD45" s="2">
        <v>0</v>
      </c>
      <c r="HE45" s="4">
        <v>1</v>
      </c>
      <c r="HF45" s="4">
        <f>HE45-'[1]ASUS MeMO Pad 8 K011'!ES45</f>
        <v>0</v>
      </c>
      <c r="HH45" s="2" t="s">
        <v>61</v>
      </c>
      <c r="HI45" s="2">
        <v>8</v>
      </c>
      <c r="HJ45" s="2">
        <v>8</v>
      </c>
      <c r="HK45" s="2">
        <v>0</v>
      </c>
      <c r="HL45" s="2">
        <v>0</v>
      </c>
      <c r="HM45" s="4">
        <v>1</v>
      </c>
      <c r="HN45" s="4">
        <f t="shared" si="26"/>
        <v>0</v>
      </c>
      <c r="HP45" s="2" t="s">
        <v>61</v>
      </c>
      <c r="HQ45" s="2">
        <v>25</v>
      </c>
      <c r="HR45" s="2">
        <v>17</v>
      </c>
      <c r="HS45" s="7">
        <v>8</v>
      </c>
      <c r="HT45" s="2">
        <v>0</v>
      </c>
      <c r="HU45" s="4">
        <v>0.68</v>
      </c>
      <c r="HV45" s="4">
        <f t="shared" si="27"/>
        <v>-0.31999999999999995</v>
      </c>
      <c r="HX45" s="2" t="s">
        <v>61</v>
      </c>
      <c r="HY45" s="2">
        <v>25</v>
      </c>
      <c r="HZ45" s="2">
        <v>17</v>
      </c>
      <c r="IA45" s="8">
        <v>8</v>
      </c>
      <c r="IB45" s="2">
        <v>0</v>
      </c>
      <c r="IC45" s="4">
        <f t="shared" si="105"/>
        <v>0.68</v>
      </c>
      <c r="ID45" s="4">
        <f t="shared" si="28"/>
        <v>0</v>
      </c>
      <c r="IF45" s="2" t="s">
        <v>61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106"/>
        <v>0.68</v>
      </c>
      <c r="IL45" s="4">
        <f t="shared" si="29"/>
        <v>0</v>
      </c>
      <c r="IN45" s="2" t="s">
        <v>61</v>
      </c>
      <c r="IO45" s="2">
        <v>25</v>
      </c>
      <c r="IP45" s="2">
        <v>17</v>
      </c>
      <c r="IQ45" s="2">
        <v>8</v>
      </c>
      <c r="IR45" s="2">
        <v>0</v>
      </c>
      <c r="IS45" s="4">
        <v>0.68</v>
      </c>
      <c r="IT45" s="4">
        <f t="shared" si="30"/>
        <v>0</v>
      </c>
      <c r="IV45" s="2" t="s">
        <v>61</v>
      </c>
      <c r="IW45" s="2">
        <v>25</v>
      </c>
      <c r="IX45" s="2">
        <v>17</v>
      </c>
      <c r="IY45" s="2">
        <v>8</v>
      </c>
      <c r="IZ45" s="2">
        <v>0</v>
      </c>
      <c r="JA45" s="4">
        <v>0.68</v>
      </c>
      <c r="JB45" s="4">
        <f t="shared" si="31"/>
        <v>0</v>
      </c>
      <c r="JD45" s="2" t="s">
        <v>61</v>
      </c>
      <c r="JE45" s="2">
        <v>25</v>
      </c>
      <c r="JF45" s="2">
        <v>17</v>
      </c>
      <c r="JG45" s="2">
        <v>8</v>
      </c>
      <c r="JH45" s="2">
        <v>0</v>
      </c>
      <c r="JI45" s="4">
        <v>0.68</v>
      </c>
      <c r="JJ45" s="4">
        <f t="shared" si="32"/>
        <v>0</v>
      </c>
      <c r="JL45" s="2" t="s">
        <v>61</v>
      </c>
      <c r="JM45" s="2">
        <v>25</v>
      </c>
      <c r="JN45" s="2">
        <v>17</v>
      </c>
      <c r="JO45" s="2">
        <v>8</v>
      </c>
      <c r="JP45" s="2">
        <v>0</v>
      </c>
      <c r="JQ45" s="4">
        <v>0.68</v>
      </c>
      <c r="JR45" s="4">
        <f t="shared" si="117"/>
        <v>0</v>
      </c>
      <c r="JT45" s="2" t="s">
        <v>61</v>
      </c>
      <c r="JU45" s="2">
        <v>25</v>
      </c>
      <c r="JV45" s="2">
        <v>17</v>
      </c>
      <c r="JW45" s="2">
        <v>8</v>
      </c>
      <c r="JX45" s="2">
        <v>0</v>
      </c>
      <c r="JY45" s="4">
        <v>0.68</v>
      </c>
      <c r="JZ45" s="4">
        <f t="shared" si="34"/>
        <v>0</v>
      </c>
      <c r="KB45" s="2" t="s">
        <v>61</v>
      </c>
      <c r="KC45" s="2">
        <v>25</v>
      </c>
      <c r="KD45" s="2">
        <v>17</v>
      </c>
      <c r="KE45" s="2">
        <v>8</v>
      </c>
      <c r="KF45" s="2">
        <v>0</v>
      </c>
      <c r="KG45" s="4">
        <v>0.68</v>
      </c>
      <c r="KH45" s="4">
        <f t="shared" si="35"/>
        <v>0</v>
      </c>
      <c r="KJ45" s="2" t="s">
        <v>61</v>
      </c>
      <c r="KK45" s="2">
        <v>25</v>
      </c>
      <c r="KL45" s="2">
        <v>17</v>
      </c>
      <c r="KM45" s="2">
        <v>8</v>
      </c>
      <c r="KN45" s="2">
        <v>0</v>
      </c>
      <c r="KO45" s="4">
        <f t="shared" si="107"/>
        <v>0.68</v>
      </c>
      <c r="KP45" s="4">
        <f t="shared" si="36"/>
        <v>0</v>
      </c>
      <c r="KQ45" s="4"/>
      <c r="KR45" s="116" t="s">
        <v>61</v>
      </c>
      <c r="KS45" s="116">
        <v>25</v>
      </c>
      <c r="KT45" s="117">
        <v>17</v>
      </c>
      <c r="KU45" s="117">
        <v>8</v>
      </c>
      <c r="KV45" s="117">
        <v>0</v>
      </c>
      <c r="KW45" s="118">
        <v>0.68</v>
      </c>
      <c r="KX45" s="118">
        <v>0</v>
      </c>
      <c r="KY45" s="116"/>
      <c r="KZ45" s="116" t="s">
        <v>61</v>
      </c>
      <c r="LA45" s="116">
        <v>25</v>
      </c>
      <c r="LB45" s="116">
        <v>17</v>
      </c>
      <c r="LC45" s="116">
        <v>8</v>
      </c>
      <c r="LD45" s="116">
        <v>0</v>
      </c>
      <c r="LE45" s="122">
        <v>0.68</v>
      </c>
      <c r="LF45" s="158">
        <f t="shared" si="37"/>
        <v>0</v>
      </c>
      <c r="LG45" s="158"/>
      <c r="LH45" s="156" t="s">
        <v>61</v>
      </c>
      <c r="LI45" s="156">
        <v>25</v>
      </c>
      <c r="LJ45" s="156">
        <v>17</v>
      </c>
      <c r="LK45" s="156">
        <v>8</v>
      </c>
      <c r="LL45" s="156">
        <v>0</v>
      </c>
      <c r="LM45" s="162">
        <v>0.68</v>
      </c>
      <c r="LN45" s="158">
        <f t="shared" si="38"/>
        <v>0</v>
      </c>
      <c r="LO45" s="157"/>
      <c r="LP45" s="2" t="s">
        <v>61</v>
      </c>
      <c r="LQ45" s="2">
        <v>25</v>
      </c>
      <c r="LR45" s="2">
        <v>17</v>
      </c>
      <c r="LS45" s="2">
        <v>8</v>
      </c>
      <c r="LT45" s="2">
        <v>0</v>
      </c>
      <c r="LU45" s="4">
        <f t="shared" si="108"/>
        <v>0.68</v>
      </c>
      <c r="LV45" s="4">
        <f t="shared" si="39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109"/>
        <v>0.68</v>
      </c>
      <c r="MD45" s="158">
        <f t="shared" si="40"/>
        <v>0</v>
      </c>
      <c r="MF45" s="156" t="s">
        <v>61</v>
      </c>
      <c r="MG45" s="156">
        <v>25</v>
      </c>
      <c r="MH45" s="156">
        <v>17</v>
      </c>
      <c r="MI45" s="156">
        <v>8</v>
      </c>
      <c r="MJ45" s="156">
        <v>0</v>
      </c>
      <c r="MK45" s="162">
        <f t="shared" si="41"/>
        <v>0.68</v>
      </c>
      <c r="ML45" s="158">
        <f t="shared" si="42"/>
        <v>0</v>
      </c>
      <c r="MM45" s="157"/>
      <c r="MN45" s="156" t="s">
        <v>61</v>
      </c>
      <c r="MO45" s="156">
        <v>25</v>
      </c>
      <c r="MP45" s="156">
        <v>17</v>
      </c>
      <c r="MQ45" s="156">
        <v>8</v>
      </c>
      <c r="MR45" s="156">
        <v>0</v>
      </c>
      <c r="MS45" s="162">
        <v>0.68</v>
      </c>
      <c r="MT45" s="158">
        <f t="shared" si="43"/>
        <v>0</v>
      </c>
      <c r="MU45" s="157"/>
      <c r="MV45" s="156" t="s">
        <v>61</v>
      </c>
      <c r="MW45" s="156">
        <v>25</v>
      </c>
      <c r="MX45" s="156">
        <v>17</v>
      </c>
      <c r="MY45" s="156">
        <v>8</v>
      </c>
      <c r="MZ45" s="156">
        <v>0</v>
      </c>
      <c r="NA45" s="162">
        <v>0.68</v>
      </c>
      <c r="NB45" s="158">
        <f t="shared" si="44"/>
        <v>0</v>
      </c>
      <c r="NC45" s="157"/>
      <c r="ND45" s="156" t="s">
        <v>61</v>
      </c>
      <c r="NE45" s="156">
        <v>25</v>
      </c>
      <c r="NF45" s="156">
        <v>17</v>
      </c>
      <c r="NG45" s="156">
        <v>8</v>
      </c>
      <c r="NH45" s="156">
        <v>0</v>
      </c>
      <c r="NI45" s="162">
        <v>0.68</v>
      </c>
      <c r="NJ45" s="158">
        <f t="shared" si="45"/>
        <v>0</v>
      </c>
      <c r="NK45" s="157"/>
      <c r="NL45" s="156" t="s">
        <v>61</v>
      </c>
      <c r="NM45" s="156">
        <v>25</v>
      </c>
      <c r="NN45" s="156">
        <v>17</v>
      </c>
      <c r="NO45" s="156">
        <v>8</v>
      </c>
      <c r="NP45" s="156">
        <v>0</v>
      </c>
      <c r="NQ45" s="162">
        <v>0.68</v>
      </c>
      <c r="NR45" s="158">
        <f t="shared" si="46"/>
        <v>0</v>
      </c>
      <c r="NS45" s="157"/>
      <c r="OO45" s="157" t="s">
        <v>61</v>
      </c>
      <c r="OP45" s="157">
        <v>25</v>
      </c>
      <c r="OQ45" s="157">
        <v>17</v>
      </c>
      <c r="OR45" s="157">
        <v>8</v>
      </c>
      <c r="OS45" s="157">
        <v>0</v>
      </c>
      <c r="OT45" s="158">
        <f t="shared" si="47"/>
        <v>0.68</v>
      </c>
      <c r="OU45" s="158">
        <f t="shared" si="48"/>
        <v>0</v>
      </c>
      <c r="OW45" s="157" t="s">
        <v>61</v>
      </c>
      <c r="OX45" s="157">
        <v>25</v>
      </c>
      <c r="OY45" s="157">
        <v>17</v>
      </c>
      <c r="OZ45" s="157">
        <v>8</v>
      </c>
      <c r="PA45" s="157">
        <v>0</v>
      </c>
      <c r="PB45" s="158">
        <f t="shared" si="110"/>
        <v>0.68</v>
      </c>
      <c r="PC45" s="158">
        <f t="shared" si="50"/>
        <v>0</v>
      </c>
      <c r="PE45" s="157" t="s">
        <v>61</v>
      </c>
      <c r="PF45" s="157">
        <v>25</v>
      </c>
      <c r="PG45" s="157">
        <v>17</v>
      </c>
      <c r="PH45" s="157">
        <v>8</v>
      </c>
      <c r="PI45" s="157">
        <v>0</v>
      </c>
      <c r="PJ45" s="158">
        <f t="shared" si="51"/>
        <v>0.68</v>
      </c>
      <c r="PK45" s="158">
        <f t="shared" si="52"/>
        <v>0</v>
      </c>
      <c r="PM45" s="157" t="s">
        <v>61</v>
      </c>
      <c r="PN45" s="157">
        <v>25</v>
      </c>
      <c r="PO45" s="157">
        <v>17</v>
      </c>
      <c r="PP45" s="157">
        <v>8</v>
      </c>
      <c r="PQ45" s="157">
        <v>0</v>
      </c>
      <c r="PR45" s="158">
        <f t="shared" si="53"/>
        <v>0.68</v>
      </c>
      <c r="PS45" s="158">
        <f t="shared" si="54"/>
        <v>0</v>
      </c>
      <c r="PU45" s="157" t="s">
        <v>61</v>
      </c>
      <c r="PV45" s="157">
        <v>25</v>
      </c>
      <c r="PW45" s="157">
        <v>17</v>
      </c>
      <c r="PX45" s="157">
        <v>8</v>
      </c>
      <c r="PY45" s="157">
        <v>0</v>
      </c>
      <c r="PZ45" s="158">
        <f t="shared" si="55"/>
        <v>0.68</v>
      </c>
      <c r="QA45" s="158">
        <f t="shared" si="56"/>
        <v>0</v>
      </c>
      <c r="QC45" s="157" t="s">
        <v>61</v>
      </c>
      <c r="QD45" s="157">
        <v>25</v>
      </c>
      <c r="QE45" s="157">
        <v>17</v>
      </c>
      <c r="QF45" s="157">
        <v>8</v>
      </c>
      <c r="QG45" s="157">
        <v>0</v>
      </c>
      <c r="QH45" s="158">
        <f t="shared" si="57"/>
        <v>0.68</v>
      </c>
      <c r="QI45" s="158">
        <f t="shared" si="58"/>
        <v>0</v>
      </c>
      <c r="QK45" s="157" t="s">
        <v>61</v>
      </c>
      <c r="QL45" s="157">
        <v>25</v>
      </c>
      <c r="QM45" s="157">
        <v>17</v>
      </c>
      <c r="QN45" s="157">
        <v>8</v>
      </c>
      <c r="QO45" s="157">
        <v>0</v>
      </c>
      <c r="QP45" s="158">
        <f t="shared" si="59"/>
        <v>0.68</v>
      </c>
      <c r="QQ45" s="158">
        <f t="shared" si="60"/>
        <v>0</v>
      </c>
      <c r="QS45" s="157" t="s">
        <v>61</v>
      </c>
      <c r="QT45" s="157">
        <v>25</v>
      </c>
      <c r="QU45" s="157">
        <v>17</v>
      </c>
      <c r="QV45" s="157">
        <v>8</v>
      </c>
      <c r="QW45" s="157">
        <v>0</v>
      </c>
      <c r="QX45" s="158">
        <f t="shared" si="61"/>
        <v>0.68</v>
      </c>
      <c r="QY45" s="158">
        <f t="shared" si="62"/>
        <v>0</v>
      </c>
      <c r="RA45" s="157" t="s">
        <v>61</v>
      </c>
      <c r="RB45" s="157">
        <v>25</v>
      </c>
      <c r="RC45" s="157">
        <v>17</v>
      </c>
      <c r="RD45" s="157">
        <v>8</v>
      </c>
      <c r="RE45" s="157">
        <v>0</v>
      </c>
      <c r="RF45" s="158">
        <f t="shared" si="63"/>
        <v>0.68</v>
      </c>
      <c r="RG45" s="158">
        <f t="shared" si="64"/>
        <v>0</v>
      </c>
      <c r="RI45" s="157" t="s">
        <v>61</v>
      </c>
      <c r="RJ45" s="157">
        <v>25</v>
      </c>
      <c r="RK45" s="157">
        <v>17</v>
      </c>
      <c r="RL45" s="157">
        <v>8</v>
      </c>
      <c r="RM45" s="157">
        <v>0</v>
      </c>
      <c r="RN45" s="158">
        <f t="shared" si="65"/>
        <v>0.68</v>
      </c>
      <c r="RO45" s="158">
        <f t="shared" si="66"/>
        <v>0</v>
      </c>
      <c r="RQ45" s="157" t="s">
        <v>61</v>
      </c>
      <c r="RR45" s="157">
        <v>25</v>
      </c>
      <c r="RS45" s="157">
        <v>17</v>
      </c>
      <c r="RT45" s="157">
        <v>8</v>
      </c>
      <c r="RU45" s="157">
        <v>0</v>
      </c>
      <c r="RV45" s="158">
        <f t="shared" si="67"/>
        <v>0.68</v>
      </c>
      <c r="RW45" s="158">
        <f t="shared" si="68"/>
        <v>0</v>
      </c>
      <c r="RY45" s="157" t="s">
        <v>61</v>
      </c>
      <c r="RZ45" s="157">
        <v>25</v>
      </c>
      <c r="SA45" s="157">
        <v>17</v>
      </c>
      <c r="SB45" s="157">
        <v>8</v>
      </c>
      <c r="SC45" s="157">
        <v>0</v>
      </c>
      <c r="SD45" s="158">
        <f t="shared" si="69"/>
        <v>0.68</v>
      </c>
      <c r="SE45" s="158">
        <f t="shared" si="70"/>
        <v>0</v>
      </c>
      <c r="SG45" s="157" t="s">
        <v>61</v>
      </c>
      <c r="SH45" s="157">
        <v>25</v>
      </c>
      <c r="SI45" s="157">
        <v>17</v>
      </c>
      <c r="SJ45" s="157">
        <v>8</v>
      </c>
      <c r="SK45" s="157">
        <v>0</v>
      </c>
      <c r="SL45" s="158">
        <f t="shared" si="71"/>
        <v>0.68</v>
      </c>
      <c r="SM45" s="158">
        <f t="shared" si="72"/>
        <v>0</v>
      </c>
      <c r="SO45" s="157" t="s">
        <v>61</v>
      </c>
      <c r="SP45" s="157">
        <v>25</v>
      </c>
      <c r="SQ45" s="157">
        <v>17</v>
      </c>
      <c r="SR45" s="157">
        <v>8</v>
      </c>
      <c r="SS45" s="157">
        <v>0</v>
      </c>
      <c r="ST45" s="158">
        <f t="shared" si="73"/>
        <v>0.68</v>
      </c>
      <c r="SU45" s="158">
        <f t="shared" si="74"/>
        <v>0</v>
      </c>
      <c r="SW45" s="157" t="s">
        <v>61</v>
      </c>
      <c r="SX45" s="157">
        <v>25</v>
      </c>
      <c r="SY45" s="157">
        <v>17</v>
      </c>
      <c r="SZ45" s="157">
        <v>8</v>
      </c>
      <c r="TA45" s="157">
        <v>0</v>
      </c>
      <c r="TB45" s="158">
        <f t="shared" si="75"/>
        <v>0.68</v>
      </c>
      <c r="TC45" s="158">
        <f t="shared" si="76"/>
        <v>0</v>
      </c>
      <c r="TE45" s="157" t="s">
        <v>61</v>
      </c>
      <c r="TF45" s="157">
        <v>25</v>
      </c>
      <c r="TG45" s="157">
        <v>17</v>
      </c>
      <c r="TH45" s="157">
        <v>8</v>
      </c>
      <c r="TI45" s="157">
        <v>0</v>
      </c>
      <c r="TJ45" s="158">
        <f t="shared" si="77"/>
        <v>0.68</v>
      </c>
      <c r="TK45" s="158">
        <f t="shared" si="78"/>
        <v>0</v>
      </c>
      <c r="TM45" s="157" t="s">
        <v>61</v>
      </c>
      <c r="TN45" s="157">
        <v>25</v>
      </c>
      <c r="TO45" s="157">
        <v>17</v>
      </c>
      <c r="TP45" s="157">
        <v>8</v>
      </c>
      <c r="TQ45" s="157">
        <v>0</v>
      </c>
      <c r="TR45" s="158">
        <f t="shared" si="79"/>
        <v>0.68</v>
      </c>
      <c r="TS45" s="158">
        <f t="shared" si="80"/>
        <v>0</v>
      </c>
      <c r="TU45" s="157" t="s">
        <v>61</v>
      </c>
      <c r="TV45" s="157">
        <v>25</v>
      </c>
      <c r="TW45" s="157">
        <v>17</v>
      </c>
      <c r="TX45" s="157">
        <v>8</v>
      </c>
      <c r="TY45" s="157">
        <v>0</v>
      </c>
      <c r="TZ45" s="158">
        <f t="shared" si="81"/>
        <v>0.68</v>
      </c>
      <c r="UA45" s="158">
        <f t="shared" si="82"/>
        <v>0</v>
      </c>
      <c r="UC45" s="157" t="s">
        <v>61</v>
      </c>
      <c r="UD45" s="157">
        <v>25</v>
      </c>
      <c r="UE45" s="157">
        <v>17</v>
      </c>
      <c r="UF45" s="157">
        <v>8</v>
      </c>
      <c r="UG45" s="157">
        <v>0</v>
      </c>
      <c r="UH45" s="158">
        <f t="shared" si="83"/>
        <v>0.68</v>
      </c>
      <c r="UI45" s="158">
        <f t="shared" si="84"/>
        <v>0</v>
      </c>
      <c r="UK45" s="157" t="s">
        <v>61</v>
      </c>
      <c r="UL45" s="157">
        <v>25</v>
      </c>
      <c r="UM45" s="157">
        <v>17</v>
      </c>
      <c r="UN45" s="157">
        <v>8</v>
      </c>
      <c r="UO45" s="157">
        <v>0</v>
      </c>
      <c r="UP45" s="158">
        <f t="shared" si="85"/>
        <v>0.68</v>
      </c>
      <c r="UQ45" s="158">
        <f t="shared" si="86"/>
        <v>0</v>
      </c>
      <c r="US45" s="157" t="s">
        <v>61</v>
      </c>
      <c r="UT45" s="157">
        <v>25</v>
      </c>
      <c r="UU45" s="157">
        <v>17</v>
      </c>
      <c r="UV45" s="157">
        <v>8</v>
      </c>
      <c r="UW45" s="157">
        <v>0</v>
      </c>
      <c r="UX45" s="158">
        <f t="shared" si="87"/>
        <v>0.68</v>
      </c>
      <c r="UY45" s="158">
        <f t="shared" si="88"/>
        <v>0</v>
      </c>
      <c r="UZ45" s="157"/>
      <c r="VA45" s="157" t="s">
        <v>61</v>
      </c>
      <c r="VB45" s="157">
        <v>25</v>
      </c>
      <c r="VC45" s="157">
        <v>17</v>
      </c>
      <c r="VD45" s="157">
        <v>8</v>
      </c>
      <c r="VE45" s="157">
        <v>0</v>
      </c>
      <c r="VF45" s="158">
        <f t="shared" si="89"/>
        <v>0.68</v>
      </c>
      <c r="VG45" s="158">
        <f t="shared" si="90"/>
        <v>0</v>
      </c>
      <c r="VI45" s="157" t="s">
        <v>61</v>
      </c>
      <c r="VJ45" s="157">
        <v>25</v>
      </c>
      <c r="VK45" s="157">
        <v>17</v>
      </c>
      <c r="VL45" s="157">
        <v>8</v>
      </c>
      <c r="VM45" s="157">
        <v>0</v>
      </c>
      <c r="VN45" s="158">
        <f t="shared" si="91"/>
        <v>0.68</v>
      </c>
      <c r="VO45" s="158">
        <f t="shared" si="92"/>
        <v>0</v>
      </c>
      <c r="VQ45" s="157" t="s">
        <v>61</v>
      </c>
      <c r="VR45" s="157">
        <v>25</v>
      </c>
      <c r="VS45" s="157">
        <v>17</v>
      </c>
      <c r="VT45" s="157">
        <v>8</v>
      </c>
      <c r="VU45" s="157">
        <v>0</v>
      </c>
      <c r="VV45" s="158">
        <f t="shared" si="93"/>
        <v>0.68</v>
      </c>
      <c r="VW45" s="158">
        <f t="shared" si="94"/>
        <v>0</v>
      </c>
      <c r="VY45" s="157" t="s">
        <v>61</v>
      </c>
      <c r="VZ45" s="157">
        <v>25</v>
      </c>
      <c r="WA45" s="157">
        <v>17</v>
      </c>
      <c r="WB45" s="157">
        <v>8</v>
      </c>
      <c r="WC45" s="157">
        <v>0</v>
      </c>
      <c r="WD45" s="158">
        <f t="shared" si="95"/>
        <v>0.68</v>
      </c>
      <c r="WE45" s="158">
        <f t="shared" si="96"/>
        <v>0</v>
      </c>
      <c r="WG45" s="157" t="s">
        <v>61</v>
      </c>
      <c r="WH45" s="157">
        <v>25</v>
      </c>
      <c r="WI45" s="157">
        <v>17</v>
      </c>
      <c r="WJ45" s="157">
        <v>8</v>
      </c>
      <c r="WK45" s="157">
        <v>0</v>
      </c>
      <c r="WL45" s="158">
        <f t="shared" si="97"/>
        <v>0.68</v>
      </c>
      <c r="WM45" s="158">
        <f t="shared" si="98"/>
        <v>0</v>
      </c>
      <c r="WO45" s="157" t="s">
        <v>61</v>
      </c>
      <c r="WP45" s="157">
        <v>25</v>
      </c>
      <c r="WQ45" s="157">
        <v>17</v>
      </c>
      <c r="WR45" s="157">
        <v>8</v>
      </c>
      <c r="WS45" s="157">
        <v>0</v>
      </c>
      <c r="WT45" s="158">
        <f t="shared" si="99"/>
        <v>0.68</v>
      </c>
      <c r="WU45" s="158">
        <f t="shared" si="100"/>
        <v>0</v>
      </c>
      <c r="WW45" s="157" t="s">
        <v>61</v>
      </c>
      <c r="WX45" s="157">
        <v>25</v>
      </c>
      <c r="WY45" s="157">
        <v>17</v>
      </c>
      <c r="WZ45" s="157">
        <v>8</v>
      </c>
      <c r="XA45" s="157">
        <v>0</v>
      </c>
      <c r="XB45" s="158">
        <f t="shared" si="101"/>
        <v>0.68</v>
      </c>
      <c r="XC45" s="158" t="str">
        <f t="shared" si="102"/>
        <v>OK</v>
      </c>
      <c r="XE45" s="157" t="s">
        <v>61</v>
      </c>
      <c r="XF45" s="157">
        <v>25</v>
      </c>
      <c r="XG45" s="157">
        <v>17</v>
      </c>
      <c r="XH45" s="157">
        <v>8</v>
      </c>
      <c r="XI45" s="157">
        <v>0</v>
      </c>
      <c r="XJ45" s="158">
        <f t="shared" si="103"/>
        <v>0.68</v>
      </c>
      <c r="XK45" s="158" t="str">
        <f t="shared" si="114"/>
        <v>OK</v>
      </c>
      <c r="XM45" s="157" t="s">
        <v>61</v>
      </c>
      <c r="XN45" s="157">
        <v>25</v>
      </c>
      <c r="XO45" s="157">
        <v>17</v>
      </c>
      <c r="XP45" s="157">
        <v>8</v>
      </c>
      <c r="XQ45" s="157">
        <v>0</v>
      </c>
      <c r="XR45" s="158">
        <f t="shared" si="104"/>
        <v>0.68</v>
      </c>
      <c r="XS45" s="158" t="str">
        <f t="shared" si="115"/>
        <v>OK</v>
      </c>
    </row>
    <row r="46" spans="1:643" ht="17.25" thickBot="1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62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116"/>
        <v>0</v>
      </c>
      <c r="P46" s="2" t="s">
        <v>62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3"/>
        <v>0</v>
      </c>
      <c r="X46" s="2" t="s">
        <v>62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4"/>
        <v>0</v>
      </c>
      <c r="AF46" s="2" t="s">
        <v>62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5"/>
        <v>0</v>
      </c>
      <c r="AN46" s="2" t="s">
        <v>62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6"/>
        <v>0</v>
      </c>
      <c r="AV46" s="2" t="s">
        <v>62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7"/>
        <v>0</v>
      </c>
      <c r="BD46" s="2" t="s">
        <v>62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8"/>
        <v>0</v>
      </c>
      <c r="BL46" s="2" t="s">
        <v>62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9"/>
        <v>0</v>
      </c>
      <c r="BT46" s="2" t="s">
        <v>62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10"/>
        <v>0</v>
      </c>
      <c r="CB46" s="2" t="s">
        <v>62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11"/>
        <v>0</v>
      </c>
      <c r="CJ46" s="2" t="s">
        <v>62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2"/>
        <v>0</v>
      </c>
      <c r="CR46" s="2" t="s">
        <v>62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3"/>
        <v>0</v>
      </c>
      <c r="CZ46" s="2" t="s">
        <v>62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4">
        <f t="shared" si="14"/>
        <v>0</v>
      </c>
      <c r="DH46" s="2" t="s">
        <v>62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5"/>
        <v>0</v>
      </c>
      <c r="DP46" s="2" t="s">
        <v>62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6"/>
        <v>0</v>
      </c>
      <c r="DX46" s="2" t="s">
        <v>62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4">
        <f t="shared" si="17"/>
        <v>0</v>
      </c>
      <c r="EF46" s="2" t="s">
        <v>62</v>
      </c>
      <c r="EG46" s="2">
        <v>164</v>
      </c>
      <c r="EH46" s="2">
        <v>160</v>
      </c>
      <c r="EI46" s="2">
        <v>4</v>
      </c>
      <c r="EJ46" s="2">
        <v>0</v>
      </c>
      <c r="EK46" s="4">
        <v>0.98</v>
      </c>
      <c r="EL46" s="4">
        <f t="shared" si="18"/>
        <v>0</v>
      </c>
      <c r="EN46" s="2" t="s">
        <v>62</v>
      </c>
      <c r="EO46" s="2">
        <v>164</v>
      </c>
      <c r="EP46" s="2">
        <v>160</v>
      </c>
      <c r="EQ46" s="2">
        <v>4</v>
      </c>
      <c r="ER46" s="2">
        <v>0</v>
      </c>
      <c r="ES46" s="4">
        <v>0.98</v>
      </c>
      <c r="ET46" s="4">
        <f t="shared" si="19"/>
        <v>0</v>
      </c>
      <c r="EV46" s="2" t="s">
        <v>62</v>
      </c>
      <c r="EW46" s="2">
        <v>164</v>
      </c>
      <c r="EX46" s="2">
        <v>160</v>
      </c>
      <c r="EY46" s="2">
        <v>4</v>
      </c>
      <c r="EZ46" s="2">
        <v>0</v>
      </c>
      <c r="FA46" s="4">
        <v>0.98</v>
      </c>
      <c r="FB46" s="4">
        <f t="shared" si="20"/>
        <v>0</v>
      </c>
      <c r="FD46" s="2" t="s">
        <v>62</v>
      </c>
      <c r="FE46" s="2">
        <v>164</v>
      </c>
      <c r="FF46" s="2">
        <v>160</v>
      </c>
      <c r="FG46" s="2">
        <v>4</v>
      </c>
      <c r="FH46" s="2">
        <v>0</v>
      </c>
      <c r="FI46" s="4">
        <v>0.98</v>
      </c>
      <c r="FJ46" s="4">
        <f t="shared" si="21"/>
        <v>0</v>
      </c>
      <c r="FL46" s="2" t="s">
        <v>62</v>
      </c>
      <c r="FM46" s="2">
        <v>164</v>
      </c>
      <c r="FN46" s="2">
        <v>160</v>
      </c>
      <c r="FO46" s="2">
        <v>4</v>
      </c>
      <c r="FP46" s="2">
        <v>0</v>
      </c>
      <c r="FQ46" s="4">
        <v>0.98</v>
      </c>
      <c r="FR46" s="4">
        <f t="shared" si="22"/>
        <v>0</v>
      </c>
      <c r="FT46" s="2" t="s">
        <v>62</v>
      </c>
      <c r="FU46" s="2">
        <v>164</v>
      </c>
      <c r="FV46" s="2">
        <v>160</v>
      </c>
      <c r="FW46" s="2">
        <v>4</v>
      </c>
      <c r="FX46" s="2">
        <v>0</v>
      </c>
      <c r="FY46" s="4">
        <v>0.98</v>
      </c>
      <c r="FZ46" s="4">
        <f t="shared" si="23"/>
        <v>0</v>
      </c>
      <c r="GB46" s="2" t="s">
        <v>62</v>
      </c>
      <c r="GC46" s="2">
        <v>164</v>
      </c>
      <c r="GD46" s="2">
        <v>160</v>
      </c>
      <c r="GE46" s="2">
        <v>4</v>
      </c>
      <c r="GF46" s="2">
        <v>0</v>
      </c>
      <c r="GG46" s="4">
        <v>0.98</v>
      </c>
      <c r="GH46" s="4">
        <f t="shared" si="24"/>
        <v>0</v>
      </c>
      <c r="GJ46" s="2" t="s">
        <v>62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5"/>
        <v>1.0000000000000009E-2</v>
      </c>
      <c r="GR46" s="2" t="s">
        <v>62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111">
        <f t="shared" si="111"/>
        <v>0</v>
      </c>
      <c r="GZ46" s="2" t="s">
        <v>62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>HE46-'[1]ASUS MeMO Pad 8 K011'!ES46</f>
        <v>0</v>
      </c>
      <c r="HH46" s="2" t="s">
        <v>62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6"/>
        <v>0</v>
      </c>
      <c r="HP46" s="2" t="s">
        <v>62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7"/>
        <v>0</v>
      </c>
      <c r="HX46" s="2" t="s">
        <v>62</v>
      </c>
      <c r="HY46" s="2">
        <v>447</v>
      </c>
      <c r="HZ46" s="2">
        <v>443</v>
      </c>
      <c r="IA46" s="2">
        <v>4</v>
      </c>
      <c r="IB46" s="2">
        <v>0</v>
      </c>
      <c r="IC46" s="4">
        <f t="shared" si="105"/>
        <v>0.99105145413870244</v>
      </c>
      <c r="ID46" s="4">
        <f t="shared" si="28"/>
        <v>1.0514541387024456E-3</v>
      </c>
      <c r="IF46" s="2" t="s">
        <v>62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106"/>
        <v>0.99105145413870244</v>
      </c>
      <c r="IL46" s="4">
        <f t="shared" si="29"/>
        <v>0</v>
      </c>
      <c r="IN46" s="2" t="s">
        <v>62</v>
      </c>
      <c r="IO46" s="2">
        <v>447</v>
      </c>
      <c r="IP46" s="2">
        <v>443</v>
      </c>
      <c r="IQ46" s="2">
        <v>4</v>
      </c>
      <c r="IR46" s="2">
        <v>0</v>
      </c>
      <c r="IS46" s="4">
        <v>0.99</v>
      </c>
      <c r="IT46" s="4">
        <f t="shared" si="30"/>
        <v>-1.0514541387024456E-3</v>
      </c>
      <c r="IV46" s="2" t="s">
        <v>62</v>
      </c>
      <c r="IW46" s="2">
        <v>447</v>
      </c>
      <c r="IX46" s="2">
        <v>443</v>
      </c>
      <c r="IY46" s="2">
        <v>4</v>
      </c>
      <c r="IZ46" s="2">
        <v>0</v>
      </c>
      <c r="JA46" s="4">
        <v>0.99</v>
      </c>
      <c r="JB46" s="4">
        <f t="shared" si="31"/>
        <v>0</v>
      </c>
      <c r="JD46" s="2" t="s">
        <v>62</v>
      </c>
      <c r="JE46" s="2">
        <v>447</v>
      </c>
      <c r="JF46" s="2">
        <v>443</v>
      </c>
      <c r="JG46" s="2">
        <v>4</v>
      </c>
      <c r="JH46" s="2">
        <v>0</v>
      </c>
      <c r="JI46" s="4">
        <v>0.99</v>
      </c>
      <c r="JJ46" s="4">
        <f t="shared" si="32"/>
        <v>0</v>
      </c>
      <c r="JL46" s="2" t="s">
        <v>62</v>
      </c>
      <c r="JM46" s="2">
        <v>447</v>
      </c>
      <c r="JN46" s="2">
        <v>443</v>
      </c>
      <c r="JO46" s="2">
        <v>4</v>
      </c>
      <c r="JP46" s="2">
        <v>0</v>
      </c>
      <c r="JQ46" s="4">
        <v>0.99</v>
      </c>
      <c r="JR46" s="4">
        <f t="shared" si="117"/>
        <v>0</v>
      </c>
      <c r="JT46" s="2" t="s">
        <v>62</v>
      </c>
      <c r="JU46" s="2">
        <v>447</v>
      </c>
      <c r="JV46" s="2">
        <v>443</v>
      </c>
      <c r="JW46" s="2">
        <v>4</v>
      </c>
      <c r="JX46" s="2">
        <v>0</v>
      </c>
      <c r="JY46" s="4">
        <v>0.99</v>
      </c>
      <c r="JZ46" s="4">
        <f t="shared" si="34"/>
        <v>0</v>
      </c>
      <c r="KB46" s="2" t="s">
        <v>62</v>
      </c>
      <c r="KC46" s="2">
        <v>447</v>
      </c>
      <c r="KD46" s="2">
        <v>443</v>
      </c>
      <c r="KE46" s="2">
        <v>4</v>
      </c>
      <c r="KF46" s="2">
        <v>0</v>
      </c>
      <c r="KG46" s="4">
        <v>0.99</v>
      </c>
      <c r="KH46" s="4">
        <f t="shared" si="35"/>
        <v>0</v>
      </c>
      <c r="KJ46" s="2" t="s">
        <v>62</v>
      </c>
      <c r="KK46" s="2">
        <v>447</v>
      </c>
      <c r="KL46" s="2">
        <v>443</v>
      </c>
      <c r="KM46" s="2">
        <v>4</v>
      </c>
      <c r="KN46" s="2">
        <v>0</v>
      </c>
      <c r="KO46" s="4">
        <f t="shared" si="107"/>
        <v>0.99105145413870244</v>
      </c>
      <c r="KP46" s="4">
        <f t="shared" si="36"/>
        <v>1.0514541387024456E-3</v>
      </c>
      <c r="KQ46" s="4"/>
      <c r="KR46" s="116" t="s">
        <v>62</v>
      </c>
      <c r="KS46" s="116">
        <v>447</v>
      </c>
      <c r="KT46" s="117">
        <v>443</v>
      </c>
      <c r="KU46" s="117">
        <v>4</v>
      </c>
      <c r="KV46" s="117">
        <v>0</v>
      </c>
      <c r="KW46" s="118">
        <v>0.99</v>
      </c>
      <c r="KX46" s="118">
        <v>0</v>
      </c>
      <c r="KY46" s="116"/>
      <c r="KZ46" s="116" t="s">
        <v>62</v>
      </c>
      <c r="LA46" s="116">
        <v>447</v>
      </c>
      <c r="LB46" s="116">
        <v>443</v>
      </c>
      <c r="LC46" s="116">
        <v>4</v>
      </c>
      <c r="LD46" s="116">
        <v>0</v>
      </c>
      <c r="LE46" s="122">
        <v>0.99</v>
      </c>
      <c r="LF46" s="158">
        <f t="shared" si="37"/>
        <v>0</v>
      </c>
      <c r="LG46" s="158"/>
      <c r="LH46" s="156" t="s">
        <v>62</v>
      </c>
      <c r="LI46" s="156">
        <v>447</v>
      </c>
      <c r="LJ46" s="156">
        <v>443</v>
      </c>
      <c r="LK46" s="156">
        <v>4</v>
      </c>
      <c r="LL46" s="156">
        <v>0</v>
      </c>
      <c r="LM46" s="162">
        <v>0.99</v>
      </c>
      <c r="LN46" s="158">
        <f t="shared" si="38"/>
        <v>0</v>
      </c>
      <c r="LO46" s="157"/>
      <c r="LP46" s="2" t="s">
        <v>62</v>
      </c>
      <c r="LQ46" s="2">
        <v>447</v>
      </c>
      <c r="LR46" s="2">
        <v>443</v>
      </c>
      <c r="LS46" s="2">
        <v>4</v>
      </c>
      <c r="LT46" s="2">
        <v>0</v>
      </c>
      <c r="LU46" s="4">
        <f t="shared" si="108"/>
        <v>0.99105145413870244</v>
      </c>
      <c r="LV46" s="4">
        <f t="shared" si="39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109"/>
        <v>0.99105145413870244</v>
      </c>
      <c r="MD46" s="158">
        <f t="shared" si="40"/>
        <v>0</v>
      </c>
      <c r="MF46" s="156" t="s">
        <v>62</v>
      </c>
      <c r="MG46" s="156">
        <v>447</v>
      </c>
      <c r="MH46" s="156">
        <v>443</v>
      </c>
      <c r="MI46" s="156">
        <v>4</v>
      </c>
      <c r="MJ46" s="156">
        <v>0</v>
      </c>
      <c r="MK46" s="162">
        <f t="shared" si="41"/>
        <v>0.99105145413870244</v>
      </c>
      <c r="ML46" s="158">
        <f t="shared" si="42"/>
        <v>0</v>
      </c>
      <c r="MM46" s="157"/>
      <c r="MN46" s="156" t="s">
        <v>62</v>
      </c>
      <c r="MO46" s="156">
        <v>447</v>
      </c>
      <c r="MP46" s="156">
        <v>443</v>
      </c>
      <c r="MQ46" s="156">
        <v>4</v>
      </c>
      <c r="MR46" s="156">
        <v>0</v>
      </c>
      <c r="MS46" s="162">
        <v>0.99</v>
      </c>
      <c r="MT46" s="158">
        <f t="shared" si="43"/>
        <v>-1.0514541387024456E-3</v>
      </c>
      <c r="MU46" s="157"/>
      <c r="MV46" s="156" t="s">
        <v>62</v>
      </c>
      <c r="MW46" s="156">
        <v>447</v>
      </c>
      <c r="MX46" s="156">
        <v>443</v>
      </c>
      <c r="MY46" s="156">
        <v>4</v>
      </c>
      <c r="MZ46" s="156">
        <v>0</v>
      </c>
      <c r="NA46" s="162">
        <v>0.99</v>
      </c>
      <c r="NB46" s="158">
        <f t="shared" si="44"/>
        <v>0</v>
      </c>
      <c r="NC46" s="157"/>
      <c r="ND46" s="156" t="s">
        <v>62</v>
      </c>
      <c r="NE46" s="156">
        <v>447</v>
      </c>
      <c r="NF46" s="156">
        <v>443</v>
      </c>
      <c r="NG46" s="156">
        <v>4</v>
      </c>
      <c r="NH46" s="156">
        <v>0</v>
      </c>
      <c r="NI46" s="162">
        <v>0.99</v>
      </c>
      <c r="NJ46" s="158">
        <f t="shared" si="45"/>
        <v>0</v>
      </c>
      <c r="NK46" s="157"/>
      <c r="NL46" s="156" t="s">
        <v>62</v>
      </c>
      <c r="NM46" s="156">
        <v>447</v>
      </c>
      <c r="NN46" s="156">
        <v>443</v>
      </c>
      <c r="NO46" s="156">
        <v>4</v>
      </c>
      <c r="NP46" s="156">
        <v>0</v>
      </c>
      <c r="NQ46" s="162">
        <v>0.99</v>
      </c>
      <c r="NR46" s="158">
        <f t="shared" si="46"/>
        <v>0</v>
      </c>
      <c r="NS46" s="157"/>
      <c r="OO46" s="157" t="s">
        <v>62</v>
      </c>
      <c r="OP46" s="157">
        <v>447</v>
      </c>
      <c r="OQ46" s="157">
        <v>443</v>
      </c>
      <c r="OR46" s="157">
        <v>4</v>
      </c>
      <c r="OS46" s="157">
        <v>0</v>
      </c>
      <c r="OT46" s="158">
        <f t="shared" si="47"/>
        <v>0.99105145413870244</v>
      </c>
      <c r="OU46" s="158">
        <f t="shared" si="48"/>
        <v>1.0514541387024456E-3</v>
      </c>
      <c r="OW46" s="157" t="s">
        <v>62</v>
      </c>
      <c r="OX46" s="157">
        <v>447</v>
      </c>
      <c r="OY46" s="157">
        <v>443</v>
      </c>
      <c r="OZ46" s="157">
        <v>4</v>
      </c>
      <c r="PA46" s="157">
        <v>0</v>
      </c>
      <c r="PB46" s="158">
        <f t="shared" si="110"/>
        <v>0.99105145413870244</v>
      </c>
      <c r="PC46" s="158">
        <f t="shared" si="50"/>
        <v>0</v>
      </c>
      <c r="PE46" s="157" t="s">
        <v>62</v>
      </c>
      <c r="PF46" s="157">
        <v>447</v>
      </c>
      <c r="PG46" s="157">
        <v>443</v>
      </c>
      <c r="PH46" s="157">
        <v>4</v>
      </c>
      <c r="PI46" s="157">
        <v>0</v>
      </c>
      <c r="PJ46" s="158">
        <f t="shared" si="51"/>
        <v>0.99105145413870244</v>
      </c>
      <c r="PK46" s="158">
        <f t="shared" si="52"/>
        <v>0</v>
      </c>
      <c r="PM46" s="157" t="s">
        <v>62</v>
      </c>
      <c r="PN46" s="157">
        <v>447</v>
      </c>
      <c r="PO46" s="157">
        <v>443</v>
      </c>
      <c r="PP46" s="157">
        <v>4</v>
      </c>
      <c r="PQ46" s="157">
        <v>0</v>
      </c>
      <c r="PR46" s="158">
        <f t="shared" si="53"/>
        <v>0.99105145413870244</v>
      </c>
      <c r="PS46" s="158">
        <f t="shared" si="54"/>
        <v>0</v>
      </c>
      <c r="PU46" s="157" t="s">
        <v>62</v>
      </c>
      <c r="PV46" s="157">
        <v>447</v>
      </c>
      <c r="PW46" s="157">
        <v>443</v>
      </c>
      <c r="PX46" s="157">
        <v>4</v>
      </c>
      <c r="PY46" s="157">
        <v>0</v>
      </c>
      <c r="PZ46" s="158">
        <f t="shared" si="55"/>
        <v>0.99105145413870244</v>
      </c>
      <c r="QA46" s="158">
        <f t="shared" si="56"/>
        <v>0</v>
      </c>
      <c r="QC46" s="157" t="s">
        <v>62</v>
      </c>
      <c r="QD46" s="157">
        <v>447</v>
      </c>
      <c r="QE46" s="157">
        <v>443</v>
      </c>
      <c r="QF46" s="157">
        <v>4</v>
      </c>
      <c r="QG46" s="157">
        <v>0</v>
      </c>
      <c r="QH46" s="158">
        <f t="shared" si="57"/>
        <v>0.99105145413870244</v>
      </c>
      <c r="QI46" s="158">
        <f t="shared" si="58"/>
        <v>0</v>
      </c>
      <c r="QK46" s="157" t="s">
        <v>62</v>
      </c>
      <c r="QL46" s="157">
        <v>447</v>
      </c>
      <c r="QM46" s="157">
        <v>443</v>
      </c>
      <c r="QN46" s="157">
        <v>4</v>
      </c>
      <c r="QO46" s="157">
        <v>0</v>
      </c>
      <c r="QP46" s="158">
        <f t="shared" si="59"/>
        <v>0.99105145413870244</v>
      </c>
      <c r="QQ46" s="158">
        <f t="shared" si="60"/>
        <v>0</v>
      </c>
      <c r="QS46" s="157" t="s">
        <v>62</v>
      </c>
      <c r="QT46" s="157">
        <v>447</v>
      </c>
      <c r="QU46" s="157">
        <v>443</v>
      </c>
      <c r="QV46" s="157">
        <v>4</v>
      </c>
      <c r="QW46" s="157">
        <v>0</v>
      </c>
      <c r="QX46" s="158">
        <f t="shared" si="61"/>
        <v>0.99105145413870244</v>
      </c>
      <c r="QY46" s="158">
        <f t="shared" si="62"/>
        <v>0</v>
      </c>
      <c r="RA46" s="157" t="s">
        <v>62</v>
      </c>
      <c r="RB46" s="157">
        <v>447</v>
      </c>
      <c r="RC46" s="157">
        <v>443</v>
      </c>
      <c r="RD46" s="157">
        <v>4</v>
      </c>
      <c r="RE46" s="157">
        <v>0</v>
      </c>
      <c r="RF46" s="158">
        <f t="shared" si="63"/>
        <v>0.99105145413870244</v>
      </c>
      <c r="RG46" s="158">
        <f t="shared" si="64"/>
        <v>0</v>
      </c>
      <c r="RI46" s="157" t="s">
        <v>62</v>
      </c>
      <c r="RJ46" s="157">
        <v>447</v>
      </c>
      <c r="RK46" s="157">
        <v>443</v>
      </c>
      <c r="RL46" s="157">
        <v>4</v>
      </c>
      <c r="RM46" s="157">
        <v>0</v>
      </c>
      <c r="RN46" s="158">
        <f t="shared" si="65"/>
        <v>0.99105145413870244</v>
      </c>
      <c r="RO46" s="158">
        <f t="shared" si="66"/>
        <v>0</v>
      </c>
      <c r="RQ46" s="157" t="s">
        <v>62</v>
      </c>
      <c r="RR46" s="157">
        <v>447</v>
      </c>
      <c r="RS46" s="157">
        <v>443</v>
      </c>
      <c r="RT46" s="157">
        <v>4</v>
      </c>
      <c r="RU46" s="157">
        <v>0</v>
      </c>
      <c r="RV46" s="158">
        <f t="shared" si="67"/>
        <v>0.99105145413870244</v>
      </c>
      <c r="RW46" s="158">
        <f t="shared" si="68"/>
        <v>0</v>
      </c>
      <c r="RY46" s="157" t="s">
        <v>62</v>
      </c>
      <c r="RZ46" s="157">
        <v>447</v>
      </c>
      <c r="SA46" s="157">
        <v>443</v>
      </c>
      <c r="SB46" s="157">
        <v>4</v>
      </c>
      <c r="SC46" s="157">
        <v>0</v>
      </c>
      <c r="SD46" s="158">
        <f t="shared" si="69"/>
        <v>0.99105145413870244</v>
      </c>
      <c r="SE46" s="158">
        <f t="shared" si="70"/>
        <v>0</v>
      </c>
      <c r="SG46" s="157" t="s">
        <v>62</v>
      </c>
      <c r="SH46" s="157">
        <v>447</v>
      </c>
      <c r="SI46" s="157">
        <v>443</v>
      </c>
      <c r="SJ46" s="157">
        <v>4</v>
      </c>
      <c r="SK46" s="157">
        <v>0</v>
      </c>
      <c r="SL46" s="158">
        <f t="shared" si="71"/>
        <v>0.99105145413870244</v>
      </c>
      <c r="SM46" s="158">
        <f t="shared" si="72"/>
        <v>0</v>
      </c>
      <c r="SO46" s="157" t="s">
        <v>62</v>
      </c>
      <c r="SP46" s="157">
        <v>447</v>
      </c>
      <c r="SQ46" s="157">
        <v>443</v>
      </c>
      <c r="SR46" s="157">
        <v>4</v>
      </c>
      <c r="SS46" s="157">
        <v>0</v>
      </c>
      <c r="ST46" s="158">
        <f t="shared" si="73"/>
        <v>0.99105145413870244</v>
      </c>
      <c r="SU46" s="158">
        <f t="shared" si="74"/>
        <v>0</v>
      </c>
      <c r="SW46" s="157" t="s">
        <v>62</v>
      </c>
      <c r="SX46" s="157">
        <v>447</v>
      </c>
      <c r="SY46" s="157">
        <v>443</v>
      </c>
      <c r="SZ46" s="157">
        <v>4</v>
      </c>
      <c r="TA46" s="157">
        <v>0</v>
      </c>
      <c r="TB46" s="158">
        <f t="shared" si="75"/>
        <v>0.99105145413870244</v>
      </c>
      <c r="TC46" s="158">
        <f t="shared" si="76"/>
        <v>0</v>
      </c>
      <c r="TE46" s="157" t="s">
        <v>62</v>
      </c>
      <c r="TF46" s="157">
        <v>447</v>
      </c>
      <c r="TG46" s="157">
        <v>443</v>
      </c>
      <c r="TH46" s="157">
        <v>4</v>
      </c>
      <c r="TI46" s="157">
        <v>0</v>
      </c>
      <c r="TJ46" s="158">
        <f t="shared" si="77"/>
        <v>0.99105145413870244</v>
      </c>
      <c r="TK46" s="158">
        <f t="shared" si="78"/>
        <v>0</v>
      </c>
      <c r="TM46" s="157" t="s">
        <v>62</v>
      </c>
      <c r="TN46" s="157">
        <v>447</v>
      </c>
      <c r="TO46" s="157">
        <v>443</v>
      </c>
      <c r="TP46" s="157">
        <v>4</v>
      </c>
      <c r="TQ46" s="157">
        <v>0</v>
      </c>
      <c r="TR46" s="158">
        <f t="shared" si="79"/>
        <v>0.99105145413870244</v>
      </c>
      <c r="TS46" s="158">
        <f t="shared" si="80"/>
        <v>0</v>
      </c>
      <c r="TU46" s="157" t="s">
        <v>62</v>
      </c>
      <c r="TV46" s="157">
        <v>447</v>
      </c>
      <c r="TW46" s="157">
        <v>443</v>
      </c>
      <c r="TX46" s="157">
        <v>4</v>
      </c>
      <c r="TY46" s="157">
        <v>0</v>
      </c>
      <c r="TZ46" s="158">
        <f t="shared" si="81"/>
        <v>0.99105145413870244</v>
      </c>
      <c r="UA46" s="158">
        <f t="shared" si="82"/>
        <v>0</v>
      </c>
      <c r="UC46" s="157" t="s">
        <v>62</v>
      </c>
      <c r="UD46" s="157">
        <v>447</v>
      </c>
      <c r="UE46" s="157">
        <v>443</v>
      </c>
      <c r="UF46" s="157">
        <v>4</v>
      </c>
      <c r="UG46" s="157">
        <v>0</v>
      </c>
      <c r="UH46" s="158">
        <f t="shared" si="83"/>
        <v>0.99105145413870244</v>
      </c>
      <c r="UI46" s="158">
        <f t="shared" si="84"/>
        <v>0</v>
      </c>
      <c r="UK46" s="157" t="s">
        <v>62</v>
      </c>
      <c r="UL46" s="157">
        <v>447</v>
      </c>
      <c r="UM46" s="157">
        <v>443</v>
      </c>
      <c r="UN46" s="157">
        <v>4</v>
      </c>
      <c r="UO46" s="157">
        <v>0</v>
      </c>
      <c r="UP46" s="158">
        <f t="shared" si="85"/>
        <v>0.99105145413870244</v>
      </c>
      <c r="UQ46" s="158">
        <f t="shared" si="86"/>
        <v>0</v>
      </c>
      <c r="US46" s="157" t="s">
        <v>62</v>
      </c>
      <c r="UT46" s="157">
        <v>447</v>
      </c>
      <c r="UU46" s="157">
        <v>443</v>
      </c>
      <c r="UV46" s="157">
        <v>4</v>
      </c>
      <c r="UW46" s="157">
        <v>0</v>
      </c>
      <c r="UX46" s="158">
        <f t="shared" si="87"/>
        <v>0.99105145413870244</v>
      </c>
      <c r="UY46" s="158">
        <f t="shared" si="88"/>
        <v>0</v>
      </c>
      <c r="UZ46" s="157"/>
      <c r="VA46" s="157" t="s">
        <v>62</v>
      </c>
      <c r="VB46" s="157">
        <v>447</v>
      </c>
      <c r="VC46" s="157">
        <v>443</v>
      </c>
      <c r="VD46" s="157">
        <v>4</v>
      </c>
      <c r="VE46" s="157">
        <v>0</v>
      </c>
      <c r="VF46" s="158">
        <f t="shared" si="89"/>
        <v>0.99105145413870244</v>
      </c>
      <c r="VG46" s="158">
        <f t="shared" si="90"/>
        <v>0</v>
      </c>
      <c r="VI46" s="157" t="s">
        <v>62</v>
      </c>
      <c r="VJ46" s="157">
        <v>447</v>
      </c>
      <c r="VK46" s="157">
        <v>443</v>
      </c>
      <c r="VL46" s="157">
        <v>4</v>
      </c>
      <c r="VM46" s="157">
        <v>0</v>
      </c>
      <c r="VN46" s="158">
        <f t="shared" si="91"/>
        <v>0.99105145413870244</v>
      </c>
      <c r="VO46" s="158">
        <f t="shared" si="92"/>
        <v>0</v>
      </c>
      <c r="VQ46" s="157" t="s">
        <v>62</v>
      </c>
      <c r="VR46" s="157">
        <v>447</v>
      </c>
      <c r="VS46" s="157">
        <v>443</v>
      </c>
      <c r="VT46" s="157">
        <v>4</v>
      </c>
      <c r="VU46" s="157">
        <v>0</v>
      </c>
      <c r="VV46" s="158">
        <f t="shared" si="93"/>
        <v>0.99105145413870244</v>
      </c>
      <c r="VW46" s="158">
        <f t="shared" si="94"/>
        <v>0</v>
      </c>
      <c r="VY46" s="157" t="s">
        <v>62</v>
      </c>
      <c r="VZ46" s="157">
        <v>447</v>
      </c>
      <c r="WA46" s="157">
        <v>443</v>
      </c>
      <c r="WB46" s="157">
        <v>4</v>
      </c>
      <c r="WC46" s="157">
        <v>0</v>
      </c>
      <c r="WD46" s="158">
        <f t="shared" si="95"/>
        <v>0.99105145413870244</v>
      </c>
      <c r="WE46" s="158">
        <f t="shared" si="96"/>
        <v>0</v>
      </c>
      <c r="WG46" s="157" t="s">
        <v>62</v>
      </c>
      <c r="WH46" s="157">
        <v>447</v>
      </c>
      <c r="WI46" s="157">
        <v>443</v>
      </c>
      <c r="WJ46" s="157">
        <v>4</v>
      </c>
      <c r="WK46" s="157">
        <v>0</v>
      </c>
      <c r="WL46" s="158">
        <f t="shared" si="97"/>
        <v>0.99105145413870244</v>
      </c>
      <c r="WM46" s="158">
        <f t="shared" si="98"/>
        <v>0</v>
      </c>
      <c r="WO46" s="157" t="s">
        <v>62</v>
      </c>
      <c r="WP46" s="157">
        <v>447</v>
      </c>
      <c r="WQ46" s="157">
        <v>443</v>
      </c>
      <c r="WR46" s="157">
        <v>4</v>
      </c>
      <c r="WS46" s="157">
        <v>0</v>
      </c>
      <c r="WT46" s="158">
        <f t="shared" si="99"/>
        <v>0.99105145413870244</v>
      </c>
      <c r="WU46" s="158">
        <f t="shared" si="100"/>
        <v>0</v>
      </c>
      <c r="WW46" s="157" t="s">
        <v>62</v>
      </c>
      <c r="WX46" s="157">
        <v>447</v>
      </c>
      <c r="WY46" s="157">
        <v>443</v>
      </c>
      <c r="WZ46" s="157">
        <v>4</v>
      </c>
      <c r="XA46" s="157">
        <v>0</v>
      </c>
      <c r="XB46" s="158">
        <f t="shared" si="101"/>
        <v>0.99105145413870244</v>
      </c>
      <c r="XC46" s="158" t="str">
        <f t="shared" si="102"/>
        <v>OK</v>
      </c>
      <c r="XE46" s="157" t="s">
        <v>62</v>
      </c>
      <c r="XF46" s="157">
        <v>447</v>
      </c>
      <c r="XG46" s="157">
        <v>443</v>
      </c>
      <c r="XH46" s="157">
        <v>4</v>
      </c>
      <c r="XI46" s="157">
        <v>0</v>
      </c>
      <c r="XJ46" s="158">
        <f t="shared" si="103"/>
        <v>0.99105145413870244</v>
      </c>
      <c r="XK46" s="158" t="str">
        <f t="shared" si="114"/>
        <v>OK</v>
      </c>
      <c r="XM46" s="157" t="s">
        <v>62</v>
      </c>
      <c r="XN46" s="157">
        <v>447</v>
      </c>
      <c r="XO46" s="157">
        <v>443</v>
      </c>
      <c r="XP46" s="157">
        <v>4</v>
      </c>
      <c r="XQ46" s="157">
        <v>0</v>
      </c>
      <c r="XR46" s="158">
        <f t="shared" si="104"/>
        <v>0.99105145413870244</v>
      </c>
      <c r="XS46" s="158" t="str">
        <f t="shared" si="115"/>
        <v>OK</v>
      </c>
    </row>
    <row r="47" spans="1:643" ht="17.25" thickBot="1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63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116"/>
        <v>0</v>
      </c>
      <c r="P47" s="2" t="s">
        <v>63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3"/>
        <v>0</v>
      </c>
      <c r="X47" s="2" t="s">
        <v>63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4"/>
        <v>0</v>
      </c>
      <c r="AF47" s="2" t="s">
        <v>63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5"/>
        <v>0</v>
      </c>
      <c r="AN47" s="2" t="s">
        <v>63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6"/>
        <v>0</v>
      </c>
      <c r="AV47" s="2" t="s">
        <v>63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7"/>
        <v>0</v>
      </c>
      <c r="BD47" s="2" t="s">
        <v>63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8"/>
        <v>0</v>
      </c>
      <c r="BL47" s="2" t="s">
        <v>63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9"/>
        <v>0</v>
      </c>
      <c r="BT47" s="2" t="s">
        <v>63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10"/>
        <v>0</v>
      </c>
      <c r="CB47" s="2" t="s">
        <v>63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11"/>
        <v>0</v>
      </c>
      <c r="CJ47" s="2" t="s">
        <v>63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2"/>
        <v>0</v>
      </c>
      <c r="CR47" s="2" t="s">
        <v>63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3"/>
        <v>0</v>
      </c>
      <c r="CZ47" s="2" t="s">
        <v>63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4">
        <f t="shared" si="14"/>
        <v>0</v>
      </c>
      <c r="DH47" s="2" t="s">
        <v>63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5"/>
        <v>0</v>
      </c>
      <c r="DP47" s="2" t="s">
        <v>63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6"/>
        <v>0</v>
      </c>
      <c r="DX47" s="2" t="s">
        <v>63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4">
        <f t="shared" si="17"/>
        <v>0</v>
      </c>
      <c r="EF47" s="2" t="s">
        <v>63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8"/>
        <v>0</v>
      </c>
      <c r="EN47" s="2" t="s">
        <v>63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9"/>
        <v>0</v>
      </c>
      <c r="EV47" s="2" t="s">
        <v>63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20"/>
        <v>0</v>
      </c>
      <c r="FD47" s="2" t="s">
        <v>63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21"/>
        <v>0</v>
      </c>
      <c r="FL47" s="2" t="s">
        <v>63</v>
      </c>
      <c r="FM47" s="2">
        <v>40</v>
      </c>
      <c r="FN47" s="2">
        <v>40</v>
      </c>
      <c r="FO47" s="2">
        <v>0</v>
      </c>
      <c r="FP47" s="2">
        <v>0</v>
      </c>
      <c r="FQ47" s="4">
        <v>1</v>
      </c>
      <c r="FR47" s="4">
        <f t="shared" si="22"/>
        <v>0</v>
      </c>
      <c r="FT47" s="2" t="s">
        <v>63</v>
      </c>
      <c r="FU47" s="2">
        <v>40</v>
      </c>
      <c r="FV47" s="2">
        <v>40</v>
      </c>
      <c r="FW47" s="2">
        <v>0</v>
      </c>
      <c r="FX47" s="2">
        <v>0</v>
      </c>
      <c r="FY47" s="4">
        <v>1</v>
      </c>
      <c r="FZ47" s="4">
        <f t="shared" si="23"/>
        <v>0</v>
      </c>
      <c r="GB47" s="2" t="s">
        <v>63</v>
      </c>
      <c r="GC47" s="2">
        <v>40</v>
      </c>
      <c r="GD47" s="2">
        <v>40</v>
      </c>
      <c r="GE47" s="2">
        <v>0</v>
      </c>
      <c r="GF47" s="2">
        <v>0</v>
      </c>
      <c r="GG47" s="4">
        <v>1</v>
      </c>
      <c r="GH47" s="4">
        <f t="shared" si="24"/>
        <v>0</v>
      </c>
      <c r="GJ47" s="2" t="s">
        <v>63</v>
      </c>
      <c r="GK47" s="2">
        <v>40</v>
      </c>
      <c r="GL47" s="2">
        <v>40</v>
      </c>
      <c r="GM47" s="2">
        <v>0</v>
      </c>
      <c r="GN47" s="2">
        <v>0</v>
      </c>
      <c r="GO47" s="4">
        <v>1</v>
      </c>
      <c r="GP47" s="4">
        <f t="shared" si="25"/>
        <v>0</v>
      </c>
      <c r="GR47" s="2" t="s">
        <v>63</v>
      </c>
      <c r="GS47" s="2">
        <v>40</v>
      </c>
      <c r="GT47" s="2">
        <v>40</v>
      </c>
      <c r="GU47" s="2">
        <v>0</v>
      </c>
      <c r="GV47" s="2">
        <v>0</v>
      </c>
      <c r="GW47" s="4">
        <v>1</v>
      </c>
      <c r="GX47" s="111">
        <f t="shared" si="111"/>
        <v>0</v>
      </c>
      <c r="GZ47" s="2" t="s">
        <v>63</v>
      </c>
      <c r="HA47" s="2">
        <v>40</v>
      </c>
      <c r="HB47" s="2">
        <v>40</v>
      </c>
      <c r="HC47" s="2">
        <v>0</v>
      </c>
      <c r="HD47" s="2">
        <v>0</v>
      </c>
      <c r="HE47" s="4">
        <v>1</v>
      </c>
      <c r="HF47" s="4">
        <f>HE47-'[1]ASUS MeMO Pad 8 K011'!ES47</f>
        <v>0</v>
      </c>
      <c r="HH47" s="2" t="s">
        <v>63</v>
      </c>
      <c r="HI47" s="2">
        <v>40</v>
      </c>
      <c r="HJ47" s="2">
        <v>40</v>
      </c>
      <c r="HK47" s="2">
        <v>0</v>
      </c>
      <c r="HL47" s="2">
        <v>0</v>
      </c>
      <c r="HM47" s="4">
        <v>1</v>
      </c>
      <c r="HN47" s="4">
        <f t="shared" si="26"/>
        <v>0</v>
      </c>
      <c r="HP47" s="2" t="s">
        <v>63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7"/>
        <v>0</v>
      </c>
      <c r="HX47" s="2" t="s">
        <v>63</v>
      </c>
      <c r="HY47" s="2">
        <v>43</v>
      </c>
      <c r="HZ47" s="2">
        <v>43</v>
      </c>
      <c r="IA47" s="2">
        <v>0</v>
      </c>
      <c r="IB47" s="2">
        <v>0</v>
      </c>
      <c r="IC47" s="4">
        <f t="shared" si="105"/>
        <v>1</v>
      </c>
      <c r="ID47" s="4">
        <f t="shared" si="28"/>
        <v>0</v>
      </c>
      <c r="IF47" s="2" t="s">
        <v>63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106"/>
        <v>1</v>
      </c>
      <c r="IL47" s="4">
        <f t="shared" si="29"/>
        <v>0</v>
      </c>
      <c r="IN47" s="2" t="s">
        <v>63</v>
      </c>
      <c r="IO47" s="2">
        <v>43</v>
      </c>
      <c r="IP47" s="2">
        <v>43</v>
      </c>
      <c r="IQ47" s="2">
        <v>0</v>
      </c>
      <c r="IR47" s="2">
        <v>0</v>
      </c>
      <c r="IS47" s="4">
        <v>1</v>
      </c>
      <c r="IT47" s="4">
        <f t="shared" si="30"/>
        <v>0</v>
      </c>
      <c r="IV47" s="2" t="s">
        <v>63</v>
      </c>
      <c r="IW47" s="2">
        <v>43</v>
      </c>
      <c r="IX47" s="2">
        <v>43</v>
      </c>
      <c r="IY47" s="2">
        <v>0</v>
      </c>
      <c r="IZ47" s="2">
        <v>0</v>
      </c>
      <c r="JA47" s="4">
        <v>1</v>
      </c>
      <c r="JB47" s="4">
        <f t="shared" si="31"/>
        <v>0</v>
      </c>
      <c r="JD47" s="2" t="s">
        <v>63</v>
      </c>
      <c r="JE47" s="2">
        <v>43</v>
      </c>
      <c r="JF47" s="2">
        <v>43</v>
      </c>
      <c r="JG47" s="2">
        <v>0</v>
      </c>
      <c r="JH47" s="2">
        <v>0</v>
      </c>
      <c r="JI47" s="4">
        <v>1</v>
      </c>
      <c r="JJ47" s="4">
        <f t="shared" si="32"/>
        <v>0</v>
      </c>
      <c r="JL47" s="2" t="s">
        <v>63</v>
      </c>
      <c r="JM47" s="2">
        <v>43</v>
      </c>
      <c r="JN47" s="2">
        <v>43</v>
      </c>
      <c r="JO47" s="2">
        <v>0</v>
      </c>
      <c r="JP47" s="2">
        <v>0</v>
      </c>
      <c r="JQ47" s="4">
        <v>1</v>
      </c>
      <c r="JR47" s="4">
        <f t="shared" si="117"/>
        <v>0</v>
      </c>
      <c r="JT47" s="2" t="s">
        <v>63</v>
      </c>
      <c r="JU47" s="2">
        <v>43</v>
      </c>
      <c r="JV47" s="2">
        <v>43</v>
      </c>
      <c r="JW47" s="2">
        <v>0</v>
      </c>
      <c r="JX47" s="2">
        <v>0</v>
      </c>
      <c r="JY47" s="4">
        <v>1</v>
      </c>
      <c r="JZ47" s="4">
        <f t="shared" si="34"/>
        <v>0</v>
      </c>
      <c r="KB47" s="2" t="s">
        <v>63</v>
      </c>
      <c r="KC47" s="2">
        <v>43</v>
      </c>
      <c r="KD47" s="2">
        <v>43</v>
      </c>
      <c r="KE47" s="2">
        <v>0</v>
      </c>
      <c r="KF47" s="2">
        <v>0</v>
      </c>
      <c r="KG47" s="4">
        <v>1</v>
      </c>
      <c r="KH47" s="4">
        <f t="shared" si="35"/>
        <v>0</v>
      </c>
      <c r="KJ47" s="2" t="s">
        <v>63</v>
      </c>
      <c r="KK47" s="2">
        <v>43</v>
      </c>
      <c r="KL47" s="2">
        <v>43</v>
      </c>
      <c r="KM47" s="2">
        <v>0</v>
      </c>
      <c r="KN47" s="2">
        <v>0</v>
      </c>
      <c r="KO47" s="4">
        <f t="shared" si="107"/>
        <v>1</v>
      </c>
      <c r="KP47" s="4">
        <f t="shared" si="36"/>
        <v>0</v>
      </c>
      <c r="KQ47" s="4"/>
      <c r="KR47" s="116" t="s">
        <v>63</v>
      </c>
      <c r="KS47" s="116">
        <v>43</v>
      </c>
      <c r="KT47" s="117">
        <v>43</v>
      </c>
      <c r="KU47" s="117">
        <v>0</v>
      </c>
      <c r="KV47" s="117">
        <v>0</v>
      </c>
      <c r="KW47" s="118">
        <v>1</v>
      </c>
      <c r="KX47" s="118">
        <v>0</v>
      </c>
      <c r="KY47" s="116"/>
      <c r="KZ47" s="116" t="s">
        <v>63</v>
      </c>
      <c r="LA47" s="116">
        <v>43</v>
      </c>
      <c r="LB47" s="116">
        <v>43</v>
      </c>
      <c r="LC47" s="116">
        <v>0</v>
      </c>
      <c r="LD47" s="116">
        <v>0</v>
      </c>
      <c r="LE47" s="122">
        <v>1</v>
      </c>
      <c r="LF47" s="158">
        <f t="shared" si="37"/>
        <v>0</v>
      </c>
      <c r="LG47" s="158"/>
      <c r="LH47" s="156" t="s">
        <v>63</v>
      </c>
      <c r="LI47" s="156">
        <v>43</v>
      </c>
      <c r="LJ47" s="156">
        <v>43</v>
      </c>
      <c r="LK47" s="156">
        <v>0</v>
      </c>
      <c r="LL47" s="156">
        <v>0</v>
      </c>
      <c r="LM47" s="162">
        <v>1</v>
      </c>
      <c r="LN47" s="158">
        <f t="shared" si="38"/>
        <v>0</v>
      </c>
      <c r="LO47" s="157"/>
      <c r="LP47" s="2" t="s">
        <v>63</v>
      </c>
      <c r="LQ47" s="2">
        <v>43</v>
      </c>
      <c r="LR47" s="2">
        <v>43</v>
      </c>
      <c r="LS47" s="2">
        <v>0</v>
      </c>
      <c r="LT47" s="2">
        <v>0</v>
      </c>
      <c r="LU47" s="4">
        <f t="shared" si="108"/>
        <v>1</v>
      </c>
      <c r="LV47" s="4">
        <f t="shared" si="39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109"/>
        <v>1</v>
      </c>
      <c r="MD47" s="158">
        <f t="shared" si="40"/>
        <v>0</v>
      </c>
      <c r="MF47" s="156" t="s">
        <v>63</v>
      </c>
      <c r="MG47" s="156">
        <v>43</v>
      </c>
      <c r="MH47" s="156">
        <v>43</v>
      </c>
      <c r="MI47" s="156">
        <v>0</v>
      </c>
      <c r="MJ47" s="156">
        <v>0</v>
      </c>
      <c r="MK47" s="162">
        <f t="shared" si="41"/>
        <v>1</v>
      </c>
      <c r="ML47" s="158">
        <f t="shared" si="42"/>
        <v>0</v>
      </c>
      <c r="MM47" s="157"/>
      <c r="MN47" s="156" t="s">
        <v>63</v>
      </c>
      <c r="MO47" s="156">
        <v>43</v>
      </c>
      <c r="MP47" s="156">
        <v>43</v>
      </c>
      <c r="MQ47" s="156">
        <v>0</v>
      </c>
      <c r="MR47" s="156">
        <v>0</v>
      </c>
      <c r="MS47" s="162">
        <v>1</v>
      </c>
      <c r="MT47" s="158">
        <f t="shared" si="43"/>
        <v>0</v>
      </c>
      <c r="MU47" s="157"/>
      <c r="MV47" s="156" t="s">
        <v>63</v>
      </c>
      <c r="MW47" s="156">
        <v>43</v>
      </c>
      <c r="MX47" s="156">
        <v>43</v>
      </c>
      <c r="MY47" s="156">
        <v>0</v>
      </c>
      <c r="MZ47" s="156">
        <v>0</v>
      </c>
      <c r="NA47" s="162">
        <v>1</v>
      </c>
      <c r="NB47" s="158">
        <f t="shared" si="44"/>
        <v>0</v>
      </c>
      <c r="NC47" s="157"/>
      <c r="ND47" s="156" t="s">
        <v>63</v>
      </c>
      <c r="NE47" s="156">
        <v>43</v>
      </c>
      <c r="NF47" s="156">
        <v>43</v>
      </c>
      <c r="NG47" s="156">
        <v>0</v>
      </c>
      <c r="NH47" s="156">
        <v>0</v>
      </c>
      <c r="NI47" s="162">
        <v>1</v>
      </c>
      <c r="NJ47" s="158">
        <f t="shared" si="45"/>
        <v>0</v>
      </c>
      <c r="NK47" s="157"/>
      <c r="NL47" s="156" t="s">
        <v>63</v>
      </c>
      <c r="NM47" s="156">
        <v>43</v>
      </c>
      <c r="NN47" s="156">
        <v>43</v>
      </c>
      <c r="NO47" s="156">
        <v>0</v>
      </c>
      <c r="NP47" s="156">
        <v>0</v>
      </c>
      <c r="NQ47" s="162">
        <v>1</v>
      </c>
      <c r="NR47" s="158">
        <f t="shared" si="46"/>
        <v>0</v>
      </c>
      <c r="NS47" s="157"/>
      <c r="OO47" s="157" t="s">
        <v>63</v>
      </c>
      <c r="OP47" s="157">
        <v>43</v>
      </c>
      <c r="OQ47" s="157">
        <v>43</v>
      </c>
      <c r="OR47" s="157">
        <v>0</v>
      </c>
      <c r="OS47" s="157">
        <v>0</v>
      </c>
      <c r="OT47" s="158">
        <f t="shared" si="47"/>
        <v>1</v>
      </c>
      <c r="OU47" s="158">
        <f t="shared" si="48"/>
        <v>0</v>
      </c>
      <c r="OW47" s="157" t="s">
        <v>63</v>
      </c>
      <c r="OX47" s="157">
        <v>43</v>
      </c>
      <c r="OY47" s="157">
        <v>43</v>
      </c>
      <c r="OZ47" s="157">
        <v>0</v>
      </c>
      <c r="PA47" s="157">
        <v>0</v>
      </c>
      <c r="PB47" s="158">
        <f t="shared" si="110"/>
        <v>1</v>
      </c>
      <c r="PC47" s="158">
        <f t="shared" si="50"/>
        <v>0</v>
      </c>
      <c r="PE47" s="157" t="s">
        <v>63</v>
      </c>
      <c r="PF47" s="157">
        <v>43</v>
      </c>
      <c r="PG47" s="157">
        <v>43</v>
      </c>
      <c r="PH47" s="157">
        <v>0</v>
      </c>
      <c r="PI47" s="157">
        <v>0</v>
      </c>
      <c r="PJ47" s="158">
        <f t="shared" si="51"/>
        <v>1</v>
      </c>
      <c r="PK47" s="158">
        <f t="shared" si="52"/>
        <v>0</v>
      </c>
      <c r="PM47" s="157" t="s">
        <v>63</v>
      </c>
      <c r="PN47" s="157">
        <v>43</v>
      </c>
      <c r="PO47" s="157">
        <v>43</v>
      </c>
      <c r="PP47" s="157">
        <v>0</v>
      </c>
      <c r="PQ47" s="157">
        <v>0</v>
      </c>
      <c r="PR47" s="158">
        <f t="shared" si="53"/>
        <v>1</v>
      </c>
      <c r="PS47" s="158">
        <f t="shared" si="54"/>
        <v>0</v>
      </c>
      <c r="PU47" s="157" t="s">
        <v>63</v>
      </c>
      <c r="PV47" s="157">
        <v>43</v>
      </c>
      <c r="PW47" s="157">
        <v>43</v>
      </c>
      <c r="PX47" s="157">
        <v>0</v>
      </c>
      <c r="PY47" s="157">
        <v>0</v>
      </c>
      <c r="PZ47" s="158">
        <f t="shared" si="55"/>
        <v>1</v>
      </c>
      <c r="QA47" s="158">
        <f t="shared" si="56"/>
        <v>0</v>
      </c>
      <c r="QC47" s="157" t="s">
        <v>63</v>
      </c>
      <c r="QD47" s="157">
        <v>43</v>
      </c>
      <c r="QE47" s="157">
        <v>43</v>
      </c>
      <c r="QF47" s="157">
        <v>0</v>
      </c>
      <c r="QG47" s="157">
        <v>0</v>
      </c>
      <c r="QH47" s="158">
        <f t="shared" si="57"/>
        <v>1</v>
      </c>
      <c r="QI47" s="158">
        <f t="shared" si="58"/>
        <v>0</v>
      </c>
      <c r="QK47" s="157" t="s">
        <v>63</v>
      </c>
      <c r="QL47" s="157">
        <v>43</v>
      </c>
      <c r="QM47" s="157">
        <v>43</v>
      </c>
      <c r="QN47" s="157">
        <v>0</v>
      </c>
      <c r="QO47" s="157">
        <v>0</v>
      </c>
      <c r="QP47" s="158">
        <f t="shared" si="59"/>
        <v>1</v>
      </c>
      <c r="QQ47" s="158">
        <f t="shared" si="60"/>
        <v>0</v>
      </c>
      <c r="QS47" s="157" t="s">
        <v>63</v>
      </c>
      <c r="QT47" s="157">
        <v>43</v>
      </c>
      <c r="QU47" s="157">
        <v>43</v>
      </c>
      <c r="QV47" s="157">
        <v>0</v>
      </c>
      <c r="QW47" s="157">
        <v>0</v>
      </c>
      <c r="QX47" s="158">
        <f t="shared" si="61"/>
        <v>1</v>
      </c>
      <c r="QY47" s="158">
        <f t="shared" si="62"/>
        <v>0</v>
      </c>
      <c r="RA47" s="157" t="s">
        <v>63</v>
      </c>
      <c r="RB47" s="157">
        <v>43</v>
      </c>
      <c r="RC47" s="157">
        <v>43</v>
      </c>
      <c r="RD47" s="157">
        <v>0</v>
      </c>
      <c r="RE47" s="157">
        <v>0</v>
      </c>
      <c r="RF47" s="158">
        <f t="shared" si="63"/>
        <v>1</v>
      </c>
      <c r="RG47" s="158">
        <f t="shared" si="64"/>
        <v>0</v>
      </c>
      <c r="RI47" s="157" t="s">
        <v>63</v>
      </c>
      <c r="RJ47" s="157">
        <v>43</v>
      </c>
      <c r="RK47" s="157">
        <v>43</v>
      </c>
      <c r="RL47" s="157">
        <v>0</v>
      </c>
      <c r="RM47" s="157">
        <v>0</v>
      </c>
      <c r="RN47" s="158">
        <f t="shared" si="65"/>
        <v>1</v>
      </c>
      <c r="RO47" s="158">
        <f t="shared" si="66"/>
        <v>0</v>
      </c>
      <c r="RQ47" s="157" t="s">
        <v>63</v>
      </c>
      <c r="RR47" s="157">
        <v>43</v>
      </c>
      <c r="RS47" s="157">
        <v>43</v>
      </c>
      <c r="RT47" s="157">
        <v>0</v>
      </c>
      <c r="RU47" s="157">
        <v>0</v>
      </c>
      <c r="RV47" s="158">
        <f t="shared" si="67"/>
        <v>1</v>
      </c>
      <c r="RW47" s="158">
        <f t="shared" si="68"/>
        <v>0</v>
      </c>
      <c r="RY47" s="157" t="s">
        <v>63</v>
      </c>
      <c r="RZ47" s="157">
        <v>43</v>
      </c>
      <c r="SA47" s="157">
        <v>43</v>
      </c>
      <c r="SB47" s="157">
        <v>0</v>
      </c>
      <c r="SC47" s="157">
        <v>0</v>
      </c>
      <c r="SD47" s="158">
        <f t="shared" si="69"/>
        <v>1</v>
      </c>
      <c r="SE47" s="158">
        <f t="shared" si="70"/>
        <v>0</v>
      </c>
      <c r="SG47" s="157" t="s">
        <v>63</v>
      </c>
      <c r="SH47" s="157">
        <v>43</v>
      </c>
      <c r="SI47" s="157">
        <v>43</v>
      </c>
      <c r="SJ47" s="157">
        <v>0</v>
      </c>
      <c r="SK47" s="157">
        <v>0</v>
      </c>
      <c r="SL47" s="158">
        <f t="shared" si="71"/>
        <v>1</v>
      </c>
      <c r="SM47" s="158">
        <f t="shared" si="72"/>
        <v>0</v>
      </c>
      <c r="SO47" s="157" t="s">
        <v>63</v>
      </c>
      <c r="SP47" s="157">
        <v>43</v>
      </c>
      <c r="SQ47" s="157">
        <v>43</v>
      </c>
      <c r="SR47" s="157">
        <v>0</v>
      </c>
      <c r="SS47" s="157">
        <v>0</v>
      </c>
      <c r="ST47" s="158">
        <f t="shared" si="73"/>
        <v>1</v>
      </c>
      <c r="SU47" s="158">
        <f t="shared" si="74"/>
        <v>0</v>
      </c>
      <c r="SW47" s="157" t="s">
        <v>63</v>
      </c>
      <c r="SX47" s="157">
        <v>43</v>
      </c>
      <c r="SY47" s="157">
        <v>43</v>
      </c>
      <c r="SZ47" s="157">
        <v>0</v>
      </c>
      <c r="TA47" s="157">
        <v>0</v>
      </c>
      <c r="TB47" s="158">
        <f t="shared" si="75"/>
        <v>1</v>
      </c>
      <c r="TC47" s="158">
        <f t="shared" si="76"/>
        <v>0</v>
      </c>
      <c r="TE47" s="157" t="s">
        <v>63</v>
      </c>
      <c r="TF47" s="157">
        <v>43</v>
      </c>
      <c r="TG47" s="157">
        <v>43</v>
      </c>
      <c r="TH47" s="157">
        <v>0</v>
      </c>
      <c r="TI47" s="157">
        <v>0</v>
      </c>
      <c r="TJ47" s="158">
        <f t="shared" si="77"/>
        <v>1</v>
      </c>
      <c r="TK47" s="158">
        <f t="shared" si="78"/>
        <v>0</v>
      </c>
      <c r="TM47" s="157" t="s">
        <v>63</v>
      </c>
      <c r="TN47" s="157">
        <v>43</v>
      </c>
      <c r="TO47" s="157">
        <v>43</v>
      </c>
      <c r="TP47" s="157">
        <v>0</v>
      </c>
      <c r="TQ47" s="157">
        <v>0</v>
      </c>
      <c r="TR47" s="158">
        <f t="shared" si="79"/>
        <v>1</v>
      </c>
      <c r="TS47" s="158">
        <f t="shared" si="80"/>
        <v>0</v>
      </c>
      <c r="TU47" s="157" t="s">
        <v>63</v>
      </c>
      <c r="TV47" s="157">
        <v>43</v>
      </c>
      <c r="TW47" s="157">
        <v>43</v>
      </c>
      <c r="TX47" s="157">
        <v>0</v>
      </c>
      <c r="TY47" s="157">
        <v>0</v>
      </c>
      <c r="TZ47" s="158">
        <f t="shared" si="81"/>
        <v>1</v>
      </c>
      <c r="UA47" s="158">
        <f t="shared" si="82"/>
        <v>0</v>
      </c>
      <c r="UC47" s="157" t="s">
        <v>63</v>
      </c>
      <c r="UD47" s="157">
        <v>43</v>
      </c>
      <c r="UE47" s="157">
        <v>43</v>
      </c>
      <c r="UF47" s="157">
        <v>0</v>
      </c>
      <c r="UG47" s="157">
        <v>0</v>
      </c>
      <c r="UH47" s="158">
        <f t="shared" si="83"/>
        <v>1</v>
      </c>
      <c r="UI47" s="158">
        <f t="shared" si="84"/>
        <v>0</v>
      </c>
      <c r="UK47" s="157" t="s">
        <v>63</v>
      </c>
      <c r="UL47" s="157">
        <v>43</v>
      </c>
      <c r="UM47" s="157">
        <v>43</v>
      </c>
      <c r="UN47" s="157">
        <v>0</v>
      </c>
      <c r="UO47" s="157">
        <v>0</v>
      </c>
      <c r="UP47" s="158">
        <f t="shared" si="85"/>
        <v>1</v>
      </c>
      <c r="UQ47" s="158">
        <f t="shared" si="86"/>
        <v>0</v>
      </c>
      <c r="US47" s="157" t="s">
        <v>63</v>
      </c>
      <c r="UT47" s="157">
        <v>43</v>
      </c>
      <c r="UU47" s="157">
        <v>43</v>
      </c>
      <c r="UV47" s="157">
        <v>0</v>
      </c>
      <c r="UW47" s="157">
        <v>0</v>
      </c>
      <c r="UX47" s="158">
        <f t="shared" si="87"/>
        <v>1</v>
      </c>
      <c r="UY47" s="158">
        <f t="shared" si="88"/>
        <v>0</v>
      </c>
      <c r="UZ47" s="157"/>
      <c r="VA47" s="157" t="s">
        <v>63</v>
      </c>
      <c r="VB47" s="157">
        <v>43</v>
      </c>
      <c r="VC47" s="157">
        <v>43</v>
      </c>
      <c r="VD47" s="157">
        <v>0</v>
      </c>
      <c r="VE47" s="157">
        <v>0</v>
      </c>
      <c r="VF47" s="158">
        <f t="shared" si="89"/>
        <v>1</v>
      </c>
      <c r="VG47" s="158">
        <f t="shared" si="90"/>
        <v>0</v>
      </c>
      <c r="VI47" s="157" t="s">
        <v>63</v>
      </c>
      <c r="VJ47" s="157">
        <v>43</v>
      </c>
      <c r="VK47" s="157">
        <v>43</v>
      </c>
      <c r="VL47" s="157">
        <v>0</v>
      </c>
      <c r="VM47" s="157">
        <v>0</v>
      </c>
      <c r="VN47" s="158">
        <f t="shared" si="91"/>
        <v>1</v>
      </c>
      <c r="VO47" s="158">
        <f t="shared" si="92"/>
        <v>0</v>
      </c>
      <c r="VQ47" s="157" t="s">
        <v>63</v>
      </c>
      <c r="VR47" s="157">
        <v>43</v>
      </c>
      <c r="VS47" s="157">
        <v>43</v>
      </c>
      <c r="VT47" s="157">
        <v>0</v>
      </c>
      <c r="VU47" s="157">
        <v>0</v>
      </c>
      <c r="VV47" s="158">
        <f t="shared" si="93"/>
        <v>1</v>
      </c>
      <c r="VW47" s="158">
        <f t="shared" si="94"/>
        <v>0</v>
      </c>
      <c r="VY47" s="157" t="s">
        <v>63</v>
      </c>
      <c r="VZ47" s="157">
        <v>43</v>
      </c>
      <c r="WA47" s="157">
        <v>43</v>
      </c>
      <c r="WB47" s="157">
        <v>0</v>
      </c>
      <c r="WC47" s="157">
        <v>0</v>
      </c>
      <c r="WD47" s="158">
        <f t="shared" si="95"/>
        <v>1</v>
      </c>
      <c r="WE47" s="158">
        <f t="shared" si="96"/>
        <v>0</v>
      </c>
      <c r="WG47" s="157" t="s">
        <v>63</v>
      </c>
      <c r="WH47" s="157">
        <v>43</v>
      </c>
      <c r="WI47" s="157">
        <v>43</v>
      </c>
      <c r="WJ47" s="157">
        <v>0</v>
      </c>
      <c r="WK47" s="157">
        <v>0</v>
      </c>
      <c r="WL47" s="158">
        <f t="shared" si="97"/>
        <v>1</v>
      </c>
      <c r="WM47" s="158">
        <f t="shared" si="98"/>
        <v>0</v>
      </c>
      <c r="WO47" s="157" t="s">
        <v>63</v>
      </c>
      <c r="WP47" s="157">
        <v>43</v>
      </c>
      <c r="WQ47" s="157">
        <v>43</v>
      </c>
      <c r="WR47" s="157">
        <v>0</v>
      </c>
      <c r="WS47" s="157">
        <v>0</v>
      </c>
      <c r="WT47" s="158">
        <f t="shared" si="99"/>
        <v>1</v>
      </c>
      <c r="WU47" s="158">
        <f t="shared" si="100"/>
        <v>0</v>
      </c>
      <c r="WW47" s="157" t="s">
        <v>63</v>
      </c>
      <c r="WX47" s="157">
        <v>43</v>
      </c>
      <c r="WY47" s="157">
        <v>43</v>
      </c>
      <c r="WZ47" s="157">
        <v>0</v>
      </c>
      <c r="XA47" s="157">
        <v>0</v>
      </c>
      <c r="XB47" s="158">
        <f t="shared" si="101"/>
        <v>1</v>
      </c>
      <c r="XC47" s="158" t="str">
        <f t="shared" si="102"/>
        <v>OK</v>
      </c>
      <c r="XE47" s="157" t="s">
        <v>63</v>
      </c>
      <c r="XF47" s="157">
        <v>43</v>
      </c>
      <c r="XG47" s="157">
        <v>43</v>
      </c>
      <c r="XH47" s="157">
        <v>0</v>
      </c>
      <c r="XI47" s="157">
        <v>0</v>
      </c>
      <c r="XJ47" s="158">
        <f t="shared" si="103"/>
        <v>1</v>
      </c>
      <c r="XK47" s="158" t="str">
        <f t="shared" si="114"/>
        <v>OK</v>
      </c>
      <c r="XM47" s="157" t="s">
        <v>63</v>
      </c>
      <c r="XN47" s="157">
        <v>43</v>
      </c>
      <c r="XO47" s="157">
        <v>43</v>
      </c>
      <c r="XP47" s="157">
        <v>0</v>
      </c>
      <c r="XQ47" s="157">
        <v>0</v>
      </c>
      <c r="XR47" s="158">
        <f t="shared" si="104"/>
        <v>1</v>
      </c>
      <c r="XS47" s="158" t="str">
        <f t="shared" si="115"/>
        <v>OK</v>
      </c>
    </row>
    <row r="48" spans="1:643" ht="17.25" thickBot="1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64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116"/>
        <v>0</v>
      </c>
      <c r="P48" s="2" t="s">
        <v>64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3"/>
        <v>0</v>
      </c>
      <c r="X48" s="2" t="s">
        <v>64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4"/>
        <v>0</v>
      </c>
      <c r="AF48" s="2" t="s">
        <v>64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5"/>
        <v>0</v>
      </c>
      <c r="AN48" s="2" t="s">
        <v>64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6"/>
        <v>0</v>
      </c>
      <c r="AV48" s="2" t="s">
        <v>64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7"/>
        <v>0</v>
      </c>
      <c r="BD48" s="2" t="s">
        <v>64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8"/>
        <v>0</v>
      </c>
      <c r="BL48" s="2" t="s">
        <v>64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9"/>
        <v>0</v>
      </c>
      <c r="BT48" s="2" t="s">
        <v>64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10"/>
        <v>0</v>
      </c>
      <c r="CB48" s="2" t="s">
        <v>64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11"/>
        <v>0</v>
      </c>
      <c r="CJ48" s="2" t="s">
        <v>64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2"/>
        <v>0</v>
      </c>
      <c r="CR48" s="2" t="s">
        <v>64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3"/>
        <v>0</v>
      </c>
      <c r="CZ48" s="2" t="s">
        <v>64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4">
        <f t="shared" si="14"/>
        <v>0</v>
      </c>
      <c r="DH48" s="2" t="s">
        <v>64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5"/>
        <v>0</v>
      </c>
      <c r="DP48" s="2" t="s">
        <v>64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6"/>
        <v>0</v>
      </c>
      <c r="DX48" s="2" t="s">
        <v>64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4">
        <f t="shared" si="17"/>
        <v>0</v>
      </c>
      <c r="EF48" s="2" t="s">
        <v>64</v>
      </c>
      <c r="EG48" s="2">
        <v>2</v>
      </c>
      <c r="EH48" s="2">
        <v>2</v>
      </c>
      <c r="EI48" s="2">
        <v>0</v>
      </c>
      <c r="EJ48" s="2">
        <v>0</v>
      </c>
      <c r="EK48" s="4">
        <v>1</v>
      </c>
      <c r="EL48" s="4">
        <f t="shared" si="18"/>
        <v>0</v>
      </c>
      <c r="EN48" s="2" t="s">
        <v>64</v>
      </c>
      <c r="EO48" s="2">
        <v>2</v>
      </c>
      <c r="EP48" s="2">
        <v>2</v>
      </c>
      <c r="EQ48" s="2">
        <v>0</v>
      </c>
      <c r="ER48" s="2">
        <v>0</v>
      </c>
      <c r="ES48" s="4">
        <v>1</v>
      </c>
      <c r="ET48" s="4">
        <f t="shared" si="19"/>
        <v>0</v>
      </c>
      <c r="EV48" s="2" t="s">
        <v>64</v>
      </c>
      <c r="EW48" s="2">
        <v>2</v>
      </c>
      <c r="EX48" s="2">
        <v>2</v>
      </c>
      <c r="EY48" s="2">
        <v>0</v>
      </c>
      <c r="EZ48" s="2">
        <v>0</v>
      </c>
      <c r="FA48" s="4">
        <v>1</v>
      </c>
      <c r="FB48" s="4">
        <f t="shared" si="20"/>
        <v>0</v>
      </c>
      <c r="FD48" s="2" t="s">
        <v>64</v>
      </c>
      <c r="FE48" s="2">
        <v>2</v>
      </c>
      <c r="FF48" s="2">
        <v>2</v>
      </c>
      <c r="FG48" s="2">
        <v>0</v>
      </c>
      <c r="FH48" s="2">
        <v>0</v>
      </c>
      <c r="FI48" s="4">
        <v>1</v>
      </c>
      <c r="FJ48" s="4">
        <f t="shared" si="21"/>
        <v>0</v>
      </c>
      <c r="FL48" s="2" t="s">
        <v>64</v>
      </c>
      <c r="FM48" s="2">
        <v>2</v>
      </c>
      <c r="FN48" s="2">
        <v>2</v>
      </c>
      <c r="FO48" s="2">
        <v>0</v>
      </c>
      <c r="FP48" s="2">
        <v>0</v>
      </c>
      <c r="FQ48" s="4">
        <v>1</v>
      </c>
      <c r="FR48" s="4">
        <f t="shared" si="22"/>
        <v>0</v>
      </c>
      <c r="FT48" s="2" t="s">
        <v>64</v>
      </c>
      <c r="FU48" s="2">
        <v>2</v>
      </c>
      <c r="FV48" s="2">
        <v>2</v>
      </c>
      <c r="FW48" s="2">
        <v>0</v>
      </c>
      <c r="FX48" s="2">
        <v>0</v>
      </c>
      <c r="FY48" s="4">
        <v>1</v>
      </c>
      <c r="FZ48" s="4">
        <f t="shared" si="23"/>
        <v>0</v>
      </c>
      <c r="GB48" s="2" t="s">
        <v>64</v>
      </c>
      <c r="GC48" s="2">
        <v>2</v>
      </c>
      <c r="GD48" s="2">
        <v>2</v>
      </c>
      <c r="GE48" s="2">
        <v>0</v>
      </c>
      <c r="GF48" s="2">
        <v>0</v>
      </c>
      <c r="GG48" s="4">
        <v>1</v>
      </c>
      <c r="GH48" s="4">
        <f t="shared" si="24"/>
        <v>0</v>
      </c>
      <c r="GJ48" s="2" t="s">
        <v>64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5"/>
        <v>0</v>
      </c>
      <c r="GR48" s="2" t="s">
        <v>64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111">
        <f t="shared" si="111"/>
        <v>0</v>
      </c>
      <c r="GZ48" s="2" t="s">
        <v>64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>HE48-'[1]ASUS MeMO Pad 8 K011'!ES48</f>
        <v>0</v>
      </c>
      <c r="HH48" s="2" t="s">
        <v>64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6"/>
        <v>0</v>
      </c>
      <c r="HP48" s="2" t="s">
        <v>64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7"/>
        <v>0</v>
      </c>
      <c r="HX48" s="2" t="s">
        <v>64</v>
      </c>
      <c r="HY48" s="2">
        <v>10</v>
      </c>
      <c r="HZ48" s="2">
        <v>10</v>
      </c>
      <c r="IA48" s="2">
        <v>0</v>
      </c>
      <c r="IB48" s="2">
        <v>0</v>
      </c>
      <c r="IC48" s="4">
        <f t="shared" si="105"/>
        <v>1</v>
      </c>
      <c r="ID48" s="4">
        <f t="shared" si="28"/>
        <v>0</v>
      </c>
      <c r="IF48" s="2" t="s">
        <v>64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106"/>
        <v>1</v>
      </c>
      <c r="IL48" s="4">
        <f t="shared" si="29"/>
        <v>0</v>
      </c>
      <c r="IN48" s="2" t="s">
        <v>64</v>
      </c>
      <c r="IO48" s="2">
        <v>10</v>
      </c>
      <c r="IP48" s="2">
        <v>10</v>
      </c>
      <c r="IQ48" s="2">
        <v>0</v>
      </c>
      <c r="IR48" s="2">
        <v>0</v>
      </c>
      <c r="IS48" s="4">
        <v>1</v>
      </c>
      <c r="IT48" s="4">
        <f t="shared" si="30"/>
        <v>0</v>
      </c>
      <c r="IV48" s="2" t="s">
        <v>64</v>
      </c>
      <c r="IW48" s="2">
        <v>10</v>
      </c>
      <c r="IX48" s="2">
        <v>10</v>
      </c>
      <c r="IY48" s="2">
        <v>0</v>
      </c>
      <c r="IZ48" s="2">
        <v>0</v>
      </c>
      <c r="JA48" s="4">
        <v>1</v>
      </c>
      <c r="JB48" s="4">
        <f t="shared" si="31"/>
        <v>0</v>
      </c>
      <c r="JD48" s="2" t="s">
        <v>64</v>
      </c>
      <c r="JE48" s="2">
        <v>10</v>
      </c>
      <c r="JF48" s="2">
        <v>10</v>
      </c>
      <c r="JG48" s="2">
        <v>0</v>
      </c>
      <c r="JH48" s="2">
        <v>0</v>
      </c>
      <c r="JI48" s="4">
        <v>1</v>
      </c>
      <c r="JJ48" s="4">
        <f t="shared" si="32"/>
        <v>0</v>
      </c>
      <c r="JL48" s="2" t="s">
        <v>64</v>
      </c>
      <c r="JM48" s="2">
        <v>10</v>
      </c>
      <c r="JN48" s="2">
        <v>10</v>
      </c>
      <c r="JO48" s="2">
        <v>0</v>
      </c>
      <c r="JP48" s="2">
        <v>0</v>
      </c>
      <c r="JQ48" s="4">
        <v>1</v>
      </c>
      <c r="JR48" s="4">
        <f t="shared" si="117"/>
        <v>0</v>
      </c>
      <c r="JT48" s="2" t="s">
        <v>64</v>
      </c>
      <c r="JU48" s="2">
        <v>10</v>
      </c>
      <c r="JV48" s="2">
        <v>10</v>
      </c>
      <c r="JW48" s="2">
        <v>0</v>
      </c>
      <c r="JX48" s="2">
        <v>0</v>
      </c>
      <c r="JY48" s="4">
        <v>1</v>
      </c>
      <c r="JZ48" s="4">
        <f t="shared" si="34"/>
        <v>0</v>
      </c>
      <c r="KB48" s="2" t="s">
        <v>64</v>
      </c>
      <c r="KC48" s="2">
        <v>10</v>
      </c>
      <c r="KD48" s="2">
        <v>10</v>
      </c>
      <c r="KE48" s="2">
        <v>0</v>
      </c>
      <c r="KF48" s="2">
        <v>0</v>
      </c>
      <c r="KG48" s="4">
        <v>1</v>
      </c>
      <c r="KH48" s="4">
        <f t="shared" si="35"/>
        <v>0</v>
      </c>
      <c r="KJ48" s="2" t="s">
        <v>64</v>
      </c>
      <c r="KK48" s="2">
        <v>10</v>
      </c>
      <c r="KL48" s="2">
        <v>10</v>
      </c>
      <c r="KM48" s="2">
        <v>0</v>
      </c>
      <c r="KN48" s="2">
        <v>0</v>
      </c>
      <c r="KO48" s="4">
        <f t="shared" si="107"/>
        <v>1</v>
      </c>
      <c r="KP48" s="4">
        <f t="shared" si="36"/>
        <v>0</v>
      </c>
      <c r="KQ48" s="4"/>
      <c r="KR48" s="116" t="s">
        <v>64</v>
      </c>
      <c r="KS48" s="116">
        <v>10</v>
      </c>
      <c r="KT48" s="117">
        <v>10</v>
      </c>
      <c r="KU48" s="117">
        <v>0</v>
      </c>
      <c r="KV48" s="117">
        <v>0</v>
      </c>
      <c r="KW48" s="118">
        <v>1</v>
      </c>
      <c r="KX48" s="118">
        <v>0</v>
      </c>
      <c r="KY48" s="116"/>
      <c r="KZ48" s="116" t="s">
        <v>64</v>
      </c>
      <c r="LA48" s="116">
        <v>10</v>
      </c>
      <c r="LB48" s="116">
        <v>10</v>
      </c>
      <c r="LC48" s="116">
        <v>0</v>
      </c>
      <c r="LD48" s="116">
        <v>0</v>
      </c>
      <c r="LE48" s="122">
        <v>1</v>
      </c>
      <c r="LF48" s="158">
        <f t="shared" si="37"/>
        <v>0</v>
      </c>
      <c r="LG48" s="158"/>
      <c r="LH48" s="156" t="s">
        <v>64</v>
      </c>
      <c r="LI48" s="156">
        <v>10</v>
      </c>
      <c r="LJ48" s="156">
        <v>10</v>
      </c>
      <c r="LK48" s="156">
        <v>0</v>
      </c>
      <c r="LL48" s="156">
        <v>0</v>
      </c>
      <c r="LM48" s="162">
        <v>1</v>
      </c>
      <c r="LN48" s="158">
        <f t="shared" si="38"/>
        <v>0</v>
      </c>
      <c r="LO48" s="157"/>
      <c r="LP48" s="2" t="s">
        <v>64</v>
      </c>
      <c r="LQ48" s="2">
        <v>10</v>
      </c>
      <c r="LR48" s="2">
        <v>10</v>
      </c>
      <c r="LS48" s="2">
        <v>0</v>
      </c>
      <c r="LT48" s="2">
        <v>0</v>
      </c>
      <c r="LU48" s="4">
        <f t="shared" si="108"/>
        <v>1</v>
      </c>
      <c r="LV48" s="4">
        <f t="shared" si="39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109"/>
        <v>1</v>
      </c>
      <c r="MD48" s="158">
        <f t="shared" si="40"/>
        <v>0</v>
      </c>
      <c r="MF48" s="156" t="s">
        <v>64</v>
      </c>
      <c r="MG48" s="156">
        <v>10</v>
      </c>
      <c r="MH48" s="156">
        <v>10</v>
      </c>
      <c r="MI48" s="156">
        <v>0</v>
      </c>
      <c r="MJ48" s="156">
        <v>0</v>
      </c>
      <c r="MK48" s="162">
        <f t="shared" si="41"/>
        <v>1</v>
      </c>
      <c r="ML48" s="158">
        <f t="shared" si="42"/>
        <v>0</v>
      </c>
      <c r="MM48" s="157"/>
      <c r="MN48" s="156" t="s">
        <v>64</v>
      </c>
      <c r="MO48" s="156">
        <v>10</v>
      </c>
      <c r="MP48" s="156">
        <v>10</v>
      </c>
      <c r="MQ48" s="156">
        <v>0</v>
      </c>
      <c r="MR48" s="156">
        <v>0</v>
      </c>
      <c r="MS48" s="162">
        <v>1</v>
      </c>
      <c r="MT48" s="158">
        <f t="shared" si="43"/>
        <v>0</v>
      </c>
      <c r="MU48" s="157"/>
      <c r="MV48" s="156" t="s">
        <v>64</v>
      </c>
      <c r="MW48" s="156">
        <v>10</v>
      </c>
      <c r="MX48" s="156">
        <v>10</v>
      </c>
      <c r="MY48" s="156">
        <v>0</v>
      </c>
      <c r="MZ48" s="156">
        <v>0</v>
      </c>
      <c r="NA48" s="162">
        <v>1</v>
      </c>
      <c r="NB48" s="158">
        <f t="shared" si="44"/>
        <v>0</v>
      </c>
      <c r="NC48" s="157"/>
      <c r="ND48" s="156" t="s">
        <v>64</v>
      </c>
      <c r="NE48" s="156">
        <v>10</v>
      </c>
      <c r="NF48" s="156">
        <v>10</v>
      </c>
      <c r="NG48" s="156">
        <v>0</v>
      </c>
      <c r="NH48" s="156">
        <v>0</v>
      </c>
      <c r="NI48" s="162">
        <v>1</v>
      </c>
      <c r="NJ48" s="158">
        <f t="shared" si="45"/>
        <v>0</v>
      </c>
      <c r="NK48" s="157"/>
      <c r="NL48" s="156" t="s">
        <v>64</v>
      </c>
      <c r="NM48" s="156">
        <v>10</v>
      </c>
      <c r="NN48" s="156">
        <v>10</v>
      </c>
      <c r="NO48" s="156">
        <v>0</v>
      </c>
      <c r="NP48" s="156">
        <v>0</v>
      </c>
      <c r="NQ48" s="162">
        <v>1</v>
      </c>
      <c r="NR48" s="158">
        <f t="shared" si="46"/>
        <v>0</v>
      </c>
      <c r="NS48" s="157"/>
      <c r="OO48" s="157" t="s">
        <v>64</v>
      </c>
      <c r="OP48" s="157">
        <v>10</v>
      </c>
      <c r="OQ48" s="157">
        <v>10</v>
      </c>
      <c r="OR48" s="157">
        <v>0</v>
      </c>
      <c r="OS48" s="157">
        <v>0</v>
      </c>
      <c r="OT48" s="158">
        <f t="shared" si="47"/>
        <v>1</v>
      </c>
      <c r="OU48" s="158">
        <f t="shared" si="48"/>
        <v>0</v>
      </c>
      <c r="OW48" s="157" t="s">
        <v>64</v>
      </c>
      <c r="OX48" s="157">
        <v>10</v>
      </c>
      <c r="OY48" s="157">
        <v>10</v>
      </c>
      <c r="OZ48" s="157">
        <v>0</v>
      </c>
      <c r="PA48" s="157">
        <v>0</v>
      </c>
      <c r="PB48" s="158">
        <f t="shared" si="110"/>
        <v>1</v>
      </c>
      <c r="PC48" s="158">
        <f t="shared" si="50"/>
        <v>0</v>
      </c>
      <c r="PE48" s="157" t="s">
        <v>64</v>
      </c>
      <c r="PF48" s="157">
        <v>10</v>
      </c>
      <c r="PG48" s="157">
        <v>10</v>
      </c>
      <c r="PH48" s="157">
        <v>0</v>
      </c>
      <c r="PI48" s="157">
        <v>0</v>
      </c>
      <c r="PJ48" s="158">
        <f t="shared" si="51"/>
        <v>1</v>
      </c>
      <c r="PK48" s="158">
        <f t="shared" si="52"/>
        <v>0</v>
      </c>
      <c r="PM48" s="157" t="s">
        <v>64</v>
      </c>
      <c r="PN48" s="157">
        <v>10</v>
      </c>
      <c r="PO48" s="157">
        <v>10</v>
      </c>
      <c r="PP48" s="157">
        <v>0</v>
      </c>
      <c r="PQ48" s="157">
        <v>0</v>
      </c>
      <c r="PR48" s="158">
        <f t="shared" si="53"/>
        <v>1</v>
      </c>
      <c r="PS48" s="158">
        <f t="shared" si="54"/>
        <v>0</v>
      </c>
      <c r="PU48" s="157" t="s">
        <v>64</v>
      </c>
      <c r="PV48" s="157">
        <v>10</v>
      </c>
      <c r="PW48" s="157">
        <v>10</v>
      </c>
      <c r="PX48" s="157">
        <v>0</v>
      </c>
      <c r="PY48" s="157">
        <v>0</v>
      </c>
      <c r="PZ48" s="158">
        <f t="shared" si="55"/>
        <v>1</v>
      </c>
      <c r="QA48" s="158">
        <f t="shared" si="56"/>
        <v>0</v>
      </c>
      <c r="QC48" s="157" t="s">
        <v>64</v>
      </c>
      <c r="QD48" s="157">
        <v>10</v>
      </c>
      <c r="QE48" s="157">
        <v>10</v>
      </c>
      <c r="QF48" s="157">
        <v>0</v>
      </c>
      <c r="QG48" s="157">
        <v>0</v>
      </c>
      <c r="QH48" s="158">
        <f t="shared" si="57"/>
        <v>1</v>
      </c>
      <c r="QI48" s="158">
        <f t="shared" si="58"/>
        <v>0</v>
      </c>
      <c r="QK48" s="157" t="s">
        <v>64</v>
      </c>
      <c r="QL48" s="157">
        <v>10</v>
      </c>
      <c r="QM48" s="157">
        <v>10</v>
      </c>
      <c r="QN48" s="157">
        <v>0</v>
      </c>
      <c r="QO48" s="157">
        <v>0</v>
      </c>
      <c r="QP48" s="158">
        <f t="shared" si="59"/>
        <v>1</v>
      </c>
      <c r="QQ48" s="158">
        <f t="shared" si="60"/>
        <v>0</v>
      </c>
      <c r="QS48" s="157" t="s">
        <v>64</v>
      </c>
      <c r="QT48" s="157">
        <v>10</v>
      </c>
      <c r="QU48" s="157">
        <v>10</v>
      </c>
      <c r="QV48" s="157">
        <v>0</v>
      </c>
      <c r="QW48" s="157">
        <v>0</v>
      </c>
      <c r="QX48" s="158">
        <f t="shared" si="61"/>
        <v>1</v>
      </c>
      <c r="QY48" s="158">
        <f t="shared" si="62"/>
        <v>0</v>
      </c>
      <c r="RA48" s="157" t="s">
        <v>64</v>
      </c>
      <c r="RB48" s="157">
        <v>10</v>
      </c>
      <c r="RC48" s="157">
        <v>10</v>
      </c>
      <c r="RD48" s="157">
        <v>0</v>
      </c>
      <c r="RE48" s="157">
        <v>0</v>
      </c>
      <c r="RF48" s="158">
        <f t="shared" si="63"/>
        <v>1</v>
      </c>
      <c r="RG48" s="158">
        <f t="shared" si="64"/>
        <v>0</v>
      </c>
      <c r="RI48" s="157" t="s">
        <v>64</v>
      </c>
      <c r="RJ48" s="157">
        <v>10</v>
      </c>
      <c r="RK48" s="157">
        <v>10</v>
      </c>
      <c r="RL48" s="157">
        <v>0</v>
      </c>
      <c r="RM48" s="157">
        <v>0</v>
      </c>
      <c r="RN48" s="158">
        <f t="shared" si="65"/>
        <v>1</v>
      </c>
      <c r="RO48" s="158">
        <f t="shared" si="66"/>
        <v>0</v>
      </c>
      <c r="RQ48" s="157" t="s">
        <v>64</v>
      </c>
      <c r="RR48" s="157">
        <v>10</v>
      </c>
      <c r="RS48" s="157">
        <v>10</v>
      </c>
      <c r="RT48" s="157">
        <v>0</v>
      </c>
      <c r="RU48" s="157">
        <v>0</v>
      </c>
      <c r="RV48" s="158">
        <f t="shared" si="67"/>
        <v>1</v>
      </c>
      <c r="RW48" s="158">
        <f t="shared" si="68"/>
        <v>0</v>
      </c>
      <c r="RY48" s="157" t="s">
        <v>64</v>
      </c>
      <c r="RZ48" s="157">
        <v>10</v>
      </c>
      <c r="SA48" s="157">
        <v>10</v>
      </c>
      <c r="SB48" s="157">
        <v>0</v>
      </c>
      <c r="SC48" s="157">
        <v>0</v>
      </c>
      <c r="SD48" s="158">
        <f t="shared" si="69"/>
        <v>1</v>
      </c>
      <c r="SE48" s="158">
        <f t="shared" si="70"/>
        <v>0</v>
      </c>
      <c r="SG48" s="157" t="s">
        <v>64</v>
      </c>
      <c r="SH48" s="157">
        <v>10</v>
      </c>
      <c r="SI48" s="157">
        <v>10</v>
      </c>
      <c r="SJ48" s="157">
        <v>0</v>
      </c>
      <c r="SK48" s="157">
        <v>0</v>
      </c>
      <c r="SL48" s="158">
        <f t="shared" si="71"/>
        <v>1</v>
      </c>
      <c r="SM48" s="158">
        <f t="shared" si="72"/>
        <v>0</v>
      </c>
      <c r="SO48" s="157" t="s">
        <v>64</v>
      </c>
      <c r="SP48" s="157">
        <v>10</v>
      </c>
      <c r="SQ48" s="157">
        <v>10</v>
      </c>
      <c r="SR48" s="157">
        <v>0</v>
      </c>
      <c r="SS48" s="157">
        <v>0</v>
      </c>
      <c r="ST48" s="158">
        <f t="shared" si="73"/>
        <v>1</v>
      </c>
      <c r="SU48" s="158">
        <f t="shared" si="74"/>
        <v>0</v>
      </c>
      <c r="SW48" s="157" t="s">
        <v>64</v>
      </c>
      <c r="SX48" s="157">
        <v>10</v>
      </c>
      <c r="SY48" s="157">
        <v>10</v>
      </c>
      <c r="SZ48" s="157">
        <v>0</v>
      </c>
      <c r="TA48" s="157">
        <v>0</v>
      </c>
      <c r="TB48" s="158">
        <f t="shared" si="75"/>
        <v>1</v>
      </c>
      <c r="TC48" s="158">
        <f t="shared" si="76"/>
        <v>0</v>
      </c>
      <c r="TE48" s="157" t="s">
        <v>64</v>
      </c>
      <c r="TF48" s="157">
        <v>10</v>
      </c>
      <c r="TG48" s="157">
        <v>10</v>
      </c>
      <c r="TH48" s="157">
        <v>0</v>
      </c>
      <c r="TI48" s="157">
        <v>0</v>
      </c>
      <c r="TJ48" s="158">
        <f t="shared" si="77"/>
        <v>1</v>
      </c>
      <c r="TK48" s="158">
        <f t="shared" si="78"/>
        <v>0</v>
      </c>
      <c r="TM48" s="157" t="s">
        <v>64</v>
      </c>
      <c r="TN48" s="157">
        <v>10</v>
      </c>
      <c r="TO48" s="157">
        <v>10</v>
      </c>
      <c r="TP48" s="157">
        <v>0</v>
      </c>
      <c r="TQ48" s="157">
        <v>0</v>
      </c>
      <c r="TR48" s="158">
        <f t="shared" si="79"/>
        <v>1</v>
      </c>
      <c r="TS48" s="158">
        <f t="shared" si="80"/>
        <v>0</v>
      </c>
      <c r="TU48" s="157" t="s">
        <v>64</v>
      </c>
      <c r="TV48" s="157">
        <v>10</v>
      </c>
      <c r="TW48" s="157">
        <v>10</v>
      </c>
      <c r="TX48" s="157">
        <v>0</v>
      </c>
      <c r="TY48" s="157">
        <v>0</v>
      </c>
      <c r="TZ48" s="158">
        <f t="shared" si="81"/>
        <v>1</v>
      </c>
      <c r="UA48" s="158">
        <f t="shared" si="82"/>
        <v>0</v>
      </c>
      <c r="UC48" s="157" t="s">
        <v>64</v>
      </c>
      <c r="UD48" s="157">
        <v>10</v>
      </c>
      <c r="UE48" s="157">
        <v>10</v>
      </c>
      <c r="UF48" s="157">
        <v>0</v>
      </c>
      <c r="UG48" s="157">
        <v>0</v>
      </c>
      <c r="UH48" s="158">
        <f t="shared" si="83"/>
        <v>1</v>
      </c>
      <c r="UI48" s="158">
        <f t="shared" si="84"/>
        <v>0</v>
      </c>
      <c r="UK48" s="157" t="s">
        <v>64</v>
      </c>
      <c r="UL48" s="157">
        <v>10</v>
      </c>
      <c r="UM48" s="157">
        <v>10</v>
      </c>
      <c r="UN48" s="157">
        <v>0</v>
      </c>
      <c r="UO48" s="157">
        <v>0</v>
      </c>
      <c r="UP48" s="158">
        <f t="shared" si="85"/>
        <v>1</v>
      </c>
      <c r="UQ48" s="158">
        <f t="shared" si="86"/>
        <v>0</v>
      </c>
      <c r="US48" s="157" t="s">
        <v>64</v>
      </c>
      <c r="UT48" s="157">
        <v>10</v>
      </c>
      <c r="UU48" s="157">
        <v>10</v>
      </c>
      <c r="UV48" s="157">
        <v>0</v>
      </c>
      <c r="UW48" s="157">
        <v>0</v>
      </c>
      <c r="UX48" s="158">
        <f t="shared" si="87"/>
        <v>1</v>
      </c>
      <c r="UY48" s="158">
        <f t="shared" si="88"/>
        <v>0</v>
      </c>
      <c r="UZ48" s="157"/>
      <c r="VA48" s="157" t="s">
        <v>64</v>
      </c>
      <c r="VB48" s="157">
        <v>10</v>
      </c>
      <c r="VC48" s="157">
        <v>10</v>
      </c>
      <c r="VD48" s="157">
        <v>0</v>
      </c>
      <c r="VE48" s="157">
        <v>0</v>
      </c>
      <c r="VF48" s="158">
        <f t="shared" si="89"/>
        <v>1</v>
      </c>
      <c r="VG48" s="158">
        <f t="shared" si="90"/>
        <v>0</v>
      </c>
      <c r="VI48" s="157" t="s">
        <v>64</v>
      </c>
      <c r="VJ48" s="157">
        <v>10</v>
      </c>
      <c r="VK48" s="157">
        <v>10</v>
      </c>
      <c r="VL48" s="157">
        <v>0</v>
      </c>
      <c r="VM48" s="157">
        <v>0</v>
      </c>
      <c r="VN48" s="158">
        <f t="shared" si="91"/>
        <v>1</v>
      </c>
      <c r="VO48" s="158">
        <f t="shared" si="92"/>
        <v>0</v>
      </c>
      <c r="VQ48" s="157" t="s">
        <v>64</v>
      </c>
      <c r="VR48" s="157">
        <v>10</v>
      </c>
      <c r="VS48" s="157">
        <v>10</v>
      </c>
      <c r="VT48" s="157">
        <v>0</v>
      </c>
      <c r="VU48" s="157">
        <v>0</v>
      </c>
      <c r="VV48" s="158">
        <f t="shared" si="93"/>
        <v>1</v>
      </c>
      <c r="VW48" s="158">
        <f t="shared" si="94"/>
        <v>0</v>
      </c>
      <c r="VY48" s="157" t="s">
        <v>64</v>
      </c>
      <c r="VZ48" s="157">
        <v>10</v>
      </c>
      <c r="WA48" s="157">
        <v>10</v>
      </c>
      <c r="WB48" s="157">
        <v>0</v>
      </c>
      <c r="WC48" s="157">
        <v>0</v>
      </c>
      <c r="WD48" s="158">
        <f t="shared" si="95"/>
        <v>1</v>
      </c>
      <c r="WE48" s="158">
        <f t="shared" si="96"/>
        <v>0</v>
      </c>
      <c r="WG48" s="157" t="s">
        <v>64</v>
      </c>
      <c r="WH48" s="157">
        <v>10</v>
      </c>
      <c r="WI48" s="157">
        <v>10</v>
      </c>
      <c r="WJ48" s="157">
        <v>0</v>
      </c>
      <c r="WK48" s="157">
        <v>0</v>
      </c>
      <c r="WL48" s="158">
        <f t="shared" si="97"/>
        <v>1</v>
      </c>
      <c r="WM48" s="158">
        <f t="shared" si="98"/>
        <v>0</v>
      </c>
      <c r="WO48" s="157" t="s">
        <v>64</v>
      </c>
      <c r="WP48" s="157">
        <v>10</v>
      </c>
      <c r="WQ48" s="157">
        <v>10</v>
      </c>
      <c r="WR48" s="157">
        <v>0</v>
      </c>
      <c r="WS48" s="157">
        <v>0</v>
      </c>
      <c r="WT48" s="158">
        <f t="shared" si="99"/>
        <v>1</v>
      </c>
      <c r="WU48" s="158">
        <f t="shared" si="100"/>
        <v>0</v>
      </c>
      <c r="WW48" s="157" t="s">
        <v>64</v>
      </c>
      <c r="WX48" s="157">
        <v>10</v>
      </c>
      <c r="WY48" s="157">
        <v>10</v>
      </c>
      <c r="WZ48" s="157">
        <v>0</v>
      </c>
      <c r="XA48" s="157">
        <v>0</v>
      </c>
      <c r="XB48" s="158">
        <f t="shared" si="101"/>
        <v>1</v>
      </c>
      <c r="XC48" s="158" t="str">
        <f t="shared" si="102"/>
        <v>OK</v>
      </c>
      <c r="XE48" s="157" t="s">
        <v>64</v>
      </c>
      <c r="XF48" s="157">
        <v>10</v>
      </c>
      <c r="XG48" s="157">
        <v>10</v>
      </c>
      <c r="XH48" s="157">
        <v>0</v>
      </c>
      <c r="XI48" s="157">
        <v>0</v>
      </c>
      <c r="XJ48" s="158">
        <f t="shared" si="103"/>
        <v>1</v>
      </c>
      <c r="XK48" s="158" t="str">
        <f t="shared" si="114"/>
        <v>OK</v>
      </c>
      <c r="XM48" s="157" t="s">
        <v>64</v>
      </c>
      <c r="XN48" s="157">
        <v>10</v>
      </c>
      <c r="XO48" s="157">
        <v>10</v>
      </c>
      <c r="XP48" s="157">
        <v>0</v>
      </c>
      <c r="XQ48" s="157">
        <v>0</v>
      </c>
      <c r="XR48" s="158">
        <f t="shared" si="104"/>
        <v>1</v>
      </c>
      <c r="XS48" s="158" t="str">
        <f t="shared" si="115"/>
        <v>OK</v>
      </c>
    </row>
    <row r="49" spans="1:643" ht="17.25" thickBot="1">
      <c r="A49" s="2" t="s">
        <v>65</v>
      </c>
      <c r="B49" s="2">
        <v>223</v>
      </c>
      <c r="C49" s="2">
        <v>198</v>
      </c>
      <c r="D49" s="2">
        <v>23</v>
      </c>
      <c r="E49" s="2">
        <v>2</v>
      </c>
      <c r="F49" s="4">
        <v>0.89</v>
      </c>
      <c r="H49" s="2" t="s">
        <v>65</v>
      </c>
      <c r="I49" s="2">
        <v>223</v>
      </c>
      <c r="J49" s="2">
        <v>198</v>
      </c>
      <c r="K49" s="2">
        <v>23</v>
      </c>
      <c r="L49" s="2">
        <v>2</v>
      </c>
      <c r="M49" s="4">
        <v>0.89</v>
      </c>
      <c r="N49" s="4">
        <f t="shared" si="116"/>
        <v>0</v>
      </c>
      <c r="P49" s="2" t="s">
        <v>65</v>
      </c>
      <c r="Q49" s="2">
        <v>223</v>
      </c>
      <c r="R49" s="2">
        <v>198</v>
      </c>
      <c r="S49" s="2">
        <v>23</v>
      </c>
      <c r="T49" s="2">
        <v>2</v>
      </c>
      <c r="U49" s="4">
        <v>0.89</v>
      </c>
      <c r="V49" s="4">
        <f t="shared" si="3"/>
        <v>0</v>
      </c>
      <c r="X49" s="2" t="s">
        <v>65</v>
      </c>
      <c r="Y49" s="2">
        <v>223</v>
      </c>
      <c r="Z49" s="2">
        <v>198</v>
      </c>
      <c r="AA49" s="2">
        <v>23</v>
      </c>
      <c r="AB49" s="2">
        <v>2</v>
      </c>
      <c r="AC49" s="4">
        <v>0.89</v>
      </c>
      <c r="AD49" s="4">
        <f t="shared" si="4"/>
        <v>0</v>
      </c>
      <c r="AF49" s="2" t="s">
        <v>65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5"/>
        <v>1.0000000000000009E-2</v>
      </c>
      <c r="AN49" s="2" t="s">
        <v>65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6"/>
        <v>0</v>
      </c>
      <c r="AV49" s="2" t="s">
        <v>65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7"/>
        <v>0</v>
      </c>
      <c r="BD49" s="2" t="s">
        <v>65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8"/>
        <v>0</v>
      </c>
      <c r="BL49" s="2" t="s">
        <v>65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9"/>
        <v>0</v>
      </c>
      <c r="BT49" s="2" t="s">
        <v>65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10"/>
        <v>0</v>
      </c>
      <c r="CB49" s="2" t="s">
        <v>65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11"/>
        <v>0</v>
      </c>
      <c r="CJ49" s="2" t="s">
        <v>65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2"/>
        <v>0</v>
      </c>
      <c r="CR49" s="2" t="s">
        <v>65</v>
      </c>
      <c r="CS49" s="2">
        <v>223</v>
      </c>
      <c r="CT49" s="2">
        <v>200</v>
      </c>
      <c r="CU49" s="2">
        <v>21</v>
      </c>
      <c r="CV49" s="2">
        <v>2</v>
      </c>
      <c r="CW49" s="4">
        <v>0.9</v>
      </c>
      <c r="CX49" s="4">
        <f t="shared" si="13"/>
        <v>0</v>
      </c>
      <c r="CZ49" s="2" t="s">
        <v>65</v>
      </c>
      <c r="DA49" s="2">
        <v>223</v>
      </c>
      <c r="DB49" s="2">
        <v>200</v>
      </c>
      <c r="DC49" s="2">
        <v>21</v>
      </c>
      <c r="DD49" s="2">
        <v>2</v>
      </c>
      <c r="DE49" s="4">
        <v>0.9</v>
      </c>
      <c r="DF49" s="4">
        <f t="shared" si="14"/>
        <v>0</v>
      </c>
      <c r="DH49" s="2" t="s">
        <v>65</v>
      </c>
      <c r="DI49" s="2">
        <v>223</v>
      </c>
      <c r="DJ49" s="2">
        <v>200</v>
      </c>
      <c r="DK49" s="2">
        <v>21</v>
      </c>
      <c r="DL49" s="2">
        <v>2</v>
      </c>
      <c r="DM49" s="4">
        <v>0.9</v>
      </c>
      <c r="DN49" s="4">
        <f t="shared" si="15"/>
        <v>0</v>
      </c>
      <c r="DP49" s="2" t="s">
        <v>65</v>
      </c>
      <c r="DQ49" s="2">
        <v>223</v>
      </c>
      <c r="DR49" s="2">
        <v>200</v>
      </c>
      <c r="DS49" s="2">
        <v>21</v>
      </c>
      <c r="DT49" s="2">
        <v>2</v>
      </c>
      <c r="DU49" s="4">
        <v>0.9</v>
      </c>
      <c r="DV49" s="4">
        <f t="shared" si="16"/>
        <v>0</v>
      </c>
      <c r="DX49" s="2" t="s">
        <v>65</v>
      </c>
      <c r="DY49" s="2">
        <v>223</v>
      </c>
      <c r="DZ49" s="2">
        <v>200</v>
      </c>
      <c r="EA49" s="2">
        <v>21</v>
      </c>
      <c r="EB49" s="2">
        <v>2</v>
      </c>
      <c r="EC49" s="4">
        <v>0.9</v>
      </c>
      <c r="ED49" s="4">
        <f t="shared" si="17"/>
        <v>0</v>
      </c>
      <c r="EF49" s="2" t="s">
        <v>65</v>
      </c>
      <c r="EG49" s="2">
        <v>223</v>
      </c>
      <c r="EH49" s="2">
        <v>200</v>
      </c>
      <c r="EI49" s="2">
        <v>21</v>
      </c>
      <c r="EJ49" s="2">
        <v>2</v>
      </c>
      <c r="EK49" s="4">
        <v>0.9</v>
      </c>
      <c r="EL49" s="4">
        <f t="shared" si="18"/>
        <v>0</v>
      </c>
      <c r="EN49" s="2" t="s">
        <v>65</v>
      </c>
      <c r="EO49" s="2">
        <v>223</v>
      </c>
      <c r="EP49" s="2">
        <v>200</v>
      </c>
      <c r="EQ49" s="2">
        <v>21</v>
      </c>
      <c r="ER49" s="2">
        <v>2</v>
      </c>
      <c r="ES49" s="4">
        <v>0.9</v>
      </c>
      <c r="ET49" s="4">
        <f t="shared" si="19"/>
        <v>0</v>
      </c>
      <c r="EV49" s="2" t="s">
        <v>65</v>
      </c>
      <c r="EW49" s="2">
        <v>231</v>
      </c>
      <c r="EX49" s="2">
        <v>204</v>
      </c>
      <c r="EY49" s="7">
        <v>25</v>
      </c>
      <c r="EZ49" s="2">
        <v>2</v>
      </c>
      <c r="FA49" s="4">
        <v>0.88</v>
      </c>
      <c r="FB49" s="4">
        <f t="shared" si="20"/>
        <v>-2.0000000000000018E-2</v>
      </c>
      <c r="FD49" s="2" t="s">
        <v>65</v>
      </c>
      <c r="FE49" s="2">
        <v>231</v>
      </c>
      <c r="FF49" s="2">
        <v>204</v>
      </c>
      <c r="FG49" s="2">
        <v>25</v>
      </c>
      <c r="FH49" s="2">
        <v>2</v>
      </c>
      <c r="FI49" s="4">
        <v>0.88</v>
      </c>
      <c r="FJ49" s="4">
        <f t="shared" si="21"/>
        <v>0</v>
      </c>
      <c r="FL49" s="2" t="s">
        <v>65</v>
      </c>
      <c r="FM49" s="2">
        <v>231</v>
      </c>
      <c r="FN49" s="2">
        <v>204</v>
      </c>
      <c r="FO49" s="2">
        <v>25</v>
      </c>
      <c r="FP49" s="2">
        <v>2</v>
      </c>
      <c r="FQ49" s="4">
        <v>0.88</v>
      </c>
      <c r="FR49" s="4">
        <f t="shared" si="22"/>
        <v>0</v>
      </c>
      <c r="FT49" s="2" t="s">
        <v>65</v>
      </c>
      <c r="FU49" s="2">
        <v>231</v>
      </c>
      <c r="FV49" s="2">
        <v>204</v>
      </c>
      <c r="FW49" s="2">
        <v>25</v>
      </c>
      <c r="FX49" s="2">
        <v>2</v>
      </c>
      <c r="FY49" s="4">
        <v>0.88</v>
      </c>
      <c r="FZ49" s="4">
        <f t="shared" si="23"/>
        <v>0</v>
      </c>
      <c r="GB49" s="2" t="s">
        <v>65</v>
      </c>
      <c r="GC49" s="2">
        <v>231</v>
      </c>
      <c r="GD49" s="2">
        <v>204</v>
      </c>
      <c r="GE49" s="2">
        <v>25</v>
      </c>
      <c r="GF49" s="2">
        <v>2</v>
      </c>
      <c r="GG49" s="4">
        <v>0.88</v>
      </c>
      <c r="GH49" s="4">
        <f t="shared" si="24"/>
        <v>0</v>
      </c>
      <c r="GJ49" s="2" t="s">
        <v>65</v>
      </c>
      <c r="GK49" s="2">
        <v>328</v>
      </c>
      <c r="GL49" s="2">
        <v>286</v>
      </c>
      <c r="GM49" s="7">
        <v>34</v>
      </c>
      <c r="GN49" s="7">
        <v>8</v>
      </c>
      <c r="GO49" s="4">
        <v>0.87</v>
      </c>
      <c r="GP49" s="4">
        <f t="shared" si="25"/>
        <v>-1.0000000000000009E-2</v>
      </c>
      <c r="GQ49" s="2" t="s">
        <v>119</v>
      </c>
      <c r="GR49" s="2" t="s">
        <v>65</v>
      </c>
      <c r="GS49" s="2">
        <v>328</v>
      </c>
      <c r="GT49" s="2">
        <v>286</v>
      </c>
      <c r="GU49" s="11">
        <v>34</v>
      </c>
      <c r="GV49" s="11">
        <v>8</v>
      </c>
      <c r="GW49" s="4">
        <v>0.87</v>
      </c>
      <c r="GX49" s="111">
        <f t="shared" si="111"/>
        <v>0</v>
      </c>
      <c r="GZ49" s="2" t="s">
        <v>65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>HE49-'[1]ASUS MeMO Pad 8 K011'!ES49</f>
        <v>0</v>
      </c>
      <c r="HH49" s="2" t="s">
        <v>65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6"/>
        <v>0</v>
      </c>
      <c r="HP49" s="2" t="s">
        <v>65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7"/>
        <v>0</v>
      </c>
      <c r="HX49" s="2" t="s">
        <v>65</v>
      </c>
      <c r="HY49" s="2">
        <v>328</v>
      </c>
      <c r="HZ49" s="2">
        <v>286</v>
      </c>
      <c r="IA49" s="2">
        <v>34</v>
      </c>
      <c r="IB49" s="2">
        <v>8</v>
      </c>
      <c r="IC49" s="4">
        <f t="shared" si="105"/>
        <v>0.87195121951219512</v>
      </c>
      <c r="ID49" s="4">
        <f t="shared" si="28"/>
        <v>1.9512195121951237E-3</v>
      </c>
      <c r="IF49" s="2" t="s">
        <v>65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106"/>
        <v>0.87195121951219512</v>
      </c>
      <c r="IL49" s="4">
        <f t="shared" si="29"/>
        <v>0</v>
      </c>
      <c r="IN49" s="2" t="s">
        <v>65</v>
      </c>
      <c r="IO49" s="2">
        <v>328</v>
      </c>
      <c r="IP49" s="2">
        <v>286</v>
      </c>
      <c r="IQ49" s="2">
        <v>34</v>
      </c>
      <c r="IR49" s="2">
        <v>8</v>
      </c>
      <c r="IS49" s="4">
        <v>0.87</v>
      </c>
      <c r="IT49" s="4">
        <f t="shared" si="30"/>
        <v>-1.9512195121951237E-3</v>
      </c>
      <c r="IV49" s="2" t="s">
        <v>65</v>
      </c>
      <c r="IW49" s="2">
        <v>328</v>
      </c>
      <c r="IX49" s="2">
        <v>286</v>
      </c>
      <c r="IY49" s="2">
        <v>34</v>
      </c>
      <c r="IZ49" s="2">
        <v>8</v>
      </c>
      <c r="JA49" s="4">
        <v>0.87</v>
      </c>
      <c r="JB49" s="4">
        <f t="shared" si="31"/>
        <v>0</v>
      </c>
      <c r="JD49" s="2" t="s">
        <v>65</v>
      </c>
      <c r="JE49" s="2">
        <v>328</v>
      </c>
      <c r="JF49" s="2">
        <v>286</v>
      </c>
      <c r="JG49" s="2">
        <v>34</v>
      </c>
      <c r="JH49" s="2">
        <v>8</v>
      </c>
      <c r="JI49" s="4">
        <v>0.87</v>
      </c>
      <c r="JJ49" s="4">
        <f t="shared" si="32"/>
        <v>0</v>
      </c>
      <c r="JL49" s="2" t="s">
        <v>65</v>
      </c>
      <c r="JM49" s="2">
        <v>328</v>
      </c>
      <c r="JN49" s="2">
        <v>286</v>
      </c>
      <c r="JO49" s="2">
        <v>34</v>
      </c>
      <c r="JP49" s="2">
        <v>8</v>
      </c>
      <c r="JQ49" s="4">
        <v>0.87</v>
      </c>
      <c r="JR49" s="4">
        <f t="shared" si="117"/>
        <v>0</v>
      </c>
      <c r="JT49" s="2" t="s">
        <v>65</v>
      </c>
      <c r="JU49" s="2">
        <v>328</v>
      </c>
      <c r="JV49" s="2">
        <v>286</v>
      </c>
      <c r="JW49" s="2">
        <v>34</v>
      </c>
      <c r="JX49" s="2">
        <v>8</v>
      </c>
      <c r="JY49" s="4">
        <v>0.87</v>
      </c>
      <c r="JZ49" s="4">
        <f t="shared" si="34"/>
        <v>0</v>
      </c>
      <c r="KB49" s="2" t="s">
        <v>65</v>
      </c>
      <c r="KC49" s="2">
        <v>328</v>
      </c>
      <c r="KD49" s="2">
        <v>286</v>
      </c>
      <c r="KE49" s="2">
        <v>34</v>
      </c>
      <c r="KF49" s="2">
        <v>8</v>
      </c>
      <c r="KG49" s="4">
        <v>0.87</v>
      </c>
      <c r="KH49" s="4">
        <f t="shared" si="35"/>
        <v>0</v>
      </c>
      <c r="KJ49" s="2" t="s">
        <v>65</v>
      </c>
      <c r="KK49" s="2">
        <v>328</v>
      </c>
      <c r="KL49" s="2">
        <v>286</v>
      </c>
      <c r="KM49" s="2">
        <v>34</v>
      </c>
      <c r="KN49" s="2">
        <v>8</v>
      </c>
      <c r="KO49" s="4">
        <f t="shared" si="107"/>
        <v>0.87195121951219512</v>
      </c>
      <c r="KP49" s="4">
        <f t="shared" si="36"/>
        <v>1.9512195121951237E-3</v>
      </c>
      <c r="KQ49" s="4"/>
      <c r="KR49" s="116" t="s">
        <v>65</v>
      </c>
      <c r="KS49" s="116">
        <v>328</v>
      </c>
      <c r="KT49" s="117">
        <v>286</v>
      </c>
      <c r="KU49" s="117">
        <v>34</v>
      </c>
      <c r="KV49" s="117">
        <v>8</v>
      </c>
      <c r="KW49" s="118">
        <v>0.87</v>
      </c>
      <c r="KX49" s="118">
        <v>0</v>
      </c>
      <c r="KY49" s="116"/>
      <c r="KZ49" s="116" t="s">
        <v>65</v>
      </c>
      <c r="LA49" s="116">
        <v>328</v>
      </c>
      <c r="LB49" s="116">
        <v>286</v>
      </c>
      <c r="LC49" s="116">
        <v>34</v>
      </c>
      <c r="LD49" s="116">
        <v>8</v>
      </c>
      <c r="LE49" s="122">
        <v>0.87</v>
      </c>
      <c r="LF49" s="158">
        <f t="shared" si="37"/>
        <v>0</v>
      </c>
      <c r="LG49" s="158"/>
      <c r="LH49" s="156" t="s">
        <v>65</v>
      </c>
      <c r="LI49" s="156">
        <v>328</v>
      </c>
      <c r="LJ49" s="156">
        <v>286</v>
      </c>
      <c r="LK49" s="156">
        <v>34</v>
      </c>
      <c r="LL49" s="156">
        <v>8</v>
      </c>
      <c r="LM49" s="162">
        <v>0.87</v>
      </c>
      <c r="LN49" s="158">
        <f t="shared" si="38"/>
        <v>0</v>
      </c>
      <c r="LO49" s="157"/>
      <c r="LP49" s="2" t="s">
        <v>65</v>
      </c>
      <c r="LQ49" s="2">
        <v>382</v>
      </c>
      <c r="LR49" s="2">
        <v>296</v>
      </c>
      <c r="LS49" s="159">
        <v>58</v>
      </c>
      <c r="LT49" s="2">
        <v>28</v>
      </c>
      <c r="LU49" s="4">
        <f t="shared" si="108"/>
        <v>0.77486910994764402</v>
      </c>
      <c r="LV49" s="4">
        <f t="shared" si="39"/>
        <v>-9.70821095645511E-2</v>
      </c>
      <c r="LX49" s="157" t="s">
        <v>65</v>
      </c>
      <c r="LY49" s="157">
        <v>382</v>
      </c>
      <c r="LZ49" s="157">
        <v>296</v>
      </c>
      <c r="MA49" s="157">
        <v>58</v>
      </c>
      <c r="MB49" s="157">
        <v>28</v>
      </c>
      <c r="MC49" s="158">
        <f t="shared" si="109"/>
        <v>0.77486910994764402</v>
      </c>
      <c r="MD49" s="158">
        <f t="shared" si="40"/>
        <v>0</v>
      </c>
      <c r="MF49" s="156" t="s">
        <v>65</v>
      </c>
      <c r="MG49" s="156">
        <v>382</v>
      </c>
      <c r="MH49" s="156">
        <v>296</v>
      </c>
      <c r="MI49" s="156">
        <v>58</v>
      </c>
      <c r="MJ49" s="156">
        <v>28</v>
      </c>
      <c r="MK49" s="162">
        <f t="shared" si="41"/>
        <v>0.77486910994764402</v>
      </c>
      <c r="ML49" s="158">
        <f t="shared" si="42"/>
        <v>0</v>
      </c>
      <c r="MM49" s="157"/>
      <c r="MN49" s="156" t="s">
        <v>65</v>
      </c>
      <c r="MO49" s="156">
        <v>382</v>
      </c>
      <c r="MP49" s="156">
        <v>296</v>
      </c>
      <c r="MQ49" s="156">
        <v>58</v>
      </c>
      <c r="MR49" s="156">
        <v>28</v>
      </c>
      <c r="MS49" s="162">
        <v>0.77</v>
      </c>
      <c r="MT49" s="158">
        <f t="shared" si="43"/>
        <v>-4.8691099476440014E-3</v>
      </c>
      <c r="MU49" s="157"/>
      <c r="MV49" s="156" t="s">
        <v>65</v>
      </c>
      <c r="MW49" s="156">
        <v>381</v>
      </c>
      <c r="MX49" s="156">
        <v>293</v>
      </c>
      <c r="MY49" s="170">
        <v>60</v>
      </c>
      <c r="MZ49" s="170">
        <v>28</v>
      </c>
      <c r="NA49" s="162">
        <f>MX49/MW49</f>
        <v>0.76902887139107612</v>
      </c>
      <c r="NB49" s="158">
        <f t="shared" si="44"/>
        <v>-9.7112860892389907E-4</v>
      </c>
      <c r="NC49" s="157"/>
      <c r="ND49" s="156" t="s">
        <v>65</v>
      </c>
      <c r="NE49" s="182">
        <v>381</v>
      </c>
      <c r="NF49" s="156">
        <v>293</v>
      </c>
      <c r="NG49" s="156">
        <v>60</v>
      </c>
      <c r="NH49" s="156">
        <v>28</v>
      </c>
      <c r="NI49" s="162">
        <v>0.77</v>
      </c>
      <c r="NJ49" s="158">
        <f t="shared" si="45"/>
        <v>9.7112860892389907E-4</v>
      </c>
      <c r="NK49" s="157"/>
      <c r="NL49" s="156" t="s">
        <v>65</v>
      </c>
      <c r="NM49" s="170">
        <v>381</v>
      </c>
      <c r="NN49" s="156">
        <v>293</v>
      </c>
      <c r="NO49" s="156">
        <v>60</v>
      </c>
      <c r="NP49" s="156">
        <v>28</v>
      </c>
      <c r="NQ49" s="162">
        <v>0.77</v>
      </c>
      <c r="NR49" s="158">
        <f t="shared" si="46"/>
        <v>0</v>
      </c>
      <c r="NS49" s="157"/>
      <c r="OO49" s="157" t="s">
        <v>65</v>
      </c>
      <c r="OP49" s="157">
        <v>381</v>
      </c>
      <c r="OQ49" s="157">
        <v>293</v>
      </c>
      <c r="OR49" s="157">
        <v>60</v>
      </c>
      <c r="OS49" s="157">
        <v>28</v>
      </c>
      <c r="OT49" s="158">
        <f t="shared" si="47"/>
        <v>0.76902887139107612</v>
      </c>
      <c r="OU49" s="158">
        <f t="shared" si="48"/>
        <v>-9.7112860892389907E-4</v>
      </c>
      <c r="OW49" s="157" t="s">
        <v>65</v>
      </c>
      <c r="OX49" s="157">
        <v>381</v>
      </c>
      <c r="OY49" s="157">
        <v>293</v>
      </c>
      <c r="OZ49" s="157">
        <v>60</v>
      </c>
      <c r="PA49" s="157">
        <v>28</v>
      </c>
      <c r="PB49" s="158">
        <f t="shared" si="110"/>
        <v>0.76902887139107612</v>
      </c>
      <c r="PC49" s="158">
        <f t="shared" si="50"/>
        <v>0</v>
      </c>
      <c r="PE49" s="157" t="s">
        <v>65</v>
      </c>
      <c r="PF49" s="157">
        <v>381</v>
      </c>
      <c r="PG49" s="157">
        <v>293</v>
      </c>
      <c r="PH49" s="157">
        <v>60</v>
      </c>
      <c r="PI49" s="157">
        <v>28</v>
      </c>
      <c r="PJ49" s="158">
        <f t="shared" si="51"/>
        <v>0.76902887139107612</v>
      </c>
      <c r="PK49" s="158">
        <f t="shared" si="52"/>
        <v>0</v>
      </c>
      <c r="PM49" s="157" t="s">
        <v>65</v>
      </c>
      <c r="PN49" s="157">
        <v>381</v>
      </c>
      <c r="PO49" s="157">
        <v>293</v>
      </c>
      <c r="PP49" s="157">
        <v>60</v>
      </c>
      <c r="PQ49" s="157">
        <v>28</v>
      </c>
      <c r="PR49" s="158">
        <f t="shared" si="53"/>
        <v>0.76902887139107612</v>
      </c>
      <c r="PS49" s="158">
        <f t="shared" si="54"/>
        <v>0</v>
      </c>
      <c r="PU49" s="27" t="s">
        <v>65</v>
      </c>
      <c r="PV49" s="157">
        <v>381</v>
      </c>
      <c r="PW49" s="157">
        <v>295</v>
      </c>
      <c r="PX49" s="157">
        <v>58</v>
      </c>
      <c r="PY49" s="157">
        <v>28</v>
      </c>
      <c r="PZ49" s="158">
        <f t="shared" si="55"/>
        <v>0.77427821522309714</v>
      </c>
      <c r="QA49" s="158">
        <f t="shared" si="56"/>
        <v>5.2493438320210251E-3</v>
      </c>
      <c r="QC49" s="157" t="s">
        <v>65</v>
      </c>
      <c r="QD49" s="157">
        <v>381</v>
      </c>
      <c r="QE49" s="157">
        <v>295</v>
      </c>
      <c r="QF49" s="157">
        <v>58</v>
      </c>
      <c r="QG49" s="157">
        <v>28</v>
      </c>
      <c r="QH49" s="158">
        <f t="shared" si="57"/>
        <v>0.77427821522309714</v>
      </c>
      <c r="QI49" s="158">
        <f t="shared" si="58"/>
        <v>0</v>
      </c>
      <c r="QK49" s="157" t="s">
        <v>65</v>
      </c>
      <c r="QL49" s="157">
        <v>381</v>
      </c>
      <c r="QM49" s="157">
        <v>295</v>
      </c>
      <c r="QN49" s="157">
        <v>58</v>
      </c>
      <c r="QO49" s="157">
        <v>28</v>
      </c>
      <c r="QP49" s="158">
        <f t="shared" si="59"/>
        <v>0.77427821522309714</v>
      </c>
      <c r="QQ49" s="158">
        <f t="shared" si="60"/>
        <v>0</v>
      </c>
      <c r="QS49" s="157" t="s">
        <v>65</v>
      </c>
      <c r="QT49" s="157">
        <v>381</v>
      </c>
      <c r="QU49" s="157">
        <v>295</v>
      </c>
      <c r="QV49" s="157">
        <v>58</v>
      </c>
      <c r="QW49" s="157">
        <v>28</v>
      </c>
      <c r="QX49" s="158">
        <f t="shared" si="61"/>
        <v>0.77427821522309714</v>
      </c>
      <c r="QY49" s="158">
        <f t="shared" si="62"/>
        <v>0</v>
      </c>
      <c r="RA49" s="157" t="s">
        <v>65</v>
      </c>
      <c r="RB49" s="157">
        <v>381</v>
      </c>
      <c r="RC49" s="157">
        <v>295</v>
      </c>
      <c r="RD49" s="157">
        <v>58</v>
      </c>
      <c r="RE49" s="157">
        <v>28</v>
      </c>
      <c r="RF49" s="158">
        <f t="shared" si="63"/>
        <v>0.77427821522309714</v>
      </c>
      <c r="RG49" s="158">
        <f t="shared" si="64"/>
        <v>0</v>
      </c>
      <c r="RI49" s="157" t="s">
        <v>65</v>
      </c>
      <c r="RJ49" s="157">
        <v>381</v>
      </c>
      <c r="RK49" s="157">
        <v>295</v>
      </c>
      <c r="RL49" s="157">
        <v>58</v>
      </c>
      <c r="RM49" s="157">
        <v>28</v>
      </c>
      <c r="RN49" s="158">
        <f t="shared" si="65"/>
        <v>0.77427821522309714</v>
      </c>
      <c r="RO49" s="158">
        <f t="shared" si="66"/>
        <v>0</v>
      </c>
      <c r="RQ49" s="157" t="s">
        <v>65</v>
      </c>
      <c r="RR49" s="157">
        <v>381</v>
      </c>
      <c r="RS49" s="157">
        <v>295</v>
      </c>
      <c r="RT49" s="157">
        <v>58</v>
      </c>
      <c r="RU49" s="157">
        <v>28</v>
      </c>
      <c r="RV49" s="158">
        <f t="shared" si="67"/>
        <v>0.77427821522309714</v>
      </c>
      <c r="RW49" s="158">
        <f t="shared" si="68"/>
        <v>0</v>
      </c>
      <c r="RY49" s="157" t="s">
        <v>65</v>
      </c>
      <c r="RZ49" s="157">
        <v>381</v>
      </c>
      <c r="SA49" s="157">
        <v>295</v>
      </c>
      <c r="SB49" s="157">
        <v>58</v>
      </c>
      <c r="SC49" s="157">
        <v>28</v>
      </c>
      <c r="SD49" s="158">
        <f t="shared" si="69"/>
        <v>0.77427821522309714</v>
      </c>
      <c r="SE49" s="158">
        <f t="shared" si="70"/>
        <v>0</v>
      </c>
      <c r="SG49" s="157" t="s">
        <v>65</v>
      </c>
      <c r="SH49" s="157">
        <v>381</v>
      </c>
      <c r="SI49" s="157">
        <v>295</v>
      </c>
      <c r="SJ49" s="157">
        <v>58</v>
      </c>
      <c r="SK49" s="157">
        <v>28</v>
      </c>
      <c r="SL49" s="158">
        <f t="shared" si="71"/>
        <v>0.77427821522309714</v>
      </c>
      <c r="SM49" s="158">
        <f t="shared" si="72"/>
        <v>0</v>
      </c>
      <c r="SO49" s="157" t="s">
        <v>65</v>
      </c>
      <c r="SP49" s="157">
        <v>381</v>
      </c>
      <c r="SQ49" s="157">
        <v>295</v>
      </c>
      <c r="SR49" s="157">
        <v>58</v>
      </c>
      <c r="SS49" s="157">
        <v>28</v>
      </c>
      <c r="ST49" s="158">
        <f t="shared" si="73"/>
        <v>0.77427821522309714</v>
      </c>
      <c r="SU49" s="158">
        <f t="shared" si="74"/>
        <v>0</v>
      </c>
      <c r="SW49" s="157" t="s">
        <v>65</v>
      </c>
      <c r="SX49" s="157">
        <v>381</v>
      </c>
      <c r="SY49" s="157">
        <v>295</v>
      </c>
      <c r="SZ49" s="157">
        <v>58</v>
      </c>
      <c r="TA49" s="157">
        <v>28</v>
      </c>
      <c r="TB49" s="158">
        <f t="shared" si="75"/>
        <v>0.77427821522309714</v>
      </c>
      <c r="TC49" s="158">
        <f t="shared" si="76"/>
        <v>0</v>
      </c>
      <c r="TE49" s="157" t="s">
        <v>65</v>
      </c>
      <c r="TF49" s="157">
        <v>381</v>
      </c>
      <c r="TG49" s="157">
        <v>295</v>
      </c>
      <c r="TH49" s="157">
        <v>58</v>
      </c>
      <c r="TI49" s="157">
        <v>28</v>
      </c>
      <c r="TJ49" s="158">
        <f t="shared" si="77"/>
        <v>0.77427821522309714</v>
      </c>
      <c r="TK49" s="158">
        <f t="shared" si="78"/>
        <v>0</v>
      </c>
      <c r="TM49" s="157" t="s">
        <v>65</v>
      </c>
      <c r="TN49" s="157">
        <v>381</v>
      </c>
      <c r="TO49" s="157">
        <v>295</v>
      </c>
      <c r="TP49" s="157">
        <v>58</v>
      </c>
      <c r="TQ49" s="157">
        <v>28</v>
      </c>
      <c r="TR49" s="158">
        <f t="shared" si="79"/>
        <v>0.77427821522309714</v>
      </c>
      <c r="TS49" s="158">
        <f t="shared" si="80"/>
        <v>0</v>
      </c>
      <c r="TU49" s="157" t="s">
        <v>65</v>
      </c>
      <c r="TV49" s="157">
        <v>381</v>
      </c>
      <c r="TW49" s="157">
        <v>295</v>
      </c>
      <c r="TX49" s="157">
        <v>58</v>
      </c>
      <c r="TY49" s="157">
        <v>28</v>
      </c>
      <c r="TZ49" s="158">
        <f t="shared" si="81"/>
        <v>0.77427821522309714</v>
      </c>
      <c r="UA49" s="158">
        <f t="shared" si="82"/>
        <v>0</v>
      </c>
      <c r="UC49" s="157" t="s">
        <v>65</v>
      </c>
      <c r="UD49" s="157">
        <v>381</v>
      </c>
      <c r="UE49" s="157">
        <v>295</v>
      </c>
      <c r="UF49" s="157">
        <v>58</v>
      </c>
      <c r="UG49" s="157">
        <v>28</v>
      </c>
      <c r="UH49" s="158">
        <f t="shared" si="83"/>
        <v>0.77427821522309714</v>
      </c>
      <c r="UI49" s="158">
        <f t="shared" si="84"/>
        <v>0</v>
      </c>
      <c r="UK49" s="157" t="s">
        <v>65</v>
      </c>
      <c r="UL49" s="157">
        <v>381</v>
      </c>
      <c r="UM49" s="157">
        <v>295</v>
      </c>
      <c r="UN49" s="157">
        <v>58</v>
      </c>
      <c r="UO49" s="157">
        <v>28</v>
      </c>
      <c r="UP49" s="158">
        <f t="shared" si="85"/>
        <v>0.77427821522309714</v>
      </c>
      <c r="UQ49" s="158">
        <f t="shared" si="86"/>
        <v>0</v>
      </c>
      <c r="US49" s="157" t="s">
        <v>65</v>
      </c>
      <c r="UT49" s="157">
        <v>381</v>
      </c>
      <c r="UU49" s="157">
        <v>295</v>
      </c>
      <c r="UV49" s="157">
        <v>58</v>
      </c>
      <c r="UW49" s="157">
        <v>28</v>
      </c>
      <c r="UX49" s="158">
        <f t="shared" si="87"/>
        <v>0.77427821522309714</v>
      </c>
      <c r="UY49" s="158">
        <f t="shared" si="88"/>
        <v>0</v>
      </c>
      <c r="UZ49" s="157"/>
      <c r="VA49" s="157" t="s">
        <v>65</v>
      </c>
      <c r="VB49" s="157">
        <v>381</v>
      </c>
      <c r="VC49" s="157">
        <v>295</v>
      </c>
      <c r="VD49" s="157">
        <v>58</v>
      </c>
      <c r="VE49" s="157">
        <v>28</v>
      </c>
      <c r="VF49" s="158">
        <f t="shared" si="89"/>
        <v>0.77427821522309714</v>
      </c>
      <c r="VG49" s="158">
        <f t="shared" si="90"/>
        <v>0</v>
      </c>
      <c r="VI49" s="157" t="s">
        <v>65</v>
      </c>
      <c r="VJ49" s="157">
        <v>381</v>
      </c>
      <c r="VK49" s="157">
        <v>295</v>
      </c>
      <c r="VL49" s="157">
        <v>58</v>
      </c>
      <c r="VM49" s="157">
        <v>28</v>
      </c>
      <c r="VN49" s="158">
        <f t="shared" si="91"/>
        <v>0.77427821522309714</v>
      </c>
      <c r="VO49" s="158">
        <f t="shared" si="92"/>
        <v>0</v>
      </c>
      <c r="VQ49" s="157" t="s">
        <v>65</v>
      </c>
      <c r="VR49" s="157">
        <v>381</v>
      </c>
      <c r="VS49" s="157">
        <v>295</v>
      </c>
      <c r="VT49" s="157">
        <v>58</v>
      </c>
      <c r="VU49" s="157">
        <v>28</v>
      </c>
      <c r="VV49" s="158">
        <f t="shared" si="93"/>
        <v>0.77427821522309714</v>
      </c>
      <c r="VW49" s="158">
        <f t="shared" si="94"/>
        <v>0</v>
      </c>
      <c r="VY49" s="157" t="s">
        <v>65</v>
      </c>
      <c r="VZ49" s="157">
        <v>381</v>
      </c>
      <c r="WA49" s="157">
        <v>295</v>
      </c>
      <c r="WB49" s="157">
        <v>58</v>
      </c>
      <c r="WC49" s="157">
        <v>28</v>
      </c>
      <c r="WD49" s="158">
        <f t="shared" si="95"/>
        <v>0.77427821522309714</v>
      </c>
      <c r="WE49" s="158">
        <f t="shared" si="96"/>
        <v>0</v>
      </c>
      <c r="WG49" s="157" t="s">
        <v>65</v>
      </c>
      <c r="WH49" s="157">
        <v>381</v>
      </c>
      <c r="WI49" s="157">
        <v>295</v>
      </c>
      <c r="WJ49" s="157">
        <v>58</v>
      </c>
      <c r="WK49" s="157">
        <v>28</v>
      </c>
      <c r="WL49" s="158">
        <f t="shared" si="97"/>
        <v>0.77427821522309714</v>
      </c>
      <c r="WM49" s="158">
        <f t="shared" si="98"/>
        <v>0</v>
      </c>
      <c r="WO49" s="157" t="s">
        <v>65</v>
      </c>
      <c r="WP49" s="157">
        <v>381</v>
      </c>
      <c r="WQ49" s="157">
        <v>296</v>
      </c>
      <c r="WR49" s="157">
        <v>55</v>
      </c>
      <c r="WS49" s="157">
        <v>30</v>
      </c>
      <c r="WT49" s="158">
        <f t="shared" si="99"/>
        <v>0.7769028871391076</v>
      </c>
      <c r="WU49" s="158">
        <f>WT49-WL49</f>
        <v>2.624671916010457E-3</v>
      </c>
      <c r="WV49" s="157" t="s">
        <v>119</v>
      </c>
      <c r="WW49" s="157" t="s">
        <v>65</v>
      </c>
      <c r="WX49" s="157">
        <v>381</v>
      </c>
      <c r="WY49" s="157">
        <v>296</v>
      </c>
      <c r="WZ49" s="157">
        <v>55</v>
      </c>
      <c r="XA49" s="157">
        <v>30</v>
      </c>
      <c r="XB49" s="158">
        <f t="shared" si="101"/>
        <v>0.7769028871391076</v>
      </c>
      <c r="XC49" s="158" t="str">
        <f t="shared" si="102"/>
        <v>OK</v>
      </c>
      <c r="XE49" s="157" t="s">
        <v>65</v>
      </c>
      <c r="XF49" s="157">
        <v>381</v>
      </c>
      <c r="XG49" s="157">
        <v>296</v>
      </c>
      <c r="XH49" s="157">
        <v>55</v>
      </c>
      <c r="XI49" s="157">
        <v>30</v>
      </c>
      <c r="XJ49" s="158">
        <f t="shared" si="103"/>
        <v>0.7769028871391076</v>
      </c>
      <c r="XK49" s="158" t="str">
        <f t="shared" si="114"/>
        <v>OK</v>
      </c>
      <c r="XM49" s="157" t="s">
        <v>65</v>
      </c>
      <c r="XN49" s="157">
        <v>381</v>
      </c>
      <c r="XO49" s="157">
        <v>296</v>
      </c>
      <c r="XP49" s="157">
        <v>55</v>
      </c>
      <c r="XQ49" s="157">
        <v>30</v>
      </c>
      <c r="XR49" s="158">
        <f t="shared" si="104"/>
        <v>0.7769028871391076</v>
      </c>
      <c r="XS49" s="158" t="str">
        <f t="shared" si="115"/>
        <v>OK</v>
      </c>
    </row>
    <row r="50" spans="1:643" ht="17.25" thickBot="1">
      <c r="A50" s="2" t="s">
        <v>66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66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116"/>
        <v>0</v>
      </c>
      <c r="P50" s="2" t="s">
        <v>66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3"/>
        <v>0</v>
      </c>
      <c r="X50" s="2" t="s">
        <v>66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4"/>
        <v>0</v>
      </c>
      <c r="AF50" s="2" t="s">
        <v>66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5"/>
        <v>0</v>
      </c>
      <c r="AN50" s="2" t="s">
        <v>66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4">
        <f t="shared" si="6"/>
        <v>0</v>
      </c>
      <c r="AV50" s="2" t="s">
        <v>66</v>
      </c>
      <c r="AW50" s="2">
        <v>228</v>
      </c>
      <c r="AX50" s="2">
        <v>219</v>
      </c>
      <c r="AY50" s="2">
        <v>9</v>
      </c>
      <c r="AZ50" s="2">
        <v>0</v>
      </c>
      <c r="BA50" s="4">
        <v>0.96</v>
      </c>
      <c r="BB50" s="4">
        <f t="shared" si="7"/>
        <v>0</v>
      </c>
      <c r="BD50" s="2" t="s">
        <v>66</v>
      </c>
      <c r="BE50" s="2">
        <v>228</v>
      </c>
      <c r="BF50" s="2">
        <v>219</v>
      </c>
      <c r="BG50" s="2">
        <v>9</v>
      </c>
      <c r="BH50" s="2">
        <v>0</v>
      </c>
      <c r="BI50" s="4">
        <v>0.96</v>
      </c>
      <c r="BJ50" s="4">
        <f t="shared" si="8"/>
        <v>0</v>
      </c>
      <c r="BL50" s="2" t="s">
        <v>66</v>
      </c>
      <c r="BM50" s="2">
        <v>228</v>
      </c>
      <c r="BN50" s="2">
        <v>219</v>
      </c>
      <c r="BO50" s="2">
        <v>9</v>
      </c>
      <c r="BP50" s="2">
        <v>0</v>
      </c>
      <c r="BQ50" s="4">
        <v>0.96</v>
      </c>
      <c r="BR50" s="4">
        <f t="shared" si="9"/>
        <v>0</v>
      </c>
      <c r="BT50" s="2" t="s">
        <v>66</v>
      </c>
      <c r="BU50" s="2">
        <v>228</v>
      </c>
      <c r="BV50" s="2">
        <v>219</v>
      </c>
      <c r="BW50" s="2">
        <v>9</v>
      </c>
      <c r="BX50" s="2">
        <v>0</v>
      </c>
      <c r="BY50" s="4">
        <v>0.96</v>
      </c>
      <c r="BZ50" s="4">
        <f t="shared" si="10"/>
        <v>0</v>
      </c>
      <c r="CB50" s="2" t="s">
        <v>66</v>
      </c>
      <c r="CC50" s="2">
        <v>228</v>
      </c>
      <c r="CD50" s="2">
        <v>219</v>
      </c>
      <c r="CE50" s="2">
        <v>9</v>
      </c>
      <c r="CF50" s="2">
        <v>0</v>
      </c>
      <c r="CG50" s="4">
        <v>0.96</v>
      </c>
      <c r="CH50" s="4">
        <f t="shared" si="11"/>
        <v>0</v>
      </c>
      <c r="CJ50" s="2" t="s">
        <v>66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2"/>
        <v>4.0000000000000036E-2</v>
      </c>
      <c r="CR50" s="2" t="s">
        <v>66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3"/>
        <v>0</v>
      </c>
      <c r="CZ50" s="2" t="s">
        <v>66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4">
        <f t="shared" si="14"/>
        <v>0</v>
      </c>
      <c r="DH50" s="2" t="s">
        <v>66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5"/>
        <v>0</v>
      </c>
      <c r="DP50" s="2" t="s">
        <v>66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6"/>
        <v>0</v>
      </c>
      <c r="DX50" s="2" t="s">
        <v>66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4">
        <f t="shared" si="17"/>
        <v>0</v>
      </c>
      <c r="EF50" s="2" t="s">
        <v>66</v>
      </c>
      <c r="EG50" s="2">
        <v>228</v>
      </c>
      <c r="EH50" s="2">
        <v>227</v>
      </c>
      <c r="EI50" s="2">
        <v>1</v>
      </c>
      <c r="EJ50" s="2">
        <v>0</v>
      </c>
      <c r="EK50" s="4">
        <v>1</v>
      </c>
      <c r="EL50" s="4">
        <f t="shared" si="18"/>
        <v>0</v>
      </c>
      <c r="EN50" s="2" t="s">
        <v>66</v>
      </c>
      <c r="EO50" s="2">
        <v>228</v>
      </c>
      <c r="EP50" s="2">
        <v>227</v>
      </c>
      <c r="EQ50" s="2">
        <v>1</v>
      </c>
      <c r="ER50" s="2">
        <v>0</v>
      </c>
      <c r="ES50" s="4">
        <v>1</v>
      </c>
      <c r="ET50" s="4">
        <f t="shared" si="19"/>
        <v>0</v>
      </c>
      <c r="EV50" s="2" t="s">
        <v>66</v>
      </c>
      <c r="EW50" s="2">
        <v>228</v>
      </c>
      <c r="EX50" s="2">
        <v>227</v>
      </c>
      <c r="EY50" s="2">
        <v>1</v>
      </c>
      <c r="EZ50" s="2">
        <v>0</v>
      </c>
      <c r="FA50" s="4">
        <v>1</v>
      </c>
      <c r="FB50" s="4">
        <f t="shared" si="20"/>
        <v>0</v>
      </c>
      <c r="FD50" s="2" t="s">
        <v>66</v>
      </c>
      <c r="FE50" s="2">
        <v>228</v>
      </c>
      <c r="FF50" s="2">
        <v>227</v>
      </c>
      <c r="FG50" s="2">
        <v>1</v>
      </c>
      <c r="FH50" s="2">
        <v>0</v>
      </c>
      <c r="FI50" s="4">
        <v>1</v>
      </c>
      <c r="FJ50" s="4">
        <f t="shared" si="21"/>
        <v>0</v>
      </c>
      <c r="FL50" s="2" t="s">
        <v>66</v>
      </c>
      <c r="FM50" s="2">
        <v>228</v>
      </c>
      <c r="FN50" s="2">
        <v>227</v>
      </c>
      <c r="FO50" s="2">
        <v>1</v>
      </c>
      <c r="FP50" s="2">
        <v>0</v>
      </c>
      <c r="FQ50" s="4">
        <v>1</v>
      </c>
      <c r="FR50" s="4">
        <f t="shared" si="22"/>
        <v>0</v>
      </c>
      <c r="FT50" s="2" t="s">
        <v>66</v>
      </c>
      <c r="FU50" s="2">
        <v>228</v>
      </c>
      <c r="FV50" s="2">
        <v>227</v>
      </c>
      <c r="FW50" s="2">
        <v>1</v>
      </c>
      <c r="FX50" s="2">
        <v>0</v>
      </c>
      <c r="FY50" s="4">
        <v>1</v>
      </c>
      <c r="FZ50" s="4">
        <f t="shared" si="23"/>
        <v>0</v>
      </c>
      <c r="GB50" s="2" t="s">
        <v>66</v>
      </c>
      <c r="GC50" s="2">
        <v>228</v>
      </c>
      <c r="GD50" s="2">
        <v>227</v>
      </c>
      <c r="GE50" s="2">
        <v>1</v>
      </c>
      <c r="GF50" s="2">
        <v>0</v>
      </c>
      <c r="GG50" s="4">
        <v>1</v>
      </c>
      <c r="GH50" s="4">
        <f t="shared" si="24"/>
        <v>0</v>
      </c>
      <c r="GJ50" s="2" t="s">
        <v>66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5"/>
        <v>0</v>
      </c>
      <c r="GR50" s="2" t="s">
        <v>66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111">
        <f t="shared" si="111"/>
        <v>0</v>
      </c>
      <c r="GZ50" s="2" t="s">
        <v>66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>HE50-'[1]ASUS MeMO Pad 8 K011'!ES50</f>
        <v>0</v>
      </c>
      <c r="HH50" s="2" t="s">
        <v>66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6"/>
        <v>0</v>
      </c>
      <c r="HP50" s="2" t="s">
        <v>66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7"/>
        <v>0</v>
      </c>
      <c r="HX50" s="2" t="s">
        <v>66</v>
      </c>
      <c r="HY50" s="2">
        <v>341</v>
      </c>
      <c r="HZ50" s="2">
        <v>340</v>
      </c>
      <c r="IA50" s="2">
        <v>1</v>
      </c>
      <c r="IB50" s="2">
        <v>0</v>
      </c>
      <c r="IC50" s="4">
        <f t="shared" si="105"/>
        <v>0.99706744868035191</v>
      </c>
      <c r="ID50" s="4">
        <f t="shared" si="28"/>
        <v>-2.9325513196480912E-3</v>
      </c>
      <c r="IF50" s="2" t="s">
        <v>66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106"/>
        <v>0.99706744868035191</v>
      </c>
      <c r="IL50" s="4">
        <f t="shared" si="29"/>
        <v>0</v>
      </c>
      <c r="IN50" s="2" t="s">
        <v>66</v>
      </c>
      <c r="IO50" s="2">
        <v>341</v>
      </c>
      <c r="IP50" s="2">
        <v>340</v>
      </c>
      <c r="IQ50" s="2">
        <v>1</v>
      </c>
      <c r="IR50" s="2">
        <v>0</v>
      </c>
      <c r="IS50" s="4">
        <v>1</v>
      </c>
      <c r="IT50" s="4">
        <f t="shared" si="30"/>
        <v>2.9325513196480912E-3</v>
      </c>
      <c r="IV50" s="2" t="s">
        <v>66</v>
      </c>
      <c r="IW50" s="2">
        <v>341</v>
      </c>
      <c r="IX50" s="2">
        <v>340</v>
      </c>
      <c r="IY50" s="2">
        <v>1</v>
      </c>
      <c r="IZ50" s="2">
        <v>0</v>
      </c>
      <c r="JA50" s="4">
        <v>1</v>
      </c>
      <c r="JB50" s="4">
        <f t="shared" si="31"/>
        <v>0</v>
      </c>
      <c r="JD50" s="2" t="s">
        <v>66</v>
      </c>
      <c r="JE50" s="2">
        <v>341</v>
      </c>
      <c r="JF50" s="2">
        <v>340</v>
      </c>
      <c r="JG50" s="2">
        <v>1</v>
      </c>
      <c r="JH50" s="2">
        <v>0</v>
      </c>
      <c r="JI50" s="4">
        <v>1</v>
      </c>
      <c r="JJ50" s="4">
        <f t="shared" si="32"/>
        <v>0</v>
      </c>
      <c r="JL50" s="2" t="s">
        <v>66</v>
      </c>
      <c r="JM50" s="2">
        <v>341</v>
      </c>
      <c r="JN50" s="2">
        <v>340</v>
      </c>
      <c r="JO50" s="2">
        <v>1</v>
      </c>
      <c r="JP50" s="2">
        <v>0</v>
      </c>
      <c r="JQ50" s="4">
        <v>1</v>
      </c>
      <c r="JR50" s="4">
        <f t="shared" si="117"/>
        <v>0</v>
      </c>
      <c r="JT50" s="2" t="s">
        <v>66</v>
      </c>
      <c r="JU50" s="2">
        <v>341</v>
      </c>
      <c r="JV50" s="2">
        <v>340</v>
      </c>
      <c r="JW50" s="2">
        <v>1</v>
      </c>
      <c r="JX50" s="2">
        <v>0</v>
      </c>
      <c r="JY50" s="4">
        <v>1</v>
      </c>
      <c r="JZ50" s="4">
        <f t="shared" si="34"/>
        <v>0</v>
      </c>
      <c r="KB50" s="2" t="s">
        <v>66</v>
      </c>
      <c r="KC50" s="2">
        <v>341</v>
      </c>
      <c r="KD50" s="2">
        <v>340</v>
      </c>
      <c r="KE50" s="2">
        <v>1</v>
      </c>
      <c r="KF50" s="2">
        <v>0</v>
      </c>
      <c r="KG50" s="4">
        <v>1</v>
      </c>
      <c r="KH50" s="4">
        <f t="shared" si="35"/>
        <v>0</v>
      </c>
      <c r="KJ50" s="2" t="s">
        <v>66</v>
      </c>
      <c r="KK50" s="2">
        <v>341</v>
      </c>
      <c r="KL50" s="2">
        <v>340</v>
      </c>
      <c r="KM50" s="2">
        <v>1</v>
      </c>
      <c r="KN50" s="2">
        <v>0</v>
      </c>
      <c r="KO50" s="4">
        <f t="shared" si="107"/>
        <v>0.99706744868035191</v>
      </c>
      <c r="KP50" s="4">
        <f t="shared" si="36"/>
        <v>-2.9325513196480912E-3</v>
      </c>
      <c r="KQ50" s="4"/>
      <c r="KR50" s="116" t="s">
        <v>66</v>
      </c>
      <c r="KS50" s="116">
        <v>341</v>
      </c>
      <c r="KT50" s="117">
        <v>340</v>
      </c>
      <c r="KU50" s="117">
        <v>1</v>
      </c>
      <c r="KV50" s="117">
        <v>0</v>
      </c>
      <c r="KW50" s="118">
        <v>1</v>
      </c>
      <c r="KX50" s="118">
        <v>0</v>
      </c>
      <c r="KY50" s="116"/>
      <c r="KZ50" s="116" t="s">
        <v>66</v>
      </c>
      <c r="LA50" s="116">
        <v>341</v>
      </c>
      <c r="LB50" s="116">
        <v>340</v>
      </c>
      <c r="LC50" s="116">
        <v>1</v>
      </c>
      <c r="LD50" s="116">
        <v>0</v>
      </c>
      <c r="LE50" s="122">
        <v>1</v>
      </c>
      <c r="LF50" s="158">
        <f t="shared" si="37"/>
        <v>0</v>
      </c>
      <c r="LG50" s="158"/>
      <c r="LH50" s="156" t="s">
        <v>66</v>
      </c>
      <c r="LI50" s="156">
        <v>341</v>
      </c>
      <c r="LJ50" s="156">
        <v>340</v>
      </c>
      <c r="LK50" s="156">
        <v>1</v>
      </c>
      <c r="LL50" s="156">
        <v>0</v>
      </c>
      <c r="LM50" s="162">
        <v>1</v>
      </c>
      <c r="LN50" s="158">
        <f t="shared" si="38"/>
        <v>0</v>
      </c>
      <c r="LO50" s="157"/>
      <c r="LP50" s="2" t="s">
        <v>66</v>
      </c>
      <c r="LQ50" s="2">
        <v>389</v>
      </c>
      <c r="LR50" s="2">
        <v>340</v>
      </c>
      <c r="LS50" s="2">
        <v>48</v>
      </c>
      <c r="LT50" s="2">
        <v>1</v>
      </c>
      <c r="LU50" s="4">
        <f t="shared" si="108"/>
        <v>0.87403598971722363</v>
      </c>
      <c r="LV50" s="4">
        <f t="shared" si="39"/>
        <v>-0.12303145896312828</v>
      </c>
      <c r="LX50" s="157" t="s">
        <v>66</v>
      </c>
      <c r="LY50" s="157">
        <v>389</v>
      </c>
      <c r="LZ50" s="157">
        <v>340</v>
      </c>
      <c r="MA50" s="157">
        <v>48</v>
      </c>
      <c r="MB50" s="157">
        <v>1</v>
      </c>
      <c r="MC50" s="158">
        <f t="shared" si="109"/>
        <v>0.87403598971722363</v>
      </c>
      <c r="MD50" s="158">
        <f t="shared" si="40"/>
        <v>0</v>
      </c>
      <c r="MF50" s="156" t="s">
        <v>66</v>
      </c>
      <c r="MG50" s="156">
        <v>389</v>
      </c>
      <c r="MH50" s="156">
        <v>340</v>
      </c>
      <c r="MI50" s="156">
        <v>48</v>
      </c>
      <c r="MJ50" s="156">
        <v>1</v>
      </c>
      <c r="MK50" s="162">
        <f t="shared" si="41"/>
        <v>0.87403598971722363</v>
      </c>
      <c r="ML50" s="158">
        <f t="shared" si="42"/>
        <v>0</v>
      </c>
      <c r="MM50" s="157"/>
      <c r="MN50" s="156" t="s">
        <v>66</v>
      </c>
      <c r="MO50" s="156">
        <v>389</v>
      </c>
      <c r="MP50" s="156">
        <v>340</v>
      </c>
      <c r="MQ50" s="156">
        <v>48</v>
      </c>
      <c r="MR50" s="156">
        <v>1</v>
      </c>
      <c r="MS50" s="162">
        <v>0.87</v>
      </c>
      <c r="MT50" s="158">
        <f t="shared" si="43"/>
        <v>-4.0359897172236314E-3</v>
      </c>
      <c r="MU50" s="157"/>
      <c r="MV50" s="156" t="s">
        <v>66</v>
      </c>
      <c r="MW50" s="156">
        <v>389</v>
      </c>
      <c r="MX50" s="156">
        <v>340</v>
      </c>
      <c r="MY50" s="156">
        <v>48</v>
      </c>
      <c r="MZ50" s="156">
        <v>1</v>
      </c>
      <c r="NA50" s="162">
        <v>0.87</v>
      </c>
      <c r="NB50" s="158">
        <f t="shared" si="44"/>
        <v>0</v>
      </c>
      <c r="NC50" s="157"/>
      <c r="ND50" s="156" t="s">
        <v>66</v>
      </c>
      <c r="NE50" s="156">
        <v>389</v>
      </c>
      <c r="NF50" s="156">
        <v>340</v>
      </c>
      <c r="NG50" s="156">
        <v>48</v>
      </c>
      <c r="NH50" s="156">
        <v>1</v>
      </c>
      <c r="NI50" s="162">
        <v>0.87</v>
      </c>
      <c r="NJ50" s="158">
        <f t="shared" si="45"/>
        <v>0</v>
      </c>
      <c r="NK50" s="157"/>
      <c r="NL50" s="156" t="s">
        <v>66</v>
      </c>
      <c r="NM50" s="156">
        <v>389</v>
      </c>
      <c r="NN50" s="156">
        <v>340</v>
      </c>
      <c r="NO50" s="156">
        <v>48</v>
      </c>
      <c r="NP50" s="156">
        <v>1</v>
      </c>
      <c r="NQ50" s="162">
        <v>0.87</v>
      </c>
      <c r="NR50" s="158">
        <f t="shared" si="46"/>
        <v>0</v>
      </c>
      <c r="NS50" s="157"/>
      <c r="OO50" s="157" t="s">
        <v>66</v>
      </c>
      <c r="OP50" s="157">
        <v>389</v>
      </c>
      <c r="OQ50" s="157">
        <v>340</v>
      </c>
      <c r="OR50" s="157">
        <v>48</v>
      </c>
      <c r="OS50" s="157">
        <v>1</v>
      </c>
      <c r="OT50" s="158">
        <f t="shared" si="47"/>
        <v>0.87403598971722363</v>
      </c>
      <c r="OU50" s="158">
        <f t="shared" si="48"/>
        <v>4.0359897172236314E-3</v>
      </c>
      <c r="OV50" s="2" t="s">
        <v>119</v>
      </c>
      <c r="OW50" s="157" t="s">
        <v>66</v>
      </c>
      <c r="OX50" s="157">
        <v>389</v>
      </c>
      <c r="OY50" s="157">
        <v>339</v>
      </c>
      <c r="OZ50" s="157">
        <v>49</v>
      </c>
      <c r="PA50" s="157">
        <v>1</v>
      </c>
      <c r="PB50" s="158">
        <f t="shared" si="110"/>
        <v>0.87146529562982</v>
      </c>
      <c r="PC50" s="158">
        <f t="shared" si="50"/>
        <v>-2.5706940874036244E-3</v>
      </c>
      <c r="PE50" s="157" t="s">
        <v>66</v>
      </c>
      <c r="PF50" s="157">
        <v>389</v>
      </c>
      <c r="PG50" s="157">
        <v>339</v>
      </c>
      <c r="PH50" s="157">
        <v>49</v>
      </c>
      <c r="PI50" s="157">
        <v>1</v>
      </c>
      <c r="PJ50" s="158">
        <f t="shared" si="51"/>
        <v>0.87146529562982</v>
      </c>
      <c r="PK50" s="158">
        <f t="shared" si="52"/>
        <v>0</v>
      </c>
      <c r="PM50" s="157" t="s">
        <v>66</v>
      </c>
      <c r="PN50" s="157">
        <v>389</v>
      </c>
      <c r="PO50" s="157">
        <v>339</v>
      </c>
      <c r="PP50" s="157">
        <v>49</v>
      </c>
      <c r="PQ50" s="157">
        <v>1</v>
      </c>
      <c r="PR50" s="158">
        <f t="shared" si="53"/>
        <v>0.87146529562982</v>
      </c>
      <c r="PS50" s="158">
        <f t="shared" si="54"/>
        <v>0</v>
      </c>
      <c r="PU50" s="157" t="s">
        <v>66</v>
      </c>
      <c r="PV50" s="157">
        <v>389</v>
      </c>
      <c r="PW50" s="157">
        <v>339</v>
      </c>
      <c r="PX50" s="157">
        <v>49</v>
      </c>
      <c r="PY50" s="157">
        <v>1</v>
      </c>
      <c r="PZ50" s="158">
        <f t="shared" si="55"/>
        <v>0.87146529562982</v>
      </c>
      <c r="QA50" s="158">
        <f t="shared" si="56"/>
        <v>0</v>
      </c>
      <c r="QC50" s="157" t="s">
        <v>66</v>
      </c>
      <c r="QD50" s="157">
        <v>389</v>
      </c>
      <c r="QE50" s="157">
        <v>339</v>
      </c>
      <c r="QF50" s="157">
        <v>49</v>
      </c>
      <c r="QG50" s="157">
        <v>1</v>
      </c>
      <c r="QH50" s="158">
        <f t="shared" si="57"/>
        <v>0.87146529562982</v>
      </c>
      <c r="QI50" s="158">
        <f t="shared" si="58"/>
        <v>0</v>
      </c>
      <c r="QK50" s="157" t="s">
        <v>66</v>
      </c>
      <c r="QL50" s="157">
        <v>389</v>
      </c>
      <c r="QM50" s="157">
        <v>339</v>
      </c>
      <c r="QN50" s="157">
        <v>49</v>
      </c>
      <c r="QO50" s="157">
        <v>1</v>
      </c>
      <c r="QP50" s="158">
        <f t="shared" si="59"/>
        <v>0.87146529562982</v>
      </c>
      <c r="QQ50" s="158">
        <f t="shared" si="60"/>
        <v>0</v>
      </c>
      <c r="QS50" s="157" t="s">
        <v>66</v>
      </c>
      <c r="QT50" s="157">
        <v>389</v>
      </c>
      <c r="QU50" s="157">
        <v>339</v>
      </c>
      <c r="QV50" s="157">
        <v>49</v>
      </c>
      <c r="QW50" s="157">
        <v>1</v>
      </c>
      <c r="QX50" s="158">
        <f t="shared" si="61"/>
        <v>0.87146529562982</v>
      </c>
      <c r="QY50" s="158">
        <f t="shared" si="62"/>
        <v>0</v>
      </c>
      <c r="RA50" s="157" t="s">
        <v>66</v>
      </c>
      <c r="RB50" s="157">
        <v>389</v>
      </c>
      <c r="RC50" s="157">
        <v>339</v>
      </c>
      <c r="RD50" s="157">
        <v>49</v>
      </c>
      <c r="RE50" s="157">
        <v>1</v>
      </c>
      <c r="RF50" s="158">
        <f t="shared" si="63"/>
        <v>0.87146529562982</v>
      </c>
      <c r="RG50" s="158">
        <f t="shared" si="64"/>
        <v>0</v>
      </c>
      <c r="RI50" s="157" t="s">
        <v>66</v>
      </c>
      <c r="RJ50" s="157">
        <v>389</v>
      </c>
      <c r="RK50" s="157">
        <v>339</v>
      </c>
      <c r="RL50" s="157">
        <v>49</v>
      </c>
      <c r="RM50" s="157">
        <v>1</v>
      </c>
      <c r="RN50" s="158">
        <f t="shared" si="65"/>
        <v>0.87146529562982</v>
      </c>
      <c r="RO50" s="158">
        <f t="shared" si="66"/>
        <v>0</v>
      </c>
      <c r="RQ50" s="157" t="s">
        <v>66</v>
      </c>
      <c r="RR50" s="157">
        <v>389</v>
      </c>
      <c r="RS50" s="157">
        <v>339</v>
      </c>
      <c r="RT50" s="157">
        <v>49</v>
      </c>
      <c r="RU50" s="157">
        <v>1</v>
      </c>
      <c r="RV50" s="158">
        <f t="shared" si="67"/>
        <v>0.87146529562982</v>
      </c>
      <c r="RW50" s="158">
        <f t="shared" si="68"/>
        <v>0</v>
      </c>
      <c r="RY50" s="157" t="s">
        <v>66</v>
      </c>
      <c r="RZ50" s="157">
        <v>389</v>
      </c>
      <c r="SA50" s="157">
        <v>339</v>
      </c>
      <c r="SB50" s="157">
        <v>49</v>
      </c>
      <c r="SC50" s="157">
        <v>1</v>
      </c>
      <c r="SD50" s="158">
        <f t="shared" si="69"/>
        <v>0.87146529562982</v>
      </c>
      <c r="SE50" s="158">
        <f t="shared" si="70"/>
        <v>0</v>
      </c>
      <c r="SG50" s="157" t="s">
        <v>66</v>
      </c>
      <c r="SH50" s="157">
        <v>389</v>
      </c>
      <c r="SI50" s="157">
        <v>339</v>
      </c>
      <c r="SJ50" s="157">
        <v>49</v>
      </c>
      <c r="SK50" s="157">
        <v>1</v>
      </c>
      <c r="SL50" s="158">
        <f t="shared" si="71"/>
        <v>0.87146529562982</v>
      </c>
      <c r="SM50" s="158">
        <f t="shared" si="72"/>
        <v>0</v>
      </c>
      <c r="SO50" s="157" t="s">
        <v>66</v>
      </c>
      <c r="SP50" s="157">
        <v>389</v>
      </c>
      <c r="SQ50" s="157">
        <v>339</v>
      </c>
      <c r="SR50" s="157">
        <v>49</v>
      </c>
      <c r="SS50" s="157">
        <v>1</v>
      </c>
      <c r="ST50" s="158">
        <f t="shared" si="73"/>
        <v>0.87146529562982</v>
      </c>
      <c r="SU50" s="158">
        <f t="shared" si="74"/>
        <v>0</v>
      </c>
      <c r="SW50" s="157" t="s">
        <v>66</v>
      </c>
      <c r="SX50" s="157">
        <v>389</v>
      </c>
      <c r="SY50" s="157">
        <v>339</v>
      </c>
      <c r="SZ50" s="157">
        <v>49</v>
      </c>
      <c r="TA50" s="157">
        <v>1</v>
      </c>
      <c r="TB50" s="158">
        <f t="shared" si="75"/>
        <v>0.87146529562982</v>
      </c>
      <c r="TC50" s="158">
        <f t="shared" si="76"/>
        <v>0</v>
      </c>
      <c r="TE50" s="157" t="s">
        <v>66</v>
      </c>
      <c r="TF50" s="157">
        <v>389</v>
      </c>
      <c r="TG50" s="157">
        <v>339</v>
      </c>
      <c r="TH50" s="157">
        <v>49</v>
      </c>
      <c r="TI50" s="157">
        <v>1</v>
      </c>
      <c r="TJ50" s="158">
        <f t="shared" si="77"/>
        <v>0.87146529562982</v>
      </c>
      <c r="TK50" s="158">
        <f t="shared" si="78"/>
        <v>0</v>
      </c>
      <c r="TM50" s="157" t="s">
        <v>66</v>
      </c>
      <c r="TN50" s="157">
        <v>389</v>
      </c>
      <c r="TO50" s="157">
        <v>339</v>
      </c>
      <c r="TP50" s="157">
        <v>49</v>
      </c>
      <c r="TQ50" s="157">
        <v>1</v>
      </c>
      <c r="TR50" s="158">
        <f t="shared" si="79"/>
        <v>0.87146529562982</v>
      </c>
      <c r="TS50" s="158">
        <f t="shared" si="80"/>
        <v>0</v>
      </c>
      <c r="TU50" s="157" t="s">
        <v>66</v>
      </c>
      <c r="TV50" s="157">
        <v>389</v>
      </c>
      <c r="TW50" s="157">
        <v>339</v>
      </c>
      <c r="TX50" s="157">
        <v>49</v>
      </c>
      <c r="TY50" s="157">
        <v>1</v>
      </c>
      <c r="TZ50" s="158">
        <f t="shared" si="81"/>
        <v>0.87146529562982</v>
      </c>
      <c r="UA50" s="158">
        <f t="shared" si="82"/>
        <v>0</v>
      </c>
      <c r="UC50" s="157" t="s">
        <v>66</v>
      </c>
      <c r="UD50" s="157">
        <v>389</v>
      </c>
      <c r="UE50" s="157">
        <v>339</v>
      </c>
      <c r="UF50" s="157">
        <v>49</v>
      </c>
      <c r="UG50" s="157">
        <v>1</v>
      </c>
      <c r="UH50" s="158">
        <f t="shared" si="83"/>
        <v>0.87146529562982</v>
      </c>
      <c r="UI50" s="158">
        <f t="shared" si="84"/>
        <v>0</v>
      </c>
      <c r="UK50" s="157" t="s">
        <v>66</v>
      </c>
      <c r="UL50" s="157">
        <v>389</v>
      </c>
      <c r="UM50" s="157">
        <v>339</v>
      </c>
      <c r="UN50" s="157">
        <v>49</v>
      </c>
      <c r="UO50" s="157">
        <v>1</v>
      </c>
      <c r="UP50" s="158">
        <f t="shared" si="85"/>
        <v>0.87146529562982</v>
      </c>
      <c r="UQ50" s="158">
        <f t="shared" si="86"/>
        <v>0</v>
      </c>
      <c r="US50" s="157" t="s">
        <v>66</v>
      </c>
      <c r="UT50" s="157">
        <v>389</v>
      </c>
      <c r="UU50" s="157">
        <v>339</v>
      </c>
      <c r="UV50" s="157">
        <v>49</v>
      </c>
      <c r="UW50" s="157">
        <v>1</v>
      </c>
      <c r="UX50" s="158">
        <f t="shared" si="87"/>
        <v>0.87146529562982</v>
      </c>
      <c r="UY50" s="158">
        <f t="shared" si="88"/>
        <v>0</v>
      </c>
      <c r="UZ50" s="157"/>
      <c r="VA50" s="157" t="s">
        <v>66</v>
      </c>
      <c r="VB50" s="157">
        <v>389</v>
      </c>
      <c r="VC50" s="157">
        <v>339</v>
      </c>
      <c r="VD50" s="157">
        <v>49</v>
      </c>
      <c r="VE50" s="157">
        <v>1</v>
      </c>
      <c r="VF50" s="158">
        <f t="shared" si="89"/>
        <v>0.87146529562982</v>
      </c>
      <c r="VG50" s="158">
        <f t="shared" si="90"/>
        <v>0</v>
      </c>
      <c r="VI50" s="157" t="s">
        <v>66</v>
      </c>
      <c r="VJ50" s="157">
        <v>389</v>
      </c>
      <c r="VK50" s="157">
        <v>339</v>
      </c>
      <c r="VL50" s="157">
        <v>49</v>
      </c>
      <c r="VM50" s="157">
        <v>1</v>
      </c>
      <c r="VN50" s="158">
        <f t="shared" si="91"/>
        <v>0.87146529562982</v>
      </c>
      <c r="VO50" s="158">
        <f t="shared" si="92"/>
        <v>0</v>
      </c>
      <c r="VQ50" s="157" t="s">
        <v>66</v>
      </c>
      <c r="VR50" s="157">
        <v>389</v>
      </c>
      <c r="VS50" s="157">
        <v>339</v>
      </c>
      <c r="VT50" s="157">
        <v>49</v>
      </c>
      <c r="VU50" s="157">
        <v>1</v>
      </c>
      <c r="VV50" s="158">
        <f t="shared" si="93"/>
        <v>0.87146529562982</v>
      </c>
      <c r="VW50" s="158">
        <f t="shared" si="94"/>
        <v>0</v>
      </c>
      <c r="VY50" s="157" t="s">
        <v>66</v>
      </c>
      <c r="VZ50" s="157">
        <v>389</v>
      </c>
      <c r="WA50" s="157">
        <v>339</v>
      </c>
      <c r="WB50" s="157">
        <v>49</v>
      </c>
      <c r="WC50" s="157">
        <v>1</v>
      </c>
      <c r="WD50" s="158">
        <f t="shared" si="95"/>
        <v>0.87146529562982</v>
      </c>
      <c r="WE50" s="158">
        <f t="shared" si="96"/>
        <v>0</v>
      </c>
      <c r="WG50" s="157" t="s">
        <v>66</v>
      </c>
      <c r="WH50" s="157">
        <v>389</v>
      </c>
      <c r="WI50" s="157">
        <v>339</v>
      </c>
      <c r="WJ50" s="157">
        <v>49</v>
      </c>
      <c r="WK50" s="157">
        <v>1</v>
      </c>
      <c r="WL50" s="158">
        <f t="shared" si="97"/>
        <v>0.87146529562982</v>
      </c>
      <c r="WM50" s="158">
        <f t="shared" si="98"/>
        <v>0</v>
      </c>
      <c r="WO50" s="157" t="s">
        <v>66</v>
      </c>
      <c r="WP50" s="157">
        <v>389</v>
      </c>
      <c r="WQ50" s="157">
        <v>339</v>
      </c>
      <c r="WR50" s="157">
        <v>49</v>
      </c>
      <c r="WS50" s="157">
        <v>1</v>
      </c>
      <c r="WT50" s="158">
        <f t="shared" si="99"/>
        <v>0.87146529562982</v>
      </c>
      <c r="WU50" s="158">
        <f t="shared" si="100"/>
        <v>0</v>
      </c>
      <c r="WW50" s="157" t="s">
        <v>66</v>
      </c>
      <c r="WX50" s="157">
        <v>389</v>
      </c>
      <c r="WY50" s="157">
        <v>339</v>
      </c>
      <c r="WZ50" s="157">
        <v>49</v>
      </c>
      <c r="XA50" s="157">
        <v>1</v>
      </c>
      <c r="XB50" s="158">
        <f t="shared" si="101"/>
        <v>0.87146529562982</v>
      </c>
      <c r="XC50" s="158" t="str">
        <f t="shared" si="102"/>
        <v>OK</v>
      </c>
      <c r="XE50" s="157" t="s">
        <v>66</v>
      </c>
      <c r="XF50" s="157">
        <v>389</v>
      </c>
      <c r="XG50" s="157">
        <v>339</v>
      </c>
      <c r="XH50" s="157">
        <v>49</v>
      </c>
      <c r="XI50" s="157">
        <v>1</v>
      </c>
      <c r="XJ50" s="158">
        <f t="shared" si="103"/>
        <v>0.87146529562982</v>
      </c>
      <c r="XK50" s="158" t="str">
        <f t="shared" si="114"/>
        <v>OK</v>
      </c>
      <c r="XM50" s="157" t="s">
        <v>66</v>
      </c>
      <c r="XN50" s="157">
        <v>389</v>
      </c>
      <c r="XO50" s="157">
        <v>339</v>
      </c>
      <c r="XP50" s="157">
        <v>49</v>
      </c>
      <c r="XQ50" s="157">
        <v>1</v>
      </c>
      <c r="XR50" s="158">
        <f t="shared" si="104"/>
        <v>0.87146529562982</v>
      </c>
      <c r="XS50" s="158" t="str">
        <f t="shared" si="115"/>
        <v>OK</v>
      </c>
    </row>
    <row r="51" spans="1:643" ht="17.25" thickBot="1">
      <c r="A51" s="2" t="s">
        <v>67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67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116"/>
        <v>0</v>
      </c>
      <c r="P51" s="7" t="s">
        <v>67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3"/>
        <v>0</v>
      </c>
      <c r="W51" s="2" t="s">
        <v>119</v>
      </c>
      <c r="X51" s="2" t="s">
        <v>67</v>
      </c>
      <c r="Y51" s="2">
        <v>50</v>
      </c>
      <c r="Z51" s="2">
        <v>44</v>
      </c>
      <c r="AA51" s="2">
        <v>6</v>
      </c>
      <c r="AB51" s="2">
        <v>0</v>
      </c>
      <c r="AC51" s="4">
        <v>0.88</v>
      </c>
      <c r="AD51" s="4">
        <f t="shared" si="4"/>
        <v>0</v>
      </c>
      <c r="AF51" s="2" t="s">
        <v>67</v>
      </c>
      <c r="AG51" s="2">
        <v>50</v>
      </c>
      <c r="AH51" s="2">
        <v>44</v>
      </c>
      <c r="AI51" s="2">
        <v>6</v>
      </c>
      <c r="AJ51" s="2">
        <v>0</v>
      </c>
      <c r="AK51" s="4">
        <v>0.88</v>
      </c>
      <c r="AL51" s="4">
        <f t="shared" si="5"/>
        <v>0</v>
      </c>
      <c r="AN51" s="2" t="s">
        <v>67</v>
      </c>
      <c r="AO51" s="2">
        <v>50</v>
      </c>
      <c r="AP51" s="2">
        <v>44</v>
      </c>
      <c r="AQ51" s="2">
        <v>6</v>
      </c>
      <c r="AR51" s="2">
        <v>0</v>
      </c>
      <c r="AS51" s="4">
        <v>0.88</v>
      </c>
      <c r="AT51" s="4">
        <f t="shared" si="6"/>
        <v>0</v>
      </c>
      <c r="AV51" s="2" t="s">
        <v>67</v>
      </c>
      <c r="AW51" s="2">
        <v>50</v>
      </c>
      <c r="AX51" s="2">
        <v>44</v>
      </c>
      <c r="AY51" s="2">
        <v>6</v>
      </c>
      <c r="AZ51" s="2">
        <v>0</v>
      </c>
      <c r="BA51" s="4">
        <v>0.88</v>
      </c>
      <c r="BB51" s="4">
        <f t="shared" si="7"/>
        <v>0</v>
      </c>
      <c r="BD51" s="2" t="s">
        <v>67</v>
      </c>
      <c r="BE51" s="2">
        <v>50</v>
      </c>
      <c r="BF51" s="2">
        <v>44</v>
      </c>
      <c r="BG51" s="2">
        <v>6</v>
      </c>
      <c r="BH51" s="2">
        <v>0</v>
      </c>
      <c r="BI51" s="4">
        <v>0.88</v>
      </c>
      <c r="BJ51" s="4">
        <f t="shared" si="8"/>
        <v>0</v>
      </c>
      <c r="BL51" s="103" t="s">
        <v>67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9"/>
        <v>-0.28000000000000003</v>
      </c>
      <c r="BT51" s="103" t="s">
        <v>67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10"/>
        <v>0</v>
      </c>
      <c r="CB51" s="103" t="s">
        <v>67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11"/>
        <v>0</v>
      </c>
      <c r="CJ51" s="103" t="s">
        <v>67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2"/>
        <v>0</v>
      </c>
      <c r="CR51" s="103" t="s">
        <v>67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3"/>
        <v>0</v>
      </c>
      <c r="CZ51" s="103" t="s">
        <v>67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4">
        <f t="shared" si="14"/>
        <v>0</v>
      </c>
      <c r="DH51" s="103" t="s">
        <v>67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5"/>
        <v>0</v>
      </c>
      <c r="DP51" s="103" t="s">
        <v>67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6"/>
        <v>0</v>
      </c>
      <c r="DX51" s="103" t="s">
        <v>67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4">
        <f t="shared" si="17"/>
        <v>0</v>
      </c>
      <c r="EF51" s="103" t="s">
        <v>67</v>
      </c>
      <c r="EG51" s="2">
        <v>50</v>
      </c>
      <c r="EH51" s="2">
        <v>30</v>
      </c>
      <c r="EI51" s="2">
        <v>20</v>
      </c>
      <c r="EJ51" s="2">
        <v>0</v>
      </c>
      <c r="EK51" s="4">
        <v>0.6</v>
      </c>
      <c r="EL51" s="4">
        <f t="shared" si="18"/>
        <v>0</v>
      </c>
      <c r="EN51" s="38" t="s">
        <v>67</v>
      </c>
      <c r="EO51" s="2">
        <v>50</v>
      </c>
      <c r="EP51" s="2">
        <v>30</v>
      </c>
      <c r="EQ51" s="2">
        <v>20</v>
      </c>
      <c r="ER51" s="2">
        <v>0</v>
      </c>
      <c r="ES51" s="4">
        <v>0.6</v>
      </c>
      <c r="ET51" s="4">
        <f t="shared" si="19"/>
        <v>0</v>
      </c>
      <c r="EV51" s="2" t="s">
        <v>67</v>
      </c>
      <c r="EW51" s="2">
        <v>50</v>
      </c>
      <c r="EX51" s="2">
        <v>30</v>
      </c>
      <c r="EY51" s="2">
        <v>20</v>
      </c>
      <c r="EZ51" s="2">
        <v>0</v>
      </c>
      <c r="FA51" s="4">
        <v>0.6</v>
      </c>
      <c r="FB51" s="4">
        <f t="shared" si="20"/>
        <v>0</v>
      </c>
      <c r="FD51" s="2" t="s">
        <v>67</v>
      </c>
      <c r="FE51" s="2">
        <v>50</v>
      </c>
      <c r="FF51" s="2">
        <v>30</v>
      </c>
      <c r="FG51" s="2">
        <v>20</v>
      </c>
      <c r="FH51" s="2">
        <v>0</v>
      </c>
      <c r="FI51" s="4">
        <v>0.6</v>
      </c>
      <c r="FJ51" s="4">
        <f t="shared" si="21"/>
        <v>0</v>
      </c>
      <c r="FL51" s="2" t="s">
        <v>67</v>
      </c>
      <c r="FM51" s="2">
        <v>50</v>
      </c>
      <c r="FN51" s="2">
        <v>30</v>
      </c>
      <c r="FO51" s="2">
        <v>20</v>
      </c>
      <c r="FP51" s="2">
        <v>0</v>
      </c>
      <c r="FQ51" s="4">
        <v>0.6</v>
      </c>
      <c r="FR51" s="4">
        <f t="shared" si="22"/>
        <v>0</v>
      </c>
      <c r="FT51" s="2" t="s">
        <v>67</v>
      </c>
      <c r="FU51" s="2">
        <v>50</v>
      </c>
      <c r="FV51" s="2">
        <v>30</v>
      </c>
      <c r="FW51" s="2">
        <v>20</v>
      </c>
      <c r="FX51" s="2">
        <v>0</v>
      </c>
      <c r="FY51" s="4">
        <v>0.6</v>
      </c>
      <c r="FZ51" s="4">
        <f t="shared" si="23"/>
        <v>0</v>
      </c>
      <c r="GB51" s="2" t="s">
        <v>67</v>
      </c>
      <c r="GC51" s="2">
        <v>50</v>
      </c>
      <c r="GD51" s="2">
        <v>30</v>
      </c>
      <c r="GE51" s="2">
        <v>20</v>
      </c>
      <c r="GF51" s="2">
        <v>0</v>
      </c>
      <c r="GG51" s="4">
        <v>0.6</v>
      </c>
      <c r="GH51" s="4">
        <f t="shared" si="24"/>
        <v>0</v>
      </c>
      <c r="GJ51" s="2" t="s">
        <v>67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5"/>
        <v>0.36</v>
      </c>
      <c r="GR51" s="2" t="s">
        <v>67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111">
        <f t="shared" si="111"/>
        <v>0</v>
      </c>
      <c r="GZ51" s="2" t="s">
        <v>67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>HE51-'[1]ASUS MeMO Pad 8 K011'!ES51</f>
        <v>0</v>
      </c>
      <c r="HH51" s="2" t="s">
        <v>67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6"/>
        <v>0</v>
      </c>
      <c r="HP51" s="2" t="s">
        <v>67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7"/>
        <v>0</v>
      </c>
      <c r="HX51" s="2" t="s">
        <v>67</v>
      </c>
      <c r="HY51" s="2">
        <v>135</v>
      </c>
      <c r="HZ51" s="2">
        <v>129</v>
      </c>
      <c r="IA51" s="2">
        <v>0</v>
      </c>
      <c r="IB51" s="2">
        <v>6</v>
      </c>
      <c r="IC51" s="4">
        <f t="shared" si="105"/>
        <v>0.9555555555555556</v>
      </c>
      <c r="ID51" s="4">
        <f t="shared" si="28"/>
        <v>-4.444444444444362E-3</v>
      </c>
      <c r="IF51" s="2" t="s">
        <v>67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106"/>
        <v>0.9555555555555556</v>
      </c>
      <c r="IL51" s="4">
        <f t="shared" si="29"/>
        <v>0</v>
      </c>
      <c r="IN51" s="2" t="s">
        <v>67</v>
      </c>
      <c r="IO51" s="2">
        <v>135</v>
      </c>
      <c r="IP51" s="2">
        <v>129</v>
      </c>
      <c r="IQ51" s="2">
        <v>0</v>
      </c>
      <c r="IR51" s="2">
        <v>6</v>
      </c>
      <c r="IS51" s="4">
        <v>0.96</v>
      </c>
      <c r="IT51" s="4">
        <f t="shared" si="30"/>
        <v>4.444444444444362E-3</v>
      </c>
      <c r="IV51" s="2" t="s">
        <v>67</v>
      </c>
      <c r="IW51" s="2">
        <v>135</v>
      </c>
      <c r="IX51" s="2">
        <v>129</v>
      </c>
      <c r="IY51" s="2">
        <v>0</v>
      </c>
      <c r="IZ51" s="2">
        <v>6</v>
      </c>
      <c r="JA51" s="4">
        <v>0.96</v>
      </c>
      <c r="JB51" s="4">
        <f t="shared" si="31"/>
        <v>0</v>
      </c>
      <c r="JD51" s="2" t="s">
        <v>67</v>
      </c>
      <c r="JE51" s="2">
        <v>135</v>
      </c>
      <c r="JF51" s="2">
        <v>129</v>
      </c>
      <c r="JG51" s="2">
        <v>0</v>
      </c>
      <c r="JH51" s="2">
        <v>6</v>
      </c>
      <c r="JI51" s="4">
        <v>0.96</v>
      </c>
      <c r="JJ51" s="4">
        <f t="shared" si="32"/>
        <v>0</v>
      </c>
      <c r="JL51" s="2" t="s">
        <v>67</v>
      </c>
      <c r="JM51" s="2">
        <v>135</v>
      </c>
      <c r="JN51" s="2">
        <v>129</v>
      </c>
      <c r="JO51" s="2">
        <v>0</v>
      </c>
      <c r="JP51" s="2">
        <v>6</v>
      </c>
      <c r="JQ51" s="4">
        <v>0.96</v>
      </c>
      <c r="JR51" s="4">
        <f t="shared" si="117"/>
        <v>0</v>
      </c>
      <c r="JT51" s="2" t="s">
        <v>67</v>
      </c>
      <c r="JU51" s="2">
        <v>135</v>
      </c>
      <c r="JV51" s="2">
        <v>129</v>
      </c>
      <c r="JW51" s="2">
        <v>0</v>
      </c>
      <c r="JX51" s="2">
        <v>6</v>
      </c>
      <c r="JY51" s="4">
        <v>0.96</v>
      </c>
      <c r="JZ51" s="4">
        <f t="shared" si="34"/>
        <v>0</v>
      </c>
      <c r="KB51" s="2" t="s">
        <v>67</v>
      </c>
      <c r="KC51" s="2">
        <v>135</v>
      </c>
      <c r="KD51" s="2">
        <v>129</v>
      </c>
      <c r="KE51" s="2">
        <v>0</v>
      </c>
      <c r="KF51" s="2">
        <v>6</v>
      </c>
      <c r="KG51" s="4">
        <v>0.96</v>
      </c>
      <c r="KH51" s="4">
        <f t="shared" si="35"/>
        <v>0</v>
      </c>
      <c r="KJ51" s="2" t="s">
        <v>67</v>
      </c>
      <c r="KK51" s="2">
        <v>135</v>
      </c>
      <c r="KL51" s="2">
        <v>129</v>
      </c>
      <c r="KM51" s="2">
        <v>0</v>
      </c>
      <c r="KN51" s="2">
        <v>6</v>
      </c>
      <c r="KO51" s="4">
        <f t="shared" si="107"/>
        <v>0.9555555555555556</v>
      </c>
      <c r="KP51" s="4">
        <f t="shared" si="36"/>
        <v>-4.444444444444362E-3</v>
      </c>
      <c r="KQ51" s="4"/>
      <c r="KR51" s="116" t="s">
        <v>67</v>
      </c>
      <c r="KS51" s="116">
        <v>135</v>
      </c>
      <c r="KT51" s="117">
        <v>129</v>
      </c>
      <c r="KU51" s="117">
        <v>0</v>
      </c>
      <c r="KV51" s="117">
        <v>6</v>
      </c>
      <c r="KW51" s="118">
        <v>0.96</v>
      </c>
      <c r="KX51" s="118">
        <v>0</v>
      </c>
      <c r="KY51" s="116"/>
      <c r="KZ51" s="116" t="s">
        <v>67</v>
      </c>
      <c r="LA51" s="116">
        <v>135</v>
      </c>
      <c r="LB51" s="116">
        <v>129</v>
      </c>
      <c r="LC51" s="116">
        <v>0</v>
      </c>
      <c r="LD51" s="116">
        <v>6</v>
      </c>
      <c r="LE51" s="122">
        <v>0.96</v>
      </c>
      <c r="LF51" s="158">
        <f t="shared" si="37"/>
        <v>0</v>
      </c>
      <c r="LG51" s="158"/>
      <c r="LH51" s="156" t="s">
        <v>67</v>
      </c>
      <c r="LI51" s="156">
        <v>135</v>
      </c>
      <c r="LJ51" s="156">
        <v>129</v>
      </c>
      <c r="LK51" s="156">
        <v>0</v>
      </c>
      <c r="LL51" s="156">
        <v>6</v>
      </c>
      <c r="LM51" s="162">
        <v>0.96</v>
      </c>
      <c r="LN51" s="158">
        <f t="shared" si="38"/>
        <v>0</v>
      </c>
      <c r="LO51" s="157"/>
      <c r="LP51" s="2" t="s">
        <v>67</v>
      </c>
      <c r="LQ51" s="2">
        <v>135</v>
      </c>
      <c r="LR51" s="2">
        <v>129</v>
      </c>
      <c r="LS51" s="2">
        <v>0</v>
      </c>
      <c r="LT51" s="2">
        <v>6</v>
      </c>
      <c r="LU51" s="4">
        <f t="shared" si="108"/>
        <v>0.9555555555555556</v>
      </c>
      <c r="LV51" s="4">
        <f t="shared" si="39"/>
        <v>0</v>
      </c>
      <c r="LX51" s="157" t="s">
        <v>67</v>
      </c>
      <c r="LY51" s="157">
        <v>135</v>
      </c>
      <c r="LZ51" s="157">
        <v>129</v>
      </c>
      <c r="MA51" s="157">
        <v>0</v>
      </c>
      <c r="MB51" s="157">
        <v>6</v>
      </c>
      <c r="MC51" s="158">
        <f t="shared" si="109"/>
        <v>0.9555555555555556</v>
      </c>
      <c r="MD51" s="158">
        <f t="shared" si="40"/>
        <v>0</v>
      </c>
      <c r="MF51" s="156" t="s">
        <v>67</v>
      </c>
      <c r="MG51" s="156">
        <v>135</v>
      </c>
      <c r="MH51" s="156">
        <v>129</v>
      </c>
      <c r="MI51" s="156">
        <v>0</v>
      </c>
      <c r="MJ51" s="156">
        <v>6</v>
      </c>
      <c r="MK51" s="162">
        <f t="shared" si="41"/>
        <v>0.9555555555555556</v>
      </c>
      <c r="ML51" s="158">
        <f t="shared" si="42"/>
        <v>0</v>
      </c>
      <c r="MM51" s="157"/>
      <c r="MN51" s="156" t="s">
        <v>67</v>
      </c>
      <c r="MO51" s="156">
        <v>135</v>
      </c>
      <c r="MP51" s="156">
        <v>129</v>
      </c>
      <c r="MQ51" s="156">
        <v>0</v>
      </c>
      <c r="MR51" s="156">
        <v>6</v>
      </c>
      <c r="MS51" s="162">
        <v>0.96</v>
      </c>
      <c r="MT51" s="158">
        <f t="shared" si="43"/>
        <v>4.444444444444362E-3</v>
      </c>
      <c r="MU51" s="157"/>
      <c r="MV51" s="156" t="s">
        <v>67</v>
      </c>
      <c r="MW51" s="156">
        <v>135</v>
      </c>
      <c r="MX51" s="156">
        <v>129</v>
      </c>
      <c r="MY51" s="156">
        <v>0</v>
      </c>
      <c r="MZ51" s="156">
        <v>6</v>
      </c>
      <c r="NA51" s="162">
        <v>0.96</v>
      </c>
      <c r="NB51" s="158">
        <f t="shared" si="44"/>
        <v>0</v>
      </c>
      <c r="NC51" s="157"/>
      <c r="ND51" s="156" t="s">
        <v>67</v>
      </c>
      <c r="NE51" s="156">
        <v>135</v>
      </c>
      <c r="NF51" s="156">
        <v>129</v>
      </c>
      <c r="NG51" s="156">
        <v>0</v>
      </c>
      <c r="NH51" s="156">
        <v>6</v>
      </c>
      <c r="NI51" s="162">
        <v>0.96</v>
      </c>
      <c r="NJ51" s="158">
        <f t="shared" si="45"/>
        <v>0</v>
      </c>
      <c r="NK51" s="157"/>
      <c r="NL51" s="156" t="s">
        <v>67</v>
      </c>
      <c r="NM51" s="156">
        <v>135</v>
      </c>
      <c r="NN51" s="156">
        <v>129</v>
      </c>
      <c r="NO51" s="156">
        <v>0</v>
      </c>
      <c r="NP51" s="156">
        <v>6</v>
      </c>
      <c r="NQ51" s="162">
        <v>0.96</v>
      </c>
      <c r="NR51" s="158">
        <f t="shared" si="46"/>
        <v>0</v>
      </c>
      <c r="NS51" s="157"/>
      <c r="OO51" s="157" t="s">
        <v>67</v>
      </c>
      <c r="OP51" s="157">
        <v>135</v>
      </c>
      <c r="OQ51" s="157">
        <v>129</v>
      </c>
      <c r="OR51" s="157">
        <v>0</v>
      </c>
      <c r="OS51" s="157">
        <v>6</v>
      </c>
      <c r="OT51" s="158">
        <f t="shared" si="47"/>
        <v>0.9555555555555556</v>
      </c>
      <c r="OU51" s="158">
        <f t="shared" si="48"/>
        <v>-4.444444444444362E-3</v>
      </c>
      <c r="OW51" s="157" t="s">
        <v>67</v>
      </c>
      <c r="OX51" s="157">
        <v>135</v>
      </c>
      <c r="OY51" s="157">
        <v>129</v>
      </c>
      <c r="OZ51" s="157">
        <v>0</v>
      </c>
      <c r="PA51" s="157">
        <v>6</v>
      </c>
      <c r="PB51" s="158">
        <f t="shared" si="110"/>
        <v>0.9555555555555556</v>
      </c>
      <c r="PC51" s="158">
        <f t="shared" si="50"/>
        <v>0</v>
      </c>
      <c r="PE51" s="157" t="s">
        <v>67</v>
      </c>
      <c r="PF51" s="157">
        <v>135</v>
      </c>
      <c r="PG51" s="157">
        <v>129</v>
      </c>
      <c r="PH51" s="157">
        <v>0</v>
      </c>
      <c r="PI51" s="157">
        <v>6</v>
      </c>
      <c r="PJ51" s="158">
        <f t="shared" si="51"/>
        <v>0.9555555555555556</v>
      </c>
      <c r="PK51" s="158">
        <f t="shared" si="52"/>
        <v>0</v>
      </c>
      <c r="PM51" s="157" t="s">
        <v>67</v>
      </c>
      <c r="PN51" s="157">
        <v>135</v>
      </c>
      <c r="PO51" s="157">
        <v>129</v>
      </c>
      <c r="PP51" s="157">
        <v>0</v>
      </c>
      <c r="PQ51" s="157">
        <v>6</v>
      </c>
      <c r="PR51" s="158">
        <f t="shared" si="53"/>
        <v>0.9555555555555556</v>
      </c>
      <c r="PS51" s="158">
        <f t="shared" si="54"/>
        <v>0</v>
      </c>
      <c r="PU51" s="157" t="s">
        <v>67</v>
      </c>
      <c r="PV51" s="157">
        <v>135</v>
      </c>
      <c r="PW51" s="157">
        <v>129</v>
      </c>
      <c r="PX51" s="157">
        <v>0</v>
      </c>
      <c r="PY51" s="157">
        <v>6</v>
      </c>
      <c r="PZ51" s="158">
        <f t="shared" si="55"/>
        <v>0.9555555555555556</v>
      </c>
      <c r="QA51" s="158">
        <f t="shared" si="56"/>
        <v>0</v>
      </c>
      <c r="QC51" s="157" t="s">
        <v>67</v>
      </c>
      <c r="QD51" s="157">
        <v>135</v>
      </c>
      <c r="QE51" s="157">
        <v>129</v>
      </c>
      <c r="QF51" s="157">
        <v>0</v>
      </c>
      <c r="QG51" s="157">
        <v>6</v>
      </c>
      <c r="QH51" s="158">
        <f t="shared" si="57"/>
        <v>0.9555555555555556</v>
      </c>
      <c r="QI51" s="158">
        <f t="shared" si="58"/>
        <v>0</v>
      </c>
      <c r="QK51" s="157" t="s">
        <v>67</v>
      </c>
      <c r="QL51" s="157">
        <v>135</v>
      </c>
      <c r="QM51" s="157">
        <v>129</v>
      </c>
      <c r="QN51" s="157">
        <v>0</v>
      </c>
      <c r="QO51" s="157">
        <v>6</v>
      </c>
      <c r="QP51" s="158">
        <f t="shared" si="59"/>
        <v>0.9555555555555556</v>
      </c>
      <c r="QQ51" s="158">
        <f t="shared" si="60"/>
        <v>0</v>
      </c>
      <c r="QS51" s="157" t="s">
        <v>67</v>
      </c>
      <c r="QT51" s="157">
        <v>135</v>
      </c>
      <c r="QU51" s="157">
        <v>129</v>
      </c>
      <c r="QV51" s="157">
        <v>0</v>
      </c>
      <c r="QW51" s="157">
        <v>6</v>
      </c>
      <c r="QX51" s="158">
        <f t="shared" si="61"/>
        <v>0.9555555555555556</v>
      </c>
      <c r="QY51" s="158">
        <f t="shared" si="62"/>
        <v>0</v>
      </c>
      <c r="RA51" s="157" t="s">
        <v>67</v>
      </c>
      <c r="RB51" s="157">
        <v>135</v>
      </c>
      <c r="RC51" s="157">
        <v>129</v>
      </c>
      <c r="RD51" s="157">
        <v>0</v>
      </c>
      <c r="RE51" s="157">
        <v>6</v>
      </c>
      <c r="RF51" s="158">
        <f t="shared" si="63"/>
        <v>0.9555555555555556</v>
      </c>
      <c r="RG51" s="158">
        <f t="shared" si="64"/>
        <v>0</v>
      </c>
      <c r="RI51" s="157" t="s">
        <v>67</v>
      </c>
      <c r="RJ51" s="157">
        <v>135</v>
      </c>
      <c r="RK51" s="157">
        <v>129</v>
      </c>
      <c r="RL51" s="157">
        <v>0</v>
      </c>
      <c r="RM51" s="157">
        <v>6</v>
      </c>
      <c r="RN51" s="158">
        <f t="shared" si="65"/>
        <v>0.9555555555555556</v>
      </c>
      <c r="RO51" s="158">
        <f t="shared" si="66"/>
        <v>0</v>
      </c>
      <c r="RQ51" s="157" t="s">
        <v>67</v>
      </c>
      <c r="RR51" s="157">
        <v>135</v>
      </c>
      <c r="RS51" s="157">
        <v>129</v>
      </c>
      <c r="RT51" s="157">
        <v>0</v>
      </c>
      <c r="RU51" s="157">
        <v>6</v>
      </c>
      <c r="RV51" s="158">
        <f t="shared" si="67"/>
        <v>0.9555555555555556</v>
      </c>
      <c r="RW51" s="158">
        <f t="shared" si="68"/>
        <v>0</v>
      </c>
      <c r="RY51" s="157" t="s">
        <v>67</v>
      </c>
      <c r="RZ51" s="157">
        <v>135</v>
      </c>
      <c r="SA51" s="157">
        <v>129</v>
      </c>
      <c r="SB51" s="157">
        <v>0</v>
      </c>
      <c r="SC51" s="157">
        <v>6</v>
      </c>
      <c r="SD51" s="158">
        <f t="shared" si="69"/>
        <v>0.9555555555555556</v>
      </c>
      <c r="SE51" s="158">
        <f t="shared" si="70"/>
        <v>0</v>
      </c>
      <c r="SG51" s="157" t="s">
        <v>67</v>
      </c>
      <c r="SH51" s="157">
        <v>135</v>
      </c>
      <c r="SI51" s="157">
        <v>129</v>
      </c>
      <c r="SJ51" s="157">
        <v>0</v>
      </c>
      <c r="SK51" s="157">
        <v>6</v>
      </c>
      <c r="SL51" s="158">
        <f t="shared" si="71"/>
        <v>0.9555555555555556</v>
      </c>
      <c r="SM51" s="158">
        <f t="shared" si="72"/>
        <v>0</v>
      </c>
      <c r="SO51" s="157" t="s">
        <v>67</v>
      </c>
      <c r="SP51" s="157">
        <v>135</v>
      </c>
      <c r="SQ51" s="157">
        <v>129</v>
      </c>
      <c r="SR51" s="157">
        <v>0</v>
      </c>
      <c r="SS51" s="157">
        <v>6</v>
      </c>
      <c r="ST51" s="158">
        <f t="shared" si="73"/>
        <v>0.9555555555555556</v>
      </c>
      <c r="SU51" s="158">
        <f t="shared" si="74"/>
        <v>0</v>
      </c>
      <c r="SW51" s="157" t="s">
        <v>67</v>
      </c>
      <c r="SX51" s="157">
        <v>135</v>
      </c>
      <c r="SY51" s="157">
        <v>129</v>
      </c>
      <c r="SZ51" s="157">
        <v>0</v>
      </c>
      <c r="TA51" s="157">
        <v>6</v>
      </c>
      <c r="TB51" s="158">
        <f t="shared" si="75"/>
        <v>0.9555555555555556</v>
      </c>
      <c r="TC51" s="158">
        <f t="shared" si="76"/>
        <v>0</v>
      </c>
      <c r="TE51" s="157" t="s">
        <v>67</v>
      </c>
      <c r="TF51" s="157">
        <v>135</v>
      </c>
      <c r="TG51" s="157">
        <v>129</v>
      </c>
      <c r="TH51" s="157">
        <v>0</v>
      </c>
      <c r="TI51" s="157">
        <v>6</v>
      </c>
      <c r="TJ51" s="158">
        <f t="shared" si="77"/>
        <v>0.9555555555555556</v>
      </c>
      <c r="TK51" s="158">
        <f t="shared" si="78"/>
        <v>0</v>
      </c>
      <c r="TM51" s="157" t="s">
        <v>67</v>
      </c>
      <c r="TN51" s="157">
        <v>148</v>
      </c>
      <c r="TO51" s="157">
        <v>129</v>
      </c>
      <c r="TP51" s="157">
        <v>4</v>
      </c>
      <c r="TQ51" s="157">
        <v>15</v>
      </c>
      <c r="TR51" s="158">
        <f t="shared" si="79"/>
        <v>0.8716216216216216</v>
      </c>
      <c r="TS51" s="158">
        <f t="shared" si="80"/>
        <v>-8.3933933933934002E-2</v>
      </c>
      <c r="TT51" s="157" t="s">
        <v>119</v>
      </c>
      <c r="TU51" s="157" t="s">
        <v>67</v>
      </c>
      <c r="TV51" s="157">
        <v>148</v>
      </c>
      <c r="TW51" s="157">
        <v>129</v>
      </c>
      <c r="TX51" s="157">
        <v>4</v>
      </c>
      <c r="TY51" s="157">
        <v>15</v>
      </c>
      <c r="TZ51" s="158">
        <f t="shared" si="81"/>
        <v>0.8716216216216216</v>
      </c>
      <c r="UA51" s="158">
        <f t="shared" si="82"/>
        <v>0</v>
      </c>
      <c r="UC51" s="157" t="s">
        <v>67</v>
      </c>
      <c r="UD51" s="157">
        <v>148</v>
      </c>
      <c r="UE51" s="157">
        <v>129</v>
      </c>
      <c r="UF51" s="157">
        <v>4</v>
      </c>
      <c r="UG51" s="157">
        <v>15</v>
      </c>
      <c r="UH51" s="158">
        <f t="shared" si="83"/>
        <v>0.8716216216216216</v>
      </c>
      <c r="UI51" s="158">
        <f t="shared" si="84"/>
        <v>0</v>
      </c>
      <c r="UK51" s="157" t="s">
        <v>67</v>
      </c>
      <c r="UL51" s="157">
        <v>148</v>
      </c>
      <c r="UM51" s="157">
        <v>129</v>
      </c>
      <c r="UN51" s="157">
        <v>4</v>
      </c>
      <c r="UO51" s="157">
        <v>15</v>
      </c>
      <c r="UP51" s="158">
        <f t="shared" si="85"/>
        <v>0.8716216216216216</v>
      </c>
      <c r="UQ51" s="158">
        <f t="shared" si="86"/>
        <v>0</v>
      </c>
      <c r="US51" s="157" t="s">
        <v>67</v>
      </c>
      <c r="UT51" s="157">
        <v>148</v>
      </c>
      <c r="UU51" s="157">
        <v>129</v>
      </c>
      <c r="UV51" s="157">
        <v>4</v>
      </c>
      <c r="UW51" s="157">
        <v>15</v>
      </c>
      <c r="UX51" s="158">
        <f t="shared" si="87"/>
        <v>0.8716216216216216</v>
      </c>
      <c r="UY51" s="158">
        <f t="shared" si="88"/>
        <v>0</v>
      </c>
      <c r="UZ51" s="157"/>
      <c r="VA51" s="157" t="s">
        <v>67</v>
      </c>
      <c r="VB51" s="157">
        <v>148</v>
      </c>
      <c r="VC51" s="157">
        <v>129</v>
      </c>
      <c r="VD51" s="157">
        <v>4</v>
      </c>
      <c r="VE51" s="157">
        <v>15</v>
      </c>
      <c r="VF51" s="158">
        <f t="shared" si="89"/>
        <v>0.8716216216216216</v>
      </c>
      <c r="VG51" s="158">
        <f t="shared" si="90"/>
        <v>0</v>
      </c>
      <c r="VI51" s="157" t="s">
        <v>67</v>
      </c>
      <c r="VJ51" s="157">
        <v>148</v>
      </c>
      <c r="VK51" s="157">
        <v>129</v>
      </c>
      <c r="VL51" s="157">
        <v>4</v>
      </c>
      <c r="VM51" s="157">
        <v>15</v>
      </c>
      <c r="VN51" s="158">
        <f t="shared" si="91"/>
        <v>0.8716216216216216</v>
      </c>
      <c r="VO51" s="158">
        <f t="shared" si="92"/>
        <v>0</v>
      </c>
      <c r="VQ51" s="157" t="s">
        <v>67</v>
      </c>
      <c r="VR51" s="157">
        <v>148</v>
      </c>
      <c r="VS51" s="157">
        <v>129</v>
      </c>
      <c r="VT51" s="157">
        <v>4</v>
      </c>
      <c r="VU51" s="157">
        <v>15</v>
      </c>
      <c r="VV51" s="158">
        <f t="shared" si="93"/>
        <v>0.8716216216216216</v>
      </c>
      <c r="VW51" s="158">
        <f t="shared" si="94"/>
        <v>0</v>
      </c>
      <c r="VY51" s="157" t="s">
        <v>67</v>
      </c>
      <c r="VZ51" s="157">
        <v>148</v>
      </c>
      <c r="WA51" s="157">
        <v>129</v>
      </c>
      <c r="WB51" s="157">
        <v>4</v>
      </c>
      <c r="WC51" s="157">
        <v>15</v>
      </c>
      <c r="WD51" s="158">
        <f t="shared" si="95"/>
        <v>0.8716216216216216</v>
      </c>
      <c r="WE51" s="158">
        <f t="shared" si="96"/>
        <v>0</v>
      </c>
      <c r="WG51" s="157" t="s">
        <v>67</v>
      </c>
      <c r="WH51" s="157">
        <v>148</v>
      </c>
      <c r="WI51" s="157">
        <v>129</v>
      </c>
      <c r="WJ51" s="157">
        <v>4</v>
      </c>
      <c r="WK51" s="157">
        <v>15</v>
      </c>
      <c r="WL51" s="158">
        <f t="shared" si="97"/>
        <v>0.8716216216216216</v>
      </c>
      <c r="WM51" s="158">
        <f t="shared" si="98"/>
        <v>0</v>
      </c>
      <c r="WO51" s="157" t="s">
        <v>67</v>
      </c>
      <c r="WP51" s="157">
        <v>148</v>
      </c>
      <c r="WQ51" s="157">
        <v>129</v>
      </c>
      <c r="WR51" s="157">
        <v>4</v>
      </c>
      <c r="WS51" s="157">
        <v>15</v>
      </c>
      <c r="WT51" s="158">
        <f t="shared" si="99"/>
        <v>0.8716216216216216</v>
      </c>
      <c r="WU51" s="158">
        <f t="shared" si="100"/>
        <v>0</v>
      </c>
      <c r="WW51" s="157" t="s">
        <v>67</v>
      </c>
      <c r="WX51" s="157">
        <v>148</v>
      </c>
      <c r="WY51" s="157">
        <v>129</v>
      </c>
      <c r="WZ51" s="157">
        <v>4</v>
      </c>
      <c r="XA51" s="157">
        <v>15</v>
      </c>
      <c r="XB51" s="158">
        <f t="shared" si="101"/>
        <v>0.8716216216216216</v>
      </c>
      <c r="XC51" s="158" t="str">
        <f t="shared" si="102"/>
        <v>OK</v>
      </c>
      <c r="XE51" s="157" t="s">
        <v>67</v>
      </c>
      <c r="XF51" s="157">
        <v>148</v>
      </c>
      <c r="XG51" s="157">
        <v>129</v>
      </c>
      <c r="XH51" s="157">
        <v>4</v>
      </c>
      <c r="XI51" s="157">
        <v>15</v>
      </c>
      <c r="XJ51" s="158">
        <f t="shared" si="103"/>
        <v>0.8716216216216216</v>
      </c>
      <c r="XK51" s="158" t="str">
        <f t="shared" si="114"/>
        <v>OK</v>
      </c>
      <c r="XM51" s="157" t="s">
        <v>67</v>
      </c>
      <c r="XN51" s="157">
        <v>148</v>
      </c>
      <c r="XO51" s="157">
        <v>129</v>
      </c>
      <c r="XP51" s="157">
        <v>4</v>
      </c>
      <c r="XQ51" s="157">
        <v>15</v>
      </c>
      <c r="XR51" s="158">
        <f t="shared" si="104"/>
        <v>0.8716216216216216</v>
      </c>
      <c r="XS51" s="158" t="str">
        <f t="shared" si="115"/>
        <v>OK</v>
      </c>
    </row>
    <row r="52" spans="1:643" ht="17.25" thickBot="1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68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116"/>
        <v>0</v>
      </c>
      <c r="P52" s="2" t="s">
        <v>68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3"/>
        <v>0</v>
      </c>
      <c r="X52" s="2" t="s">
        <v>68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4"/>
        <v>0</v>
      </c>
      <c r="AF52" s="2" t="s">
        <v>68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5"/>
        <v>0</v>
      </c>
      <c r="AN52" s="2" t="s">
        <v>68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6"/>
        <v>0</v>
      </c>
      <c r="AV52" s="2" t="s">
        <v>68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7"/>
        <v>0</v>
      </c>
      <c r="BD52" s="2" t="s">
        <v>68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8"/>
        <v>0</v>
      </c>
      <c r="BL52" s="2" t="s">
        <v>68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9"/>
        <v>0</v>
      </c>
      <c r="BT52" s="2" t="s">
        <v>68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10"/>
        <v>0</v>
      </c>
      <c r="CB52" s="2" t="s">
        <v>68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11"/>
        <v>0</v>
      </c>
      <c r="CJ52" s="2" t="s">
        <v>68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2"/>
        <v>0</v>
      </c>
      <c r="CR52" s="2" t="s">
        <v>68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3"/>
        <v>0</v>
      </c>
      <c r="CZ52" s="2" t="s">
        <v>68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4">
        <f t="shared" si="14"/>
        <v>0</v>
      </c>
      <c r="DH52" s="2" t="s">
        <v>68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5"/>
        <v>0</v>
      </c>
      <c r="DP52" s="2" t="s">
        <v>68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6"/>
        <v>0</v>
      </c>
      <c r="DX52" s="2" t="s">
        <v>68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4">
        <f t="shared" si="17"/>
        <v>0</v>
      </c>
      <c r="EF52" s="2" t="s">
        <v>68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8"/>
        <v>0</v>
      </c>
      <c r="EN52" s="2" t="s">
        <v>68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9"/>
        <v>0</v>
      </c>
      <c r="EV52" s="2" t="s">
        <v>68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20"/>
        <v>0</v>
      </c>
      <c r="FD52" s="2" t="s">
        <v>68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21"/>
        <v>0</v>
      </c>
      <c r="FL52" s="2" t="s">
        <v>68</v>
      </c>
      <c r="FM52" s="2">
        <v>899</v>
      </c>
      <c r="FN52" s="2">
        <v>899</v>
      </c>
      <c r="FO52" s="2">
        <v>0</v>
      </c>
      <c r="FP52" s="2">
        <v>0</v>
      </c>
      <c r="FQ52" s="4">
        <v>1</v>
      </c>
      <c r="FR52" s="4">
        <f t="shared" si="22"/>
        <v>0</v>
      </c>
      <c r="FT52" s="2" t="s">
        <v>68</v>
      </c>
      <c r="FU52" s="2">
        <v>899</v>
      </c>
      <c r="FV52" s="2">
        <v>899</v>
      </c>
      <c r="FW52" s="2">
        <v>0</v>
      </c>
      <c r="FX52" s="2">
        <v>0</v>
      </c>
      <c r="FY52" s="4">
        <v>1</v>
      </c>
      <c r="FZ52" s="4">
        <f t="shared" si="23"/>
        <v>0</v>
      </c>
      <c r="GB52" s="2" t="s">
        <v>68</v>
      </c>
      <c r="GC52" s="2">
        <v>899</v>
      </c>
      <c r="GD52" s="2">
        <v>899</v>
      </c>
      <c r="GE52" s="2">
        <v>0</v>
      </c>
      <c r="GF52" s="2">
        <v>0</v>
      </c>
      <c r="GG52" s="4">
        <v>1</v>
      </c>
      <c r="GH52" s="4">
        <f t="shared" si="24"/>
        <v>0</v>
      </c>
      <c r="GJ52" s="2" t="s">
        <v>68</v>
      </c>
      <c r="GK52" s="2">
        <v>899</v>
      </c>
      <c r="GL52" s="2">
        <v>899</v>
      </c>
      <c r="GM52" s="2">
        <v>0</v>
      </c>
      <c r="GN52" s="2">
        <v>0</v>
      </c>
      <c r="GO52" s="4">
        <v>1</v>
      </c>
      <c r="GP52" s="4">
        <f t="shared" si="25"/>
        <v>0</v>
      </c>
      <c r="GR52" s="2" t="s">
        <v>68</v>
      </c>
      <c r="GS52" s="2">
        <v>899</v>
      </c>
      <c r="GT52" s="2">
        <v>899</v>
      </c>
      <c r="GU52" s="2">
        <v>0</v>
      </c>
      <c r="GV52" s="2">
        <v>0</v>
      </c>
      <c r="GW52" s="4">
        <v>1</v>
      </c>
      <c r="GX52" s="111">
        <f t="shared" si="111"/>
        <v>0</v>
      </c>
      <c r="GZ52" s="2" t="s">
        <v>68</v>
      </c>
      <c r="HA52" s="2">
        <v>899</v>
      </c>
      <c r="HB52" s="2">
        <v>899</v>
      </c>
      <c r="HC52" s="2">
        <v>0</v>
      </c>
      <c r="HD52" s="2">
        <v>0</v>
      </c>
      <c r="HE52" s="4">
        <v>1</v>
      </c>
      <c r="HF52" s="4">
        <f>HE52-'[1]ASUS MeMO Pad 8 K011'!ES52</f>
        <v>0</v>
      </c>
      <c r="HH52" s="2" t="s">
        <v>68</v>
      </c>
      <c r="HI52" s="2">
        <v>899</v>
      </c>
      <c r="HJ52" s="2">
        <v>899</v>
      </c>
      <c r="HK52" s="2">
        <v>0</v>
      </c>
      <c r="HL52" s="2">
        <v>0</v>
      </c>
      <c r="HM52" s="4">
        <v>1</v>
      </c>
      <c r="HN52" s="4">
        <f t="shared" si="26"/>
        <v>0</v>
      </c>
      <c r="HP52" s="2" t="s">
        <v>68</v>
      </c>
      <c r="HQ52" s="2">
        <v>1595</v>
      </c>
      <c r="HR52" s="2">
        <v>1583</v>
      </c>
      <c r="HS52" s="7">
        <v>12</v>
      </c>
      <c r="HT52" s="2">
        <v>0</v>
      </c>
      <c r="HU52" s="4">
        <v>0.99</v>
      </c>
      <c r="HV52" s="4">
        <f t="shared" si="27"/>
        <v>-1.0000000000000009E-2</v>
      </c>
      <c r="HX52" s="2" t="s">
        <v>68</v>
      </c>
      <c r="HY52" s="2">
        <v>1595</v>
      </c>
      <c r="HZ52" s="2">
        <v>1583</v>
      </c>
      <c r="IA52" s="7">
        <v>12</v>
      </c>
      <c r="IB52" s="2">
        <v>0</v>
      </c>
      <c r="IC52" s="4">
        <f t="shared" si="105"/>
        <v>0.99247648902821317</v>
      </c>
      <c r="ID52" s="4">
        <f t="shared" si="28"/>
        <v>2.4764890282131802E-3</v>
      </c>
      <c r="IF52" s="2" t="s">
        <v>68</v>
      </c>
      <c r="IG52" s="2">
        <v>1595</v>
      </c>
      <c r="IH52" s="2">
        <v>1583</v>
      </c>
      <c r="II52" s="7">
        <v>12</v>
      </c>
      <c r="IJ52" s="2">
        <v>0</v>
      </c>
      <c r="IK52" s="4">
        <f t="shared" si="106"/>
        <v>0.99247648902821317</v>
      </c>
      <c r="IL52" s="4">
        <f t="shared" si="29"/>
        <v>0</v>
      </c>
      <c r="IN52" s="2" t="s">
        <v>68</v>
      </c>
      <c r="IO52" s="2">
        <v>1595</v>
      </c>
      <c r="IP52" s="2">
        <v>1583</v>
      </c>
      <c r="IQ52" s="2">
        <v>12</v>
      </c>
      <c r="IR52" s="2">
        <v>0</v>
      </c>
      <c r="IS52" s="4">
        <v>0.99</v>
      </c>
      <c r="IT52" s="4">
        <f t="shared" si="30"/>
        <v>-2.4764890282131802E-3</v>
      </c>
      <c r="IV52" s="2" t="s">
        <v>68</v>
      </c>
      <c r="IW52" s="2">
        <v>1595</v>
      </c>
      <c r="IX52" s="2">
        <v>1583</v>
      </c>
      <c r="IY52" s="2">
        <v>12</v>
      </c>
      <c r="IZ52" s="2">
        <v>0</v>
      </c>
      <c r="JA52" s="4">
        <v>0.99</v>
      </c>
      <c r="JB52" s="4">
        <f t="shared" si="31"/>
        <v>0</v>
      </c>
      <c r="JD52" s="2" t="s">
        <v>68</v>
      </c>
      <c r="JE52" s="2">
        <v>1595</v>
      </c>
      <c r="JF52" s="2">
        <v>1583</v>
      </c>
      <c r="JG52" s="2">
        <v>12</v>
      </c>
      <c r="JH52" s="2">
        <v>0</v>
      </c>
      <c r="JI52" s="4">
        <v>0.99</v>
      </c>
      <c r="JJ52" s="4">
        <f t="shared" si="32"/>
        <v>0</v>
      </c>
      <c r="JL52" s="2" t="s">
        <v>68</v>
      </c>
      <c r="JM52" s="2">
        <v>1595</v>
      </c>
      <c r="JN52" s="2">
        <v>1583</v>
      </c>
      <c r="JO52" s="2">
        <v>12</v>
      </c>
      <c r="JP52" s="2">
        <v>0</v>
      </c>
      <c r="JQ52" s="4">
        <v>0.99</v>
      </c>
      <c r="JR52" s="4">
        <f t="shared" si="117"/>
        <v>0</v>
      </c>
      <c r="JT52" s="2" t="s">
        <v>68</v>
      </c>
      <c r="JU52" s="2">
        <v>1595</v>
      </c>
      <c r="JV52" s="2">
        <v>1583</v>
      </c>
      <c r="JW52" s="2">
        <v>12</v>
      </c>
      <c r="JX52" s="2">
        <v>0</v>
      </c>
      <c r="JY52" s="4">
        <v>0.99</v>
      </c>
      <c r="JZ52" s="4">
        <f t="shared" si="34"/>
        <v>0</v>
      </c>
      <c r="KB52" s="2" t="s">
        <v>68</v>
      </c>
      <c r="KC52" s="2">
        <v>1595</v>
      </c>
      <c r="KD52" s="2">
        <v>1583</v>
      </c>
      <c r="KE52" s="2">
        <v>12</v>
      </c>
      <c r="KF52" s="2">
        <v>0</v>
      </c>
      <c r="KG52" s="4">
        <v>0.99</v>
      </c>
      <c r="KH52" s="4">
        <f t="shared" si="35"/>
        <v>0</v>
      </c>
      <c r="KJ52" s="2" t="s">
        <v>68</v>
      </c>
      <c r="KK52" s="2">
        <v>1595</v>
      </c>
      <c r="KL52" s="2">
        <v>1583</v>
      </c>
      <c r="KM52" s="2">
        <v>12</v>
      </c>
      <c r="KN52" s="2">
        <v>0</v>
      </c>
      <c r="KO52" s="4">
        <f t="shared" si="107"/>
        <v>0.99247648902821317</v>
      </c>
      <c r="KP52" s="4">
        <f t="shared" si="36"/>
        <v>2.4764890282131802E-3</v>
      </c>
      <c r="KQ52" s="4"/>
      <c r="KR52" s="125" t="s">
        <v>68</v>
      </c>
      <c r="KS52" s="116">
        <v>1595</v>
      </c>
      <c r="KT52" s="117">
        <v>1583</v>
      </c>
      <c r="KU52" s="117">
        <v>12</v>
      </c>
      <c r="KV52" s="117">
        <v>0</v>
      </c>
      <c r="KW52" s="118">
        <v>0.99</v>
      </c>
      <c r="KX52" s="118">
        <v>0</v>
      </c>
      <c r="KY52" s="116"/>
      <c r="KZ52" s="116" t="s">
        <v>68</v>
      </c>
      <c r="LA52" s="116">
        <v>1595</v>
      </c>
      <c r="LB52" s="116">
        <v>1583</v>
      </c>
      <c r="LC52" s="116">
        <v>12</v>
      </c>
      <c r="LD52" s="116">
        <v>0</v>
      </c>
      <c r="LE52" s="122">
        <v>0.99</v>
      </c>
      <c r="LF52" s="158">
        <f t="shared" si="37"/>
        <v>0</v>
      </c>
      <c r="LG52" s="158"/>
      <c r="LH52" s="156" t="s">
        <v>68</v>
      </c>
      <c r="LI52" s="156">
        <v>1595</v>
      </c>
      <c r="LJ52" s="156">
        <v>1583</v>
      </c>
      <c r="LK52" s="156">
        <v>12</v>
      </c>
      <c r="LL52" s="156">
        <v>0</v>
      </c>
      <c r="LM52" s="162">
        <v>0.99</v>
      </c>
      <c r="LN52" s="158">
        <f t="shared" si="38"/>
        <v>0</v>
      </c>
      <c r="LO52" s="157"/>
      <c r="LP52" s="2" t="s">
        <v>68</v>
      </c>
      <c r="LQ52" s="2">
        <v>1595</v>
      </c>
      <c r="LR52" s="2">
        <v>1583</v>
      </c>
      <c r="LS52" s="2">
        <v>12</v>
      </c>
      <c r="LT52" s="2">
        <v>0</v>
      </c>
      <c r="LU52" s="4">
        <f t="shared" si="108"/>
        <v>0.99247648902821317</v>
      </c>
      <c r="LV52" s="4">
        <f t="shared" si="39"/>
        <v>0</v>
      </c>
      <c r="LX52" s="157" t="s">
        <v>68</v>
      </c>
      <c r="LY52" s="157">
        <v>1595</v>
      </c>
      <c r="LZ52" s="157">
        <v>1583</v>
      </c>
      <c r="MA52" s="157">
        <v>12</v>
      </c>
      <c r="MB52" s="157">
        <v>0</v>
      </c>
      <c r="MC52" s="158">
        <f t="shared" si="109"/>
        <v>0.99247648902821317</v>
      </c>
      <c r="MD52" s="158">
        <f t="shared" si="40"/>
        <v>0</v>
      </c>
      <c r="MF52" s="156" t="s">
        <v>68</v>
      </c>
      <c r="MG52" s="156">
        <v>1595</v>
      </c>
      <c r="MH52" s="156">
        <v>1583</v>
      </c>
      <c r="MI52" s="156">
        <v>12</v>
      </c>
      <c r="MJ52" s="156">
        <v>0</v>
      </c>
      <c r="MK52" s="162">
        <f t="shared" si="41"/>
        <v>0.99247648902821317</v>
      </c>
      <c r="ML52" s="158">
        <f t="shared" si="42"/>
        <v>0</v>
      </c>
      <c r="MM52" s="157" t="s">
        <v>119</v>
      </c>
      <c r="MN52" s="156" t="s">
        <v>68</v>
      </c>
      <c r="MO52" s="156">
        <v>1595</v>
      </c>
      <c r="MP52" s="156">
        <v>1583</v>
      </c>
      <c r="MQ52" s="156">
        <v>12</v>
      </c>
      <c r="MR52" s="156">
        <v>0</v>
      </c>
      <c r="MS52" s="162">
        <v>0.99</v>
      </c>
      <c r="MT52" s="158">
        <f t="shared" si="43"/>
        <v>-2.4764890282131802E-3</v>
      </c>
      <c r="MU52" s="157"/>
      <c r="MV52" s="156" t="s">
        <v>68</v>
      </c>
      <c r="MW52" s="156">
        <v>1595</v>
      </c>
      <c r="MX52" s="156">
        <v>1583</v>
      </c>
      <c r="MY52" s="156">
        <v>12</v>
      </c>
      <c r="MZ52" s="156">
        <v>0</v>
      </c>
      <c r="NA52" s="162">
        <v>0.99</v>
      </c>
      <c r="NB52" s="158">
        <f t="shared" si="44"/>
        <v>0</v>
      </c>
      <c r="NC52" s="157"/>
      <c r="ND52" s="156" t="s">
        <v>68</v>
      </c>
      <c r="NE52" s="156">
        <v>1595</v>
      </c>
      <c r="NF52" s="156">
        <v>1583</v>
      </c>
      <c r="NG52" s="156">
        <v>12</v>
      </c>
      <c r="NH52" s="156">
        <v>0</v>
      </c>
      <c r="NI52" s="162">
        <v>0.99</v>
      </c>
      <c r="NJ52" s="158">
        <f t="shared" si="45"/>
        <v>0</v>
      </c>
      <c r="NK52" s="157"/>
      <c r="NL52" s="156" t="s">
        <v>68</v>
      </c>
      <c r="NM52" s="156">
        <v>1595</v>
      </c>
      <c r="NN52" s="156">
        <v>1583</v>
      </c>
      <c r="NO52" s="156">
        <v>12</v>
      </c>
      <c r="NP52" s="156">
        <v>0</v>
      </c>
      <c r="NQ52" s="162">
        <v>0.99</v>
      </c>
      <c r="NR52" s="158">
        <f t="shared" si="46"/>
        <v>0</v>
      </c>
      <c r="NS52" s="157"/>
      <c r="OO52" s="157" t="s">
        <v>68</v>
      </c>
      <c r="OP52" s="157">
        <v>1595</v>
      </c>
      <c r="OQ52" s="157">
        <v>1583</v>
      </c>
      <c r="OR52" s="157">
        <v>12</v>
      </c>
      <c r="OS52" s="157">
        <v>0</v>
      </c>
      <c r="OT52" s="158">
        <f t="shared" si="47"/>
        <v>0.99247648902821317</v>
      </c>
      <c r="OU52" s="158">
        <f t="shared" si="48"/>
        <v>2.4764890282131802E-3</v>
      </c>
      <c r="OW52" s="157" t="s">
        <v>68</v>
      </c>
      <c r="OX52" s="157">
        <v>1595</v>
      </c>
      <c r="OY52" s="157">
        <v>1583</v>
      </c>
      <c r="OZ52" s="157">
        <v>12</v>
      </c>
      <c r="PA52" s="157">
        <v>0</v>
      </c>
      <c r="PB52" s="158">
        <f t="shared" si="110"/>
        <v>0.99247648902821317</v>
      </c>
      <c r="PC52" s="158">
        <f t="shared" si="50"/>
        <v>0</v>
      </c>
      <c r="PE52" s="157" t="s">
        <v>68</v>
      </c>
      <c r="PF52" s="157">
        <v>1595</v>
      </c>
      <c r="PG52" s="157">
        <v>1583</v>
      </c>
      <c r="PH52" s="157">
        <v>12</v>
      </c>
      <c r="PI52" s="157">
        <v>0</v>
      </c>
      <c r="PJ52" s="158">
        <f t="shared" si="51"/>
        <v>0.99247648902821317</v>
      </c>
      <c r="PK52" s="158">
        <f t="shared" si="52"/>
        <v>0</v>
      </c>
      <c r="PM52" s="157" t="s">
        <v>68</v>
      </c>
      <c r="PN52" s="157">
        <v>1595</v>
      </c>
      <c r="PO52" s="157">
        <v>1583</v>
      </c>
      <c r="PP52" s="157">
        <v>12</v>
      </c>
      <c r="PQ52" s="157">
        <v>0</v>
      </c>
      <c r="PR52" s="158">
        <f t="shared" si="53"/>
        <v>0.99247648902821317</v>
      </c>
      <c r="PS52" s="158">
        <f t="shared" si="54"/>
        <v>0</v>
      </c>
      <c r="PU52" s="157" t="s">
        <v>68</v>
      </c>
      <c r="PV52" s="157">
        <v>1597</v>
      </c>
      <c r="PW52" s="157">
        <v>1585</v>
      </c>
      <c r="PX52" s="157">
        <v>12</v>
      </c>
      <c r="PY52" s="157">
        <v>0</v>
      </c>
      <c r="PZ52" s="158">
        <f t="shared" si="55"/>
        <v>0.9924859110832811</v>
      </c>
      <c r="QA52" s="158">
        <f t="shared" si="56"/>
        <v>9.4220550679313675E-6</v>
      </c>
      <c r="QC52" s="157" t="s">
        <v>68</v>
      </c>
      <c r="QD52" s="157">
        <v>1597</v>
      </c>
      <c r="QE52" s="157">
        <v>1585</v>
      </c>
      <c r="QF52" s="157">
        <v>12</v>
      </c>
      <c r="QG52" s="157">
        <v>0</v>
      </c>
      <c r="QH52" s="158">
        <f t="shared" si="57"/>
        <v>0.9924859110832811</v>
      </c>
      <c r="QI52" s="158">
        <f t="shared" si="58"/>
        <v>0</v>
      </c>
      <c r="QJ52" s="2" t="s">
        <v>119</v>
      </c>
      <c r="QK52" s="157" t="s">
        <v>68</v>
      </c>
      <c r="QL52" s="157">
        <v>1597</v>
      </c>
      <c r="QM52" s="157">
        <v>1585</v>
      </c>
      <c r="QN52" s="157">
        <v>12</v>
      </c>
      <c r="QO52" s="157">
        <v>0</v>
      </c>
      <c r="QP52" s="158">
        <f t="shared" si="59"/>
        <v>0.9924859110832811</v>
      </c>
      <c r="QQ52" s="158">
        <f t="shared" si="60"/>
        <v>0</v>
      </c>
      <c r="QR52" s="2" t="s">
        <v>119</v>
      </c>
      <c r="QS52" s="157" t="s">
        <v>68</v>
      </c>
      <c r="QT52" s="157">
        <v>1597</v>
      </c>
      <c r="QU52" s="157">
        <v>1585</v>
      </c>
      <c r="QV52" s="157">
        <v>12</v>
      </c>
      <c r="QW52" s="157">
        <v>0</v>
      </c>
      <c r="QX52" s="158">
        <f t="shared" si="61"/>
        <v>0.9924859110832811</v>
      </c>
      <c r="QY52" s="158">
        <f t="shared" si="62"/>
        <v>0</v>
      </c>
      <c r="RA52" s="157" t="s">
        <v>68</v>
      </c>
      <c r="RB52" s="157">
        <v>1597</v>
      </c>
      <c r="RC52" s="157">
        <v>1585</v>
      </c>
      <c r="RD52" s="157">
        <v>12</v>
      </c>
      <c r="RE52" s="157">
        <v>0</v>
      </c>
      <c r="RF52" s="158">
        <f t="shared" si="63"/>
        <v>0.9924859110832811</v>
      </c>
      <c r="RG52" s="158">
        <f t="shared" si="64"/>
        <v>0</v>
      </c>
      <c r="RI52" s="157" t="s">
        <v>68</v>
      </c>
      <c r="RJ52" s="157">
        <v>1597</v>
      </c>
      <c r="RK52" s="157">
        <v>1585</v>
      </c>
      <c r="RL52" s="157">
        <v>12</v>
      </c>
      <c r="RM52" s="157">
        <v>0</v>
      </c>
      <c r="RN52" s="158">
        <f t="shared" si="65"/>
        <v>0.9924859110832811</v>
      </c>
      <c r="RO52" s="158">
        <f t="shared" si="66"/>
        <v>0</v>
      </c>
      <c r="RQ52" s="157" t="s">
        <v>68</v>
      </c>
      <c r="RR52" s="157">
        <v>1597</v>
      </c>
      <c r="RS52" s="157">
        <v>1585</v>
      </c>
      <c r="RT52" s="157">
        <v>12</v>
      </c>
      <c r="RU52" s="157">
        <v>0</v>
      </c>
      <c r="RV52" s="158">
        <f t="shared" si="67"/>
        <v>0.9924859110832811</v>
      </c>
      <c r="RW52" s="158">
        <f t="shared" si="68"/>
        <v>0</v>
      </c>
      <c r="RY52" s="157" t="s">
        <v>68</v>
      </c>
      <c r="RZ52" s="157">
        <v>1597</v>
      </c>
      <c r="SA52" s="157">
        <v>1585</v>
      </c>
      <c r="SB52" s="157">
        <v>12</v>
      </c>
      <c r="SC52" s="157">
        <v>0</v>
      </c>
      <c r="SD52" s="158">
        <f t="shared" si="69"/>
        <v>0.9924859110832811</v>
      </c>
      <c r="SE52" s="158">
        <f t="shared" si="70"/>
        <v>0</v>
      </c>
      <c r="SG52" s="157" t="s">
        <v>68</v>
      </c>
      <c r="SH52" s="157">
        <v>1597</v>
      </c>
      <c r="SI52" s="157">
        <v>1585</v>
      </c>
      <c r="SJ52" s="157">
        <v>12</v>
      </c>
      <c r="SK52" s="157">
        <v>0</v>
      </c>
      <c r="SL52" s="158">
        <f t="shared" si="71"/>
        <v>0.9924859110832811</v>
      </c>
      <c r="SM52" s="158">
        <f t="shared" si="72"/>
        <v>0</v>
      </c>
      <c r="SO52" s="157" t="s">
        <v>68</v>
      </c>
      <c r="SP52" s="157">
        <v>1597</v>
      </c>
      <c r="SQ52" s="157">
        <v>1585</v>
      </c>
      <c r="SR52" s="157">
        <v>12</v>
      </c>
      <c r="SS52" s="157">
        <v>0</v>
      </c>
      <c r="ST52" s="158">
        <f t="shared" si="73"/>
        <v>0.9924859110832811</v>
      </c>
      <c r="SU52" s="158">
        <f t="shared" si="74"/>
        <v>0</v>
      </c>
      <c r="SW52" s="157" t="s">
        <v>68</v>
      </c>
      <c r="SX52" s="157">
        <v>1597</v>
      </c>
      <c r="SY52" s="157">
        <v>1585</v>
      </c>
      <c r="SZ52" s="157">
        <v>12</v>
      </c>
      <c r="TA52" s="157">
        <v>0</v>
      </c>
      <c r="TB52" s="158">
        <f t="shared" si="75"/>
        <v>0.9924859110832811</v>
      </c>
      <c r="TC52" s="158">
        <f t="shared" si="76"/>
        <v>0</v>
      </c>
      <c r="TE52" s="157" t="s">
        <v>68</v>
      </c>
      <c r="TF52" s="157">
        <v>1597</v>
      </c>
      <c r="TG52" s="157">
        <v>1585</v>
      </c>
      <c r="TH52" s="157">
        <v>12</v>
      </c>
      <c r="TI52" s="157">
        <v>0</v>
      </c>
      <c r="TJ52" s="158">
        <f t="shared" si="77"/>
        <v>0.9924859110832811</v>
      </c>
      <c r="TK52" s="158">
        <f t="shared" si="78"/>
        <v>0</v>
      </c>
      <c r="TM52" s="157" t="s">
        <v>68</v>
      </c>
      <c r="TN52" s="157">
        <v>1597</v>
      </c>
      <c r="TO52" s="157">
        <v>1585</v>
      </c>
      <c r="TP52" s="157">
        <v>12</v>
      </c>
      <c r="TQ52" s="157">
        <v>0</v>
      </c>
      <c r="TR52" s="158">
        <f t="shared" si="79"/>
        <v>0.9924859110832811</v>
      </c>
      <c r="TS52" s="158">
        <f t="shared" si="80"/>
        <v>0</v>
      </c>
      <c r="TU52" s="157" t="s">
        <v>68</v>
      </c>
      <c r="TV52" s="157">
        <v>1597</v>
      </c>
      <c r="TW52" s="157">
        <v>1585</v>
      </c>
      <c r="TX52" s="157">
        <v>12</v>
      </c>
      <c r="TY52" s="157">
        <v>0</v>
      </c>
      <c r="TZ52" s="158">
        <f t="shared" si="81"/>
        <v>0.9924859110832811</v>
      </c>
      <c r="UA52" s="158">
        <f t="shared" si="82"/>
        <v>0</v>
      </c>
      <c r="UC52" s="157" t="s">
        <v>68</v>
      </c>
      <c r="UD52" s="157">
        <v>1597</v>
      </c>
      <c r="UE52" s="157">
        <v>1585</v>
      </c>
      <c r="UF52" s="157">
        <v>12</v>
      </c>
      <c r="UG52" s="157">
        <v>0</v>
      </c>
      <c r="UH52" s="158">
        <f t="shared" si="83"/>
        <v>0.9924859110832811</v>
      </c>
      <c r="UI52" s="158">
        <f t="shared" si="84"/>
        <v>0</v>
      </c>
      <c r="UK52" s="157" t="s">
        <v>68</v>
      </c>
      <c r="UL52" s="157">
        <v>1597</v>
      </c>
      <c r="UM52" s="157">
        <v>1585</v>
      </c>
      <c r="UN52" s="157">
        <v>12</v>
      </c>
      <c r="UO52" s="157">
        <v>0</v>
      </c>
      <c r="UP52" s="158">
        <f t="shared" si="85"/>
        <v>0.9924859110832811</v>
      </c>
      <c r="UQ52" s="158">
        <f t="shared" si="86"/>
        <v>0</v>
      </c>
      <c r="US52" s="157" t="s">
        <v>68</v>
      </c>
      <c r="UT52" s="157">
        <v>1597</v>
      </c>
      <c r="UU52" s="157">
        <v>1585</v>
      </c>
      <c r="UV52" s="157">
        <v>12</v>
      </c>
      <c r="UW52" s="157">
        <v>0</v>
      </c>
      <c r="UX52" s="158">
        <f t="shared" si="87"/>
        <v>0.9924859110832811</v>
      </c>
      <c r="UY52" s="158">
        <f t="shared" si="88"/>
        <v>0</v>
      </c>
      <c r="UZ52" s="157"/>
      <c r="VA52" s="157" t="s">
        <v>68</v>
      </c>
      <c r="VB52" s="157">
        <v>1597</v>
      </c>
      <c r="VC52" s="157">
        <v>1585</v>
      </c>
      <c r="VD52" s="157">
        <v>12</v>
      </c>
      <c r="VE52" s="157">
        <v>0</v>
      </c>
      <c r="VF52" s="158">
        <f t="shared" si="89"/>
        <v>0.9924859110832811</v>
      </c>
      <c r="VG52" s="158">
        <f t="shared" si="90"/>
        <v>0</v>
      </c>
      <c r="VI52" s="157" t="s">
        <v>68</v>
      </c>
      <c r="VJ52" s="157">
        <v>1597</v>
      </c>
      <c r="VK52" s="157">
        <v>1585</v>
      </c>
      <c r="VL52" s="157">
        <v>12</v>
      </c>
      <c r="VM52" s="157">
        <v>0</v>
      </c>
      <c r="VN52" s="158">
        <f t="shared" si="91"/>
        <v>0.9924859110832811</v>
      </c>
      <c r="VO52" s="158">
        <f t="shared" si="92"/>
        <v>0</v>
      </c>
      <c r="VQ52" s="157" t="s">
        <v>68</v>
      </c>
      <c r="VR52" s="157">
        <v>1597</v>
      </c>
      <c r="VS52" s="159">
        <v>1585</v>
      </c>
      <c r="VT52" s="157">
        <v>12</v>
      </c>
      <c r="VU52" s="159">
        <v>0</v>
      </c>
      <c r="VV52" s="158">
        <f t="shared" si="93"/>
        <v>0.9924859110832811</v>
      </c>
      <c r="VW52" s="158">
        <f t="shared" si="94"/>
        <v>0</v>
      </c>
      <c r="VX52" s="17" t="s">
        <v>119</v>
      </c>
      <c r="VY52" s="157" t="s">
        <v>68</v>
      </c>
      <c r="VZ52" s="157">
        <v>1597</v>
      </c>
      <c r="WA52" s="159">
        <v>1585</v>
      </c>
      <c r="WB52" s="157">
        <v>12</v>
      </c>
      <c r="WC52" s="159">
        <v>0</v>
      </c>
      <c r="WD52" s="158">
        <f t="shared" si="95"/>
        <v>0.9924859110832811</v>
      </c>
      <c r="WE52" s="158">
        <f t="shared" si="96"/>
        <v>0</v>
      </c>
      <c r="WG52" s="157" t="s">
        <v>68</v>
      </c>
      <c r="WH52" s="157">
        <v>1597</v>
      </c>
      <c r="WI52" s="159">
        <v>1585</v>
      </c>
      <c r="WJ52" s="157">
        <v>12</v>
      </c>
      <c r="WK52" s="159">
        <v>0</v>
      </c>
      <c r="WL52" s="158">
        <f t="shared" si="97"/>
        <v>0.9924859110832811</v>
      </c>
      <c r="WM52" s="158">
        <f t="shared" si="98"/>
        <v>0</v>
      </c>
      <c r="WO52" s="157" t="s">
        <v>68</v>
      </c>
      <c r="WP52" s="157">
        <v>1597</v>
      </c>
      <c r="WQ52" s="157">
        <v>1585</v>
      </c>
      <c r="WR52" s="157">
        <v>12</v>
      </c>
      <c r="WS52" s="157">
        <v>0</v>
      </c>
      <c r="WT52" s="158">
        <f t="shared" si="99"/>
        <v>0.9924859110832811</v>
      </c>
      <c r="WU52" s="158">
        <f t="shared" si="100"/>
        <v>0</v>
      </c>
      <c r="WW52" s="157" t="s">
        <v>68</v>
      </c>
      <c r="WX52" s="157">
        <v>1597</v>
      </c>
      <c r="WY52" s="157">
        <v>1585</v>
      </c>
      <c r="WZ52" s="157">
        <v>12</v>
      </c>
      <c r="XA52" s="157">
        <v>0</v>
      </c>
      <c r="XB52" s="158">
        <f t="shared" si="101"/>
        <v>0.9924859110832811</v>
      </c>
      <c r="XC52" s="158" t="str">
        <f t="shared" si="102"/>
        <v>OK</v>
      </c>
      <c r="XE52" s="157" t="s">
        <v>68</v>
      </c>
      <c r="XF52" s="157">
        <v>1597</v>
      </c>
      <c r="XG52" s="157">
        <v>1585</v>
      </c>
      <c r="XH52" s="157">
        <v>12</v>
      </c>
      <c r="XI52" s="157">
        <v>0</v>
      </c>
      <c r="XJ52" s="158">
        <f t="shared" si="103"/>
        <v>0.9924859110832811</v>
      </c>
      <c r="XK52" s="158" t="str">
        <f t="shared" si="114"/>
        <v>OK</v>
      </c>
      <c r="XL52" s="157" t="s">
        <v>434</v>
      </c>
      <c r="XM52" s="157" t="s">
        <v>68</v>
      </c>
      <c r="XN52" s="157">
        <v>1597</v>
      </c>
      <c r="XO52" s="157">
        <v>1585</v>
      </c>
      <c r="XP52" s="157">
        <v>12</v>
      </c>
      <c r="XQ52" s="157">
        <v>0</v>
      </c>
      <c r="XR52" s="158">
        <f t="shared" si="104"/>
        <v>0.9924859110832811</v>
      </c>
      <c r="XS52" s="158" t="str">
        <f t="shared" si="115"/>
        <v>OK</v>
      </c>
    </row>
    <row r="53" spans="1:643" ht="17.25" thickBot="1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116"/>
        <v>0</v>
      </c>
      <c r="P53" s="2" t="s">
        <v>69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3"/>
        <v>0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4"/>
        <v>0</v>
      </c>
      <c r="AF53" s="2" t="s">
        <v>69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5"/>
        <v>0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6"/>
        <v>0</v>
      </c>
      <c r="AV53" s="2" t="s">
        <v>69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7"/>
        <v>0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8"/>
        <v>0</v>
      </c>
      <c r="BL53" s="2" t="s">
        <v>69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9"/>
        <v>0</v>
      </c>
      <c r="BT53" s="2" t="s">
        <v>69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10"/>
        <v>0</v>
      </c>
      <c r="CB53" s="2" t="s">
        <v>69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11"/>
        <v>0</v>
      </c>
      <c r="CJ53" s="2" t="s">
        <v>69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2"/>
        <v>0</v>
      </c>
      <c r="CR53" s="2" t="s">
        <v>69</v>
      </c>
      <c r="CS53" s="2">
        <v>176</v>
      </c>
      <c r="CT53" s="2">
        <v>173</v>
      </c>
      <c r="CU53" s="2">
        <v>2</v>
      </c>
      <c r="CV53" s="7">
        <v>1</v>
      </c>
      <c r="CW53" s="4">
        <v>0.98</v>
      </c>
      <c r="CX53" s="4">
        <f t="shared" si="13"/>
        <v>-1.0000000000000009E-2</v>
      </c>
      <c r="CZ53" s="2" t="s">
        <v>69</v>
      </c>
      <c r="DA53" s="2">
        <v>176</v>
      </c>
      <c r="DB53" s="2">
        <v>172</v>
      </c>
      <c r="DC53" s="2">
        <v>2</v>
      </c>
      <c r="DD53" s="2">
        <v>2</v>
      </c>
      <c r="DE53" s="4">
        <v>0.98</v>
      </c>
      <c r="DF53" s="4">
        <f t="shared" si="14"/>
        <v>0</v>
      </c>
      <c r="DH53" s="2" t="s">
        <v>69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5"/>
        <v>1.0000000000000009E-2</v>
      </c>
      <c r="DP53" s="2" t="s">
        <v>69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6"/>
        <v>0</v>
      </c>
      <c r="DX53" s="2" t="s">
        <v>69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7"/>
        <v>0</v>
      </c>
      <c r="EF53" s="2" t="s">
        <v>69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8"/>
        <v>0</v>
      </c>
      <c r="EN53" s="2" t="s">
        <v>69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9"/>
        <v>0</v>
      </c>
      <c r="EV53" s="2" t="s">
        <v>69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4">
        <f t="shared" si="20"/>
        <v>0</v>
      </c>
      <c r="FD53" s="2" t="s">
        <v>69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4">
        <f t="shared" si="21"/>
        <v>0</v>
      </c>
      <c r="FL53" s="2" t="s">
        <v>69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4">
        <f t="shared" si="22"/>
        <v>0</v>
      </c>
      <c r="FT53" s="2" t="s">
        <v>69</v>
      </c>
      <c r="FU53" s="2">
        <v>176</v>
      </c>
      <c r="FV53" s="2">
        <v>174</v>
      </c>
      <c r="FW53" s="2">
        <v>2</v>
      </c>
      <c r="FX53" s="2">
        <v>0</v>
      </c>
      <c r="FY53" s="4">
        <v>0.99</v>
      </c>
      <c r="FZ53" s="4">
        <f t="shared" si="23"/>
        <v>0</v>
      </c>
      <c r="GB53" s="2" t="s">
        <v>69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4">
        <f t="shared" si="24"/>
        <v>0</v>
      </c>
      <c r="GJ53" s="2" t="s">
        <v>69</v>
      </c>
      <c r="GK53" s="2">
        <v>176</v>
      </c>
      <c r="GL53" s="2">
        <v>173</v>
      </c>
      <c r="GM53" s="2">
        <v>3</v>
      </c>
      <c r="GN53" s="2">
        <v>0</v>
      </c>
      <c r="GO53" s="4">
        <v>0.98</v>
      </c>
      <c r="GP53" s="4">
        <f t="shared" si="25"/>
        <v>-1.0000000000000009E-2</v>
      </c>
      <c r="GR53" s="2" t="s">
        <v>69</v>
      </c>
      <c r="GS53" s="2">
        <v>176</v>
      </c>
      <c r="GT53" s="2">
        <v>173</v>
      </c>
      <c r="GU53" s="2">
        <v>2</v>
      </c>
      <c r="GV53" s="2">
        <v>1</v>
      </c>
      <c r="GW53" s="4">
        <v>0.98</v>
      </c>
      <c r="GX53" s="111">
        <f t="shared" si="111"/>
        <v>0</v>
      </c>
      <c r="GZ53" s="2" t="s">
        <v>69</v>
      </c>
      <c r="HA53" s="2">
        <v>176</v>
      </c>
      <c r="HB53" s="2">
        <v>174</v>
      </c>
      <c r="HC53" s="2">
        <v>2</v>
      </c>
      <c r="HD53" s="11">
        <v>0</v>
      </c>
      <c r="HE53" s="4">
        <f>HB53/HA53</f>
        <v>0.98863636363636365</v>
      </c>
      <c r="HF53" s="4">
        <f>HE53-'[1]ASUS MeMO Pad 8 K011'!ES53</f>
        <v>-1.3636363636363447E-3</v>
      </c>
      <c r="HG53" s="2" t="s">
        <v>119</v>
      </c>
      <c r="HH53" s="2" t="s">
        <v>69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6"/>
        <v>1.3636363636363447E-3</v>
      </c>
      <c r="HP53" s="2" t="s">
        <v>69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7"/>
        <v>0</v>
      </c>
      <c r="HX53" s="2" t="s">
        <v>69</v>
      </c>
      <c r="HY53" s="2">
        <v>176</v>
      </c>
      <c r="HZ53" s="2">
        <v>174</v>
      </c>
      <c r="IA53" s="2">
        <v>2</v>
      </c>
      <c r="IB53" s="2">
        <v>0</v>
      </c>
      <c r="IC53" s="4">
        <f t="shared" si="105"/>
        <v>0.98863636363636365</v>
      </c>
      <c r="ID53" s="4">
        <f t="shared" si="28"/>
        <v>-1.3636363636363447E-3</v>
      </c>
      <c r="IF53" s="2" t="s">
        <v>69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106"/>
        <v>0.98863636363636365</v>
      </c>
      <c r="IL53" s="4">
        <f t="shared" si="29"/>
        <v>0</v>
      </c>
      <c r="IN53" s="2" t="s">
        <v>69</v>
      </c>
      <c r="IO53" s="2">
        <v>176</v>
      </c>
      <c r="IP53" s="2">
        <v>174</v>
      </c>
      <c r="IQ53" s="2">
        <v>2</v>
      </c>
      <c r="IR53" s="2">
        <v>0</v>
      </c>
      <c r="IS53" s="4">
        <v>0.99</v>
      </c>
      <c r="IT53" s="4">
        <f t="shared" si="30"/>
        <v>1.3636363636363447E-3</v>
      </c>
      <c r="IV53" s="2" t="s">
        <v>69</v>
      </c>
      <c r="IW53" s="2">
        <v>176</v>
      </c>
      <c r="IX53" s="2">
        <v>174</v>
      </c>
      <c r="IY53" s="2">
        <v>2</v>
      </c>
      <c r="IZ53" s="2">
        <v>0</v>
      </c>
      <c r="JA53" s="4">
        <v>0.99</v>
      </c>
      <c r="JB53" s="4">
        <f t="shared" si="31"/>
        <v>0</v>
      </c>
      <c r="JD53" s="2" t="s">
        <v>69</v>
      </c>
      <c r="JE53" s="2">
        <v>176</v>
      </c>
      <c r="JF53" s="2">
        <v>174</v>
      </c>
      <c r="JG53" s="2">
        <v>2</v>
      </c>
      <c r="JH53" s="2">
        <v>0</v>
      </c>
      <c r="JI53" s="4">
        <v>0.99</v>
      </c>
      <c r="JJ53" s="4">
        <f t="shared" si="32"/>
        <v>0</v>
      </c>
      <c r="JL53" s="2" t="s">
        <v>69</v>
      </c>
      <c r="JM53" s="2">
        <v>176</v>
      </c>
      <c r="JN53" s="2">
        <v>174</v>
      </c>
      <c r="JO53" s="2">
        <v>2</v>
      </c>
      <c r="JP53" s="2">
        <v>0</v>
      </c>
      <c r="JQ53" s="4">
        <v>0.99</v>
      </c>
      <c r="JR53" s="4">
        <f t="shared" si="117"/>
        <v>0</v>
      </c>
      <c r="JT53" s="2" t="s">
        <v>69</v>
      </c>
      <c r="JU53" s="2">
        <v>176</v>
      </c>
      <c r="JV53" s="2">
        <v>174</v>
      </c>
      <c r="JW53" s="2">
        <v>2</v>
      </c>
      <c r="JX53" s="2">
        <v>0</v>
      </c>
      <c r="JY53" s="4">
        <v>0.99</v>
      </c>
      <c r="JZ53" s="4">
        <f t="shared" si="34"/>
        <v>0</v>
      </c>
      <c r="KB53" s="2" t="s">
        <v>69</v>
      </c>
      <c r="KC53" s="2">
        <v>176</v>
      </c>
      <c r="KD53" s="2">
        <v>174</v>
      </c>
      <c r="KE53" s="2">
        <v>2</v>
      </c>
      <c r="KF53" s="2">
        <v>0</v>
      </c>
      <c r="KG53" s="4">
        <v>0.99</v>
      </c>
      <c r="KH53" s="4">
        <f t="shared" si="35"/>
        <v>0</v>
      </c>
      <c r="KJ53" s="2" t="s">
        <v>69</v>
      </c>
      <c r="KK53" s="2">
        <v>176</v>
      </c>
      <c r="KL53" s="2">
        <v>174</v>
      </c>
      <c r="KM53" s="2">
        <v>2</v>
      </c>
      <c r="KN53" s="2">
        <v>0</v>
      </c>
      <c r="KO53" s="4">
        <f t="shared" si="107"/>
        <v>0.98863636363636365</v>
      </c>
      <c r="KP53" s="4">
        <f t="shared" si="36"/>
        <v>-1.3636363636363447E-3</v>
      </c>
      <c r="KQ53" s="4"/>
      <c r="KR53" s="125" t="s">
        <v>69</v>
      </c>
      <c r="KS53" s="116">
        <v>176</v>
      </c>
      <c r="KT53" s="117">
        <v>174</v>
      </c>
      <c r="KU53" s="117">
        <v>2</v>
      </c>
      <c r="KV53" s="117">
        <v>0</v>
      </c>
      <c r="KW53" s="118">
        <v>0.99</v>
      </c>
      <c r="KX53" s="118">
        <v>0</v>
      </c>
      <c r="KY53" s="116" t="s">
        <v>119</v>
      </c>
      <c r="KZ53" s="116" t="s">
        <v>69</v>
      </c>
      <c r="LA53" s="116">
        <v>176</v>
      </c>
      <c r="LB53" s="116">
        <v>174</v>
      </c>
      <c r="LC53" s="116">
        <v>2</v>
      </c>
      <c r="LD53" s="116">
        <v>0</v>
      </c>
      <c r="LE53" s="122">
        <v>0.99</v>
      </c>
      <c r="LF53" s="158">
        <f t="shared" si="37"/>
        <v>0</v>
      </c>
      <c r="LG53" s="158"/>
      <c r="LH53" s="156" t="s">
        <v>69</v>
      </c>
      <c r="LI53" s="156">
        <v>176</v>
      </c>
      <c r="LJ53" s="156">
        <v>174</v>
      </c>
      <c r="LK53" s="156">
        <v>2</v>
      </c>
      <c r="LL53" s="156">
        <v>0</v>
      </c>
      <c r="LM53" s="162">
        <v>0.99</v>
      </c>
      <c r="LN53" s="158">
        <f t="shared" si="38"/>
        <v>0</v>
      </c>
      <c r="LO53" s="157"/>
      <c r="LP53" s="2" t="s">
        <v>69</v>
      </c>
      <c r="LQ53" s="2">
        <v>176</v>
      </c>
      <c r="LR53" s="2">
        <v>174</v>
      </c>
      <c r="LS53" s="2">
        <v>2</v>
      </c>
      <c r="LT53" s="2">
        <v>0</v>
      </c>
      <c r="LU53" s="4">
        <f t="shared" si="108"/>
        <v>0.98863636363636365</v>
      </c>
      <c r="LV53" s="4">
        <f t="shared" si="39"/>
        <v>0</v>
      </c>
      <c r="LX53" s="157" t="s">
        <v>69</v>
      </c>
      <c r="LY53" s="157">
        <v>176</v>
      </c>
      <c r="LZ53" s="157">
        <v>174</v>
      </c>
      <c r="MA53" s="157">
        <v>2</v>
      </c>
      <c r="MB53" s="157">
        <v>0</v>
      </c>
      <c r="MC53" s="158">
        <f t="shared" si="109"/>
        <v>0.98863636363636365</v>
      </c>
      <c r="MD53" s="158">
        <f t="shared" si="40"/>
        <v>0</v>
      </c>
      <c r="MF53" s="156" t="s">
        <v>69</v>
      </c>
      <c r="MG53" s="156">
        <v>176</v>
      </c>
      <c r="MH53" s="156">
        <v>174</v>
      </c>
      <c r="MI53" s="156">
        <v>2</v>
      </c>
      <c r="MJ53" s="156">
        <v>0</v>
      </c>
      <c r="MK53" s="162">
        <f t="shared" si="41"/>
        <v>0.98863636363636365</v>
      </c>
      <c r="ML53" s="158">
        <f t="shared" si="42"/>
        <v>0</v>
      </c>
      <c r="MM53" s="157"/>
      <c r="MN53" s="156" t="s">
        <v>69</v>
      </c>
      <c r="MO53" s="156">
        <v>176</v>
      </c>
      <c r="MP53" s="156">
        <v>174</v>
      </c>
      <c r="MQ53" s="156">
        <v>2</v>
      </c>
      <c r="MR53" s="156">
        <v>0</v>
      </c>
      <c r="MS53" s="162">
        <v>0.99</v>
      </c>
      <c r="MT53" s="158">
        <f t="shared" si="43"/>
        <v>1.3636363636363447E-3</v>
      </c>
      <c r="MU53" s="157"/>
      <c r="MV53" s="156" t="s">
        <v>69</v>
      </c>
      <c r="MW53" s="156">
        <v>176</v>
      </c>
      <c r="MX53" s="156">
        <v>174</v>
      </c>
      <c r="MY53" s="156">
        <v>2</v>
      </c>
      <c r="MZ53" s="156">
        <v>0</v>
      </c>
      <c r="NA53" s="162">
        <v>0.99</v>
      </c>
      <c r="NB53" s="158">
        <f t="shared" si="44"/>
        <v>0</v>
      </c>
      <c r="NC53" s="157"/>
      <c r="ND53" s="156" t="s">
        <v>69</v>
      </c>
      <c r="NE53" s="156">
        <v>176</v>
      </c>
      <c r="NF53" s="156">
        <v>174</v>
      </c>
      <c r="NG53" s="156">
        <v>2</v>
      </c>
      <c r="NH53" s="156">
        <v>0</v>
      </c>
      <c r="NI53" s="162">
        <v>0.99</v>
      </c>
      <c r="NJ53" s="158">
        <f t="shared" si="45"/>
        <v>0</v>
      </c>
      <c r="NK53" s="157"/>
      <c r="NL53" s="156" t="s">
        <v>69</v>
      </c>
      <c r="NM53" s="156">
        <v>176</v>
      </c>
      <c r="NN53" s="156">
        <v>174</v>
      </c>
      <c r="NO53" s="156">
        <v>2</v>
      </c>
      <c r="NP53" s="156">
        <v>0</v>
      </c>
      <c r="NQ53" s="162">
        <v>0.99</v>
      </c>
      <c r="NR53" s="158">
        <f t="shared" si="46"/>
        <v>0</v>
      </c>
      <c r="NS53" s="157"/>
      <c r="OO53" s="157" t="s">
        <v>69</v>
      </c>
      <c r="OP53" s="157">
        <v>176</v>
      </c>
      <c r="OQ53" s="157">
        <v>174</v>
      </c>
      <c r="OR53" s="157">
        <v>2</v>
      </c>
      <c r="OS53" s="157">
        <v>0</v>
      </c>
      <c r="OT53" s="158">
        <f t="shared" si="47"/>
        <v>0.98863636363636365</v>
      </c>
      <c r="OU53" s="158">
        <f t="shared" si="48"/>
        <v>-1.3636363636363447E-3</v>
      </c>
      <c r="OW53" s="157" t="s">
        <v>69</v>
      </c>
      <c r="OX53" s="157">
        <v>176</v>
      </c>
      <c r="OY53" s="157">
        <v>174</v>
      </c>
      <c r="OZ53" s="157">
        <v>2</v>
      </c>
      <c r="PA53" s="157">
        <v>0</v>
      </c>
      <c r="PB53" s="158">
        <f t="shared" si="110"/>
        <v>0.98863636363636365</v>
      </c>
      <c r="PC53" s="158">
        <f t="shared" si="50"/>
        <v>0</v>
      </c>
      <c r="PE53" s="157" t="s">
        <v>69</v>
      </c>
      <c r="PF53" s="157">
        <v>176</v>
      </c>
      <c r="PG53" s="157">
        <v>174</v>
      </c>
      <c r="PH53" s="157">
        <v>2</v>
      </c>
      <c r="PI53" s="159">
        <v>0</v>
      </c>
      <c r="PJ53" s="158">
        <f t="shared" si="51"/>
        <v>0.98863636363636365</v>
      </c>
      <c r="PK53" s="158">
        <f t="shared" si="52"/>
        <v>0</v>
      </c>
      <c r="PL53" s="2" t="s">
        <v>119</v>
      </c>
      <c r="PM53" s="157" t="s">
        <v>69</v>
      </c>
      <c r="PN53" s="157">
        <v>176</v>
      </c>
      <c r="PO53" s="157">
        <v>174</v>
      </c>
      <c r="PP53" s="157">
        <v>2</v>
      </c>
      <c r="PQ53" s="157">
        <v>0</v>
      </c>
      <c r="PR53" s="158">
        <f t="shared" si="53"/>
        <v>0.98863636363636365</v>
      </c>
      <c r="PS53" s="158">
        <f t="shared" si="54"/>
        <v>0</v>
      </c>
      <c r="PU53" s="157" t="s">
        <v>69</v>
      </c>
      <c r="PV53" s="157">
        <v>176</v>
      </c>
      <c r="PW53" s="157">
        <v>174</v>
      </c>
      <c r="PX53" s="157">
        <v>2</v>
      </c>
      <c r="PY53" s="157">
        <v>0</v>
      </c>
      <c r="PZ53" s="158">
        <f t="shared" si="55"/>
        <v>0.98863636363636365</v>
      </c>
      <c r="QA53" s="158">
        <f t="shared" si="56"/>
        <v>0</v>
      </c>
      <c r="QC53" s="157" t="s">
        <v>69</v>
      </c>
      <c r="QD53" s="157">
        <v>176</v>
      </c>
      <c r="QE53" s="157">
        <v>174</v>
      </c>
      <c r="QF53" s="157">
        <v>2</v>
      </c>
      <c r="QG53" s="157">
        <v>0</v>
      </c>
      <c r="QH53" s="158">
        <f t="shared" si="57"/>
        <v>0.98863636363636365</v>
      </c>
      <c r="QI53" s="158">
        <f t="shared" si="58"/>
        <v>0</v>
      </c>
      <c r="QK53" s="157" t="s">
        <v>69</v>
      </c>
      <c r="QL53" s="157">
        <v>176</v>
      </c>
      <c r="QM53" s="157">
        <v>174</v>
      </c>
      <c r="QN53" s="157">
        <v>2</v>
      </c>
      <c r="QO53" s="157">
        <v>0</v>
      </c>
      <c r="QP53" s="158">
        <f t="shared" si="59"/>
        <v>0.98863636363636365</v>
      </c>
      <c r="QQ53" s="158">
        <f t="shared" si="60"/>
        <v>0</v>
      </c>
      <c r="QS53" s="157" t="s">
        <v>69</v>
      </c>
      <c r="QT53" s="157">
        <v>176</v>
      </c>
      <c r="QU53" s="157">
        <v>174</v>
      </c>
      <c r="QV53" s="157">
        <v>2</v>
      </c>
      <c r="QW53" s="157">
        <v>0</v>
      </c>
      <c r="QX53" s="158">
        <f t="shared" si="61"/>
        <v>0.98863636363636365</v>
      </c>
      <c r="QY53" s="158">
        <f t="shared" si="62"/>
        <v>0</v>
      </c>
      <c r="RA53" s="157" t="s">
        <v>69</v>
      </c>
      <c r="RB53" s="157">
        <v>176</v>
      </c>
      <c r="RC53" s="157">
        <v>174</v>
      </c>
      <c r="RD53" s="157">
        <v>2</v>
      </c>
      <c r="RE53" s="157">
        <v>0</v>
      </c>
      <c r="RF53" s="158">
        <f t="shared" si="63"/>
        <v>0.98863636363636365</v>
      </c>
      <c r="RG53" s="158">
        <f t="shared" si="64"/>
        <v>0</v>
      </c>
      <c r="RI53" s="157" t="s">
        <v>69</v>
      </c>
      <c r="RJ53" s="157">
        <v>176</v>
      </c>
      <c r="RK53" s="157">
        <v>174</v>
      </c>
      <c r="RL53" s="157">
        <v>2</v>
      </c>
      <c r="RM53" s="157">
        <v>0</v>
      </c>
      <c r="RN53" s="158">
        <f t="shared" si="65"/>
        <v>0.98863636363636365</v>
      </c>
      <c r="RO53" s="158">
        <f t="shared" si="66"/>
        <v>0</v>
      </c>
      <c r="RQ53" s="157" t="s">
        <v>69</v>
      </c>
      <c r="RR53" s="157">
        <v>176</v>
      </c>
      <c r="RS53" s="157">
        <v>174</v>
      </c>
      <c r="RT53" s="157">
        <v>2</v>
      </c>
      <c r="RU53" s="157">
        <v>0</v>
      </c>
      <c r="RV53" s="158">
        <f t="shared" si="67"/>
        <v>0.98863636363636365</v>
      </c>
      <c r="RW53" s="158">
        <f t="shared" si="68"/>
        <v>0</v>
      </c>
      <c r="RY53" s="157" t="s">
        <v>69</v>
      </c>
      <c r="RZ53" s="157">
        <v>176</v>
      </c>
      <c r="SA53" s="157">
        <v>174</v>
      </c>
      <c r="SB53" s="157">
        <v>2</v>
      </c>
      <c r="SC53" s="157">
        <v>0</v>
      </c>
      <c r="SD53" s="158">
        <f t="shared" si="69"/>
        <v>0.98863636363636365</v>
      </c>
      <c r="SE53" s="158">
        <f t="shared" si="70"/>
        <v>0</v>
      </c>
      <c r="SG53" s="157" t="s">
        <v>69</v>
      </c>
      <c r="SH53" s="157">
        <v>176</v>
      </c>
      <c r="SI53" s="157">
        <v>174</v>
      </c>
      <c r="SJ53" s="157">
        <v>2</v>
      </c>
      <c r="SK53" s="157">
        <v>0</v>
      </c>
      <c r="SL53" s="158">
        <f t="shared" si="71"/>
        <v>0.98863636363636365</v>
      </c>
      <c r="SM53" s="158">
        <f t="shared" si="72"/>
        <v>0</v>
      </c>
      <c r="SO53" s="157" t="s">
        <v>69</v>
      </c>
      <c r="SP53" s="157">
        <v>176</v>
      </c>
      <c r="SQ53" s="157">
        <v>174</v>
      </c>
      <c r="SR53" s="157">
        <v>2</v>
      </c>
      <c r="SS53" s="157">
        <v>0</v>
      </c>
      <c r="ST53" s="158">
        <f t="shared" si="73"/>
        <v>0.98863636363636365</v>
      </c>
      <c r="SU53" s="158">
        <f t="shared" si="74"/>
        <v>0</v>
      </c>
      <c r="SW53" s="157" t="s">
        <v>69</v>
      </c>
      <c r="SX53" s="157">
        <v>176</v>
      </c>
      <c r="SY53" s="157">
        <v>174</v>
      </c>
      <c r="SZ53" s="157">
        <v>2</v>
      </c>
      <c r="TA53" s="157">
        <v>0</v>
      </c>
      <c r="TB53" s="158">
        <f t="shared" si="75"/>
        <v>0.98863636363636365</v>
      </c>
      <c r="TC53" s="158">
        <f t="shared" si="76"/>
        <v>0</v>
      </c>
      <c r="TE53" s="157" t="s">
        <v>69</v>
      </c>
      <c r="TF53" s="157">
        <v>176</v>
      </c>
      <c r="TG53" s="157">
        <v>174</v>
      </c>
      <c r="TH53" s="157">
        <v>2</v>
      </c>
      <c r="TI53" s="157">
        <v>0</v>
      </c>
      <c r="TJ53" s="158">
        <f t="shared" si="77"/>
        <v>0.98863636363636365</v>
      </c>
      <c r="TK53" s="158">
        <f t="shared" si="78"/>
        <v>0</v>
      </c>
      <c r="TM53" s="157" t="s">
        <v>69</v>
      </c>
      <c r="TN53" s="157">
        <v>176</v>
      </c>
      <c r="TO53" s="157">
        <v>174</v>
      </c>
      <c r="TP53" s="157">
        <v>2</v>
      </c>
      <c r="TQ53" s="157">
        <v>0</v>
      </c>
      <c r="TR53" s="158">
        <f t="shared" si="79"/>
        <v>0.98863636363636365</v>
      </c>
      <c r="TS53" s="158">
        <f t="shared" si="80"/>
        <v>0</v>
      </c>
      <c r="TU53" s="157" t="s">
        <v>69</v>
      </c>
      <c r="TV53" s="157">
        <v>176</v>
      </c>
      <c r="TW53" s="157">
        <v>174</v>
      </c>
      <c r="TX53" s="157">
        <v>2</v>
      </c>
      <c r="TY53" s="157">
        <v>0</v>
      </c>
      <c r="TZ53" s="158">
        <f t="shared" si="81"/>
        <v>0.98863636363636365</v>
      </c>
      <c r="UA53" s="158">
        <f t="shared" si="82"/>
        <v>0</v>
      </c>
      <c r="UC53" s="157" t="s">
        <v>69</v>
      </c>
      <c r="UD53" s="157">
        <v>176</v>
      </c>
      <c r="UE53" s="157">
        <v>174</v>
      </c>
      <c r="UF53" s="157">
        <v>2</v>
      </c>
      <c r="UG53" s="157">
        <v>0</v>
      </c>
      <c r="UH53" s="158">
        <f t="shared" si="83"/>
        <v>0.98863636363636365</v>
      </c>
      <c r="UI53" s="158">
        <f t="shared" si="84"/>
        <v>0</v>
      </c>
      <c r="UK53" s="157" t="s">
        <v>69</v>
      </c>
      <c r="UL53" s="157">
        <v>176</v>
      </c>
      <c r="UM53" s="157">
        <v>174</v>
      </c>
      <c r="UN53" s="157">
        <v>2</v>
      </c>
      <c r="UO53" s="157">
        <v>0</v>
      </c>
      <c r="UP53" s="158">
        <f t="shared" si="85"/>
        <v>0.98863636363636365</v>
      </c>
      <c r="UQ53" s="158">
        <f t="shared" si="86"/>
        <v>0</v>
      </c>
      <c r="US53" s="157" t="s">
        <v>69</v>
      </c>
      <c r="UT53" s="157">
        <v>176</v>
      </c>
      <c r="UU53" s="159">
        <v>174</v>
      </c>
      <c r="UV53" s="157">
        <v>2</v>
      </c>
      <c r="UW53" s="159">
        <v>0</v>
      </c>
      <c r="UX53" s="158">
        <f t="shared" si="87"/>
        <v>0.98863636363636365</v>
      </c>
      <c r="UY53" s="158">
        <f t="shared" si="88"/>
        <v>0</v>
      </c>
      <c r="UZ53" s="110" t="s">
        <v>119</v>
      </c>
      <c r="VA53" s="157" t="s">
        <v>69</v>
      </c>
      <c r="VB53" s="157">
        <v>176</v>
      </c>
      <c r="VC53" s="159">
        <v>174</v>
      </c>
      <c r="VD53" s="157">
        <v>2</v>
      </c>
      <c r="VE53" s="159">
        <v>0</v>
      </c>
      <c r="VF53" s="158">
        <f t="shared" si="89"/>
        <v>0.98863636363636365</v>
      </c>
      <c r="VG53" s="158">
        <f t="shared" si="90"/>
        <v>0</v>
      </c>
      <c r="VI53" s="157" t="s">
        <v>69</v>
      </c>
      <c r="VJ53" s="157">
        <v>176</v>
      </c>
      <c r="VK53" s="159">
        <v>174</v>
      </c>
      <c r="VL53" s="157">
        <v>2</v>
      </c>
      <c r="VM53" s="159">
        <v>0</v>
      </c>
      <c r="VN53" s="158">
        <f t="shared" si="91"/>
        <v>0.98863636363636365</v>
      </c>
      <c r="VO53" s="158">
        <f t="shared" si="92"/>
        <v>0</v>
      </c>
      <c r="VQ53" s="157" t="s">
        <v>69</v>
      </c>
      <c r="VR53" s="157">
        <v>176</v>
      </c>
      <c r="VS53" s="157">
        <v>174</v>
      </c>
      <c r="VT53" s="157">
        <v>2</v>
      </c>
      <c r="VU53" s="157">
        <v>0</v>
      </c>
      <c r="VV53" s="158">
        <f t="shared" si="93"/>
        <v>0.98863636363636365</v>
      </c>
      <c r="VW53" s="158">
        <f t="shared" si="94"/>
        <v>0</v>
      </c>
      <c r="VY53" s="157" t="s">
        <v>69</v>
      </c>
      <c r="VZ53" s="157">
        <v>176</v>
      </c>
      <c r="WA53" s="157">
        <v>174</v>
      </c>
      <c r="WB53" s="157">
        <v>2</v>
      </c>
      <c r="WC53" s="157">
        <v>0</v>
      </c>
      <c r="WD53" s="158">
        <f t="shared" si="95"/>
        <v>0.98863636363636365</v>
      </c>
      <c r="WE53" s="158">
        <f t="shared" si="96"/>
        <v>0</v>
      </c>
      <c r="WG53" s="157" t="s">
        <v>69</v>
      </c>
      <c r="WH53" s="157">
        <v>176</v>
      </c>
      <c r="WI53" s="157">
        <v>174</v>
      </c>
      <c r="WJ53" s="157">
        <v>2</v>
      </c>
      <c r="WK53" s="157">
        <v>0</v>
      </c>
      <c r="WL53" s="158">
        <f t="shared" si="97"/>
        <v>0.98863636363636365</v>
      </c>
      <c r="WM53" s="158">
        <f t="shared" si="98"/>
        <v>0</v>
      </c>
      <c r="WO53" s="157" t="s">
        <v>69</v>
      </c>
      <c r="WP53" s="157">
        <v>176</v>
      </c>
      <c r="WQ53" s="157">
        <v>174</v>
      </c>
      <c r="WR53" s="157">
        <v>2</v>
      </c>
      <c r="WS53" s="157">
        <v>0</v>
      </c>
      <c r="WT53" s="158">
        <f t="shared" si="99"/>
        <v>0.98863636363636365</v>
      </c>
      <c r="WU53" s="158">
        <f t="shared" si="100"/>
        <v>0</v>
      </c>
      <c r="WW53" s="157" t="s">
        <v>69</v>
      </c>
      <c r="WX53" s="157">
        <v>176</v>
      </c>
      <c r="WY53" s="157">
        <v>174</v>
      </c>
      <c r="WZ53" s="157">
        <v>2</v>
      </c>
      <c r="XA53" s="157">
        <v>0</v>
      </c>
      <c r="XB53" s="158">
        <f t="shared" si="101"/>
        <v>0.98863636363636365</v>
      </c>
      <c r="XC53" s="158" t="str">
        <f t="shared" si="102"/>
        <v>OK</v>
      </c>
      <c r="XD53" s="17" t="s">
        <v>119</v>
      </c>
      <c r="XE53" s="157" t="s">
        <v>69</v>
      </c>
      <c r="XF53" s="157">
        <v>176</v>
      </c>
      <c r="XG53" s="157">
        <v>174</v>
      </c>
      <c r="XH53" s="157">
        <v>2</v>
      </c>
      <c r="XI53" s="157">
        <v>0</v>
      </c>
      <c r="XJ53" s="158">
        <f t="shared" si="103"/>
        <v>0.98863636363636365</v>
      </c>
      <c r="XK53" s="158" t="str">
        <f t="shared" si="114"/>
        <v>OK</v>
      </c>
      <c r="XL53" s="157" t="s">
        <v>434</v>
      </c>
      <c r="XM53" s="157" t="s">
        <v>69</v>
      </c>
      <c r="XN53" s="157">
        <v>176</v>
      </c>
      <c r="XO53" s="157">
        <v>174</v>
      </c>
      <c r="XP53" s="157">
        <v>2</v>
      </c>
      <c r="XQ53" s="157">
        <v>0</v>
      </c>
      <c r="XR53" s="158">
        <f t="shared" si="104"/>
        <v>0.98863636363636365</v>
      </c>
      <c r="XS53" s="158" t="str">
        <f t="shared" si="115"/>
        <v>OK</v>
      </c>
    </row>
    <row r="54" spans="1:643" ht="17.25" thickBot="1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116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3"/>
        <v>0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4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5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6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7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8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9"/>
        <v>0</v>
      </c>
      <c r="BT54" s="2" t="s">
        <v>70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10"/>
        <v>0</v>
      </c>
      <c r="CB54" s="2" t="s">
        <v>70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11"/>
        <v>0</v>
      </c>
      <c r="CJ54" s="2" t="s">
        <v>70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2"/>
        <v>0</v>
      </c>
      <c r="CR54" s="2" t="s">
        <v>70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3"/>
        <v>0</v>
      </c>
      <c r="CZ54" s="2" t="s">
        <v>70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4"/>
        <v>0</v>
      </c>
      <c r="DH54" s="2" t="s">
        <v>70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5"/>
        <v>0</v>
      </c>
      <c r="DP54" s="2" t="s">
        <v>70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6"/>
        <v>0</v>
      </c>
      <c r="DX54" s="2" t="s">
        <v>70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7"/>
        <v>0</v>
      </c>
      <c r="EF54" s="2" t="s">
        <v>70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8"/>
        <v>0</v>
      </c>
      <c r="EN54" s="2" t="s">
        <v>70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9"/>
        <v>0</v>
      </c>
      <c r="EV54" s="2" t="s">
        <v>70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20"/>
        <v>0</v>
      </c>
      <c r="FD54" s="2" t="s">
        <v>70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21"/>
        <v>0</v>
      </c>
      <c r="FL54" s="2" t="s">
        <v>70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4">
        <f t="shared" si="22"/>
        <v>0</v>
      </c>
      <c r="FT54" s="2" t="s">
        <v>70</v>
      </c>
      <c r="FU54" s="2">
        <v>231</v>
      </c>
      <c r="FV54" s="2">
        <v>223</v>
      </c>
      <c r="FW54" s="2">
        <v>7</v>
      </c>
      <c r="FX54" s="2">
        <v>1</v>
      </c>
      <c r="FY54" s="4">
        <v>0.97</v>
      </c>
      <c r="FZ54" s="4">
        <f t="shared" si="23"/>
        <v>0</v>
      </c>
      <c r="GB54" s="2" t="s">
        <v>70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4">
        <f t="shared" si="24"/>
        <v>0</v>
      </c>
      <c r="GJ54" s="2" t="s">
        <v>70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5"/>
        <v>0</v>
      </c>
      <c r="GR54" s="2" t="s">
        <v>70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111">
        <f t="shared" si="111"/>
        <v>0</v>
      </c>
      <c r="GZ54" s="2" t="s">
        <v>70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>HE54-'[1]ASUS MeMO Pad 8 K011'!ES54</f>
        <v>0</v>
      </c>
      <c r="HH54" s="2" t="s">
        <v>70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6"/>
        <v>0</v>
      </c>
      <c r="HP54" s="2" t="s">
        <v>70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7"/>
        <v>0</v>
      </c>
      <c r="HX54" s="2" t="s">
        <v>70</v>
      </c>
      <c r="HY54" s="2">
        <v>231</v>
      </c>
      <c r="HZ54" s="2">
        <v>223</v>
      </c>
      <c r="IA54" s="2">
        <v>7</v>
      </c>
      <c r="IB54" s="2">
        <v>1</v>
      </c>
      <c r="IC54" s="4">
        <f t="shared" si="105"/>
        <v>0.96536796536796532</v>
      </c>
      <c r="ID54" s="4">
        <f t="shared" si="28"/>
        <v>-4.6320346320346539E-3</v>
      </c>
      <c r="IF54" s="2" t="s">
        <v>70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106"/>
        <v>0.96536796536796532</v>
      </c>
      <c r="IL54" s="4">
        <f t="shared" si="29"/>
        <v>0</v>
      </c>
      <c r="IN54" s="2" t="s">
        <v>70</v>
      </c>
      <c r="IO54" s="2">
        <v>231</v>
      </c>
      <c r="IP54" s="2">
        <v>223</v>
      </c>
      <c r="IQ54" s="2">
        <v>7</v>
      </c>
      <c r="IR54" s="2">
        <v>1</v>
      </c>
      <c r="IS54" s="4">
        <v>0.97</v>
      </c>
      <c r="IT54" s="4">
        <f t="shared" si="30"/>
        <v>4.6320346320346539E-3</v>
      </c>
      <c r="IV54" s="2" t="s">
        <v>70</v>
      </c>
      <c r="IW54" s="2">
        <v>231</v>
      </c>
      <c r="IX54" s="2">
        <v>223</v>
      </c>
      <c r="IY54" s="2">
        <v>7</v>
      </c>
      <c r="IZ54" s="2">
        <v>1</v>
      </c>
      <c r="JA54" s="4">
        <v>0.97</v>
      </c>
      <c r="JB54" s="4">
        <f t="shared" si="31"/>
        <v>0</v>
      </c>
      <c r="JD54" s="2" t="s">
        <v>70</v>
      </c>
      <c r="JE54" s="2">
        <v>231</v>
      </c>
      <c r="JF54" s="2">
        <v>223</v>
      </c>
      <c r="JG54" s="2">
        <v>7</v>
      </c>
      <c r="JH54" s="2">
        <v>1</v>
      </c>
      <c r="JI54" s="4">
        <v>0.97</v>
      </c>
      <c r="JJ54" s="4">
        <f t="shared" si="32"/>
        <v>0</v>
      </c>
      <c r="JL54" s="2" t="s">
        <v>70</v>
      </c>
      <c r="JM54" s="2">
        <v>231</v>
      </c>
      <c r="JN54" s="2">
        <v>223</v>
      </c>
      <c r="JO54" s="2">
        <v>7</v>
      </c>
      <c r="JP54" s="2">
        <v>1</v>
      </c>
      <c r="JQ54" s="4">
        <v>0.97</v>
      </c>
      <c r="JR54" s="4">
        <f t="shared" si="117"/>
        <v>0</v>
      </c>
      <c r="JT54" s="2" t="s">
        <v>70</v>
      </c>
      <c r="JU54" s="2">
        <v>231</v>
      </c>
      <c r="JV54" s="2">
        <v>223</v>
      </c>
      <c r="JW54" s="2">
        <v>7</v>
      </c>
      <c r="JX54" s="2">
        <v>1</v>
      </c>
      <c r="JY54" s="4">
        <v>0.97</v>
      </c>
      <c r="JZ54" s="4">
        <f t="shared" si="34"/>
        <v>0</v>
      </c>
      <c r="KB54" s="2" t="s">
        <v>70</v>
      </c>
      <c r="KC54" s="2">
        <v>231</v>
      </c>
      <c r="KD54" s="2">
        <v>223</v>
      </c>
      <c r="KE54" s="2">
        <v>7</v>
      </c>
      <c r="KF54" s="2">
        <v>1</v>
      </c>
      <c r="KG54" s="4">
        <v>0.97</v>
      </c>
      <c r="KH54" s="4">
        <f t="shared" si="35"/>
        <v>0</v>
      </c>
      <c r="KJ54" s="2" t="s">
        <v>70</v>
      </c>
      <c r="KK54" s="2">
        <v>231</v>
      </c>
      <c r="KL54" s="2">
        <v>223</v>
      </c>
      <c r="KM54" s="2">
        <v>7</v>
      </c>
      <c r="KN54" s="2">
        <v>1</v>
      </c>
      <c r="KO54" s="4">
        <f t="shared" si="107"/>
        <v>0.96536796536796532</v>
      </c>
      <c r="KP54" s="4">
        <f t="shared" si="36"/>
        <v>-4.6320346320346539E-3</v>
      </c>
      <c r="KQ54" s="4"/>
      <c r="KR54" s="116" t="s">
        <v>70</v>
      </c>
      <c r="KS54" s="116">
        <v>231</v>
      </c>
      <c r="KT54" s="117">
        <v>223</v>
      </c>
      <c r="KU54" s="117">
        <v>7</v>
      </c>
      <c r="KV54" s="117">
        <v>1</v>
      </c>
      <c r="KW54" s="118">
        <v>0.97</v>
      </c>
      <c r="KX54" s="118">
        <v>0</v>
      </c>
      <c r="KY54" s="116"/>
      <c r="KZ54" s="116" t="s">
        <v>70</v>
      </c>
      <c r="LA54" s="116">
        <v>231</v>
      </c>
      <c r="LB54" s="116">
        <v>223</v>
      </c>
      <c r="LC54" s="116">
        <v>7</v>
      </c>
      <c r="LD54" s="116">
        <v>1</v>
      </c>
      <c r="LE54" s="122">
        <v>0.97</v>
      </c>
      <c r="LF54" s="158">
        <f t="shared" si="37"/>
        <v>0</v>
      </c>
      <c r="LG54" s="158"/>
      <c r="LH54" s="156" t="s">
        <v>70</v>
      </c>
      <c r="LI54" s="156">
        <v>231</v>
      </c>
      <c r="LJ54" s="156">
        <v>223</v>
      </c>
      <c r="LK54" s="156">
        <v>7</v>
      </c>
      <c r="LL54" s="156">
        <v>1</v>
      </c>
      <c r="LM54" s="162">
        <v>0.97</v>
      </c>
      <c r="LN54" s="158">
        <f t="shared" si="38"/>
        <v>0</v>
      </c>
      <c r="LO54" s="157"/>
      <c r="LP54" s="2" t="s">
        <v>70</v>
      </c>
      <c r="LQ54" s="2">
        <v>231</v>
      </c>
      <c r="LR54" s="2">
        <v>223</v>
      </c>
      <c r="LS54" s="2">
        <v>7</v>
      </c>
      <c r="LT54" s="2">
        <v>1</v>
      </c>
      <c r="LU54" s="4">
        <f t="shared" si="108"/>
        <v>0.96536796536796532</v>
      </c>
      <c r="LV54" s="4">
        <f t="shared" si="39"/>
        <v>0</v>
      </c>
      <c r="LX54" s="157" t="s">
        <v>70</v>
      </c>
      <c r="LY54" s="157">
        <v>231</v>
      </c>
      <c r="LZ54" s="157">
        <v>223</v>
      </c>
      <c r="MA54" s="157">
        <v>7</v>
      </c>
      <c r="MB54" s="157">
        <v>1</v>
      </c>
      <c r="MC54" s="158">
        <f t="shared" si="109"/>
        <v>0.96536796536796532</v>
      </c>
      <c r="MD54" s="158">
        <f t="shared" si="40"/>
        <v>0</v>
      </c>
      <c r="MF54" s="156" t="s">
        <v>70</v>
      </c>
      <c r="MG54" s="156">
        <v>231</v>
      </c>
      <c r="MH54" s="156">
        <v>223</v>
      </c>
      <c r="MI54" s="156">
        <v>7</v>
      </c>
      <c r="MJ54" s="156">
        <v>1</v>
      </c>
      <c r="MK54" s="162">
        <f t="shared" si="41"/>
        <v>0.96536796536796532</v>
      </c>
      <c r="ML54" s="158">
        <f t="shared" si="42"/>
        <v>0</v>
      </c>
      <c r="MM54" s="157"/>
      <c r="MN54" s="156" t="s">
        <v>70</v>
      </c>
      <c r="MO54" s="156">
        <v>231</v>
      </c>
      <c r="MP54" s="156">
        <v>223</v>
      </c>
      <c r="MQ54" s="156">
        <v>7</v>
      </c>
      <c r="MR54" s="156">
        <v>1</v>
      </c>
      <c r="MS54" s="162">
        <v>0.97</v>
      </c>
      <c r="MT54" s="158">
        <f t="shared" si="43"/>
        <v>4.6320346320346539E-3</v>
      </c>
      <c r="MU54" s="157"/>
      <c r="MV54" s="156" t="s">
        <v>70</v>
      </c>
      <c r="MW54" s="156">
        <v>231</v>
      </c>
      <c r="MX54" s="156">
        <v>223</v>
      </c>
      <c r="MY54" s="156">
        <v>7</v>
      </c>
      <c r="MZ54" s="156">
        <v>1</v>
      </c>
      <c r="NA54" s="162">
        <v>0.97</v>
      </c>
      <c r="NB54" s="158">
        <f t="shared" si="44"/>
        <v>0</v>
      </c>
      <c r="NC54" s="157"/>
      <c r="ND54" s="156" t="s">
        <v>70</v>
      </c>
      <c r="NE54" s="156">
        <v>231</v>
      </c>
      <c r="NF54" s="156">
        <v>223</v>
      </c>
      <c r="NG54" s="156">
        <v>7</v>
      </c>
      <c r="NH54" s="156">
        <v>1</v>
      </c>
      <c r="NI54" s="162">
        <v>0.97</v>
      </c>
      <c r="NJ54" s="158">
        <f t="shared" si="45"/>
        <v>0</v>
      </c>
      <c r="NK54" s="157"/>
      <c r="NL54" s="156" t="s">
        <v>70</v>
      </c>
      <c r="NM54" s="156">
        <v>231</v>
      </c>
      <c r="NN54" s="156">
        <v>223</v>
      </c>
      <c r="NO54" s="156">
        <v>7</v>
      </c>
      <c r="NP54" s="156">
        <v>1</v>
      </c>
      <c r="NQ54" s="162">
        <v>0.97</v>
      </c>
      <c r="NR54" s="158">
        <f t="shared" si="46"/>
        <v>0</v>
      </c>
      <c r="NS54" s="157"/>
      <c r="OO54" s="157" t="s">
        <v>70</v>
      </c>
      <c r="OP54" s="157">
        <v>231</v>
      </c>
      <c r="OQ54" s="157">
        <v>223</v>
      </c>
      <c r="OR54" s="157">
        <v>7</v>
      </c>
      <c r="OS54" s="157">
        <v>1</v>
      </c>
      <c r="OT54" s="158">
        <f t="shared" si="47"/>
        <v>0.96536796536796532</v>
      </c>
      <c r="OU54" s="158">
        <f t="shared" si="48"/>
        <v>-4.6320346320346539E-3</v>
      </c>
      <c r="OW54" s="157" t="s">
        <v>70</v>
      </c>
      <c r="OX54" s="157">
        <v>231</v>
      </c>
      <c r="OY54" s="157">
        <v>223</v>
      </c>
      <c r="OZ54" s="157">
        <v>7</v>
      </c>
      <c r="PA54" s="157">
        <v>1</v>
      </c>
      <c r="PB54" s="158">
        <f t="shared" si="110"/>
        <v>0.96536796536796532</v>
      </c>
      <c r="PC54" s="158">
        <f t="shared" si="50"/>
        <v>0</v>
      </c>
      <c r="PE54" s="157" t="s">
        <v>70</v>
      </c>
      <c r="PF54" s="157">
        <v>231</v>
      </c>
      <c r="PG54" s="157">
        <v>223</v>
      </c>
      <c r="PH54" s="157">
        <v>7</v>
      </c>
      <c r="PI54" s="157">
        <v>1</v>
      </c>
      <c r="PJ54" s="158">
        <f t="shared" si="51"/>
        <v>0.96536796536796532</v>
      </c>
      <c r="PK54" s="158">
        <f t="shared" si="52"/>
        <v>0</v>
      </c>
      <c r="PM54" s="157" t="s">
        <v>70</v>
      </c>
      <c r="PN54" s="157">
        <v>231</v>
      </c>
      <c r="PO54" s="157">
        <v>223</v>
      </c>
      <c r="PP54" s="157">
        <v>7</v>
      </c>
      <c r="PQ54" s="157">
        <v>1</v>
      </c>
      <c r="PR54" s="158">
        <f t="shared" si="53"/>
        <v>0.96536796536796532</v>
      </c>
      <c r="PS54" s="158">
        <f t="shared" si="54"/>
        <v>0</v>
      </c>
      <c r="PU54" s="157" t="s">
        <v>70</v>
      </c>
      <c r="PV54" s="157">
        <v>231</v>
      </c>
      <c r="PW54" s="157">
        <v>223</v>
      </c>
      <c r="PX54" s="157">
        <v>7</v>
      </c>
      <c r="PY54" s="157">
        <v>1</v>
      </c>
      <c r="PZ54" s="158">
        <f t="shared" si="55"/>
        <v>0.96536796536796532</v>
      </c>
      <c r="QA54" s="158">
        <f t="shared" si="56"/>
        <v>0</v>
      </c>
      <c r="QC54" s="157" t="s">
        <v>70</v>
      </c>
      <c r="QD54" s="157">
        <v>231</v>
      </c>
      <c r="QE54" s="157">
        <v>223</v>
      </c>
      <c r="QF54" s="157">
        <v>7</v>
      </c>
      <c r="QG54" s="157">
        <v>1</v>
      </c>
      <c r="QH54" s="158">
        <f t="shared" si="57"/>
        <v>0.96536796536796532</v>
      </c>
      <c r="QI54" s="158">
        <f t="shared" si="58"/>
        <v>0</v>
      </c>
      <c r="QK54" s="157" t="s">
        <v>70</v>
      </c>
      <c r="QL54" s="157">
        <v>231</v>
      </c>
      <c r="QM54" s="157">
        <v>223</v>
      </c>
      <c r="QN54" s="157">
        <v>7</v>
      </c>
      <c r="QO54" s="157">
        <v>1</v>
      </c>
      <c r="QP54" s="158">
        <f t="shared" si="59"/>
        <v>0.96536796536796532</v>
      </c>
      <c r="QQ54" s="158">
        <f>QP54-QH54</f>
        <v>0</v>
      </c>
      <c r="QS54" s="157" t="s">
        <v>70</v>
      </c>
      <c r="QT54" s="157">
        <v>231</v>
      </c>
      <c r="QU54" s="157">
        <v>223</v>
      </c>
      <c r="QV54" s="157">
        <v>7</v>
      </c>
      <c r="QW54" s="157">
        <v>1</v>
      </c>
      <c r="QX54" s="158">
        <f t="shared" si="61"/>
        <v>0.96536796536796532</v>
      </c>
      <c r="QY54" s="158">
        <f t="shared" si="62"/>
        <v>0</v>
      </c>
      <c r="RA54" s="157" t="s">
        <v>70</v>
      </c>
      <c r="RB54" s="157">
        <v>231</v>
      </c>
      <c r="RC54" s="157">
        <v>223</v>
      </c>
      <c r="RD54" s="157">
        <v>7</v>
      </c>
      <c r="RE54" s="157">
        <v>1</v>
      </c>
      <c r="RF54" s="158">
        <f t="shared" si="63"/>
        <v>0.96536796536796532</v>
      </c>
      <c r="RG54" s="158">
        <f t="shared" si="64"/>
        <v>0</v>
      </c>
      <c r="RI54" s="157" t="s">
        <v>70</v>
      </c>
      <c r="RJ54" s="157">
        <v>231</v>
      </c>
      <c r="RK54" s="157">
        <v>223</v>
      </c>
      <c r="RL54" s="157">
        <v>7</v>
      </c>
      <c r="RM54" s="157">
        <v>1</v>
      </c>
      <c r="RN54" s="158">
        <f t="shared" si="65"/>
        <v>0.96536796536796532</v>
      </c>
      <c r="RO54" s="158">
        <f t="shared" si="66"/>
        <v>0</v>
      </c>
      <c r="RQ54" s="157" t="s">
        <v>70</v>
      </c>
      <c r="RR54" s="157">
        <v>231</v>
      </c>
      <c r="RS54" s="157">
        <v>223</v>
      </c>
      <c r="RT54" s="157">
        <v>7</v>
      </c>
      <c r="RU54" s="157">
        <v>1</v>
      </c>
      <c r="RV54" s="158">
        <f t="shared" si="67"/>
        <v>0.96536796536796532</v>
      </c>
      <c r="RW54" s="158">
        <f t="shared" si="68"/>
        <v>0</v>
      </c>
      <c r="RY54" s="157" t="s">
        <v>70</v>
      </c>
      <c r="RZ54" s="157">
        <v>231</v>
      </c>
      <c r="SA54" s="157">
        <v>223</v>
      </c>
      <c r="SB54" s="157">
        <v>7</v>
      </c>
      <c r="SC54" s="157">
        <v>1</v>
      </c>
      <c r="SD54" s="158">
        <f t="shared" si="69"/>
        <v>0.96536796536796532</v>
      </c>
      <c r="SE54" s="158">
        <f t="shared" si="70"/>
        <v>0</v>
      </c>
      <c r="SG54" s="157" t="s">
        <v>70</v>
      </c>
      <c r="SH54" s="157">
        <v>231</v>
      </c>
      <c r="SI54" s="157">
        <v>223</v>
      </c>
      <c r="SJ54" s="157">
        <v>7</v>
      </c>
      <c r="SK54" s="157">
        <v>1</v>
      </c>
      <c r="SL54" s="158">
        <f t="shared" si="71"/>
        <v>0.96536796536796532</v>
      </c>
      <c r="SM54" s="158">
        <f t="shared" si="72"/>
        <v>0</v>
      </c>
      <c r="SO54" s="157" t="s">
        <v>70</v>
      </c>
      <c r="SP54" s="157">
        <v>231</v>
      </c>
      <c r="SQ54" s="157">
        <v>223</v>
      </c>
      <c r="SR54" s="157">
        <v>7</v>
      </c>
      <c r="SS54" s="157">
        <v>1</v>
      </c>
      <c r="ST54" s="158">
        <f t="shared" si="73"/>
        <v>0.96536796536796532</v>
      </c>
      <c r="SU54" s="158">
        <f t="shared" si="74"/>
        <v>0</v>
      </c>
      <c r="SW54" s="157" t="s">
        <v>70</v>
      </c>
      <c r="SX54" s="157">
        <v>231</v>
      </c>
      <c r="SY54" s="157">
        <v>223</v>
      </c>
      <c r="SZ54" s="157">
        <v>7</v>
      </c>
      <c r="TA54" s="157">
        <v>1</v>
      </c>
      <c r="TB54" s="158">
        <f t="shared" si="75"/>
        <v>0.96536796536796532</v>
      </c>
      <c r="TC54" s="158">
        <f t="shared" si="76"/>
        <v>0</v>
      </c>
      <c r="TE54" s="157" t="s">
        <v>70</v>
      </c>
      <c r="TF54" s="157">
        <v>231</v>
      </c>
      <c r="TG54" s="157">
        <v>223</v>
      </c>
      <c r="TH54" s="157">
        <v>7</v>
      </c>
      <c r="TI54" s="157">
        <v>1</v>
      </c>
      <c r="TJ54" s="158">
        <f t="shared" si="77"/>
        <v>0.96536796536796532</v>
      </c>
      <c r="TK54" s="158">
        <f t="shared" si="78"/>
        <v>0</v>
      </c>
      <c r="TM54" s="157" t="s">
        <v>70</v>
      </c>
      <c r="TN54" s="157">
        <v>231</v>
      </c>
      <c r="TO54" s="157">
        <v>223</v>
      </c>
      <c r="TP54" s="157">
        <v>7</v>
      </c>
      <c r="TQ54" s="157">
        <v>1</v>
      </c>
      <c r="TR54" s="158">
        <f t="shared" si="79"/>
        <v>0.96536796536796532</v>
      </c>
      <c r="TS54" s="158">
        <f t="shared" si="80"/>
        <v>0</v>
      </c>
      <c r="TU54" s="157" t="s">
        <v>70</v>
      </c>
      <c r="TV54" s="157">
        <v>231</v>
      </c>
      <c r="TW54" s="157">
        <v>223</v>
      </c>
      <c r="TX54" s="157">
        <v>7</v>
      </c>
      <c r="TY54" s="157">
        <v>1</v>
      </c>
      <c r="TZ54" s="158">
        <f t="shared" si="81"/>
        <v>0.96536796536796532</v>
      </c>
      <c r="UA54" s="158">
        <f t="shared" si="82"/>
        <v>0</v>
      </c>
      <c r="UC54" s="157" t="s">
        <v>70</v>
      </c>
      <c r="UD54" s="157">
        <v>231</v>
      </c>
      <c r="UE54" s="157">
        <v>223</v>
      </c>
      <c r="UF54" s="157">
        <v>7</v>
      </c>
      <c r="UG54" s="157">
        <v>1</v>
      </c>
      <c r="UH54" s="158">
        <f t="shared" si="83"/>
        <v>0.96536796536796532</v>
      </c>
      <c r="UI54" s="158">
        <f t="shared" si="84"/>
        <v>0</v>
      </c>
      <c r="UK54" s="157" t="s">
        <v>70</v>
      </c>
      <c r="UL54" s="157">
        <v>231</v>
      </c>
      <c r="UM54" s="157">
        <v>223</v>
      </c>
      <c r="UN54" s="157">
        <v>7</v>
      </c>
      <c r="UO54" s="157">
        <v>1</v>
      </c>
      <c r="UP54" s="158">
        <f t="shared" si="85"/>
        <v>0.96536796536796532</v>
      </c>
      <c r="UQ54" s="158">
        <f t="shared" si="86"/>
        <v>0</v>
      </c>
      <c r="US54" s="157" t="s">
        <v>70</v>
      </c>
      <c r="UT54" s="157">
        <v>270</v>
      </c>
      <c r="UU54" s="157">
        <v>260</v>
      </c>
      <c r="UV54" s="157">
        <v>8</v>
      </c>
      <c r="UW54" s="157">
        <v>2</v>
      </c>
      <c r="UX54" s="158">
        <f t="shared" si="87"/>
        <v>0.96296296296296291</v>
      </c>
      <c r="UY54" s="158">
        <f t="shared" si="88"/>
        <v>-2.4050024050024099E-3</v>
      </c>
      <c r="UZ54" s="110" t="s">
        <v>119</v>
      </c>
      <c r="VA54" s="157" t="s">
        <v>70</v>
      </c>
      <c r="VB54" s="157">
        <v>270</v>
      </c>
      <c r="VC54" s="157">
        <v>260</v>
      </c>
      <c r="VD54" s="157">
        <v>8</v>
      </c>
      <c r="VE54" s="157">
        <v>2</v>
      </c>
      <c r="VF54" s="158">
        <f t="shared" si="89"/>
        <v>0.96296296296296291</v>
      </c>
      <c r="VG54" s="158">
        <f t="shared" si="90"/>
        <v>0</v>
      </c>
      <c r="VH54" s="17" t="s">
        <v>119</v>
      </c>
      <c r="VI54" s="157" t="s">
        <v>70</v>
      </c>
      <c r="VJ54" s="157">
        <v>270</v>
      </c>
      <c r="VK54" s="157">
        <v>260</v>
      </c>
      <c r="VL54" s="157">
        <v>8</v>
      </c>
      <c r="VM54" s="157">
        <v>2</v>
      </c>
      <c r="VN54" s="158">
        <f t="shared" si="91"/>
        <v>0.96296296296296291</v>
      </c>
      <c r="VO54" s="158">
        <f t="shared" si="92"/>
        <v>0</v>
      </c>
      <c r="VP54" s="17" t="s">
        <v>119</v>
      </c>
      <c r="VQ54" s="157" t="s">
        <v>70</v>
      </c>
      <c r="VR54" s="157">
        <v>270</v>
      </c>
      <c r="VS54" s="157">
        <v>260</v>
      </c>
      <c r="VT54" s="157">
        <v>8</v>
      </c>
      <c r="VU54" s="157">
        <v>2</v>
      </c>
      <c r="VV54" s="158">
        <f t="shared" si="93"/>
        <v>0.96296296296296291</v>
      </c>
      <c r="VW54" s="158">
        <f t="shared" si="94"/>
        <v>0</v>
      </c>
      <c r="VX54" s="17" t="s">
        <v>119</v>
      </c>
      <c r="VY54" s="157" t="s">
        <v>70</v>
      </c>
      <c r="VZ54" s="157">
        <v>270</v>
      </c>
      <c r="WA54" s="159">
        <v>260</v>
      </c>
      <c r="WB54" s="159">
        <v>8</v>
      </c>
      <c r="WC54" s="159">
        <v>2</v>
      </c>
      <c r="WD54" s="158">
        <f t="shared" si="95"/>
        <v>0.96296296296296291</v>
      </c>
      <c r="WE54" s="158">
        <f t="shared" si="96"/>
        <v>0</v>
      </c>
      <c r="WF54" s="17" t="s">
        <v>119</v>
      </c>
      <c r="WG54" s="157" t="s">
        <v>70</v>
      </c>
      <c r="WH54" s="157">
        <v>270</v>
      </c>
      <c r="WI54" s="159">
        <v>260</v>
      </c>
      <c r="WJ54" s="159">
        <v>8</v>
      </c>
      <c r="WK54" s="159">
        <v>2</v>
      </c>
      <c r="WL54" s="158">
        <f t="shared" si="97"/>
        <v>0.96296296296296291</v>
      </c>
      <c r="WM54" s="158">
        <f t="shared" si="98"/>
        <v>0</v>
      </c>
      <c r="WN54" s="17" t="s">
        <v>119</v>
      </c>
      <c r="WO54" s="157" t="s">
        <v>70</v>
      </c>
      <c r="WP54" s="157">
        <v>270</v>
      </c>
      <c r="WQ54" s="159">
        <v>260</v>
      </c>
      <c r="WR54" s="159">
        <v>8</v>
      </c>
      <c r="WS54" s="159">
        <v>2</v>
      </c>
      <c r="WT54" s="158">
        <f t="shared" si="99"/>
        <v>0.96296296296296291</v>
      </c>
      <c r="WU54" s="158">
        <f t="shared" si="100"/>
        <v>0</v>
      </c>
      <c r="WV54" s="157" t="s">
        <v>119</v>
      </c>
      <c r="WW54" s="157" t="s">
        <v>70</v>
      </c>
      <c r="WX54" s="157">
        <v>270</v>
      </c>
      <c r="WY54" s="157">
        <v>260</v>
      </c>
      <c r="WZ54" s="157">
        <v>8</v>
      </c>
      <c r="XA54" s="157">
        <v>2</v>
      </c>
      <c r="XB54" s="158">
        <f t="shared" si="101"/>
        <v>0.96296296296296291</v>
      </c>
      <c r="XC54" s="158" t="str">
        <f t="shared" si="102"/>
        <v>OK</v>
      </c>
      <c r="XD54" s="159" t="s">
        <v>119</v>
      </c>
      <c r="XE54" s="157" t="s">
        <v>70</v>
      </c>
      <c r="XF54" s="157">
        <v>270</v>
      </c>
      <c r="XG54" s="157">
        <v>260</v>
      </c>
      <c r="XH54" s="157">
        <v>8</v>
      </c>
      <c r="XI54" s="157">
        <v>2</v>
      </c>
      <c r="XJ54" s="158">
        <f t="shared" si="103"/>
        <v>0.96296296296296291</v>
      </c>
      <c r="XK54" s="158" t="str">
        <f t="shared" si="114"/>
        <v>OK</v>
      </c>
      <c r="XL54" s="157" t="s">
        <v>434</v>
      </c>
      <c r="XM54" s="157" t="s">
        <v>70</v>
      </c>
      <c r="XN54" s="157">
        <v>270</v>
      </c>
      <c r="XO54" s="157">
        <v>260</v>
      </c>
      <c r="XP54" s="157">
        <v>8</v>
      </c>
      <c r="XQ54" s="157">
        <v>2</v>
      </c>
      <c r="XR54" s="158">
        <f t="shared" si="104"/>
        <v>0.96296296296296291</v>
      </c>
      <c r="XS54" s="158" t="str">
        <f t="shared" si="115"/>
        <v>OK</v>
      </c>
    </row>
    <row r="55" spans="1:643" ht="17.25" thickBot="1">
      <c r="A55" s="2" t="s">
        <v>71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2" t="s">
        <v>71</v>
      </c>
      <c r="I55" s="2">
        <v>192</v>
      </c>
      <c r="J55" s="2">
        <v>175</v>
      </c>
      <c r="K55" s="2">
        <v>6</v>
      </c>
      <c r="L55" s="2">
        <v>11</v>
      </c>
      <c r="M55" s="4">
        <v>0.91</v>
      </c>
      <c r="N55" s="4">
        <f t="shared" si="116"/>
        <v>-4.9999999999999933E-2</v>
      </c>
      <c r="P55" s="2" t="s">
        <v>71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4">
        <f t="shared" si="3"/>
        <v>4.9999999999999933E-2</v>
      </c>
      <c r="X55" s="7" t="s">
        <v>71</v>
      </c>
      <c r="Y55" s="1">
        <v>192</v>
      </c>
      <c r="Z55" s="1">
        <v>184</v>
      </c>
      <c r="AA55" s="1">
        <v>7</v>
      </c>
      <c r="AB55" s="1">
        <v>1</v>
      </c>
      <c r="AC55" s="3">
        <v>0.96</v>
      </c>
      <c r="AD55" s="4">
        <f t="shared" si="4"/>
        <v>0</v>
      </c>
      <c r="AF55" s="66" t="s">
        <v>71</v>
      </c>
      <c r="AG55" s="1">
        <v>192</v>
      </c>
      <c r="AH55" s="1">
        <v>184</v>
      </c>
      <c r="AI55" s="1">
        <v>7</v>
      </c>
      <c r="AJ55" s="1">
        <v>1</v>
      </c>
      <c r="AK55" s="3">
        <v>0.96</v>
      </c>
      <c r="AL55" s="4">
        <f t="shared" si="5"/>
        <v>0</v>
      </c>
      <c r="AN55" s="77" t="s">
        <v>71</v>
      </c>
      <c r="AO55" s="2">
        <v>192</v>
      </c>
      <c r="AP55" s="2">
        <v>183</v>
      </c>
      <c r="AQ55" s="2">
        <v>7</v>
      </c>
      <c r="AR55" s="7">
        <v>2</v>
      </c>
      <c r="AS55" s="4">
        <f>AP55/AO55</f>
        <v>0.953125</v>
      </c>
      <c r="AT55" s="4">
        <f t="shared" si="6"/>
        <v>-6.8749999999999645E-3</v>
      </c>
      <c r="AV55" s="66" t="s">
        <v>71</v>
      </c>
      <c r="AW55" s="2">
        <v>192</v>
      </c>
      <c r="AX55" s="11">
        <v>183</v>
      </c>
      <c r="AY55" s="11">
        <v>7</v>
      </c>
      <c r="AZ55" s="11">
        <v>2</v>
      </c>
      <c r="BA55" s="4">
        <f>AX55/AW55</f>
        <v>0.953125</v>
      </c>
      <c r="BB55" s="4">
        <f t="shared" si="7"/>
        <v>0</v>
      </c>
      <c r="BD55" s="66" t="s">
        <v>71</v>
      </c>
      <c r="BE55" s="75">
        <v>192</v>
      </c>
      <c r="BF55" s="75">
        <v>184</v>
      </c>
      <c r="BG55" s="75">
        <v>7</v>
      </c>
      <c r="BH55" s="75">
        <v>1</v>
      </c>
      <c r="BI55" s="76">
        <v>0.96</v>
      </c>
      <c r="BJ55" s="4">
        <f t="shared" si="8"/>
        <v>6.8749999999999645E-3</v>
      </c>
      <c r="BL55" s="66" t="s">
        <v>71</v>
      </c>
      <c r="BM55" s="75">
        <v>192</v>
      </c>
      <c r="BN55" s="75">
        <v>184</v>
      </c>
      <c r="BO55" s="75">
        <v>7</v>
      </c>
      <c r="BP55" s="75">
        <v>1</v>
      </c>
      <c r="BQ55" s="76">
        <v>0.96</v>
      </c>
      <c r="BR55" s="4">
        <f t="shared" si="9"/>
        <v>0</v>
      </c>
      <c r="BT55" s="66" t="s">
        <v>71</v>
      </c>
      <c r="BU55" s="75">
        <v>192</v>
      </c>
      <c r="BV55" s="75">
        <v>185</v>
      </c>
      <c r="BW55" s="75">
        <v>7</v>
      </c>
      <c r="BX55" s="75">
        <v>0</v>
      </c>
      <c r="BY55" s="76">
        <f>BV55/BU55</f>
        <v>0.96354166666666663</v>
      </c>
      <c r="BZ55" s="4">
        <f t="shared" si="10"/>
        <v>3.5416666666666652E-3</v>
      </c>
      <c r="CB55" s="66" t="s">
        <v>71</v>
      </c>
      <c r="CC55" s="75">
        <v>192</v>
      </c>
      <c r="CD55" s="75">
        <v>185</v>
      </c>
      <c r="CE55" s="75">
        <v>7</v>
      </c>
      <c r="CF55" s="75">
        <v>0</v>
      </c>
      <c r="CG55" s="76">
        <f>CD55/CC55</f>
        <v>0.96354166666666663</v>
      </c>
      <c r="CH55" s="4">
        <f t="shared" si="11"/>
        <v>0</v>
      </c>
      <c r="CJ55" s="66" t="s">
        <v>71</v>
      </c>
      <c r="CK55" s="75">
        <v>192</v>
      </c>
      <c r="CL55" s="75">
        <v>185</v>
      </c>
      <c r="CM55" s="75">
        <v>7</v>
      </c>
      <c r="CN55" s="75">
        <v>0</v>
      </c>
      <c r="CO55" s="76">
        <f>CL55/CK55</f>
        <v>0.96354166666666663</v>
      </c>
      <c r="CP55" s="4">
        <f t="shared" si="12"/>
        <v>0</v>
      </c>
      <c r="CR55" s="66" t="s">
        <v>71</v>
      </c>
      <c r="CS55" s="75">
        <v>192</v>
      </c>
      <c r="CT55" s="75">
        <v>185</v>
      </c>
      <c r="CU55" s="75">
        <v>7</v>
      </c>
      <c r="CV55" s="75">
        <v>0</v>
      </c>
      <c r="CW55" s="76">
        <f>CT55/CS55</f>
        <v>0.96354166666666663</v>
      </c>
      <c r="CX55" s="4">
        <f t="shared" si="13"/>
        <v>0</v>
      </c>
      <c r="CZ55" s="66" t="s">
        <v>71</v>
      </c>
      <c r="DA55" s="2">
        <v>192</v>
      </c>
      <c r="DB55" s="2">
        <v>184</v>
      </c>
      <c r="DC55" s="2">
        <v>7</v>
      </c>
      <c r="DD55" s="2">
        <v>1</v>
      </c>
      <c r="DE55" s="4">
        <f>DB55/DA55</f>
        <v>0.95833333333333337</v>
      </c>
      <c r="DF55" s="4">
        <f t="shared" si="14"/>
        <v>-5.2083333333332593E-3</v>
      </c>
      <c r="DH55" s="66" t="s">
        <v>71</v>
      </c>
      <c r="DI55" s="2">
        <v>192</v>
      </c>
      <c r="DJ55" s="2">
        <v>184</v>
      </c>
      <c r="DK55" s="2">
        <v>7</v>
      </c>
      <c r="DL55" s="2">
        <v>1</v>
      </c>
      <c r="DM55" s="4">
        <f>DJ55/DI55</f>
        <v>0.95833333333333337</v>
      </c>
      <c r="DN55" s="4">
        <f t="shared" si="15"/>
        <v>0</v>
      </c>
      <c r="DP55" s="66" t="s">
        <v>71</v>
      </c>
      <c r="DQ55" s="2">
        <v>192</v>
      </c>
      <c r="DR55" s="2">
        <v>184</v>
      </c>
      <c r="DS55" s="2">
        <v>7</v>
      </c>
      <c r="DT55" s="2">
        <v>1</v>
      </c>
      <c r="DU55" s="4">
        <f>DR55/DQ55</f>
        <v>0.95833333333333337</v>
      </c>
      <c r="DV55" s="4">
        <f t="shared" si="16"/>
        <v>0</v>
      </c>
      <c r="DX55" s="66" t="s">
        <v>71</v>
      </c>
      <c r="DY55" s="2">
        <v>192</v>
      </c>
      <c r="DZ55" s="2">
        <v>184</v>
      </c>
      <c r="EA55" s="2">
        <v>7</v>
      </c>
      <c r="EB55" s="2">
        <v>1</v>
      </c>
      <c r="EC55" s="4">
        <f>DZ55/DY55</f>
        <v>0.95833333333333337</v>
      </c>
      <c r="ED55" s="4">
        <f t="shared" si="17"/>
        <v>0</v>
      </c>
      <c r="EF55" s="66" t="s">
        <v>71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8"/>
        <v>5.2083333333332593E-3</v>
      </c>
      <c r="EN55" s="66" t="s">
        <v>71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9"/>
        <v>0</v>
      </c>
      <c r="EV55" s="66" t="s">
        <v>71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4">
        <f t="shared" si="20"/>
        <v>0</v>
      </c>
      <c r="FD55" s="66" t="s">
        <v>71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4">
        <f t="shared" si="21"/>
        <v>0</v>
      </c>
      <c r="FL55" s="65" t="s">
        <v>71</v>
      </c>
      <c r="FM55" s="2">
        <v>192</v>
      </c>
      <c r="FN55" s="2">
        <v>185</v>
      </c>
      <c r="FO55" s="2">
        <v>7</v>
      </c>
      <c r="FP55" s="107">
        <v>0</v>
      </c>
      <c r="FQ55" s="4">
        <f>FN55/FM55</f>
        <v>0.96354166666666663</v>
      </c>
      <c r="FR55" s="4">
        <f t="shared" si="22"/>
        <v>0</v>
      </c>
      <c r="FS55" s="2" t="s">
        <v>119</v>
      </c>
      <c r="FT55" s="65" t="s">
        <v>71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4">
        <f t="shared" si="23"/>
        <v>0</v>
      </c>
      <c r="GB55" s="65" t="s">
        <v>71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4">
        <f t="shared" si="24"/>
        <v>0</v>
      </c>
      <c r="GI55" s="2" t="s">
        <v>119</v>
      </c>
      <c r="GJ55" s="65" t="s">
        <v>71</v>
      </c>
      <c r="GK55" s="2">
        <v>192</v>
      </c>
      <c r="GL55" s="2">
        <v>184</v>
      </c>
      <c r="GM55" s="2">
        <v>7</v>
      </c>
      <c r="GN55" s="2">
        <v>1</v>
      </c>
      <c r="GO55" s="4">
        <f>GL55/GK55</f>
        <v>0.95833333333333337</v>
      </c>
      <c r="GP55" s="4">
        <f t="shared" si="25"/>
        <v>-5.2083333333332593E-3</v>
      </c>
      <c r="GR55" s="65" t="s">
        <v>71</v>
      </c>
      <c r="GS55" s="2">
        <v>192</v>
      </c>
      <c r="GT55" s="2">
        <v>184</v>
      </c>
      <c r="GU55" s="2">
        <v>7</v>
      </c>
      <c r="GV55" s="2">
        <v>1</v>
      </c>
      <c r="GW55" s="4">
        <f>GT55/GS55</f>
        <v>0.95833333333333337</v>
      </c>
      <c r="GX55" s="111">
        <f t="shared" si="111"/>
        <v>0</v>
      </c>
      <c r="GZ55" s="65" t="s">
        <v>71</v>
      </c>
      <c r="HA55" s="2">
        <v>192</v>
      </c>
      <c r="HB55" s="2">
        <v>185</v>
      </c>
      <c r="HC55" s="2">
        <v>7</v>
      </c>
      <c r="HD55" s="11">
        <v>0</v>
      </c>
      <c r="HE55" s="4">
        <f>HB55/HA55</f>
        <v>0.96354166666666663</v>
      </c>
      <c r="HF55" s="4">
        <f>HE55-'[1]ASUS MeMO Pad 8 K011'!ES55</f>
        <v>0</v>
      </c>
      <c r="HG55" s="2" t="s">
        <v>119</v>
      </c>
      <c r="HH55" s="65" t="s">
        <v>71</v>
      </c>
      <c r="HI55" s="2">
        <v>192</v>
      </c>
      <c r="HJ55" s="2">
        <v>185</v>
      </c>
      <c r="HK55" s="2">
        <v>7</v>
      </c>
      <c r="HL55" s="7">
        <v>0</v>
      </c>
      <c r="HM55" s="4">
        <f>HJ55/HI55</f>
        <v>0.96354166666666663</v>
      </c>
      <c r="HN55" s="4">
        <f t="shared" si="26"/>
        <v>0</v>
      </c>
      <c r="HO55" s="2" t="s">
        <v>119</v>
      </c>
      <c r="HP55" s="65" t="s">
        <v>71</v>
      </c>
      <c r="HQ55" s="2">
        <v>192</v>
      </c>
      <c r="HR55" s="2">
        <v>185</v>
      </c>
      <c r="HS55" s="2">
        <v>7</v>
      </c>
      <c r="HT55" s="11">
        <v>0</v>
      </c>
      <c r="HU55" s="4">
        <f>HR55/HQ55</f>
        <v>0.96354166666666663</v>
      </c>
      <c r="HV55" s="4">
        <f t="shared" si="27"/>
        <v>0</v>
      </c>
      <c r="HX55" s="65" t="s">
        <v>71</v>
      </c>
      <c r="HY55" s="2">
        <v>192</v>
      </c>
      <c r="HZ55" s="2">
        <v>185</v>
      </c>
      <c r="IA55" s="2">
        <v>7</v>
      </c>
      <c r="IB55" s="7">
        <v>0</v>
      </c>
      <c r="IC55" s="4">
        <f t="shared" si="105"/>
        <v>0.96354166666666663</v>
      </c>
      <c r="ID55" s="4">
        <f t="shared" si="28"/>
        <v>0</v>
      </c>
      <c r="IE55" s="2" t="s">
        <v>119</v>
      </c>
      <c r="IF55" s="65" t="s">
        <v>71</v>
      </c>
      <c r="IG55" s="2">
        <v>192</v>
      </c>
      <c r="IH55" s="2">
        <v>185</v>
      </c>
      <c r="II55" s="2">
        <v>7</v>
      </c>
      <c r="IJ55" s="7">
        <v>0</v>
      </c>
      <c r="IK55" s="4">
        <f>IH55/IG55</f>
        <v>0.96354166666666663</v>
      </c>
      <c r="IL55" s="4">
        <f t="shared" si="29"/>
        <v>0</v>
      </c>
      <c r="IM55" s="2" t="s">
        <v>203</v>
      </c>
      <c r="IN55" s="65" t="s">
        <v>71</v>
      </c>
      <c r="IO55" s="2">
        <v>192</v>
      </c>
      <c r="IP55" s="2">
        <v>185</v>
      </c>
      <c r="IQ55" s="2">
        <v>7</v>
      </c>
      <c r="IR55" s="7">
        <v>0</v>
      </c>
      <c r="IS55" s="4">
        <f>IP55/IO55</f>
        <v>0.96354166666666663</v>
      </c>
      <c r="IT55" s="4">
        <f t="shared" si="30"/>
        <v>0</v>
      </c>
      <c r="IU55" s="2" t="s">
        <v>216</v>
      </c>
      <c r="IV55" s="65" t="s">
        <v>71</v>
      </c>
      <c r="IW55" s="2">
        <v>192</v>
      </c>
      <c r="IX55" s="2">
        <v>185</v>
      </c>
      <c r="IY55" s="2">
        <v>7</v>
      </c>
      <c r="IZ55" s="7">
        <v>0</v>
      </c>
      <c r="JA55" s="4">
        <f>IX55/IW55</f>
        <v>0.96354166666666663</v>
      </c>
      <c r="JB55" s="4">
        <f t="shared" si="31"/>
        <v>0</v>
      </c>
      <c r="JC55" s="2" t="s">
        <v>221</v>
      </c>
      <c r="JD55" s="114" t="s">
        <v>71</v>
      </c>
      <c r="JE55" s="2">
        <v>192</v>
      </c>
      <c r="JF55" s="2">
        <v>185</v>
      </c>
      <c r="JG55" s="2">
        <v>7</v>
      </c>
      <c r="JH55" s="7">
        <v>0</v>
      </c>
      <c r="JI55" s="4">
        <f>JF55/JE55</f>
        <v>0.96354166666666663</v>
      </c>
      <c r="JJ55" s="4">
        <f t="shared" si="32"/>
        <v>0</v>
      </c>
      <c r="JK55" s="2" t="s">
        <v>119</v>
      </c>
      <c r="JL55" s="114" t="s">
        <v>71</v>
      </c>
      <c r="JM55" s="2">
        <v>192</v>
      </c>
      <c r="JN55" s="2">
        <v>185</v>
      </c>
      <c r="JO55" s="2">
        <v>7</v>
      </c>
      <c r="JP55" s="2">
        <v>0</v>
      </c>
      <c r="JQ55" s="4">
        <v>0.96</v>
      </c>
      <c r="JR55" s="4">
        <f t="shared" si="117"/>
        <v>-3.5416666666666652E-3</v>
      </c>
      <c r="JT55" s="114" t="s">
        <v>71</v>
      </c>
      <c r="JU55" s="2">
        <v>192</v>
      </c>
      <c r="JV55" s="2">
        <v>185</v>
      </c>
      <c r="JW55" s="2">
        <v>7</v>
      </c>
      <c r="JX55" s="2">
        <v>0</v>
      </c>
      <c r="JY55" s="4">
        <v>0.96</v>
      </c>
      <c r="JZ55" s="4">
        <f t="shared" si="34"/>
        <v>0</v>
      </c>
      <c r="KB55" s="65" t="s">
        <v>71</v>
      </c>
      <c r="KC55" s="2">
        <v>192</v>
      </c>
      <c r="KD55" s="2">
        <v>185</v>
      </c>
      <c r="KE55" s="2">
        <v>7</v>
      </c>
      <c r="KF55" s="2">
        <v>0</v>
      </c>
      <c r="KG55" s="4">
        <f>KD55/KC55</f>
        <v>0.96354166666666663</v>
      </c>
      <c r="KH55" s="4">
        <f t="shared" si="35"/>
        <v>3.5416666666666652E-3</v>
      </c>
      <c r="KI55" s="2" t="s">
        <v>119</v>
      </c>
      <c r="KJ55" s="65" t="s">
        <v>71</v>
      </c>
      <c r="KK55" s="2">
        <v>192</v>
      </c>
      <c r="KL55" s="2">
        <v>185</v>
      </c>
      <c r="KM55" s="2">
        <v>7</v>
      </c>
      <c r="KN55" s="2">
        <v>0</v>
      </c>
      <c r="KO55" s="4">
        <f>KL55/KK55</f>
        <v>0.96354166666666663</v>
      </c>
      <c r="KP55" s="4">
        <f t="shared" si="36"/>
        <v>0</v>
      </c>
      <c r="KQ55" s="4"/>
      <c r="KR55" s="123" t="s">
        <v>71</v>
      </c>
      <c r="KS55" s="116">
        <v>192</v>
      </c>
      <c r="KT55" s="117">
        <v>185</v>
      </c>
      <c r="KU55" s="117">
        <v>7</v>
      </c>
      <c r="KV55" s="117">
        <v>0</v>
      </c>
      <c r="KW55" s="118">
        <v>0.96354166666666663</v>
      </c>
      <c r="KX55" s="118">
        <v>0</v>
      </c>
      <c r="KY55" s="116" t="s">
        <v>119</v>
      </c>
      <c r="KZ55" s="123" t="s">
        <v>71</v>
      </c>
      <c r="LA55" s="116">
        <v>192</v>
      </c>
      <c r="LB55" s="116">
        <v>185</v>
      </c>
      <c r="LC55" s="116">
        <v>7</v>
      </c>
      <c r="LD55" s="116">
        <v>0</v>
      </c>
      <c r="LE55" s="122">
        <v>0.94</v>
      </c>
      <c r="LF55" s="158">
        <f t="shared" si="37"/>
        <v>-2.3541666666666683E-2</v>
      </c>
      <c r="LG55" s="158"/>
      <c r="LH55" s="163" t="s">
        <v>71</v>
      </c>
      <c r="LI55" s="156">
        <v>192</v>
      </c>
      <c r="LJ55" s="156">
        <v>185</v>
      </c>
      <c r="LK55" s="156">
        <v>7</v>
      </c>
      <c r="LL55" s="156">
        <v>0</v>
      </c>
      <c r="LM55" s="162">
        <v>0.94</v>
      </c>
      <c r="LN55" s="158">
        <f t="shared" si="38"/>
        <v>0</v>
      </c>
      <c r="LO55" s="157" t="s">
        <v>119</v>
      </c>
      <c r="LP55" s="163" t="s">
        <v>71</v>
      </c>
      <c r="LQ55" s="156">
        <v>192</v>
      </c>
      <c r="LR55" s="156">
        <v>185</v>
      </c>
      <c r="LS55" s="156">
        <v>7</v>
      </c>
      <c r="LT55" s="156">
        <v>0</v>
      </c>
      <c r="LU55" s="162">
        <f>LR55/LQ55</f>
        <v>0.96354166666666663</v>
      </c>
      <c r="LV55" s="4">
        <f t="shared" si="39"/>
        <v>0</v>
      </c>
      <c r="LX55" s="161" t="s">
        <v>71</v>
      </c>
      <c r="LY55" s="157">
        <v>192</v>
      </c>
      <c r="LZ55" s="157">
        <v>185</v>
      </c>
      <c r="MA55" s="157">
        <v>7</v>
      </c>
      <c r="MB55" s="159">
        <v>0</v>
      </c>
      <c r="MC55" s="158">
        <f t="shared" si="109"/>
        <v>0.96354166666666663</v>
      </c>
      <c r="MD55" s="158">
        <f t="shared" si="40"/>
        <v>0</v>
      </c>
      <c r="ME55" s="2" t="s">
        <v>119</v>
      </c>
      <c r="MF55" s="163" t="s">
        <v>71</v>
      </c>
      <c r="MG55" s="156">
        <v>192</v>
      </c>
      <c r="MH55" s="175">
        <v>188</v>
      </c>
      <c r="MI55" s="156">
        <v>4</v>
      </c>
      <c r="MJ55" s="156">
        <v>0</v>
      </c>
      <c r="MK55" s="162">
        <f t="shared" si="41"/>
        <v>0.97916666666666663</v>
      </c>
      <c r="ML55" s="158">
        <f t="shared" si="42"/>
        <v>1.5625E-2</v>
      </c>
      <c r="MM55" s="157" t="s">
        <v>119</v>
      </c>
      <c r="MN55" s="163" t="s">
        <v>71</v>
      </c>
      <c r="MO55" s="156">
        <v>192</v>
      </c>
      <c r="MP55" s="175">
        <v>188</v>
      </c>
      <c r="MQ55" s="156">
        <v>4</v>
      </c>
      <c r="MR55" s="156">
        <v>0</v>
      </c>
      <c r="MS55" s="162">
        <v>0.94</v>
      </c>
      <c r="MT55" s="158">
        <f t="shared" si="43"/>
        <v>-3.9166666666666683E-2</v>
      </c>
      <c r="MU55" s="157" t="s">
        <v>119</v>
      </c>
      <c r="MV55" s="163" t="s">
        <v>71</v>
      </c>
      <c r="MW55" s="170">
        <v>192</v>
      </c>
      <c r="MX55" s="170">
        <v>188</v>
      </c>
      <c r="MY55" s="170">
        <v>4</v>
      </c>
      <c r="MZ55" s="170">
        <v>0</v>
      </c>
      <c r="NA55" s="178">
        <f>MX55/MW55</f>
        <v>0.97916666666666663</v>
      </c>
      <c r="NB55" s="158">
        <f t="shared" si="44"/>
        <v>3.9166666666666683E-2</v>
      </c>
      <c r="NC55" s="157" t="s">
        <v>119</v>
      </c>
      <c r="ND55" s="163" t="s">
        <v>71</v>
      </c>
      <c r="NE55" s="156">
        <v>192</v>
      </c>
      <c r="NF55" s="175">
        <v>188</v>
      </c>
      <c r="NG55" s="156">
        <v>4</v>
      </c>
      <c r="NH55" s="156">
        <v>0</v>
      </c>
      <c r="NI55" s="162">
        <v>0.95</v>
      </c>
      <c r="NJ55" s="158">
        <f t="shared" si="45"/>
        <v>-2.9166666666666674E-2</v>
      </c>
      <c r="NK55" s="157"/>
      <c r="NL55" s="163" t="s">
        <v>71</v>
      </c>
      <c r="NM55" s="156">
        <v>192</v>
      </c>
      <c r="NN55" s="175">
        <v>188</v>
      </c>
      <c r="NO55" s="156">
        <v>4</v>
      </c>
      <c r="NP55" s="156">
        <v>0</v>
      </c>
      <c r="NQ55" s="162">
        <v>0.95</v>
      </c>
      <c r="NR55" s="158">
        <f t="shared" si="46"/>
        <v>0</v>
      </c>
      <c r="NS55" s="157"/>
      <c r="OO55" s="161" t="s">
        <v>71</v>
      </c>
      <c r="OP55" s="157">
        <v>192</v>
      </c>
      <c r="OQ55" s="157">
        <v>185</v>
      </c>
      <c r="OR55" s="159">
        <v>7</v>
      </c>
      <c r="OS55" s="159">
        <v>0</v>
      </c>
      <c r="OT55" s="158">
        <f>OQ55/OP55</f>
        <v>0.96354166666666663</v>
      </c>
      <c r="OU55" s="158">
        <f t="shared" si="48"/>
        <v>1.3541666666666674E-2</v>
      </c>
      <c r="OV55" s="2" t="s">
        <v>119</v>
      </c>
      <c r="OW55" s="161" t="s">
        <v>71</v>
      </c>
      <c r="OX55" s="157">
        <v>192</v>
      </c>
      <c r="OY55" s="157">
        <v>185</v>
      </c>
      <c r="OZ55" s="159">
        <v>7</v>
      </c>
      <c r="PA55" s="159">
        <v>0</v>
      </c>
      <c r="PB55" s="158">
        <f t="shared" si="110"/>
        <v>0.96354166666666663</v>
      </c>
      <c r="PC55" s="158">
        <f t="shared" si="50"/>
        <v>0</v>
      </c>
      <c r="PD55" s="2" t="s">
        <v>119</v>
      </c>
      <c r="PE55" s="161" t="s">
        <v>71</v>
      </c>
      <c r="PF55" s="157">
        <v>192</v>
      </c>
      <c r="PG55" s="157">
        <v>185</v>
      </c>
      <c r="PH55" s="157">
        <v>7</v>
      </c>
      <c r="PI55" s="157">
        <v>0</v>
      </c>
      <c r="PJ55" s="158">
        <f t="shared" si="51"/>
        <v>0.96354166666666663</v>
      </c>
      <c r="PK55" s="158">
        <f t="shared" si="52"/>
        <v>0</v>
      </c>
      <c r="PM55" s="161" t="s">
        <v>71</v>
      </c>
      <c r="PN55" s="157">
        <v>192</v>
      </c>
      <c r="PO55" s="157">
        <v>185</v>
      </c>
      <c r="PP55" s="157">
        <v>7</v>
      </c>
      <c r="PQ55" s="159">
        <v>0</v>
      </c>
      <c r="PR55" s="158">
        <f t="shared" si="53"/>
        <v>0.96354166666666663</v>
      </c>
      <c r="PS55" s="158">
        <f t="shared" si="54"/>
        <v>0</v>
      </c>
      <c r="PT55" s="2" t="s">
        <v>119</v>
      </c>
      <c r="PU55" s="161" t="s">
        <v>71</v>
      </c>
      <c r="PV55" s="157">
        <v>192</v>
      </c>
      <c r="PW55" s="157">
        <v>185</v>
      </c>
      <c r="PX55" s="157">
        <v>7</v>
      </c>
      <c r="PY55" s="159">
        <v>0</v>
      </c>
      <c r="PZ55" s="158">
        <f t="shared" si="55"/>
        <v>0.96354166666666663</v>
      </c>
      <c r="QA55" s="158">
        <f t="shared" si="56"/>
        <v>0</v>
      </c>
      <c r="QC55" s="161" t="s">
        <v>71</v>
      </c>
      <c r="QD55" s="157">
        <v>192</v>
      </c>
      <c r="QE55" s="157">
        <v>185</v>
      </c>
      <c r="QF55" s="157">
        <v>7</v>
      </c>
      <c r="QG55" s="159">
        <v>0</v>
      </c>
      <c r="QH55" s="158">
        <f t="shared" si="57"/>
        <v>0.96354166666666663</v>
      </c>
      <c r="QI55" s="158">
        <f t="shared" si="58"/>
        <v>0</v>
      </c>
      <c r="QJ55" s="2" t="s">
        <v>119</v>
      </c>
      <c r="QK55" s="161" t="s">
        <v>71</v>
      </c>
      <c r="QL55" s="157">
        <v>192</v>
      </c>
      <c r="QM55" s="157">
        <v>185</v>
      </c>
      <c r="QN55" s="157">
        <v>7</v>
      </c>
      <c r="QO55" s="159">
        <v>0</v>
      </c>
      <c r="QP55" s="158">
        <f t="shared" si="59"/>
        <v>0.96354166666666663</v>
      </c>
      <c r="QQ55" s="158">
        <f t="shared" si="60"/>
        <v>0</v>
      </c>
      <c r="QS55" s="161" t="s">
        <v>71</v>
      </c>
      <c r="QT55" s="157">
        <v>192</v>
      </c>
      <c r="QU55" s="157">
        <v>185</v>
      </c>
      <c r="QV55" s="157">
        <v>7</v>
      </c>
      <c r="QW55" s="157">
        <v>0</v>
      </c>
      <c r="QX55" s="158">
        <f t="shared" si="61"/>
        <v>0.96354166666666663</v>
      </c>
      <c r="QY55" s="158">
        <f t="shared" si="62"/>
        <v>0</v>
      </c>
      <c r="RA55" s="161" t="s">
        <v>71</v>
      </c>
      <c r="RB55" s="157">
        <v>192</v>
      </c>
      <c r="RC55" s="159">
        <v>185</v>
      </c>
      <c r="RD55" s="157">
        <v>7</v>
      </c>
      <c r="RE55" s="159">
        <v>0</v>
      </c>
      <c r="RF55" s="158">
        <f t="shared" si="63"/>
        <v>0.96354166666666663</v>
      </c>
      <c r="RG55" s="158">
        <f t="shared" si="64"/>
        <v>0</v>
      </c>
      <c r="RH55" s="157" t="s">
        <v>119</v>
      </c>
      <c r="RI55" s="161" t="s">
        <v>71</v>
      </c>
      <c r="RJ55" s="157">
        <v>192</v>
      </c>
      <c r="RK55" s="159">
        <v>185</v>
      </c>
      <c r="RL55" s="157">
        <v>7</v>
      </c>
      <c r="RM55" s="159">
        <v>0</v>
      </c>
      <c r="RN55" s="158">
        <f t="shared" si="65"/>
        <v>0.96354166666666663</v>
      </c>
      <c r="RO55" s="158">
        <f t="shared" si="66"/>
        <v>0</v>
      </c>
      <c r="RP55" s="17" t="s">
        <v>119</v>
      </c>
      <c r="RQ55" s="161" t="s">
        <v>71</v>
      </c>
      <c r="RR55" s="157">
        <v>192</v>
      </c>
      <c r="RS55" s="157">
        <v>185</v>
      </c>
      <c r="RT55" s="157">
        <v>7</v>
      </c>
      <c r="RU55" s="157">
        <v>0</v>
      </c>
      <c r="RV55" s="158">
        <f t="shared" si="67"/>
        <v>0.96354166666666663</v>
      </c>
      <c r="RW55" s="158">
        <f t="shared" si="68"/>
        <v>0</v>
      </c>
      <c r="RY55" s="161" t="s">
        <v>71</v>
      </c>
      <c r="RZ55" s="157">
        <v>192</v>
      </c>
      <c r="SA55" s="159">
        <v>185</v>
      </c>
      <c r="SB55" s="157">
        <v>7</v>
      </c>
      <c r="SC55" s="159">
        <v>0</v>
      </c>
      <c r="SD55" s="158">
        <f t="shared" si="69"/>
        <v>0.96354166666666663</v>
      </c>
      <c r="SE55" s="158">
        <f t="shared" si="70"/>
        <v>0</v>
      </c>
      <c r="SF55" s="17" t="s">
        <v>119</v>
      </c>
      <c r="SG55" s="161" t="s">
        <v>71</v>
      </c>
      <c r="SH55" s="157">
        <v>192</v>
      </c>
      <c r="SI55" s="157">
        <v>185</v>
      </c>
      <c r="SJ55" s="157">
        <v>7</v>
      </c>
      <c r="SK55" s="157">
        <v>0</v>
      </c>
      <c r="SL55" s="158">
        <f t="shared" si="71"/>
        <v>0.96354166666666663</v>
      </c>
      <c r="SM55" s="158">
        <f t="shared" si="72"/>
        <v>0</v>
      </c>
      <c r="SO55" s="161" t="s">
        <v>71</v>
      </c>
      <c r="SP55" s="157">
        <v>192</v>
      </c>
      <c r="SQ55" s="157">
        <v>185</v>
      </c>
      <c r="SR55" s="157">
        <v>7</v>
      </c>
      <c r="SS55" s="157">
        <v>0</v>
      </c>
      <c r="ST55" s="158">
        <f t="shared" si="73"/>
        <v>0.96354166666666663</v>
      </c>
      <c r="SU55" s="158">
        <f t="shared" si="74"/>
        <v>0</v>
      </c>
      <c r="SW55" s="161" t="s">
        <v>71</v>
      </c>
      <c r="SX55" s="157">
        <v>192</v>
      </c>
      <c r="SY55" s="159">
        <v>185</v>
      </c>
      <c r="SZ55" s="157">
        <v>7</v>
      </c>
      <c r="TA55" s="159">
        <v>0</v>
      </c>
      <c r="TB55" s="158">
        <f t="shared" si="75"/>
        <v>0.96354166666666663</v>
      </c>
      <c r="TC55" s="158">
        <f t="shared" si="76"/>
        <v>0</v>
      </c>
      <c r="TD55" s="17" t="s">
        <v>119</v>
      </c>
      <c r="TE55" s="161" t="s">
        <v>71</v>
      </c>
      <c r="TF55" s="157">
        <v>192</v>
      </c>
      <c r="TG55" s="157">
        <v>185</v>
      </c>
      <c r="TH55" s="159">
        <v>7</v>
      </c>
      <c r="TI55" s="159">
        <v>0</v>
      </c>
      <c r="TJ55" s="158">
        <f t="shared" si="77"/>
        <v>0.96354166666666663</v>
      </c>
      <c r="TK55" s="158">
        <f t="shared" si="78"/>
        <v>0</v>
      </c>
      <c r="TL55" s="17" t="s">
        <v>119</v>
      </c>
      <c r="TM55" s="161" t="s">
        <v>71</v>
      </c>
      <c r="TN55" s="157">
        <v>192</v>
      </c>
      <c r="TO55" s="157">
        <v>185</v>
      </c>
      <c r="TP55" s="157">
        <v>7</v>
      </c>
      <c r="TQ55" s="157">
        <v>0</v>
      </c>
      <c r="TR55" s="158">
        <f t="shared" si="79"/>
        <v>0.96354166666666663</v>
      </c>
      <c r="TS55" s="158">
        <f t="shared" si="80"/>
        <v>0</v>
      </c>
      <c r="TU55" s="161" t="s">
        <v>71</v>
      </c>
      <c r="TV55" s="157">
        <v>192</v>
      </c>
      <c r="TW55" s="159">
        <v>185</v>
      </c>
      <c r="TX55" s="157">
        <v>7</v>
      </c>
      <c r="TY55" s="159">
        <v>0</v>
      </c>
      <c r="TZ55" s="158">
        <f t="shared" si="81"/>
        <v>0.96354166666666663</v>
      </c>
      <c r="UA55" s="158">
        <f t="shared" si="82"/>
        <v>0</v>
      </c>
      <c r="UB55" s="17" t="s">
        <v>119</v>
      </c>
      <c r="UC55" s="161" t="s">
        <v>71</v>
      </c>
      <c r="UD55" s="157">
        <v>192</v>
      </c>
      <c r="UE55" s="159">
        <v>185</v>
      </c>
      <c r="UF55" s="157">
        <v>7</v>
      </c>
      <c r="UG55" s="159">
        <v>0</v>
      </c>
      <c r="UH55" s="158">
        <f t="shared" si="83"/>
        <v>0.96354166666666663</v>
      </c>
      <c r="UI55" s="158">
        <f t="shared" si="84"/>
        <v>0</v>
      </c>
      <c r="UK55" s="161" t="s">
        <v>71</v>
      </c>
      <c r="UL55" s="157">
        <v>192</v>
      </c>
      <c r="UM55" s="159">
        <v>185</v>
      </c>
      <c r="UN55" s="157">
        <v>7</v>
      </c>
      <c r="UO55" s="159">
        <v>0</v>
      </c>
      <c r="UP55" s="158">
        <f t="shared" si="85"/>
        <v>0.96354166666666663</v>
      </c>
      <c r="UQ55" s="158">
        <f t="shared" si="86"/>
        <v>0</v>
      </c>
      <c r="US55" s="161" t="s">
        <v>71</v>
      </c>
      <c r="UT55" s="157">
        <v>194</v>
      </c>
      <c r="UU55" s="159">
        <v>187</v>
      </c>
      <c r="UV55" s="157">
        <v>7</v>
      </c>
      <c r="UW55" s="159">
        <v>0</v>
      </c>
      <c r="UX55" s="158">
        <f t="shared" si="87"/>
        <v>0.96391752577319589</v>
      </c>
      <c r="UY55" s="158">
        <f t="shared" si="88"/>
        <v>3.758591065292638E-4</v>
      </c>
      <c r="UZ55" s="157"/>
      <c r="VA55" s="161" t="s">
        <v>71</v>
      </c>
      <c r="VB55" s="157">
        <v>194</v>
      </c>
      <c r="VC55" s="159">
        <v>187</v>
      </c>
      <c r="VD55" s="157">
        <v>7</v>
      </c>
      <c r="VE55" s="159">
        <v>0</v>
      </c>
      <c r="VF55" s="158">
        <f t="shared" si="89"/>
        <v>0.96391752577319589</v>
      </c>
      <c r="VG55" s="158">
        <f t="shared" si="90"/>
        <v>0</v>
      </c>
      <c r="VH55" s="17" t="s">
        <v>119</v>
      </c>
      <c r="VI55" s="161" t="s">
        <v>71</v>
      </c>
      <c r="VJ55" s="157">
        <v>194</v>
      </c>
      <c r="VK55" s="159">
        <v>187</v>
      </c>
      <c r="VL55" s="157">
        <v>7</v>
      </c>
      <c r="VM55" s="159">
        <v>0</v>
      </c>
      <c r="VN55" s="158">
        <f t="shared" si="91"/>
        <v>0.96391752577319589</v>
      </c>
      <c r="VO55" s="158">
        <f t="shared" si="92"/>
        <v>0</v>
      </c>
      <c r="VP55" s="17" t="s">
        <v>119</v>
      </c>
      <c r="VQ55" s="161" t="s">
        <v>71</v>
      </c>
      <c r="VR55" s="157">
        <v>194</v>
      </c>
      <c r="VS55" s="159">
        <v>187</v>
      </c>
      <c r="VT55" s="157">
        <v>7</v>
      </c>
      <c r="VU55" s="159">
        <v>0</v>
      </c>
      <c r="VV55" s="158">
        <f t="shared" si="93"/>
        <v>0.96391752577319589</v>
      </c>
      <c r="VW55" s="158">
        <f t="shared" si="94"/>
        <v>0</v>
      </c>
      <c r="VX55" s="17" t="s">
        <v>119</v>
      </c>
      <c r="VY55" s="161" t="s">
        <v>71</v>
      </c>
      <c r="VZ55" s="157">
        <v>194</v>
      </c>
      <c r="WA55" s="159">
        <v>187</v>
      </c>
      <c r="WB55" s="157">
        <v>7</v>
      </c>
      <c r="WC55" s="159">
        <v>0</v>
      </c>
      <c r="WD55" s="158">
        <f t="shared" si="95"/>
        <v>0.96391752577319589</v>
      </c>
      <c r="WE55" s="158">
        <f t="shared" si="96"/>
        <v>0</v>
      </c>
      <c r="WG55" s="161" t="s">
        <v>71</v>
      </c>
      <c r="WH55" s="157">
        <v>194</v>
      </c>
      <c r="WI55" s="159">
        <v>187</v>
      </c>
      <c r="WJ55" s="157">
        <v>7</v>
      </c>
      <c r="WK55" s="159">
        <v>0</v>
      </c>
      <c r="WL55" s="158">
        <f t="shared" si="97"/>
        <v>0.96391752577319589</v>
      </c>
      <c r="WM55" s="158">
        <f t="shared" si="98"/>
        <v>0</v>
      </c>
      <c r="WO55" s="161" t="s">
        <v>71</v>
      </c>
      <c r="WP55" s="157">
        <v>194</v>
      </c>
      <c r="WQ55" s="159">
        <v>187</v>
      </c>
      <c r="WR55" s="157">
        <v>7</v>
      </c>
      <c r="WS55" s="159">
        <v>0</v>
      </c>
      <c r="WT55" s="158">
        <f t="shared" si="99"/>
        <v>0.96391752577319589</v>
      </c>
      <c r="WU55" s="158">
        <f t="shared" si="100"/>
        <v>0</v>
      </c>
      <c r="WW55" s="161" t="s">
        <v>71</v>
      </c>
      <c r="WX55" s="157">
        <v>194</v>
      </c>
      <c r="WY55" s="159">
        <v>183</v>
      </c>
      <c r="WZ55" s="157">
        <v>11</v>
      </c>
      <c r="XA55" s="159">
        <v>0</v>
      </c>
      <c r="XB55" s="158">
        <f t="shared" si="101"/>
        <v>0.94329896907216493</v>
      </c>
      <c r="XC55" s="158" t="str">
        <f t="shared" si="102"/>
        <v>Fail:-0.020618556701031</v>
      </c>
      <c r="XD55" s="157" t="s">
        <v>432</v>
      </c>
      <c r="XE55" s="161" t="s">
        <v>71</v>
      </c>
      <c r="XF55" s="157">
        <f>196-2</f>
        <v>194</v>
      </c>
      <c r="XG55" s="159">
        <v>183</v>
      </c>
      <c r="XH55" s="157">
        <v>11</v>
      </c>
      <c r="XI55" s="159">
        <v>0</v>
      </c>
      <c r="XJ55" s="158">
        <f t="shared" si="103"/>
        <v>0.94329896907216493</v>
      </c>
      <c r="XK55" s="158" t="str">
        <f t="shared" si="114"/>
        <v>OK</v>
      </c>
      <c r="XL55" s="157" t="s">
        <v>434</v>
      </c>
      <c r="XM55" s="161" t="s">
        <v>71</v>
      </c>
      <c r="XN55" s="157">
        <f>196</f>
        <v>196</v>
      </c>
      <c r="XO55" s="159">
        <f>183+2</f>
        <v>185</v>
      </c>
      <c r="XP55" s="157">
        <v>11</v>
      </c>
      <c r="XQ55" s="159">
        <v>0</v>
      </c>
      <c r="XR55" s="158">
        <f t="shared" si="104"/>
        <v>0.94387755102040816</v>
      </c>
      <c r="XS55" s="158" t="str">
        <f t="shared" si="115"/>
        <v>Fail:0%</v>
      </c>
    </row>
    <row r="56" spans="1:643" ht="17.25" thickBot="1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116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3"/>
        <v>0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4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5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6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7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8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9"/>
        <v>0</v>
      </c>
      <c r="BT56" s="2" t="s">
        <v>72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10"/>
        <v>0</v>
      </c>
      <c r="CB56" s="2" t="s">
        <v>72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11"/>
        <v>0</v>
      </c>
      <c r="CJ56" s="2" t="s">
        <v>72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2"/>
        <v>0</v>
      </c>
      <c r="CR56" s="2" t="s">
        <v>72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3"/>
        <v>0</v>
      </c>
      <c r="CZ56" s="2" t="s">
        <v>72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4"/>
        <v>0</v>
      </c>
      <c r="DH56" s="2" t="s">
        <v>72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5"/>
        <v>0</v>
      </c>
      <c r="DP56" s="2" t="s">
        <v>72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6"/>
        <v>0</v>
      </c>
      <c r="DX56" s="2" t="s">
        <v>72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7"/>
        <v>0</v>
      </c>
      <c r="EF56" s="2" t="s">
        <v>72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8"/>
        <v>0</v>
      </c>
      <c r="EN56" s="2" t="s">
        <v>72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9"/>
        <v>0</v>
      </c>
      <c r="EV56" s="2" t="s">
        <v>72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20"/>
        <v>0</v>
      </c>
      <c r="FD56" s="2" t="s">
        <v>72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21"/>
        <v>0</v>
      </c>
      <c r="FL56" s="2" t="s">
        <v>72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4">
        <f t="shared" si="22"/>
        <v>0</v>
      </c>
      <c r="FT56" s="2" t="s">
        <v>72</v>
      </c>
      <c r="FU56" s="2">
        <v>85</v>
      </c>
      <c r="FV56" s="2">
        <v>54</v>
      </c>
      <c r="FW56" s="2">
        <v>2</v>
      </c>
      <c r="FX56" s="2">
        <v>29</v>
      </c>
      <c r="FY56" s="4">
        <v>0.64</v>
      </c>
      <c r="FZ56" s="4">
        <f t="shared" si="23"/>
        <v>0</v>
      </c>
      <c r="GB56" s="2" t="s">
        <v>72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4">
        <f t="shared" si="24"/>
        <v>0</v>
      </c>
      <c r="GJ56" s="2" t="s">
        <v>72</v>
      </c>
      <c r="GK56" s="2">
        <v>85</v>
      </c>
      <c r="GL56" s="2">
        <v>54</v>
      </c>
      <c r="GM56" s="2">
        <v>2</v>
      </c>
      <c r="GN56" s="2">
        <v>29</v>
      </c>
      <c r="GO56" s="4">
        <v>0.64</v>
      </c>
      <c r="GP56" s="4">
        <f t="shared" si="25"/>
        <v>0</v>
      </c>
      <c r="GR56" s="2" t="s">
        <v>72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111">
        <f t="shared" si="111"/>
        <v>0</v>
      </c>
      <c r="GZ56" s="2" t="s">
        <v>72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>HE56-'[1]ASUS MeMO Pad 8 K011'!ES56</f>
        <v>0</v>
      </c>
      <c r="HH56" s="2" t="s">
        <v>72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6"/>
        <v>0</v>
      </c>
      <c r="HP56" s="2" t="s">
        <v>72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7"/>
        <v>0</v>
      </c>
      <c r="HX56" s="2" t="s">
        <v>72</v>
      </c>
      <c r="HY56" s="2">
        <v>85</v>
      </c>
      <c r="HZ56" s="2">
        <v>54</v>
      </c>
      <c r="IA56" s="2">
        <v>2</v>
      </c>
      <c r="IB56" s="2">
        <v>29</v>
      </c>
      <c r="IC56" s="4">
        <f t="shared" si="105"/>
        <v>0.63529411764705879</v>
      </c>
      <c r="ID56" s="4">
        <f t="shared" si="28"/>
        <v>-4.7058823529412264E-3</v>
      </c>
      <c r="IF56" s="2" t="s">
        <v>72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106"/>
        <v>0.63529411764705879</v>
      </c>
      <c r="IL56" s="4">
        <f t="shared" si="29"/>
        <v>0</v>
      </c>
      <c r="IN56" s="2" t="s">
        <v>72</v>
      </c>
      <c r="IO56" s="2">
        <v>85</v>
      </c>
      <c r="IP56" s="2">
        <v>54</v>
      </c>
      <c r="IQ56" s="2">
        <v>2</v>
      </c>
      <c r="IR56" s="2">
        <v>29</v>
      </c>
      <c r="IS56" s="4">
        <v>0.64</v>
      </c>
      <c r="IT56" s="4">
        <f t="shared" si="30"/>
        <v>4.7058823529412264E-3</v>
      </c>
      <c r="IV56" s="2" t="s">
        <v>72</v>
      </c>
      <c r="IW56" s="2">
        <v>85</v>
      </c>
      <c r="IX56" s="2">
        <v>54</v>
      </c>
      <c r="IY56" s="2">
        <v>2</v>
      </c>
      <c r="IZ56" s="2">
        <v>29</v>
      </c>
      <c r="JA56" s="4">
        <v>0.64</v>
      </c>
      <c r="JB56" s="4">
        <f t="shared" si="31"/>
        <v>0</v>
      </c>
      <c r="JD56" s="2" t="s">
        <v>72</v>
      </c>
      <c r="JE56" s="2">
        <v>85</v>
      </c>
      <c r="JF56" s="2">
        <v>54</v>
      </c>
      <c r="JG56" s="2">
        <v>2</v>
      </c>
      <c r="JH56" s="2">
        <v>29</v>
      </c>
      <c r="JI56" s="4">
        <v>0.64</v>
      </c>
      <c r="JJ56" s="4">
        <f t="shared" si="32"/>
        <v>0</v>
      </c>
      <c r="JL56" s="2" t="s">
        <v>72</v>
      </c>
      <c r="JM56" s="2">
        <v>85</v>
      </c>
      <c r="JN56" s="2">
        <v>54</v>
      </c>
      <c r="JO56" s="2">
        <v>2</v>
      </c>
      <c r="JP56" s="2">
        <v>29</v>
      </c>
      <c r="JQ56" s="4">
        <v>0.64</v>
      </c>
      <c r="JR56" s="4">
        <f t="shared" si="117"/>
        <v>0</v>
      </c>
      <c r="JT56" s="2" t="s">
        <v>72</v>
      </c>
      <c r="JU56" s="2">
        <v>85</v>
      </c>
      <c r="JV56" s="2">
        <v>54</v>
      </c>
      <c r="JW56" s="2">
        <v>2</v>
      </c>
      <c r="JX56" s="2">
        <v>29</v>
      </c>
      <c r="JY56" s="4">
        <v>0.64</v>
      </c>
      <c r="JZ56" s="4">
        <f t="shared" si="34"/>
        <v>0</v>
      </c>
      <c r="KB56" s="2" t="s">
        <v>72</v>
      </c>
      <c r="KC56" s="2">
        <v>85</v>
      </c>
      <c r="KD56" s="2">
        <v>54</v>
      </c>
      <c r="KE56" s="2">
        <v>2</v>
      </c>
      <c r="KF56" s="2">
        <v>29</v>
      </c>
      <c r="KG56" s="4">
        <v>0.64</v>
      </c>
      <c r="KH56" s="4">
        <f>KG56-JY56</f>
        <v>0</v>
      </c>
      <c r="KJ56" s="2" t="s">
        <v>72</v>
      </c>
      <c r="KK56" s="2">
        <v>85</v>
      </c>
      <c r="KL56" s="2">
        <v>54</v>
      </c>
      <c r="KM56" s="2">
        <v>2</v>
      </c>
      <c r="KN56" s="2">
        <v>29</v>
      </c>
      <c r="KO56" s="4">
        <f t="shared" si="107"/>
        <v>0.63529411764705879</v>
      </c>
      <c r="KP56" s="4">
        <f t="shared" si="36"/>
        <v>-4.7058823529412264E-3</v>
      </c>
      <c r="KQ56" s="4"/>
      <c r="KR56" s="116" t="s">
        <v>72</v>
      </c>
      <c r="KS56" s="116">
        <v>85</v>
      </c>
      <c r="KT56" s="117">
        <v>54</v>
      </c>
      <c r="KU56" s="117">
        <v>2</v>
      </c>
      <c r="KV56" s="117">
        <v>29</v>
      </c>
      <c r="KW56" s="118">
        <v>0.64</v>
      </c>
      <c r="KX56" s="118">
        <v>0</v>
      </c>
      <c r="KY56" s="116"/>
      <c r="KZ56" s="116" t="s">
        <v>72</v>
      </c>
      <c r="LA56" s="116">
        <v>85</v>
      </c>
      <c r="LB56" s="116">
        <v>54</v>
      </c>
      <c r="LC56" s="116">
        <v>2</v>
      </c>
      <c r="LD56" s="116">
        <v>29</v>
      </c>
      <c r="LE56" s="122">
        <v>0.64</v>
      </c>
      <c r="LF56" s="158">
        <f t="shared" si="37"/>
        <v>0</v>
      </c>
      <c r="LG56" s="158"/>
      <c r="LH56" s="156" t="s">
        <v>72</v>
      </c>
      <c r="LI56" s="156">
        <v>85</v>
      </c>
      <c r="LJ56" s="156">
        <v>54</v>
      </c>
      <c r="LK56" s="156">
        <v>2</v>
      </c>
      <c r="LL56" s="156">
        <v>29</v>
      </c>
      <c r="LM56" s="162">
        <v>0.64</v>
      </c>
      <c r="LN56" s="158">
        <f t="shared" si="38"/>
        <v>0</v>
      </c>
      <c r="LO56" s="157"/>
      <c r="LP56" s="2" t="s">
        <v>72</v>
      </c>
      <c r="LQ56" s="2">
        <v>85</v>
      </c>
      <c r="LR56" s="2">
        <v>54</v>
      </c>
      <c r="LS56" s="2">
        <v>2</v>
      </c>
      <c r="LT56" s="2">
        <v>29</v>
      </c>
      <c r="LU56" s="4">
        <f t="shared" si="108"/>
        <v>0.63529411764705879</v>
      </c>
      <c r="LV56" s="4">
        <f t="shared" si="39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109"/>
        <v>0.63529411764705879</v>
      </c>
      <c r="MD56" s="158">
        <f t="shared" si="40"/>
        <v>0</v>
      </c>
      <c r="MF56" s="156" t="s">
        <v>72</v>
      </c>
      <c r="MG56" s="156">
        <v>85</v>
      </c>
      <c r="MH56" s="156">
        <v>54</v>
      </c>
      <c r="MI56" s="156">
        <v>2</v>
      </c>
      <c r="MJ56" s="156">
        <v>29</v>
      </c>
      <c r="MK56" s="162">
        <f t="shared" si="41"/>
        <v>0.63529411764705879</v>
      </c>
      <c r="ML56" s="158">
        <f t="shared" si="42"/>
        <v>0</v>
      </c>
      <c r="MM56" s="157"/>
      <c r="MN56" s="156" t="s">
        <v>72</v>
      </c>
      <c r="MO56" s="156">
        <v>85</v>
      </c>
      <c r="MP56" s="156">
        <v>54</v>
      </c>
      <c r="MQ56" s="156">
        <v>2</v>
      </c>
      <c r="MR56" s="156">
        <v>29</v>
      </c>
      <c r="MS56" s="162">
        <v>0.64</v>
      </c>
      <c r="MT56" s="158">
        <f t="shared" si="43"/>
        <v>4.7058823529412264E-3</v>
      </c>
      <c r="MU56" s="157"/>
      <c r="MV56" s="156" t="s">
        <v>72</v>
      </c>
      <c r="MW56" s="156">
        <v>85</v>
      </c>
      <c r="MX56" s="156">
        <v>54</v>
      </c>
      <c r="MY56" s="156">
        <v>2</v>
      </c>
      <c r="MZ56" s="156">
        <v>29</v>
      </c>
      <c r="NA56" s="162">
        <v>0.64</v>
      </c>
      <c r="NB56" s="158">
        <f t="shared" si="44"/>
        <v>0</v>
      </c>
      <c r="NC56" s="157"/>
      <c r="ND56" s="156" t="s">
        <v>72</v>
      </c>
      <c r="NE56" s="156">
        <v>85</v>
      </c>
      <c r="NF56" s="170">
        <v>54</v>
      </c>
      <c r="NG56" s="156">
        <v>2</v>
      </c>
      <c r="NH56" s="156">
        <v>29</v>
      </c>
      <c r="NI56" s="162">
        <f>NF56/NE56</f>
        <v>0.63529411764705879</v>
      </c>
      <c r="NJ56" s="158">
        <f t="shared" si="45"/>
        <v>-4.7058823529412264E-3</v>
      </c>
      <c r="NK56" s="157" t="s">
        <v>119</v>
      </c>
      <c r="NL56" s="156" t="s">
        <v>72</v>
      </c>
      <c r="NM56" s="156">
        <v>85</v>
      </c>
      <c r="NN56" s="156">
        <v>54</v>
      </c>
      <c r="NO56" s="156">
        <v>2</v>
      </c>
      <c r="NP56" s="156">
        <v>29</v>
      </c>
      <c r="NQ56" s="162">
        <v>0.64</v>
      </c>
      <c r="NR56" s="158">
        <f t="shared" si="46"/>
        <v>4.7058823529412264E-3</v>
      </c>
      <c r="NS56" s="157"/>
      <c r="OO56" s="157" t="s">
        <v>72</v>
      </c>
      <c r="OP56" s="157">
        <v>85</v>
      </c>
      <c r="OQ56" s="157">
        <v>54</v>
      </c>
      <c r="OR56" s="157">
        <v>2</v>
      </c>
      <c r="OS56" s="157">
        <v>29</v>
      </c>
      <c r="OT56" s="158">
        <f t="shared" si="47"/>
        <v>0.63529411764705879</v>
      </c>
      <c r="OU56" s="158">
        <f t="shared" si="48"/>
        <v>-4.7058823529412264E-3</v>
      </c>
      <c r="OW56" s="157" t="s">
        <v>72</v>
      </c>
      <c r="OX56" s="157">
        <v>85</v>
      </c>
      <c r="OY56" s="157">
        <v>54</v>
      </c>
      <c r="OZ56" s="157">
        <v>2</v>
      </c>
      <c r="PA56" s="157">
        <v>29</v>
      </c>
      <c r="PB56" s="158">
        <f t="shared" si="110"/>
        <v>0.63529411764705879</v>
      </c>
      <c r="PC56" s="158">
        <f t="shared" si="50"/>
        <v>0</v>
      </c>
      <c r="PE56" s="157" t="s">
        <v>72</v>
      </c>
      <c r="PF56" s="157">
        <v>85</v>
      </c>
      <c r="PG56" s="157">
        <v>54</v>
      </c>
      <c r="PH56" s="157">
        <v>2</v>
      </c>
      <c r="PI56" s="157">
        <v>29</v>
      </c>
      <c r="PJ56" s="158">
        <f t="shared" si="51"/>
        <v>0.63529411764705879</v>
      </c>
      <c r="PK56" s="158">
        <f t="shared" si="52"/>
        <v>0</v>
      </c>
      <c r="PM56" s="157" t="s">
        <v>72</v>
      </c>
      <c r="PN56" s="157">
        <v>85</v>
      </c>
      <c r="PO56" s="157">
        <v>54</v>
      </c>
      <c r="PP56" s="157">
        <v>2</v>
      </c>
      <c r="PQ56" s="157">
        <v>29</v>
      </c>
      <c r="PR56" s="158">
        <f t="shared" si="53"/>
        <v>0.63529411764705879</v>
      </c>
      <c r="PS56" s="158">
        <f t="shared" si="54"/>
        <v>0</v>
      </c>
      <c r="PU56" s="157" t="s">
        <v>72</v>
      </c>
      <c r="PV56" s="157">
        <v>85</v>
      </c>
      <c r="PW56" s="157">
        <v>54</v>
      </c>
      <c r="PX56" s="157">
        <v>2</v>
      </c>
      <c r="PY56" s="157">
        <v>29</v>
      </c>
      <c r="PZ56" s="158">
        <f t="shared" si="55"/>
        <v>0.63529411764705879</v>
      </c>
      <c r="QA56" s="158">
        <f t="shared" si="56"/>
        <v>0</v>
      </c>
      <c r="QC56" s="157" t="s">
        <v>72</v>
      </c>
      <c r="QD56" s="157">
        <v>85</v>
      </c>
      <c r="QE56" s="157">
        <v>54</v>
      </c>
      <c r="QF56" s="157">
        <v>2</v>
      </c>
      <c r="QG56" s="159">
        <v>29</v>
      </c>
      <c r="QH56" s="158">
        <f t="shared" si="57"/>
        <v>0.63529411764705879</v>
      </c>
      <c r="QI56" s="158">
        <f t="shared" si="58"/>
        <v>0</v>
      </c>
      <c r="QJ56" s="2" t="s">
        <v>119</v>
      </c>
      <c r="QK56" s="157" t="s">
        <v>72</v>
      </c>
      <c r="QL56" s="157">
        <v>85</v>
      </c>
      <c r="QM56" s="157">
        <v>54</v>
      </c>
      <c r="QN56" s="157">
        <v>2</v>
      </c>
      <c r="QO56" s="157">
        <v>29</v>
      </c>
      <c r="QP56" s="158">
        <f t="shared" si="59"/>
        <v>0.63529411764705879</v>
      </c>
      <c r="QQ56" s="158">
        <f t="shared" si="60"/>
        <v>0</v>
      </c>
      <c r="QS56" s="157" t="s">
        <v>72</v>
      </c>
      <c r="QT56" s="157">
        <v>85</v>
      </c>
      <c r="QU56" s="157">
        <v>54</v>
      </c>
      <c r="QV56" s="157">
        <v>2</v>
      </c>
      <c r="QW56" s="157">
        <v>29</v>
      </c>
      <c r="QX56" s="158">
        <f t="shared" si="61"/>
        <v>0.63529411764705879</v>
      </c>
      <c r="QY56" s="158">
        <f t="shared" si="62"/>
        <v>0</v>
      </c>
      <c r="RA56" s="157" t="s">
        <v>72</v>
      </c>
      <c r="RB56" s="157">
        <v>85</v>
      </c>
      <c r="RC56" s="157">
        <v>54</v>
      </c>
      <c r="RD56" s="157">
        <v>2</v>
      </c>
      <c r="RE56" s="157">
        <v>29</v>
      </c>
      <c r="RF56" s="158">
        <f t="shared" si="63"/>
        <v>0.63529411764705879</v>
      </c>
      <c r="RG56" s="158">
        <f t="shared" si="64"/>
        <v>0</v>
      </c>
      <c r="RI56" s="157" t="s">
        <v>72</v>
      </c>
      <c r="RJ56" s="157">
        <v>85</v>
      </c>
      <c r="RK56" s="157">
        <v>54</v>
      </c>
      <c r="RL56" s="157">
        <v>2</v>
      </c>
      <c r="RM56" s="157">
        <v>29</v>
      </c>
      <c r="RN56" s="158">
        <f t="shared" si="65"/>
        <v>0.63529411764705879</v>
      </c>
      <c r="RO56" s="158">
        <f t="shared" si="66"/>
        <v>0</v>
      </c>
      <c r="RQ56" s="157" t="s">
        <v>72</v>
      </c>
      <c r="RR56" s="157">
        <v>85</v>
      </c>
      <c r="RS56" s="159">
        <v>54</v>
      </c>
      <c r="RT56" s="157">
        <v>2</v>
      </c>
      <c r="RU56" s="159">
        <v>29</v>
      </c>
      <c r="RV56" s="158">
        <f t="shared" si="67"/>
        <v>0.63529411764705879</v>
      </c>
      <c r="RW56" s="158">
        <f t="shared" si="68"/>
        <v>0</v>
      </c>
      <c r="RX56" s="17" t="s">
        <v>119</v>
      </c>
      <c r="RY56" s="157" t="s">
        <v>72</v>
      </c>
      <c r="RZ56" s="157">
        <v>85</v>
      </c>
      <c r="SA56" s="159">
        <v>54</v>
      </c>
      <c r="SB56" s="157">
        <v>2</v>
      </c>
      <c r="SC56" s="159">
        <v>29</v>
      </c>
      <c r="SD56" s="158">
        <f t="shared" si="69"/>
        <v>0.63529411764705879</v>
      </c>
      <c r="SE56" s="158">
        <f t="shared" si="70"/>
        <v>0</v>
      </c>
      <c r="SF56" s="17" t="s">
        <v>119</v>
      </c>
      <c r="SG56" s="157" t="s">
        <v>72</v>
      </c>
      <c r="SH56" s="157">
        <v>85</v>
      </c>
      <c r="SI56" s="157">
        <v>54</v>
      </c>
      <c r="SJ56" s="157">
        <v>2</v>
      </c>
      <c r="SK56" s="157">
        <v>29</v>
      </c>
      <c r="SL56" s="158">
        <f t="shared" si="71"/>
        <v>0.63529411764705879</v>
      </c>
      <c r="SM56" s="158">
        <f t="shared" si="72"/>
        <v>0</v>
      </c>
      <c r="SO56" s="157" t="s">
        <v>72</v>
      </c>
      <c r="SP56" s="157">
        <v>85</v>
      </c>
      <c r="SQ56" s="157">
        <v>54</v>
      </c>
      <c r="SR56" s="157">
        <v>2</v>
      </c>
      <c r="SS56" s="157">
        <v>29</v>
      </c>
      <c r="ST56" s="158">
        <f t="shared" si="73"/>
        <v>0.63529411764705879</v>
      </c>
      <c r="SU56" s="158">
        <f t="shared" si="74"/>
        <v>0</v>
      </c>
      <c r="SW56" s="157" t="s">
        <v>72</v>
      </c>
      <c r="SX56" s="157">
        <v>85</v>
      </c>
      <c r="SY56" s="157">
        <v>54</v>
      </c>
      <c r="SZ56" s="157">
        <v>2</v>
      </c>
      <c r="TA56" s="157">
        <v>29</v>
      </c>
      <c r="TB56" s="158">
        <f t="shared" si="75"/>
        <v>0.63529411764705879</v>
      </c>
      <c r="TC56" s="158">
        <f t="shared" si="76"/>
        <v>0</v>
      </c>
      <c r="TE56" s="157" t="s">
        <v>72</v>
      </c>
      <c r="TF56" s="157">
        <v>85</v>
      </c>
      <c r="TG56" s="159">
        <v>54</v>
      </c>
      <c r="TH56" s="157">
        <v>2</v>
      </c>
      <c r="TI56" s="159">
        <v>29</v>
      </c>
      <c r="TJ56" s="158">
        <f t="shared" si="77"/>
        <v>0.63529411764705879</v>
      </c>
      <c r="TK56" s="158">
        <f t="shared" si="78"/>
        <v>0</v>
      </c>
      <c r="TL56" s="17" t="s">
        <v>119</v>
      </c>
      <c r="TM56" s="157" t="s">
        <v>72</v>
      </c>
      <c r="TN56" s="157">
        <v>85</v>
      </c>
      <c r="TO56" s="157">
        <v>54</v>
      </c>
      <c r="TP56" s="157">
        <v>2</v>
      </c>
      <c r="TQ56" s="157">
        <v>29</v>
      </c>
      <c r="TR56" s="158">
        <f t="shared" si="79"/>
        <v>0.63529411764705879</v>
      </c>
      <c r="TS56" s="158">
        <f t="shared" si="80"/>
        <v>0</v>
      </c>
      <c r="TU56" s="157" t="s">
        <v>72</v>
      </c>
      <c r="TV56" s="157">
        <v>85</v>
      </c>
      <c r="TW56" s="159">
        <v>54</v>
      </c>
      <c r="TX56" s="157">
        <v>2</v>
      </c>
      <c r="TY56" s="159">
        <v>29</v>
      </c>
      <c r="TZ56" s="158">
        <f t="shared" si="81"/>
        <v>0.63529411764705879</v>
      </c>
      <c r="UA56" s="158">
        <f t="shared" si="82"/>
        <v>0</v>
      </c>
      <c r="UB56" s="17" t="s">
        <v>119</v>
      </c>
      <c r="UC56" s="157" t="s">
        <v>72</v>
      </c>
      <c r="UD56" s="157">
        <v>85</v>
      </c>
      <c r="UE56" s="159">
        <v>54</v>
      </c>
      <c r="UF56" s="157">
        <v>2</v>
      </c>
      <c r="UG56" s="159">
        <v>29</v>
      </c>
      <c r="UH56" s="158">
        <f t="shared" si="83"/>
        <v>0.63529411764705879</v>
      </c>
      <c r="UI56" s="158">
        <f t="shared" si="84"/>
        <v>0</v>
      </c>
      <c r="UK56" s="157" t="s">
        <v>72</v>
      </c>
      <c r="UL56" s="157">
        <v>85</v>
      </c>
      <c r="UM56" s="159">
        <v>54</v>
      </c>
      <c r="UN56" s="157">
        <v>2</v>
      </c>
      <c r="UO56" s="159">
        <v>29</v>
      </c>
      <c r="UP56" s="158">
        <f t="shared" si="85"/>
        <v>0.63529411764705879</v>
      </c>
      <c r="UQ56" s="158">
        <f t="shared" si="86"/>
        <v>0</v>
      </c>
      <c r="US56" s="157" t="s">
        <v>72</v>
      </c>
      <c r="UT56" s="157">
        <v>85</v>
      </c>
      <c r="UU56" s="159">
        <v>54</v>
      </c>
      <c r="UV56" s="157">
        <v>2</v>
      </c>
      <c r="UW56" s="159">
        <v>29</v>
      </c>
      <c r="UX56" s="158">
        <f t="shared" si="87"/>
        <v>0.63529411764705879</v>
      </c>
      <c r="UY56" s="158">
        <f t="shared" si="88"/>
        <v>0</v>
      </c>
      <c r="UZ56" s="157"/>
      <c r="VA56" s="157" t="s">
        <v>72</v>
      </c>
      <c r="VB56" s="157">
        <v>85</v>
      </c>
      <c r="VC56" s="159">
        <v>54</v>
      </c>
      <c r="VD56" s="157">
        <v>2</v>
      </c>
      <c r="VE56" s="159">
        <v>29</v>
      </c>
      <c r="VF56" s="158">
        <f t="shared" si="89"/>
        <v>0.63529411764705879</v>
      </c>
      <c r="VG56" s="158">
        <f t="shared" si="90"/>
        <v>0</v>
      </c>
      <c r="VI56" s="157" t="s">
        <v>72</v>
      </c>
      <c r="VJ56" s="157">
        <v>85</v>
      </c>
      <c r="VK56" s="159">
        <v>54</v>
      </c>
      <c r="VL56" s="157">
        <v>2</v>
      </c>
      <c r="VM56" s="159">
        <v>29</v>
      </c>
      <c r="VN56" s="158">
        <f t="shared" si="91"/>
        <v>0.63529411764705879</v>
      </c>
      <c r="VO56" s="158">
        <f t="shared" si="92"/>
        <v>0</v>
      </c>
      <c r="VP56" s="17" t="s">
        <v>119</v>
      </c>
      <c r="VQ56" s="157" t="s">
        <v>72</v>
      </c>
      <c r="VR56" s="157">
        <v>85</v>
      </c>
      <c r="VS56" s="159">
        <v>54</v>
      </c>
      <c r="VT56" s="157">
        <v>2</v>
      </c>
      <c r="VU56" s="159">
        <v>29</v>
      </c>
      <c r="VV56" s="158">
        <f t="shared" si="93"/>
        <v>0.63529411764705879</v>
      </c>
      <c r="VW56" s="158">
        <f t="shared" si="94"/>
        <v>0</v>
      </c>
      <c r="VY56" s="157" t="s">
        <v>72</v>
      </c>
      <c r="VZ56" s="157">
        <v>85</v>
      </c>
      <c r="WA56" s="159">
        <v>54</v>
      </c>
      <c r="WB56" s="157">
        <v>2</v>
      </c>
      <c r="WC56" s="159">
        <v>29</v>
      </c>
      <c r="WD56" s="158">
        <f t="shared" si="95"/>
        <v>0.63529411764705879</v>
      </c>
      <c r="WE56" s="158">
        <f t="shared" si="96"/>
        <v>0</v>
      </c>
      <c r="WG56" s="157" t="s">
        <v>72</v>
      </c>
      <c r="WH56" s="157">
        <v>85</v>
      </c>
      <c r="WI56" s="159">
        <v>54</v>
      </c>
      <c r="WJ56" s="157">
        <v>2</v>
      </c>
      <c r="WK56" s="159">
        <v>29</v>
      </c>
      <c r="WL56" s="158">
        <f t="shared" si="97"/>
        <v>0.63529411764705879</v>
      </c>
      <c r="WM56" s="158">
        <f t="shared" si="98"/>
        <v>0</v>
      </c>
      <c r="WO56" s="157" t="s">
        <v>72</v>
      </c>
      <c r="WP56" s="157">
        <v>85</v>
      </c>
      <c r="WQ56" s="157">
        <v>53</v>
      </c>
      <c r="WR56" s="157">
        <v>2</v>
      </c>
      <c r="WS56" s="157">
        <v>30</v>
      </c>
      <c r="WT56" s="158">
        <f t="shared" si="99"/>
        <v>0.62352941176470589</v>
      </c>
      <c r="WU56" s="158">
        <f t="shared" si="100"/>
        <v>-1.1764705882352899E-2</v>
      </c>
      <c r="WV56" s="157" t="s">
        <v>119</v>
      </c>
      <c r="WW56" s="157" t="s">
        <v>72</v>
      </c>
      <c r="WX56" s="157">
        <v>85</v>
      </c>
      <c r="WY56" s="157">
        <v>54</v>
      </c>
      <c r="WZ56" s="157">
        <v>2</v>
      </c>
      <c r="XA56" s="157">
        <v>29</v>
      </c>
      <c r="XB56" s="158">
        <f t="shared" si="101"/>
        <v>0.63529411764705879</v>
      </c>
      <c r="XC56" s="158" t="str">
        <f t="shared" si="102"/>
        <v>Fail:0.0117647058823529</v>
      </c>
      <c r="XE56" s="157" t="s">
        <v>72</v>
      </c>
      <c r="XF56" s="157">
        <v>85</v>
      </c>
      <c r="XG56" s="157">
        <v>54</v>
      </c>
      <c r="XH56" s="157">
        <v>2</v>
      </c>
      <c r="XI56" s="157">
        <v>29</v>
      </c>
      <c r="XJ56" s="158">
        <f t="shared" si="103"/>
        <v>0.63529411764705879</v>
      </c>
      <c r="XK56" s="158" t="str">
        <f t="shared" si="114"/>
        <v>OK</v>
      </c>
      <c r="XM56" s="157" t="s">
        <v>72</v>
      </c>
      <c r="XN56" s="157">
        <v>85</v>
      </c>
      <c r="XO56" s="157">
        <v>54</v>
      </c>
      <c r="XP56" s="157">
        <v>2</v>
      </c>
      <c r="XQ56" s="157">
        <v>29</v>
      </c>
      <c r="XR56" s="158">
        <f t="shared" si="104"/>
        <v>0.63529411764705879</v>
      </c>
      <c r="XS56" s="158" t="str">
        <f t="shared" si="115"/>
        <v>OK</v>
      </c>
    </row>
    <row r="57" spans="1:643" ht="17.25" thickBot="1">
      <c r="A57" s="2" t="s">
        <v>73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73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116"/>
        <v>0</v>
      </c>
      <c r="P57" s="2" t="s">
        <v>73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3"/>
        <v>0</v>
      </c>
      <c r="X57" s="2" t="s">
        <v>73</v>
      </c>
      <c r="Y57" s="2">
        <v>234</v>
      </c>
      <c r="Z57" s="2">
        <v>213</v>
      </c>
      <c r="AA57" s="2">
        <v>19</v>
      </c>
      <c r="AB57" s="2">
        <v>2</v>
      </c>
      <c r="AC57" s="4">
        <v>0.91</v>
      </c>
      <c r="AD57" s="4">
        <f t="shared" si="4"/>
        <v>0</v>
      </c>
      <c r="AF57" s="2" t="s">
        <v>73</v>
      </c>
      <c r="AG57" s="2">
        <v>234</v>
      </c>
      <c r="AH57" s="2">
        <v>213</v>
      </c>
      <c r="AI57" s="2">
        <v>19</v>
      </c>
      <c r="AJ57" s="2">
        <v>2</v>
      </c>
      <c r="AK57" s="4">
        <v>0.91</v>
      </c>
      <c r="AL57" s="4">
        <f t="shared" si="5"/>
        <v>0</v>
      </c>
      <c r="AN57" s="2" t="s">
        <v>73</v>
      </c>
      <c r="AO57" s="2">
        <v>234</v>
      </c>
      <c r="AP57" s="2">
        <v>213</v>
      </c>
      <c r="AQ57" s="2">
        <v>19</v>
      </c>
      <c r="AR57" s="2">
        <v>2</v>
      </c>
      <c r="AS57" s="4">
        <v>0.91</v>
      </c>
      <c r="AT57" s="4">
        <f t="shared" si="6"/>
        <v>0</v>
      </c>
      <c r="AV57" s="2" t="s">
        <v>73</v>
      </c>
      <c r="AW57" s="2">
        <v>234</v>
      </c>
      <c r="AX57" s="2">
        <v>213</v>
      </c>
      <c r="AY57" s="2">
        <v>19</v>
      </c>
      <c r="AZ57" s="2">
        <v>2</v>
      </c>
      <c r="BA57" s="4">
        <v>0.91</v>
      </c>
      <c r="BB57" s="4">
        <f t="shared" si="7"/>
        <v>0</v>
      </c>
      <c r="BD57" s="2" t="s">
        <v>73</v>
      </c>
      <c r="BE57" s="2">
        <v>234</v>
      </c>
      <c r="BF57" s="2">
        <v>213</v>
      </c>
      <c r="BG57" s="2">
        <v>19</v>
      </c>
      <c r="BH57" s="2">
        <v>2</v>
      </c>
      <c r="BI57" s="4">
        <v>0.91</v>
      </c>
      <c r="BJ57" s="4">
        <f t="shared" si="8"/>
        <v>0</v>
      </c>
      <c r="BL57" s="2" t="s">
        <v>73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9"/>
        <v>0</v>
      </c>
      <c r="BT57" s="2" t="s">
        <v>73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10"/>
        <v>0</v>
      </c>
      <c r="CB57" s="2" t="s">
        <v>73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11"/>
        <v>0</v>
      </c>
      <c r="CJ57" s="2" t="s">
        <v>73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2"/>
        <v>0</v>
      </c>
      <c r="CR57" s="2" t="s">
        <v>73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3"/>
        <v>0</v>
      </c>
      <c r="CZ57" s="2" t="s">
        <v>73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4">
        <f t="shared" si="14"/>
        <v>0</v>
      </c>
      <c r="DH57" s="2" t="s">
        <v>73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5"/>
        <v>0</v>
      </c>
      <c r="DP57" s="2" t="s">
        <v>73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6"/>
        <v>0</v>
      </c>
      <c r="DX57" s="2" t="s">
        <v>73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4">
        <f t="shared" si="17"/>
        <v>0</v>
      </c>
      <c r="EF57" s="2" t="s">
        <v>73</v>
      </c>
      <c r="EG57" s="2">
        <v>234</v>
      </c>
      <c r="EH57" s="2">
        <v>214</v>
      </c>
      <c r="EI57" s="2">
        <v>18</v>
      </c>
      <c r="EJ57" s="2">
        <v>2</v>
      </c>
      <c r="EK57" s="4">
        <v>0.91</v>
      </c>
      <c r="EL57" s="4">
        <f t="shared" si="18"/>
        <v>0</v>
      </c>
      <c r="EN57" s="2" t="s">
        <v>73</v>
      </c>
      <c r="EO57" s="2">
        <v>234</v>
      </c>
      <c r="EP57" s="2">
        <v>214</v>
      </c>
      <c r="EQ57" s="2">
        <v>18</v>
      </c>
      <c r="ER57" s="2">
        <v>2</v>
      </c>
      <c r="ES57" s="4">
        <v>0.91</v>
      </c>
      <c r="ET57" s="4">
        <f t="shared" si="19"/>
        <v>0</v>
      </c>
      <c r="EV57" s="2" t="s">
        <v>73</v>
      </c>
      <c r="EW57" s="2">
        <v>234</v>
      </c>
      <c r="EX57" s="2">
        <v>214</v>
      </c>
      <c r="EY57" s="2">
        <v>18</v>
      </c>
      <c r="EZ57" s="2">
        <v>2</v>
      </c>
      <c r="FA57" s="4">
        <v>0.91</v>
      </c>
      <c r="FB57" s="4">
        <f t="shared" si="20"/>
        <v>0</v>
      </c>
      <c r="FD57" s="2" t="s">
        <v>73</v>
      </c>
      <c r="FE57" s="2">
        <v>234</v>
      </c>
      <c r="FF57" s="2">
        <v>214</v>
      </c>
      <c r="FG57" s="2">
        <v>18</v>
      </c>
      <c r="FH57" s="2">
        <v>2</v>
      </c>
      <c r="FI57" s="4">
        <v>0.91</v>
      </c>
      <c r="FJ57" s="4">
        <f t="shared" si="21"/>
        <v>0</v>
      </c>
      <c r="FL57" s="2" t="s">
        <v>73</v>
      </c>
      <c r="FM57" s="2">
        <v>234</v>
      </c>
      <c r="FN57" s="2">
        <v>214</v>
      </c>
      <c r="FO57" s="2">
        <v>18</v>
      </c>
      <c r="FP57" s="2">
        <v>2</v>
      </c>
      <c r="FQ57" s="4">
        <v>0.91</v>
      </c>
      <c r="FR57" s="4">
        <f t="shared" si="22"/>
        <v>0</v>
      </c>
      <c r="FT57" s="2" t="s">
        <v>73</v>
      </c>
      <c r="FU57" s="2">
        <v>234</v>
      </c>
      <c r="FV57" s="2">
        <v>214</v>
      </c>
      <c r="FW57" s="2">
        <v>18</v>
      </c>
      <c r="FX57" s="2">
        <v>2</v>
      </c>
      <c r="FY57" s="4">
        <v>0.91</v>
      </c>
      <c r="FZ57" s="4">
        <f t="shared" si="23"/>
        <v>0</v>
      </c>
      <c r="GB57" s="2" t="s">
        <v>73</v>
      </c>
      <c r="GC57" s="2">
        <v>234</v>
      </c>
      <c r="GD57" s="2">
        <v>214</v>
      </c>
      <c r="GE57" s="2">
        <v>18</v>
      </c>
      <c r="GF57" s="2">
        <v>2</v>
      </c>
      <c r="GG57" s="4">
        <v>0.91</v>
      </c>
      <c r="GH57" s="4">
        <f t="shared" si="24"/>
        <v>0</v>
      </c>
      <c r="GJ57" s="17" t="s">
        <v>73</v>
      </c>
      <c r="GK57" s="17">
        <v>281</v>
      </c>
      <c r="GL57" s="17">
        <v>214</v>
      </c>
      <c r="GM57" s="17">
        <v>18</v>
      </c>
      <c r="GN57" s="109">
        <v>49</v>
      </c>
      <c r="GO57" s="110">
        <v>0.76</v>
      </c>
      <c r="GP57" s="110">
        <f t="shared" si="25"/>
        <v>-0.15000000000000002</v>
      </c>
      <c r="GQ57" s="2" t="s">
        <v>119</v>
      </c>
      <c r="GR57" s="2" t="s">
        <v>73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111">
        <f t="shared" si="111"/>
        <v>0.17000000000000004</v>
      </c>
      <c r="GZ57" s="2" t="s">
        <v>73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>HE57-'[1]ASUS MeMO Pad 8 K011'!ES57</f>
        <v>0</v>
      </c>
      <c r="HH57" s="2" t="s">
        <v>73</v>
      </c>
      <c r="HI57" s="2">
        <v>281</v>
      </c>
      <c r="HJ57" s="2">
        <v>261</v>
      </c>
      <c r="HK57" s="2">
        <v>18</v>
      </c>
      <c r="HL57" s="2">
        <v>2</v>
      </c>
      <c r="HM57" s="4">
        <v>0.93</v>
      </c>
      <c r="HN57" s="4">
        <f t="shared" si="26"/>
        <v>0</v>
      </c>
      <c r="HP57" s="2" t="s">
        <v>73</v>
      </c>
      <c r="HQ57" s="2">
        <v>281</v>
      </c>
      <c r="HR57" s="2">
        <v>261</v>
      </c>
      <c r="HS57" s="2">
        <v>18</v>
      </c>
      <c r="HT57" s="2">
        <v>2</v>
      </c>
      <c r="HU57" s="4">
        <v>0.93</v>
      </c>
      <c r="HV57" s="4">
        <f t="shared" si="27"/>
        <v>0</v>
      </c>
      <c r="HX57" s="2" t="s">
        <v>73</v>
      </c>
      <c r="HY57" s="2">
        <v>281</v>
      </c>
      <c r="HZ57" s="2">
        <v>261</v>
      </c>
      <c r="IA57" s="2">
        <v>18</v>
      </c>
      <c r="IB57" s="2">
        <v>2</v>
      </c>
      <c r="IC57" s="4">
        <f t="shared" si="105"/>
        <v>0.92882562277580072</v>
      </c>
      <c r="ID57" s="4">
        <f t="shared" si="28"/>
        <v>-1.17437722419933E-3</v>
      </c>
      <c r="IF57" s="2" t="s">
        <v>73</v>
      </c>
      <c r="IG57" s="2">
        <v>281</v>
      </c>
      <c r="IH57" s="2">
        <v>261</v>
      </c>
      <c r="II57" s="2">
        <v>18</v>
      </c>
      <c r="IJ57" s="2">
        <v>2</v>
      </c>
      <c r="IK57" s="4">
        <f t="shared" si="106"/>
        <v>0.92882562277580072</v>
      </c>
      <c r="IL57" s="4">
        <f t="shared" si="29"/>
        <v>0</v>
      </c>
      <c r="IN57" s="2" t="s">
        <v>73</v>
      </c>
      <c r="IO57" s="2">
        <v>281</v>
      </c>
      <c r="IP57" s="2">
        <v>261</v>
      </c>
      <c r="IQ57" s="2">
        <v>18</v>
      </c>
      <c r="IR57" s="2">
        <v>2</v>
      </c>
      <c r="IS57" s="4">
        <v>0.93</v>
      </c>
      <c r="IT57" s="4">
        <f t="shared" si="30"/>
        <v>1.17437722419933E-3</v>
      </c>
      <c r="IV57" s="2" t="s">
        <v>73</v>
      </c>
      <c r="IW57" s="2">
        <v>281</v>
      </c>
      <c r="IX57" s="2">
        <v>261</v>
      </c>
      <c r="IY57" s="2">
        <v>18</v>
      </c>
      <c r="IZ57" s="2">
        <v>2</v>
      </c>
      <c r="JA57" s="4">
        <v>0.93</v>
      </c>
      <c r="JB57" s="4">
        <f t="shared" si="31"/>
        <v>0</v>
      </c>
      <c r="JD57" s="2" t="s">
        <v>73</v>
      </c>
      <c r="JE57" s="2">
        <v>281</v>
      </c>
      <c r="JF57" s="2">
        <v>261</v>
      </c>
      <c r="JG57" s="2">
        <v>18</v>
      </c>
      <c r="JH57" s="2">
        <v>2</v>
      </c>
      <c r="JI57" s="4">
        <v>0.93</v>
      </c>
      <c r="JJ57" s="4">
        <f t="shared" si="32"/>
        <v>0</v>
      </c>
      <c r="JL57" s="2" t="s">
        <v>73</v>
      </c>
      <c r="JM57" s="2">
        <v>291</v>
      </c>
      <c r="JN57" s="2">
        <v>263</v>
      </c>
      <c r="JO57" s="7">
        <v>26</v>
      </c>
      <c r="JP57" s="2">
        <v>2</v>
      </c>
      <c r="JQ57" s="4">
        <v>0.9</v>
      </c>
      <c r="JR57" s="4">
        <f t="shared" si="117"/>
        <v>-3.0000000000000027E-2</v>
      </c>
      <c r="JS57" s="2" t="s">
        <v>119</v>
      </c>
      <c r="JT57" s="2" t="s">
        <v>73</v>
      </c>
      <c r="JU57" s="2">
        <v>291</v>
      </c>
      <c r="JV57" s="2">
        <v>263</v>
      </c>
      <c r="JW57" s="7">
        <v>26</v>
      </c>
      <c r="JX57" s="2">
        <v>2</v>
      </c>
      <c r="JY57" s="4">
        <v>0.9</v>
      </c>
      <c r="JZ57" s="4">
        <f t="shared" si="34"/>
        <v>0</v>
      </c>
      <c r="KB57" s="2" t="s">
        <v>73</v>
      </c>
      <c r="KC57" s="2">
        <v>291</v>
      </c>
      <c r="KD57" s="2">
        <v>263</v>
      </c>
      <c r="KE57" s="2">
        <v>26</v>
      </c>
      <c r="KF57" s="2">
        <v>2</v>
      </c>
      <c r="KG57" s="4">
        <v>0.9</v>
      </c>
      <c r="KH57" s="4">
        <f t="shared" ref="KH57:KH73" si="118">KG57-JY57</f>
        <v>0</v>
      </c>
      <c r="KJ57" s="2" t="s">
        <v>73</v>
      </c>
      <c r="KK57" s="2">
        <v>291</v>
      </c>
      <c r="KL57" s="2">
        <v>263</v>
      </c>
      <c r="KM57" s="2">
        <v>26</v>
      </c>
      <c r="KN57" s="2">
        <v>2</v>
      </c>
      <c r="KO57" s="4">
        <f t="shared" si="107"/>
        <v>0.90378006872852235</v>
      </c>
      <c r="KP57" s="4">
        <f t="shared" si="36"/>
        <v>3.7800687285223233E-3</v>
      </c>
      <c r="KQ57" s="4"/>
      <c r="KR57" s="116" t="s">
        <v>73</v>
      </c>
      <c r="KS57" s="116">
        <v>291</v>
      </c>
      <c r="KT57" s="117">
        <v>263</v>
      </c>
      <c r="KU57" s="117">
        <v>26</v>
      </c>
      <c r="KV57" s="117">
        <v>2</v>
      </c>
      <c r="KW57" s="118">
        <v>0.9</v>
      </c>
      <c r="KX57" s="118">
        <v>0</v>
      </c>
      <c r="KY57" s="116"/>
      <c r="KZ57" s="116" t="s">
        <v>73</v>
      </c>
      <c r="LA57" s="116">
        <v>291</v>
      </c>
      <c r="LB57" s="116">
        <v>263</v>
      </c>
      <c r="LC57" s="116">
        <v>26</v>
      </c>
      <c r="LD57" s="116">
        <v>2</v>
      </c>
      <c r="LE57" s="122">
        <v>0.9</v>
      </c>
      <c r="LF57" s="158">
        <f t="shared" si="37"/>
        <v>0</v>
      </c>
      <c r="LG57" s="158"/>
      <c r="LH57" s="156" t="s">
        <v>73</v>
      </c>
      <c r="LI57" s="156">
        <v>291</v>
      </c>
      <c r="LJ57" s="156">
        <v>263</v>
      </c>
      <c r="LK57" s="156">
        <v>26</v>
      </c>
      <c r="LL57" s="156">
        <v>2</v>
      </c>
      <c r="LM57" s="162">
        <v>0.9</v>
      </c>
      <c r="LN57" s="158">
        <f t="shared" si="38"/>
        <v>0</v>
      </c>
      <c r="LO57" s="157"/>
      <c r="LP57" s="2" t="s">
        <v>73</v>
      </c>
      <c r="LQ57" s="2">
        <v>291</v>
      </c>
      <c r="LR57" s="2">
        <v>263</v>
      </c>
      <c r="LS57" s="2">
        <v>26</v>
      </c>
      <c r="LT57" s="2">
        <v>2</v>
      </c>
      <c r="LU57" s="4">
        <f t="shared" si="108"/>
        <v>0.90378006872852235</v>
      </c>
      <c r="LV57" s="4">
        <f t="shared" si="39"/>
        <v>0</v>
      </c>
      <c r="LW57" s="2" t="s">
        <v>119</v>
      </c>
      <c r="LX57" s="157" t="s">
        <v>73</v>
      </c>
      <c r="LY57" s="157">
        <v>291</v>
      </c>
      <c r="LZ57" s="157">
        <v>263</v>
      </c>
      <c r="MA57" s="157">
        <v>26</v>
      </c>
      <c r="MB57" s="157">
        <v>2</v>
      </c>
      <c r="MC57" s="158">
        <f t="shared" si="109"/>
        <v>0.90378006872852235</v>
      </c>
      <c r="MD57" s="158">
        <f t="shared" si="40"/>
        <v>0</v>
      </c>
      <c r="MF57" s="156" t="s">
        <v>73</v>
      </c>
      <c r="MG57" s="156">
        <v>291</v>
      </c>
      <c r="MH57" s="156">
        <v>263</v>
      </c>
      <c r="MI57" s="156">
        <v>26</v>
      </c>
      <c r="MJ57" s="156">
        <v>2</v>
      </c>
      <c r="MK57" s="162">
        <f t="shared" si="41"/>
        <v>0.90378006872852235</v>
      </c>
      <c r="ML57" s="158">
        <f t="shared" si="42"/>
        <v>0</v>
      </c>
      <c r="MM57" s="157"/>
      <c r="MN57" s="156" t="s">
        <v>73</v>
      </c>
      <c r="MO57" s="156">
        <v>291</v>
      </c>
      <c r="MP57" s="156">
        <v>263</v>
      </c>
      <c r="MQ57" s="156">
        <v>26</v>
      </c>
      <c r="MR57" s="156">
        <v>2</v>
      </c>
      <c r="MS57" s="162">
        <v>0.9</v>
      </c>
      <c r="MT57" s="158">
        <f t="shared" si="43"/>
        <v>-3.7800687285223233E-3</v>
      </c>
      <c r="MU57" s="157"/>
      <c r="MV57" s="156" t="s">
        <v>73</v>
      </c>
      <c r="MW57" s="156">
        <v>291</v>
      </c>
      <c r="MX57" s="156">
        <v>263</v>
      </c>
      <c r="MY57" s="156">
        <v>26</v>
      </c>
      <c r="MZ57" s="156">
        <v>2</v>
      </c>
      <c r="NA57" s="162">
        <v>0.9</v>
      </c>
      <c r="NB57" s="158">
        <f t="shared" si="44"/>
        <v>0</v>
      </c>
      <c r="NC57" s="157"/>
      <c r="ND57" s="156" t="s">
        <v>73</v>
      </c>
      <c r="NE57" s="156">
        <v>291</v>
      </c>
      <c r="NF57" s="156">
        <v>263</v>
      </c>
      <c r="NG57" s="156">
        <v>26</v>
      </c>
      <c r="NH57" s="156">
        <v>2</v>
      </c>
      <c r="NI57" s="162">
        <v>0.9</v>
      </c>
      <c r="NJ57" s="158">
        <f t="shared" si="45"/>
        <v>0</v>
      </c>
      <c r="NK57" s="157"/>
      <c r="NL57" s="156" t="s">
        <v>73</v>
      </c>
      <c r="NM57" s="156">
        <v>291</v>
      </c>
      <c r="NN57" s="156">
        <v>263</v>
      </c>
      <c r="NO57" s="156">
        <v>26</v>
      </c>
      <c r="NP57" s="156">
        <v>2</v>
      </c>
      <c r="NQ57" s="162">
        <v>0.9</v>
      </c>
      <c r="NR57" s="158">
        <f t="shared" si="46"/>
        <v>0</v>
      </c>
      <c r="NS57" s="157"/>
      <c r="OO57" s="157" t="s">
        <v>73</v>
      </c>
      <c r="OP57" s="157">
        <v>291</v>
      </c>
      <c r="OQ57" s="157">
        <v>262</v>
      </c>
      <c r="OR57" s="157">
        <v>26</v>
      </c>
      <c r="OS57" s="159">
        <v>3</v>
      </c>
      <c r="OT57" s="158">
        <f t="shared" si="47"/>
        <v>0.90034364261168387</v>
      </c>
      <c r="OU57" s="158">
        <f t="shared" si="48"/>
        <v>3.4364261168384758E-4</v>
      </c>
      <c r="OV57" s="2" t="s">
        <v>119</v>
      </c>
      <c r="OW57" s="157" t="s">
        <v>73</v>
      </c>
      <c r="OX57" s="157">
        <v>291</v>
      </c>
      <c r="OY57" s="157">
        <v>263</v>
      </c>
      <c r="OZ57" s="157">
        <v>26</v>
      </c>
      <c r="PA57" s="157">
        <v>2</v>
      </c>
      <c r="PB57" s="158">
        <f t="shared" si="110"/>
        <v>0.90378006872852235</v>
      </c>
      <c r="PC57" s="158">
        <f t="shared" si="50"/>
        <v>3.4364261168384758E-3</v>
      </c>
      <c r="PE57" s="157" t="s">
        <v>73</v>
      </c>
      <c r="PF57" s="157">
        <v>291</v>
      </c>
      <c r="PG57" s="157">
        <v>263</v>
      </c>
      <c r="PH57" s="157">
        <v>26</v>
      </c>
      <c r="PI57" s="157">
        <v>2</v>
      </c>
      <c r="PJ57" s="158">
        <f t="shared" si="51"/>
        <v>0.90378006872852235</v>
      </c>
      <c r="PK57" s="158">
        <f t="shared" si="52"/>
        <v>0</v>
      </c>
      <c r="PM57" s="157" t="s">
        <v>73</v>
      </c>
      <c r="PN57" s="157">
        <v>291</v>
      </c>
      <c r="PO57" s="157">
        <v>263</v>
      </c>
      <c r="PP57" s="157">
        <v>26</v>
      </c>
      <c r="PQ57" s="157">
        <v>2</v>
      </c>
      <c r="PR57" s="158">
        <f t="shared" si="53"/>
        <v>0.90378006872852235</v>
      </c>
      <c r="PS57" s="158">
        <f t="shared" si="54"/>
        <v>0</v>
      </c>
      <c r="PU57" s="157" t="s">
        <v>73</v>
      </c>
      <c r="PV57" s="157">
        <v>291</v>
      </c>
      <c r="PW57" s="157">
        <v>263</v>
      </c>
      <c r="PX57" s="157">
        <v>26</v>
      </c>
      <c r="PY57" s="157">
        <v>2</v>
      </c>
      <c r="PZ57" s="158">
        <f t="shared" si="55"/>
        <v>0.90378006872852235</v>
      </c>
      <c r="QA57" s="158">
        <f t="shared" si="56"/>
        <v>0</v>
      </c>
      <c r="QC57" s="157" t="s">
        <v>73</v>
      </c>
      <c r="QD57" s="157">
        <v>291</v>
      </c>
      <c r="QE57" s="157">
        <v>263</v>
      </c>
      <c r="QF57" s="157">
        <v>26</v>
      </c>
      <c r="QG57" s="157">
        <v>2</v>
      </c>
      <c r="QH57" s="158">
        <f t="shared" si="57"/>
        <v>0.90378006872852235</v>
      </c>
      <c r="QI57" s="158">
        <f t="shared" si="58"/>
        <v>0</v>
      </c>
      <c r="QK57" s="157" t="s">
        <v>73</v>
      </c>
      <c r="QL57" s="157">
        <v>291</v>
      </c>
      <c r="QM57" s="157">
        <v>263</v>
      </c>
      <c r="QN57" s="159">
        <v>26</v>
      </c>
      <c r="QO57" s="157">
        <v>2</v>
      </c>
      <c r="QP57" s="158">
        <f t="shared" si="59"/>
        <v>0.90378006872852235</v>
      </c>
      <c r="QQ57" s="158">
        <f t="shared" si="60"/>
        <v>0</v>
      </c>
      <c r="QS57" s="157" t="s">
        <v>73</v>
      </c>
      <c r="QT57" s="157">
        <v>291</v>
      </c>
      <c r="QU57" s="157">
        <v>263</v>
      </c>
      <c r="QV57" s="157">
        <v>26</v>
      </c>
      <c r="QW57" s="157">
        <v>2</v>
      </c>
      <c r="QX57" s="158">
        <f t="shared" si="61"/>
        <v>0.90378006872852235</v>
      </c>
      <c r="QY57" s="158">
        <f t="shared" si="62"/>
        <v>0</v>
      </c>
      <c r="RA57" s="157" t="s">
        <v>73</v>
      </c>
      <c r="RB57" s="157">
        <v>291</v>
      </c>
      <c r="RC57" s="157">
        <v>263</v>
      </c>
      <c r="RD57" s="157">
        <v>26</v>
      </c>
      <c r="RE57" s="157">
        <v>2</v>
      </c>
      <c r="RF57" s="158">
        <f t="shared" si="63"/>
        <v>0.90378006872852235</v>
      </c>
      <c r="RG57" s="158">
        <f t="shared" si="64"/>
        <v>0</v>
      </c>
      <c r="RI57" s="157" t="s">
        <v>73</v>
      </c>
      <c r="RJ57" s="157">
        <v>291</v>
      </c>
      <c r="RK57" s="157">
        <v>262</v>
      </c>
      <c r="RL57" s="157">
        <v>27</v>
      </c>
      <c r="RM57" s="157">
        <v>2</v>
      </c>
      <c r="RN57" s="158">
        <f t="shared" si="65"/>
        <v>0.90034364261168387</v>
      </c>
      <c r="RO57" s="158">
        <f t="shared" si="66"/>
        <v>-3.4364261168384758E-3</v>
      </c>
      <c r="RQ57" s="157" t="s">
        <v>73</v>
      </c>
      <c r="RR57" s="157">
        <v>291</v>
      </c>
      <c r="RS57" s="157">
        <v>263</v>
      </c>
      <c r="RT57" s="157">
        <v>26</v>
      </c>
      <c r="RU57" s="157">
        <v>2</v>
      </c>
      <c r="RV57" s="158">
        <f t="shared" si="67"/>
        <v>0.90378006872852235</v>
      </c>
      <c r="RW57" s="158">
        <f t="shared" si="68"/>
        <v>3.4364261168384758E-3</v>
      </c>
      <c r="RY57" s="157" t="s">
        <v>73</v>
      </c>
      <c r="RZ57" s="157">
        <v>291</v>
      </c>
      <c r="SA57" s="157">
        <v>263</v>
      </c>
      <c r="SB57" s="157">
        <v>26</v>
      </c>
      <c r="SC57" s="157">
        <v>2</v>
      </c>
      <c r="SD57" s="158">
        <f t="shared" si="69"/>
        <v>0.90378006872852235</v>
      </c>
      <c r="SE57" s="158">
        <f t="shared" si="70"/>
        <v>0</v>
      </c>
      <c r="SG57" s="157" t="s">
        <v>73</v>
      </c>
      <c r="SH57" s="157">
        <v>291</v>
      </c>
      <c r="SI57" s="157">
        <v>263</v>
      </c>
      <c r="SJ57" s="157">
        <v>26</v>
      </c>
      <c r="SK57" s="159">
        <v>2</v>
      </c>
      <c r="SL57" s="158">
        <f t="shared" si="71"/>
        <v>0.90378006872852235</v>
      </c>
      <c r="SM57" s="158">
        <f t="shared" si="72"/>
        <v>0</v>
      </c>
      <c r="SN57" s="17" t="s">
        <v>119</v>
      </c>
      <c r="SO57" s="157" t="s">
        <v>73</v>
      </c>
      <c r="SP57" s="157">
        <v>291</v>
      </c>
      <c r="SQ57" s="157">
        <v>263</v>
      </c>
      <c r="SR57" s="157">
        <v>26</v>
      </c>
      <c r="SS57" s="157">
        <v>2</v>
      </c>
      <c r="ST57" s="158">
        <f t="shared" si="73"/>
        <v>0.90378006872852235</v>
      </c>
      <c r="SU57" s="158">
        <f t="shared" si="74"/>
        <v>0</v>
      </c>
      <c r="SW57" s="157" t="s">
        <v>73</v>
      </c>
      <c r="SX57" s="157">
        <v>291</v>
      </c>
      <c r="SY57" s="157">
        <v>263</v>
      </c>
      <c r="SZ57" s="157">
        <v>26</v>
      </c>
      <c r="TA57" s="157">
        <v>2</v>
      </c>
      <c r="TB57" s="158">
        <f t="shared" si="75"/>
        <v>0.90378006872852235</v>
      </c>
      <c r="TC57" s="158">
        <f t="shared" si="76"/>
        <v>0</v>
      </c>
      <c r="TE57" s="157" t="s">
        <v>73</v>
      </c>
      <c r="TF57" s="157">
        <v>291</v>
      </c>
      <c r="TG57" s="157">
        <v>263</v>
      </c>
      <c r="TH57" s="157">
        <v>26</v>
      </c>
      <c r="TI57" s="157">
        <v>2</v>
      </c>
      <c r="TJ57" s="158">
        <f t="shared" si="77"/>
        <v>0.90378006872852235</v>
      </c>
      <c r="TK57" s="158">
        <f t="shared" si="78"/>
        <v>0</v>
      </c>
      <c r="TM57" s="157" t="s">
        <v>73</v>
      </c>
      <c r="TN57" s="157">
        <v>291</v>
      </c>
      <c r="TO57" s="159">
        <v>263</v>
      </c>
      <c r="TP57" s="159">
        <v>26</v>
      </c>
      <c r="TQ57" s="157">
        <v>2</v>
      </c>
      <c r="TR57" s="158">
        <f t="shared" si="79"/>
        <v>0.90378006872852235</v>
      </c>
      <c r="TS57" s="158">
        <f t="shared" si="80"/>
        <v>0</v>
      </c>
      <c r="TT57" s="17" t="s">
        <v>119</v>
      </c>
      <c r="TU57" s="157" t="s">
        <v>73</v>
      </c>
      <c r="TV57" s="157">
        <v>291</v>
      </c>
      <c r="TW57" s="159">
        <v>263</v>
      </c>
      <c r="TX57" s="159">
        <v>26</v>
      </c>
      <c r="TY57" s="157">
        <v>2</v>
      </c>
      <c r="TZ57" s="158">
        <f t="shared" si="81"/>
        <v>0.90378006872852235</v>
      </c>
      <c r="UA57" s="158">
        <f t="shared" si="82"/>
        <v>0</v>
      </c>
      <c r="UC57" s="157" t="s">
        <v>73</v>
      </c>
      <c r="UD57" s="157">
        <v>291</v>
      </c>
      <c r="UE57" s="159">
        <v>263</v>
      </c>
      <c r="UF57" s="159">
        <v>26</v>
      </c>
      <c r="UG57" s="157">
        <v>2</v>
      </c>
      <c r="UH57" s="158">
        <f t="shared" si="83"/>
        <v>0.90378006872852235</v>
      </c>
      <c r="UI57" s="158">
        <f t="shared" si="84"/>
        <v>0</v>
      </c>
      <c r="UK57" s="157" t="s">
        <v>73</v>
      </c>
      <c r="UL57" s="157">
        <v>291</v>
      </c>
      <c r="UM57" s="159">
        <v>263</v>
      </c>
      <c r="UN57" s="159">
        <v>26</v>
      </c>
      <c r="UO57" s="157">
        <v>2</v>
      </c>
      <c r="UP57" s="158">
        <f t="shared" si="85"/>
        <v>0.90378006872852235</v>
      </c>
      <c r="UQ57" s="158">
        <f t="shared" si="86"/>
        <v>0</v>
      </c>
      <c r="US57" s="157" t="s">
        <v>73</v>
      </c>
      <c r="UT57" s="157">
        <v>291</v>
      </c>
      <c r="UU57" s="159">
        <v>263</v>
      </c>
      <c r="UV57" s="159">
        <v>26</v>
      </c>
      <c r="UW57" s="157">
        <v>2</v>
      </c>
      <c r="UX57" s="158">
        <f t="shared" si="87"/>
        <v>0.90378006872852235</v>
      </c>
      <c r="UY57" s="158">
        <f t="shared" si="88"/>
        <v>0</v>
      </c>
      <c r="UZ57" s="157"/>
      <c r="VA57" s="157" t="s">
        <v>73</v>
      </c>
      <c r="VB57" s="157">
        <v>291</v>
      </c>
      <c r="VC57" s="159">
        <v>263</v>
      </c>
      <c r="VD57" s="159">
        <v>26</v>
      </c>
      <c r="VE57" s="157">
        <v>2</v>
      </c>
      <c r="VF57" s="158">
        <f t="shared" si="89"/>
        <v>0.90378006872852235</v>
      </c>
      <c r="VG57" s="158">
        <f t="shared" si="90"/>
        <v>0</v>
      </c>
      <c r="VI57" s="157" t="s">
        <v>73</v>
      </c>
      <c r="VJ57" s="157">
        <v>291</v>
      </c>
      <c r="VK57" s="159">
        <v>263</v>
      </c>
      <c r="VL57" s="159">
        <v>26</v>
      </c>
      <c r="VM57" s="157">
        <v>2</v>
      </c>
      <c r="VN57" s="158">
        <f t="shared" si="91"/>
        <v>0.90378006872852235</v>
      </c>
      <c r="VO57" s="158">
        <f t="shared" si="92"/>
        <v>0</v>
      </c>
      <c r="VQ57" s="157" t="s">
        <v>73</v>
      </c>
      <c r="VR57" s="157">
        <v>291</v>
      </c>
      <c r="VS57" s="159">
        <v>263</v>
      </c>
      <c r="VT57" s="159">
        <v>26</v>
      </c>
      <c r="VU57" s="157">
        <v>2</v>
      </c>
      <c r="VV57" s="158">
        <f t="shared" si="93"/>
        <v>0.90378006872852235</v>
      </c>
      <c r="VW57" s="158">
        <f t="shared" si="94"/>
        <v>0</v>
      </c>
      <c r="VY57" s="157" t="s">
        <v>73</v>
      </c>
      <c r="VZ57" s="157">
        <v>291</v>
      </c>
      <c r="WA57" s="159">
        <v>263</v>
      </c>
      <c r="WB57" s="159">
        <v>26</v>
      </c>
      <c r="WC57" s="157">
        <v>2</v>
      </c>
      <c r="WD57" s="158">
        <f t="shared" si="95"/>
        <v>0.90378006872852235</v>
      </c>
      <c r="WE57" s="158">
        <f t="shared" si="96"/>
        <v>0</v>
      </c>
      <c r="WG57" s="157" t="s">
        <v>73</v>
      </c>
      <c r="WH57" s="157">
        <v>291</v>
      </c>
      <c r="WI57" s="159">
        <v>263</v>
      </c>
      <c r="WJ57" s="159">
        <v>26</v>
      </c>
      <c r="WK57" s="157">
        <v>2</v>
      </c>
      <c r="WL57" s="158">
        <f t="shared" si="97"/>
        <v>0.90378006872852235</v>
      </c>
      <c r="WM57" s="158">
        <f t="shared" si="98"/>
        <v>0</v>
      </c>
      <c r="WO57" s="157" t="s">
        <v>73</v>
      </c>
      <c r="WP57" s="157">
        <v>291</v>
      </c>
      <c r="WQ57" s="157">
        <v>263</v>
      </c>
      <c r="WR57" s="157">
        <v>26</v>
      </c>
      <c r="WS57" s="157">
        <v>2</v>
      </c>
      <c r="WT57" s="158">
        <f t="shared" si="99"/>
        <v>0.90378006872852235</v>
      </c>
      <c r="WU57" s="158">
        <f t="shared" si="100"/>
        <v>0</v>
      </c>
      <c r="WW57" s="157" t="s">
        <v>73</v>
      </c>
      <c r="WX57" s="157">
        <v>291</v>
      </c>
      <c r="WY57" s="157">
        <v>263</v>
      </c>
      <c r="WZ57" s="157">
        <v>26</v>
      </c>
      <c r="XA57" s="157">
        <v>2</v>
      </c>
      <c r="XB57" s="158">
        <f t="shared" si="101"/>
        <v>0.90378006872852235</v>
      </c>
      <c r="XC57" s="158" t="str">
        <f t="shared" si="102"/>
        <v>OK</v>
      </c>
      <c r="XE57" s="157" t="s">
        <v>73</v>
      </c>
      <c r="XF57" s="157">
        <v>291</v>
      </c>
      <c r="XG57" s="157">
        <v>263</v>
      </c>
      <c r="XH57" s="157">
        <v>26</v>
      </c>
      <c r="XI57" s="157">
        <v>2</v>
      </c>
      <c r="XJ57" s="158">
        <f t="shared" si="103"/>
        <v>0.90378006872852235</v>
      </c>
      <c r="XK57" s="158" t="str">
        <f t="shared" si="114"/>
        <v>OK</v>
      </c>
      <c r="XM57" s="157" t="s">
        <v>73</v>
      </c>
      <c r="XN57" s="157">
        <v>291</v>
      </c>
      <c r="XO57" s="157">
        <v>263</v>
      </c>
      <c r="XP57" s="157">
        <v>26</v>
      </c>
      <c r="XQ57" s="157">
        <v>2</v>
      </c>
      <c r="XR57" s="158">
        <f t="shared" si="104"/>
        <v>0.90378006872852235</v>
      </c>
      <c r="XS57" s="158" t="str">
        <f t="shared" si="115"/>
        <v>OK</v>
      </c>
    </row>
    <row r="58" spans="1:643" ht="17.25" thickBot="1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v>0.86</v>
      </c>
      <c r="N58" s="4">
        <f t="shared" si="116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4">
        <f t="shared" si="3"/>
        <v>0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4">
        <f t="shared" si="4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4">
        <f t="shared" si="5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4">
        <f t="shared" si="6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4">
        <f t="shared" si="7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4">
        <f t="shared" si="8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v>0.86</v>
      </c>
      <c r="BR58" s="4">
        <f t="shared" si="9"/>
        <v>0</v>
      </c>
      <c r="BT58" s="2" t="s">
        <v>74</v>
      </c>
      <c r="BU58" s="2">
        <v>7</v>
      </c>
      <c r="BV58" s="2">
        <v>6</v>
      </c>
      <c r="BW58" s="2">
        <v>1</v>
      </c>
      <c r="BX58" s="2">
        <v>0</v>
      </c>
      <c r="BY58" s="4">
        <v>0.86</v>
      </c>
      <c r="BZ58" s="4">
        <f t="shared" si="10"/>
        <v>0</v>
      </c>
      <c r="CB58" s="2" t="s">
        <v>74</v>
      </c>
      <c r="CC58" s="2">
        <v>7</v>
      </c>
      <c r="CD58" s="2">
        <v>6</v>
      </c>
      <c r="CE58" s="2">
        <v>1</v>
      </c>
      <c r="CF58" s="2">
        <v>0</v>
      </c>
      <c r="CG58" s="4">
        <v>0.86</v>
      </c>
      <c r="CH58" s="4">
        <f t="shared" si="11"/>
        <v>0</v>
      </c>
      <c r="CJ58" s="2" t="s">
        <v>74</v>
      </c>
      <c r="CK58" s="2">
        <v>7</v>
      </c>
      <c r="CL58" s="2">
        <v>6</v>
      </c>
      <c r="CM58" s="2">
        <v>1</v>
      </c>
      <c r="CN58" s="2">
        <v>0</v>
      </c>
      <c r="CO58" s="4">
        <v>0.86</v>
      </c>
      <c r="CP58" s="4">
        <f t="shared" si="12"/>
        <v>0</v>
      </c>
      <c r="CR58" s="2" t="s">
        <v>74</v>
      </c>
      <c r="CS58" s="2">
        <v>7</v>
      </c>
      <c r="CT58" s="2">
        <v>6</v>
      </c>
      <c r="CU58" s="2">
        <v>1</v>
      </c>
      <c r="CV58" s="2">
        <v>0</v>
      </c>
      <c r="CW58" s="4">
        <v>0.86</v>
      </c>
      <c r="CX58" s="4">
        <f t="shared" si="13"/>
        <v>0</v>
      </c>
      <c r="CZ58" s="2" t="s">
        <v>74</v>
      </c>
      <c r="DA58" s="2">
        <v>7</v>
      </c>
      <c r="DB58" s="2">
        <v>6</v>
      </c>
      <c r="DC58" s="2">
        <v>1</v>
      </c>
      <c r="DD58" s="2">
        <v>0</v>
      </c>
      <c r="DE58" s="4">
        <v>0.86</v>
      </c>
      <c r="DF58" s="4">
        <f t="shared" si="14"/>
        <v>0</v>
      </c>
      <c r="DH58" s="2" t="s">
        <v>74</v>
      </c>
      <c r="DI58" s="2">
        <v>7</v>
      </c>
      <c r="DJ58" s="2">
        <v>6</v>
      </c>
      <c r="DK58" s="2">
        <v>1</v>
      </c>
      <c r="DL58" s="2">
        <v>0</v>
      </c>
      <c r="DM58" s="4">
        <v>0.86</v>
      </c>
      <c r="DN58" s="4">
        <f t="shared" si="15"/>
        <v>0</v>
      </c>
      <c r="DP58" s="2" t="s">
        <v>74</v>
      </c>
      <c r="DQ58" s="2">
        <v>7</v>
      </c>
      <c r="DR58" s="2">
        <v>6</v>
      </c>
      <c r="DS58" s="2">
        <v>1</v>
      </c>
      <c r="DT58" s="2">
        <v>0</v>
      </c>
      <c r="DU58" s="4">
        <v>0.86</v>
      </c>
      <c r="DV58" s="4">
        <f t="shared" si="16"/>
        <v>0</v>
      </c>
      <c r="DX58" s="2" t="s">
        <v>74</v>
      </c>
      <c r="DY58" s="2">
        <v>7</v>
      </c>
      <c r="DZ58" s="2">
        <v>6</v>
      </c>
      <c r="EA58" s="2">
        <v>1</v>
      </c>
      <c r="EB58" s="2">
        <v>0</v>
      </c>
      <c r="EC58" s="4">
        <v>0.86</v>
      </c>
      <c r="ED58" s="4">
        <f t="shared" si="17"/>
        <v>0</v>
      </c>
      <c r="EF58" s="2" t="s">
        <v>74</v>
      </c>
      <c r="EG58" s="2">
        <v>7</v>
      </c>
      <c r="EH58" s="2">
        <v>6</v>
      </c>
      <c r="EI58" s="2">
        <v>1</v>
      </c>
      <c r="EJ58" s="2">
        <v>0</v>
      </c>
      <c r="EK58" s="4">
        <v>0.86</v>
      </c>
      <c r="EL58" s="4">
        <f t="shared" si="18"/>
        <v>0</v>
      </c>
      <c r="EN58" s="2" t="s">
        <v>74</v>
      </c>
      <c r="EO58" s="2">
        <v>7</v>
      </c>
      <c r="EP58" s="2">
        <v>6</v>
      </c>
      <c r="EQ58" s="2">
        <v>1</v>
      </c>
      <c r="ER58" s="2">
        <v>0</v>
      </c>
      <c r="ES58" s="4">
        <v>0.86</v>
      </c>
      <c r="ET58" s="4">
        <f t="shared" si="19"/>
        <v>0</v>
      </c>
      <c r="EV58" s="2" t="s">
        <v>74</v>
      </c>
      <c r="EW58" s="2">
        <v>7</v>
      </c>
      <c r="EX58" s="2">
        <v>6</v>
      </c>
      <c r="EY58" s="2">
        <v>1</v>
      </c>
      <c r="EZ58" s="2">
        <v>0</v>
      </c>
      <c r="FA58" s="4">
        <v>0.86</v>
      </c>
      <c r="FB58" s="4">
        <f t="shared" si="20"/>
        <v>0</v>
      </c>
      <c r="FD58" s="2" t="s">
        <v>74</v>
      </c>
      <c r="FE58" s="2">
        <v>7</v>
      </c>
      <c r="FF58" s="2">
        <v>6</v>
      </c>
      <c r="FG58" s="2">
        <v>1</v>
      </c>
      <c r="FH58" s="2">
        <v>0</v>
      </c>
      <c r="FI58" s="4">
        <v>0.86</v>
      </c>
      <c r="FJ58" s="4">
        <f t="shared" si="21"/>
        <v>0</v>
      </c>
      <c r="FL58" s="2" t="s">
        <v>74</v>
      </c>
      <c r="FM58" s="2">
        <v>7</v>
      </c>
      <c r="FN58" s="2">
        <v>6</v>
      </c>
      <c r="FO58" s="2">
        <v>1</v>
      </c>
      <c r="FP58" s="2">
        <v>0</v>
      </c>
      <c r="FQ58" s="4">
        <v>0.86</v>
      </c>
      <c r="FR58" s="4">
        <f t="shared" si="22"/>
        <v>0</v>
      </c>
      <c r="FT58" s="2" t="s">
        <v>74</v>
      </c>
      <c r="FU58" s="2">
        <v>7</v>
      </c>
      <c r="FV58" s="2">
        <v>6</v>
      </c>
      <c r="FW58" s="2">
        <v>1</v>
      </c>
      <c r="FX58" s="2">
        <v>0</v>
      </c>
      <c r="FY58" s="4">
        <v>0.86</v>
      </c>
      <c r="FZ58" s="4">
        <f t="shared" si="23"/>
        <v>0</v>
      </c>
      <c r="GB58" s="2" t="s">
        <v>74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4">
        <f t="shared" si="24"/>
        <v>0</v>
      </c>
      <c r="GJ58" s="2" t="s">
        <v>74</v>
      </c>
      <c r="GK58" s="2">
        <v>7</v>
      </c>
      <c r="GL58" s="2">
        <v>6</v>
      </c>
      <c r="GM58" s="2">
        <v>1</v>
      </c>
      <c r="GN58" s="2">
        <v>0</v>
      </c>
      <c r="GO58" s="4">
        <v>0.86</v>
      </c>
      <c r="GP58" s="4">
        <f t="shared" si="25"/>
        <v>0</v>
      </c>
      <c r="GR58" s="2" t="s">
        <v>74</v>
      </c>
      <c r="GS58" s="2">
        <v>7</v>
      </c>
      <c r="GT58" s="2">
        <v>6</v>
      </c>
      <c r="GU58" s="2">
        <v>1</v>
      </c>
      <c r="GV58" s="2">
        <v>0</v>
      </c>
      <c r="GW58" s="4">
        <v>0.86</v>
      </c>
      <c r="GX58" s="111">
        <f t="shared" si="111"/>
        <v>0</v>
      </c>
      <c r="GZ58" s="2" t="s">
        <v>74</v>
      </c>
      <c r="HA58" s="2">
        <v>7</v>
      </c>
      <c r="HB58" s="2">
        <v>6</v>
      </c>
      <c r="HC58" s="2">
        <v>1</v>
      </c>
      <c r="HD58" s="2">
        <v>0</v>
      </c>
      <c r="HE58" s="4">
        <v>0.86</v>
      </c>
      <c r="HF58" s="4">
        <f>HE58-'[1]ASUS MeMO Pad 8 K011'!ES58</f>
        <v>0.57000000000000006</v>
      </c>
      <c r="HH58" s="2" t="s">
        <v>74</v>
      </c>
      <c r="HI58" s="2">
        <v>7</v>
      </c>
      <c r="HJ58" s="2">
        <v>6</v>
      </c>
      <c r="HK58" s="2">
        <v>1</v>
      </c>
      <c r="HL58" s="2">
        <v>0</v>
      </c>
      <c r="HM58" s="4">
        <v>0.86</v>
      </c>
      <c r="HN58" s="4">
        <f t="shared" si="26"/>
        <v>0</v>
      </c>
      <c r="HP58" s="2" t="s">
        <v>74</v>
      </c>
      <c r="HQ58" s="2">
        <v>7</v>
      </c>
      <c r="HR58" s="2">
        <v>6</v>
      </c>
      <c r="HS58" s="2">
        <v>1</v>
      </c>
      <c r="HT58" s="2">
        <v>0</v>
      </c>
      <c r="HU58" s="4">
        <v>0.86</v>
      </c>
      <c r="HV58" s="4">
        <f t="shared" si="27"/>
        <v>0</v>
      </c>
      <c r="HX58" s="2" t="s">
        <v>74</v>
      </c>
      <c r="HY58" s="2">
        <v>7</v>
      </c>
      <c r="HZ58" s="2">
        <v>6</v>
      </c>
      <c r="IA58" s="2">
        <v>1</v>
      </c>
      <c r="IB58" s="2">
        <v>0</v>
      </c>
      <c r="IC58" s="4">
        <f t="shared" si="105"/>
        <v>0.8571428571428571</v>
      </c>
      <c r="ID58" s="4">
        <f t="shared" si="28"/>
        <v>-2.8571428571428914E-3</v>
      </c>
      <c r="IF58" s="2" t="s">
        <v>74</v>
      </c>
      <c r="IG58" s="2">
        <v>7</v>
      </c>
      <c r="IH58" s="2">
        <v>6</v>
      </c>
      <c r="II58" s="2">
        <v>1</v>
      </c>
      <c r="IJ58" s="2">
        <v>0</v>
      </c>
      <c r="IK58" s="4">
        <f t="shared" si="106"/>
        <v>0.8571428571428571</v>
      </c>
      <c r="IL58" s="4">
        <f t="shared" si="29"/>
        <v>0</v>
      </c>
      <c r="IN58" s="2" t="s">
        <v>74</v>
      </c>
      <c r="IO58" s="2">
        <v>7</v>
      </c>
      <c r="IP58" s="2">
        <v>6</v>
      </c>
      <c r="IQ58" s="2">
        <v>1</v>
      </c>
      <c r="IR58" s="2">
        <v>0</v>
      </c>
      <c r="IS58" s="4">
        <v>0.86</v>
      </c>
      <c r="IT58" s="4">
        <f t="shared" si="30"/>
        <v>2.8571428571428914E-3</v>
      </c>
      <c r="IV58" s="2" t="s">
        <v>74</v>
      </c>
      <c r="IW58" s="2">
        <v>7</v>
      </c>
      <c r="IX58" s="2">
        <v>6</v>
      </c>
      <c r="IY58" s="2">
        <v>1</v>
      </c>
      <c r="IZ58" s="2">
        <v>0</v>
      </c>
      <c r="JA58" s="4">
        <v>0.86</v>
      </c>
      <c r="JB58" s="4">
        <f t="shared" si="31"/>
        <v>0</v>
      </c>
      <c r="JD58" s="2" t="s">
        <v>74</v>
      </c>
      <c r="JE58" s="2">
        <v>7</v>
      </c>
      <c r="JF58" s="2">
        <v>6</v>
      </c>
      <c r="JG58" s="2">
        <v>1</v>
      </c>
      <c r="JH58" s="2">
        <v>0</v>
      </c>
      <c r="JI58" s="4">
        <v>0.86</v>
      </c>
      <c r="JJ58" s="4">
        <f t="shared" si="32"/>
        <v>0</v>
      </c>
      <c r="JL58" s="2" t="s">
        <v>74</v>
      </c>
      <c r="JM58" s="2">
        <v>7</v>
      </c>
      <c r="JN58" s="2">
        <v>6</v>
      </c>
      <c r="JO58" s="2">
        <v>1</v>
      </c>
      <c r="JP58" s="2">
        <v>0</v>
      </c>
      <c r="JQ58" s="4">
        <v>0.86</v>
      </c>
      <c r="JR58" s="4">
        <f t="shared" si="117"/>
        <v>0</v>
      </c>
      <c r="JT58" s="2" t="s">
        <v>74</v>
      </c>
      <c r="JU58" s="2">
        <v>7</v>
      </c>
      <c r="JV58" s="2">
        <v>6</v>
      </c>
      <c r="JW58" s="2">
        <v>1</v>
      </c>
      <c r="JX58" s="2">
        <v>0</v>
      </c>
      <c r="JY58" s="4">
        <v>0.86</v>
      </c>
      <c r="JZ58" s="4">
        <f t="shared" si="34"/>
        <v>0</v>
      </c>
      <c r="KB58" s="2" t="s">
        <v>74</v>
      </c>
      <c r="KC58" s="2">
        <v>7</v>
      </c>
      <c r="KD58" s="2">
        <v>6</v>
      </c>
      <c r="KE58" s="2">
        <v>1</v>
      </c>
      <c r="KF58" s="2">
        <v>0</v>
      </c>
      <c r="KG58" s="4">
        <v>0.86</v>
      </c>
      <c r="KH58" s="4">
        <f t="shared" si="118"/>
        <v>0</v>
      </c>
      <c r="KJ58" s="2" t="s">
        <v>74</v>
      </c>
      <c r="KK58" s="2">
        <v>7</v>
      </c>
      <c r="KL58" s="2">
        <v>6</v>
      </c>
      <c r="KM58" s="2">
        <v>1</v>
      </c>
      <c r="KN58" s="2">
        <v>0</v>
      </c>
      <c r="KO58" s="4">
        <f t="shared" si="107"/>
        <v>0.8571428571428571</v>
      </c>
      <c r="KP58" s="4">
        <f t="shared" si="36"/>
        <v>-2.8571428571428914E-3</v>
      </c>
      <c r="KQ58" s="4"/>
      <c r="KR58" s="116" t="s">
        <v>74</v>
      </c>
      <c r="KS58" s="116">
        <v>7</v>
      </c>
      <c r="KT58" s="117">
        <v>6</v>
      </c>
      <c r="KU58" s="117">
        <v>1</v>
      </c>
      <c r="KV58" s="117">
        <v>0</v>
      </c>
      <c r="KW58" s="118">
        <v>0.86</v>
      </c>
      <c r="KX58" s="118">
        <v>0</v>
      </c>
      <c r="KY58" s="116"/>
      <c r="KZ58" s="116" t="s">
        <v>74</v>
      </c>
      <c r="LA58" s="116">
        <v>7</v>
      </c>
      <c r="LB58" s="116">
        <v>6</v>
      </c>
      <c r="LC58" s="116">
        <v>1</v>
      </c>
      <c r="LD58" s="116">
        <v>0</v>
      </c>
      <c r="LE58" s="122">
        <v>0.86</v>
      </c>
      <c r="LF58" s="158">
        <f t="shared" si="37"/>
        <v>0</v>
      </c>
      <c r="LG58" s="158"/>
      <c r="LH58" s="156" t="s">
        <v>74</v>
      </c>
      <c r="LI58" s="156">
        <v>7</v>
      </c>
      <c r="LJ58" s="156">
        <v>6</v>
      </c>
      <c r="LK58" s="156">
        <v>1</v>
      </c>
      <c r="LL58" s="156">
        <v>0</v>
      </c>
      <c r="LM58" s="162">
        <v>0.86</v>
      </c>
      <c r="LN58" s="158">
        <f t="shared" si="38"/>
        <v>0</v>
      </c>
      <c r="LO58" s="157"/>
      <c r="LP58" s="2" t="s">
        <v>264</v>
      </c>
      <c r="LQ58" s="2">
        <v>7</v>
      </c>
      <c r="LR58" s="2">
        <v>6</v>
      </c>
      <c r="LS58" s="2">
        <v>1</v>
      </c>
      <c r="LT58" s="2">
        <v>0</v>
      </c>
      <c r="LU58" s="4">
        <f t="shared" si="108"/>
        <v>0.8571428571428571</v>
      </c>
      <c r="LV58" s="4">
        <f t="shared" si="39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109"/>
        <v>0.8571428571428571</v>
      </c>
      <c r="MD58" s="158">
        <f t="shared" si="40"/>
        <v>0</v>
      </c>
      <c r="MF58" s="156" t="s">
        <v>264</v>
      </c>
      <c r="MG58" s="156">
        <v>7</v>
      </c>
      <c r="MH58" s="156">
        <v>6</v>
      </c>
      <c r="MI58" s="156">
        <v>1</v>
      </c>
      <c r="MJ58" s="156">
        <v>0</v>
      </c>
      <c r="MK58" s="162">
        <f t="shared" si="41"/>
        <v>0.8571428571428571</v>
      </c>
      <c r="ML58" s="158">
        <f t="shared" si="42"/>
        <v>0</v>
      </c>
      <c r="MM58" s="157"/>
      <c r="MN58" s="156" t="s">
        <v>264</v>
      </c>
      <c r="MO58" s="156">
        <v>7</v>
      </c>
      <c r="MP58" s="156">
        <v>6</v>
      </c>
      <c r="MQ58" s="156">
        <v>1</v>
      </c>
      <c r="MR58" s="156">
        <v>0</v>
      </c>
      <c r="MS58" s="162">
        <v>0.86</v>
      </c>
      <c r="MT58" s="158">
        <f t="shared" si="43"/>
        <v>2.8571428571428914E-3</v>
      </c>
      <c r="MU58" s="157"/>
      <c r="MV58" s="156" t="s">
        <v>264</v>
      </c>
      <c r="MW58" s="156">
        <v>7</v>
      </c>
      <c r="MX58" s="156">
        <v>6</v>
      </c>
      <c r="MY58" s="156">
        <v>1</v>
      </c>
      <c r="MZ58" s="156">
        <v>0</v>
      </c>
      <c r="NA58" s="162">
        <v>0.86</v>
      </c>
      <c r="NB58" s="158">
        <f t="shared" si="44"/>
        <v>0</v>
      </c>
      <c r="NC58" s="157"/>
      <c r="ND58" s="156" t="s">
        <v>264</v>
      </c>
      <c r="NE58" s="156">
        <v>7</v>
      </c>
      <c r="NF58" s="156">
        <v>6</v>
      </c>
      <c r="NG58" s="156">
        <v>1</v>
      </c>
      <c r="NH58" s="156">
        <v>0</v>
      </c>
      <c r="NI58" s="162">
        <v>0.86</v>
      </c>
      <c r="NJ58" s="158">
        <f t="shared" si="45"/>
        <v>0</v>
      </c>
      <c r="NK58" s="157"/>
      <c r="NL58" s="156" t="s">
        <v>264</v>
      </c>
      <c r="NM58" s="156">
        <v>7</v>
      </c>
      <c r="NN58" s="156">
        <v>6</v>
      </c>
      <c r="NO58" s="156">
        <v>1</v>
      </c>
      <c r="NP58" s="156">
        <v>0</v>
      </c>
      <c r="NQ58" s="162">
        <v>0.86</v>
      </c>
      <c r="NR58" s="158">
        <f t="shared" si="46"/>
        <v>0</v>
      </c>
      <c r="NS58" s="157"/>
      <c r="OO58" s="157" t="s">
        <v>264</v>
      </c>
      <c r="OP58" s="157">
        <v>7</v>
      </c>
      <c r="OQ58" s="157">
        <v>6</v>
      </c>
      <c r="OR58" s="157">
        <v>1</v>
      </c>
      <c r="OS58" s="157">
        <v>0</v>
      </c>
      <c r="OT58" s="158">
        <f t="shared" si="47"/>
        <v>0.8571428571428571</v>
      </c>
      <c r="OU58" s="158">
        <f t="shared" si="48"/>
        <v>-2.8571428571428914E-3</v>
      </c>
      <c r="OW58" s="157" t="s">
        <v>264</v>
      </c>
      <c r="OX58" s="157">
        <v>7</v>
      </c>
      <c r="OY58" s="157">
        <v>6</v>
      </c>
      <c r="OZ58" s="157">
        <v>1</v>
      </c>
      <c r="PA58" s="157">
        <v>0</v>
      </c>
      <c r="PB58" s="158">
        <f t="shared" si="110"/>
        <v>0.8571428571428571</v>
      </c>
      <c r="PC58" s="158">
        <f t="shared" si="50"/>
        <v>0</v>
      </c>
      <c r="PE58" s="157" t="s">
        <v>264</v>
      </c>
      <c r="PF58" s="157">
        <v>7</v>
      </c>
      <c r="PG58" s="157">
        <v>6</v>
      </c>
      <c r="PH58" s="157">
        <v>1</v>
      </c>
      <c r="PI58" s="157">
        <v>0</v>
      </c>
      <c r="PJ58" s="158">
        <f t="shared" si="51"/>
        <v>0.8571428571428571</v>
      </c>
      <c r="PK58" s="158">
        <f t="shared" si="52"/>
        <v>0</v>
      </c>
      <c r="PM58" s="157" t="s">
        <v>264</v>
      </c>
      <c r="PN58" s="157">
        <v>7</v>
      </c>
      <c r="PO58" s="157">
        <v>6</v>
      </c>
      <c r="PP58" s="157">
        <v>1</v>
      </c>
      <c r="PQ58" s="157">
        <v>0</v>
      </c>
      <c r="PR58" s="158">
        <f t="shared" si="53"/>
        <v>0.8571428571428571</v>
      </c>
      <c r="PS58" s="158">
        <f t="shared" si="54"/>
        <v>0</v>
      </c>
      <c r="PU58" s="157" t="s">
        <v>264</v>
      </c>
      <c r="PV58" s="157">
        <v>7</v>
      </c>
      <c r="PW58" s="157">
        <v>6</v>
      </c>
      <c r="PX58" s="157">
        <v>1</v>
      </c>
      <c r="PY58" s="157">
        <v>0</v>
      </c>
      <c r="PZ58" s="158">
        <f t="shared" si="55"/>
        <v>0.8571428571428571</v>
      </c>
      <c r="QA58" s="158">
        <f t="shared" si="56"/>
        <v>0</v>
      </c>
      <c r="QC58" s="157" t="s">
        <v>264</v>
      </c>
      <c r="QD58" s="157">
        <v>7</v>
      </c>
      <c r="QE58" s="157">
        <v>6</v>
      </c>
      <c r="QF58" s="157">
        <v>1</v>
      </c>
      <c r="QG58" s="157">
        <v>0</v>
      </c>
      <c r="QH58" s="158">
        <f t="shared" si="57"/>
        <v>0.8571428571428571</v>
      </c>
      <c r="QI58" s="158">
        <f t="shared" si="58"/>
        <v>0</v>
      </c>
      <c r="QK58" s="157" t="s">
        <v>264</v>
      </c>
      <c r="QL58" s="157">
        <v>7</v>
      </c>
      <c r="QM58" s="157">
        <v>6</v>
      </c>
      <c r="QN58" s="157">
        <v>1</v>
      </c>
      <c r="QO58" s="157">
        <v>0</v>
      </c>
      <c r="QP58" s="158">
        <f t="shared" si="59"/>
        <v>0.8571428571428571</v>
      </c>
      <c r="QQ58" s="158">
        <f t="shared" si="60"/>
        <v>0</v>
      </c>
      <c r="QS58" s="157" t="s">
        <v>264</v>
      </c>
      <c r="QT58" s="157">
        <v>7</v>
      </c>
      <c r="QU58" s="157">
        <v>6</v>
      </c>
      <c r="QV58" s="157">
        <v>1</v>
      </c>
      <c r="QW58" s="157">
        <v>0</v>
      </c>
      <c r="QX58" s="158">
        <f t="shared" si="61"/>
        <v>0.8571428571428571</v>
      </c>
      <c r="QY58" s="158">
        <f t="shared" si="62"/>
        <v>0</v>
      </c>
      <c r="RA58" s="157" t="s">
        <v>264</v>
      </c>
      <c r="RB58" s="157">
        <v>7</v>
      </c>
      <c r="RC58" s="157">
        <v>6</v>
      </c>
      <c r="RD58" s="157">
        <v>1</v>
      </c>
      <c r="RE58" s="157">
        <v>0</v>
      </c>
      <c r="RF58" s="158">
        <f t="shared" si="63"/>
        <v>0.8571428571428571</v>
      </c>
      <c r="RG58" s="158">
        <f t="shared" si="64"/>
        <v>0</v>
      </c>
      <c r="RI58" s="157" t="s">
        <v>264</v>
      </c>
      <c r="RJ58" s="157">
        <v>7</v>
      </c>
      <c r="RK58" s="157">
        <v>6</v>
      </c>
      <c r="RL58" s="157">
        <v>1</v>
      </c>
      <c r="RM58" s="157">
        <v>0</v>
      </c>
      <c r="RN58" s="158">
        <f t="shared" si="65"/>
        <v>0.8571428571428571</v>
      </c>
      <c r="RO58" s="158">
        <f t="shared" si="66"/>
        <v>0</v>
      </c>
      <c r="RQ58" s="157" t="s">
        <v>264</v>
      </c>
      <c r="RR58" s="157">
        <v>7</v>
      </c>
      <c r="RS58" s="157">
        <v>6</v>
      </c>
      <c r="RT58" s="157">
        <v>1</v>
      </c>
      <c r="RU58" s="157">
        <v>0</v>
      </c>
      <c r="RV58" s="158">
        <f t="shared" si="67"/>
        <v>0.8571428571428571</v>
      </c>
      <c r="RW58" s="158">
        <f t="shared" si="68"/>
        <v>0</v>
      </c>
      <c r="RY58" s="157" t="s">
        <v>264</v>
      </c>
      <c r="RZ58" s="157">
        <v>7</v>
      </c>
      <c r="SA58" s="157">
        <v>6</v>
      </c>
      <c r="SB58" s="157">
        <v>1</v>
      </c>
      <c r="SC58" s="157">
        <v>0</v>
      </c>
      <c r="SD58" s="158">
        <f t="shared" si="69"/>
        <v>0.8571428571428571</v>
      </c>
      <c r="SE58" s="158">
        <f t="shared" si="70"/>
        <v>0</v>
      </c>
      <c r="SG58" s="157" t="s">
        <v>264</v>
      </c>
      <c r="SH58" s="157">
        <v>7</v>
      </c>
      <c r="SI58" s="157">
        <v>6</v>
      </c>
      <c r="SJ58" s="157">
        <v>1</v>
      </c>
      <c r="SK58" s="157">
        <v>0</v>
      </c>
      <c r="SL58" s="158">
        <f t="shared" si="71"/>
        <v>0.8571428571428571</v>
      </c>
      <c r="SM58" s="158">
        <f t="shared" si="72"/>
        <v>0</v>
      </c>
      <c r="SO58" s="157" t="s">
        <v>264</v>
      </c>
      <c r="SP58" s="157">
        <v>7</v>
      </c>
      <c r="SQ58" s="157">
        <v>6</v>
      </c>
      <c r="SR58" s="157">
        <v>1</v>
      </c>
      <c r="SS58" s="157">
        <v>0</v>
      </c>
      <c r="ST58" s="158">
        <f t="shared" si="73"/>
        <v>0.8571428571428571</v>
      </c>
      <c r="SU58" s="158">
        <f t="shared" si="74"/>
        <v>0</v>
      </c>
      <c r="SW58" s="157" t="s">
        <v>264</v>
      </c>
      <c r="SX58" s="157">
        <v>7</v>
      </c>
      <c r="SY58" s="157">
        <v>6</v>
      </c>
      <c r="SZ58" s="157">
        <v>1</v>
      </c>
      <c r="TA58" s="157">
        <v>0</v>
      </c>
      <c r="TB58" s="158">
        <f t="shared" si="75"/>
        <v>0.8571428571428571</v>
      </c>
      <c r="TC58" s="158">
        <f t="shared" si="76"/>
        <v>0</v>
      </c>
      <c r="TE58" s="157" t="s">
        <v>264</v>
      </c>
      <c r="TF58" s="157">
        <v>7</v>
      </c>
      <c r="TG58" s="157">
        <v>6</v>
      </c>
      <c r="TH58" s="157">
        <v>1</v>
      </c>
      <c r="TI58" s="157">
        <v>0</v>
      </c>
      <c r="TJ58" s="158">
        <f t="shared" si="77"/>
        <v>0.8571428571428571</v>
      </c>
      <c r="TK58" s="158">
        <f t="shared" si="78"/>
        <v>0</v>
      </c>
      <c r="TM58" s="157" t="s">
        <v>264</v>
      </c>
      <c r="TN58" s="157">
        <v>7</v>
      </c>
      <c r="TO58" s="157">
        <v>6</v>
      </c>
      <c r="TP58" s="157">
        <v>1</v>
      </c>
      <c r="TQ58" s="157">
        <v>0</v>
      </c>
      <c r="TR58" s="158">
        <f t="shared" si="79"/>
        <v>0.8571428571428571</v>
      </c>
      <c r="TS58" s="158">
        <f t="shared" si="80"/>
        <v>0</v>
      </c>
      <c r="TU58" s="157" t="s">
        <v>264</v>
      </c>
      <c r="TV58" s="157">
        <v>7</v>
      </c>
      <c r="TW58" s="157">
        <v>6</v>
      </c>
      <c r="TX58" s="157">
        <v>1</v>
      </c>
      <c r="TY58" s="157">
        <v>0</v>
      </c>
      <c r="TZ58" s="158">
        <f t="shared" si="81"/>
        <v>0.8571428571428571</v>
      </c>
      <c r="UA58" s="158">
        <f t="shared" si="82"/>
        <v>0</v>
      </c>
      <c r="UC58" s="157" t="s">
        <v>264</v>
      </c>
      <c r="UD58" s="157">
        <v>7</v>
      </c>
      <c r="UE58" s="157">
        <v>6</v>
      </c>
      <c r="UF58" s="157">
        <v>1</v>
      </c>
      <c r="UG58" s="157">
        <v>0</v>
      </c>
      <c r="UH58" s="158">
        <f t="shared" si="83"/>
        <v>0.8571428571428571</v>
      </c>
      <c r="UI58" s="158">
        <f t="shared" si="84"/>
        <v>0</v>
      </c>
      <c r="UK58" s="157" t="s">
        <v>264</v>
      </c>
      <c r="UL58" s="157">
        <v>7</v>
      </c>
      <c r="UM58" s="157">
        <v>6</v>
      </c>
      <c r="UN58" s="157">
        <v>1</v>
      </c>
      <c r="UO58" s="157">
        <v>0</v>
      </c>
      <c r="UP58" s="158">
        <f t="shared" si="85"/>
        <v>0.8571428571428571</v>
      </c>
      <c r="UQ58" s="158">
        <f t="shared" si="86"/>
        <v>0</v>
      </c>
      <c r="US58" s="157" t="s">
        <v>264</v>
      </c>
      <c r="UT58" s="157">
        <v>7</v>
      </c>
      <c r="UU58" s="157">
        <v>6</v>
      </c>
      <c r="UV58" s="157">
        <v>1</v>
      </c>
      <c r="UW58" s="157">
        <v>0</v>
      </c>
      <c r="UX58" s="158">
        <f t="shared" si="87"/>
        <v>0.8571428571428571</v>
      </c>
      <c r="UY58" s="158">
        <f t="shared" si="88"/>
        <v>0</v>
      </c>
      <c r="UZ58" s="157"/>
      <c r="VA58" s="157" t="s">
        <v>264</v>
      </c>
      <c r="VB58" s="157">
        <v>7</v>
      </c>
      <c r="VC58" s="157">
        <v>6</v>
      </c>
      <c r="VD58" s="157">
        <v>1</v>
      </c>
      <c r="VE58" s="157">
        <v>0</v>
      </c>
      <c r="VF58" s="158">
        <f t="shared" si="89"/>
        <v>0.8571428571428571</v>
      </c>
      <c r="VG58" s="158">
        <f t="shared" si="90"/>
        <v>0</v>
      </c>
      <c r="VI58" s="157" t="s">
        <v>264</v>
      </c>
      <c r="VJ58" s="157">
        <v>7</v>
      </c>
      <c r="VK58" s="157">
        <v>6</v>
      </c>
      <c r="VL58" s="157">
        <v>1</v>
      </c>
      <c r="VM58" s="157">
        <v>0</v>
      </c>
      <c r="VN58" s="158">
        <f t="shared" si="91"/>
        <v>0.8571428571428571</v>
      </c>
      <c r="VO58" s="158">
        <f t="shared" si="92"/>
        <v>0</v>
      </c>
      <c r="VQ58" s="157" t="s">
        <v>264</v>
      </c>
      <c r="VR58" s="157">
        <v>7</v>
      </c>
      <c r="VS58" s="157">
        <v>6</v>
      </c>
      <c r="VT58" s="157">
        <v>1</v>
      </c>
      <c r="VU58" s="157">
        <v>0</v>
      </c>
      <c r="VV58" s="158">
        <f t="shared" si="93"/>
        <v>0.8571428571428571</v>
      </c>
      <c r="VW58" s="158">
        <f t="shared" si="94"/>
        <v>0</v>
      </c>
      <c r="VY58" s="157" t="s">
        <v>264</v>
      </c>
      <c r="VZ58" s="157">
        <v>7</v>
      </c>
      <c r="WA58" s="157">
        <v>6</v>
      </c>
      <c r="WB58" s="157">
        <v>1</v>
      </c>
      <c r="WC58" s="157">
        <v>0</v>
      </c>
      <c r="WD58" s="158">
        <f t="shared" si="95"/>
        <v>0.8571428571428571</v>
      </c>
      <c r="WE58" s="158">
        <f t="shared" si="96"/>
        <v>0</v>
      </c>
      <c r="WG58" s="157" t="s">
        <v>264</v>
      </c>
      <c r="WH58" s="157">
        <v>7</v>
      </c>
      <c r="WI58" s="157">
        <v>6</v>
      </c>
      <c r="WJ58" s="157">
        <v>1</v>
      </c>
      <c r="WK58" s="157">
        <v>0</v>
      </c>
      <c r="WL58" s="158">
        <f t="shared" si="97"/>
        <v>0.8571428571428571</v>
      </c>
      <c r="WM58" s="158">
        <f t="shared" si="98"/>
        <v>0</v>
      </c>
      <c r="WO58" s="157" t="s">
        <v>264</v>
      </c>
      <c r="WP58" s="157">
        <v>7</v>
      </c>
      <c r="WQ58" s="157">
        <v>6</v>
      </c>
      <c r="WR58" s="157">
        <v>1</v>
      </c>
      <c r="WS58" s="157">
        <v>0</v>
      </c>
      <c r="WT58" s="158">
        <f t="shared" si="99"/>
        <v>0.8571428571428571</v>
      </c>
      <c r="WU58" s="158">
        <f t="shared" si="100"/>
        <v>0</v>
      </c>
      <c r="WW58" s="157" t="s">
        <v>264</v>
      </c>
      <c r="WX58" s="157">
        <v>7</v>
      </c>
      <c r="WY58" s="157">
        <v>6</v>
      </c>
      <c r="WZ58" s="157">
        <v>1</v>
      </c>
      <c r="XA58" s="157">
        <v>0</v>
      </c>
      <c r="XB58" s="158">
        <f t="shared" si="101"/>
        <v>0.8571428571428571</v>
      </c>
      <c r="XC58" s="158" t="str">
        <f t="shared" si="102"/>
        <v>OK</v>
      </c>
      <c r="XE58" s="157" t="s">
        <v>264</v>
      </c>
      <c r="XF58" s="157">
        <v>7</v>
      </c>
      <c r="XG58" s="157">
        <v>6</v>
      </c>
      <c r="XH58" s="157">
        <v>1</v>
      </c>
      <c r="XI58" s="157">
        <v>0</v>
      </c>
      <c r="XJ58" s="158">
        <f t="shared" si="103"/>
        <v>0.8571428571428571</v>
      </c>
      <c r="XK58" s="158" t="str">
        <f t="shared" si="114"/>
        <v>OK</v>
      </c>
      <c r="XM58" s="157" t="s">
        <v>264</v>
      </c>
      <c r="XN58" s="157">
        <v>7</v>
      </c>
      <c r="XO58" s="157">
        <v>6</v>
      </c>
      <c r="XP58" s="157">
        <v>1</v>
      </c>
      <c r="XQ58" s="157">
        <v>0</v>
      </c>
      <c r="XR58" s="158">
        <f t="shared" si="104"/>
        <v>0.8571428571428571</v>
      </c>
      <c r="XS58" s="158" t="str">
        <f t="shared" si="115"/>
        <v>OK</v>
      </c>
    </row>
    <row r="59" spans="1:643" ht="17.25" thickBot="1">
      <c r="A59" s="2" t="s">
        <v>75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75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116"/>
        <v>0</v>
      </c>
      <c r="P59" s="2" t="s">
        <v>75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3"/>
        <v>0</v>
      </c>
      <c r="X59" s="2" t="s">
        <v>75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4"/>
        <v>0</v>
      </c>
      <c r="AF59" s="2" t="s">
        <v>75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5"/>
        <v>0</v>
      </c>
      <c r="AN59" s="2" t="s">
        <v>75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6"/>
        <v>0</v>
      </c>
      <c r="AV59" s="2" t="s">
        <v>75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7"/>
        <v>0</v>
      </c>
      <c r="BD59" s="2" t="s">
        <v>75</v>
      </c>
      <c r="BE59" s="2">
        <v>68</v>
      </c>
      <c r="BF59" s="2">
        <v>68</v>
      </c>
      <c r="BG59" s="2">
        <v>0</v>
      </c>
      <c r="BH59" s="2">
        <v>0</v>
      </c>
      <c r="BI59" s="4">
        <v>1</v>
      </c>
      <c r="BJ59" s="4">
        <f t="shared" si="8"/>
        <v>0</v>
      </c>
      <c r="BL59" s="2" t="s">
        <v>75</v>
      </c>
      <c r="BM59" s="2">
        <v>68</v>
      </c>
      <c r="BN59" s="2">
        <v>68</v>
      </c>
      <c r="BO59" s="2">
        <v>0</v>
      </c>
      <c r="BP59" s="2">
        <v>0</v>
      </c>
      <c r="BQ59" s="4">
        <v>1</v>
      </c>
      <c r="BR59" s="4">
        <f t="shared" si="9"/>
        <v>0</v>
      </c>
      <c r="BT59" s="2" t="s">
        <v>75</v>
      </c>
      <c r="BU59" s="2">
        <v>68</v>
      </c>
      <c r="BV59" s="2">
        <v>68</v>
      </c>
      <c r="BW59" s="2">
        <v>0</v>
      </c>
      <c r="BX59" s="2">
        <v>0</v>
      </c>
      <c r="BY59" s="4">
        <v>1</v>
      </c>
      <c r="BZ59" s="4">
        <f t="shared" si="10"/>
        <v>0</v>
      </c>
      <c r="CB59" s="2" t="s">
        <v>75</v>
      </c>
      <c r="CC59" s="2">
        <v>68</v>
      </c>
      <c r="CD59" s="2">
        <v>68</v>
      </c>
      <c r="CE59" s="2">
        <v>0</v>
      </c>
      <c r="CF59" s="2">
        <v>0</v>
      </c>
      <c r="CG59" s="4">
        <v>1</v>
      </c>
      <c r="CH59" s="4">
        <f t="shared" si="11"/>
        <v>0</v>
      </c>
      <c r="CJ59" s="2" t="s">
        <v>75</v>
      </c>
      <c r="CK59" s="2">
        <v>68</v>
      </c>
      <c r="CL59" s="2">
        <v>68</v>
      </c>
      <c r="CM59" s="2">
        <v>0</v>
      </c>
      <c r="CN59" s="2">
        <v>0</v>
      </c>
      <c r="CO59" s="4">
        <v>1</v>
      </c>
      <c r="CP59" s="4">
        <f t="shared" si="12"/>
        <v>0</v>
      </c>
      <c r="CR59" s="2" t="s">
        <v>75</v>
      </c>
      <c r="CS59" s="2">
        <v>68</v>
      </c>
      <c r="CT59" s="2">
        <v>68</v>
      </c>
      <c r="CU59" s="2">
        <v>0</v>
      </c>
      <c r="CV59" s="2">
        <v>0</v>
      </c>
      <c r="CW59" s="4">
        <v>1</v>
      </c>
      <c r="CX59" s="4">
        <f t="shared" si="13"/>
        <v>0</v>
      </c>
      <c r="CZ59" s="2" t="s">
        <v>75</v>
      </c>
      <c r="DA59" s="2">
        <v>68</v>
      </c>
      <c r="DB59" s="2">
        <v>68</v>
      </c>
      <c r="DC59" s="2">
        <v>0</v>
      </c>
      <c r="DD59" s="2">
        <v>0</v>
      </c>
      <c r="DE59" s="4">
        <v>1</v>
      </c>
      <c r="DF59" s="4">
        <f t="shared" si="14"/>
        <v>0</v>
      </c>
      <c r="DH59" s="2" t="s">
        <v>179</v>
      </c>
      <c r="DI59" s="2">
        <v>144</v>
      </c>
      <c r="DJ59" s="2">
        <v>133</v>
      </c>
      <c r="DK59" s="2">
        <v>9</v>
      </c>
      <c r="DL59" s="2">
        <v>2</v>
      </c>
      <c r="DM59" s="4">
        <v>0.92</v>
      </c>
      <c r="DN59" s="26" t="s">
        <v>100</v>
      </c>
      <c r="DP59" s="2" t="s">
        <v>179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6"/>
        <v>1.0000000000000009E-2</v>
      </c>
      <c r="DX59" s="2" t="s">
        <v>179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4">
        <f t="shared" si="17"/>
        <v>0</v>
      </c>
      <c r="EF59" s="2" t="s">
        <v>179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8"/>
        <v>0</v>
      </c>
      <c r="EN59" s="2" t="s">
        <v>179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9"/>
        <v>0</v>
      </c>
      <c r="EV59" s="2" t="s">
        <v>179</v>
      </c>
      <c r="EW59" s="2">
        <v>144</v>
      </c>
      <c r="EX59" s="2">
        <v>133</v>
      </c>
      <c r="EY59" s="85">
        <v>9</v>
      </c>
      <c r="EZ59" s="2">
        <v>2</v>
      </c>
      <c r="FA59" s="4">
        <v>0.92</v>
      </c>
      <c r="FB59" s="4">
        <f t="shared" si="20"/>
        <v>-1.0000000000000009E-2</v>
      </c>
      <c r="FD59" s="2" t="s">
        <v>179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21"/>
        <v>1.0000000000000009E-2</v>
      </c>
      <c r="FL59" s="2" t="s">
        <v>179</v>
      </c>
      <c r="FM59" s="2">
        <v>144</v>
      </c>
      <c r="FN59" s="2">
        <v>134</v>
      </c>
      <c r="FO59" s="2">
        <v>8</v>
      </c>
      <c r="FP59" s="2">
        <v>2</v>
      </c>
      <c r="FQ59" s="4">
        <v>0.93</v>
      </c>
      <c r="FR59" s="4">
        <f t="shared" si="22"/>
        <v>0</v>
      </c>
      <c r="FT59" s="2" t="s">
        <v>179</v>
      </c>
      <c r="FU59" s="2">
        <v>144</v>
      </c>
      <c r="FV59" s="2">
        <v>134</v>
      </c>
      <c r="FW59" s="2">
        <v>8</v>
      </c>
      <c r="FX59" s="2">
        <v>2</v>
      </c>
      <c r="FY59" s="4">
        <v>0.93</v>
      </c>
      <c r="FZ59" s="4">
        <f t="shared" si="23"/>
        <v>0</v>
      </c>
      <c r="GB59" s="2" t="s">
        <v>179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4">
        <f t="shared" si="24"/>
        <v>0</v>
      </c>
      <c r="GJ59" s="2" t="s">
        <v>179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5"/>
        <v>0</v>
      </c>
      <c r="GR59" s="2" t="s">
        <v>179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111">
        <f t="shared" si="111"/>
        <v>0</v>
      </c>
      <c r="GZ59" s="2" t="s">
        <v>179</v>
      </c>
      <c r="HA59" s="2">
        <v>144</v>
      </c>
      <c r="HB59" s="2">
        <v>134</v>
      </c>
      <c r="HC59" s="11">
        <v>8</v>
      </c>
      <c r="HD59" s="2">
        <v>2</v>
      </c>
      <c r="HE59" s="4">
        <f>HB59/HA59</f>
        <v>0.93055555555555558</v>
      </c>
      <c r="HF59" s="4">
        <f>HE59-'[1]ASUS MeMO Pad 8 K011'!ES59</f>
        <v>5.5555555555553138E-4</v>
      </c>
      <c r="HG59" s="2" t="s">
        <v>119</v>
      </c>
      <c r="HH59" s="2" t="s">
        <v>179</v>
      </c>
      <c r="HI59" s="2">
        <v>144</v>
      </c>
      <c r="HJ59" s="2">
        <v>134</v>
      </c>
      <c r="HK59" s="7">
        <v>8</v>
      </c>
      <c r="HL59" s="2">
        <v>2</v>
      </c>
      <c r="HM59" s="4">
        <f>HJ59/HI59</f>
        <v>0.93055555555555558</v>
      </c>
      <c r="HN59" s="4">
        <f t="shared" si="26"/>
        <v>0</v>
      </c>
      <c r="HO59" s="2" t="s">
        <v>119</v>
      </c>
      <c r="HP59" s="2" t="s">
        <v>179</v>
      </c>
      <c r="HQ59" s="2">
        <v>144</v>
      </c>
      <c r="HR59" s="2">
        <v>133</v>
      </c>
      <c r="HS59" s="7">
        <v>9</v>
      </c>
      <c r="HT59" s="2">
        <v>2</v>
      </c>
      <c r="HU59" s="4">
        <v>0.92</v>
      </c>
      <c r="HV59" s="4">
        <f t="shared" si="27"/>
        <v>-1.055555555555554E-2</v>
      </c>
      <c r="HX59" s="2" t="s">
        <v>179</v>
      </c>
      <c r="HY59" s="2">
        <v>144</v>
      </c>
      <c r="HZ59" s="2">
        <v>134</v>
      </c>
      <c r="IA59" s="2">
        <v>8</v>
      </c>
      <c r="IB59" s="2">
        <v>2</v>
      </c>
      <c r="IC59" s="4">
        <f t="shared" si="105"/>
        <v>0.93055555555555558</v>
      </c>
      <c r="ID59" s="4">
        <f t="shared" si="28"/>
        <v>1.055555555555554E-2</v>
      </c>
      <c r="IF59" s="2" t="s">
        <v>179</v>
      </c>
      <c r="IG59" s="2">
        <v>144</v>
      </c>
      <c r="IH59" s="2">
        <v>134</v>
      </c>
      <c r="II59" s="2">
        <v>8</v>
      </c>
      <c r="IJ59" s="2">
        <v>2</v>
      </c>
      <c r="IK59" s="4">
        <f t="shared" si="106"/>
        <v>0.93055555555555558</v>
      </c>
      <c r="IL59" s="4">
        <f t="shared" si="29"/>
        <v>0</v>
      </c>
      <c r="IN59" s="2" t="s">
        <v>179</v>
      </c>
      <c r="IO59" s="2">
        <v>144</v>
      </c>
      <c r="IP59" s="2">
        <v>134</v>
      </c>
      <c r="IQ59" s="2">
        <v>8</v>
      </c>
      <c r="IR59" s="2">
        <v>2</v>
      </c>
      <c r="IS59" s="4">
        <v>0.93</v>
      </c>
      <c r="IT59" s="4">
        <f t="shared" si="30"/>
        <v>-5.5555555555553138E-4</v>
      </c>
      <c r="IV59" s="2" t="s">
        <v>179</v>
      </c>
      <c r="IW59" s="2">
        <v>144</v>
      </c>
      <c r="IX59" s="2">
        <v>134</v>
      </c>
      <c r="IY59" s="2">
        <v>8</v>
      </c>
      <c r="IZ59" s="2">
        <v>2</v>
      </c>
      <c r="JA59" s="4">
        <v>0.93</v>
      </c>
      <c r="JB59" s="4">
        <f t="shared" si="31"/>
        <v>0</v>
      </c>
      <c r="JD59" s="2" t="s">
        <v>179</v>
      </c>
      <c r="JE59" s="2">
        <v>144</v>
      </c>
      <c r="JF59" s="2">
        <v>134</v>
      </c>
      <c r="JG59" s="2">
        <v>8</v>
      </c>
      <c r="JH59" s="2">
        <v>2</v>
      </c>
      <c r="JI59" s="4">
        <v>0.93</v>
      </c>
      <c r="JJ59" s="4">
        <f t="shared" si="32"/>
        <v>0</v>
      </c>
      <c r="JL59" s="2" t="s">
        <v>179</v>
      </c>
      <c r="JM59" s="2">
        <v>144</v>
      </c>
      <c r="JN59" s="2">
        <v>134</v>
      </c>
      <c r="JO59" s="2">
        <v>8</v>
      </c>
      <c r="JP59" s="2">
        <v>2</v>
      </c>
      <c r="JQ59" s="4">
        <v>0.93</v>
      </c>
      <c r="JR59" s="4">
        <f t="shared" si="117"/>
        <v>0</v>
      </c>
      <c r="JT59" s="2" t="s">
        <v>179</v>
      </c>
      <c r="JU59" s="2">
        <v>144</v>
      </c>
      <c r="JV59" s="2">
        <v>134</v>
      </c>
      <c r="JW59" s="2">
        <v>8</v>
      </c>
      <c r="JX59" s="2">
        <v>2</v>
      </c>
      <c r="JY59" s="4">
        <v>0.93</v>
      </c>
      <c r="JZ59" s="4">
        <f t="shared" si="34"/>
        <v>0</v>
      </c>
      <c r="KA59" s="2" t="s">
        <v>243</v>
      </c>
      <c r="KB59" s="2" t="s">
        <v>179</v>
      </c>
      <c r="KC59" s="2">
        <v>144</v>
      </c>
      <c r="KD59" s="2">
        <v>134</v>
      </c>
      <c r="KE59" s="2">
        <v>7</v>
      </c>
      <c r="KF59" s="2">
        <v>3</v>
      </c>
      <c r="KG59" s="4">
        <v>0.93</v>
      </c>
      <c r="KH59" s="4">
        <f t="shared" si="118"/>
        <v>0</v>
      </c>
      <c r="KJ59" s="2" t="s">
        <v>179</v>
      </c>
      <c r="KK59" s="2">
        <v>144</v>
      </c>
      <c r="KL59" s="2">
        <v>134</v>
      </c>
      <c r="KM59" s="2">
        <v>7</v>
      </c>
      <c r="KN59" s="2">
        <v>3</v>
      </c>
      <c r="KO59" s="4">
        <f t="shared" si="107"/>
        <v>0.93055555555555558</v>
      </c>
      <c r="KP59" s="4">
        <f t="shared" si="36"/>
        <v>5.5555555555553138E-4</v>
      </c>
      <c r="KQ59" s="4"/>
      <c r="KR59" s="116" t="s">
        <v>179</v>
      </c>
      <c r="KS59" s="116">
        <v>144</v>
      </c>
      <c r="KT59" s="117">
        <v>134</v>
      </c>
      <c r="KU59" s="117">
        <v>7</v>
      </c>
      <c r="KV59" s="117">
        <v>3</v>
      </c>
      <c r="KW59" s="118">
        <v>0.93</v>
      </c>
      <c r="KX59" s="118">
        <v>0</v>
      </c>
      <c r="KY59" s="116"/>
      <c r="KZ59" s="125" t="s">
        <v>179</v>
      </c>
      <c r="LA59" s="116">
        <v>144</v>
      </c>
      <c r="LB59" s="116">
        <v>134</v>
      </c>
      <c r="LC59" s="116">
        <v>7</v>
      </c>
      <c r="LD59" s="116">
        <v>3</v>
      </c>
      <c r="LE59" s="122">
        <v>0.93055555555555558</v>
      </c>
      <c r="LF59" s="158">
        <f t="shared" si="37"/>
        <v>5.5555555555553138E-4</v>
      </c>
      <c r="LG59" s="157" t="s">
        <v>119</v>
      </c>
      <c r="LH59" s="156" t="s">
        <v>179</v>
      </c>
      <c r="LI59" s="156">
        <v>144</v>
      </c>
      <c r="LJ59" s="156">
        <v>134</v>
      </c>
      <c r="LK59" s="156">
        <v>7</v>
      </c>
      <c r="LL59" s="156">
        <v>3</v>
      </c>
      <c r="LM59" s="162">
        <v>0.93</v>
      </c>
      <c r="LN59" s="158">
        <f t="shared" si="38"/>
        <v>-5.5555555555553138E-4</v>
      </c>
      <c r="LO59" s="157"/>
      <c r="LP59" s="2" t="s">
        <v>270</v>
      </c>
      <c r="LQ59" s="2">
        <v>144</v>
      </c>
      <c r="LR59" s="2">
        <v>134</v>
      </c>
      <c r="LS59" s="2">
        <v>8</v>
      </c>
      <c r="LT59" s="2">
        <v>2</v>
      </c>
      <c r="LU59" s="4">
        <f t="shared" si="108"/>
        <v>0.93055555555555558</v>
      </c>
      <c r="LV59" s="4">
        <f t="shared" si="39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109"/>
        <v>0.93055555555555558</v>
      </c>
      <c r="MD59" s="158">
        <f t="shared" si="40"/>
        <v>0</v>
      </c>
      <c r="MF59" s="156" t="s">
        <v>270</v>
      </c>
      <c r="MG59" s="156">
        <v>144</v>
      </c>
      <c r="MH59" s="176">
        <v>134</v>
      </c>
      <c r="MI59" s="175">
        <v>8</v>
      </c>
      <c r="MJ59" s="156">
        <v>2</v>
      </c>
      <c r="MK59" s="162">
        <f t="shared" si="41"/>
        <v>0.93055555555555558</v>
      </c>
      <c r="ML59" s="158">
        <f t="shared" si="42"/>
        <v>0</v>
      </c>
      <c r="MM59" s="157" t="s">
        <v>119</v>
      </c>
      <c r="MN59" s="156" t="s">
        <v>270</v>
      </c>
      <c r="MO59" s="156">
        <v>144</v>
      </c>
      <c r="MP59" s="156">
        <v>134</v>
      </c>
      <c r="MQ59" s="156">
        <v>8</v>
      </c>
      <c r="MR59" s="156">
        <v>2</v>
      </c>
      <c r="MS59" s="162">
        <v>0.93</v>
      </c>
      <c r="MT59" s="158">
        <f t="shared" si="43"/>
        <v>-5.5555555555553138E-4</v>
      </c>
      <c r="MU59" s="157"/>
      <c r="MV59" s="156" t="s">
        <v>270</v>
      </c>
      <c r="MW59" s="156">
        <v>144</v>
      </c>
      <c r="MX59" s="156">
        <v>134</v>
      </c>
      <c r="MY59" s="156">
        <v>8</v>
      </c>
      <c r="MZ59" s="156">
        <v>2</v>
      </c>
      <c r="NA59" s="162">
        <f>MX59/MW59</f>
        <v>0.93055555555555558</v>
      </c>
      <c r="NB59" s="158">
        <f t="shared" si="44"/>
        <v>5.5555555555553138E-4</v>
      </c>
      <c r="NC59" s="157" t="s">
        <v>119</v>
      </c>
      <c r="ND59" s="156" t="s">
        <v>270</v>
      </c>
      <c r="NE59" s="156">
        <v>144</v>
      </c>
      <c r="NF59" s="156">
        <v>134</v>
      </c>
      <c r="NG59" s="156">
        <v>8</v>
      </c>
      <c r="NH59" s="156">
        <v>2</v>
      </c>
      <c r="NI59" s="162">
        <v>0.93</v>
      </c>
      <c r="NJ59" s="158">
        <f t="shared" si="45"/>
        <v>-5.5555555555553138E-4</v>
      </c>
      <c r="NK59" s="157"/>
      <c r="NL59" s="156" t="s">
        <v>270</v>
      </c>
      <c r="NM59" s="156">
        <v>144</v>
      </c>
      <c r="NN59" s="156">
        <v>134</v>
      </c>
      <c r="NO59" s="156">
        <v>8</v>
      </c>
      <c r="NP59" s="156">
        <v>2</v>
      </c>
      <c r="NQ59" s="162">
        <v>0.93</v>
      </c>
      <c r="NR59" s="158">
        <f t="shared" si="46"/>
        <v>0</v>
      </c>
      <c r="NS59" s="157" t="s">
        <v>119</v>
      </c>
      <c r="OO59" s="157" t="s">
        <v>270</v>
      </c>
      <c r="OP59" s="157">
        <v>144</v>
      </c>
      <c r="OQ59" s="157">
        <v>134</v>
      </c>
      <c r="OR59" s="159">
        <v>8</v>
      </c>
      <c r="OS59" s="159">
        <v>2</v>
      </c>
      <c r="OT59" s="158">
        <f t="shared" si="47"/>
        <v>0.93055555555555558</v>
      </c>
      <c r="OU59" s="158">
        <f t="shared" si="48"/>
        <v>5.5555555555553138E-4</v>
      </c>
      <c r="OV59" s="2" t="s">
        <v>119</v>
      </c>
      <c r="OW59" s="157" t="s">
        <v>270</v>
      </c>
      <c r="OX59" s="157">
        <v>144</v>
      </c>
      <c r="OY59" s="157">
        <v>134</v>
      </c>
      <c r="OZ59" s="157">
        <v>8</v>
      </c>
      <c r="PA59" s="157">
        <v>2</v>
      </c>
      <c r="PB59" s="158">
        <f t="shared" si="110"/>
        <v>0.93055555555555558</v>
      </c>
      <c r="PC59" s="158">
        <f t="shared" si="50"/>
        <v>0</v>
      </c>
      <c r="PD59" s="2" t="s">
        <v>119</v>
      </c>
      <c r="PE59" s="157" t="s">
        <v>270</v>
      </c>
      <c r="PF59" s="157">
        <v>144</v>
      </c>
      <c r="PG59" s="157">
        <v>134</v>
      </c>
      <c r="PH59" s="157">
        <v>8</v>
      </c>
      <c r="PI59" s="157">
        <v>2</v>
      </c>
      <c r="PJ59" s="158">
        <f t="shared" si="51"/>
        <v>0.93055555555555558</v>
      </c>
      <c r="PK59" s="158">
        <f t="shared" si="52"/>
        <v>0</v>
      </c>
      <c r="PL59" s="2" t="s">
        <v>119</v>
      </c>
      <c r="PM59" s="157" t="s">
        <v>270</v>
      </c>
      <c r="PN59" s="157">
        <v>144</v>
      </c>
      <c r="PO59" s="157">
        <v>134</v>
      </c>
      <c r="PP59" s="157">
        <v>8</v>
      </c>
      <c r="PQ59" s="159">
        <v>2</v>
      </c>
      <c r="PR59" s="158">
        <f t="shared" si="53"/>
        <v>0.93055555555555558</v>
      </c>
      <c r="PS59" s="158">
        <f t="shared" si="54"/>
        <v>0</v>
      </c>
      <c r="PT59" s="2" t="s">
        <v>119</v>
      </c>
      <c r="PU59" s="157" t="s">
        <v>270</v>
      </c>
      <c r="PV59" s="157">
        <v>144</v>
      </c>
      <c r="PW59" s="157">
        <v>134</v>
      </c>
      <c r="PX59" s="157">
        <v>8</v>
      </c>
      <c r="PY59" s="157">
        <v>2</v>
      </c>
      <c r="PZ59" s="158">
        <f t="shared" si="55"/>
        <v>0.93055555555555558</v>
      </c>
      <c r="QA59" s="158">
        <f t="shared" si="56"/>
        <v>0</v>
      </c>
      <c r="QB59" s="2" t="s">
        <v>119</v>
      </c>
      <c r="QC59" s="157" t="s">
        <v>270</v>
      </c>
      <c r="QD59" s="157">
        <v>144</v>
      </c>
      <c r="QE59" s="157">
        <v>134</v>
      </c>
      <c r="QF59" s="159">
        <v>8</v>
      </c>
      <c r="QG59" s="159">
        <v>2</v>
      </c>
      <c r="QH59" s="158">
        <f t="shared" si="57"/>
        <v>0.93055555555555558</v>
      </c>
      <c r="QI59" s="158">
        <f t="shared" si="58"/>
        <v>0</v>
      </c>
      <c r="QJ59" s="2" t="s">
        <v>119</v>
      </c>
      <c r="QK59" s="157" t="s">
        <v>270</v>
      </c>
      <c r="QL59" s="157">
        <v>144</v>
      </c>
      <c r="QM59" s="157">
        <v>134</v>
      </c>
      <c r="QN59" s="159">
        <v>8</v>
      </c>
      <c r="QO59" s="159">
        <v>2</v>
      </c>
      <c r="QP59" s="158">
        <f t="shared" si="59"/>
        <v>0.93055555555555558</v>
      </c>
      <c r="QQ59" s="158">
        <f t="shared" si="60"/>
        <v>0</v>
      </c>
      <c r="QR59" s="2" t="s">
        <v>119</v>
      </c>
      <c r="QS59" s="157" t="s">
        <v>270</v>
      </c>
      <c r="QT59" s="157">
        <v>144</v>
      </c>
      <c r="QU59" s="159">
        <v>134</v>
      </c>
      <c r="QV59" s="159">
        <v>8</v>
      </c>
      <c r="QW59" s="159">
        <v>2</v>
      </c>
      <c r="QX59" s="158">
        <f t="shared" si="61"/>
        <v>0.93055555555555558</v>
      </c>
      <c r="QY59" s="158">
        <f t="shared" si="62"/>
        <v>0</v>
      </c>
      <c r="QZ59" s="157" t="s">
        <v>119</v>
      </c>
      <c r="RA59" s="157" t="s">
        <v>270</v>
      </c>
      <c r="RB59" s="157">
        <v>144</v>
      </c>
      <c r="RC59" s="159">
        <v>134</v>
      </c>
      <c r="RD59" s="159">
        <v>8</v>
      </c>
      <c r="RE59" s="159">
        <v>2</v>
      </c>
      <c r="RF59" s="158">
        <f t="shared" si="63"/>
        <v>0.93055555555555558</v>
      </c>
      <c r="RG59" s="158">
        <f t="shared" si="64"/>
        <v>0</v>
      </c>
      <c r="RH59" s="157" t="s">
        <v>119</v>
      </c>
      <c r="RI59" s="157" t="s">
        <v>270</v>
      </c>
      <c r="RJ59" s="157">
        <v>144</v>
      </c>
      <c r="RK59" s="159">
        <v>134</v>
      </c>
      <c r="RL59" s="159">
        <v>8</v>
      </c>
      <c r="RM59" s="159">
        <v>2</v>
      </c>
      <c r="RN59" s="158">
        <f t="shared" si="65"/>
        <v>0.93055555555555558</v>
      </c>
      <c r="RO59" s="158">
        <f t="shared" si="66"/>
        <v>0</v>
      </c>
      <c r="RP59" s="17" t="s">
        <v>119</v>
      </c>
      <c r="RQ59" s="157" t="s">
        <v>270</v>
      </c>
      <c r="RR59" s="157">
        <v>144</v>
      </c>
      <c r="RS59" s="159">
        <v>134</v>
      </c>
      <c r="RT59" s="159">
        <v>8</v>
      </c>
      <c r="RU59" s="159">
        <v>2</v>
      </c>
      <c r="RV59" s="158">
        <f t="shared" si="67"/>
        <v>0.93055555555555558</v>
      </c>
      <c r="RW59" s="158">
        <f t="shared" si="68"/>
        <v>0</v>
      </c>
      <c r="RX59" s="17" t="s">
        <v>119</v>
      </c>
      <c r="RY59" s="157" t="s">
        <v>270</v>
      </c>
      <c r="RZ59" s="157">
        <v>144</v>
      </c>
      <c r="SA59" s="159">
        <v>134</v>
      </c>
      <c r="SB59" s="159">
        <v>8</v>
      </c>
      <c r="SC59" s="159">
        <v>2</v>
      </c>
      <c r="SD59" s="158">
        <f t="shared" si="69"/>
        <v>0.93055555555555558</v>
      </c>
      <c r="SE59" s="158">
        <f t="shared" si="70"/>
        <v>0</v>
      </c>
      <c r="SF59" s="17" t="s">
        <v>119</v>
      </c>
      <c r="SG59" s="157" t="s">
        <v>270</v>
      </c>
      <c r="SH59" s="157">
        <v>144</v>
      </c>
      <c r="SI59" s="159">
        <v>134</v>
      </c>
      <c r="SJ59" s="159">
        <v>8</v>
      </c>
      <c r="SK59" s="159">
        <v>2</v>
      </c>
      <c r="SL59" s="158">
        <f t="shared" si="71"/>
        <v>0.93055555555555558</v>
      </c>
      <c r="SM59" s="158">
        <f t="shared" si="72"/>
        <v>0</v>
      </c>
      <c r="SN59" s="17" t="s">
        <v>119</v>
      </c>
      <c r="SO59" s="157" t="s">
        <v>270</v>
      </c>
      <c r="SP59" s="157">
        <v>144</v>
      </c>
      <c r="SQ59" s="159">
        <v>134</v>
      </c>
      <c r="SR59" s="159">
        <v>8</v>
      </c>
      <c r="SS59" s="159">
        <v>2</v>
      </c>
      <c r="ST59" s="158">
        <f t="shared" si="73"/>
        <v>0.93055555555555558</v>
      </c>
      <c r="SU59" s="158">
        <f t="shared" si="74"/>
        <v>0</v>
      </c>
      <c r="SV59" s="17" t="s">
        <v>119</v>
      </c>
      <c r="SW59" s="157" t="s">
        <v>270</v>
      </c>
      <c r="SX59" s="157">
        <v>144</v>
      </c>
      <c r="SY59" s="159">
        <v>134</v>
      </c>
      <c r="SZ59" s="159">
        <v>8</v>
      </c>
      <c r="TA59" s="159">
        <v>2</v>
      </c>
      <c r="TB59" s="158">
        <f t="shared" si="75"/>
        <v>0.93055555555555558</v>
      </c>
      <c r="TC59" s="158">
        <f t="shared" si="76"/>
        <v>0</v>
      </c>
      <c r="TD59" s="17" t="s">
        <v>119</v>
      </c>
      <c r="TE59" s="157" t="s">
        <v>270</v>
      </c>
      <c r="TF59" s="157">
        <v>144</v>
      </c>
      <c r="TG59" s="159">
        <v>134</v>
      </c>
      <c r="TH59" s="159">
        <v>8</v>
      </c>
      <c r="TI59" s="159">
        <v>2</v>
      </c>
      <c r="TJ59" s="158">
        <f t="shared" si="77"/>
        <v>0.93055555555555558</v>
      </c>
      <c r="TK59" s="158">
        <f t="shared" si="78"/>
        <v>0</v>
      </c>
      <c r="TL59" s="17" t="s">
        <v>119</v>
      </c>
      <c r="TM59" s="157" t="s">
        <v>270</v>
      </c>
      <c r="TN59" s="157">
        <v>144</v>
      </c>
      <c r="TO59" s="159">
        <v>134</v>
      </c>
      <c r="TP59" s="159">
        <v>8</v>
      </c>
      <c r="TQ59" s="159">
        <v>2</v>
      </c>
      <c r="TR59" s="158">
        <f t="shared" si="79"/>
        <v>0.93055555555555558</v>
      </c>
      <c r="TS59" s="158">
        <f t="shared" si="80"/>
        <v>0</v>
      </c>
      <c r="TT59" s="17" t="s">
        <v>119</v>
      </c>
      <c r="TU59" s="157" t="s">
        <v>270</v>
      </c>
      <c r="TV59" s="157">
        <v>144</v>
      </c>
      <c r="TW59" s="159">
        <v>134</v>
      </c>
      <c r="TX59" s="159">
        <v>8</v>
      </c>
      <c r="TY59" s="159">
        <v>2</v>
      </c>
      <c r="TZ59" s="158">
        <f t="shared" si="81"/>
        <v>0.93055555555555558</v>
      </c>
      <c r="UA59" s="158">
        <f t="shared" si="82"/>
        <v>0</v>
      </c>
      <c r="UB59" s="17" t="s">
        <v>119</v>
      </c>
      <c r="UC59" s="157" t="s">
        <v>270</v>
      </c>
      <c r="UD59" s="157">
        <v>144</v>
      </c>
      <c r="UE59" s="159">
        <v>134</v>
      </c>
      <c r="UF59" s="159">
        <v>8</v>
      </c>
      <c r="UG59" s="159">
        <v>2</v>
      </c>
      <c r="UH59" s="158">
        <f t="shared" si="83"/>
        <v>0.93055555555555558</v>
      </c>
      <c r="UI59" s="158">
        <f t="shared" si="84"/>
        <v>0</v>
      </c>
      <c r="UJ59" s="17" t="s">
        <v>119</v>
      </c>
      <c r="UK59" s="157" t="s">
        <v>270</v>
      </c>
      <c r="UL59" s="157">
        <v>144</v>
      </c>
      <c r="UM59" s="159">
        <v>134</v>
      </c>
      <c r="UN59" s="159">
        <v>8</v>
      </c>
      <c r="UO59" s="159">
        <v>2</v>
      </c>
      <c r="UP59" s="158">
        <f t="shared" si="85"/>
        <v>0.93055555555555558</v>
      </c>
      <c r="UQ59" s="158">
        <f t="shared" si="86"/>
        <v>0</v>
      </c>
      <c r="UR59" s="17" t="s">
        <v>119</v>
      </c>
      <c r="US59" s="157" t="s">
        <v>270</v>
      </c>
      <c r="UT59" s="157">
        <v>144</v>
      </c>
      <c r="UU59" s="159">
        <v>134</v>
      </c>
      <c r="UV59" s="159">
        <v>8</v>
      </c>
      <c r="UW59" s="159">
        <v>2</v>
      </c>
      <c r="UX59" s="158">
        <f t="shared" si="87"/>
        <v>0.93055555555555558</v>
      </c>
      <c r="UY59" s="158">
        <f t="shared" si="88"/>
        <v>0</v>
      </c>
      <c r="UZ59" s="110" t="s">
        <v>119</v>
      </c>
      <c r="VA59" s="157" t="s">
        <v>270</v>
      </c>
      <c r="VB59" s="157">
        <v>144</v>
      </c>
      <c r="VC59" s="159">
        <v>134</v>
      </c>
      <c r="VD59" s="159">
        <v>8</v>
      </c>
      <c r="VE59" s="159">
        <v>2</v>
      </c>
      <c r="VF59" s="158">
        <f t="shared" si="89"/>
        <v>0.93055555555555558</v>
      </c>
      <c r="VG59" s="158">
        <f t="shared" si="90"/>
        <v>0</v>
      </c>
      <c r="VH59" s="17" t="s">
        <v>119</v>
      </c>
      <c r="VI59" s="157" t="s">
        <v>270</v>
      </c>
      <c r="VJ59" s="157">
        <v>144</v>
      </c>
      <c r="VK59" s="159">
        <v>134</v>
      </c>
      <c r="VL59" s="159">
        <v>8</v>
      </c>
      <c r="VM59" s="159">
        <v>2</v>
      </c>
      <c r="VN59" s="158">
        <f t="shared" si="91"/>
        <v>0.93055555555555558</v>
      </c>
      <c r="VO59" s="158">
        <f t="shared" si="92"/>
        <v>0</v>
      </c>
      <c r="VP59" s="17" t="s">
        <v>119</v>
      </c>
      <c r="VQ59" s="157" t="s">
        <v>270</v>
      </c>
      <c r="VR59" s="157">
        <v>144</v>
      </c>
      <c r="VS59" s="159">
        <v>134</v>
      </c>
      <c r="VT59" s="159">
        <v>8</v>
      </c>
      <c r="VU59" s="159">
        <v>2</v>
      </c>
      <c r="VV59" s="158">
        <f t="shared" si="93"/>
        <v>0.93055555555555558</v>
      </c>
      <c r="VW59" s="158">
        <f t="shared" si="94"/>
        <v>0</v>
      </c>
      <c r="VX59" s="17" t="s">
        <v>119</v>
      </c>
      <c r="VY59" s="157" t="s">
        <v>270</v>
      </c>
      <c r="VZ59" s="157">
        <v>144</v>
      </c>
      <c r="WA59" s="159">
        <v>134</v>
      </c>
      <c r="WB59" s="159">
        <v>8</v>
      </c>
      <c r="WC59" s="159">
        <v>2</v>
      </c>
      <c r="WD59" s="158">
        <f t="shared" si="95"/>
        <v>0.93055555555555558</v>
      </c>
      <c r="WE59" s="158">
        <f t="shared" si="96"/>
        <v>0</v>
      </c>
      <c r="WF59" s="17" t="s">
        <v>119</v>
      </c>
      <c r="WG59" s="157" t="s">
        <v>270</v>
      </c>
      <c r="WH59" s="157">
        <v>144</v>
      </c>
      <c r="WI59" s="159">
        <v>134</v>
      </c>
      <c r="WJ59" s="159">
        <v>8</v>
      </c>
      <c r="WK59" s="159">
        <v>2</v>
      </c>
      <c r="WL59" s="158">
        <f t="shared" si="97"/>
        <v>0.93055555555555558</v>
      </c>
      <c r="WM59" s="158">
        <f t="shared" si="98"/>
        <v>0</v>
      </c>
      <c r="WN59" s="17" t="s">
        <v>119</v>
      </c>
      <c r="WO59" s="157" t="s">
        <v>270</v>
      </c>
      <c r="WP59" s="157">
        <v>144</v>
      </c>
      <c r="WQ59" s="159">
        <v>134</v>
      </c>
      <c r="WR59" s="159">
        <v>8</v>
      </c>
      <c r="WS59" s="159">
        <v>2</v>
      </c>
      <c r="WT59" s="158">
        <f t="shared" si="99"/>
        <v>0.93055555555555558</v>
      </c>
      <c r="WU59" s="158">
        <f t="shared" si="100"/>
        <v>0</v>
      </c>
      <c r="WV59" s="157" t="s">
        <v>119</v>
      </c>
      <c r="WW59" s="157" t="s">
        <v>270</v>
      </c>
      <c r="WX59" s="157">
        <v>144</v>
      </c>
      <c r="WY59" s="157">
        <v>134</v>
      </c>
      <c r="WZ59" s="157">
        <v>8</v>
      </c>
      <c r="XA59" s="157">
        <v>2</v>
      </c>
      <c r="XB59" s="158">
        <f t="shared" si="101"/>
        <v>0.93055555555555558</v>
      </c>
      <c r="XC59" s="158" t="str">
        <f t="shared" si="102"/>
        <v>OK</v>
      </c>
      <c r="XD59" s="159" t="s">
        <v>119</v>
      </c>
      <c r="XE59" s="157" t="s">
        <v>270</v>
      </c>
      <c r="XF59" s="157">
        <v>144</v>
      </c>
      <c r="XG59" s="157">
        <v>134</v>
      </c>
      <c r="XH59" s="157">
        <v>8</v>
      </c>
      <c r="XI59" s="157">
        <v>2</v>
      </c>
      <c r="XJ59" s="158">
        <f t="shared" si="103"/>
        <v>0.93055555555555558</v>
      </c>
      <c r="XK59" s="158" t="str">
        <f t="shared" si="114"/>
        <v>OK</v>
      </c>
      <c r="XL59" s="157" t="s">
        <v>435</v>
      </c>
      <c r="XM59" s="157" t="s">
        <v>270</v>
      </c>
      <c r="XN59" s="157">
        <v>144</v>
      </c>
      <c r="XO59" s="157">
        <v>134</v>
      </c>
      <c r="XP59" s="157">
        <v>8</v>
      </c>
      <c r="XQ59" s="157">
        <v>2</v>
      </c>
      <c r="XR59" s="158">
        <f t="shared" si="104"/>
        <v>0.93055555555555558</v>
      </c>
      <c r="XS59" s="158" t="str">
        <f t="shared" si="115"/>
        <v>OK</v>
      </c>
    </row>
    <row r="60" spans="1:643" ht="17.25" thickBot="1">
      <c r="A60" s="2" t="s">
        <v>77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77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116"/>
        <v>0</v>
      </c>
      <c r="P60" s="2" t="s">
        <v>77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3"/>
        <v>0</v>
      </c>
      <c r="X60" s="2" t="s">
        <v>77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4"/>
        <v>0</v>
      </c>
      <c r="AF60" s="2" t="s">
        <v>77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5"/>
        <v>0</v>
      </c>
      <c r="AN60" s="2" t="s">
        <v>77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6"/>
        <v>0</v>
      </c>
      <c r="AV60" s="2" t="s">
        <v>77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7"/>
        <v>0</v>
      </c>
      <c r="BD60" s="2" t="s">
        <v>77</v>
      </c>
      <c r="BE60" s="2">
        <v>7</v>
      </c>
      <c r="BF60" s="2">
        <v>6</v>
      </c>
      <c r="BG60" s="2">
        <v>1</v>
      </c>
      <c r="BH60" s="2">
        <v>0</v>
      </c>
      <c r="BI60" s="4">
        <v>0.86</v>
      </c>
      <c r="BJ60" s="4">
        <f t="shared" si="8"/>
        <v>0</v>
      </c>
      <c r="BL60" s="2" t="s">
        <v>77</v>
      </c>
      <c r="BM60" s="2">
        <v>7</v>
      </c>
      <c r="BN60" s="2">
        <v>6</v>
      </c>
      <c r="BO60" s="2">
        <v>1</v>
      </c>
      <c r="BP60" s="2">
        <v>0</v>
      </c>
      <c r="BQ60" s="4">
        <v>0.86</v>
      </c>
      <c r="BR60" s="4">
        <f t="shared" si="9"/>
        <v>0</v>
      </c>
      <c r="BT60" s="2" t="s">
        <v>77</v>
      </c>
      <c r="BU60" s="2">
        <v>7</v>
      </c>
      <c r="BV60" s="2">
        <v>6</v>
      </c>
      <c r="BW60" s="2">
        <v>1</v>
      </c>
      <c r="BX60" s="2">
        <v>0</v>
      </c>
      <c r="BY60" s="4">
        <v>0.86</v>
      </c>
      <c r="BZ60" s="4">
        <f t="shared" si="10"/>
        <v>0</v>
      </c>
      <c r="CB60" s="2" t="s">
        <v>77</v>
      </c>
      <c r="CC60" s="2">
        <v>7</v>
      </c>
      <c r="CD60" s="2">
        <v>6</v>
      </c>
      <c r="CE60" s="2">
        <v>1</v>
      </c>
      <c r="CF60" s="2">
        <v>0</v>
      </c>
      <c r="CG60" s="4">
        <v>0.86</v>
      </c>
      <c r="CH60" s="4">
        <f t="shared" si="11"/>
        <v>0</v>
      </c>
      <c r="CJ60" s="2" t="s">
        <v>77</v>
      </c>
      <c r="CK60" s="2">
        <v>7</v>
      </c>
      <c r="CL60" s="2">
        <v>6</v>
      </c>
      <c r="CM60" s="2">
        <v>1</v>
      </c>
      <c r="CN60" s="2">
        <v>0</v>
      </c>
      <c r="CO60" s="4">
        <v>0.86</v>
      </c>
      <c r="CP60" s="4">
        <f t="shared" si="12"/>
        <v>0</v>
      </c>
      <c r="CR60" s="2" t="s">
        <v>77</v>
      </c>
      <c r="CS60" s="2">
        <v>7</v>
      </c>
      <c r="CT60" s="2">
        <v>6</v>
      </c>
      <c r="CU60" s="2">
        <v>1</v>
      </c>
      <c r="CV60" s="2">
        <v>0</v>
      </c>
      <c r="CW60" s="4">
        <v>0.86</v>
      </c>
      <c r="CX60" s="4">
        <f t="shared" si="13"/>
        <v>0</v>
      </c>
      <c r="CZ60" s="2" t="s">
        <v>77</v>
      </c>
      <c r="DA60" s="2">
        <v>7</v>
      </c>
      <c r="DB60" s="2">
        <v>6</v>
      </c>
      <c r="DC60" s="2">
        <v>1</v>
      </c>
      <c r="DD60" s="2">
        <v>0</v>
      </c>
      <c r="DE60" s="4">
        <v>0.86</v>
      </c>
      <c r="DF60" s="4">
        <f t="shared" si="14"/>
        <v>0</v>
      </c>
      <c r="DH60" s="2" t="s">
        <v>75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26" t="s">
        <v>100</v>
      </c>
      <c r="DP60" s="2" t="s">
        <v>75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6"/>
        <v>0</v>
      </c>
      <c r="DX60" s="2" t="s">
        <v>75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7"/>
        <v>0</v>
      </c>
      <c r="EF60" s="2" t="s">
        <v>75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8"/>
        <v>0</v>
      </c>
      <c r="EN60" s="2" t="s">
        <v>75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9"/>
        <v>0</v>
      </c>
      <c r="EV60" s="2" t="s">
        <v>75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20"/>
        <v>0</v>
      </c>
      <c r="FD60" s="2" t="s">
        <v>75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21"/>
        <v>0</v>
      </c>
      <c r="FL60" s="2" t="s">
        <v>75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4">
        <f t="shared" si="22"/>
        <v>0</v>
      </c>
      <c r="FT60" s="2" t="s">
        <v>75</v>
      </c>
      <c r="FU60" s="2">
        <v>68</v>
      </c>
      <c r="FV60" s="2">
        <v>68</v>
      </c>
      <c r="FW60" s="2">
        <v>0</v>
      </c>
      <c r="FX60" s="2">
        <v>0</v>
      </c>
      <c r="FY60" s="4">
        <v>1</v>
      </c>
      <c r="FZ60" s="4">
        <f t="shared" si="23"/>
        <v>0</v>
      </c>
      <c r="GB60" s="2" t="s">
        <v>75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4">
        <f t="shared" si="24"/>
        <v>0</v>
      </c>
      <c r="GJ60" s="2" t="s">
        <v>75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5"/>
        <v>0</v>
      </c>
      <c r="GR60" s="2" t="s">
        <v>75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111">
        <f t="shared" si="111"/>
        <v>0</v>
      </c>
      <c r="GZ60" s="2" t="s">
        <v>75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>HE60-'[1]ASUS MeMO Pad 8 K011'!ES60</f>
        <v>0</v>
      </c>
      <c r="HH60" s="2" t="s">
        <v>75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6"/>
        <v>0</v>
      </c>
      <c r="HP60" s="2" t="s">
        <v>75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7"/>
        <v>0</v>
      </c>
      <c r="HX60" s="2" t="s">
        <v>75</v>
      </c>
      <c r="HY60" s="2">
        <v>68</v>
      </c>
      <c r="HZ60" s="2">
        <v>68</v>
      </c>
      <c r="IA60" s="2">
        <v>0</v>
      </c>
      <c r="IB60" s="2">
        <v>0</v>
      </c>
      <c r="IC60" s="4">
        <f t="shared" si="105"/>
        <v>1</v>
      </c>
      <c r="ID60" s="4">
        <f t="shared" si="28"/>
        <v>0</v>
      </c>
      <c r="IF60" s="2" t="s">
        <v>75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106"/>
        <v>1</v>
      </c>
      <c r="IL60" s="4">
        <f t="shared" si="29"/>
        <v>0</v>
      </c>
      <c r="IN60" s="2" t="s">
        <v>75</v>
      </c>
      <c r="IO60" s="2">
        <v>68</v>
      </c>
      <c r="IP60" s="2">
        <v>68</v>
      </c>
      <c r="IQ60" s="2">
        <v>0</v>
      </c>
      <c r="IR60" s="2">
        <v>0</v>
      </c>
      <c r="IS60" s="4">
        <v>1</v>
      </c>
      <c r="IT60" s="4">
        <f t="shared" si="30"/>
        <v>0</v>
      </c>
      <c r="IV60" s="2" t="s">
        <v>75</v>
      </c>
      <c r="IW60" s="2">
        <v>68</v>
      </c>
      <c r="IX60" s="2">
        <v>68</v>
      </c>
      <c r="IY60" s="2">
        <v>0</v>
      </c>
      <c r="IZ60" s="2">
        <v>0</v>
      </c>
      <c r="JA60" s="4">
        <v>1</v>
      </c>
      <c r="JB60" s="4">
        <f t="shared" si="31"/>
        <v>0</v>
      </c>
      <c r="JD60" s="2" t="s">
        <v>75</v>
      </c>
      <c r="JE60" s="2">
        <v>68</v>
      </c>
      <c r="JF60" s="2">
        <v>68</v>
      </c>
      <c r="JG60" s="2">
        <v>0</v>
      </c>
      <c r="JH60" s="2">
        <v>0</v>
      </c>
      <c r="JI60" s="4">
        <v>1</v>
      </c>
      <c r="JJ60" s="4">
        <f t="shared" si="32"/>
        <v>0</v>
      </c>
      <c r="JL60" s="2" t="s">
        <v>75</v>
      </c>
      <c r="JM60" s="2">
        <v>68</v>
      </c>
      <c r="JN60" s="2">
        <v>68</v>
      </c>
      <c r="JO60" s="2">
        <v>0</v>
      </c>
      <c r="JP60" s="2">
        <v>0</v>
      </c>
      <c r="JQ60" s="4">
        <v>1</v>
      </c>
      <c r="JR60" s="4">
        <f t="shared" si="117"/>
        <v>0</v>
      </c>
      <c r="JT60" s="2" t="s">
        <v>75</v>
      </c>
      <c r="JU60" s="2">
        <v>68</v>
      </c>
      <c r="JV60" s="2">
        <v>68</v>
      </c>
      <c r="JW60" s="2">
        <v>0</v>
      </c>
      <c r="JX60" s="2">
        <v>0</v>
      </c>
      <c r="JY60" s="4">
        <v>1</v>
      </c>
      <c r="JZ60" s="4">
        <f t="shared" si="34"/>
        <v>0</v>
      </c>
      <c r="KB60" s="2" t="s">
        <v>75</v>
      </c>
      <c r="KC60" s="2">
        <v>68</v>
      </c>
      <c r="KD60" s="2">
        <v>68</v>
      </c>
      <c r="KE60" s="2">
        <v>0</v>
      </c>
      <c r="KF60" s="2">
        <v>0</v>
      </c>
      <c r="KG60" s="4">
        <v>1</v>
      </c>
      <c r="KH60" s="4">
        <f t="shared" si="118"/>
        <v>0</v>
      </c>
      <c r="KJ60" s="2" t="s">
        <v>75</v>
      </c>
      <c r="KK60" s="2">
        <v>68</v>
      </c>
      <c r="KL60" s="2">
        <v>68</v>
      </c>
      <c r="KM60" s="2">
        <v>0</v>
      </c>
      <c r="KN60" s="2">
        <v>0</v>
      </c>
      <c r="KO60" s="4">
        <f t="shared" si="107"/>
        <v>1</v>
      </c>
      <c r="KP60" s="4">
        <f t="shared" si="36"/>
        <v>0</v>
      </c>
      <c r="KQ60" s="4"/>
      <c r="KR60" s="116" t="s">
        <v>75</v>
      </c>
      <c r="KS60" s="116">
        <v>68</v>
      </c>
      <c r="KT60" s="117">
        <v>68</v>
      </c>
      <c r="KU60" s="117">
        <v>0</v>
      </c>
      <c r="KV60" s="117">
        <v>0</v>
      </c>
      <c r="KW60" s="118">
        <v>1</v>
      </c>
      <c r="KX60" s="118">
        <v>0</v>
      </c>
      <c r="KY60" s="116"/>
      <c r="KZ60" s="116" t="s">
        <v>75</v>
      </c>
      <c r="LA60" s="116">
        <v>68</v>
      </c>
      <c r="LB60" s="116">
        <v>68</v>
      </c>
      <c r="LC60" s="116">
        <v>0</v>
      </c>
      <c r="LD60" s="116">
        <v>0</v>
      </c>
      <c r="LE60" s="122">
        <v>1</v>
      </c>
      <c r="LF60" s="158">
        <f t="shared" si="37"/>
        <v>0</v>
      </c>
      <c r="LG60" s="156"/>
      <c r="LH60" s="156" t="s">
        <v>75</v>
      </c>
      <c r="LI60" s="156">
        <v>68</v>
      </c>
      <c r="LJ60" s="156">
        <v>68</v>
      </c>
      <c r="LK60" s="156">
        <v>0</v>
      </c>
      <c r="LL60" s="156">
        <v>0</v>
      </c>
      <c r="LM60" s="162">
        <v>1</v>
      </c>
      <c r="LN60" s="158">
        <f t="shared" si="38"/>
        <v>0</v>
      </c>
      <c r="LO60" s="157"/>
      <c r="LP60" s="2" t="s">
        <v>265</v>
      </c>
      <c r="LQ60" s="2">
        <v>68</v>
      </c>
      <c r="LR60" s="2">
        <v>68</v>
      </c>
      <c r="LS60" s="2">
        <v>0</v>
      </c>
      <c r="LT60" s="2">
        <v>0</v>
      </c>
      <c r="LU60" s="4">
        <f t="shared" si="108"/>
        <v>1</v>
      </c>
      <c r="LV60" s="4">
        <f t="shared" si="39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109"/>
        <v>1</v>
      </c>
      <c r="MD60" s="158">
        <f t="shared" si="40"/>
        <v>0</v>
      </c>
      <c r="MF60" s="156" t="s">
        <v>265</v>
      </c>
      <c r="MG60" s="156">
        <v>68</v>
      </c>
      <c r="MH60" s="156">
        <v>68</v>
      </c>
      <c r="MI60" s="156">
        <v>0</v>
      </c>
      <c r="MJ60" s="156">
        <v>0</v>
      </c>
      <c r="MK60" s="162">
        <f t="shared" si="41"/>
        <v>1</v>
      </c>
      <c r="ML60" s="158">
        <f t="shared" si="42"/>
        <v>0</v>
      </c>
      <c r="MM60" s="157"/>
      <c r="MN60" s="156" t="s">
        <v>265</v>
      </c>
      <c r="MO60" s="156">
        <v>68</v>
      </c>
      <c r="MP60" s="156">
        <v>68</v>
      </c>
      <c r="MQ60" s="156">
        <v>0</v>
      </c>
      <c r="MR60" s="156">
        <v>0</v>
      </c>
      <c r="MS60" s="162">
        <v>1</v>
      </c>
      <c r="MT60" s="158">
        <f t="shared" si="43"/>
        <v>0</v>
      </c>
      <c r="MU60" s="157"/>
      <c r="MV60" s="156" t="s">
        <v>265</v>
      </c>
      <c r="MW60" s="156">
        <v>68</v>
      </c>
      <c r="MX60" s="156">
        <v>68</v>
      </c>
      <c r="MY60" s="156">
        <v>0</v>
      </c>
      <c r="MZ60" s="156">
        <v>0</v>
      </c>
      <c r="NA60" s="162">
        <v>1</v>
      </c>
      <c r="NB60" s="158">
        <f t="shared" si="44"/>
        <v>0</v>
      </c>
      <c r="NC60" s="157"/>
      <c r="ND60" s="156" t="s">
        <v>265</v>
      </c>
      <c r="NE60" s="156">
        <v>68</v>
      </c>
      <c r="NF60" s="156">
        <v>68</v>
      </c>
      <c r="NG60" s="156">
        <v>0</v>
      </c>
      <c r="NH60" s="156">
        <v>0</v>
      </c>
      <c r="NI60" s="162">
        <v>1</v>
      </c>
      <c r="NJ60" s="158">
        <f t="shared" si="45"/>
        <v>0</v>
      </c>
      <c r="NK60" s="157"/>
      <c r="NL60" s="156" t="s">
        <v>265</v>
      </c>
      <c r="NM60" s="156">
        <v>68</v>
      </c>
      <c r="NN60" s="156">
        <v>68</v>
      </c>
      <c r="NO60" s="156">
        <v>0</v>
      </c>
      <c r="NP60" s="156">
        <v>0</v>
      </c>
      <c r="NQ60" s="162">
        <v>1</v>
      </c>
      <c r="NR60" s="158">
        <f t="shared" si="46"/>
        <v>0</v>
      </c>
      <c r="NS60" s="157"/>
      <c r="OO60" s="157" t="s">
        <v>265</v>
      </c>
      <c r="OP60" s="157">
        <v>68</v>
      </c>
      <c r="OQ60" s="157">
        <v>68</v>
      </c>
      <c r="OR60" s="157">
        <v>0</v>
      </c>
      <c r="OS60" s="157">
        <v>0</v>
      </c>
      <c r="OT60" s="158">
        <f t="shared" si="47"/>
        <v>1</v>
      </c>
      <c r="OU60" s="158">
        <f t="shared" si="48"/>
        <v>0</v>
      </c>
      <c r="OW60" s="157" t="s">
        <v>265</v>
      </c>
      <c r="OX60" s="157">
        <v>68</v>
      </c>
      <c r="OY60" s="157">
        <v>68</v>
      </c>
      <c r="OZ60" s="157">
        <v>0</v>
      </c>
      <c r="PA60" s="157">
        <v>0</v>
      </c>
      <c r="PB60" s="158">
        <f t="shared" si="110"/>
        <v>1</v>
      </c>
      <c r="PC60" s="158">
        <f t="shared" si="50"/>
        <v>0</v>
      </c>
      <c r="PE60" s="157" t="s">
        <v>265</v>
      </c>
      <c r="PF60" s="157">
        <v>68</v>
      </c>
      <c r="PG60" s="157">
        <v>68</v>
      </c>
      <c r="PH60" s="157">
        <v>0</v>
      </c>
      <c r="PI60" s="157">
        <v>0</v>
      </c>
      <c r="PJ60" s="158">
        <f t="shared" si="51"/>
        <v>1</v>
      </c>
      <c r="PK60" s="158">
        <f t="shared" si="52"/>
        <v>0</v>
      </c>
      <c r="PM60" s="157" t="s">
        <v>265</v>
      </c>
      <c r="PN60" s="157">
        <v>68</v>
      </c>
      <c r="PO60" s="157">
        <v>68</v>
      </c>
      <c r="PP60" s="157">
        <v>0</v>
      </c>
      <c r="PQ60" s="157">
        <v>0</v>
      </c>
      <c r="PR60" s="158">
        <f t="shared" si="53"/>
        <v>1</v>
      </c>
      <c r="PS60" s="158">
        <f t="shared" si="54"/>
        <v>0</v>
      </c>
      <c r="PU60" s="157" t="s">
        <v>265</v>
      </c>
      <c r="PV60" s="157">
        <v>68</v>
      </c>
      <c r="PW60" s="157">
        <v>68</v>
      </c>
      <c r="PX60" s="157">
        <v>0</v>
      </c>
      <c r="PY60" s="157">
        <v>0</v>
      </c>
      <c r="PZ60" s="158">
        <f t="shared" si="55"/>
        <v>1</v>
      </c>
      <c r="QA60" s="158">
        <f t="shared" si="56"/>
        <v>0</v>
      </c>
      <c r="QC60" s="157" t="s">
        <v>265</v>
      </c>
      <c r="QD60" s="157">
        <v>68</v>
      </c>
      <c r="QE60" s="157">
        <v>68</v>
      </c>
      <c r="QF60" s="157">
        <v>0</v>
      </c>
      <c r="QG60" s="157">
        <v>0</v>
      </c>
      <c r="QH60" s="158">
        <f t="shared" si="57"/>
        <v>1</v>
      </c>
      <c r="QI60" s="158">
        <f t="shared" si="58"/>
        <v>0</v>
      </c>
      <c r="QK60" s="157" t="s">
        <v>265</v>
      </c>
      <c r="QL60" s="157">
        <v>68</v>
      </c>
      <c r="QM60" s="157">
        <v>68</v>
      </c>
      <c r="QN60" s="157">
        <v>0</v>
      </c>
      <c r="QO60" s="157">
        <v>0</v>
      </c>
      <c r="QP60" s="158">
        <f t="shared" si="59"/>
        <v>1</v>
      </c>
      <c r="QQ60" s="158">
        <f t="shared" si="60"/>
        <v>0</v>
      </c>
      <c r="QS60" s="157" t="s">
        <v>265</v>
      </c>
      <c r="QT60" s="157">
        <v>68</v>
      </c>
      <c r="QU60" s="157">
        <v>68</v>
      </c>
      <c r="QV60" s="157">
        <v>0</v>
      </c>
      <c r="QW60" s="157">
        <v>0</v>
      </c>
      <c r="QX60" s="158">
        <f t="shared" si="61"/>
        <v>1</v>
      </c>
      <c r="QY60" s="158">
        <f t="shared" si="62"/>
        <v>0</v>
      </c>
      <c r="RA60" s="157" t="s">
        <v>265</v>
      </c>
      <c r="RB60" s="157">
        <v>68</v>
      </c>
      <c r="RC60" s="157">
        <v>68</v>
      </c>
      <c r="RD60" s="157">
        <v>0</v>
      </c>
      <c r="RE60" s="157">
        <v>0</v>
      </c>
      <c r="RF60" s="158">
        <f t="shared" si="63"/>
        <v>1</v>
      </c>
      <c r="RG60" s="158">
        <f t="shared" si="64"/>
        <v>0</v>
      </c>
      <c r="RI60" s="157" t="s">
        <v>265</v>
      </c>
      <c r="RJ60" s="157">
        <v>68</v>
      </c>
      <c r="RK60" s="157">
        <v>68</v>
      </c>
      <c r="RL60" s="157">
        <v>0</v>
      </c>
      <c r="RM60" s="157">
        <v>0</v>
      </c>
      <c r="RN60" s="158">
        <f t="shared" si="65"/>
        <v>1</v>
      </c>
      <c r="RO60" s="158">
        <f t="shared" si="66"/>
        <v>0</v>
      </c>
      <c r="RQ60" s="157" t="s">
        <v>265</v>
      </c>
      <c r="RR60" s="157">
        <v>68</v>
      </c>
      <c r="RS60" s="157">
        <v>68</v>
      </c>
      <c r="RT60" s="157">
        <v>0</v>
      </c>
      <c r="RU60" s="157">
        <v>0</v>
      </c>
      <c r="RV60" s="158">
        <f t="shared" si="67"/>
        <v>1</v>
      </c>
      <c r="RW60" s="158">
        <f t="shared" si="68"/>
        <v>0</v>
      </c>
      <c r="RY60" s="157" t="s">
        <v>265</v>
      </c>
      <c r="RZ60" s="157">
        <v>68</v>
      </c>
      <c r="SA60" s="157">
        <v>68</v>
      </c>
      <c r="SB60" s="157">
        <v>0</v>
      </c>
      <c r="SC60" s="157">
        <v>0</v>
      </c>
      <c r="SD60" s="158">
        <f t="shared" si="69"/>
        <v>1</v>
      </c>
      <c r="SE60" s="158">
        <f t="shared" si="70"/>
        <v>0</v>
      </c>
      <c r="SG60" s="157" t="s">
        <v>265</v>
      </c>
      <c r="SH60" s="157">
        <v>68</v>
      </c>
      <c r="SI60" s="157">
        <v>68</v>
      </c>
      <c r="SJ60" s="157">
        <v>0</v>
      </c>
      <c r="SK60" s="157">
        <v>0</v>
      </c>
      <c r="SL60" s="158">
        <f t="shared" si="71"/>
        <v>1</v>
      </c>
      <c r="SM60" s="158">
        <f t="shared" si="72"/>
        <v>0</v>
      </c>
      <c r="SO60" s="157" t="s">
        <v>265</v>
      </c>
      <c r="SP60" s="157">
        <v>68</v>
      </c>
      <c r="SQ60" s="157">
        <v>68</v>
      </c>
      <c r="SR60" s="157">
        <v>0</v>
      </c>
      <c r="SS60" s="157">
        <v>0</v>
      </c>
      <c r="ST60" s="158">
        <f t="shared" si="73"/>
        <v>1</v>
      </c>
      <c r="SU60" s="158">
        <f t="shared" si="74"/>
        <v>0</v>
      </c>
      <c r="SW60" s="157" t="s">
        <v>265</v>
      </c>
      <c r="SX60" s="157">
        <v>68</v>
      </c>
      <c r="SY60" s="157">
        <v>68</v>
      </c>
      <c r="SZ60" s="157">
        <v>0</v>
      </c>
      <c r="TA60" s="157">
        <v>0</v>
      </c>
      <c r="TB60" s="158">
        <f t="shared" si="75"/>
        <v>1</v>
      </c>
      <c r="TC60" s="158">
        <f t="shared" si="76"/>
        <v>0</v>
      </c>
      <c r="TE60" s="157" t="s">
        <v>265</v>
      </c>
      <c r="TF60" s="157">
        <v>68</v>
      </c>
      <c r="TG60" s="157">
        <v>68</v>
      </c>
      <c r="TH60" s="157">
        <v>0</v>
      </c>
      <c r="TI60" s="157">
        <v>0</v>
      </c>
      <c r="TJ60" s="158">
        <f t="shared" si="77"/>
        <v>1</v>
      </c>
      <c r="TK60" s="158">
        <f t="shared" si="78"/>
        <v>0</v>
      </c>
      <c r="TM60" s="157" t="s">
        <v>265</v>
      </c>
      <c r="TN60" s="157">
        <v>68</v>
      </c>
      <c r="TO60" s="157">
        <v>68</v>
      </c>
      <c r="TP60" s="157">
        <v>0</v>
      </c>
      <c r="TQ60" s="157">
        <v>0</v>
      </c>
      <c r="TR60" s="158">
        <f t="shared" si="79"/>
        <v>1</v>
      </c>
      <c r="TS60" s="158">
        <f t="shared" si="80"/>
        <v>0</v>
      </c>
      <c r="TU60" s="157" t="s">
        <v>265</v>
      </c>
      <c r="TV60" s="157">
        <v>68</v>
      </c>
      <c r="TW60" s="157">
        <v>68</v>
      </c>
      <c r="TX60" s="157">
        <v>0</v>
      </c>
      <c r="TY60" s="157">
        <v>0</v>
      </c>
      <c r="TZ60" s="158">
        <f t="shared" si="81"/>
        <v>1</v>
      </c>
      <c r="UA60" s="158">
        <f t="shared" si="82"/>
        <v>0</v>
      </c>
      <c r="UC60" s="157" t="s">
        <v>265</v>
      </c>
      <c r="UD60" s="157">
        <v>68</v>
      </c>
      <c r="UE60" s="157">
        <v>68</v>
      </c>
      <c r="UF60" s="157">
        <v>0</v>
      </c>
      <c r="UG60" s="157">
        <v>0</v>
      </c>
      <c r="UH60" s="158">
        <f t="shared" si="83"/>
        <v>1</v>
      </c>
      <c r="UI60" s="158">
        <f t="shared" si="84"/>
        <v>0</v>
      </c>
      <c r="UK60" s="157" t="s">
        <v>265</v>
      </c>
      <c r="UL60" s="157">
        <v>68</v>
      </c>
      <c r="UM60" s="157">
        <v>68</v>
      </c>
      <c r="UN60" s="157">
        <v>0</v>
      </c>
      <c r="UO60" s="157">
        <v>0</v>
      </c>
      <c r="UP60" s="158">
        <f t="shared" si="85"/>
        <v>1</v>
      </c>
      <c r="UQ60" s="158">
        <f t="shared" si="86"/>
        <v>0</v>
      </c>
      <c r="US60" s="157" t="s">
        <v>265</v>
      </c>
      <c r="UT60" s="157">
        <v>68</v>
      </c>
      <c r="UU60" s="157">
        <v>68</v>
      </c>
      <c r="UV60" s="157">
        <v>0</v>
      </c>
      <c r="UW60" s="157">
        <v>0</v>
      </c>
      <c r="UX60" s="158">
        <f t="shared" si="87"/>
        <v>1</v>
      </c>
      <c r="UY60" s="158">
        <f t="shared" si="88"/>
        <v>0</v>
      </c>
      <c r="UZ60" s="157"/>
      <c r="VA60" s="157" t="s">
        <v>265</v>
      </c>
      <c r="VB60" s="157">
        <v>68</v>
      </c>
      <c r="VC60" s="157">
        <v>68</v>
      </c>
      <c r="VD60" s="157">
        <v>0</v>
      </c>
      <c r="VE60" s="157">
        <v>0</v>
      </c>
      <c r="VF60" s="158">
        <f t="shared" si="89"/>
        <v>1</v>
      </c>
      <c r="VG60" s="158">
        <f t="shared" si="90"/>
        <v>0</v>
      </c>
      <c r="VI60" s="157" t="s">
        <v>265</v>
      </c>
      <c r="VJ60" s="157">
        <v>68</v>
      </c>
      <c r="VK60" s="157">
        <v>68</v>
      </c>
      <c r="VL60" s="157">
        <v>0</v>
      </c>
      <c r="VM60" s="157">
        <v>0</v>
      </c>
      <c r="VN60" s="158">
        <f t="shared" si="91"/>
        <v>1</v>
      </c>
      <c r="VO60" s="158">
        <f t="shared" si="92"/>
        <v>0</v>
      </c>
      <c r="VQ60" s="157" t="s">
        <v>265</v>
      </c>
      <c r="VR60" s="157">
        <v>68</v>
      </c>
      <c r="VS60" s="157">
        <v>68</v>
      </c>
      <c r="VT60" s="157">
        <v>0</v>
      </c>
      <c r="VU60" s="157">
        <v>0</v>
      </c>
      <c r="VV60" s="158">
        <f t="shared" si="93"/>
        <v>1</v>
      </c>
      <c r="VW60" s="158">
        <f t="shared" si="94"/>
        <v>0</v>
      </c>
      <c r="VY60" s="157" t="s">
        <v>265</v>
      </c>
      <c r="VZ60" s="157">
        <v>68</v>
      </c>
      <c r="WA60" s="157">
        <v>68</v>
      </c>
      <c r="WB60" s="157">
        <v>0</v>
      </c>
      <c r="WC60" s="157">
        <v>0</v>
      </c>
      <c r="WD60" s="158">
        <f t="shared" si="95"/>
        <v>1</v>
      </c>
      <c r="WE60" s="158">
        <f t="shared" si="96"/>
        <v>0</v>
      </c>
      <c r="WG60" s="157" t="s">
        <v>265</v>
      </c>
      <c r="WH60" s="157">
        <v>68</v>
      </c>
      <c r="WI60" s="157">
        <v>68</v>
      </c>
      <c r="WJ60" s="157">
        <v>0</v>
      </c>
      <c r="WK60" s="157">
        <v>0</v>
      </c>
      <c r="WL60" s="158">
        <f t="shared" si="97"/>
        <v>1</v>
      </c>
      <c r="WM60" s="158">
        <f t="shared" si="98"/>
        <v>0</v>
      </c>
      <c r="WO60" s="157" t="s">
        <v>265</v>
      </c>
      <c r="WP60" s="157">
        <v>68</v>
      </c>
      <c r="WQ60" s="157">
        <v>68</v>
      </c>
      <c r="WR60" s="157">
        <v>0</v>
      </c>
      <c r="WS60" s="157">
        <v>0</v>
      </c>
      <c r="WT60" s="158">
        <f t="shared" si="99"/>
        <v>1</v>
      </c>
      <c r="WU60" s="158">
        <f t="shared" si="100"/>
        <v>0</v>
      </c>
      <c r="WW60" s="157" t="s">
        <v>265</v>
      </c>
      <c r="WX60" s="157">
        <v>68</v>
      </c>
      <c r="WY60" s="157">
        <v>68</v>
      </c>
      <c r="WZ60" s="157">
        <v>0</v>
      </c>
      <c r="XA60" s="157">
        <v>0</v>
      </c>
      <c r="XB60" s="158">
        <f t="shared" si="101"/>
        <v>1</v>
      </c>
      <c r="XC60" s="158" t="str">
        <f t="shared" si="102"/>
        <v>OK</v>
      </c>
      <c r="XE60" s="157" t="s">
        <v>265</v>
      </c>
      <c r="XF60" s="157">
        <v>68</v>
      </c>
      <c r="XG60" s="157">
        <v>68</v>
      </c>
      <c r="XH60" s="157">
        <v>0</v>
      </c>
      <c r="XI60" s="157">
        <v>0</v>
      </c>
      <c r="XJ60" s="158">
        <f t="shared" si="103"/>
        <v>1</v>
      </c>
      <c r="XK60" s="158" t="str">
        <f t="shared" si="114"/>
        <v>OK</v>
      </c>
      <c r="XM60" s="157" t="s">
        <v>265</v>
      </c>
      <c r="XN60" s="157">
        <v>68</v>
      </c>
      <c r="XO60" s="157">
        <v>68</v>
      </c>
      <c r="XP60" s="157">
        <v>0</v>
      </c>
      <c r="XQ60" s="157">
        <v>0</v>
      </c>
      <c r="XR60" s="158">
        <f t="shared" si="104"/>
        <v>1</v>
      </c>
      <c r="XS60" s="158" t="str">
        <f t="shared" si="115"/>
        <v>OK</v>
      </c>
    </row>
    <row r="61" spans="1:643" ht="17.25" thickBot="1">
      <c r="A61" s="2" t="s">
        <v>78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78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116"/>
        <v>0</v>
      </c>
      <c r="P61" s="2" t="s">
        <v>78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3"/>
        <v>0</v>
      </c>
      <c r="X61" s="2" t="s">
        <v>78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4"/>
        <v>0</v>
      </c>
      <c r="AF61" s="2" t="s">
        <v>78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5"/>
        <v>0</v>
      </c>
      <c r="AN61" s="2" t="s">
        <v>78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6"/>
        <v>0</v>
      </c>
      <c r="AV61" s="2" t="s">
        <v>78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7"/>
        <v>0</v>
      </c>
      <c r="BD61" s="2" t="s">
        <v>78</v>
      </c>
      <c r="BE61" s="2">
        <v>32</v>
      </c>
      <c r="BF61" s="2">
        <v>31</v>
      </c>
      <c r="BG61" s="2">
        <v>1</v>
      </c>
      <c r="BH61" s="2">
        <v>0</v>
      </c>
      <c r="BI61" s="4">
        <v>0.97</v>
      </c>
      <c r="BJ61" s="4">
        <f t="shared" si="8"/>
        <v>0</v>
      </c>
      <c r="BL61" s="2" t="s">
        <v>78</v>
      </c>
      <c r="BM61" s="2">
        <v>32</v>
      </c>
      <c r="BN61" s="2">
        <v>31</v>
      </c>
      <c r="BO61" s="2">
        <v>1</v>
      </c>
      <c r="BP61" s="2">
        <v>0</v>
      </c>
      <c r="BQ61" s="4">
        <v>0.97</v>
      </c>
      <c r="BR61" s="4">
        <f t="shared" si="9"/>
        <v>0</v>
      </c>
      <c r="BT61" s="2" t="s">
        <v>78</v>
      </c>
      <c r="BU61" s="2">
        <v>32</v>
      </c>
      <c r="BV61" s="2">
        <v>31</v>
      </c>
      <c r="BW61" s="2">
        <v>1</v>
      </c>
      <c r="BX61" s="2">
        <v>0</v>
      </c>
      <c r="BY61" s="4">
        <v>0.97</v>
      </c>
      <c r="BZ61" s="4">
        <f t="shared" si="10"/>
        <v>0</v>
      </c>
      <c r="CB61" s="2" t="s">
        <v>78</v>
      </c>
      <c r="CC61" s="2">
        <v>32</v>
      </c>
      <c r="CD61" s="2">
        <v>31</v>
      </c>
      <c r="CE61" s="2">
        <v>1</v>
      </c>
      <c r="CF61" s="2">
        <v>0</v>
      </c>
      <c r="CG61" s="4">
        <v>0.97</v>
      </c>
      <c r="CH61" s="4">
        <f t="shared" si="11"/>
        <v>0</v>
      </c>
      <c r="CJ61" s="2" t="s">
        <v>78</v>
      </c>
      <c r="CK61" s="2">
        <v>32</v>
      </c>
      <c r="CL61" s="2">
        <v>31</v>
      </c>
      <c r="CM61" s="2">
        <v>1</v>
      </c>
      <c r="CN61" s="2">
        <v>0</v>
      </c>
      <c r="CO61" s="4">
        <v>0.97</v>
      </c>
      <c r="CP61" s="4">
        <f t="shared" si="12"/>
        <v>0</v>
      </c>
      <c r="CR61" s="2" t="s">
        <v>78</v>
      </c>
      <c r="CS61" s="2">
        <v>32</v>
      </c>
      <c r="CT61" s="2">
        <v>31</v>
      </c>
      <c r="CU61" s="2">
        <v>1</v>
      </c>
      <c r="CV61" s="2">
        <v>0</v>
      </c>
      <c r="CW61" s="4">
        <v>0.97</v>
      </c>
      <c r="CX61" s="4">
        <f t="shared" si="13"/>
        <v>0</v>
      </c>
      <c r="CZ61" s="2" t="s">
        <v>78</v>
      </c>
      <c r="DA61" s="2">
        <v>32</v>
      </c>
      <c r="DB61" s="2">
        <v>31</v>
      </c>
      <c r="DC61" s="2">
        <v>1</v>
      </c>
      <c r="DD61" s="2">
        <v>0</v>
      </c>
      <c r="DE61" s="4">
        <v>0.97</v>
      </c>
      <c r="DF61" s="4">
        <f t="shared" si="14"/>
        <v>0</v>
      </c>
      <c r="DH61" s="2" t="s">
        <v>180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26" t="s">
        <v>100</v>
      </c>
      <c r="DP61" s="2" t="s">
        <v>180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6"/>
        <v>0</v>
      </c>
      <c r="DX61" s="2" t="s">
        <v>180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7"/>
        <v>0</v>
      </c>
      <c r="EF61" s="2" t="s">
        <v>180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8"/>
        <v>0</v>
      </c>
      <c r="EN61" s="2" t="s">
        <v>180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9"/>
        <v>0</v>
      </c>
      <c r="EV61" s="2" t="s">
        <v>180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20"/>
        <v>0</v>
      </c>
      <c r="FD61" s="2" t="s">
        <v>180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21"/>
        <v>0</v>
      </c>
      <c r="FL61" s="2" t="s">
        <v>180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4">
        <f t="shared" si="22"/>
        <v>0</v>
      </c>
      <c r="FT61" s="2" t="s">
        <v>180</v>
      </c>
      <c r="FU61" s="2">
        <v>3</v>
      </c>
      <c r="FV61" s="2">
        <v>3</v>
      </c>
      <c r="FW61" s="2">
        <v>0</v>
      </c>
      <c r="FX61" s="2">
        <v>0</v>
      </c>
      <c r="FY61" s="4">
        <v>1</v>
      </c>
      <c r="FZ61" s="4">
        <f t="shared" si="23"/>
        <v>0</v>
      </c>
      <c r="GB61" s="2" t="s">
        <v>180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4">
        <f t="shared" si="24"/>
        <v>0</v>
      </c>
      <c r="GJ61" s="2" t="s">
        <v>180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5"/>
        <v>0</v>
      </c>
      <c r="GR61" s="2" t="s">
        <v>180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111">
        <f t="shared" si="111"/>
        <v>0</v>
      </c>
      <c r="GZ61" s="2" t="s">
        <v>180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>HE61-'[1]ASUS MeMO Pad 8 K011'!ES61</f>
        <v>0</v>
      </c>
      <c r="HH61" s="2" t="s">
        <v>180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6"/>
        <v>0</v>
      </c>
      <c r="HP61" s="2" t="s">
        <v>180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7"/>
        <v>0</v>
      </c>
      <c r="HX61" s="2" t="s">
        <v>180</v>
      </c>
      <c r="HY61" s="2">
        <v>3</v>
      </c>
      <c r="HZ61" s="2">
        <v>3</v>
      </c>
      <c r="IA61" s="2">
        <v>0</v>
      </c>
      <c r="IB61" s="2">
        <v>0</v>
      </c>
      <c r="IC61" s="4">
        <f t="shared" si="105"/>
        <v>1</v>
      </c>
      <c r="ID61" s="4">
        <f t="shared" si="28"/>
        <v>0</v>
      </c>
      <c r="IF61" s="2" t="s">
        <v>180</v>
      </c>
      <c r="IG61" s="2">
        <v>3</v>
      </c>
      <c r="IH61" s="2">
        <v>3</v>
      </c>
      <c r="II61" s="2">
        <v>0</v>
      </c>
      <c r="IJ61" s="2">
        <v>0</v>
      </c>
      <c r="IK61" s="4">
        <f t="shared" si="106"/>
        <v>1</v>
      </c>
      <c r="IL61" s="4">
        <f t="shared" si="29"/>
        <v>0</v>
      </c>
      <c r="IN61" s="2" t="s">
        <v>180</v>
      </c>
      <c r="IO61" s="2">
        <v>3</v>
      </c>
      <c r="IP61" s="2">
        <v>3</v>
      </c>
      <c r="IQ61" s="2">
        <v>0</v>
      </c>
      <c r="IR61" s="2">
        <v>0</v>
      </c>
      <c r="IS61" s="4">
        <v>1</v>
      </c>
      <c r="IT61" s="4">
        <f t="shared" si="30"/>
        <v>0</v>
      </c>
      <c r="IV61" s="2" t="s">
        <v>180</v>
      </c>
      <c r="IW61" s="2">
        <v>3</v>
      </c>
      <c r="IX61" s="2">
        <v>3</v>
      </c>
      <c r="IY61" s="2">
        <v>0</v>
      </c>
      <c r="IZ61" s="2">
        <v>0</v>
      </c>
      <c r="JA61" s="4">
        <v>1</v>
      </c>
      <c r="JB61" s="4">
        <f t="shared" si="31"/>
        <v>0</v>
      </c>
      <c r="JD61" s="2" t="s">
        <v>180</v>
      </c>
      <c r="JE61" s="2">
        <v>3</v>
      </c>
      <c r="JF61" s="2">
        <v>3</v>
      </c>
      <c r="JG61" s="2">
        <v>0</v>
      </c>
      <c r="JH61" s="2">
        <v>0</v>
      </c>
      <c r="JI61" s="4">
        <v>1</v>
      </c>
      <c r="JJ61" s="4">
        <f t="shared" si="32"/>
        <v>0</v>
      </c>
      <c r="JL61" s="2" t="s">
        <v>180</v>
      </c>
      <c r="JM61" s="2">
        <v>3</v>
      </c>
      <c r="JN61" s="2">
        <v>3</v>
      </c>
      <c r="JO61" s="2">
        <v>0</v>
      </c>
      <c r="JP61" s="2">
        <v>0</v>
      </c>
      <c r="JQ61" s="4">
        <v>1</v>
      </c>
      <c r="JR61" s="4">
        <f t="shared" si="117"/>
        <v>0</v>
      </c>
      <c r="JT61" s="2" t="s">
        <v>180</v>
      </c>
      <c r="JU61" s="2">
        <v>3</v>
      </c>
      <c r="JV61" s="2">
        <v>3</v>
      </c>
      <c r="JW61" s="2">
        <v>0</v>
      </c>
      <c r="JX61" s="2">
        <v>0</v>
      </c>
      <c r="JY61" s="4">
        <v>1</v>
      </c>
      <c r="JZ61" s="4">
        <f t="shared" si="34"/>
        <v>0</v>
      </c>
      <c r="KB61" s="2" t="s">
        <v>180</v>
      </c>
      <c r="KC61" s="2">
        <v>3</v>
      </c>
      <c r="KD61" s="2">
        <v>3</v>
      </c>
      <c r="KE61" s="2">
        <v>0</v>
      </c>
      <c r="KF61" s="2">
        <v>0</v>
      </c>
      <c r="KG61" s="4">
        <v>1</v>
      </c>
      <c r="KH61" s="4">
        <f t="shared" si="118"/>
        <v>0</v>
      </c>
      <c r="KJ61" s="2" t="s">
        <v>180</v>
      </c>
      <c r="KK61" s="2">
        <v>3</v>
      </c>
      <c r="KL61" s="2">
        <v>3</v>
      </c>
      <c r="KM61" s="2">
        <v>0</v>
      </c>
      <c r="KN61" s="2">
        <v>0</v>
      </c>
      <c r="KO61" s="4">
        <f t="shared" si="107"/>
        <v>1</v>
      </c>
      <c r="KP61" s="4">
        <f t="shared" si="36"/>
        <v>0</v>
      </c>
      <c r="KQ61" s="4"/>
      <c r="KR61" s="116" t="s">
        <v>180</v>
      </c>
      <c r="KS61" s="116">
        <v>3</v>
      </c>
      <c r="KT61" s="117">
        <v>3</v>
      </c>
      <c r="KU61" s="117">
        <v>0</v>
      </c>
      <c r="KV61" s="117">
        <v>0</v>
      </c>
      <c r="KW61" s="118">
        <v>1</v>
      </c>
      <c r="KX61" s="118">
        <v>0</v>
      </c>
      <c r="KY61" s="116"/>
      <c r="KZ61" s="116" t="s">
        <v>180</v>
      </c>
      <c r="LA61" s="116">
        <v>3</v>
      </c>
      <c r="LB61" s="116">
        <v>3</v>
      </c>
      <c r="LC61" s="116">
        <v>0</v>
      </c>
      <c r="LD61" s="116">
        <v>0</v>
      </c>
      <c r="LE61" s="122">
        <v>1</v>
      </c>
      <c r="LF61" s="158">
        <f t="shared" si="37"/>
        <v>0</v>
      </c>
      <c r="LG61" s="156"/>
      <c r="LH61" s="156" t="s">
        <v>180</v>
      </c>
      <c r="LI61" s="156">
        <v>3</v>
      </c>
      <c r="LJ61" s="156">
        <v>3</v>
      </c>
      <c r="LK61" s="156">
        <v>0</v>
      </c>
      <c r="LL61" s="156">
        <v>0</v>
      </c>
      <c r="LM61" s="162">
        <v>1</v>
      </c>
      <c r="LN61" s="158">
        <f t="shared" si="38"/>
        <v>0</v>
      </c>
      <c r="LO61" s="157"/>
      <c r="LP61" s="2" t="s">
        <v>180</v>
      </c>
      <c r="LQ61" s="2">
        <v>3</v>
      </c>
      <c r="LR61" s="2">
        <v>3</v>
      </c>
      <c r="LS61" s="2">
        <v>0</v>
      </c>
      <c r="LT61" s="2">
        <v>0</v>
      </c>
      <c r="LU61" s="4">
        <f t="shared" si="108"/>
        <v>1</v>
      </c>
      <c r="LV61" s="4">
        <f t="shared" si="39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109"/>
        <v>1</v>
      </c>
      <c r="MD61" s="158">
        <f t="shared" si="40"/>
        <v>0</v>
      </c>
      <c r="MF61" s="156" t="s">
        <v>180</v>
      </c>
      <c r="MG61" s="156">
        <v>3</v>
      </c>
      <c r="MH61" s="156">
        <v>3</v>
      </c>
      <c r="MI61" s="156">
        <v>0</v>
      </c>
      <c r="MJ61" s="156">
        <v>0</v>
      </c>
      <c r="MK61" s="162">
        <f t="shared" si="41"/>
        <v>1</v>
      </c>
      <c r="ML61" s="158">
        <f t="shared" si="42"/>
        <v>0</v>
      </c>
      <c r="MM61" s="157"/>
      <c r="MN61" s="156" t="s">
        <v>180</v>
      </c>
      <c r="MO61" s="156">
        <v>3</v>
      </c>
      <c r="MP61" s="156">
        <v>3</v>
      </c>
      <c r="MQ61" s="156">
        <v>0</v>
      </c>
      <c r="MR61" s="156">
        <v>0</v>
      </c>
      <c r="MS61" s="162">
        <v>1</v>
      </c>
      <c r="MT61" s="158">
        <f t="shared" si="43"/>
        <v>0</v>
      </c>
      <c r="MU61" s="157"/>
      <c r="MV61" s="156" t="s">
        <v>180</v>
      </c>
      <c r="MW61" s="156">
        <v>3</v>
      </c>
      <c r="MX61" s="156">
        <v>3</v>
      </c>
      <c r="MY61" s="156">
        <v>0</v>
      </c>
      <c r="MZ61" s="156">
        <v>0</v>
      </c>
      <c r="NA61" s="162">
        <v>1</v>
      </c>
      <c r="NB61" s="158">
        <f t="shared" si="44"/>
        <v>0</v>
      </c>
      <c r="NC61" s="157"/>
      <c r="ND61" s="156" t="s">
        <v>180</v>
      </c>
      <c r="NE61" s="156">
        <v>3</v>
      </c>
      <c r="NF61" s="156">
        <v>3</v>
      </c>
      <c r="NG61" s="156">
        <v>0</v>
      </c>
      <c r="NH61" s="156">
        <v>0</v>
      </c>
      <c r="NI61" s="162">
        <v>1</v>
      </c>
      <c r="NJ61" s="158">
        <f t="shared" si="45"/>
        <v>0</v>
      </c>
      <c r="NK61" s="157"/>
      <c r="NL61" s="156" t="s">
        <v>180</v>
      </c>
      <c r="NM61" s="156">
        <v>3</v>
      </c>
      <c r="NN61" s="156">
        <v>3</v>
      </c>
      <c r="NO61" s="156">
        <v>0</v>
      </c>
      <c r="NP61" s="156">
        <v>0</v>
      </c>
      <c r="NQ61" s="162">
        <v>1</v>
      </c>
      <c r="NR61" s="158">
        <f t="shared" si="46"/>
        <v>0</v>
      </c>
      <c r="NS61" s="157"/>
      <c r="OO61" s="157" t="s">
        <v>180</v>
      </c>
      <c r="OP61" s="157">
        <v>3</v>
      </c>
      <c r="OQ61" s="157">
        <v>3</v>
      </c>
      <c r="OR61" s="157">
        <v>0</v>
      </c>
      <c r="OS61" s="157">
        <v>0</v>
      </c>
      <c r="OT61" s="158">
        <f t="shared" si="47"/>
        <v>1</v>
      </c>
      <c r="OU61" s="158">
        <f t="shared" si="48"/>
        <v>0</v>
      </c>
      <c r="OW61" s="157" t="s">
        <v>180</v>
      </c>
      <c r="OX61" s="157">
        <v>3</v>
      </c>
      <c r="OY61" s="157">
        <v>3</v>
      </c>
      <c r="OZ61" s="157">
        <v>0</v>
      </c>
      <c r="PA61" s="157">
        <v>0</v>
      </c>
      <c r="PB61" s="158">
        <f t="shared" si="110"/>
        <v>1</v>
      </c>
      <c r="PC61" s="158">
        <f t="shared" si="50"/>
        <v>0</v>
      </c>
      <c r="PE61" s="157" t="s">
        <v>180</v>
      </c>
      <c r="PF61" s="157">
        <v>3</v>
      </c>
      <c r="PG61" s="157">
        <v>3</v>
      </c>
      <c r="PH61" s="157">
        <v>0</v>
      </c>
      <c r="PI61" s="157">
        <v>0</v>
      </c>
      <c r="PJ61" s="158">
        <f t="shared" si="51"/>
        <v>1</v>
      </c>
      <c r="PK61" s="158">
        <f t="shared" si="52"/>
        <v>0</v>
      </c>
      <c r="PM61" s="157" t="s">
        <v>180</v>
      </c>
      <c r="PN61" s="157">
        <v>3</v>
      </c>
      <c r="PO61" s="157">
        <v>3</v>
      </c>
      <c r="PP61" s="157">
        <v>0</v>
      </c>
      <c r="PQ61" s="157">
        <v>0</v>
      </c>
      <c r="PR61" s="158">
        <f t="shared" si="53"/>
        <v>1</v>
      </c>
      <c r="PS61" s="158">
        <f t="shared" si="54"/>
        <v>0</v>
      </c>
      <c r="PU61" s="157" t="s">
        <v>180</v>
      </c>
      <c r="PV61" s="157">
        <v>3</v>
      </c>
      <c r="PW61" s="157">
        <v>3</v>
      </c>
      <c r="PX61" s="157">
        <v>0</v>
      </c>
      <c r="PY61" s="157">
        <v>0</v>
      </c>
      <c r="PZ61" s="158">
        <f t="shared" si="55"/>
        <v>1</v>
      </c>
      <c r="QA61" s="158">
        <f t="shared" si="56"/>
        <v>0</v>
      </c>
      <c r="QC61" s="157" t="s">
        <v>180</v>
      </c>
      <c r="QD61" s="157">
        <v>3</v>
      </c>
      <c r="QE61" s="157">
        <v>3</v>
      </c>
      <c r="QF61" s="157">
        <v>0</v>
      </c>
      <c r="QG61" s="157">
        <v>0</v>
      </c>
      <c r="QH61" s="158">
        <f t="shared" si="57"/>
        <v>1</v>
      </c>
      <c r="QI61" s="158">
        <f t="shared" si="58"/>
        <v>0</v>
      </c>
      <c r="QK61" s="157" t="s">
        <v>180</v>
      </c>
      <c r="QL61" s="157">
        <v>3</v>
      </c>
      <c r="QM61" s="157">
        <v>3</v>
      </c>
      <c r="QN61" s="157">
        <v>0</v>
      </c>
      <c r="QO61" s="157">
        <v>0</v>
      </c>
      <c r="QP61" s="158">
        <f t="shared" si="59"/>
        <v>1</v>
      </c>
      <c r="QQ61" s="158">
        <f t="shared" si="60"/>
        <v>0</v>
      </c>
      <c r="QS61" s="157" t="s">
        <v>180</v>
      </c>
      <c r="QT61" s="157">
        <v>3</v>
      </c>
      <c r="QU61" s="157">
        <v>3</v>
      </c>
      <c r="QV61" s="157">
        <v>0</v>
      </c>
      <c r="QW61" s="157">
        <v>0</v>
      </c>
      <c r="QX61" s="158">
        <f t="shared" si="61"/>
        <v>1</v>
      </c>
      <c r="QY61" s="158">
        <f t="shared" si="62"/>
        <v>0</v>
      </c>
      <c r="RA61" s="157" t="s">
        <v>180</v>
      </c>
      <c r="RB61" s="157">
        <v>3</v>
      </c>
      <c r="RC61" s="157">
        <v>3</v>
      </c>
      <c r="RD61" s="157">
        <v>0</v>
      </c>
      <c r="RE61" s="157">
        <v>0</v>
      </c>
      <c r="RF61" s="158">
        <f t="shared" si="63"/>
        <v>1</v>
      </c>
      <c r="RG61" s="158">
        <f t="shared" si="64"/>
        <v>0</v>
      </c>
      <c r="RI61" s="157" t="s">
        <v>180</v>
      </c>
      <c r="RJ61" s="157">
        <v>3</v>
      </c>
      <c r="RK61" s="157">
        <v>3</v>
      </c>
      <c r="RL61" s="157">
        <v>0</v>
      </c>
      <c r="RM61" s="157">
        <v>0</v>
      </c>
      <c r="RN61" s="158">
        <f t="shared" si="65"/>
        <v>1</v>
      </c>
      <c r="RO61" s="158">
        <f t="shared" si="66"/>
        <v>0</v>
      </c>
      <c r="RQ61" s="157" t="s">
        <v>180</v>
      </c>
      <c r="RR61" s="157">
        <v>3</v>
      </c>
      <c r="RS61" s="157">
        <v>3</v>
      </c>
      <c r="RT61" s="157">
        <v>0</v>
      </c>
      <c r="RU61" s="157">
        <v>0</v>
      </c>
      <c r="RV61" s="158">
        <f t="shared" si="67"/>
        <v>1</v>
      </c>
      <c r="RW61" s="158">
        <f t="shared" si="68"/>
        <v>0</v>
      </c>
      <c r="RY61" s="157" t="s">
        <v>180</v>
      </c>
      <c r="RZ61" s="157">
        <v>3</v>
      </c>
      <c r="SA61" s="157">
        <v>3</v>
      </c>
      <c r="SB61" s="157">
        <v>0</v>
      </c>
      <c r="SC61" s="157">
        <v>0</v>
      </c>
      <c r="SD61" s="158">
        <f t="shared" si="69"/>
        <v>1</v>
      </c>
      <c r="SE61" s="158">
        <f t="shared" si="70"/>
        <v>0</v>
      </c>
      <c r="SG61" s="157" t="s">
        <v>180</v>
      </c>
      <c r="SH61" s="157">
        <v>3</v>
      </c>
      <c r="SI61" s="157">
        <v>3</v>
      </c>
      <c r="SJ61" s="157">
        <v>0</v>
      </c>
      <c r="SK61" s="157">
        <v>0</v>
      </c>
      <c r="SL61" s="158">
        <f t="shared" si="71"/>
        <v>1</v>
      </c>
      <c r="SM61" s="158">
        <f t="shared" si="72"/>
        <v>0</v>
      </c>
      <c r="SO61" s="157" t="s">
        <v>180</v>
      </c>
      <c r="SP61" s="157">
        <v>3</v>
      </c>
      <c r="SQ61" s="157">
        <v>3</v>
      </c>
      <c r="SR61" s="157">
        <v>0</v>
      </c>
      <c r="SS61" s="157">
        <v>0</v>
      </c>
      <c r="ST61" s="158">
        <f t="shared" si="73"/>
        <v>1</v>
      </c>
      <c r="SU61" s="158">
        <f t="shared" si="74"/>
        <v>0</v>
      </c>
      <c r="SW61" s="157" t="s">
        <v>180</v>
      </c>
      <c r="SX61" s="157">
        <v>3</v>
      </c>
      <c r="SY61" s="157">
        <v>3</v>
      </c>
      <c r="SZ61" s="157">
        <v>0</v>
      </c>
      <c r="TA61" s="157">
        <v>0</v>
      </c>
      <c r="TB61" s="158">
        <f t="shared" si="75"/>
        <v>1</v>
      </c>
      <c r="TC61" s="158">
        <f t="shared" si="76"/>
        <v>0</v>
      </c>
      <c r="TE61" s="157" t="s">
        <v>180</v>
      </c>
      <c r="TF61" s="157">
        <v>3</v>
      </c>
      <c r="TG61" s="157">
        <v>3</v>
      </c>
      <c r="TH61" s="157">
        <v>0</v>
      </c>
      <c r="TI61" s="157">
        <v>0</v>
      </c>
      <c r="TJ61" s="158">
        <f t="shared" si="77"/>
        <v>1</v>
      </c>
      <c r="TK61" s="158">
        <f t="shared" si="78"/>
        <v>0</v>
      </c>
      <c r="TM61" s="157" t="s">
        <v>180</v>
      </c>
      <c r="TN61" s="157">
        <v>3</v>
      </c>
      <c r="TO61" s="157">
        <v>3</v>
      </c>
      <c r="TP61" s="157">
        <v>0</v>
      </c>
      <c r="TQ61" s="157">
        <v>0</v>
      </c>
      <c r="TR61" s="158">
        <f t="shared" si="79"/>
        <v>1</v>
      </c>
      <c r="TS61" s="158">
        <f t="shared" si="80"/>
        <v>0</v>
      </c>
      <c r="TU61" s="157" t="s">
        <v>180</v>
      </c>
      <c r="TV61" s="157">
        <v>3</v>
      </c>
      <c r="TW61" s="157">
        <v>3</v>
      </c>
      <c r="TX61" s="157">
        <v>0</v>
      </c>
      <c r="TY61" s="157">
        <v>0</v>
      </c>
      <c r="TZ61" s="158">
        <f t="shared" si="81"/>
        <v>1</v>
      </c>
      <c r="UA61" s="158">
        <f t="shared" si="82"/>
        <v>0</v>
      </c>
      <c r="UC61" s="157" t="s">
        <v>180</v>
      </c>
      <c r="UD61" s="157">
        <v>3</v>
      </c>
      <c r="UE61" s="157">
        <v>3</v>
      </c>
      <c r="UF61" s="157">
        <v>0</v>
      </c>
      <c r="UG61" s="157">
        <v>0</v>
      </c>
      <c r="UH61" s="158">
        <f t="shared" si="83"/>
        <v>1</v>
      </c>
      <c r="UI61" s="158">
        <f t="shared" si="84"/>
        <v>0</v>
      </c>
      <c r="UK61" s="157" t="s">
        <v>180</v>
      </c>
      <c r="UL61" s="157">
        <v>3</v>
      </c>
      <c r="UM61" s="157">
        <v>3</v>
      </c>
      <c r="UN61" s="157">
        <v>0</v>
      </c>
      <c r="UO61" s="157">
        <v>0</v>
      </c>
      <c r="UP61" s="158">
        <f t="shared" si="85"/>
        <v>1</v>
      </c>
      <c r="UQ61" s="158">
        <f t="shared" si="86"/>
        <v>0</v>
      </c>
      <c r="US61" s="157" t="s">
        <v>180</v>
      </c>
      <c r="UT61" s="157">
        <v>3</v>
      </c>
      <c r="UU61" s="157">
        <v>3</v>
      </c>
      <c r="UV61" s="157">
        <v>0</v>
      </c>
      <c r="UW61" s="157">
        <v>0</v>
      </c>
      <c r="UX61" s="158">
        <f t="shared" si="87"/>
        <v>1</v>
      </c>
      <c r="UY61" s="158">
        <f t="shared" si="88"/>
        <v>0</v>
      </c>
      <c r="UZ61" s="157"/>
      <c r="VA61" s="157" t="s">
        <v>180</v>
      </c>
      <c r="VB61" s="157">
        <v>3</v>
      </c>
      <c r="VC61" s="157">
        <v>3</v>
      </c>
      <c r="VD61" s="157">
        <v>0</v>
      </c>
      <c r="VE61" s="157">
        <v>0</v>
      </c>
      <c r="VF61" s="158">
        <f t="shared" si="89"/>
        <v>1</v>
      </c>
      <c r="VG61" s="158">
        <f t="shared" si="90"/>
        <v>0</v>
      </c>
      <c r="VI61" s="157" t="s">
        <v>180</v>
      </c>
      <c r="VJ61" s="157">
        <v>3</v>
      </c>
      <c r="VK61" s="157">
        <v>3</v>
      </c>
      <c r="VL61" s="157">
        <v>0</v>
      </c>
      <c r="VM61" s="157">
        <v>0</v>
      </c>
      <c r="VN61" s="158">
        <f t="shared" si="91"/>
        <v>1</v>
      </c>
      <c r="VO61" s="158">
        <f t="shared" si="92"/>
        <v>0</v>
      </c>
      <c r="VQ61" s="157" t="s">
        <v>180</v>
      </c>
      <c r="VR61" s="157">
        <v>3</v>
      </c>
      <c r="VS61" s="157">
        <v>3</v>
      </c>
      <c r="VT61" s="157">
        <v>0</v>
      </c>
      <c r="VU61" s="157">
        <v>0</v>
      </c>
      <c r="VV61" s="158">
        <f t="shared" si="93"/>
        <v>1</v>
      </c>
      <c r="VW61" s="158">
        <f t="shared" si="94"/>
        <v>0</v>
      </c>
      <c r="VY61" s="157" t="s">
        <v>180</v>
      </c>
      <c r="VZ61" s="157">
        <v>3</v>
      </c>
      <c r="WA61" s="157">
        <v>3</v>
      </c>
      <c r="WB61" s="157">
        <v>0</v>
      </c>
      <c r="WC61" s="157">
        <v>0</v>
      </c>
      <c r="WD61" s="158">
        <f t="shared" si="95"/>
        <v>1</v>
      </c>
      <c r="WE61" s="158">
        <f t="shared" si="96"/>
        <v>0</v>
      </c>
      <c r="WG61" s="157" t="s">
        <v>180</v>
      </c>
      <c r="WH61" s="157">
        <v>3</v>
      </c>
      <c r="WI61" s="157">
        <v>3</v>
      </c>
      <c r="WJ61" s="157">
        <v>0</v>
      </c>
      <c r="WK61" s="157">
        <v>0</v>
      </c>
      <c r="WL61" s="158">
        <f t="shared" si="97"/>
        <v>1</v>
      </c>
      <c r="WM61" s="158">
        <f t="shared" si="98"/>
        <v>0</v>
      </c>
      <c r="WO61" s="157" t="s">
        <v>180</v>
      </c>
      <c r="WP61" s="157">
        <v>3</v>
      </c>
      <c r="WQ61" s="157">
        <v>3</v>
      </c>
      <c r="WR61" s="157">
        <v>0</v>
      </c>
      <c r="WS61" s="157">
        <v>0</v>
      </c>
      <c r="WT61" s="158">
        <f t="shared" si="99"/>
        <v>1</v>
      </c>
      <c r="WU61" s="158">
        <f t="shared" si="100"/>
        <v>0</v>
      </c>
      <c r="WW61" s="157" t="s">
        <v>180</v>
      </c>
      <c r="WX61" s="157">
        <v>3</v>
      </c>
      <c r="WY61" s="157">
        <v>3</v>
      </c>
      <c r="WZ61" s="157">
        <v>0</v>
      </c>
      <c r="XA61" s="157">
        <v>0</v>
      </c>
      <c r="XB61" s="158">
        <f t="shared" si="101"/>
        <v>1</v>
      </c>
      <c r="XC61" s="158" t="str">
        <f t="shared" si="102"/>
        <v>OK</v>
      </c>
      <c r="XE61" s="157" t="s">
        <v>180</v>
      </c>
      <c r="XF61" s="157">
        <v>3</v>
      </c>
      <c r="XG61" s="157">
        <v>3</v>
      </c>
      <c r="XH61" s="157">
        <v>0</v>
      </c>
      <c r="XI61" s="157">
        <v>0</v>
      </c>
      <c r="XJ61" s="158">
        <f t="shared" si="103"/>
        <v>1</v>
      </c>
      <c r="XK61" s="158" t="str">
        <f t="shared" si="114"/>
        <v>OK</v>
      </c>
      <c r="XM61" s="157" t="s">
        <v>180</v>
      </c>
      <c r="XN61" s="157">
        <v>3</v>
      </c>
      <c r="XO61" s="157">
        <v>3</v>
      </c>
      <c r="XP61" s="157">
        <v>0</v>
      </c>
      <c r="XQ61" s="157">
        <v>0</v>
      </c>
      <c r="XR61" s="158">
        <f t="shared" si="104"/>
        <v>1</v>
      </c>
      <c r="XS61" s="158" t="str">
        <f t="shared" si="115"/>
        <v>OK</v>
      </c>
    </row>
    <row r="62" spans="1:643" ht="17.25" thickBot="1">
      <c r="A62" s="2" t="s">
        <v>79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79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116"/>
        <v>0</v>
      </c>
      <c r="P62" s="2" t="s">
        <v>79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3"/>
        <v>0</v>
      </c>
      <c r="X62" s="2" t="s">
        <v>79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4"/>
        <v>0</v>
      </c>
      <c r="AF62" s="2" t="s">
        <v>79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5"/>
        <v>0</v>
      </c>
      <c r="AN62" s="2" t="s">
        <v>79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6"/>
        <v>0</v>
      </c>
      <c r="AV62" s="2" t="s">
        <v>79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7"/>
        <v>0</v>
      </c>
      <c r="BD62" s="2" t="s">
        <v>79</v>
      </c>
      <c r="BE62" s="2">
        <v>160</v>
      </c>
      <c r="BF62" s="2">
        <v>32</v>
      </c>
      <c r="BG62" s="2">
        <v>128</v>
      </c>
      <c r="BH62" s="2">
        <v>0</v>
      </c>
      <c r="BI62" s="4">
        <v>0.2</v>
      </c>
      <c r="BJ62" s="4">
        <f t="shared" si="8"/>
        <v>0</v>
      </c>
      <c r="BL62" s="2" t="s">
        <v>79</v>
      </c>
      <c r="BM62" s="2">
        <v>160</v>
      </c>
      <c r="BN62" s="2">
        <v>32</v>
      </c>
      <c r="BO62" s="2">
        <v>128</v>
      </c>
      <c r="BP62" s="2">
        <v>0</v>
      </c>
      <c r="BQ62" s="4">
        <v>0.2</v>
      </c>
      <c r="BR62" s="4">
        <f t="shared" si="9"/>
        <v>0</v>
      </c>
      <c r="BT62" s="2" t="s">
        <v>79</v>
      </c>
      <c r="BU62" s="2">
        <v>160</v>
      </c>
      <c r="BV62" s="2">
        <v>32</v>
      </c>
      <c r="BW62" s="2">
        <v>128</v>
      </c>
      <c r="BX62" s="2">
        <v>0</v>
      </c>
      <c r="BY62" s="4">
        <v>0.2</v>
      </c>
      <c r="BZ62" s="4">
        <f t="shared" si="10"/>
        <v>0</v>
      </c>
      <c r="CB62" s="2" t="s">
        <v>79</v>
      </c>
      <c r="CC62" s="2">
        <v>160</v>
      </c>
      <c r="CD62" s="2">
        <v>32</v>
      </c>
      <c r="CE62" s="2">
        <v>128</v>
      </c>
      <c r="CF62" s="2">
        <v>0</v>
      </c>
      <c r="CG62" s="4">
        <v>0.2</v>
      </c>
      <c r="CH62" s="4">
        <f t="shared" si="11"/>
        <v>0</v>
      </c>
      <c r="CJ62" s="2" t="s">
        <v>79</v>
      </c>
      <c r="CK62" s="2">
        <v>160</v>
      </c>
      <c r="CL62" s="2">
        <v>32</v>
      </c>
      <c r="CM62" s="2">
        <v>128</v>
      </c>
      <c r="CN62" s="2">
        <v>0</v>
      </c>
      <c r="CO62" s="4">
        <v>0.2</v>
      </c>
      <c r="CP62" s="4">
        <f t="shared" si="12"/>
        <v>0</v>
      </c>
      <c r="CR62" s="2" t="s">
        <v>79</v>
      </c>
      <c r="CS62" s="2">
        <v>160</v>
      </c>
      <c r="CT62" s="2">
        <v>32</v>
      </c>
      <c r="CU62" s="2">
        <v>128</v>
      </c>
      <c r="CV62" s="2">
        <v>0</v>
      </c>
      <c r="CW62" s="4">
        <v>0.2</v>
      </c>
      <c r="CX62" s="4">
        <f t="shared" si="13"/>
        <v>0</v>
      </c>
      <c r="CZ62" s="2" t="s">
        <v>79</v>
      </c>
      <c r="DA62" s="2">
        <v>160</v>
      </c>
      <c r="DB62" s="2">
        <v>32</v>
      </c>
      <c r="DC62" s="2">
        <v>128</v>
      </c>
      <c r="DD62" s="2">
        <v>0</v>
      </c>
      <c r="DE62" s="4">
        <v>0.2</v>
      </c>
      <c r="DF62" s="4">
        <f t="shared" si="14"/>
        <v>0</v>
      </c>
      <c r="DH62" s="2" t="s">
        <v>77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>DM62-DE60</f>
        <v>0</v>
      </c>
      <c r="DP62" s="2" t="s">
        <v>77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6"/>
        <v>0</v>
      </c>
      <c r="DX62" s="2" t="s">
        <v>77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7"/>
        <v>0</v>
      </c>
      <c r="EF62" s="2" t="s">
        <v>77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8"/>
        <v>0</v>
      </c>
      <c r="EN62" s="2" t="s">
        <v>77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9"/>
        <v>0</v>
      </c>
      <c r="EV62" s="2" t="s">
        <v>77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20"/>
        <v>0</v>
      </c>
      <c r="FD62" s="2" t="s">
        <v>77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21"/>
        <v>0</v>
      </c>
      <c r="FL62" s="2" t="s">
        <v>77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4">
        <f t="shared" si="22"/>
        <v>0</v>
      </c>
      <c r="FT62" s="2" t="s">
        <v>77</v>
      </c>
      <c r="FU62" s="2">
        <v>7</v>
      </c>
      <c r="FV62" s="2">
        <v>6</v>
      </c>
      <c r="FW62" s="2">
        <v>1</v>
      </c>
      <c r="FX62" s="2">
        <v>0</v>
      </c>
      <c r="FY62" s="4">
        <v>0.86</v>
      </c>
      <c r="FZ62" s="4">
        <f t="shared" si="23"/>
        <v>0</v>
      </c>
      <c r="GB62" s="2" t="s">
        <v>77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4">
        <f t="shared" si="24"/>
        <v>0</v>
      </c>
      <c r="GJ62" s="2" t="s">
        <v>77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5"/>
        <v>0</v>
      </c>
      <c r="GR62" s="2" t="s">
        <v>77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111">
        <f t="shared" si="111"/>
        <v>0</v>
      </c>
      <c r="GZ62" s="2" t="s">
        <v>77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>HE62-'[1]ASUS MeMO Pad 8 K011'!ES62</f>
        <v>0</v>
      </c>
      <c r="HH62" s="2" t="s">
        <v>77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6"/>
        <v>0</v>
      </c>
      <c r="HP62" s="2" t="s">
        <v>77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7"/>
        <v>0</v>
      </c>
      <c r="HX62" s="2" t="s">
        <v>77</v>
      </c>
      <c r="HY62" s="2">
        <v>7</v>
      </c>
      <c r="HZ62" s="2">
        <v>6</v>
      </c>
      <c r="IA62" s="2">
        <v>1</v>
      </c>
      <c r="IB62" s="2">
        <v>0</v>
      </c>
      <c r="IC62" s="4">
        <f t="shared" si="105"/>
        <v>0.8571428571428571</v>
      </c>
      <c r="ID62" s="4">
        <f t="shared" si="28"/>
        <v>-2.8571428571428914E-3</v>
      </c>
      <c r="IF62" s="2" t="s">
        <v>77</v>
      </c>
      <c r="IG62" s="2">
        <v>7</v>
      </c>
      <c r="IH62" s="2">
        <v>6</v>
      </c>
      <c r="II62" s="2">
        <v>1</v>
      </c>
      <c r="IJ62" s="2">
        <v>0</v>
      </c>
      <c r="IK62" s="4">
        <f t="shared" si="106"/>
        <v>0.8571428571428571</v>
      </c>
      <c r="IL62" s="4">
        <f t="shared" si="29"/>
        <v>0</v>
      </c>
      <c r="IN62" s="2" t="s">
        <v>77</v>
      </c>
      <c r="IO62" s="2">
        <v>7</v>
      </c>
      <c r="IP62" s="2">
        <v>6</v>
      </c>
      <c r="IQ62" s="2">
        <v>1</v>
      </c>
      <c r="IR62" s="2">
        <v>0</v>
      </c>
      <c r="IS62" s="4">
        <v>0.86</v>
      </c>
      <c r="IT62" s="4">
        <f t="shared" si="30"/>
        <v>2.8571428571428914E-3</v>
      </c>
      <c r="IV62" s="2" t="s">
        <v>77</v>
      </c>
      <c r="IW62" s="2">
        <v>7</v>
      </c>
      <c r="IX62" s="2">
        <v>6</v>
      </c>
      <c r="IY62" s="2">
        <v>1</v>
      </c>
      <c r="IZ62" s="2">
        <v>0</v>
      </c>
      <c r="JA62" s="4">
        <v>0.86</v>
      </c>
      <c r="JB62" s="4">
        <f t="shared" si="31"/>
        <v>0</v>
      </c>
      <c r="JD62" s="2" t="s">
        <v>77</v>
      </c>
      <c r="JE62" s="2">
        <v>7</v>
      </c>
      <c r="JF62" s="2">
        <v>6</v>
      </c>
      <c r="JG62" s="2">
        <v>1</v>
      </c>
      <c r="JH62" s="2">
        <v>0</v>
      </c>
      <c r="JI62" s="4">
        <v>0.86</v>
      </c>
      <c r="JJ62" s="4">
        <f t="shared" si="32"/>
        <v>0</v>
      </c>
      <c r="JL62" s="2" t="s">
        <v>77</v>
      </c>
      <c r="JM62" s="2">
        <v>7</v>
      </c>
      <c r="JN62" s="2">
        <v>6</v>
      </c>
      <c r="JO62" s="2">
        <v>1</v>
      </c>
      <c r="JP62" s="2">
        <v>0</v>
      </c>
      <c r="JQ62" s="4">
        <v>0.86</v>
      </c>
      <c r="JR62" s="4">
        <f t="shared" si="117"/>
        <v>0</v>
      </c>
      <c r="JT62" s="2" t="s">
        <v>77</v>
      </c>
      <c r="JU62" s="2">
        <v>7</v>
      </c>
      <c r="JV62" s="2">
        <v>6</v>
      </c>
      <c r="JW62" s="2">
        <v>1</v>
      </c>
      <c r="JX62" s="2">
        <v>0</v>
      </c>
      <c r="JY62" s="4">
        <v>0.86</v>
      </c>
      <c r="JZ62" s="4">
        <f t="shared" si="34"/>
        <v>0</v>
      </c>
      <c r="KB62" s="2" t="s">
        <v>77</v>
      </c>
      <c r="KC62" s="2">
        <v>7</v>
      </c>
      <c r="KD62" s="2">
        <v>6</v>
      </c>
      <c r="KE62" s="2">
        <v>1</v>
      </c>
      <c r="KF62" s="2">
        <v>0</v>
      </c>
      <c r="KG62" s="4">
        <v>0.86</v>
      </c>
      <c r="KH62" s="4">
        <f t="shared" si="118"/>
        <v>0</v>
      </c>
      <c r="KJ62" s="2" t="s">
        <v>77</v>
      </c>
      <c r="KK62" s="2">
        <v>7</v>
      </c>
      <c r="KL62" s="2">
        <v>6</v>
      </c>
      <c r="KM62" s="2">
        <v>1</v>
      </c>
      <c r="KN62" s="2">
        <v>0</v>
      </c>
      <c r="KO62" s="4">
        <f t="shared" si="107"/>
        <v>0.8571428571428571</v>
      </c>
      <c r="KP62" s="4">
        <f t="shared" si="36"/>
        <v>-2.8571428571428914E-3</v>
      </c>
      <c r="KQ62" s="4"/>
      <c r="KR62" s="116" t="s">
        <v>77</v>
      </c>
      <c r="KS62" s="116">
        <v>7</v>
      </c>
      <c r="KT62" s="117">
        <v>6</v>
      </c>
      <c r="KU62" s="117">
        <v>1</v>
      </c>
      <c r="KV62" s="117">
        <v>0</v>
      </c>
      <c r="KW62" s="118">
        <v>0.86</v>
      </c>
      <c r="KX62" s="118">
        <v>0</v>
      </c>
      <c r="KY62" s="116"/>
      <c r="KZ62" s="116" t="s">
        <v>77</v>
      </c>
      <c r="LA62" s="116">
        <v>7</v>
      </c>
      <c r="LB62" s="116">
        <v>6</v>
      </c>
      <c r="LC62" s="116">
        <v>1</v>
      </c>
      <c r="LD62" s="116">
        <v>0</v>
      </c>
      <c r="LE62" s="122">
        <v>0.86</v>
      </c>
      <c r="LF62" s="158">
        <f t="shared" si="37"/>
        <v>0</v>
      </c>
      <c r="LG62" s="156"/>
      <c r="LH62" s="156" t="s">
        <v>77</v>
      </c>
      <c r="LI62" s="156">
        <v>7</v>
      </c>
      <c r="LJ62" s="156">
        <v>6</v>
      </c>
      <c r="LK62" s="156">
        <v>1</v>
      </c>
      <c r="LL62" s="156">
        <v>0</v>
      </c>
      <c r="LM62" s="162">
        <v>0.86</v>
      </c>
      <c r="LN62" s="158">
        <f t="shared" si="38"/>
        <v>0</v>
      </c>
      <c r="LO62" s="157"/>
      <c r="LP62" s="2" t="s">
        <v>77</v>
      </c>
      <c r="LQ62" s="2">
        <v>7</v>
      </c>
      <c r="LR62" s="2">
        <v>6</v>
      </c>
      <c r="LS62" s="2">
        <v>1</v>
      </c>
      <c r="LT62" s="2">
        <v>0</v>
      </c>
      <c r="LU62" s="4">
        <f t="shared" si="108"/>
        <v>0.8571428571428571</v>
      </c>
      <c r="LV62" s="4">
        <f t="shared" si="39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109"/>
        <v>0.8571428571428571</v>
      </c>
      <c r="MD62" s="158">
        <f t="shared" si="40"/>
        <v>0</v>
      </c>
      <c r="MF62" s="156" t="s">
        <v>77</v>
      </c>
      <c r="MG62" s="156">
        <v>7</v>
      </c>
      <c r="MH62" s="156">
        <v>6</v>
      </c>
      <c r="MI62" s="156">
        <v>1</v>
      </c>
      <c r="MJ62" s="156">
        <v>0</v>
      </c>
      <c r="MK62" s="162">
        <f t="shared" si="41"/>
        <v>0.8571428571428571</v>
      </c>
      <c r="ML62" s="158">
        <f t="shared" si="42"/>
        <v>0</v>
      </c>
      <c r="MM62" s="157"/>
      <c r="MN62" s="156" t="s">
        <v>77</v>
      </c>
      <c r="MO62" s="156">
        <v>7</v>
      </c>
      <c r="MP62" s="156">
        <v>6</v>
      </c>
      <c r="MQ62" s="156">
        <v>1</v>
      </c>
      <c r="MR62" s="156">
        <v>0</v>
      </c>
      <c r="MS62" s="162">
        <v>0.86</v>
      </c>
      <c r="MT62" s="158">
        <f t="shared" si="43"/>
        <v>2.8571428571428914E-3</v>
      </c>
      <c r="MU62" s="157"/>
      <c r="MV62" s="156" t="s">
        <v>77</v>
      </c>
      <c r="MW62" s="156">
        <v>7</v>
      </c>
      <c r="MX62" s="156">
        <v>6</v>
      </c>
      <c r="MY62" s="156">
        <v>1</v>
      </c>
      <c r="MZ62" s="156">
        <v>0</v>
      </c>
      <c r="NA62" s="162">
        <v>0.86</v>
      </c>
      <c r="NB62" s="158">
        <f t="shared" si="44"/>
        <v>0</v>
      </c>
      <c r="NC62" s="157"/>
      <c r="ND62" s="156" t="s">
        <v>77</v>
      </c>
      <c r="NE62" s="156">
        <v>7</v>
      </c>
      <c r="NF62" s="156">
        <v>6</v>
      </c>
      <c r="NG62" s="156">
        <v>1</v>
      </c>
      <c r="NH62" s="156">
        <v>0</v>
      </c>
      <c r="NI62" s="162">
        <v>0.86</v>
      </c>
      <c r="NJ62" s="158">
        <f t="shared" si="45"/>
        <v>0</v>
      </c>
      <c r="NK62" s="157"/>
      <c r="NL62" s="156" t="s">
        <v>77</v>
      </c>
      <c r="NM62" s="156">
        <v>7</v>
      </c>
      <c r="NN62" s="156">
        <v>6</v>
      </c>
      <c r="NO62" s="156">
        <v>1</v>
      </c>
      <c r="NP62" s="156">
        <v>0</v>
      </c>
      <c r="NQ62" s="162">
        <v>0.86</v>
      </c>
      <c r="NR62" s="158">
        <f t="shared" si="46"/>
        <v>0</v>
      </c>
      <c r="NS62" s="157"/>
      <c r="OO62" s="157" t="s">
        <v>77</v>
      </c>
      <c r="OP62" s="157">
        <v>7</v>
      </c>
      <c r="OQ62" s="157">
        <v>6</v>
      </c>
      <c r="OR62" s="157">
        <v>1</v>
      </c>
      <c r="OS62" s="157">
        <v>0</v>
      </c>
      <c r="OT62" s="158">
        <f t="shared" si="47"/>
        <v>0.8571428571428571</v>
      </c>
      <c r="OU62" s="158">
        <f t="shared" si="48"/>
        <v>-2.8571428571428914E-3</v>
      </c>
      <c r="OW62" s="157" t="s">
        <v>77</v>
      </c>
      <c r="OX62" s="157">
        <v>7</v>
      </c>
      <c r="OY62" s="157">
        <v>6</v>
      </c>
      <c r="OZ62" s="157">
        <v>1</v>
      </c>
      <c r="PA62" s="157">
        <v>0</v>
      </c>
      <c r="PB62" s="158">
        <f t="shared" si="110"/>
        <v>0.8571428571428571</v>
      </c>
      <c r="PC62" s="158">
        <f t="shared" si="50"/>
        <v>0</v>
      </c>
      <c r="PE62" s="157" t="s">
        <v>77</v>
      </c>
      <c r="PF62" s="157">
        <v>7</v>
      </c>
      <c r="PG62" s="157">
        <v>6</v>
      </c>
      <c r="PH62" s="157">
        <v>1</v>
      </c>
      <c r="PI62" s="157">
        <v>0</v>
      </c>
      <c r="PJ62" s="158">
        <f t="shared" si="51"/>
        <v>0.8571428571428571</v>
      </c>
      <c r="PK62" s="158">
        <f t="shared" si="52"/>
        <v>0</v>
      </c>
      <c r="PM62" s="157" t="s">
        <v>77</v>
      </c>
      <c r="PN62" s="157">
        <v>7</v>
      </c>
      <c r="PO62" s="157">
        <v>6</v>
      </c>
      <c r="PP62" s="157">
        <v>1</v>
      </c>
      <c r="PQ62" s="157">
        <v>0</v>
      </c>
      <c r="PR62" s="158">
        <f t="shared" si="53"/>
        <v>0.8571428571428571</v>
      </c>
      <c r="PS62" s="158">
        <f t="shared" si="54"/>
        <v>0</v>
      </c>
      <c r="PU62" s="157" t="s">
        <v>77</v>
      </c>
      <c r="PV62" s="157">
        <v>7</v>
      </c>
      <c r="PW62" s="157">
        <v>6</v>
      </c>
      <c r="PX62" s="157">
        <v>1</v>
      </c>
      <c r="PY62" s="157">
        <v>0</v>
      </c>
      <c r="PZ62" s="158">
        <f t="shared" si="55"/>
        <v>0.8571428571428571</v>
      </c>
      <c r="QA62" s="158">
        <f t="shared" si="56"/>
        <v>0</v>
      </c>
      <c r="QC62" s="157" t="s">
        <v>77</v>
      </c>
      <c r="QD62" s="157">
        <v>7</v>
      </c>
      <c r="QE62" s="157">
        <v>6</v>
      </c>
      <c r="QF62" s="157">
        <v>1</v>
      </c>
      <c r="QG62" s="157">
        <v>0</v>
      </c>
      <c r="QH62" s="158">
        <f t="shared" si="57"/>
        <v>0.8571428571428571</v>
      </c>
      <c r="QI62" s="158">
        <f t="shared" si="58"/>
        <v>0</v>
      </c>
      <c r="QK62" s="157" t="s">
        <v>77</v>
      </c>
      <c r="QL62" s="157">
        <v>7</v>
      </c>
      <c r="QM62" s="157">
        <v>6</v>
      </c>
      <c r="QN62" s="157">
        <v>1</v>
      </c>
      <c r="QO62" s="157">
        <v>0</v>
      </c>
      <c r="QP62" s="158">
        <f t="shared" si="59"/>
        <v>0.8571428571428571</v>
      </c>
      <c r="QQ62" s="158">
        <f t="shared" si="60"/>
        <v>0</v>
      </c>
      <c r="QS62" s="157" t="s">
        <v>77</v>
      </c>
      <c r="QT62" s="157">
        <v>7</v>
      </c>
      <c r="QU62" s="157">
        <v>6</v>
      </c>
      <c r="QV62" s="157">
        <v>1</v>
      </c>
      <c r="QW62" s="157">
        <v>0</v>
      </c>
      <c r="QX62" s="158">
        <f t="shared" si="61"/>
        <v>0.8571428571428571</v>
      </c>
      <c r="QY62" s="158">
        <f t="shared" si="62"/>
        <v>0</v>
      </c>
      <c r="RA62" s="157" t="s">
        <v>77</v>
      </c>
      <c r="RB62" s="157">
        <v>7</v>
      </c>
      <c r="RC62" s="157">
        <v>6</v>
      </c>
      <c r="RD62" s="157">
        <v>1</v>
      </c>
      <c r="RE62" s="157">
        <v>0</v>
      </c>
      <c r="RF62" s="158">
        <f t="shared" si="63"/>
        <v>0.8571428571428571</v>
      </c>
      <c r="RG62" s="158">
        <f t="shared" si="64"/>
        <v>0</v>
      </c>
      <c r="RI62" s="157" t="s">
        <v>77</v>
      </c>
      <c r="RJ62" s="157">
        <v>7</v>
      </c>
      <c r="RK62" s="157">
        <v>6</v>
      </c>
      <c r="RL62" s="157">
        <v>1</v>
      </c>
      <c r="RM62" s="157">
        <v>0</v>
      </c>
      <c r="RN62" s="158">
        <f t="shared" si="65"/>
        <v>0.8571428571428571</v>
      </c>
      <c r="RO62" s="158">
        <f t="shared" si="66"/>
        <v>0</v>
      </c>
      <c r="RQ62" s="157" t="s">
        <v>77</v>
      </c>
      <c r="RR62" s="157">
        <v>7</v>
      </c>
      <c r="RS62" s="157">
        <v>6</v>
      </c>
      <c r="RT62" s="157">
        <v>1</v>
      </c>
      <c r="RU62" s="157">
        <v>0</v>
      </c>
      <c r="RV62" s="158">
        <f t="shared" si="67"/>
        <v>0.8571428571428571</v>
      </c>
      <c r="RW62" s="158">
        <f t="shared" si="68"/>
        <v>0</v>
      </c>
      <c r="RY62" s="157" t="s">
        <v>77</v>
      </c>
      <c r="RZ62" s="157">
        <v>7</v>
      </c>
      <c r="SA62" s="157">
        <v>6</v>
      </c>
      <c r="SB62" s="157">
        <v>1</v>
      </c>
      <c r="SC62" s="157">
        <v>0</v>
      </c>
      <c r="SD62" s="158">
        <f t="shared" si="69"/>
        <v>0.8571428571428571</v>
      </c>
      <c r="SE62" s="158">
        <f t="shared" si="70"/>
        <v>0</v>
      </c>
      <c r="SG62" s="157" t="s">
        <v>77</v>
      </c>
      <c r="SH62" s="157">
        <v>7</v>
      </c>
      <c r="SI62" s="157">
        <v>6</v>
      </c>
      <c r="SJ62" s="157">
        <v>1</v>
      </c>
      <c r="SK62" s="157">
        <v>0</v>
      </c>
      <c r="SL62" s="158">
        <f t="shared" si="71"/>
        <v>0.8571428571428571</v>
      </c>
      <c r="SM62" s="158">
        <f t="shared" si="72"/>
        <v>0</v>
      </c>
      <c r="SO62" s="157" t="s">
        <v>77</v>
      </c>
      <c r="SP62" s="157">
        <v>7</v>
      </c>
      <c r="SQ62" s="157">
        <v>6</v>
      </c>
      <c r="SR62" s="157">
        <v>1</v>
      </c>
      <c r="SS62" s="157">
        <v>0</v>
      </c>
      <c r="ST62" s="158">
        <f t="shared" si="73"/>
        <v>0.8571428571428571</v>
      </c>
      <c r="SU62" s="158">
        <f t="shared" si="74"/>
        <v>0</v>
      </c>
      <c r="SW62" s="157" t="s">
        <v>77</v>
      </c>
      <c r="SX62" s="157">
        <v>7</v>
      </c>
      <c r="SY62" s="157">
        <v>6</v>
      </c>
      <c r="SZ62" s="157">
        <v>1</v>
      </c>
      <c r="TA62" s="157">
        <v>0</v>
      </c>
      <c r="TB62" s="158">
        <f t="shared" si="75"/>
        <v>0.8571428571428571</v>
      </c>
      <c r="TC62" s="158">
        <f t="shared" si="76"/>
        <v>0</v>
      </c>
      <c r="TE62" s="157" t="s">
        <v>77</v>
      </c>
      <c r="TF62" s="157">
        <v>7</v>
      </c>
      <c r="TG62" s="157">
        <v>6</v>
      </c>
      <c r="TH62" s="157">
        <v>1</v>
      </c>
      <c r="TI62" s="157">
        <v>0</v>
      </c>
      <c r="TJ62" s="158">
        <f t="shared" si="77"/>
        <v>0.8571428571428571</v>
      </c>
      <c r="TK62" s="158">
        <f t="shared" si="78"/>
        <v>0</v>
      </c>
      <c r="TM62" s="157" t="s">
        <v>77</v>
      </c>
      <c r="TN62" s="157">
        <v>7</v>
      </c>
      <c r="TO62" s="157">
        <v>6</v>
      </c>
      <c r="TP62" s="157">
        <v>1</v>
      </c>
      <c r="TQ62" s="157">
        <v>0</v>
      </c>
      <c r="TR62" s="158">
        <f t="shared" si="79"/>
        <v>0.8571428571428571</v>
      </c>
      <c r="TS62" s="158">
        <f t="shared" si="80"/>
        <v>0</v>
      </c>
      <c r="TU62" s="157" t="s">
        <v>77</v>
      </c>
      <c r="TV62" s="157">
        <v>7</v>
      </c>
      <c r="TW62" s="157">
        <v>6</v>
      </c>
      <c r="TX62" s="157">
        <v>1</v>
      </c>
      <c r="TY62" s="157">
        <v>0</v>
      </c>
      <c r="TZ62" s="158">
        <f t="shared" si="81"/>
        <v>0.8571428571428571</v>
      </c>
      <c r="UA62" s="158">
        <f t="shared" si="82"/>
        <v>0</v>
      </c>
      <c r="UC62" s="157" t="s">
        <v>77</v>
      </c>
      <c r="UD62" s="157">
        <v>7</v>
      </c>
      <c r="UE62" s="157">
        <v>6</v>
      </c>
      <c r="UF62" s="157">
        <v>1</v>
      </c>
      <c r="UG62" s="157">
        <v>0</v>
      </c>
      <c r="UH62" s="158">
        <f t="shared" si="83"/>
        <v>0.8571428571428571</v>
      </c>
      <c r="UI62" s="158">
        <f t="shared" si="84"/>
        <v>0</v>
      </c>
      <c r="UK62" s="157" t="s">
        <v>77</v>
      </c>
      <c r="UL62" s="157">
        <v>7</v>
      </c>
      <c r="UM62" s="157">
        <v>6</v>
      </c>
      <c r="UN62" s="157">
        <v>1</v>
      </c>
      <c r="UO62" s="157">
        <v>0</v>
      </c>
      <c r="UP62" s="158">
        <f t="shared" si="85"/>
        <v>0.8571428571428571</v>
      </c>
      <c r="UQ62" s="158">
        <f t="shared" si="86"/>
        <v>0</v>
      </c>
      <c r="US62" s="157" t="s">
        <v>77</v>
      </c>
      <c r="UT62" s="157">
        <v>7</v>
      </c>
      <c r="UU62" s="157">
        <v>6</v>
      </c>
      <c r="UV62" s="157">
        <v>1</v>
      </c>
      <c r="UW62" s="157">
        <v>0</v>
      </c>
      <c r="UX62" s="158">
        <f t="shared" si="87"/>
        <v>0.8571428571428571</v>
      </c>
      <c r="UY62" s="158">
        <f t="shared" si="88"/>
        <v>0</v>
      </c>
      <c r="UZ62" s="157"/>
      <c r="VA62" s="157" t="s">
        <v>77</v>
      </c>
      <c r="VB62" s="157">
        <v>7</v>
      </c>
      <c r="VC62" s="157">
        <v>6</v>
      </c>
      <c r="VD62" s="157">
        <v>1</v>
      </c>
      <c r="VE62" s="157">
        <v>0</v>
      </c>
      <c r="VF62" s="158">
        <f t="shared" si="89"/>
        <v>0.8571428571428571</v>
      </c>
      <c r="VG62" s="158">
        <f t="shared" si="90"/>
        <v>0</v>
      </c>
      <c r="VI62" s="157" t="s">
        <v>77</v>
      </c>
      <c r="VJ62" s="157">
        <v>7</v>
      </c>
      <c r="VK62" s="157">
        <v>6</v>
      </c>
      <c r="VL62" s="157">
        <v>1</v>
      </c>
      <c r="VM62" s="157">
        <v>0</v>
      </c>
      <c r="VN62" s="158">
        <f t="shared" si="91"/>
        <v>0.8571428571428571</v>
      </c>
      <c r="VO62" s="158">
        <f t="shared" si="92"/>
        <v>0</v>
      </c>
      <c r="VQ62" s="157" t="s">
        <v>77</v>
      </c>
      <c r="VR62" s="157">
        <v>7</v>
      </c>
      <c r="VS62" s="157">
        <v>6</v>
      </c>
      <c r="VT62" s="157">
        <v>1</v>
      </c>
      <c r="VU62" s="157">
        <v>0</v>
      </c>
      <c r="VV62" s="158">
        <f t="shared" si="93"/>
        <v>0.8571428571428571</v>
      </c>
      <c r="VW62" s="158">
        <f t="shared" si="94"/>
        <v>0</v>
      </c>
      <c r="VY62" s="157" t="s">
        <v>77</v>
      </c>
      <c r="VZ62" s="157">
        <v>7</v>
      </c>
      <c r="WA62" s="157">
        <v>6</v>
      </c>
      <c r="WB62" s="157">
        <v>1</v>
      </c>
      <c r="WC62" s="157">
        <v>0</v>
      </c>
      <c r="WD62" s="158">
        <f t="shared" si="95"/>
        <v>0.8571428571428571</v>
      </c>
      <c r="WE62" s="158">
        <f t="shared" si="96"/>
        <v>0</v>
      </c>
      <c r="WG62" s="157" t="s">
        <v>77</v>
      </c>
      <c r="WH62" s="157">
        <v>7</v>
      </c>
      <c r="WI62" s="157">
        <v>6</v>
      </c>
      <c r="WJ62" s="157">
        <v>1</v>
      </c>
      <c r="WK62" s="157">
        <v>0</v>
      </c>
      <c r="WL62" s="158">
        <f t="shared" si="97"/>
        <v>0.8571428571428571</v>
      </c>
      <c r="WM62" s="158">
        <f t="shared" si="98"/>
        <v>0</v>
      </c>
      <c r="WO62" s="157" t="s">
        <v>77</v>
      </c>
      <c r="WP62" s="157">
        <v>7</v>
      </c>
      <c r="WQ62" s="157">
        <v>6</v>
      </c>
      <c r="WR62" s="157">
        <v>1</v>
      </c>
      <c r="WS62" s="157">
        <v>0</v>
      </c>
      <c r="WT62" s="158">
        <f t="shared" si="99"/>
        <v>0.8571428571428571</v>
      </c>
      <c r="WU62" s="158">
        <f t="shared" si="100"/>
        <v>0</v>
      </c>
      <c r="WW62" s="157" t="s">
        <v>77</v>
      </c>
      <c r="WX62" s="157">
        <v>7</v>
      </c>
      <c r="WY62" s="157">
        <v>6</v>
      </c>
      <c r="WZ62" s="157">
        <v>1</v>
      </c>
      <c r="XA62" s="157">
        <v>0</v>
      </c>
      <c r="XB62" s="158">
        <f t="shared" si="101"/>
        <v>0.8571428571428571</v>
      </c>
      <c r="XC62" s="158" t="str">
        <f t="shared" si="102"/>
        <v>OK</v>
      </c>
      <c r="XE62" s="157" t="s">
        <v>77</v>
      </c>
      <c r="XF62" s="157">
        <v>7</v>
      </c>
      <c r="XG62" s="157">
        <v>6</v>
      </c>
      <c r="XH62" s="157">
        <v>1</v>
      </c>
      <c r="XI62" s="157">
        <v>0</v>
      </c>
      <c r="XJ62" s="158">
        <f t="shared" si="103"/>
        <v>0.8571428571428571</v>
      </c>
      <c r="XK62" s="158" t="str">
        <f t="shared" si="114"/>
        <v>OK</v>
      </c>
      <c r="XM62" s="157" t="s">
        <v>77</v>
      </c>
      <c r="XN62" s="157">
        <v>7</v>
      </c>
      <c r="XO62" s="157">
        <v>6</v>
      </c>
      <c r="XP62" s="157">
        <v>1</v>
      </c>
      <c r="XQ62" s="157">
        <v>0</v>
      </c>
      <c r="XR62" s="158">
        <f t="shared" si="104"/>
        <v>0.8571428571428571</v>
      </c>
      <c r="XS62" s="158" t="str">
        <f t="shared" si="115"/>
        <v>OK</v>
      </c>
    </row>
    <row r="63" spans="1:643" ht="17.25" thickBot="1">
      <c r="A63" s="2" t="s">
        <v>80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80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116"/>
        <v>0</v>
      </c>
      <c r="P63" s="2" t="s">
        <v>80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3"/>
        <v>0</v>
      </c>
      <c r="X63" s="2" t="s">
        <v>80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4"/>
        <v>0</v>
      </c>
      <c r="AF63" s="2" t="s">
        <v>80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5"/>
        <v>0</v>
      </c>
      <c r="AN63" s="2" t="s">
        <v>80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6"/>
        <v>0</v>
      </c>
      <c r="AV63" s="2" t="s">
        <v>80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7"/>
        <v>0</v>
      </c>
      <c r="BD63" s="2" t="s">
        <v>80</v>
      </c>
      <c r="BE63" s="2">
        <v>20</v>
      </c>
      <c r="BF63" s="2">
        <v>20</v>
      </c>
      <c r="BG63" s="2">
        <v>0</v>
      </c>
      <c r="BH63" s="2">
        <v>0</v>
      </c>
      <c r="BI63" s="4">
        <v>1</v>
      </c>
      <c r="BJ63" s="4">
        <f t="shared" si="8"/>
        <v>0</v>
      </c>
      <c r="BL63" s="2" t="s">
        <v>80</v>
      </c>
      <c r="BM63" s="2">
        <v>20</v>
      </c>
      <c r="BN63" s="2">
        <v>20</v>
      </c>
      <c r="BO63" s="2">
        <v>0</v>
      </c>
      <c r="BP63" s="2">
        <v>0</v>
      </c>
      <c r="BQ63" s="4">
        <v>1</v>
      </c>
      <c r="BR63" s="4">
        <f t="shared" si="9"/>
        <v>0</v>
      </c>
      <c r="BT63" s="2" t="s">
        <v>80</v>
      </c>
      <c r="BU63" s="2">
        <v>20</v>
      </c>
      <c r="BV63" s="2">
        <v>20</v>
      </c>
      <c r="BW63" s="2">
        <v>0</v>
      </c>
      <c r="BX63" s="2">
        <v>0</v>
      </c>
      <c r="BY63" s="4">
        <v>1</v>
      </c>
      <c r="BZ63" s="4">
        <f t="shared" si="10"/>
        <v>0</v>
      </c>
      <c r="CB63" s="2" t="s">
        <v>80</v>
      </c>
      <c r="CC63" s="2">
        <v>20</v>
      </c>
      <c r="CD63" s="2">
        <v>20</v>
      </c>
      <c r="CE63" s="2">
        <v>0</v>
      </c>
      <c r="CF63" s="2">
        <v>0</v>
      </c>
      <c r="CG63" s="4">
        <v>1</v>
      </c>
      <c r="CH63" s="4">
        <f t="shared" si="11"/>
        <v>0</v>
      </c>
      <c r="CJ63" s="2" t="s">
        <v>80</v>
      </c>
      <c r="CK63" s="2">
        <v>20</v>
      </c>
      <c r="CL63" s="2">
        <v>20</v>
      </c>
      <c r="CM63" s="2">
        <v>0</v>
      </c>
      <c r="CN63" s="2">
        <v>0</v>
      </c>
      <c r="CO63" s="4">
        <v>1</v>
      </c>
      <c r="CP63" s="4">
        <f t="shared" si="12"/>
        <v>0</v>
      </c>
      <c r="CR63" s="2" t="s">
        <v>80</v>
      </c>
      <c r="CS63" s="2">
        <v>20</v>
      </c>
      <c r="CT63" s="2">
        <v>20</v>
      </c>
      <c r="CU63" s="2">
        <v>0</v>
      </c>
      <c r="CV63" s="2">
        <v>0</v>
      </c>
      <c r="CW63" s="4">
        <v>1</v>
      </c>
      <c r="CX63" s="4">
        <f t="shared" si="13"/>
        <v>0</v>
      </c>
      <c r="CZ63" s="2" t="s">
        <v>80</v>
      </c>
      <c r="DA63" s="2">
        <v>20</v>
      </c>
      <c r="DB63" s="2">
        <v>20</v>
      </c>
      <c r="DC63" s="2">
        <v>0</v>
      </c>
      <c r="DD63" s="2">
        <v>0</v>
      </c>
      <c r="DE63" s="4">
        <v>1</v>
      </c>
      <c r="DF63" s="4">
        <f t="shared" si="14"/>
        <v>0</v>
      </c>
      <c r="DH63" s="2" t="s">
        <v>78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>DM63-DE61</f>
        <v>0</v>
      </c>
      <c r="DP63" s="2" t="s">
        <v>78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6"/>
        <v>0</v>
      </c>
      <c r="DX63" s="2" t="s">
        <v>78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7"/>
        <v>0</v>
      </c>
      <c r="EF63" s="2" t="s">
        <v>78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8"/>
        <v>0</v>
      </c>
      <c r="EN63" s="2" t="s">
        <v>78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9"/>
        <v>0</v>
      </c>
      <c r="EV63" s="2" t="s">
        <v>78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20"/>
        <v>0</v>
      </c>
      <c r="FD63" s="2" t="s">
        <v>78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21"/>
        <v>0</v>
      </c>
      <c r="FL63" s="2" t="s">
        <v>78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4">
        <f t="shared" si="22"/>
        <v>0</v>
      </c>
      <c r="FT63" s="2" t="s">
        <v>78</v>
      </c>
      <c r="FU63" s="2">
        <v>32</v>
      </c>
      <c r="FV63" s="2">
        <v>31</v>
      </c>
      <c r="FW63" s="2">
        <v>1</v>
      </c>
      <c r="FX63" s="2">
        <v>0</v>
      </c>
      <c r="FY63" s="4">
        <v>0.97</v>
      </c>
      <c r="FZ63" s="4">
        <f t="shared" si="23"/>
        <v>0</v>
      </c>
      <c r="GB63" s="2" t="s">
        <v>78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4">
        <f t="shared" si="24"/>
        <v>0</v>
      </c>
      <c r="GJ63" s="2" t="s">
        <v>78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5"/>
        <v>0</v>
      </c>
      <c r="GR63" s="2" t="s">
        <v>78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111">
        <f t="shared" si="111"/>
        <v>0</v>
      </c>
      <c r="GZ63" s="2" t="s">
        <v>78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>HE63-'[1]ASUS MeMO Pad 8 K011'!ES63</f>
        <v>0</v>
      </c>
      <c r="HH63" s="2" t="s">
        <v>78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6"/>
        <v>0</v>
      </c>
      <c r="HP63" s="2" t="s">
        <v>78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7"/>
        <v>0</v>
      </c>
      <c r="HX63" s="2" t="s">
        <v>78</v>
      </c>
      <c r="HY63" s="2">
        <v>32</v>
      </c>
      <c r="HZ63" s="2">
        <v>31</v>
      </c>
      <c r="IA63" s="2">
        <v>1</v>
      </c>
      <c r="IB63" s="2">
        <v>0</v>
      </c>
      <c r="IC63" s="4">
        <f t="shared" si="105"/>
        <v>0.96875</v>
      </c>
      <c r="ID63" s="4">
        <f t="shared" si="28"/>
        <v>-1.2499999999999734E-3</v>
      </c>
      <c r="IF63" s="2" t="s">
        <v>78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106"/>
        <v>0.96875</v>
      </c>
      <c r="IL63" s="4">
        <f t="shared" si="29"/>
        <v>0</v>
      </c>
      <c r="IN63" s="2" t="s">
        <v>78</v>
      </c>
      <c r="IO63" s="2">
        <v>32</v>
      </c>
      <c r="IP63" s="2">
        <v>31</v>
      </c>
      <c r="IQ63" s="2">
        <v>1</v>
      </c>
      <c r="IR63" s="2">
        <v>0</v>
      </c>
      <c r="IS63" s="4">
        <v>0.97</v>
      </c>
      <c r="IT63" s="4">
        <f t="shared" si="30"/>
        <v>1.2499999999999734E-3</v>
      </c>
      <c r="IV63" s="2" t="s">
        <v>78</v>
      </c>
      <c r="IW63" s="2">
        <v>32</v>
      </c>
      <c r="IX63" s="2">
        <v>31</v>
      </c>
      <c r="IY63" s="2">
        <v>1</v>
      </c>
      <c r="IZ63" s="2">
        <v>0</v>
      </c>
      <c r="JA63" s="4">
        <v>0.97</v>
      </c>
      <c r="JB63" s="4">
        <f t="shared" si="31"/>
        <v>0</v>
      </c>
      <c r="JD63" s="2" t="s">
        <v>78</v>
      </c>
      <c r="JE63" s="2">
        <v>32</v>
      </c>
      <c r="JF63" s="2">
        <v>31</v>
      </c>
      <c r="JG63" s="2">
        <v>1</v>
      </c>
      <c r="JH63" s="2">
        <v>0</v>
      </c>
      <c r="JI63" s="4">
        <v>0.97</v>
      </c>
      <c r="JJ63" s="4">
        <f t="shared" si="32"/>
        <v>0</v>
      </c>
      <c r="JL63" s="2" t="s">
        <v>78</v>
      </c>
      <c r="JM63" s="2">
        <v>32</v>
      </c>
      <c r="JN63" s="2">
        <v>31</v>
      </c>
      <c r="JO63" s="2">
        <v>1</v>
      </c>
      <c r="JP63" s="2">
        <v>0</v>
      </c>
      <c r="JQ63" s="4">
        <v>0.97</v>
      </c>
      <c r="JR63" s="4">
        <f t="shared" si="117"/>
        <v>0</v>
      </c>
      <c r="JT63" s="2" t="s">
        <v>78</v>
      </c>
      <c r="JU63" s="2">
        <v>32</v>
      </c>
      <c r="JV63" s="2">
        <v>31</v>
      </c>
      <c r="JW63" s="2">
        <v>1</v>
      </c>
      <c r="JX63" s="2">
        <v>0</v>
      </c>
      <c r="JY63" s="4">
        <v>0.97</v>
      </c>
      <c r="JZ63" s="4">
        <f t="shared" si="34"/>
        <v>0</v>
      </c>
      <c r="KB63" s="2" t="s">
        <v>78</v>
      </c>
      <c r="KC63" s="2">
        <v>32</v>
      </c>
      <c r="KD63" s="2">
        <v>31</v>
      </c>
      <c r="KE63" s="2">
        <v>1</v>
      </c>
      <c r="KF63" s="2">
        <v>0</v>
      </c>
      <c r="KG63" s="4">
        <v>0.97</v>
      </c>
      <c r="KH63" s="4">
        <f t="shared" si="118"/>
        <v>0</v>
      </c>
      <c r="KJ63" s="2" t="s">
        <v>78</v>
      </c>
      <c r="KK63" s="2">
        <v>32</v>
      </c>
      <c r="KL63" s="2">
        <v>31</v>
      </c>
      <c r="KM63" s="2">
        <v>1</v>
      </c>
      <c r="KN63" s="2">
        <v>0</v>
      </c>
      <c r="KO63" s="4">
        <f t="shared" si="107"/>
        <v>0.96875</v>
      </c>
      <c r="KP63" s="4">
        <f t="shared" si="36"/>
        <v>-1.2499999999999734E-3</v>
      </c>
      <c r="KQ63" s="4"/>
      <c r="KR63" s="116" t="s">
        <v>78</v>
      </c>
      <c r="KS63" s="116">
        <v>32</v>
      </c>
      <c r="KT63" s="117">
        <v>31</v>
      </c>
      <c r="KU63" s="117">
        <v>1</v>
      </c>
      <c r="KV63" s="117">
        <v>0</v>
      </c>
      <c r="KW63" s="118">
        <v>0.97</v>
      </c>
      <c r="KX63" s="118">
        <v>0</v>
      </c>
      <c r="KY63" s="116"/>
      <c r="KZ63" s="116" t="s">
        <v>78</v>
      </c>
      <c r="LA63" s="116">
        <v>32</v>
      </c>
      <c r="LB63" s="116">
        <v>31</v>
      </c>
      <c r="LC63" s="116">
        <v>1</v>
      </c>
      <c r="LD63" s="116">
        <v>0</v>
      </c>
      <c r="LE63" s="122">
        <v>0.97</v>
      </c>
      <c r="LF63" s="158">
        <f t="shared" si="37"/>
        <v>0</v>
      </c>
      <c r="LG63" s="156"/>
      <c r="LH63" s="156" t="s">
        <v>78</v>
      </c>
      <c r="LI63" s="156">
        <v>32</v>
      </c>
      <c r="LJ63" s="156">
        <v>31</v>
      </c>
      <c r="LK63" s="156">
        <v>1</v>
      </c>
      <c r="LL63" s="156">
        <v>0</v>
      </c>
      <c r="LM63" s="162">
        <v>0.97</v>
      </c>
      <c r="LN63" s="158">
        <f t="shared" si="38"/>
        <v>0</v>
      </c>
      <c r="LO63" s="157"/>
      <c r="LP63" s="2" t="s">
        <v>78</v>
      </c>
      <c r="LQ63" s="2">
        <v>32</v>
      </c>
      <c r="LR63" s="2">
        <v>31</v>
      </c>
      <c r="LS63" s="2">
        <v>1</v>
      </c>
      <c r="LT63" s="2">
        <v>0</v>
      </c>
      <c r="LU63" s="4">
        <f t="shared" si="108"/>
        <v>0.96875</v>
      </c>
      <c r="LV63" s="4">
        <f t="shared" si="39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109"/>
        <v>0.96875</v>
      </c>
      <c r="MD63" s="158">
        <f t="shared" si="40"/>
        <v>0</v>
      </c>
      <c r="MF63" s="156" t="s">
        <v>78</v>
      </c>
      <c r="MG63" s="156">
        <v>32</v>
      </c>
      <c r="MH63" s="156">
        <v>31</v>
      </c>
      <c r="MI63" s="156">
        <v>1</v>
      </c>
      <c r="MJ63" s="156">
        <v>0</v>
      </c>
      <c r="MK63" s="162">
        <f t="shared" si="41"/>
        <v>0.96875</v>
      </c>
      <c r="ML63" s="158">
        <f t="shared" si="42"/>
        <v>0</v>
      </c>
      <c r="MM63" s="157"/>
      <c r="MN63" s="156" t="s">
        <v>78</v>
      </c>
      <c r="MO63" s="156">
        <v>32</v>
      </c>
      <c r="MP63" s="156">
        <v>31</v>
      </c>
      <c r="MQ63" s="156">
        <v>1</v>
      </c>
      <c r="MR63" s="156">
        <v>0</v>
      </c>
      <c r="MS63" s="162">
        <v>0.97</v>
      </c>
      <c r="MT63" s="158">
        <f t="shared" si="43"/>
        <v>1.2499999999999734E-3</v>
      </c>
      <c r="MU63" s="157"/>
      <c r="MV63" s="156" t="s">
        <v>78</v>
      </c>
      <c r="MW63" s="156">
        <v>32</v>
      </c>
      <c r="MX63" s="156">
        <v>31</v>
      </c>
      <c r="MY63" s="156">
        <v>1</v>
      </c>
      <c r="MZ63" s="156">
        <v>0</v>
      </c>
      <c r="NA63" s="162">
        <v>0.97</v>
      </c>
      <c r="NB63" s="158">
        <f t="shared" si="44"/>
        <v>0</v>
      </c>
      <c r="NC63" s="157"/>
      <c r="ND63" s="156" t="s">
        <v>78</v>
      </c>
      <c r="NE63" s="156">
        <v>32</v>
      </c>
      <c r="NF63" s="156">
        <v>31</v>
      </c>
      <c r="NG63" s="156">
        <v>1</v>
      </c>
      <c r="NH63" s="156">
        <v>0</v>
      </c>
      <c r="NI63" s="162">
        <v>0.97</v>
      </c>
      <c r="NJ63" s="158">
        <f t="shared" si="45"/>
        <v>0</v>
      </c>
      <c r="NK63" s="157"/>
      <c r="NL63" s="156" t="s">
        <v>78</v>
      </c>
      <c r="NM63" s="156">
        <v>32</v>
      </c>
      <c r="NN63" s="156">
        <v>31</v>
      </c>
      <c r="NO63" s="156">
        <v>1</v>
      </c>
      <c r="NP63" s="156">
        <v>0</v>
      </c>
      <c r="NQ63" s="162">
        <v>0.97</v>
      </c>
      <c r="NR63" s="158">
        <f t="shared" si="46"/>
        <v>0</v>
      </c>
      <c r="NS63" s="157"/>
      <c r="OO63" s="157" t="s">
        <v>78</v>
      </c>
      <c r="OP63" s="157">
        <v>32</v>
      </c>
      <c r="OQ63" s="157">
        <v>31</v>
      </c>
      <c r="OR63" s="157">
        <v>1</v>
      </c>
      <c r="OS63" s="157">
        <v>0</v>
      </c>
      <c r="OT63" s="158">
        <f t="shared" si="47"/>
        <v>0.96875</v>
      </c>
      <c r="OU63" s="158">
        <f t="shared" si="48"/>
        <v>-1.2499999999999734E-3</v>
      </c>
      <c r="OW63" s="157" t="s">
        <v>78</v>
      </c>
      <c r="OX63" s="157">
        <v>32</v>
      </c>
      <c r="OY63" s="157">
        <v>31</v>
      </c>
      <c r="OZ63" s="157">
        <v>1</v>
      </c>
      <c r="PA63" s="157">
        <v>0</v>
      </c>
      <c r="PB63" s="158">
        <f t="shared" si="110"/>
        <v>0.96875</v>
      </c>
      <c r="PC63" s="158">
        <f t="shared" si="50"/>
        <v>0</v>
      </c>
      <c r="PE63" s="157" t="s">
        <v>78</v>
      </c>
      <c r="PF63" s="157">
        <v>32</v>
      </c>
      <c r="PG63" s="157">
        <v>31</v>
      </c>
      <c r="PH63" s="157">
        <v>1</v>
      </c>
      <c r="PI63" s="157">
        <v>0</v>
      </c>
      <c r="PJ63" s="158">
        <f t="shared" si="51"/>
        <v>0.96875</v>
      </c>
      <c r="PK63" s="158">
        <f t="shared" si="52"/>
        <v>0</v>
      </c>
      <c r="PM63" s="157" t="s">
        <v>78</v>
      </c>
      <c r="PN63" s="157">
        <v>32</v>
      </c>
      <c r="PO63" s="157">
        <v>31</v>
      </c>
      <c r="PP63" s="157">
        <v>1</v>
      </c>
      <c r="PQ63" s="157">
        <v>0</v>
      </c>
      <c r="PR63" s="158">
        <f t="shared" si="53"/>
        <v>0.96875</v>
      </c>
      <c r="PS63" s="158">
        <f t="shared" si="54"/>
        <v>0</v>
      </c>
      <c r="PU63" s="157" t="s">
        <v>78</v>
      </c>
      <c r="PV63" s="157">
        <v>32</v>
      </c>
      <c r="PW63" s="157">
        <v>31</v>
      </c>
      <c r="PX63" s="157">
        <v>1</v>
      </c>
      <c r="PY63" s="157">
        <v>0</v>
      </c>
      <c r="PZ63" s="158">
        <f t="shared" si="55"/>
        <v>0.96875</v>
      </c>
      <c r="QA63" s="158">
        <f t="shared" si="56"/>
        <v>0</v>
      </c>
      <c r="QC63" s="157" t="s">
        <v>78</v>
      </c>
      <c r="QD63" s="157">
        <v>32</v>
      </c>
      <c r="QE63" s="157">
        <v>31</v>
      </c>
      <c r="QF63" s="157">
        <v>1</v>
      </c>
      <c r="QG63" s="157">
        <v>0</v>
      </c>
      <c r="QH63" s="158">
        <f t="shared" si="57"/>
        <v>0.96875</v>
      </c>
      <c r="QI63" s="158">
        <f t="shared" si="58"/>
        <v>0</v>
      </c>
      <c r="QK63" s="157" t="s">
        <v>78</v>
      </c>
      <c r="QL63" s="157">
        <v>32</v>
      </c>
      <c r="QM63" s="157">
        <v>31</v>
      </c>
      <c r="QN63" s="157">
        <v>1</v>
      </c>
      <c r="QO63" s="157">
        <v>0</v>
      </c>
      <c r="QP63" s="158">
        <f t="shared" si="59"/>
        <v>0.96875</v>
      </c>
      <c r="QQ63" s="158">
        <f t="shared" si="60"/>
        <v>0</v>
      </c>
      <c r="QS63" s="157" t="s">
        <v>78</v>
      </c>
      <c r="QT63" s="157">
        <v>32</v>
      </c>
      <c r="QU63" s="157">
        <v>31</v>
      </c>
      <c r="QV63" s="157">
        <v>1</v>
      </c>
      <c r="QW63" s="157">
        <v>0</v>
      </c>
      <c r="QX63" s="158">
        <f t="shared" si="61"/>
        <v>0.96875</v>
      </c>
      <c r="QY63" s="158">
        <f t="shared" si="62"/>
        <v>0</v>
      </c>
      <c r="RA63" s="157" t="s">
        <v>78</v>
      </c>
      <c r="RB63" s="157">
        <v>32</v>
      </c>
      <c r="RC63" s="157">
        <v>31</v>
      </c>
      <c r="RD63" s="157">
        <v>1</v>
      </c>
      <c r="RE63" s="157">
        <v>0</v>
      </c>
      <c r="RF63" s="158">
        <f t="shared" si="63"/>
        <v>0.96875</v>
      </c>
      <c r="RG63" s="158">
        <f t="shared" si="64"/>
        <v>0</v>
      </c>
      <c r="RI63" s="157" t="s">
        <v>78</v>
      </c>
      <c r="RJ63" s="157">
        <v>32</v>
      </c>
      <c r="RK63" s="157">
        <v>31</v>
      </c>
      <c r="RL63" s="157">
        <v>1</v>
      </c>
      <c r="RM63" s="157">
        <v>0</v>
      </c>
      <c r="RN63" s="158">
        <f t="shared" si="65"/>
        <v>0.96875</v>
      </c>
      <c r="RO63" s="158">
        <f t="shared" si="66"/>
        <v>0</v>
      </c>
      <c r="RQ63" s="157" t="s">
        <v>78</v>
      </c>
      <c r="RR63" s="157">
        <v>32</v>
      </c>
      <c r="RS63" s="157">
        <v>31</v>
      </c>
      <c r="RT63" s="157">
        <v>1</v>
      </c>
      <c r="RU63" s="157">
        <v>0</v>
      </c>
      <c r="RV63" s="158">
        <f t="shared" si="67"/>
        <v>0.96875</v>
      </c>
      <c r="RW63" s="158">
        <f t="shared" si="68"/>
        <v>0</v>
      </c>
      <c r="RY63" s="157" t="s">
        <v>78</v>
      </c>
      <c r="RZ63" s="157">
        <v>32</v>
      </c>
      <c r="SA63" s="157">
        <v>31</v>
      </c>
      <c r="SB63" s="157">
        <v>1</v>
      </c>
      <c r="SC63" s="157">
        <v>0</v>
      </c>
      <c r="SD63" s="158">
        <f t="shared" si="69"/>
        <v>0.96875</v>
      </c>
      <c r="SE63" s="158">
        <f t="shared" si="70"/>
        <v>0</v>
      </c>
      <c r="SG63" s="157" t="s">
        <v>78</v>
      </c>
      <c r="SH63" s="157">
        <v>32</v>
      </c>
      <c r="SI63" s="157">
        <v>31</v>
      </c>
      <c r="SJ63" s="157">
        <v>1</v>
      </c>
      <c r="SK63" s="157">
        <v>0</v>
      </c>
      <c r="SL63" s="158">
        <f t="shared" si="71"/>
        <v>0.96875</v>
      </c>
      <c r="SM63" s="158">
        <f t="shared" si="72"/>
        <v>0</v>
      </c>
      <c r="SO63" s="157" t="s">
        <v>78</v>
      </c>
      <c r="SP63" s="157">
        <v>32</v>
      </c>
      <c r="SQ63" s="157">
        <v>31</v>
      </c>
      <c r="SR63" s="157">
        <v>1</v>
      </c>
      <c r="SS63" s="157">
        <v>0</v>
      </c>
      <c r="ST63" s="158">
        <f t="shared" si="73"/>
        <v>0.96875</v>
      </c>
      <c r="SU63" s="158">
        <f t="shared" si="74"/>
        <v>0</v>
      </c>
      <c r="SW63" s="157" t="s">
        <v>78</v>
      </c>
      <c r="SX63" s="157">
        <v>32</v>
      </c>
      <c r="SY63" s="157">
        <v>31</v>
      </c>
      <c r="SZ63" s="157">
        <v>1</v>
      </c>
      <c r="TA63" s="157">
        <v>0</v>
      </c>
      <c r="TB63" s="158">
        <f t="shared" si="75"/>
        <v>0.96875</v>
      </c>
      <c r="TC63" s="158">
        <f t="shared" si="76"/>
        <v>0</v>
      </c>
      <c r="TE63" s="157" t="s">
        <v>78</v>
      </c>
      <c r="TF63" s="157">
        <v>32</v>
      </c>
      <c r="TG63" s="157">
        <v>31</v>
      </c>
      <c r="TH63" s="157">
        <v>1</v>
      </c>
      <c r="TI63" s="157">
        <v>0</v>
      </c>
      <c r="TJ63" s="158">
        <f t="shared" si="77"/>
        <v>0.96875</v>
      </c>
      <c r="TK63" s="158">
        <f t="shared" si="78"/>
        <v>0</v>
      </c>
      <c r="TM63" s="157" t="s">
        <v>78</v>
      </c>
      <c r="TN63" s="157">
        <v>32</v>
      </c>
      <c r="TO63" s="157">
        <v>31</v>
      </c>
      <c r="TP63" s="157">
        <v>1</v>
      </c>
      <c r="TQ63" s="157">
        <v>0</v>
      </c>
      <c r="TR63" s="158">
        <f t="shared" si="79"/>
        <v>0.96875</v>
      </c>
      <c r="TS63" s="158">
        <f t="shared" si="80"/>
        <v>0</v>
      </c>
      <c r="TU63" s="157" t="s">
        <v>78</v>
      </c>
      <c r="TV63" s="157">
        <v>32</v>
      </c>
      <c r="TW63" s="157">
        <v>31</v>
      </c>
      <c r="TX63" s="157">
        <v>1</v>
      </c>
      <c r="TY63" s="157">
        <v>0</v>
      </c>
      <c r="TZ63" s="158">
        <f t="shared" si="81"/>
        <v>0.96875</v>
      </c>
      <c r="UA63" s="158">
        <f t="shared" si="82"/>
        <v>0</v>
      </c>
      <c r="UC63" s="157" t="s">
        <v>78</v>
      </c>
      <c r="UD63" s="157">
        <v>32</v>
      </c>
      <c r="UE63" s="157">
        <v>31</v>
      </c>
      <c r="UF63" s="157">
        <v>1</v>
      </c>
      <c r="UG63" s="157">
        <v>0</v>
      </c>
      <c r="UH63" s="158">
        <f t="shared" si="83"/>
        <v>0.96875</v>
      </c>
      <c r="UI63" s="158">
        <f t="shared" si="84"/>
        <v>0</v>
      </c>
      <c r="UK63" s="157" t="s">
        <v>78</v>
      </c>
      <c r="UL63" s="157">
        <v>32</v>
      </c>
      <c r="UM63" s="157">
        <v>31</v>
      </c>
      <c r="UN63" s="157">
        <v>1</v>
      </c>
      <c r="UO63" s="157">
        <v>0</v>
      </c>
      <c r="UP63" s="158">
        <f t="shared" si="85"/>
        <v>0.96875</v>
      </c>
      <c r="UQ63" s="158">
        <f t="shared" si="86"/>
        <v>0</v>
      </c>
      <c r="US63" s="157" t="s">
        <v>78</v>
      </c>
      <c r="UT63" s="157">
        <v>32</v>
      </c>
      <c r="UU63" s="157">
        <v>31</v>
      </c>
      <c r="UV63" s="157">
        <v>1</v>
      </c>
      <c r="UW63" s="157">
        <v>0</v>
      </c>
      <c r="UX63" s="158">
        <f t="shared" si="87"/>
        <v>0.96875</v>
      </c>
      <c r="UY63" s="158">
        <f t="shared" si="88"/>
        <v>0</v>
      </c>
      <c r="UZ63" s="157"/>
      <c r="VA63" s="157" t="s">
        <v>78</v>
      </c>
      <c r="VB63" s="157">
        <v>32</v>
      </c>
      <c r="VC63" s="157">
        <v>31</v>
      </c>
      <c r="VD63" s="157">
        <v>1</v>
      </c>
      <c r="VE63" s="157">
        <v>0</v>
      </c>
      <c r="VF63" s="158">
        <f t="shared" si="89"/>
        <v>0.96875</v>
      </c>
      <c r="VG63" s="158">
        <f t="shared" si="90"/>
        <v>0</v>
      </c>
      <c r="VI63" s="157" t="s">
        <v>78</v>
      </c>
      <c r="VJ63" s="157">
        <v>32</v>
      </c>
      <c r="VK63" s="157">
        <v>31</v>
      </c>
      <c r="VL63" s="157">
        <v>1</v>
      </c>
      <c r="VM63" s="157">
        <v>0</v>
      </c>
      <c r="VN63" s="158">
        <f t="shared" si="91"/>
        <v>0.96875</v>
      </c>
      <c r="VO63" s="158">
        <f t="shared" si="92"/>
        <v>0</v>
      </c>
      <c r="VQ63" s="157" t="s">
        <v>78</v>
      </c>
      <c r="VR63" s="157">
        <v>32</v>
      </c>
      <c r="VS63" s="157">
        <v>31</v>
      </c>
      <c r="VT63" s="157">
        <v>1</v>
      </c>
      <c r="VU63" s="157">
        <v>0</v>
      </c>
      <c r="VV63" s="158">
        <f t="shared" si="93"/>
        <v>0.96875</v>
      </c>
      <c r="VW63" s="158">
        <f t="shared" si="94"/>
        <v>0</v>
      </c>
      <c r="VY63" s="157" t="s">
        <v>78</v>
      </c>
      <c r="VZ63" s="157">
        <v>32</v>
      </c>
      <c r="WA63" s="157">
        <v>31</v>
      </c>
      <c r="WB63" s="157">
        <v>1</v>
      </c>
      <c r="WC63" s="157">
        <v>0</v>
      </c>
      <c r="WD63" s="158">
        <f t="shared" si="95"/>
        <v>0.96875</v>
      </c>
      <c r="WE63" s="158">
        <f t="shared" si="96"/>
        <v>0</v>
      </c>
      <c r="WG63" s="157" t="s">
        <v>78</v>
      </c>
      <c r="WH63" s="157">
        <v>32</v>
      </c>
      <c r="WI63" s="157">
        <v>31</v>
      </c>
      <c r="WJ63" s="157">
        <v>1</v>
      </c>
      <c r="WK63" s="157">
        <v>0</v>
      </c>
      <c r="WL63" s="158">
        <f t="shared" si="97"/>
        <v>0.96875</v>
      </c>
      <c r="WM63" s="158">
        <f t="shared" si="98"/>
        <v>0</v>
      </c>
      <c r="WO63" s="157" t="s">
        <v>78</v>
      </c>
      <c r="WP63" s="157">
        <v>32</v>
      </c>
      <c r="WQ63" s="157">
        <v>32</v>
      </c>
      <c r="WR63" s="157">
        <v>0</v>
      </c>
      <c r="WS63" s="157">
        <v>0</v>
      </c>
      <c r="WT63" s="158">
        <f t="shared" si="99"/>
        <v>1</v>
      </c>
      <c r="WU63" s="158">
        <f t="shared" si="100"/>
        <v>3.125E-2</v>
      </c>
      <c r="WW63" s="157" t="s">
        <v>78</v>
      </c>
      <c r="WX63" s="157">
        <v>32</v>
      </c>
      <c r="WY63" s="157">
        <v>32</v>
      </c>
      <c r="WZ63" s="157">
        <v>0</v>
      </c>
      <c r="XA63" s="157">
        <v>0</v>
      </c>
      <c r="XB63" s="158">
        <f t="shared" si="101"/>
        <v>1</v>
      </c>
      <c r="XC63" s="158" t="str">
        <f t="shared" si="102"/>
        <v>OK</v>
      </c>
      <c r="XE63" s="157" t="s">
        <v>78</v>
      </c>
      <c r="XF63" s="157">
        <v>32</v>
      </c>
      <c r="XG63" s="157">
        <v>32</v>
      </c>
      <c r="XH63" s="157">
        <v>0</v>
      </c>
      <c r="XI63" s="157">
        <v>0</v>
      </c>
      <c r="XJ63" s="158">
        <f t="shared" si="103"/>
        <v>1</v>
      </c>
      <c r="XK63" s="158" t="str">
        <f t="shared" si="114"/>
        <v>OK</v>
      </c>
      <c r="XM63" s="157" t="s">
        <v>78</v>
      </c>
      <c r="XN63" s="157">
        <v>32</v>
      </c>
      <c r="XO63" s="157">
        <v>32</v>
      </c>
      <c r="XP63" s="157">
        <v>0</v>
      </c>
      <c r="XQ63" s="157">
        <v>0</v>
      </c>
      <c r="XR63" s="158">
        <f t="shared" si="104"/>
        <v>1</v>
      </c>
      <c r="XS63" s="158" t="str">
        <f t="shared" si="115"/>
        <v>OK</v>
      </c>
    </row>
    <row r="64" spans="1:643" ht="17.25" thickBot="1">
      <c r="A64" s="2" t="s">
        <v>85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85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116"/>
        <v>0</v>
      </c>
      <c r="P64" s="2" t="s">
        <v>85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3"/>
        <v>0</v>
      </c>
      <c r="X64" s="2" t="s">
        <v>85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4"/>
        <v>0</v>
      </c>
      <c r="AF64" s="2" t="s">
        <v>85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5"/>
        <v>0</v>
      </c>
      <c r="AN64" s="2" t="s">
        <v>85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6"/>
        <v>0</v>
      </c>
      <c r="AV64" s="2" t="s">
        <v>85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7"/>
        <v>0</v>
      </c>
      <c r="BD64" s="2" t="s">
        <v>85</v>
      </c>
      <c r="BE64" s="2">
        <v>3</v>
      </c>
      <c r="BF64" s="2">
        <v>3</v>
      </c>
      <c r="BG64" s="2">
        <v>0</v>
      </c>
      <c r="BH64" s="2">
        <v>0</v>
      </c>
      <c r="BI64" s="4">
        <v>1</v>
      </c>
      <c r="BJ64" s="4">
        <f t="shared" si="8"/>
        <v>0</v>
      </c>
      <c r="BL64" s="2" t="s">
        <v>85</v>
      </c>
      <c r="BM64" s="2">
        <v>3</v>
      </c>
      <c r="BN64" s="2">
        <v>3</v>
      </c>
      <c r="BO64" s="2">
        <v>0</v>
      </c>
      <c r="BP64" s="2">
        <v>0</v>
      </c>
      <c r="BQ64" s="4">
        <v>1</v>
      </c>
      <c r="BR64" s="4">
        <f t="shared" si="9"/>
        <v>0</v>
      </c>
      <c r="BT64" s="2" t="s">
        <v>85</v>
      </c>
      <c r="BU64" s="2">
        <v>3</v>
      </c>
      <c r="BV64" s="2">
        <v>3</v>
      </c>
      <c r="BW64" s="2">
        <v>0</v>
      </c>
      <c r="BX64" s="2">
        <v>0</v>
      </c>
      <c r="BY64" s="4">
        <v>1</v>
      </c>
      <c r="BZ64" s="4">
        <f t="shared" si="10"/>
        <v>0</v>
      </c>
      <c r="CB64" s="2" t="s">
        <v>85</v>
      </c>
      <c r="CC64" s="2">
        <v>3</v>
      </c>
      <c r="CD64" s="2">
        <v>3</v>
      </c>
      <c r="CE64" s="2">
        <v>0</v>
      </c>
      <c r="CF64" s="2">
        <v>0</v>
      </c>
      <c r="CG64" s="4">
        <v>1</v>
      </c>
      <c r="CH64" s="4">
        <f t="shared" si="11"/>
        <v>0</v>
      </c>
      <c r="CJ64" s="2" t="s">
        <v>85</v>
      </c>
      <c r="CK64" s="2">
        <v>3</v>
      </c>
      <c r="CL64" s="2">
        <v>3</v>
      </c>
      <c r="CM64" s="2">
        <v>0</v>
      </c>
      <c r="CN64" s="2">
        <v>0</v>
      </c>
      <c r="CO64" s="4">
        <v>1</v>
      </c>
      <c r="CP64" s="4">
        <f t="shared" si="12"/>
        <v>0</v>
      </c>
      <c r="CR64" s="2" t="s">
        <v>85</v>
      </c>
      <c r="CS64" s="2">
        <v>3</v>
      </c>
      <c r="CT64" s="2">
        <v>3</v>
      </c>
      <c r="CU64" s="2">
        <v>0</v>
      </c>
      <c r="CV64" s="2">
        <v>0</v>
      </c>
      <c r="CW64" s="4">
        <v>1</v>
      </c>
      <c r="CX64" s="4">
        <f t="shared" si="13"/>
        <v>0</v>
      </c>
      <c r="CZ64" s="2" t="s">
        <v>85</v>
      </c>
      <c r="DA64" s="2">
        <v>3</v>
      </c>
      <c r="DB64" s="2">
        <v>3</v>
      </c>
      <c r="DC64" s="2">
        <v>0</v>
      </c>
      <c r="DD64" s="2">
        <v>0</v>
      </c>
      <c r="DE64" s="4">
        <v>1</v>
      </c>
      <c r="DF64" s="4">
        <f t="shared" si="14"/>
        <v>0</v>
      </c>
      <c r="DH64" s="2" t="s">
        <v>79</v>
      </c>
      <c r="DI64" s="2">
        <v>160</v>
      </c>
      <c r="DJ64" s="2">
        <v>32</v>
      </c>
      <c r="DK64" s="2">
        <v>128</v>
      </c>
      <c r="DL64" s="2">
        <v>0</v>
      </c>
      <c r="DM64" s="4">
        <v>0.2</v>
      </c>
      <c r="DN64" s="4">
        <f>DM64-DE62</f>
        <v>0</v>
      </c>
      <c r="DP64" s="2" t="s">
        <v>79</v>
      </c>
      <c r="DQ64" s="2">
        <v>160</v>
      </c>
      <c r="DR64" s="2">
        <v>32</v>
      </c>
      <c r="DS64" s="2">
        <v>128</v>
      </c>
      <c r="DT64" s="2">
        <v>0</v>
      </c>
      <c r="DU64" s="4">
        <v>0.2</v>
      </c>
      <c r="DV64" s="4">
        <f t="shared" si="16"/>
        <v>0</v>
      </c>
      <c r="DX64" s="2" t="s">
        <v>79</v>
      </c>
      <c r="DY64" s="2">
        <v>160</v>
      </c>
      <c r="DZ64" s="2">
        <v>32</v>
      </c>
      <c r="EA64" s="2">
        <v>128</v>
      </c>
      <c r="EB64" s="2">
        <v>0</v>
      </c>
      <c r="EC64" s="4">
        <v>0.2</v>
      </c>
      <c r="ED64" s="4">
        <f t="shared" si="17"/>
        <v>0</v>
      </c>
      <c r="EF64" s="2" t="s">
        <v>79</v>
      </c>
      <c r="EG64" s="2">
        <v>160</v>
      </c>
      <c r="EH64" s="2">
        <v>32</v>
      </c>
      <c r="EI64" s="2">
        <v>128</v>
      </c>
      <c r="EJ64" s="2">
        <v>0</v>
      </c>
      <c r="EK64" s="4">
        <v>0.2</v>
      </c>
      <c r="EL64" s="4">
        <f t="shared" si="18"/>
        <v>0</v>
      </c>
      <c r="EN64" s="2" t="s">
        <v>79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9"/>
        <v>0</v>
      </c>
      <c r="EV64" s="2" t="s">
        <v>79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20"/>
        <v>0</v>
      </c>
      <c r="FD64" s="2" t="s">
        <v>79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21"/>
        <v>0</v>
      </c>
      <c r="FL64" s="2" t="s">
        <v>79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4">
        <f t="shared" si="22"/>
        <v>0</v>
      </c>
      <c r="FT64" s="2" t="s">
        <v>79</v>
      </c>
      <c r="FU64" s="2">
        <v>160</v>
      </c>
      <c r="FV64" s="2">
        <v>32</v>
      </c>
      <c r="FW64" s="2">
        <v>47</v>
      </c>
      <c r="FX64" s="2">
        <v>81</v>
      </c>
      <c r="FY64" s="4">
        <v>0.2</v>
      </c>
      <c r="FZ64" s="4">
        <f t="shared" si="23"/>
        <v>0</v>
      </c>
      <c r="GB64" s="2" t="s">
        <v>79</v>
      </c>
      <c r="GC64" s="2">
        <v>160</v>
      </c>
      <c r="GD64" s="2">
        <v>32</v>
      </c>
      <c r="GE64" s="2">
        <v>47</v>
      </c>
      <c r="GF64" s="7">
        <v>81</v>
      </c>
      <c r="GG64" s="4">
        <v>0.2</v>
      </c>
      <c r="GH64" s="4">
        <f t="shared" si="24"/>
        <v>0</v>
      </c>
      <c r="GI64" s="2" t="s">
        <v>119</v>
      </c>
      <c r="GJ64" s="2" t="s">
        <v>79</v>
      </c>
      <c r="GK64" s="2">
        <v>160</v>
      </c>
      <c r="GL64" s="2">
        <v>32</v>
      </c>
      <c r="GM64" s="2">
        <v>49</v>
      </c>
      <c r="GN64" s="2">
        <v>79</v>
      </c>
      <c r="GO64" s="4">
        <v>0.2</v>
      </c>
      <c r="GP64" s="4">
        <f t="shared" si="25"/>
        <v>0</v>
      </c>
      <c r="GR64" s="2" t="s">
        <v>79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111">
        <f t="shared" si="111"/>
        <v>0</v>
      </c>
      <c r="GZ64" s="2" t="s">
        <v>79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>HE64-'[1]ASUS MeMO Pad 8 K011'!ES64</f>
        <v>0</v>
      </c>
      <c r="HH64" s="2" t="s">
        <v>79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6"/>
        <v>0</v>
      </c>
      <c r="HP64" s="2" t="s">
        <v>79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7"/>
        <v>0</v>
      </c>
      <c r="HX64" s="2" t="s">
        <v>79</v>
      </c>
      <c r="HY64" s="2">
        <v>160</v>
      </c>
      <c r="HZ64" s="2">
        <v>32</v>
      </c>
      <c r="IA64" s="2">
        <v>47</v>
      </c>
      <c r="IB64" s="2">
        <v>81</v>
      </c>
      <c r="IC64" s="4">
        <f t="shared" si="105"/>
        <v>0.2</v>
      </c>
      <c r="ID64" s="4">
        <f t="shared" si="28"/>
        <v>0</v>
      </c>
      <c r="IF64" s="2" t="s">
        <v>79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106"/>
        <v>0.2</v>
      </c>
      <c r="IL64" s="4">
        <f t="shared" si="29"/>
        <v>0</v>
      </c>
      <c r="IN64" s="2" t="s">
        <v>79</v>
      </c>
      <c r="IO64" s="2">
        <v>160</v>
      </c>
      <c r="IP64" s="2">
        <v>32</v>
      </c>
      <c r="IQ64" s="2">
        <v>47</v>
      </c>
      <c r="IR64" s="2">
        <v>81</v>
      </c>
      <c r="IS64" s="4">
        <v>0.2</v>
      </c>
      <c r="IT64" s="4">
        <f t="shared" si="30"/>
        <v>0</v>
      </c>
      <c r="IV64" s="2" t="s">
        <v>79</v>
      </c>
      <c r="IW64" s="2">
        <v>160</v>
      </c>
      <c r="IX64" s="2">
        <v>32</v>
      </c>
      <c r="IY64" s="2">
        <v>47</v>
      </c>
      <c r="IZ64" s="2">
        <v>81</v>
      </c>
      <c r="JA64" s="4">
        <v>0.2</v>
      </c>
      <c r="JB64" s="4">
        <f t="shared" si="31"/>
        <v>0</v>
      </c>
      <c r="JD64" s="2" t="s">
        <v>79</v>
      </c>
      <c r="JE64" s="2">
        <v>160</v>
      </c>
      <c r="JF64" s="2">
        <v>32</v>
      </c>
      <c r="JG64" s="2">
        <v>47</v>
      </c>
      <c r="JH64" s="2">
        <v>81</v>
      </c>
      <c r="JI64" s="4">
        <v>0.2</v>
      </c>
      <c r="JJ64" s="4">
        <f t="shared" si="32"/>
        <v>0</v>
      </c>
      <c r="JL64" s="2" t="s">
        <v>79</v>
      </c>
      <c r="JM64" s="2">
        <v>160</v>
      </c>
      <c r="JN64" s="2">
        <v>32</v>
      </c>
      <c r="JO64" s="2">
        <v>47</v>
      </c>
      <c r="JP64" s="2">
        <v>81</v>
      </c>
      <c r="JQ64" s="4">
        <v>0.2</v>
      </c>
      <c r="JR64" s="4">
        <f t="shared" si="117"/>
        <v>0</v>
      </c>
      <c r="JT64" s="2" t="s">
        <v>79</v>
      </c>
      <c r="JU64" s="2">
        <v>160</v>
      </c>
      <c r="JV64" s="2">
        <v>32</v>
      </c>
      <c r="JW64" s="2">
        <v>47</v>
      </c>
      <c r="JX64" s="2">
        <v>81</v>
      </c>
      <c r="JY64" s="4">
        <v>0.2</v>
      </c>
      <c r="JZ64" s="4">
        <f t="shared" si="34"/>
        <v>0</v>
      </c>
      <c r="KB64" s="2" t="s">
        <v>79</v>
      </c>
      <c r="KC64" s="2">
        <v>160</v>
      </c>
      <c r="KD64" s="2">
        <v>32</v>
      </c>
      <c r="KE64" s="2">
        <v>47</v>
      </c>
      <c r="KF64" s="2">
        <v>81</v>
      </c>
      <c r="KG64" s="4">
        <v>0.2</v>
      </c>
      <c r="KH64" s="4">
        <f t="shared" si="118"/>
        <v>0</v>
      </c>
      <c r="KJ64" s="2" t="s">
        <v>79</v>
      </c>
      <c r="KK64" s="2">
        <v>160</v>
      </c>
      <c r="KL64" s="2">
        <v>32</v>
      </c>
      <c r="KM64" s="2">
        <v>47</v>
      </c>
      <c r="KN64" s="2">
        <v>81</v>
      </c>
      <c r="KO64" s="4">
        <f t="shared" si="107"/>
        <v>0.2</v>
      </c>
      <c r="KP64" s="4">
        <f t="shared" si="36"/>
        <v>0</v>
      </c>
      <c r="KQ64" s="4"/>
      <c r="KR64" s="116" t="s">
        <v>79</v>
      </c>
      <c r="KS64" s="116">
        <v>160</v>
      </c>
      <c r="KT64" s="117">
        <v>32</v>
      </c>
      <c r="KU64" s="117">
        <v>47</v>
      </c>
      <c r="KV64" s="117">
        <v>81</v>
      </c>
      <c r="KW64" s="118">
        <v>0.2</v>
      </c>
      <c r="KX64" s="118">
        <v>0</v>
      </c>
      <c r="KY64" s="116"/>
      <c r="KZ64" s="116" t="s">
        <v>79</v>
      </c>
      <c r="LA64" s="116">
        <v>160</v>
      </c>
      <c r="LB64" s="116">
        <v>32</v>
      </c>
      <c r="LC64" s="116">
        <v>47</v>
      </c>
      <c r="LD64" s="116">
        <v>81</v>
      </c>
      <c r="LE64" s="122">
        <v>0.2</v>
      </c>
      <c r="LF64" s="158">
        <f t="shared" si="37"/>
        <v>0</v>
      </c>
      <c r="LG64" s="156"/>
      <c r="LH64" s="156" t="s">
        <v>79</v>
      </c>
      <c r="LI64" s="156">
        <v>160</v>
      </c>
      <c r="LJ64" s="156">
        <v>32</v>
      </c>
      <c r="LK64" s="156">
        <v>47</v>
      </c>
      <c r="LL64" s="156">
        <v>81</v>
      </c>
      <c r="LM64" s="162">
        <v>0.2</v>
      </c>
      <c r="LN64" s="158">
        <f t="shared" si="38"/>
        <v>0</v>
      </c>
      <c r="LO64" s="157"/>
      <c r="LP64" s="2" t="s">
        <v>266</v>
      </c>
      <c r="LQ64" s="2">
        <v>160</v>
      </c>
      <c r="LR64" s="2">
        <v>32</v>
      </c>
      <c r="LS64" s="2">
        <v>47</v>
      </c>
      <c r="LT64" s="2">
        <v>81</v>
      </c>
      <c r="LU64" s="4">
        <f t="shared" si="108"/>
        <v>0.2</v>
      </c>
      <c r="LV64" s="4">
        <f t="shared" si="39"/>
        <v>0</v>
      </c>
      <c r="LX64" s="157" t="s">
        <v>266</v>
      </c>
      <c r="LY64" s="157">
        <v>160</v>
      </c>
      <c r="LZ64" s="157">
        <v>32</v>
      </c>
      <c r="MA64" s="157">
        <v>47</v>
      </c>
      <c r="MB64" s="157">
        <v>81</v>
      </c>
      <c r="MC64" s="158">
        <f t="shared" si="109"/>
        <v>0.2</v>
      </c>
      <c r="MD64" s="158">
        <f t="shared" si="40"/>
        <v>0</v>
      </c>
      <c r="MF64" s="156" t="s">
        <v>266</v>
      </c>
      <c r="MG64" s="156">
        <v>160</v>
      </c>
      <c r="MH64" s="156">
        <v>32</v>
      </c>
      <c r="MI64" s="156">
        <v>47</v>
      </c>
      <c r="MJ64" s="156">
        <v>81</v>
      </c>
      <c r="MK64" s="162">
        <f t="shared" si="41"/>
        <v>0.2</v>
      </c>
      <c r="ML64" s="158">
        <f t="shared" si="42"/>
        <v>0</v>
      </c>
      <c r="MM64" s="157"/>
      <c r="MN64" s="156" t="s">
        <v>266</v>
      </c>
      <c r="MO64" s="156">
        <v>160</v>
      </c>
      <c r="MP64" s="156">
        <v>32</v>
      </c>
      <c r="MQ64" s="156">
        <v>49</v>
      </c>
      <c r="MR64" s="156">
        <v>79</v>
      </c>
      <c r="MS64" s="162">
        <v>0.2</v>
      </c>
      <c r="MT64" s="158">
        <f t="shared" si="43"/>
        <v>0</v>
      </c>
      <c r="MU64" s="157" t="s">
        <v>119</v>
      </c>
      <c r="MV64" s="156" t="s">
        <v>266</v>
      </c>
      <c r="MW64" s="156">
        <v>160</v>
      </c>
      <c r="MX64" s="156">
        <v>32</v>
      </c>
      <c r="MY64" s="156">
        <v>47</v>
      </c>
      <c r="MZ64" s="156">
        <v>81</v>
      </c>
      <c r="NA64" s="162">
        <v>0.2</v>
      </c>
      <c r="NB64" s="158">
        <f t="shared" si="44"/>
        <v>0</v>
      </c>
      <c r="NC64" s="157"/>
      <c r="ND64" s="156" t="s">
        <v>266</v>
      </c>
      <c r="NE64" s="156">
        <v>160</v>
      </c>
      <c r="NF64" s="156">
        <v>32</v>
      </c>
      <c r="NG64" s="156">
        <v>47</v>
      </c>
      <c r="NH64" s="156">
        <v>81</v>
      </c>
      <c r="NI64" s="162">
        <v>0.2</v>
      </c>
      <c r="NJ64" s="158">
        <f t="shared" si="45"/>
        <v>0</v>
      </c>
      <c r="NK64" s="157"/>
      <c r="NL64" s="156" t="s">
        <v>266</v>
      </c>
      <c r="NM64" s="156">
        <v>160</v>
      </c>
      <c r="NN64" s="156">
        <v>32</v>
      </c>
      <c r="NO64" s="156">
        <v>47</v>
      </c>
      <c r="NP64" s="156">
        <v>81</v>
      </c>
      <c r="NQ64" s="162">
        <v>0.2</v>
      </c>
      <c r="NR64" s="158">
        <f t="shared" si="46"/>
        <v>0</v>
      </c>
      <c r="NS64" s="157"/>
      <c r="OO64" s="157" t="s">
        <v>266</v>
      </c>
      <c r="OP64" s="157">
        <v>160</v>
      </c>
      <c r="OQ64" s="157">
        <v>32</v>
      </c>
      <c r="OR64" s="157">
        <v>49</v>
      </c>
      <c r="OS64" s="157">
        <v>79</v>
      </c>
      <c r="OT64" s="158">
        <f t="shared" si="47"/>
        <v>0.2</v>
      </c>
      <c r="OU64" s="158">
        <f t="shared" si="48"/>
        <v>0</v>
      </c>
      <c r="OW64" s="157" t="s">
        <v>266</v>
      </c>
      <c r="OX64" s="157">
        <v>160</v>
      </c>
      <c r="OY64" s="157">
        <v>32</v>
      </c>
      <c r="OZ64" s="157">
        <v>49</v>
      </c>
      <c r="PA64" s="157">
        <v>79</v>
      </c>
      <c r="PB64" s="158">
        <f t="shared" si="110"/>
        <v>0.2</v>
      </c>
      <c r="PC64" s="158">
        <f t="shared" si="50"/>
        <v>0</v>
      </c>
      <c r="PE64" s="157" t="s">
        <v>266</v>
      </c>
      <c r="PF64" s="157">
        <v>160</v>
      </c>
      <c r="PG64" s="157">
        <v>32</v>
      </c>
      <c r="PH64" s="157">
        <v>49</v>
      </c>
      <c r="PI64" s="157">
        <v>79</v>
      </c>
      <c r="PJ64" s="158">
        <f t="shared" si="51"/>
        <v>0.2</v>
      </c>
      <c r="PK64" s="158">
        <f t="shared" si="52"/>
        <v>0</v>
      </c>
      <c r="PM64" s="157" t="s">
        <v>266</v>
      </c>
      <c r="PN64" s="157">
        <v>160</v>
      </c>
      <c r="PO64" s="157">
        <v>32</v>
      </c>
      <c r="PP64" s="157">
        <v>49</v>
      </c>
      <c r="PQ64" s="157">
        <v>79</v>
      </c>
      <c r="PR64" s="158">
        <f t="shared" si="53"/>
        <v>0.2</v>
      </c>
      <c r="PS64" s="158">
        <f t="shared" si="54"/>
        <v>0</v>
      </c>
      <c r="PU64" s="157" t="s">
        <v>266</v>
      </c>
      <c r="PV64" s="157">
        <v>160</v>
      </c>
      <c r="PW64" s="157">
        <v>32</v>
      </c>
      <c r="PX64" s="157">
        <v>47</v>
      </c>
      <c r="PY64" s="157">
        <v>81</v>
      </c>
      <c r="PZ64" s="158">
        <f t="shared" si="55"/>
        <v>0.2</v>
      </c>
      <c r="QA64" s="158">
        <f t="shared" si="56"/>
        <v>0</v>
      </c>
      <c r="QC64" s="157" t="s">
        <v>266</v>
      </c>
      <c r="QD64" s="157">
        <v>160</v>
      </c>
      <c r="QE64" s="157">
        <v>32</v>
      </c>
      <c r="QF64" s="157">
        <v>47</v>
      </c>
      <c r="QG64" s="157">
        <v>81</v>
      </c>
      <c r="QH64" s="158">
        <f t="shared" si="57"/>
        <v>0.2</v>
      </c>
      <c r="QI64" s="158">
        <f t="shared" si="58"/>
        <v>0</v>
      </c>
      <c r="QK64" s="157" t="s">
        <v>266</v>
      </c>
      <c r="QL64" s="157">
        <v>160</v>
      </c>
      <c r="QM64" s="157">
        <v>32</v>
      </c>
      <c r="QN64" s="157">
        <v>47</v>
      </c>
      <c r="QO64" s="157">
        <v>81</v>
      </c>
      <c r="QP64" s="158">
        <f t="shared" si="59"/>
        <v>0.2</v>
      </c>
      <c r="QQ64" s="158">
        <f t="shared" si="60"/>
        <v>0</v>
      </c>
      <c r="QS64" s="157" t="s">
        <v>266</v>
      </c>
      <c r="QT64" s="157">
        <v>160</v>
      </c>
      <c r="QU64" s="157">
        <v>32</v>
      </c>
      <c r="QV64" s="159">
        <v>49</v>
      </c>
      <c r="QW64" s="159">
        <v>79</v>
      </c>
      <c r="QX64" s="158">
        <f t="shared" si="61"/>
        <v>0.2</v>
      </c>
      <c r="QY64" s="158">
        <f t="shared" si="62"/>
        <v>0</v>
      </c>
      <c r="QZ64" s="157" t="s">
        <v>119</v>
      </c>
      <c r="RA64" s="157" t="s">
        <v>266</v>
      </c>
      <c r="RB64" s="157">
        <v>160</v>
      </c>
      <c r="RC64" s="157">
        <v>32</v>
      </c>
      <c r="RD64" s="159">
        <v>49</v>
      </c>
      <c r="RE64" s="159">
        <v>79</v>
      </c>
      <c r="RF64" s="158">
        <f t="shared" si="63"/>
        <v>0.2</v>
      </c>
      <c r="RG64" s="158">
        <f t="shared" si="64"/>
        <v>0</v>
      </c>
      <c r="RH64" s="157" t="s">
        <v>119</v>
      </c>
      <c r="RI64" s="157" t="s">
        <v>266</v>
      </c>
      <c r="RJ64" s="157">
        <v>160</v>
      </c>
      <c r="RK64" s="157">
        <v>32</v>
      </c>
      <c r="RL64" s="159">
        <v>49</v>
      </c>
      <c r="RM64" s="159">
        <v>79</v>
      </c>
      <c r="RN64" s="158">
        <f t="shared" si="65"/>
        <v>0.2</v>
      </c>
      <c r="RO64" s="158">
        <f t="shared" si="66"/>
        <v>0</v>
      </c>
      <c r="RP64" s="17" t="s">
        <v>119</v>
      </c>
      <c r="RQ64" s="157" t="s">
        <v>266</v>
      </c>
      <c r="RR64" s="157">
        <v>160</v>
      </c>
      <c r="RS64" s="157">
        <v>32</v>
      </c>
      <c r="RT64" s="159">
        <v>49</v>
      </c>
      <c r="RU64" s="159">
        <v>79</v>
      </c>
      <c r="RV64" s="158">
        <f t="shared" si="67"/>
        <v>0.2</v>
      </c>
      <c r="RW64" s="158">
        <f t="shared" si="68"/>
        <v>0</v>
      </c>
      <c r="RX64" s="17" t="s">
        <v>119</v>
      </c>
      <c r="RY64" s="157" t="s">
        <v>266</v>
      </c>
      <c r="RZ64" s="157">
        <v>160</v>
      </c>
      <c r="SA64" s="157">
        <v>32</v>
      </c>
      <c r="SB64" s="159">
        <v>47</v>
      </c>
      <c r="SC64" s="159">
        <v>81</v>
      </c>
      <c r="SD64" s="158">
        <f t="shared" si="69"/>
        <v>0.2</v>
      </c>
      <c r="SE64" s="158">
        <f t="shared" si="70"/>
        <v>0</v>
      </c>
      <c r="SF64" s="17" t="s">
        <v>119</v>
      </c>
      <c r="SG64" s="157" t="s">
        <v>266</v>
      </c>
      <c r="SH64" s="157">
        <v>160</v>
      </c>
      <c r="SI64" s="157">
        <v>32</v>
      </c>
      <c r="SJ64" s="159">
        <v>49</v>
      </c>
      <c r="SK64" s="159">
        <v>79</v>
      </c>
      <c r="SL64" s="158">
        <f t="shared" si="71"/>
        <v>0.2</v>
      </c>
      <c r="SM64" s="158">
        <f t="shared" si="72"/>
        <v>0</v>
      </c>
      <c r="SN64" s="17" t="s">
        <v>119</v>
      </c>
      <c r="SO64" s="157" t="s">
        <v>266</v>
      </c>
      <c r="SP64" s="157">
        <v>160</v>
      </c>
      <c r="SQ64" s="157">
        <v>32</v>
      </c>
      <c r="SR64" s="159">
        <v>49</v>
      </c>
      <c r="SS64" s="159">
        <v>79</v>
      </c>
      <c r="ST64" s="158">
        <f t="shared" si="73"/>
        <v>0.2</v>
      </c>
      <c r="SU64" s="158">
        <f t="shared" si="74"/>
        <v>0</v>
      </c>
      <c r="SV64" s="17" t="s">
        <v>119</v>
      </c>
      <c r="SW64" s="157" t="s">
        <v>266</v>
      </c>
      <c r="SX64" s="157">
        <v>160</v>
      </c>
      <c r="SY64" s="157">
        <v>32</v>
      </c>
      <c r="SZ64" s="159">
        <v>49</v>
      </c>
      <c r="TA64" s="159">
        <v>79</v>
      </c>
      <c r="TB64" s="158">
        <f t="shared" si="75"/>
        <v>0.2</v>
      </c>
      <c r="TC64" s="158">
        <f t="shared" si="76"/>
        <v>0</v>
      </c>
      <c r="TD64" s="17" t="s">
        <v>119</v>
      </c>
      <c r="TE64" s="157" t="s">
        <v>266</v>
      </c>
      <c r="TF64" s="157">
        <v>160</v>
      </c>
      <c r="TG64" s="157">
        <v>32</v>
      </c>
      <c r="TH64" s="159">
        <v>49</v>
      </c>
      <c r="TI64" s="159">
        <v>79</v>
      </c>
      <c r="TJ64" s="158">
        <f t="shared" si="77"/>
        <v>0.2</v>
      </c>
      <c r="TK64" s="158">
        <f t="shared" si="78"/>
        <v>0</v>
      </c>
      <c r="TL64" s="17" t="s">
        <v>119</v>
      </c>
      <c r="TM64" s="157" t="s">
        <v>266</v>
      </c>
      <c r="TN64" s="157">
        <v>160</v>
      </c>
      <c r="TO64" s="157">
        <v>32</v>
      </c>
      <c r="TP64" s="159">
        <v>49</v>
      </c>
      <c r="TQ64" s="159">
        <v>79</v>
      </c>
      <c r="TR64" s="158">
        <f t="shared" si="79"/>
        <v>0.2</v>
      </c>
      <c r="TS64" s="158">
        <f t="shared" si="80"/>
        <v>0</v>
      </c>
      <c r="TT64" s="17" t="s">
        <v>119</v>
      </c>
      <c r="TU64" s="157" t="s">
        <v>266</v>
      </c>
      <c r="TV64" s="157">
        <v>160</v>
      </c>
      <c r="TW64" s="157">
        <v>32</v>
      </c>
      <c r="TX64" s="159">
        <v>49</v>
      </c>
      <c r="TY64" s="159">
        <v>79</v>
      </c>
      <c r="TZ64" s="158">
        <f t="shared" si="81"/>
        <v>0.2</v>
      </c>
      <c r="UA64" s="158">
        <f t="shared" si="82"/>
        <v>0</v>
      </c>
      <c r="UB64" s="17" t="s">
        <v>119</v>
      </c>
      <c r="UC64" s="157" t="s">
        <v>266</v>
      </c>
      <c r="UD64" s="157">
        <v>160</v>
      </c>
      <c r="UE64" s="157">
        <v>32</v>
      </c>
      <c r="UF64" s="159">
        <v>49</v>
      </c>
      <c r="UG64" s="159">
        <v>79</v>
      </c>
      <c r="UH64" s="158">
        <f t="shared" si="83"/>
        <v>0.2</v>
      </c>
      <c r="UI64" s="158">
        <f t="shared" si="84"/>
        <v>0</v>
      </c>
      <c r="UJ64" s="17" t="s">
        <v>119</v>
      </c>
      <c r="UK64" s="157" t="s">
        <v>266</v>
      </c>
      <c r="UL64" s="157">
        <v>160</v>
      </c>
      <c r="UM64" s="157">
        <v>32</v>
      </c>
      <c r="UN64" s="159">
        <v>49</v>
      </c>
      <c r="UO64" s="159">
        <v>79</v>
      </c>
      <c r="UP64" s="158">
        <f t="shared" si="85"/>
        <v>0.2</v>
      </c>
      <c r="UQ64" s="158">
        <f t="shared" si="86"/>
        <v>0</v>
      </c>
      <c r="UR64" s="17" t="s">
        <v>119</v>
      </c>
      <c r="US64" s="157" t="s">
        <v>266</v>
      </c>
      <c r="UT64" s="157">
        <v>160</v>
      </c>
      <c r="UU64" s="157">
        <v>32</v>
      </c>
      <c r="UV64" s="159">
        <v>49</v>
      </c>
      <c r="UW64" s="159">
        <v>79</v>
      </c>
      <c r="UX64" s="158">
        <f t="shared" si="87"/>
        <v>0.2</v>
      </c>
      <c r="UY64" s="158">
        <f t="shared" si="88"/>
        <v>0</v>
      </c>
      <c r="UZ64" s="157"/>
      <c r="VA64" s="157" t="s">
        <v>266</v>
      </c>
      <c r="VB64" s="157">
        <v>160</v>
      </c>
      <c r="VC64" s="157">
        <v>32</v>
      </c>
      <c r="VD64" s="159">
        <v>49</v>
      </c>
      <c r="VE64" s="159">
        <v>79</v>
      </c>
      <c r="VF64" s="158">
        <f t="shared" si="89"/>
        <v>0.2</v>
      </c>
      <c r="VG64" s="158">
        <f t="shared" si="90"/>
        <v>0</v>
      </c>
      <c r="VI64" s="157" t="s">
        <v>266</v>
      </c>
      <c r="VJ64" s="157">
        <v>160</v>
      </c>
      <c r="VK64" s="157">
        <v>32</v>
      </c>
      <c r="VL64" s="159">
        <v>49</v>
      </c>
      <c r="VM64" s="159">
        <v>79</v>
      </c>
      <c r="VN64" s="158">
        <f t="shared" si="91"/>
        <v>0.2</v>
      </c>
      <c r="VO64" s="158">
        <f t="shared" si="92"/>
        <v>0</v>
      </c>
      <c r="VQ64" s="157" t="s">
        <v>266</v>
      </c>
      <c r="VR64" s="157">
        <v>160</v>
      </c>
      <c r="VS64" s="157">
        <v>32</v>
      </c>
      <c r="VT64" s="159">
        <v>49</v>
      </c>
      <c r="VU64" s="159">
        <v>79</v>
      </c>
      <c r="VV64" s="158">
        <f t="shared" si="93"/>
        <v>0.2</v>
      </c>
      <c r="VW64" s="158">
        <f t="shared" si="94"/>
        <v>0</v>
      </c>
      <c r="VY64" s="157" t="s">
        <v>266</v>
      </c>
      <c r="VZ64" s="157">
        <v>160</v>
      </c>
      <c r="WA64" s="157">
        <v>32</v>
      </c>
      <c r="WB64" s="159">
        <v>49</v>
      </c>
      <c r="WC64" s="159">
        <v>79</v>
      </c>
      <c r="WD64" s="158">
        <f t="shared" si="95"/>
        <v>0.2</v>
      </c>
      <c r="WE64" s="158">
        <f t="shared" si="96"/>
        <v>0</v>
      </c>
      <c r="WG64" s="157" t="s">
        <v>266</v>
      </c>
      <c r="WH64" s="157">
        <v>160</v>
      </c>
      <c r="WI64" s="157">
        <v>32</v>
      </c>
      <c r="WJ64" s="159">
        <v>49</v>
      </c>
      <c r="WK64" s="159">
        <v>79</v>
      </c>
      <c r="WL64" s="158">
        <f t="shared" si="97"/>
        <v>0.2</v>
      </c>
      <c r="WM64" s="158">
        <f t="shared" si="98"/>
        <v>0</v>
      </c>
      <c r="WO64" s="157" t="s">
        <v>266</v>
      </c>
      <c r="WP64" s="157">
        <v>160</v>
      </c>
      <c r="WQ64" s="157">
        <v>32</v>
      </c>
      <c r="WR64" s="157">
        <v>49</v>
      </c>
      <c r="WS64" s="157">
        <v>79</v>
      </c>
      <c r="WT64" s="158">
        <f t="shared" si="99"/>
        <v>0.2</v>
      </c>
      <c r="WU64" s="158">
        <f t="shared" si="100"/>
        <v>0</v>
      </c>
      <c r="WW64" s="157" t="s">
        <v>266</v>
      </c>
      <c r="WX64" s="157">
        <v>160</v>
      </c>
      <c r="WY64" s="157">
        <v>32</v>
      </c>
      <c r="WZ64" s="157">
        <v>49</v>
      </c>
      <c r="XA64" s="157">
        <v>79</v>
      </c>
      <c r="XB64" s="158">
        <f t="shared" si="101"/>
        <v>0.2</v>
      </c>
      <c r="XC64" s="158" t="str">
        <f t="shared" si="102"/>
        <v>OK</v>
      </c>
      <c r="XE64" s="157" t="s">
        <v>266</v>
      </c>
      <c r="XF64" s="157">
        <v>160</v>
      </c>
      <c r="XG64" s="157">
        <v>32</v>
      </c>
      <c r="XH64" s="157">
        <v>49</v>
      </c>
      <c r="XI64" s="157">
        <v>79</v>
      </c>
      <c r="XJ64" s="158">
        <f t="shared" si="103"/>
        <v>0.2</v>
      </c>
      <c r="XK64" s="158" t="str">
        <f t="shared" si="114"/>
        <v>OK</v>
      </c>
      <c r="XL64" s="157" t="s">
        <v>436</v>
      </c>
      <c r="XM64" s="157" t="s">
        <v>266</v>
      </c>
      <c r="XN64" s="157">
        <v>160</v>
      </c>
      <c r="XO64" s="157">
        <v>32</v>
      </c>
      <c r="XP64" s="157">
        <v>49</v>
      </c>
      <c r="XQ64" s="157">
        <v>79</v>
      </c>
      <c r="XR64" s="158">
        <f t="shared" si="104"/>
        <v>0.2</v>
      </c>
      <c r="XS64" s="158" t="str">
        <f t="shared" si="115"/>
        <v>OK</v>
      </c>
    </row>
    <row r="65" spans="1:643" ht="17.25" thickBot="1">
      <c r="A65" s="2" t="s">
        <v>108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108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116"/>
        <v>0</v>
      </c>
      <c r="P65" s="2" t="s">
        <v>108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3"/>
        <v>0</v>
      </c>
      <c r="X65" s="2" t="s">
        <v>108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4"/>
        <v>0</v>
      </c>
      <c r="AF65" s="2" t="s">
        <v>108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5"/>
        <v>0</v>
      </c>
      <c r="AN65" s="2" t="s">
        <v>108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6"/>
        <v>0</v>
      </c>
      <c r="AV65" s="2" t="s">
        <v>108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7"/>
        <v>0</v>
      </c>
      <c r="BD65" s="2" t="s">
        <v>108</v>
      </c>
      <c r="BE65" s="2">
        <v>4</v>
      </c>
      <c r="BF65" s="2">
        <v>4</v>
      </c>
      <c r="BG65" s="2">
        <v>0</v>
      </c>
      <c r="BH65" s="2">
        <v>0</v>
      </c>
      <c r="BI65" s="4">
        <v>1</v>
      </c>
      <c r="BJ65" s="4">
        <f t="shared" si="8"/>
        <v>0</v>
      </c>
      <c r="BL65" s="2" t="s">
        <v>108</v>
      </c>
      <c r="BM65" s="2">
        <v>4</v>
      </c>
      <c r="BN65" s="2">
        <v>4</v>
      </c>
      <c r="BO65" s="2">
        <v>0</v>
      </c>
      <c r="BP65" s="2">
        <v>0</v>
      </c>
      <c r="BQ65" s="4">
        <v>1</v>
      </c>
      <c r="BR65" s="4">
        <f t="shared" si="9"/>
        <v>0</v>
      </c>
      <c r="BT65" s="2" t="s">
        <v>108</v>
      </c>
      <c r="BU65" s="2">
        <v>4</v>
      </c>
      <c r="BV65" s="2">
        <v>4</v>
      </c>
      <c r="BW65" s="2">
        <v>0</v>
      </c>
      <c r="BX65" s="2">
        <v>0</v>
      </c>
      <c r="BY65" s="4">
        <v>1</v>
      </c>
      <c r="BZ65" s="4">
        <f t="shared" si="10"/>
        <v>0</v>
      </c>
      <c r="CB65" s="2" t="s">
        <v>108</v>
      </c>
      <c r="CC65" s="2">
        <v>4</v>
      </c>
      <c r="CD65" s="2">
        <v>4</v>
      </c>
      <c r="CE65" s="2">
        <v>0</v>
      </c>
      <c r="CF65" s="2">
        <v>0</v>
      </c>
      <c r="CG65" s="4">
        <v>1</v>
      </c>
      <c r="CH65" s="4">
        <f t="shared" si="11"/>
        <v>0</v>
      </c>
      <c r="CJ65" s="2" t="s">
        <v>108</v>
      </c>
      <c r="CK65" s="2">
        <v>4</v>
      </c>
      <c r="CL65" s="2">
        <v>4</v>
      </c>
      <c r="CM65" s="2">
        <v>0</v>
      </c>
      <c r="CN65" s="2">
        <v>0</v>
      </c>
      <c r="CO65" s="4">
        <v>1</v>
      </c>
      <c r="CP65" s="4">
        <f t="shared" si="12"/>
        <v>0</v>
      </c>
      <c r="CR65" s="2" t="s">
        <v>108</v>
      </c>
      <c r="CS65" s="2">
        <v>4</v>
      </c>
      <c r="CT65" s="2">
        <v>4</v>
      </c>
      <c r="CU65" s="2">
        <v>0</v>
      </c>
      <c r="CV65" s="2">
        <v>0</v>
      </c>
      <c r="CW65" s="4">
        <v>1</v>
      </c>
      <c r="CX65" s="4">
        <f t="shared" si="13"/>
        <v>0</v>
      </c>
      <c r="CZ65" s="2" t="s">
        <v>108</v>
      </c>
      <c r="DA65" s="2">
        <v>4</v>
      </c>
      <c r="DB65" s="2">
        <v>4</v>
      </c>
      <c r="DC65" s="2">
        <v>0</v>
      </c>
      <c r="DD65" s="2">
        <v>0</v>
      </c>
      <c r="DE65" s="4">
        <v>1</v>
      </c>
      <c r="DF65" s="4">
        <f t="shared" si="14"/>
        <v>0</v>
      </c>
      <c r="DH65" s="2" t="s">
        <v>106</v>
      </c>
      <c r="DI65" s="2">
        <v>52</v>
      </c>
      <c r="DJ65" s="2">
        <v>49</v>
      </c>
      <c r="DK65" s="2">
        <v>3</v>
      </c>
      <c r="DL65" s="2">
        <v>0</v>
      </c>
      <c r="DM65" s="4">
        <v>0.94</v>
      </c>
      <c r="DN65" s="26" t="s">
        <v>100</v>
      </c>
      <c r="DP65" s="2" t="s">
        <v>106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6"/>
        <v>6.0000000000000053E-2</v>
      </c>
      <c r="DX65" s="2" t="s">
        <v>106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7"/>
        <v>0</v>
      </c>
      <c r="EF65" s="2" t="s">
        <v>106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8"/>
        <v>0</v>
      </c>
      <c r="EN65" s="2" t="s">
        <v>106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9"/>
        <v>0</v>
      </c>
      <c r="EV65" s="2" t="s">
        <v>106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20"/>
        <v>0</v>
      </c>
      <c r="FD65" s="2" t="s">
        <v>106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21"/>
        <v>0</v>
      </c>
      <c r="FL65" s="2" t="s">
        <v>106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4">
        <f t="shared" si="22"/>
        <v>0</v>
      </c>
      <c r="FT65" s="2" t="s">
        <v>106</v>
      </c>
      <c r="FU65" s="2">
        <v>52</v>
      </c>
      <c r="FV65" s="2">
        <v>52</v>
      </c>
      <c r="FW65" s="2">
        <v>0</v>
      </c>
      <c r="FX65" s="2">
        <v>0</v>
      </c>
      <c r="FY65" s="4">
        <v>1</v>
      </c>
      <c r="FZ65" s="4">
        <f t="shared" si="23"/>
        <v>0</v>
      </c>
      <c r="GB65" s="2" t="s">
        <v>106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4">
        <f t="shared" si="24"/>
        <v>0</v>
      </c>
      <c r="GJ65" s="2" t="s">
        <v>106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5"/>
        <v>0</v>
      </c>
      <c r="GR65" s="2" t="s">
        <v>106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111">
        <f t="shared" si="111"/>
        <v>0</v>
      </c>
      <c r="GZ65" s="2" t="s">
        <v>106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>HE65-'[1]ASUS MeMO Pad 8 K011'!ES65</f>
        <v>0</v>
      </c>
      <c r="HH65" s="2" t="s">
        <v>106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6"/>
        <v>0</v>
      </c>
      <c r="HP65" s="2" t="s">
        <v>106</v>
      </c>
      <c r="HQ65" s="2">
        <v>52</v>
      </c>
      <c r="HR65" s="2">
        <v>49</v>
      </c>
      <c r="HS65" s="7">
        <v>3</v>
      </c>
      <c r="HT65" s="2">
        <v>0</v>
      </c>
      <c r="HU65" s="4">
        <v>0.94</v>
      </c>
      <c r="HV65" s="4">
        <f t="shared" si="27"/>
        <v>-6.0000000000000053E-2</v>
      </c>
      <c r="HX65" s="2" t="s">
        <v>106</v>
      </c>
      <c r="HY65" s="2">
        <v>52</v>
      </c>
      <c r="HZ65" s="2">
        <v>52</v>
      </c>
      <c r="IA65" s="2">
        <v>0</v>
      </c>
      <c r="IB65" s="2">
        <v>0</v>
      </c>
      <c r="IC65" s="4">
        <f t="shared" si="105"/>
        <v>1</v>
      </c>
      <c r="ID65" s="4">
        <f t="shared" si="28"/>
        <v>6.0000000000000053E-2</v>
      </c>
      <c r="IF65" s="2" t="s">
        <v>106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106"/>
        <v>1</v>
      </c>
      <c r="IL65" s="4">
        <f t="shared" si="29"/>
        <v>0</v>
      </c>
      <c r="IN65" s="2" t="s">
        <v>106</v>
      </c>
      <c r="IO65" s="2">
        <v>52</v>
      </c>
      <c r="IP65" s="2">
        <v>52</v>
      </c>
      <c r="IQ65" s="2">
        <v>0</v>
      </c>
      <c r="IR65" s="2">
        <v>0</v>
      </c>
      <c r="IS65" s="4">
        <v>1</v>
      </c>
      <c r="IT65" s="4">
        <f t="shared" si="30"/>
        <v>0</v>
      </c>
      <c r="IV65" s="2" t="s">
        <v>106</v>
      </c>
      <c r="IW65" s="2">
        <v>52</v>
      </c>
      <c r="IX65" s="2">
        <v>52</v>
      </c>
      <c r="IY65" s="2">
        <v>0</v>
      </c>
      <c r="IZ65" s="2">
        <v>0</v>
      </c>
      <c r="JA65" s="4">
        <v>1</v>
      </c>
      <c r="JB65" s="4">
        <f t="shared" si="31"/>
        <v>0</v>
      </c>
      <c r="JD65" s="2" t="s">
        <v>106</v>
      </c>
      <c r="JE65" s="2">
        <v>52</v>
      </c>
      <c r="JF65" s="2">
        <v>52</v>
      </c>
      <c r="JG65" s="2">
        <v>0</v>
      </c>
      <c r="JH65" s="2">
        <v>0</v>
      </c>
      <c r="JI65" s="4">
        <v>1</v>
      </c>
      <c r="JJ65" s="4">
        <f t="shared" si="32"/>
        <v>0</v>
      </c>
      <c r="JL65" s="2" t="s">
        <v>106</v>
      </c>
      <c r="JM65" s="2">
        <v>52</v>
      </c>
      <c r="JN65" s="2">
        <v>52</v>
      </c>
      <c r="JO65" s="2">
        <v>0</v>
      </c>
      <c r="JP65" s="2">
        <v>0</v>
      </c>
      <c r="JQ65" s="4">
        <v>1</v>
      </c>
      <c r="JR65" s="4">
        <f t="shared" si="117"/>
        <v>0</v>
      </c>
      <c r="JT65" s="2" t="s">
        <v>106</v>
      </c>
      <c r="JU65" s="2">
        <v>52</v>
      </c>
      <c r="JV65" s="2">
        <v>52</v>
      </c>
      <c r="JW65" s="2">
        <v>0</v>
      </c>
      <c r="JX65" s="2">
        <v>0</v>
      </c>
      <c r="JY65" s="4">
        <v>1</v>
      </c>
      <c r="JZ65" s="4">
        <f t="shared" si="34"/>
        <v>0</v>
      </c>
      <c r="KB65" s="2" t="s">
        <v>106</v>
      </c>
      <c r="KC65" s="2">
        <v>52</v>
      </c>
      <c r="KD65" s="2">
        <v>52</v>
      </c>
      <c r="KE65" s="2">
        <v>0</v>
      </c>
      <c r="KF65" s="2">
        <v>0</v>
      </c>
      <c r="KG65" s="4">
        <v>1</v>
      </c>
      <c r="KH65" s="4">
        <f t="shared" si="118"/>
        <v>0</v>
      </c>
      <c r="KJ65" s="2" t="s">
        <v>106</v>
      </c>
      <c r="KK65" s="2">
        <v>52</v>
      </c>
      <c r="KL65" s="2">
        <v>52</v>
      </c>
      <c r="KM65" s="2">
        <v>0</v>
      </c>
      <c r="KN65" s="2">
        <v>0</v>
      </c>
      <c r="KO65" s="4">
        <f t="shared" si="107"/>
        <v>1</v>
      </c>
      <c r="KP65" s="4">
        <f t="shared" si="36"/>
        <v>0</v>
      </c>
      <c r="KQ65" s="4"/>
      <c r="KR65" s="116" t="s">
        <v>106</v>
      </c>
      <c r="KS65" s="116">
        <v>52</v>
      </c>
      <c r="KT65" s="117">
        <v>52</v>
      </c>
      <c r="KU65" s="117">
        <v>0</v>
      </c>
      <c r="KV65" s="117">
        <v>0</v>
      </c>
      <c r="KW65" s="118">
        <v>1</v>
      </c>
      <c r="KX65" s="118">
        <v>0</v>
      </c>
      <c r="KY65" s="116"/>
      <c r="KZ65" s="116" t="s">
        <v>106</v>
      </c>
      <c r="LA65" s="116">
        <v>52</v>
      </c>
      <c r="LB65" s="116">
        <v>52</v>
      </c>
      <c r="LC65" s="116">
        <v>0</v>
      </c>
      <c r="LD65" s="116">
        <v>0</v>
      </c>
      <c r="LE65" s="122">
        <v>1</v>
      </c>
      <c r="LF65" s="158">
        <f t="shared" si="37"/>
        <v>0</v>
      </c>
      <c r="LG65" s="156"/>
      <c r="LH65" s="156" t="s">
        <v>106</v>
      </c>
      <c r="LI65" s="156">
        <v>52</v>
      </c>
      <c r="LJ65" s="156">
        <v>52</v>
      </c>
      <c r="LK65" s="156">
        <v>0</v>
      </c>
      <c r="LL65" s="156">
        <v>0</v>
      </c>
      <c r="LM65" s="162">
        <v>1</v>
      </c>
      <c r="LN65" s="158">
        <f t="shared" si="38"/>
        <v>0</v>
      </c>
      <c r="LO65" s="157"/>
      <c r="LP65" s="2" t="s">
        <v>106</v>
      </c>
      <c r="LQ65" s="2">
        <v>52</v>
      </c>
      <c r="LR65" s="2">
        <v>52</v>
      </c>
      <c r="LS65" s="2">
        <v>0</v>
      </c>
      <c r="LT65" s="2">
        <v>0</v>
      </c>
      <c r="LU65" s="4">
        <f t="shared" si="108"/>
        <v>1</v>
      </c>
      <c r="LV65" s="4">
        <f t="shared" si="39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109"/>
        <v>1</v>
      </c>
      <c r="MD65" s="158">
        <f t="shared" si="40"/>
        <v>0</v>
      </c>
      <c r="MF65" s="156" t="s">
        <v>106</v>
      </c>
      <c r="MG65" s="156">
        <v>52</v>
      </c>
      <c r="MH65" s="156">
        <v>52</v>
      </c>
      <c r="MI65" s="156">
        <v>0</v>
      </c>
      <c r="MJ65" s="156">
        <v>0</v>
      </c>
      <c r="MK65" s="162">
        <f t="shared" si="41"/>
        <v>1</v>
      </c>
      <c r="ML65" s="158">
        <f t="shared" si="42"/>
        <v>0</v>
      </c>
      <c r="MM65" s="157"/>
      <c r="MN65" s="156" t="s">
        <v>106</v>
      </c>
      <c r="MO65" s="156">
        <v>52</v>
      </c>
      <c r="MP65" s="156">
        <v>52</v>
      </c>
      <c r="MQ65" s="156">
        <v>0</v>
      </c>
      <c r="MR65" s="156">
        <v>0</v>
      </c>
      <c r="MS65" s="162">
        <v>1</v>
      </c>
      <c r="MT65" s="158">
        <f t="shared" si="43"/>
        <v>0</v>
      </c>
      <c r="MU65" s="157"/>
      <c r="MV65" s="156" t="s">
        <v>106</v>
      </c>
      <c r="MW65" s="156">
        <v>52</v>
      </c>
      <c r="MX65" s="156">
        <v>52</v>
      </c>
      <c r="MY65" s="156">
        <v>0</v>
      </c>
      <c r="MZ65" s="156">
        <v>0</v>
      </c>
      <c r="NA65" s="162">
        <v>1</v>
      </c>
      <c r="NB65" s="158">
        <f t="shared" si="44"/>
        <v>0</v>
      </c>
      <c r="NC65" s="157"/>
      <c r="ND65" s="156" t="s">
        <v>106</v>
      </c>
      <c r="NE65" s="156">
        <v>52</v>
      </c>
      <c r="NF65" s="156">
        <v>52</v>
      </c>
      <c r="NG65" s="156">
        <v>0</v>
      </c>
      <c r="NH65" s="156">
        <v>0</v>
      </c>
      <c r="NI65" s="162">
        <v>1</v>
      </c>
      <c r="NJ65" s="158">
        <f t="shared" si="45"/>
        <v>0</v>
      </c>
      <c r="NK65" s="157"/>
      <c r="NL65" s="156" t="s">
        <v>106</v>
      </c>
      <c r="NM65" s="156">
        <v>52</v>
      </c>
      <c r="NN65" s="156">
        <v>52</v>
      </c>
      <c r="NO65" s="156">
        <v>0</v>
      </c>
      <c r="NP65" s="156">
        <v>0</v>
      </c>
      <c r="NQ65" s="162">
        <v>1</v>
      </c>
      <c r="NR65" s="158">
        <f t="shared" si="46"/>
        <v>0</v>
      </c>
      <c r="NS65" s="157"/>
      <c r="OO65" s="157" t="s">
        <v>106</v>
      </c>
      <c r="OP65" s="157">
        <v>52</v>
      </c>
      <c r="OQ65" s="157">
        <v>52</v>
      </c>
      <c r="OR65" s="157">
        <v>0</v>
      </c>
      <c r="OS65" s="157">
        <v>0</v>
      </c>
      <c r="OT65" s="158">
        <f t="shared" si="47"/>
        <v>1</v>
      </c>
      <c r="OU65" s="158">
        <f t="shared" si="48"/>
        <v>0</v>
      </c>
      <c r="OW65" s="157" t="s">
        <v>106</v>
      </c>
      <c r="OX65" s="157">
        <v>52</v>
      </c>
      <c r="OY65" s="157">
        <v>52</v>
      </c>
      <c r="OZ65" s="157">
        <v>0</v>
      </c>
      <c r="PA65" s="157">
        <v>0</v>
      </c>
      <c r="PB65" s="158">
        <f t="shared" si="110"/>
        <v>1</v>
      </c>
      <c r="PC65" s="158">
        <f t="shared" si="50"/>
        <v>0</v>
      </c>
      <c r="PE65" s="157" t="s">
        <v>106</v>
      </c>
      <c r="PF65" s="157">
        <v>52</v>
      </c>
      <c r="PG65" s="157">
        <v>52</v>
      </c>
      <c r="PH65" s="157">
        <v>0</v>
      </c>
      <c r="PI65" s="157">
        <v>0</v>
      </c>
      <c r="PJ65" s="158">
        <f t="shared" si="51"/>
        <v>1</v>
      </c>
      <c r="PK65" s="158">
        <f t="shared" si="52"/>
        <v>0</v>
      </c>
      <c r="PM65" s="157" t="s">
        <v>106</v>
      </c>
      <c r="PN65" s="157">
        <v>52</v>
      </c>
      <c r="PO65" s="157">
        <v>52</v>
      </c>
      <c r="PP65" s="157">
        <v>0</v>
      </c>
      <c r="PQ65" s="157">
        <v>0</v>
      </c>
      <c r="PR65" s="158">
        <f t="shared" si="53"/>
        <v>1</v>
      </c>
      <c r="PS65" s="158">
        <f t="shared" si="54"/>
        <v>0</v>
      </c>
      <c r="PU65" s="157" t="s">
        <v>106</v>
      </c>
      <c r="PV65" s="157">
        <v>52</v>
      </c>
      <c r="PW65" s="157">
        <v>52</v>
      </c>
      <c r="PX65" s="157">
        <v>0</v>
      </c>
      <c r="PY65" s="157">
        <v>0</v>
      </c>
      <c r="PZ65" s="158">
        <f t="shared" si="55"/>
        <v>1</v>
      </c>
      <c r="QA65" s="158">
        <f t="shared" si="56"/>
        <v>0</v>
      </c>
      <c r="QC65" s="157" t="s">
        <v>106</v>
      </c>
      <c r="QD65" s="157">
        <v>52</v>
      </c>
      <c r="QE65" s="157">
        <v>52</v>
      </c>
      <c r="QF65" s="157">
        <v>0</v>
      </c>
      <c r="QG65" s="157">
        <v>0</v>
      </c>
      <c r="QH65" s="158">
        <f t="shared" si="57"/>
        <v>1</v>
      </c>
      <c r="QI65" s="158">
        <f t="shared" si="58"/>
        <v>0</v>
      </c>
      <c r="QK65" s="157" t="s">
        <v>106</v>
      </c>
      <c r="QL65" s="157">
        <v>52</v>
      </c>
      <c r="QM65" s="157">
        <v>52</v>
      </c>
      <c r="QN65" s="157">
        <v>0</v>
      </c>
      <c r="QO65" s="157">
        <v>0</v>
      </c>
      <c r="QP65" s="158">
        <f t="shared" si="59"/>
        <v>1</v>
      </c>
      <c r="QQ65" s="158">
        <f t="shared" si="60"/>
        <v>0</v>
      </c>
      <c r="QS65" s="157" t="s">
        <v>106</v>
      </c>
      <c r="QT65" s="157">
        <v>52</v>
      </c>
      <c r="QU65" s="157">
        <v>52</v>
      </c>
      <c r="QV65" s="157">
        <v>0</v>
      </c>
      <c r="QW65" s="157">
        <v>0</v>
      </c>
      <c r="QX65" s="158">
        <f t="shared" si="61"/>
        <v>1</v>
      </c>
      <c r="QY65" s="158">
        <f t="shared" si="62"/>
        <v>0</v>
      </c>
      <c r="RA65" s="157" t="s">
        <v>106</v>
      </c>
      <c r="RB65" s="157">
        <v>52</v>
      </c>
      <c r="RC65" s="157">
        <v>52</v>
      </c>
      <c r="RD65" s="157">
        <v>0</v>
      </c>
      <c r="RE65" s="157">
        <v>0</v>
      </c>
      <c r="RF65" s="158">
        <f t="shared" si="63"/>
        <v>1</v>
      </c>
      <c r="RG65" s="158">
        <f t="shared" si="64"/>
        <v>0</v>
      </c>
      <c r="RI65" s="157" t="s">
        <v>106</v>
      </c>
      <c r="RJ65" s="157">
        <v>52</v>
      </c>
      <c r="RK65" s="157">
        <v>52</v>
      </c>
      <c r="RL65" s="157">
        <v>0</v>
      </c>
      <c r="RM65" s="157">
        <v>0</v>
      </c>
      <c r="RN65" s="158">
        <f t="shared" si="65"/>
        <v>1</v>
      </c>
      <c r="RO65" s="158">
        <f t="shared" si="66"/>
        <v>0</v>
      </c>
      <c r="RQ65" s="157" t="s">
        <v>106</v>
      </c>
      <c r="RR65" s="157">
        <v>52</v>
      </c>
      <c r="RS65" s="157">
        <v>52</v>
      </c>
      <c r="RT65" s="157">
        <v>0</v>
      </c>
      <c r="RU65" s="157">
        <v>0</v>
      </c>
      <c r="RV65" s="158">
        <f t="shared" si="67"/>
        <v>1</v>
      </c>
      <c r="RW65" s="158">
        <f t="shared" si="68"/>
        <v>0</v>
      </c>
      <c r="RY65" s="157" t="s">
        <v>106</v>
      </c>
      <c r="RZ65" s="157">
        <v>52</v>
      </c>
      <c r="SA65" s="157">
        <v>52</v>
      </c>
      <c r="SB65" s="157">
        <v>0</v>
      </c>
      <c r="SC65" s="157">
        <v>0</v>
      </c>
      <c r="SD65" s="158">
        <f t="shared" si="69"/>
        <v>1</v>
      </c>
      <c r="SE65" s="158">
        <f t="shared" si="70"/>
        <v>0</v>
      </c>
      <c r="SG65" s="157" t="s">
        <v>106</v>
      </c>
      <c r="SH65" s="157">
        <v>52</v>
      </c>
      <c r="SI65" s="157">
        <v>52</v>
      </c>
      <c r="SJ65" s="157">
        <v>0</v>
      </c>
      <c r="SK65" s="157">
        <v>0</v>
      </c>
      <c r="SL65" s="158">
        <f t="shared" si="71"/>
        <v>1</v>
      </c>
      <c r="SM65" s="158">
        <f t="shared" si="72"/>
        <v>0</v>
      </c>
      <c r="SO65" s="157" t="s">
        <v>106</v>
      </c>
      <c r="SP65" s="157">
        <v>52</v>
      </c>
      <c r="SQ65" s="157">
        <v>52</v>
      </c>
      <c r="SR65" s="157">
        <v>0</v>
      </c>
      <c r="SS65" s="157">
        <v>0</v>
      </c>
      <c r="ST65" s="158">
        <f t="shared" si="73"/>
        <v>1</v>
      </c>
      <c r="SU65" s="158">
        <f t="shared" si="74"/>
        <v>0</v>
      </c>
      <c r="SW65" s="157" t="s">
        <v>106</v>
      </c>
      <c r="SX65" s="157">
        <v>52</v>
      </c>
      <c r="SY65" s="157">
        <v>52</v>
      </c>
      <c r="SZ65" s="157">
        <v>0</v>
      </c>
      <c r="TA65" s="157">
        <v>0</v>
      </c>
      <c r="TB65" s="158">
        <f t="shared" si="75"/>
        <v>1</v>
      </c>
      <c r="TC65" s="158">
        <f t="shared" si="76"/>
        <v>0</v>
      </c>
      <c r="TE65" s="157" t="s">
        <v>106</v>
      </c>
      <c r="TF65" s="157">
        <v>52</v>
      </c>
      <c r="TG65" s="157">
        <v>52</v>
      </c>
      <c r="TH65" s="157">
        <v>0</v>
      </c>
      <c r="TI65" s="157">
        <v>0</v>
      </c>
      <c r="TJ65" s="158">
        <f t="shared" si="77"/>
        <v>1</v>
      </c>
      <c r="TK65" s="158">
        <f t="shared" si="78"/>
        <v>0</v>
      </c>
      <c r="TM65" s="157" t="s">
        <v>106</v>
      </c>
      <c r="TN65" s="157">
        <v>52</v>
      </c>
      <c r="TO65" s="157">
        <v>52</v>
      </c>
      <c r="TP65" s="157">
        <v>0</v>
      </c>
      <c r="TQ65" s="157">
        <v>0</v>
      </c>
      <c r="TR65" s="158">
        <f t="shared" si="79"/>
        <v>1</v>
      </c>
      <c r="TS65" s="158">
        <f t="shared" si="80"/>
        <v>0</v>
      </c>
      <c r="TU65" s="157" t="s">
        <v>106</v>
      </c>
      <c r="TV65" s="157">
        <v>52</v>
      </c>
      <c r="TW65" s="157">
        <v>52</v>
      </c>
      <c r="TX65" s="157">
        <v>0</v>
      </c>
      <c r="TY65" s="157">
        <v>0</v>
      </c>
      <c r="TZ65" s="158">
        <f t="shared" si="81"/>
        <v>1</v>
      </c>
      <c r="UA65" s="158">
        <f t="shared" si="82"/>
        <v>0</v>
      </c>
      <c r="UC65" s="157" t="s">
        <v>106</v>
      </c>
      <c r="UD65" s="157">
        <v>52</v>
      </c>
      <c r="UE65" s="157">
        <v>52</v>
      </c>
      <c r="UF65" s="157">
        <v>0</v>
      </c>
      <c r="UG65" s="157">
        <v>0</v>
      </c>
      <c r="UH65" s="158">
        <f t="shared" si="83"/>
        <v>1</v>
      </c>
      <c r="UI65" s="158">
        <f t="shared" si="84"/>
        <v>0</v>
      </c>
      <c r="UK65" s="157" t="s">
        <v>106</v>
      </c>
      <c r="UL65" s="157">
        <v>52</v>
      </c>
      <c r="UM65" s="157">
        <v>52</v>
      </c>
      <c r="UN65" s="157">
        <v>0</v>
      </c>
      <c r="UO65" s="157">
        <v>0</v>
      </c>
      <c r="UP65" s="158">
        <f t="shared" si="85"/>
        <v>1</v>
      </c>
      <c r="UQ65" s="158">
        <f t="shared" si="86"/>
        <v>0</v>
      </c>
      <c r="US65" s="157" t="s">
        <v>106</v>
      </c>
      <c r="UT65" s="157">
        <v>52</v>
      </c>
      <c r="UU65" s="157">
        <v>52</v>
      </c>
      <c r="UV65" s="157">
        <v>0</v>
      </c>
      <c r="UW65" s="157">
        <v>0</v>
      </c>
      <c r="UX65" s="158">
        <f t="shared" si="87"/>
        <v>1</v>
      </c>
      <c r="UY65" s="158">
        <f t="shared" si="88"/>
        <v>0</v>
      </c>
      <c r="UZ65" s="157"/>
      <c r="VA65" s="157" t="s">
        <v>106</v>
      </c>
      <c r="VB65" s="157">
        <v>52</v>
      </c>
      <c r="VC65" s="157">
        <v>52</v>
      </c>
      <c r="VD65" s="157">
        <v>0</v>
      </c>
      <c r="VE65" s="157">
        <v>0</v>
      </c>
      <c r="VF65" s="158">
        <f t="shared" si="89"/>
        <v>1</v>
      </c>
      <c r="VG65" s="158">
        <f t="shared" si="90"/>
        <v>0</v>
      </c>
      <c r="VI65" s="157" t="s">
        <v>106</v>
      </c>
      <c r="VJ65" s="157">
        <v>52</v>
      </c>
      <c r="VK65" s="157">
        <v>52</v>
      </c>
      <c r="VL65" s="157">
        <v>0</v>
      </c>
      <c r="VM65" s="157">
        <v>0</v>
      </c>
      <c r="VN65" s="158">
        <f t="shared" si="91"/>
        <v>1</v>
      </c>
      <c r="VO65" s="158">
        <f t="shared" si="92"/>
        <v>0</v>
      </c>
      <c r="VQ65" s="157" t="s">
        <v>106</v>
      </c>
      <c r="VR65" s="157">
        <v>52</v>
      </c>
      <c r="VS65" s="157">
        <v>52</v>
      </c>
      <c r="VT65" s="157">
        <v>0</v>
      </c>
      <c r="VU65" s="157">
        <v>0</v>
      </c>
      <c r="VV65" s="158">
        <f t="shared" si="93"/>
        <v>1</v>
      </c>
      <c r="VW65" s="158">
        <f t="shared" si="94"/>
        <v>0</v>
      </c>
      <c r="VY65" s="157" t="s">
        <v>106</v>
      </c>
      <c r="VZ65" s="157">
        <v>52</v>
      </c>
      <c r="WA65" s="157">
        <v>52</v>
      </c>
      <c r="WB65" s="157">
        <v>0</v>
      </c>
      <c r="WC65" s="157">
        <v>0</v>
      </c>
      <c r="WD65" s="158">
        <f t="shared" si="95"/>
        <v>1</v>
      </c>
      <c r="WE65" s="158">
        <f t="shared" si="96"/>
        <v>0</v>
      </c>
      <c r="WG65" s="157" t="s">
        <v>106</v>
      </c>
      <c r="WH65" s="157">
        <v>52</v>
      </c>
      <c r="WI65" s="157">
        <v>52</v>
      </c>
      <c r="WJ65" s="157">
        <v>0</v>
      </c>
      <c r="WK65" s="157">
        <v>0</v>
      </c>
      <c r="WL65" s="158">
        <f t="shared" si="97"/>
        <v>1</v>
      </c>
      <c r="WM65" s="158">
        <f t="shared" si="98"/>
        <v>0</v>
      </c>
      <c r="WO65" s="157" t="s">
        <v>106</v>
      </c>
      <c r="WP65" s="157">
        <v>52</v>
      </c>
      <c r="WQ65" s="157">
        <v>52</v>
      </c>
      <c r="WR65" s="157">
        <v>0</v>
      </c>
      <c r="WS65" s="157">
        <v>0</v>
      </c>
      <c r="WT65" s="158">
        <f t="shared" si="99"/>
        <v>1</v>
      </c>
      <c r="WU65" s="158">
        <f t="shared" si="100"/>
        <v>0</v>
      </c>
      <c r="WW65" s="157" t="s">
        <v>106</v>
      </c>
      <c r="WX65" s="157">
        <v>52</v>
      </c>
      <c r="WY65" s="157">
        <v>52</v>
      </c>
      <c r="WZ65" s="157">
        <v>0</v>
      </c>
      <c r="XA65" s="157">
        <v>0</v>
      </c>
      <c r="XB65" s="158">
        <f t="shared" si="101"/>
        <v>1</v>
      </c>
      <c r="XC65" s="158" t="str">
        <f t="shared" si="102"/>
        <v>OK</v>
      </c>
      <c r="XE65" s="157" t="s">
        <v>106</v>
      </c>
      <c r="XF65" s="157">
        <v>52</v>
      </c>
      <c r="XG65" s="157">
        <v>52</v>
      </c>
      <c r="XH65" s="157">
        <v>0</v>
      </c>
      <c r="XI65" s="157">
        <v>0</v>
      </c>
      <c r="XJ65" s="158">
        <f t="shared" si="103"/>
        <v>1</v>
      </c>
      <c r="XK65" s="158" t="str">
        <f t="shared" si="114"/>
        <v>OK</v>
      </c>
      <c r="XM65" s="157" t="s">
        <v>106</v>
      </c>
      <c r="XN65" s="157">
        <v>52</v>
      </c>
      <c r="XO65" s="157">
        <v>52</v>
      </c>
      <c r="XP65" s="157">
        <v>0</v>
      </c>
      <c r="XQ65" s="157">
        <v>0</v>
      </c>
      <c r="XR65" s="158">
        <f t="shared" si="104"/>
        <v>1</v>
      </c>
      <c r="XS65" s="158" t="str">
        <f t="shared" si="115"/>
        <v>OK</v>
      </c>
    </row>
    <row r="66" spans="1:643" ht="17.25" thickBot="1">
      <c r="A66" s="2" t="s">
        <v>81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81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116"/>
        <v>0</v>
      </c>
      <c r="P66" s="2" t="s">
        <v>81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3"/>
        <v>0</v>
      </c>
      <c r="X66" s="2" t="s">
        <v>81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4"/>
        <v>0</v>
      </c>
      <c r="AF66" s="2" t="s">
        <v>81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5"/>
        <v>0</v>
      </c>
      <c r="AN66" s="2" t="s">
        <v>81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6"/>
        <v>0</v>
      </c>
      <c r="AV66" s="2" t="s">
        <v>81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7"/>
        <v>0</v>
      </c>
      <c r="BD66" s="2" t="s">
        <v>81</v>
      </c>
      <c r="BE66" s="2">
        <v>94</v>
      </c>
      <c r="BF66" s="2">
        <v>76</v>
      </c>
      <c r="BG66" s="2">
        <v>12</v>
      </c>
      <c r="BH66" s="2">
        <v>6</v>
      </c>
      <c r="BI66" s="4">
        <v>0.81</v>
      </c>
      <c r="BJ66" s="4">
        <f t="shared" si="8"/>
        <v>0</v>
      </c>
      <c r="BL66" s="2" t="s">
        <v>81</v>
      </c>
      <c r="BM66" s="2">
        <v>94</v>
      </c>
      <c r="BN66" s="2">
        <v>76</v>
      </c>
      <c r="BO66" s="2">
        <v>12</v>
      </c>
      <c r="BP66" s="2">
        <v>6</v>
      </c>
      <c r="BQ66" s="4">
        <v>0.81</v>
      </c>
      <c r="BR66" s="4">
        <f t="shared" si="9"/>
        <v>0</v>
      </c>
      <c r="BT66" s="2" t="s">
        <v>81</v>
      </c>
      <c r="BU66" s="2">
        <v>94</v>
      </c>
      <c r="BV66" s="2">
        <v>76</v>
      </c>
      <c r="BW66" s="2">
        <v>12</v>
      </c>
      <c r="BX66" s="2">
        <v>6</v>
      </c>
      <c r="BY66" s="4">
        <v>0.81</v>
      </c>
      <c r="BZ66" s="4">
        <f t="shared" si="10"/>
        <v>0</v>
      </c>
      <c r="CB66" s="2" t="s">
        <v>81</v>
      </c>
      <c r="CC66" s="2">
        <v>94</v>
      </c>
      <c r="CD66" s="2">
        <v>76</v>
      </c>
      <c r="CE66" s="2">
        <v>12</v>
      </c>
      <c r="CF66" s="2">
        <v>6</v>
      </c>
      <c r="CG66" s="4">
        <v>0.81</v>
      </c>
      <c r="CH66" s="4">
        <f t="shared" si="11"/>
        <v>0</v>
      </c>
      <c r="CJ66" s="2" t="s">
        <v>81</v>
      </c>
      <c r="CK66" s="2">
        <v>94</v>
      </c>
      <c r="CL66" s="2">
        <v>76</v>
      </c>
      <c r="CM66" s="2">
        <v>12</v>
      </c>
      <c r="CN66" s="2">
        <v>6</v>
      </c>
      <c r="CO66" s="4">
        <v>0.81</v>
      </c>
      <c r="CP66" s="4">
        <f t="shared" si="12"/>
        <v>0</v>
      </c>
      <c r="CR66" s="2" t="s">
        <v>81</v>
      </c>
      <c r="CS66" s="2">
        <v>94</v>
      </c>
      <c r="CT66" s="2">
        <v>76</v>
      </c>
      <c r="CU66" s="2">
        <v>12</v>
      </c>
      <c r="CV66" s="2">
        <v>6</v>
      </c>
      <c r="CW66" s="4">
        <v>0.81</v>
      </c>
      <c r="CX66" s="4">
        <f t="shared" si="13"/>
        <v>0</v>
      </c>
      <c r="CZ66" s="2" t="s">
        <v>81</v>
      </c>
      <c r="DA66" s="2">
        <v>94</v>
      </c>
      <c r="DB66" s="2">
        <v>76</v>
      </c>
      <c r="DC66" s="2">
        <v>12</v>
      </c>
      <c r="DD66" s="2">
        <v>6</v>
      </c>
      <c r="DE66" s="4">
        <v>0.81</v>
      </c>
      <c r="DF66" s="4">
        <f t="shared" si="14"/>
        <v>0</v>
      </c>
      <c r="DH66" s="2" t="s">
        <v>80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ref="DN66:DN71" si="119">DM66-DE63</f>
        <v>0</v>
      </c>
      <c r="DP66" s="2" t="s">
        <v>80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6"/>
        <v>0</v>
      </c>
      <c r="DX66" s="2" t="s">
        <v>80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7"/>
        <v>0</v>
      </c>
      <c r="EF66" s="2" t="s">
        <v>80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8"/>
        <v>0</v>
      </c>
      <c r="EN66" s="2" t="s">
        <v>80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9"/>
        <v>0</v>
      </c>
      <c r="EV66" s="2" t="s">
        <v>80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20"/>
        <v>0</v>
      </c>
      <c r="FD66" s="2" t="s">
        <v>80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21"/>
        <v>0</v>
      </c>
      <c r="FL66" s="2" t="s">
        <v>80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4">
        <f t="shared" si="22"/>
        <v>0</v>
      </c>
      <c r="FT66" s="2" t="s">
        <v>80</v>
      </c>
      <c r="FU66" s="2">
        <v>20</v>
      </c>
      <c r="FV66" s="2">
        <v>20</v>
      </c>
      <c r="FW66" s="2">
        <v>0</v>
      </c>
      <c r="FX66" s="2">
        <v>0</v>
      </c>
      <c r="FY66" s="4">
        <v>1</v>
      </c>
      <c r="FZ66" s="4">
        <f t="shared" si="23"/>
        <v>0</v>
      </c>
      <c r="GB66" s="2" t="s">
        <v>80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4">
        <f t="shared" si="24"/>
        <v>0</v>
      </c>
      <c r="GJ66" s="2" t="s">
        <v>80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5"/>
        <v>0</v>
      </c>
      <c r="GR66" s="2" t="s">
        <v>80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111">
        <f t="shared" si="111"/>
        <v>0</v>
      </c>
      <c r="GZ66" s="2" t="s">
        <v>80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>HE66-'[1]ASUS MeMO Pad 8 K011'!ES66</f>
        <v>0</v>
      </c>
      <c r="HH66" s="2" t="s">
        <v>80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6"/>
        <v>0</v>
      </c>
      <c r="HP66" s="2" t="s">
        <v>80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7"/>
        <v>0</v>
      </c>
      <c r="HX66" s="2" t="s">
        <v>80</v>
      </c>
      <c r="HY66" s="2">
        <v>20</v>
      </c>
      <c r="HZ66" s="2">
        <v>20</v>
      </c>
      <c r="IA66" s="2">
        <v>0</v>
      </c>
      <c r="IB66" s="2">
        <v>0</v>
      </c>
      <c r="IC66" s="4">
        <f t="shared" si="105"/>
        <v>1</v>
      </c>
      <c r="ID66" s="4">
        <f t="shared" si="28"/>
        <v>0</v>
      </c>
      <c r="IF66" s="2" t="s">
        <v>80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106"/>
        <v>1</v>
      </c>
      <c r="IL66" s="4">
        <f t="shared" si="29"/>
        <v>0</v>
      </c>
      <c r="IN66" s="2" t="s">
        <v>80</v>
      </c>
      <c r="IO66" s="2">
        <v>20</v>
      </c>
      <c r="IP66" s="2">
        <v>20</v>
      </c>
      <c r="IQ66" s="2">
        <v>0</v>
      </c>
      <c r="IR66" s="2">
        <v>0</v>
      </c>
      <c r="IS66" s="4">
        <v>1</v>
      </c>
      <c r="IT66" s="4">
        <f t="shared" si="30"/>
        <v>0</v>
      </c>
      <c r="IV66" s="2" t="s">
        <v>80</v>
      </c>
      <c r="IW66" s="2">
        <v>20</v>
      </c>
      <c r="IX66" s="2">
        <v>20</v>
      </c>
      <c r="IY66" s="2">
        <v>0</v>
      </c>
      <c r="IZ66" s="2">
        <v>0</v>
      </c>
      <c r="JA66" s="4">
        <v>1</v>
      </c>
      <c r="JB66" s="4">
        <f t="shared" si="31"/>
        <v>0</v>
      </c>
      <c r="JD66" s="2" t="s">
        <v>80</v>
      </c>
      <c r="JE66" s="2">
        <v>20</v>
      </c>
      <c r="JF66" s="2">
        <v>20</v>
      </c>
      <c r="JG66" s="2">
        <v>0</v>
      </c>
      <c r="JH66" s="2">
        <v>0</v>
      </c>
      <c r="JI66" s="4">
        <v>1</v>
      </c>
      <c r="JJ66" s="4">
        <f t="shared" si="32"/>
        <v>0</v>
      </c>
      <c r="JL66" s="2" t="s">
        <v>80</v>
      </c>
      <c r="JM66" s="2">
        <v>20</v>
      </c>
      <c r="JN66" s="2">
        <v>20</v>
      </c>
      <c r="JO66" s="2">
        <v>0</v>
      </c>
      <c r="JP66" s="2">
        <v>0</v>
      </c>
      <c r="JQ66" s="4">
        <v>1</v>
      </c>
      <c r="JR66" s="4">
        <f t="shared" si="117"/>
        <v>0</v>
      </c>
      <c r="JT66" s="2" t="s">
        <v>80</v>
      </c>
      <c r="JU66" s="2">
        <v>20</v>
      </c>
      <c r="JV66" s="2">
        <v>20</v>
      </c>
      <c r="JW66" s="2">
        <v>0</v>
      </c>
      <c r="JX66" s="2">
        <v>0</v>
      </c>
      <c r="JY66" s="4">
        <v>1</v>
      </c>
      <c r="JZ66" s="4">
        <f t="shared" si="34"/>
        <v>0</v>
      </c>
      <c r="KB66" s="2" t="s">
        <v>80</v>
      </c>
      <c r="KC66" s="2">
        <v>20</v>
      </c>
      <c r="KD66" s="2">
        <v>20</v>
      </c>
      <c r="KE66" s="2">
        <v>0</v>
      </c>
      <c r="KF66" s="2">
        <v>0</v>
      </c>
      <c r="KG66" s="4">
        <v>1</v>
      </c>
      <c r="KH66" s="4">
        <f t="shared" si="118"/>
        <v>0</v>
      </c>
      <c r="KJ66" s="2" t="s">
        <v>80</v>
      </c>
      <c r="KK66" s="2">
        <v>20</v>
      </c>
      <c r="KL66" s="2">
        <v>20</v>
      </c>
      <c r="KM66" s="2">
        <v>0</v>
      </c>
      <c r="KN66" s="2">
        <v>0</v>
      </c>
      <c r="KO66" s="4">
        <f t="shared" si="107"/>
        <v>1</v>
      </c>
      <c r="KP66" s="4">
        <f t="shared" si="36"/>
        <v>0</v>
      </c>
      <c r="KQ66" s="4"/>
      <c r="KR66" s="116" t="s">
        <v>80</v>
      </c>
      <c r="KS66" s="116">
        <v>20</v>
      </c>
      <c r="KT66" s="117">
        <v>20</v>
      </c>
      <c r="KU66" s="117">
        <v>0</v>
      </c>
      <c r="KV66" s="117">
        <v>0</v>
      </c>
      <c r="KW66" s="118">
        <v>1</v>
      </c>
      <c r="KX66" s="118">
        <v>0</v>
      </c>
      <c r="KY66" s="116"/>
      <c r="KZ66" s="116" t="s">
        <v>80</v>
      </c>
      <c r="LA66" s="116">
        <v>20</v>
      </c>
      <c r="LB66" s="116">
        <v>20</v>
      </c>
      <c r="LC66" s="116">
        <v>0</v>
      </c>
      <c r="LD66" s="116">
        <v>0</v>
      </c>
      <c r="LE66" s="122">
        <v>1</v>
      </c>
      <c r="LF66" s="158">
        <f t="shared" si="37"/>
        <v>0</v>
      </c>
      <c r="LG66" s="156"/>
      <c r="LH66" s="156" t="s">
        <v>80</v>
      </c>
      <c r="LI66" s="156">
        <v>20</v>
      </c>
      <c r="LJ66" s="156">
        <v>20</v>
      </c>
      <c r="LK66" s="156">
        <v>0</v>
      </c>
      <c r="LL66" s="156">
        <v>0</v>
      </c>
      <c r="LM66" s="162">
        <v>1</v>
      </c>
      <c r="LN66" s="158">
        <f t="shared" si="38"/>
        <v>0</v>
      </c>
      <c r="LO66" s="157"/>
      <c r="LP66" s="2" t="s">
        <v>80</v>
      </c>
      <c r="LQ66" s="2">
        <v>20</v>
      </c>
      <c r="LR66" s="2">
        <v>20</v>
      </c>
      <c r="LS66" s="2">
        <v>0</v>
      </c>
      <c r="LT66" s="2">
        <v>0</v>
      </c>
      <c r="LU66" s="4">
        <f t="shared" si="108"/>
        <v>1</v>
      </c>
      <c r="LV66" s="4">
        <f t="shared" si="39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109"/>
        <v>1</v>
      </c>
      <c r="MD66" s="158">
        <f t="shared" si="40"/>
        <v>0</v>
      </c>
      <c r="MF66" s="156" t="s">
        <v>80</v>
      </c>
      <c r="MG66" s="156">
        <v>20</v>
      </c>
      <c r="MH66" s="156">
        <v>20</v>
      </c>
      <c r="MI66" s="156">
        <v>0</v>
      </c>
      <c r="MJ66" s="156">
        <v>0</v>
      </c>
      <c r="MK66" s="162">
        <f t="shared" si="41"/>
        <v>1</v>
      </c>
      <c r="ML66" s="158">
        <f t="shared" si="42"/>
        <v>0</v>
      </c>
      <c r="MM66" s="157"/>
      <c r="MN66" s="156" t="s">
        <v>80</v>
      </c>
      <c r="MO66" s="156">
        <v>20</v>
      </c>
      <c r="MP66" s="156">
        <v>20</v>
      </c>
      <c r="MQ66" s="156">
        <v>0</v>
      </c>
      <c r="MR66" s="156">
        <v>0</v>
      </c>
      <c r="MS66" s="162">
        <v>1</v>
      </c>
      <c r="MT66" s="158">
        <f t="shared" si="43"/>
        <v>0</v>
      </c>
      <c r="MU66" s="157"/>
      <c r="MV66" s="156" t="s">
        <v>80</v>
      </c>
      <c r="MW66" s="156">
        <v>20</v>
      </c>
      <c r="MX66" s="156">
        <v>20</v>
      </c>
      <c r="MY66" s="156">
        <v>0</v>
      </c>
      <c r="MZ66" s="156">
        <v>0</v>
      </c>
      <c r="NA66" s="162">
        <v>1</v>
      </c>
      <c r="NB66" s="158">
        <f t="shared" si="44"/>
        <v>0</v>
      </c>
      <c r="NC66" s="157"/>
      <c r="ND66" s="156" t="s">
        <v>80</v>
      </c>
      <c r="NE66" s="156">
        <v>20</v>
      </c>
      <c r="NF66" s="156">
        <v>20</v>
      </c>
      <c r="NG66" s="156">
        <v>0</v>
      </c>
      <c r="NH66" s="156">
        <v>0</v>
      </c>
      <c r="NI66" s="162">
        <v>1</v>
      </c>
      <c r="NJ66" s="158">
        <f t="shared" si="45"/>
        <v>0</v>
      </c>
      <c r="NK66" s="157"/>
      <c r="NL66" s="156" t="s">
        <v>80</v>
      </c>
      <c r="NM66" s="156">
        <v>20</v>
      </c>
      <c r="NN66" s="156">
        <v>20</v>
      </c>
      <c r="NO66" s="156">
        <v>0</v>
      </c>
      <c r="NP66" s="156">
        <v>0</v>
      </c>
      <c r="NQ66" s="162">
        <v>1</v>
      </c>
      <c r="NR66" s="158">
        <f t="shared" si="46"/>
        <v>0</v>
      </c>
      <c r="NS66" s="157"/>
      <c r="OO66" s="157" t="s">
        <v>80</v>
      </c>
      <c r="OP66" s="157">
        <v>20</v>
      </c>
      <c r="OQ66" s="157">
        <v>20</v>
      </c>
      <c r="OR66" s="157">
        <v>0</v>
      </c>
      <c r="OS66" s="157">
        <v>0</v>
      </c>
      <c r="OT66" s="158">
        <f t="shared" si="47"/>
        <v>1</v>
      </c>
      <c r="OU66" s="158">
        <f t="shared" si="48"/>
        <v>0</v>
      </c>
      <c r="OW66" s="157" t="s">
        <v>80</v>
      </c>
      <c r="OX66" s="157">
        <v>20</v>
      </c>
      <c r="OY66" s="157">
        <v>20</v>
      </c>
      <c r="OZ66" s="157">
        <v>0</v>
      </c>
      <c r="PA66" s="157">
        <v>0</v>
      </c>
      <c r="PB66" s="158">
        <f t="shared" si="110"/>
        <v>1</v>
      </c>
      <c r="PC66" s="158">
        <f t="shared" si="50"/>
        <v>0</v>
      </c>
      <c r="PE66" s="157" t="s">
        <v>80</v>
      </c>
      <c r="PF66" s="157">
        <v>20</v>
      </c>
      <c r="PG66" s="157">
        <v>20</v>
      </c>
      <c r="PH66" s="157">
        <v>0</v>
      </c>
      <c r="PI66" s="157">
        <v>0</v>
      </c>
      <c r="PJ66" s="158">
        <f t="shared" si="51"/>
        <v>1</v>
      </c>
      <c r="PK66" s="158">
        <f t="shared" si="52"/>
        <v>0</v>
      </c>
      <c r="PM66" s="157" t="s">
        <v>80</v>
      </c>
      <c r="PN66" s="157">
        <v>20</v>
      </c>
      <c r="PO66" s="157">
        <v>20</v>
      </c>
      <c r="PP66" s="157">
        <v>0</v>
      </c>
      <c r="PQ66" s="157">
        <v>0</v>
      </c>
      <c r="PR66" s="158">
        <f t="shared" si="53"/>
        <v>1</v>
      </c>
      <c r="PS66" s="158">
        <f t="shared" si="54"/>
        <v>0</v>
      </c>
      <c r="PU66" s="157" t="s">
        <v>80</v>
      </c>
      <c r="PV66" s="157">
        <v>20</v>
      </c>
      <c r="PW66" s="157">
        <v>20</v>
      </c>
      <c r="PX66" s="157">
        <v>0</v>
      </c>
      <c r="PY66" s="157">
        <v>0</v>
      </c>
      <c r="PZ66" s="158">
        <f t="shared" si="55"/>
        <v>1</v>
      </c>
      <c r="QA66" s="158">
        <f t="shared" si="56"/>
        <v>0</v>
      </c>
      <c r="QC66" s="157" t="s">
        <v>80</v>
      </c>
      <c r="QD66" s="157">
        <v>20</v>
      </c>
      <c r="QE66" s="157">
        <v>20</v>
      </c>
      <c r="QF66" s="157">
        <v>0</v>
      </c>
      <c r="QG66" s="157">
        <v>0</v>
      </c>
      <c r="QH66" s="158">
        <f t="shared" si="57"/>
        <v>1</v>
      </c>
      <c r="QI66" s="158">
        <f t="shared" si="58"/>
        <v>0</v>
      </c>
      <c r="QK66" s="157" t="s">
        <v>80</v>
      </c>
      <c r="QL66" s="157">
        <v>20</v>
      </c>
      <c r="QM66" s="157">
        <v>20</v>
      </c>
      <c r="QN66" s="157">
        <v>0</v>
      </c>
      <c r="QO66" s="157">
        <v>0</v>
      </c>
      <c r="QP66" s="158">
        <f t="shared" si="59"/>
        <v>1</v>
      </c>
      <c r="QQ66" s="158">
        <f t="shared" si="60"/>
        <v>0</v>
      </c>
      <c r="QS66" s="157" t="s">
        <v>80</v>
      </c>
      <c r="QT66" s="157">
        <v>20</v>
      </c>
      <c r="QU66" s="157">
        <v>20</v>
      </c>
      <c r="QV66" s="157">
        <v>0</v>
      </c>
      <c r="QW66" s="157">
        <v>0</v>
      </c>
      <c r="QX66" s="158">
        <f t="shared" si="61"/>
        <v>1</v>
      </c>
      <c r="QY66" s="158">
        <f t="shared" si="62"/>
        <v>0</v>
      </c>
      <c r="RA66" s="157" t="s">
        <v>80</v>
      </c>
      <c r="RB66" s="157">
        <v>20</v>
      </c>
      <c r="RC66" s="157">
        <v>20</v>
      </c>
      <c r="RD66" s="157">
        <v>0</v>
      </c>
      <c r="RE66" s="157">
        <v>0</v>
      </c>
      <c r="RF66" s="158">
        <f t="shared" si="63"/>
        <v>1</v>
      </c>
      <c r="RG66" s="158">
        <f t="shared" si="64"/>
        <v>0</v>
      </c>
      <c r="RI66" s="157" t="s">
        <v>80</v>
      </c>
      <c r="RJ66" s="157">
        <v>20</v>
      </c>
      <c r="RK66" s="157">
        <v>20</v>
      </c>
      <c r="RL66" s="157">
        <v>0</v>
      </c>
      <c r="RM66" s="157">
        <v>0</v>
      </c>
      <c r="RN66" s="158">
        <f t="shared" si="65"/>
        <v>1</v>
      </c>
      <c r="RO66" s="158">
        <f t="shared" si="66"/>
        <v>0</v>
      </c>
      <c r="RQ66" s="157" t="s">
        <v>80</v>
      </c>
      <c r="RR66" s="157">
        <v>20</v>
      </c>
      <c r="RS66" s="157">
        <v>20</v>
      </c>
      <c r="RT66" s="157">
        <v>0</v>
      </c>
      <c r="RU66" s="157">
        <v>0</v>
      </c>
      <c r="RV66" s="158">
        <f t="shared" si="67"/>
        <v>1</v>
      </c>
      <c r="RW66" s="158">
        <f t="shared" si="68"/>
        <v>0</v>
      </c>
      <c r="RY66" s="157" t="s">
        <v>80</v>
      </c>
      <c r="RZ66" s="157">
        <v>20</v>
      </c>
      <c r="SA66" s="157">
        <v>20</v>
      </c>
      <c r="SB66" s="157">
        <v>0</v>
      </c>
      <c r="SC66" s="157">
        <v>0</v>
      </c>
      <c r="SD66" s="158">
        <f t="shared" si="69"/>
        <v>1</v>
      </c>
      <c r="SE66" s="158">
        <f t="shared" si="70"/>
        <v>0</v>
      </c>
      <c r="SG66" s="157" t="s">
        <v>80</v>
      </c>
      <c r="SH66" s="157">
        <v>20</v>
      </c>
      <c r="SI66" s="157">
        <v>20</v>
      </c>
      <c r="SJ66" s="157">
        <v>0</v>
      </c>
      <c r="SK66" s="157">
        <v>0</v>
      </c>
      <c r="SL66" s="158">
        <f t="shared" si="71"/>
        <v>1</v>
      </c>
      <c r="SM66" s="158">
        <f t="shared" si="72"/>
        <v>0</v>
      </c>
      <c r="SO66" s="157" t="s">
        <v>80</v>
      </c>
      <c r="SP66" s="157">
        <v>20</v>
      </c>
      <c r="SQ66" s="157">
        <v>20</v>
      </c>
      <c r="SR66" s="157">
        <v>0</v>
      </c>
      <c r="SS66" s="157">
        <v>0</v>
      </c>
      <c r="ST66" s="158">
        <f t="shared" si="73"/>
        <v>1</v>
      </c>
      <c r="SU66" s="158">
        <f t="shared" si="74"/>
        <v>0</v>
      </c>
      <c r="SW66" s="157" t="s">
        <v>80</v>
      </c>
      <c r="SX66" s="157">
        <v>20</v>
      </c>
      <c r="SY66" s="157">
        <v>20</v>
      </c>
      <c r="SZ66" s="157">
        <v>0</v>
      </c>
      <c r="TA66" s="157">
        <v>0</v>
      </c>
      <c r="TB66" s="158">
        <f t="shared" si="75"/>
        <v>1</v>
      </c>
      <c r="TC66" s="158">
        <f t="shared" si="76"/>
        <v>0</v>
      </c>
      <c r="TE66" s="157" t="s">
        <v>80</v>
      </c>
      <c r="TF66" s="157">
        <v>20</v>
      </c>
      <c r="TG66" s="157">
        <v>20</v>
      </c>
      <c r="TH66" s="157">
        <v>0</v>
      </c>
      <c r="TI66" s="157">
        <v>0</v>
      </c>
      <c r="TJ66" s="158">
        <f t="shared" si="77"/>
        <v>1</v>
      </c>
      <c r="TK66" s="158">
        <f t="shared" si="78"/>
        <v>0</v>
      </c>
      <c r="TM66" s="157" t="s">
        <v>80</v>
      </c>
      <c r="TN66" s="157">
        <v>20</v>
      </c>
      <c r="TO66" s="157">
        <v>20</v>
      </c>
      <c r="TP66" s="157">
        <v>0</v>
      </c>
      <c r="TQ66" s="157">
        <v>0</v>
      </c>
      <c r="TR66" s="158">
        <f t="shared" si="79"/>
        <v>1</v>
      </c>
      <c r="TS66" s="158">
        <f t="shared" si="80"/>
        <v>0</v>
      </c>
      <c r="TU66" s="157" t="s">
        <v>80</v>
      </c>
      <c r="TV66" s="157">
        <v>20</v>
      </c>
      <c r="TW66" s="157">
        <v>20</v>
      </c>
      <c r="TX66" s="157">
        <v>0</v>
      </c>
      <c r="TY66" s="157">
        <v>0</v>
      </c>
      <c r="TZ66" s="158">
        <f t="shared" si="81"/>
        <v>1</v>
      </c>
      <c r="UA66" s="158">
        <f t="shared" si="82"/>
        <v>0</v>
      </c>
      <c r="UC66" s="157" t="s">
        <v>80</v>
      </c>
      <c r="UD66" s="157">
        <v>20</v>
      </c>
      <c r="UE66" s="157">
        <v>20</v>
      </c>
      <c r="UF66" s="157">
        <v>0</v>
      </c>
      <c r="UG66" s="157">
        <v>0</v>
      </c>
      <c r="UH66" s="158">
        <f t="shared" si="83"/>
        <v>1</v>
      </c>
      <c r="UI66" s="158">
        <f t="shared" si="84"/>
        <v>0</v>
      </c>
      <c r="UK66" s="157" t="s">
        <v>80</v>
      </c>
      <c r="UL66" s="157">
        <v>20</v>
      </c>
      <c r="UM66" s="157">
        <v>20</v>
      </c>
      <c r="UN66" s="157">
        <v>0</v>
      </c>
      <c r="UO66" s="157">
        <v>0</v>
      </c>
      <c r="UP66" s="158">
        <f t="shared" si="85"/>
        <v>1</v>
      </c>
      <c r="UQ66" s="158">
        <f t="shared" si="86"/>
        <v>0</v>
      </c>
      <c r="US66" s="157" t="s">
        <v>80</v>
      </c>
      <c r="UT66" s="157">
        <v>20</v>
      </c>
      <c r="UU66" s="157">
        <v>20</v>
      </c>
      <c r="UV66" s="157">
        <v>0</v>
      </c>
      <c r="UW66" s="157">
        <v>0</v>
      </c>
      <c r="UX66" s="158">
        <f t="shared" si="87"/>
        <v>1</v>
      </c>
      <c r="UY66" s="158">
        <f t="shared" si="88"/>
        <v>0</v>
      </c>
      <c r="UZ66" s="157"/>
      <c r="VA66" s="157" t="s">
        <v>80</v>
      </c>
      <c r="VB66" s="157">
        <v>20</v>
      </c>
      <c r="VC66" s="159">
        <v>20</v>
      </c>
      <c r="VD66" s="159">
        <v>0</v>
      </c>
      <c r="VE66" s="157">
        <v>0</v>
      </c>
      <c r="VF66" s="158">
        <f t="shared" si="89"/>
        <v>1</v>
      </c>
      <c r="VG66" s="158">
        <f t="shared" si="90"/>
        <v>0</v>
      </c>
      <c r="VH66" s="17" t="s">
        <v>119</v>
      </c>
      <c r="VI66" s="157" t="s">
        <v>80</v>
      </c>
      <c r="VJ66" s="157">
        <v>20</v>
      </c>
      <c r="VK66" s="159">
        <v>20</v>
      </c>
      <c r="VL66" s="159">
        <v>0</v>
      </c>
      <c r="VM66" s="157">
        <v>0</v>
      </c>
      <c r="VN66" s="158">
        <f t="shared" si="91"/>
        <v>1</v>
      </c>
      <c r="VO66" s="158">
        <f t="shared" si="92"/>
        <v>0</v>
      </c>
      <c r="VQ66" s="157" t="s">
        <v>80</v>
      </c>
      <c r="VR66" s="157">
        <v>20</v>
      </c>
      <c r="VS66" s="157">
        <v>20</v>
      </c>
      <c r="VT66" s="157">
        <v>0</v>
      </c>
      <c r="VU66" s="157">
        <v>0</v>
      </c>
      <c r="VV66" s="158">
        <f t="shared" si="93"/>
        <v>1</v>
      </c>
      <c r="VW66" s="158">
        <f t="shared" si="94"/>
        <v>0</v>
      </c>
      <c r="VY66" s="157" t="s">
        <v>80</v>
      </c>
      <c r="VZ66" s="157">
        <v>20</v>
      </c>
      <c r="WA66" s="157">
        <v>20</v>
      </c>
      <c r="WB66" s="157">
        <v>0</v>
      </c>
      <c r="WC66" s="157">
        <v>0</v>
      </c>
      <c r="WD66" s="158">
        <f t="shared" si="95"/>
        <v>1</v>
      </c>
      <c r="WE66" s="158">
        <f t="shared" si="96"/>
        <v>0</v>
      </c>
      <c r="WG66" s="157" t="s">
        <v>80</v>
      </c>
      <c r="WH66" s="157">
        <v>20</v>
      </c>
      <c r="WI66" s="157">
        <v>20</v>
      </c>
      <c r="WJ66" s="157">
        <v>0</v>
      </c>
      <c r="WK66" s="157">
        <v>0</v>
      </c>
      <c r="WL66" s="158">
        <f t="shared" si="97"/>
        <v>1</v>
      </c>
      <c r="WM66" s="158">
        <f t="shared" si="98"/>
        <v>0</v>
      </c>
      <c r="WO66" s="157" t="s">
        <v>80</v>
      </c>
      <c r="WP66" s="157">
        <v>20</v>
      </c>
      <c r="WQ66" s="157">
        <v>20</v>
      </c>
      <c r="WR66" s="157">
        <v>0</v>
      </c>
      <c r="WS66" s="157">
        <v>0</v>
      </c>
      <c r="WT66" s="158">
        <f t="shared" si="99"/>
        <v>1</v>
      </c>
      <c r="WU66" s="158">
        <f t="shared" si="100"/>
        <v>0</v>
      </c>
      <c r="WW66" s="157" t="s">
        <v>80</v>
      </c>
      <c r="WX66" s="157">
        <v>20</v>
      </c>
      <c r="WY66" s="157">
        <v>20</v>
      </c>
      <c r="WZ66" s="157">
        <v>0</v>
      </c>
      <c r="XA66" s="157">
        <v>0</v>
      </c>
      <c r="XB66" s="158">
        <f t="shared" si="101"/>
        <v>1</v>
      </c>
      <c r="XC66" s="158" t="str">
        <f t="shared" si="102"/>
        <v>OK</v>
      </c>
      <c r="XE66" s="157" t="s">
        <v>80</v>
      </c>
      <c r="XF66" s="157">
        <v>20</v>
      </c>
      <c r="XG66" s="157">
        <v>20</v>
      </c>
      <c r="XH66" s="157">
        <v>0</v>
      </c>
      <c r="XI66" s="157">
        <v>0</v>
      </c>
      <c r="XJ66" s="158">
        <f t="shared" si="103"/>
        <v>1</v>
      </c>
      <c r="XK66" s="158" t="str">
        <f t="shared" si="114"/>
        <v>OK</v>
      </c>
      <c r="XM66" s="157" t="s">
        <v>80</v>
      </c>
      <c r="XN66" s="157">
        <v>20</v>
      </c>
      <c r="XO66" s="157">
        <v>20</v>
      </c>
      <c r="XP66" s="157">
        <v>0</v>
      </c>
      <c r="XQ66" s="157">
        <v>0</v>
      </c>
      <c r="XR66" s="158">
        <f t="shared" si="104"/>
        <v>1</v>
      </c>
      <c r="XS66" s="158" t="str">
        <f t="shared" si="115"/>
        <v>OK</v>
      </c>
    </row>
    <row r="67" spans="1:643" ht="17.25" thickBot="1">
      <c r="A67" s="2" t="s">
        <v>82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82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ref="N67:N73" si="120">M67-F67</f>
        <v>0</v>
      </c>
      <c r="P67" s="2" t="s">
        <v>82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3"/>
        <v>0</v>
      </c>
      <c r="X67" s="2" t="s">
        <v>82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4"/>
        <v>0</v>
      </c>
      <c r="AF67" s="2" t="s">
        <v>82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5"/>
        <v>1.9999999999999962E-2</v>
      </c>
      <c r="AN67" s="2" t="s">
        <v>82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6"/>
        <v>-1.9999999999999962E-2</v>
      </c>
      <c r="AV67" s="2" t="s">
        <v>82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7"/>
        <v>0</v>
      </c>
      <c r="BD67" s="2" t="s">
        <v>82</v>
      </c>
      <c r="BE67" s="2">
        <v>71</v>
      </c>
      <c r="BF67" s="2">
        <v>32</v>
      </c>
      <c r="BG67" s="2">
        <v>11</v>
      </c>
      <c r="BH67" s="2">
        <v>28</v>
      </c>
      <c r="BI67" s="4">
        <v>0.45</v>
      </c>
      <c r="BJ67" s="4">
        <f t="shared" si="8"/>
        <v>-1.0000000000000009E-2</v>
      </c>
      <c r="BL67" s="2" t="s">
        <v>82</v>
      </c>
      <c r="BM67" s="2">
        <v>71</v>
      </c>
      <c r="BN67" s="2">
        <v>33</v>
      </c>
      <c r="BO67" s="2">
        <v>10</v>
      </c>
      <c r="BP67" s="2">
        <v>28</v>
      </c>
      <c r="BQ67" s="4">
        <v>0.46</v>
      </c>
      <c r="BR67" s="4">
        <f t="shared" si="9"/>
        <v>1.0000000000000009E-2</v>
      </c>
      <c r="BT67" s="2" t="s">
        <v>82</v>
      </c>
      <c r="BU67" s="2">
        <v>71</v>
      </c>
      <c r="BV67" s="2">
        <v>33</v>
      </c>
      <c r="BW67" s="2">
        <v>10</v>
      </c>
      <c r="BX67" s="2">
        <v>28</v>
      </c>
      <c r="BY67" s="4">
        <v>0.46</v>
      </c>
      <c r="BZ67" s="4">
        <f t="shared" si="10"/>
        <v>0</v>
      </c>
      <c r="CB67" s="2" t="s">
        <v>82</v>
      </c>
      <c r="CC67" s="2">
        <v>71</v>
      </c>
      <c r="CD67" s="2">
        <v>33</v>
      </c>
      <c r="CE67" s="2">
        <v>10</v>
      </c>
      <c r="CF67" s="2">
        <v>28</v>
      </c>
      <c r="CG67" s="4">
        <v>0.46</v>
      </c>
      <c r="CH67" s="4">
        <f t="shared" si="11"/>
        <v>0</v>
      </c>
      <c r="CJ67" s="2" t="s">
        <v>82</v>
      </c>
      <c r="CK67" s="2">
        <v>71</v>
      </c>
      <c r="CL67" s="2">
        <v>33</v>
      </c>
      <c r="CM67" s="2">
        <v>10</v>
      </c>
      <c r="CN67" s="2">
        <v>28</v>
      </c>
      <c r="CO67" s="4">
        <v>0.46</v>
      </c>
      <c r="CP67" s="4">
        <f t="shared" si="12"/>
        <v>0</v>
      </c>
      <c r="CR67" s="2" t="s">
        <v>82</v>
      </c>
      <c r="CS67" s="2">
        <v>71</v>
      </c>
      <c r="CT67" s="2">
        <v>33</v>
      </c>
      <c r="CU67" s="2">
        <v>10</v>
      </c>
      <c r="CV67" s="2">
        <v>28</v>
      </c>
      <c r="CW67" s="4">
        <v>0.46</v>
      </c>
      <c r="CX67" s="4">
        <f t="shared" si="13"/>
        <v>0</v>
      </c>
      <c r="CZ67" s="2" t="s">
        <v>82</v>
      </c>
      <c r="DA67" s="2">
        <v>71</v>
      </c>
      <c r="DB67" s="2">
        <v>33</v>
      </c>
      <c r="DC67" s="2">
        <v>10</v>
      </c>
      <c r="DD67" s="2">
        <v>28</v>
      </c>
      <c r="DE67" s="4">
        <v>0.46</v>
      </c>
      <c r="DF67" s="4">
        <f t="shared" si="14"/>
        <v>0</v>
      </c>
      <c r="DH67" s="2" t="s">
        <v>85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19"/>
        <v>0</v>
      </c>
      <c r="DP67" s="2" t="s">
        <v>85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6"/>
        <v>0</v>
      </c>
      <c r="DX67" s="2" t="s">
        <v>85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7"/>
        <v>0</v>
      </c>
      <c r="EF67" s="2" t="s">
        <v>85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8"/>
        <v>0</v>
      </c>
      <c r="EN67" s="2" t="s">
        <v>85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9"/>
        <v>0</v>
      </c>
      <c r="EV67" s="2" t="s">
        <v>85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20"/>
        <v>0</v>
      </c>
      <c r="FD67" s="2" t="s">
        <v>85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21"/>
        <v>0</v>
      </c>
      <c r="FL67" s="2" t="s">
        <v>85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4">
        <f t="shared" si="22"/>
        <v>0</v>
      </c>
      <c r="FT67" s="2" t="s">
        <v>85</v>
      </c>
      <c r="FU67" s="2">
        <v>3</v>
      </c>
      <c r="FV67" s="2">
        <v>3</v>
      </c>
      <c r="FW67" s="2">
        <v>0</v>
      </c>
      <c r="FX67" s="2">
        <v>0</v>
      </c>
      <c r="FY67" s="4">
        <v>1</v>
      </c>
      <c r="FZ67" s="4">
        <f t="shared" si="23"/>
        <v>0</v>
      </c>
      <c r="GB67" s="2" t="s">
        <v>85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4">
        <f t="shared" si="24"/>
        <v>0</v>
      </c>
      <c r="GJ67" s="2" t="s">
        <v>85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5"/>
        <v>0</v>
      </c>
      <c r="GR67" s="2" t="s">
        <v>85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111">
        <f t="shared" si="111"/>
        <v>0</v>
      </c>
      <c r="GZ67" s="2" t="s">
        <v>85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>HE67-'[1]ASUS MeMO Pad 8 K011'!ES67</f>
        <v>0</v>
      </c>
      <c r="HH67" s="2" t="s">
        <v>85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6"/>
        <v>0</v>
      </c>
      <c r="HP67" s="2" t="s">
        <v>85</v>
      </c>
      <c r="HQ67" s="2">
        <v>3</v>
      </c>
      <c r="HR67" s="2">
        <v>3</v>
      </c>
      <c r="HS67" s="2">
        <v>0</v>
      </c>
      <c r="HT67" s="2">
        <v>0</v>
      </c>
      <c r="HU67" s="4">
        <v>1</v>
      </c>
      <c r="HV67" s="4">
        <f t="shared" si="27"/>
        <v>0</v>
      </c>
      <c r="HX67" s="2" t="s">
        <v>85</v>
      </c>
      <c r="HY67" s="2">
        <v>3</v>
      </c>
      <c r="HZ67" s="2">
        <v>3</v>
      </c>
      <c r="IA67" s="2">
        <v>0</v>
      </c>
      <c r="IB67" s="2">
        <v>0</v>
      </c>
      <c r="IC67" s="4">
        <f t="shared" si="105"/>
        <v>1</v>
      </c>
      <c r="ID67" s="4">
        <f t="shared" si="28"/>
        <v>0</v>
      </c>
      <c r="IF67" s="2" t="s">
        <v>85</v>
      </c>
      <c r="IG67" s="2">
        <v>3</v>
      </c>
      <c r="IH67" s="2">
        <v>3</v>
      </c>
      <c r="II67" s="2">
        <v>0</v>
      </c>
      <c r="IJ67" s="2">
        <v>0</v>
      </c>
      <c r="IK67" s="4">
        <f t="shared" si="106"/>
        <v>1</v>
      </c>
      <c r="IL67" s="4">
        <f t="shared" si="29"/>
        <v>0</v>
      </c>
      <c r="IN67" s="2" t="s">
        <v>85</v>
      </c>
      <c r="IO67" s="2">
        <v>3</v>
      </c>
      <c r="IP67" s="2">
        <v>3</v>
      </c>
      <c r="IQ67" s="2">
        <v>0</v>
      </c>
      <c r="IR67" s="2">
        <v>0</v>
      </c>
      <c r="IS67" s="4">
        <v>1</v>
      </c>
      <c r="IT67" s="4">
        <f t="shared" si="30"/>
        <v>0</v>
      </c>
      <c r="IV67" s="2" t="s">
        <v>85</v>
      </c>
      <c r="IW67" s="2">
        <v>3</v>
      </c>
      <c r="IX67" s="2">
        <v>3</v>
      </c>
      <c r="IY67" s="2">
        <v>0</v>
      </c>
      <c r="IZ67" s="2">
        <v>0</v>
      </c>
      <c r="JA67" s="4">
        <v>1</v>
      </c>
      <c r="JB67" s="4">
        <f t="shared" si="31"/>
        <v>0</v>
      </c>
      <c r="JD67" s="2" t="s">
        <v>85</v>
      </c>
      <c r="JE67" s="2">
        <v>3</v>
      </c>
      <c r="JF67" s="2">
        <v>3</v>
      </c>
      <c r="JG67" s="2">
        <v>0</v>
      </c>
      <c r="JH67" s="2">
        <v>0</v>
      </c>
      <c r="JI67" s="4">
        <v>1</v>
      </c>
      <c r="JJ67" s="4">
        <f t="shared" si="32"/>
        <v>0</v>
      </c>
      <c r="JL67" s="2" t="s">
        <v>85</v>
      </c>
      <c r="JM67" s="2">
        <v>3</v>
      </c>
      <c r="JN67" s="2">
        <v>3</v>
      </c>
      <c r="JO67" s="2">
        <v>0</v>
      </c>
      <c r="JP67" s="2">
        <v>0</v>
      </c>
      <c r="JQ67" s="4">
        <v>1</v>
      </c>
      <c r="JR67" s="4">
        <f t="shared" si="117"/>
        <v>0</v>
      </c>
      <c r="JT67" s="2" t="s">
        <v>85</v>
      </c>
      <c r="JU67" s="2">
        <v>3</v>
      </c>
      <c r="JV67" s="2">
        <v>3</v>
      </c>
      <c r="JW67" s="2">
        <v>0</v>
      </c>
      <c r="JX67" s="2">
        <v>0</v>
      </c>
      <c r="JY67" s="4">
        <v>1</v>
      </c>
      <c r="JZ67" s="4">
        <f t="shared" si="34"/>
        <v>0</v>
      </c>
      <c r="KB67" s="2" t="s">
        <v>85</v>
      </c>
      <c r="KC67" s="2">
        <v>3</v>
      </c>
      <c r="KD67" s="2">
        <v>3</v>
      </c>
      <c r="KE67" s="2">
        <v>0</v>
      </c>
      <c r="KF67" s="2">
        <v>0</v>
      </c>
      <c r="KG67" s="4">
        <v>1</v>
      </c>
      <c r="KH67" s="4">
        <f t="shared" si="118"/>
        <v>0</v>
      </c>
      <c r="KJ67" s="2" t="s">
        <v>85</v>
      </c>
      <c r="KK67" s="2">
        <v>3</v>
      </c>
      <c r="KL67" s="2">
        <v>3</v>
      </c>
      <c r="KM67" s="2">
        <v>0</v>
      </c>
      <c r="KN67" s="2">
        <v>0</v>
      </c>
      <c r="KO67" s="4">
        <f t="shared" si="107"/>
        <v>1</v>
      </c>
      <c r="KP67" s="4">
        <f t="shared" si="36"/>
        <v>0</v>
      </c>
      <c r="KQ67" s="4"/>
      <c r="KR67" s="116" t="s">
        <v>85</v>
      </c>
      <c r="KS67" s="116">
        <v>3</v>
      </c>
      <c r="KT67" s="117">
        <v>3</v>
      </c>
      <c r="KU67" s="117">
        <v>0</v>
      </c>
      <c r="KV67" s="117">
        <v>0</v>
      </c>
      <c r="KW67" s="118">
        <v>1</v>
      </c>
      <c r="KX67" s="118">
        <v>0</v>
      </c>
      <c r="KY67" s="116"/>
      <c r="KZ67" s="116" t="s">
        <v>85</v>
      </c>
      <c r="LA67" s="116">
        <v>3</v>
      </c>
      <c r="LB67" s="116">
        <v>3</v>
      </c>
      <c r="LC67" s="116">
        <v>0</v>
      </c>
      <c r="LD67" s="116">
        <v>0</v>
      </c>
      <c r="LE67" s="122">
        <v>1</v>
      </c>
      <c r="LF67" s="158">
        <f t="shared" si="37"/>
        <v>0</v>
      </c>
      <c r="LG67" s="156"/>
      <c r="LH67" s="156" t="s">
        <v>85</v>
      </c>
      <c r="LI67" s="156">
        <v>3</v>
      </c>
      <c r="LJ67" s="156">
        <v>3</v>
      </c>
      <c r="LK67" s="156">
        <v>0</v>
      </c>
      <c r="LL67" s="156">
        <v>0</v>
      </c>
      <c r="LM67" s="162">
        <v>1</v>
      </c>
      <c r="LN67" s="158">
        <f t="shared" si="38"/>
        <v>0</v>
      </c>
      <c r="LO67" s="157"/>
      <c r="LP67" s="2" t="s">
        <v>85</v>
      </c>
      <c r="LQ67" s="2">
        <v>3</v>
      </c>
      <c r="LR67" s="2">
        <v>3</v>
      </c>
      <c r="LS67" s="2">
        <v>0</v>
      </c>
      <c r="LT67" s="2">
        <v>0</v>
      </c>
      <c r="LU67" s="4">
        <f t="shared" si="108"/>
        <v>1</v>
      </c>
      <c r="LV67" s="4">
        <f t="shared" si="39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109"/>
        <v>1</v>
      </c>
      <c r="MD67" s="158">
        <f t="shared" si="40"/>
        <v>0</v>
      </c>
      <c r="MF67" s="156" t="s">
        <v>85</v>
      </c>
      <c r="MG67" s="156">
        <v>3</v>
      </c>
      <c r="MH67" s="156">
        <v>3</v>
      </c>
      <c r="MI67" s="156">
        <v>0</v>
      </c>
      <c r="MJ67" s="156">
        <v>0</v>
      </c>
      <c r="MK67" s="162">
        <f t="shared" si="41"/>
        <v>1</v>
      </c>
      <c r="ML67" s="158">
        <f t="shared" si="42"/>
        <v>0</v>
      </c>
      <c r="MM67" s="157"/>
      <c r="MN67" s="156" t="s">
        <v>85</v>
      </c>
      <c r="MO67" s="156">
        <v>3</v>
      </c>
      <c r="MP67" s="156">
        <v>3</v>
      </c>
      <c r="MQ67" s="156">
        <v>0</v>
      </c>
      <c r="MR67" s="156">
        <v>0</v>
      </c>
      <c r="MS67" s="162">
        <v>1</v>
      </c>
      <c r="MT67" s="158">
        <f t="shared" si="43"/>
        <v>0</v>
      </c>
      <c r="MU67" s="157"/>
      <c r="MV67" s="156" t="s">
        <v>85</v>
      </c>
      <c r="MW67" s="156">
        <v>3</v>
      </c>
      <c r="MX67" s="156">
        <v>3</v>
      </c>
      <c r="MY67" s="156">
        <v>0</v>
      </c>
      <c r="MZ67" s="156">
        <v>0</v>
      </c>
      <c r="NA67" s="162">
        <v>1</v>
      </c>
      <c r="NB67" s="158">
        <f t="shared" si="44"/>
        <v>0</v>
      </c>
      <c r="NC67" s="157"/>
      <c r="ND67" s="156" t="s">
        <v>85</v>
      </c>
      <c r="NE67" s="156">
        <v>3</v>
      </c>
      <c r="NF67" s="156">
        <v>3</v>
      </c>
      <c r="NG67" s="156">
        <v>0</v>
      </c>
      <c r="NH67" s="156">
        <v>0</v>
      </c>
      <c r="NI67" s="162">
        <v>1</v>
      </c>
      <c r="NJ67" s="158">
        <f t="shared" si="45"/>
        <v>0</v>
      </c>
      <c r="NK67" s="157"/>
      <c r="NL67" s="156" t="s">
        <v>85</v>
      </c>
      <c r="NM67" s="156">
        <v>3</v>
      </c>
      <c r="NN67" s="156">
        <v>3</v>
      </c>
      <c r="NO67" s="156">
        <v>0</v>
      </c>
      <c r="NP67" s="156">
        <v>0</v>
      </c>
      <c r="NQ67" s="162">
        <v>1</v>
      </c>
      <c r="NR67" s="158">
        <f t="shared" si="46"/>
        <v>0</v>
      </c>
      <c r="NS67" s="157"/>
      <c r="OO67" s="157" t="s">
        <v>85</v>
      </c>
      <c r="OP67" s="157">
        <v>3</v>
      </c>
      <c r="OQ67" s="157">
        <v>3</v>
      </c>
      <c r="OR67" s="157">
        <v>0</v>
      </c>
      <c r="OS67" s="157">
        <v>0</v>
      </c>
      <c r="OT67" s="158">
        <f t="shared" si="47"/>
        <v>1</v>
      </c>
      <c r="OU67" s="158">
        <f t="shared" si="48"/>
        <v>0</v>
      </c>
      <c r="OW67" s="157" t="s">
        <v>85</v>
      </c>
      <c r="OX67" s="157">
        <v>3</v>
      </c>
      <c r="OY67" s="157">
        <v>3</v>
      </c>
      <c r="OZ67" s="157">
        <v>0</v>
      </c>
      <c r="PA67" s="157">
        <v>0</v>
      </c>
      <c r="PB67" s="158">
        <f t="shared" si="110"/>
        <v>1</v>
      </c>
      <c r="PC67" s="158">
        <f t="shared" si="50"/>
        <v>0</v>
      </c>
      <c r="PE67" s="157" t="s">
        <v>85</v>
      </c>
      <c r="PF67" s="157">
        <v>3</v>
      </c>
      <c r="PG67" s="157">
        <v>3</v>
      </c>
      <c r="PH67" s="157">
        <v>0</v>
      </c>
      <c r="PI67" s="157">
        <v>0</v>
      </c>
      <c r="PJ67" s="158">
        <f t="shared" si="51"/>
        <v>1</v>
      </c>
      <c r="PK67" s="158">
        <f t="shared" si="52"/>
        <v>0</v>
      </c>
      <c r="PM67" s="157" t="s">
        <v>85</v>
      </c>
      <c r="PN67" s="157">
        <v>3</v>
      </c>
      <c r="PO67" s="157">
        <v>3</v>
      </c>
      <c r="PP67" s="157">
        <v>0</v>
      </c>
      <c r="PQ67" s="157">
        <v>0</v>
      </c>
      <c r="PR67" s="158">
        <f t="shared" si="53"/>
        <v>1</v>
      </c>
      <c r="PS67" s="158">
        <f t="shared" si="54"/>
        <v>0</v>
      </c>
      <c r="PU67" s="157" t="s">
        <v>85</v>
      </c>
      <c r="PV67" s="157">
        <v>3</v>
      </c>
      <c r="PW67" s="157">
        <v>3</v>
      </c>
      <c r="PX67" s="157">
        <v>0</v>
      </c>
      <c r="PY67" s="157">
        <v>0</v>
      </c>
      <c r="PZ67" s="158">
        <f t="shared" si="55"/>
        <v>1</v>
      </c>
      <c r="QA67" s="158">
        <f t="shared" si="56"/>
        <v>0</v>
      </c>
      <c r="QC67" s="157" t="s">
        <v>85</v>
      </c>
      <c r="QD67" s="157">
        <v>3</v>
      </c>
      <c r="QE67" s="157">
        <v>3</v>
      </c>
      <c r="QF67" s="157">
        <v>0</v>
      </c>
      <c r="QG67" s="157">
        <v>0</v>
      </c>
      <c r="QH67" s="158">
        <f t="shared" si="57"/>
        <v>1</v>
      </c>
      <c r="QI67" s="158">
        <f t="shared" si="58"/>
        <v>0</v>
      </c>
      <c r="QK67" s="157" t="s">
        <v>85</v>
      </c>
      <c r="QL67" s="157">
        <v>3</v>
      </c>
      <c r="QM67" s="157">
        <v>3</v>
      </c>
      <c r="QN67" s="157">
        <v>0</v>
      </c>
      <c r="QO67" s="157">
        <v>0</v>
      </c>
      <c r="QP67" s="158">
        <f t="shared" si="59"/>
        <v>1</v>
      </c>
      <c r="QQ67" s="158">
        <f t="shared" si="60"/>
        <v>0</v>
      </c>
      <c r="QS67" s="157" t="s">
        <v>85</v>
      </c>
      <c r="QT67" s="157">
        <v>3</v>
      </c>
      <c r="QU67" s="157">
        <v>3</v>
      </c>
      <c r="QV67" s="157">
        <v>0</v>
      </c>
      <c r="QW67" s="157">
        <v>0</v>
      </c>
      <c r="QX67" s="158">
        <f t="shared" si="61"/>
        <v>1</v>
      </c>
      <c r="QY67" s="158">
        <f t="shared" si="62"/>
        <v>0</v>
      </c>
      <c r="RA67" s="157" t="s">
        <v>85</v>
      </c>
      <c r="RB67" s="157">
        <v>3</v>
      </c>
      <c r="RC67" s="157">
        <v>3</v>
      </c>
      <c r="RD67" s="157">
        <v>0</v>
      </c>
      <c r="RE67" s="157">
        <v>0</v>
      </c>
      <c r="RF67" s="158">
        <f t="shared" si="63"/>
        <v>1</v>
      </c>
      <c r="RG67" s="158">
        <f t="shared" si="64"/>
        <v>0</v>
      </c>
      <c r="RI67" s="157" t="s">
        <v>85</v>
      </c>
      <c r="RJ67" s="157">
        <v>3</v>
      </c>
      <c r="RK67" s="157">
        <v>3</v>
      </c>
      <c r="RL67" s="157">
        <v>0</v>
      </c>
      <c r="RM67" s="157">
        <v>0</v>
      </c>
      <c r="RN67" s="158">
        <f t="shared" si="65"/>
        <v>1</v>
      </c>
      <c r="RO67" s="158">
        <f t="shared" si="66"/>
        <v>0</v>
      </c>
      <c r="RQ67" s="157" t="s">
        <v>85</v>
      </c>
      <c r="RR67" s="157">
        <v>3</v>
      </c>
      <c r="RS67" s="157">
        <v>3</v>
      </c>
      <c r="RT67" s="157">
        <v>0</v>
      </c>
      <c r="RU67" s="157">
        <v>0</v>
      </c>
      <c r="RV67" s="158">
        <f t="shared" si="67"/>
        <v>1</v>
      </c>
      <c r="RW67" s="158">
        <f t="shared" si="68"/>
        <v>0</v>
      </c>
      <c r="RY67" s="157" t="s">
        <v>85</v>
      </c>
      <c r="RZ67" s="157">
        <v>3</v>
      </c>
      <c r="SA67" s="157">
        <v>3</v>
      </c>
      <c r="SB67" s="157">
        <v>0</v>
      </c>
      <c r="SC67" s="157">
        <v>0</v>
      </c>
      <c r="SD67" s="158">
        <f t="shared" si="69"/>
        <v>1</v>
      </c>
      <c r="SE67" s="158">
        <f t="shared" si="70"/>
        <v>0</v>
      </c>
      <c r="SG67" s="157" t="s">
        <v>85</v>
      </c>
      <c r="SH67" s="157">
        <v>3</v>
      </c>
      <c r="SI67" s="157">
        <v>3</v>
      </c>
      <c r="SJ67" s="157">
        <v>0</v>
      </c>
      <c r="SK67" s="157">
        <v>0</v>
      </c>
      <c r="SL67" s="158">
        <f t="shared" si="71"/>
        <v>1</v>
      </c>
      <c r="SM67" s="158">
        <f t="shared" si="72"/>
        <v>0</v>
      </c>
      <c r="SO67" s="157" t="s">
        <v>85</v>
      </c>
      <c r="SP67" s="157">
        <v>3</v>
      </c>
      <c r="SQ67" s="157">
        <v>3</v>
      </c>
      <c r="SR67" s="157">
        <v>0</v>
      </c>
      <c r="SS67" s="157">
        <v>0</v>
      </c>
      <c r="ST67" s="158">
        <f t="shared" si="73"/>
        <v>1</v>
      </c>
      <c r="SU67" s="158">
        <f t="shared" si="74"/>
        <v>0</v>
      </c>
      <c r="SW67" s="157" t="s">
        <v>85</v>
      </c>
      <c r="SX67" s="157">
        <v>3</v>
      </c>
      <c r="SY67" s="157">
        <v>3</v>
      </c>
      <c r="SZ67" s="157">
        <v>0</v>
      </c>
      <c r="TA67" s="157">
        <v>0</v>
      </c>
      <c r="TB67" s="158">
        <f t="shared" si="75"/>
        <v>1</v>
      </c>
      <c r="TC67" s="158">
        <f t="shared" si="76"/>
        <v>0</v>
      </c>
      <c r="TE67" s="157" t="s">
        <v>85</v>
      </c>
      <c r="TF67" s="157">
        <v>3</v>
      </c>
      <c r="TG67" s="157">
        <v>3</v>
      </c>
      <c r="TH67" s="157">
        <v>0</v>
      </c>
      <c r="TI67" s="157">
        <v>0</v>
      </c>
      <c r="TJ67" s="158">
        <f t="shared" si="77"/>
        <v>1</v>
      </c>
      <c r="TK67" s="158">
        <f t="shared" si="78"/>
        <v>0</v>
      </c>
      <c r="TM67" s="157" t="s">
        <v>85</v>
      </c>
      <c r="TN67" s="157">
        <v>3</v>
      </c>
      <c r="TO67" s="157">
        <v>3</v>
      </c>
      <c r="TP67" s="157">
        <v>0</v>
      </c>
      <c r="TQ67" s="157">
        <v>0</v>
      </c>
      <c r="TR67" s="158">
        <f t="shared" si="79"/>
        <v>1</v>
      </c>
      <c r="TS67" s="158">
        <f t="shared" si="80"/>
        <v>0</v>
      </c>
      <c r="TU67" s="157" t="s">
        <v>85</v>
      </c>
      <c r="TV67" s="157">
        <v>3</v>
      </c>
      <c r="TW67" s="157">
        <v>3</v>
      </c>
      <c r="TX67" s="157">
        <v>0</v>
      </c>
      <c r="TY67" s="157">
        <v>0</v>
      </c>
      <c r="TZ67" s="158">
        <f t="shared" si="81"/>
        <v>1</v>
      </c>
      <c r="UA67" s="158">
        <f t="shared" si="82"/>
        <v>0</v>
      </c>
      <c r="UC67" s="157" t="s">
        <v>85</v>
      </c>
      <c r="UD67" s="157">
        <v>3</v>
      </c>
      <c r="UE67" s="157">
        <v>3</v>
      </c>
      <c r="UF67" s="157">
        <v>0</v>
      </c>
      <c r="UG67" s="157">
        <v>0</v>
      </c>
      <c r="UH67" s="158">
        <f t="shared" si="83"/>
        <v>1</v>
      </c>
      <c r="UI67" s="158">
        <f t="shared" si="84"/>
        <v>0</v>
      </c>
      <c r="UK67" s="157" t="s">
        <v>85</v>
      </c>
      <c r="UL67" s="157">
        <v>3</v>
      </c>
      <c r="UM67" s="157">
        <v>3</v>
      </c>
      <c r="UN67" s="157">
        <v>0</v>
      </c>
      <c r="UO67" s="157">
        <v>0</v>
      </c>
      <c r="UP67" s="158">
        <f t="shared" si="85"/>
        <v>1</v>
      </c>
      <c r="UQ67" s="158">
        <f t="shared" si="86"/>
        <v>0</v>
      </c>
      <c r="US67" s="157" t="s">
        <v>85</v>
      </c>
      <c r="UT67" s="157">
        <v>3</v>
      </c>
      <c r="UU67" s="157">
        <v>3</v>
      </c>
      <c r="UV67" s="157">
        <v>0</v>
      </c>
      <c r="UW67" s="157">
        <v>0</v>
      </c>
      <c r="UX67" s="158">
        <f t="shared" si="87"/>
        <v>1</v>
      </c>
      <c r="UY67" s="158">
        <f t="shared" si="88"/>
        <v>0</v>
      </c>
      <c r="UZ67" s="157"/>
      <c r="VA67" s="157" t="s">
        <v>85</v>
      </c>
      <c r="VB67" s="157">
        <v>3</v>
      </c>
      <c r="VC67" s="157">
        <v>3</v>
      </c>
      <c r="VD67" s="157">
        <v>0</v>
      </c>
      <c r="VE67" s="157">
        <v>0</v>
      </c>
      <c r="VF67" s="158">
        <f t="shared" si="89"/>
        <v>1</v>
      </c>
      <c r="VG67" s="158">
        <f t="shared" si="90"/>
        <v>0</v>
      </c>
      <c r="VI67" s="157" t="s">
        <v>85</v>
      </c>
      <c r="VJ67" s="157">
        <v>3</v>
      </c>
      <c r="VK67" s="157">
        <v>3</v>
      </c>
      <c r="VL67" s="157">
        <v>0</v>
      </c>
      <c r="VM67" s="157">
        <v>0</v>
      </c>
      <c r="VN67" s="158">
        <f t="shared" si="91"/>
        <v>1</v>
      </c>
      <c r="VO67" s="158">
        <f t="shared" si="92"/>
        <v>0</v>
      </c>
      <c r="VQ67" s="157" t="s">
        <v>85</v>
      </c>
      <c r="VR67" s="157">
        <v>3</v>
      </c>
      <c r="VS67" s="157">
        <v>3</v>
      </c>
      <c r="VT67" s="157">
        <v>0</v>
      </c>
      <c r="VU67" s="157">
        <v>0</v>
      </c>
      <c r="VV67" s="158">
        <f t="shared" si="93"/>
        <v>1</v>
      </c>
      <c r="VW67" s="158">
        <f t="shared" si="94"/>
        <v>0</v>
      </c>
      <c r="VY67" s="157" t="s">
        <v>85</v>
      </c>
      <c r="VZ67" s="157">
        <v>3</v>
      </c>
      <c r="WA67" s="157">
        <v>3</v>
      </c>
      <c r="WB67" s="157">
        <v>0</v>
      </c>
      <c r="WC67" s="157">
        <v>0</v>
      </c>
      <c r="WD67" s="158">
        <f t="shared" si="95"/>
        <v>1</v>
      </c>
      <c r="WE67" s="158">
        <f t="shared" si="96"/>
        <v>0</v>
      </c>
      <c r="WG67" s="157" t="s">
        <v>85</v>
      </c>
      <c r="WH67" s="157">
        <v>3</v>
      </c>
      <c r="WI67" s="157">
        <v>3</v>
      </c>
      <c r="WJ67" s="157">
        <v>0</v>
      </c>
      <c r="WK67" s="157">
        <v>0</v>
      </c>
      <c r="WL67" s="158">
        <f t="shared" si="97"/>
        <v>1</v>
      </c>
      <c r="WM67" s="158">
        <f t="shared" si="98"/>
        <v>0</v>
      </c>
      <c r="WO67" s="157" t="s">
        <v>85</v>
      </c>
      <c r="WP67" s="157">
        <v>3</v>
      </c>
      <c r="WQ67" s="157">
        <v>3</v>
      </c>
      <c r="WR67" s="157">
        <v>0</v>
      </c>
      <c r="WS67" s="157">
        <v>0</v>
      </c>
      <c r="WT67" s="158">
        <f t="shared" si="99"/>
        <v>1</v>
      </c>
      <c r="WU67" s="158">
        <f t="shared" si="100"/>
        <v>0</v>
      </c>
      <c r="WW67" s="157" t="s">
        <v>85</v>
      </c>
      <c r="WX67" s="157">
        <v>3</v>
      </c>
      <c r="WY67" s="157">
        <v>3</v>
      </c>
      <c r="WZ67" s="157">
        <v>0</v>
      </c>
      <c r="XA67" s="157">
        <v>0</v>
      </c>
      <c r="XB67" s="158">
        <f t="shared" si="101"/>
        <v>1</v>
      </c>
      <c r="XC67" s="158" t="str">
        <f t="shared" si="102"/>
        <v>OK</v>
      </c>
      <c r="XE67" s="157" t="s">
        <v>85</v>
      </c>
      <c r="XF67" s="157">
        <v>3</v>
      </c>
      <c r="XG67" s="157">
        <v>3</v>
      </c>
      <c r="XH67" s="157">
        <v>0</v>
      </c>
      <c r="XI67" s="157">
        <v>0</v>
      </c>
      <c r="XJ67" s="158">
        <f t="shared" si="103"/>
        <v>1</v>
      </c>
      <c r="XK67" s="158" t="str">
        <f t="shared" si="114"/>
        <v>OK</v>
      </c>
      <c r="XM67" s="157" t="s">
        <v>85</v>
      </c>
      <c r="XN67" s="157">
        <v>3</v>
      </c>
      <c r="XO67" s="157">
        <v>3</v>
      </c>
      <c r="XP67" s="157">
        <v>0</v>
      </c>
      <c r="XQ67" s="157">
        <v>0</v>
      </c>
      <c r="XR67" s="158">
        <f t="shared" si="104"/>
        <v>1</v>
      </c>
      <c r="XS67" s="158" t="str">
        <f t="shared" si="115"/>
        <v>OK</v>
      </c>
    </row>
    <row r="68" spans="1:643" ht="17.25" thickBot="1">
      <c r="A68" s="2" t="s">
        <v>86</v>
      </c>
      <c r="B68" s="2">
        <v>493</v>
      </c>
      <c r="C68" s="2">
        <v>467</v>
      </c>
      <c r="D68" s="2">
        <v>4</v>
      </c>
      <c r="E68" s="2">
        <v>22</v>
      </c>
      <c r="F68" s="4">
        <v>0.95</v>
      </c>
      <c r="H68" s="2" t="s">
        <v>86</v>
      </c>
      <c r="I68" s="2">
        <v>493</v>
      </c>
      <c r="J68" s="2">
        <v>467</v>
      </c>
      <c r="K68" s="2">
        <v>4</v>
      </c>
      <c r="L68" s="2">
        <v>22</v>
      </c>
      <c r="M68" s="4">
        <v>0.95</v>
      </c>
      <c r="N68" s="4">
        <f t="shared" si="120"/>
        <v>0</v>
      </c>
      <c r="P68" s="2" t="s">
        <v>86</v>
      </c>
      <c r="Q68" s="2">
        <v>493</v>
      </c>
      <c r="R68" s="2">
        <v>467</v>
      </c>
      <c r="S68" s="2">
        <v>4</v>
      </c>
      <c r="T68" s="2">
        <v>22</v>
      </c>
      <c r="U68" s="4">
        <v>0.95</v>
      </c>
      <c r="V68" s="4">
        <f t="shared" ref="V68:V73" si="121">U68-M68</f>
        <v>0</v>
      </c>
      <c r="X68" s="2" t="s">
        <v>86</v>
      </c>
      <c r="Y68" s="2">
        <v>493</v>
      </c>
      <c r="Z68" s="2">
        <v>467</v>
      </c>
      <c r="AA68" s="2">
        <v>4</v>
      </c>
      <c r="AB68" s="2">
        <v>22</v>
      </c>
      <c r="AC68" s="4">
        <v>0.95</v>
      </c>
      <c r="AD68" s="4">
        <f t="shared" ref="AD68:AD73" si="122">AC68-U68</f>
        <v>0</v>
      </c>
      <c r="AF68" s="2" t="s">
        <v>86</v>
      </c>
      <c r="AG68" s="2">
        <v>555</v>
      </c>
      <c r="AH68" s="2">
        <v>553</v>
      </c>
      <c r="AI68" s="2">
        <v>2</v>
      </c>
      <c r="AJ68" s="2">
        <v>0</v>
      </c>
      <c r="AK68" s="4">
        <v>1</v>
      </c>
      <c r="AL68" s="4">
        <f t="shared" ref="AL68:AL73" si="123">AK68-AC68</f>
        <v>5.0000000000000044E-2</v>
      </c>
      <c r="AN68" s="2" t="s">
        <v>86</v>
      </c>
      <c r="AO68" s="2">
        <v>555</v>
      </c>
      <c r="AP68" s="2">
        <v>553</v>
      </c>
      <c r="AQ68" s="2">
        <v>2</v>
      </c>
      <c r="AR68" s="2">
        <v>0</v>
      </c>
      <c r="AS68" s="4">
        <v>1</v>
      </c>
      <c r="AT68" s="4">
        <f>AS68-AK68</f>
        <v>0</v>
      </c>
      <c r="AV68" s="2" t="s">
        <v>86</v>
      </c>
      <c r="AW68" s="2">
        <v>555</v>
      </c>
      <c r="AX68" s="2">
        <v>553</v>
      </c>
      <c r="AY68" s="2">
        <v>2</v>
      </c>
      <c r="AZ68" s="2">
        <v>0</v>
      </c>
      <c r="BA68" s="4">
        <v>1</v>
      </c>
      <c r="BB68" s="4">
        <f>BA68-AS68</f>
        <v>0</v>
      </c>
      <c r="BD68" s="2" t="s">
        <v>86</v>
      </c>
      <c r="BE68" s="2">
        <v>555</v>
      </c>
      <c r="BF68" s="2">
        <v>553</v>
      </c>
      <c r="BG68" s="2">
        <v>2</v>
      </c>
      <c r="BH68" s="2">
        <v>0</v>
      </c>
      <c r="BI68" s="4">
        <v>1</v>
      </c>
      <c r="BJ68" s="4">
        <f>BI68-BA68</f>
        <v>0</v>
      </c>
      <c r="BL68" s="103" t="s">
        <v>86</v>
      </c>
      <c r="BM68" s="2">
        <v>555</v>
      </c>
      <c r="BN68" s="2">
        <v>0</v>
      </c>
      <c r="BO68" s="2">
        <v>83</v>
      </c>
      <c r="BP68" s="2">
        <v>472</v>
      </c>
      <c r="BQ68" s="4">
        <v>0</v>
      </c>
      <c r="BR68" s="4">
        <f>BQ68-BI68</f>
        <v>-1</v>
      </c>
      <c r="BT68" s="103" t="s">
        <v>86</v>
      </c>
      <c r="BU68" s="2">
        <v>555</v>
      </c>
      <c r="BV68" s="2">
        <v>0</v>
      </c>
      <c r="BW68" s="2">
        <v>83</v>
      </c>
      <c r="BX68" s="2">
        <v>472</v>
      </c>
      <c r="BY68" s="4">
        <v>0</v>
      </c>
      <c r="BZ68" s="4">
        <f t="shared" ref="BZ68:BZ73" si="124">BY68-BQ68</f>
        <v>0</v>
      </c>
      <c r="CB68" s="103" t="s">
        <v>86</v>
      </c>
      <c r="CC68" s="2">
        <v>555</v>
      </c>
      <c r="CD68" s="2">
        <v>0</v>
      </c>
      <c r="CE68" s="2">
        <v>83</v>
      </c>
      <c r="CF68" s="2">
        <v>472</v>
      </c>
      <c r="CG68" s="4">
        <v>0</v>
      </c>
      <c r="CH68" s="4">
        <f t="shared" ref="CH68:CH73" si="125">CG68-BY68</f>
        <v>0</v>
      </c>
      <c r="CJ68" s="103" t="s">
        <v>86</v>
      </c>
      <c r="CK68" s="2">
        <v>555</v>
      </c>
      <c r="CL68" s="2">
        <v>0</v>
      </c>
      <c r="CM68" s="2">
        <v>0</v>
      </c>
      <c r="CN68" s="2">
        <v>555</v>
      </c>
      <c r="CO68" s="4">
        <v>0</v>
      </c>
      <c r="CP68" s="4">
        <f t="shared" ref="CP68:CP75" si="126">CO68-CG68</f>
        <v>0</v>
      </c>
      <c r="CR68" s="103" t="s">
        <v>86</v>
      </c>
      <c r="CS68" s="2">
        <v>555</v>
      </c>
      <c r="CT68" s="2">
        <v>0</v>
      </c>
      <c r="CU68" s="2">
        <v>0</v>
      </c>
      <c r="CV68" s="2">
        <v>555</v>
      </c>
      <c r="CW68" s="4">
        <v>0</v>
      </c>
      <c r="CX68" s="4">
        <f t="shared" ref="CX68:CX75" si="127">CW68-CO68</f>
        <v>0</v>
      </c>
      <c r="CZ68" s="2" t="s">
        <v>86</v>
      </c>
      <c r="DA68" s="2">
        <v>555</v>
      </c>
      <c r="DB68" s="2">
        <v>553</v>
      </c>
      <c r="DC68" s="2">
        <v>2</v>
      </c>
      <c r="DD68" s="2">
        <v>0</v>
      </c>
      <c r="DE68" s="4">
        <f>DB68/DA68</f>
        <v>0.99639639639639643</v>
      </c>
      <c r="DF68" s="4">
        <f t="shared" ref="DF68:DF75" si="128">DE68-CW68</f>
        <v>0.99639639639639643</v>
      </c>
      <c r="DG68" s="2" t="s">
        <v>119</v>
      </c>
      <c r="DH68" s="2" t="s">
        <v>108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si="119"/>
        <v>0</v>
      </c>
      <c r="DP68" s="2" t="s">
        <v>108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29">DU68-DM68</f>
        <v>0</v>
      </c>
      <c r="DX68" s="2" t="s">
        <v>108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130">EC68-DU68</f>
        <v>0</v>
      </c>
      <c r="EF68" s="2" t="s">
        <v>108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31">EK68-EC68</f>
        <v>0</v>
      </c>
      <c r="EN68" s="2" t="s">
        <v>108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32">ES68-EK68</f>
        <v>0</v>
      </c>
      <c r="EV68" s="2" t="s">
        <v>108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33">FA68-ES68</f>
        <v>0</v>
      </c>
      <c r="FD68" s="2" t="s">
        <v>108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34">FI68-FA68</f>
        <v>0</v>
      </c>
      <c r="FL68" s="2" t="s">
        <v>108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4">
        <f t="shared" ref="FR68:FR73" si="135">FQ68-FI68</f>
        <v>0</v>
      </c>
      <c r="FT68" s="2" t="s">
        <v>108</v>
      </c>
      <c r="FU68" s="2">
        <v>4</v>
      </c>
      <c r="FV68" s="2">
        <v>4</v>
      </c>
      <c r="FW68" s="2">
        <v>0</v>
      </c>
      <c r="FX68" s="2">
        <v>0</v>
      </c>
      <c r="FY68" s="4">
        <v>1</v>
      </c>
      <c r="FZ68" s="4">
        <f t="shared" ref="FZ68:FZ73" si="136">FY68-FQ68</f>
        <v>0</v>
      </c>
      <c r="GB68" s="2" t="s">
        <v>108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4">
        <f t="shared" ref="GH68:GH73" si="137">GG68-FY68</f>
        <v>0</v>
      </c>
      <c r="GJ68" s="2" t="s">
        <v>108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3" si="138">GO68-GG68</f>
        <v>0</v>
      </c>
      <c r="GR68" s="2" t="s">
        <v>108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111">
        <f t="shared" si="111"/>
        <v>0</v>
      </c>
      <c r="GZ68" s="2" t="s">
        <v>108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>HE68-'[1]ASUS MeMO Pad 8 K011'!ES68</f>
        <v>0</v>
      </c>
      <c r="HH68" s="2" t="s">
        <v>108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39">HM68-HE68</f>
        <v>0</v>
      </c>
      <c r="HP68" s="2" t="s">
        <v>108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40">HU68-HM68</f>
        <v>0</v>
      </c>
      <c r="HX68" s="2" t="s">
        <v>108</v>
      </c>
      <c r="HY68" s="2">
        <v>4</v>
      </c>
      <c r="HZ68" s="2">
        <v>4</v>
      </c>
      <c r="IA68" s="2">
        <v>0</v>
      </c>
      <c r="IB68" s="2">
        <v>0</v>
      </c>
      <c r="IC68" s="4">
        <f t="shared" ref="IC68:IC73" si="141">HZ68/HY68</f>
        <v>1</v>
      </c>
      <c r="ID68" s="4">
        <f t="shared" ref="ID68:ID73" si="142">IC68-HU68</f>
        <v>0</v>
      </c>
      <c r="IF68" s="2" t="s">
        <v>108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4" si="143">IH68/IG68</f>
        <v>1</v>
      </c>
      <c r="IL68" s="4">
        <f t="shared" ref="IL68:IL73" si="144">IK68-IC68</f>
        <v>0</v>
      </c>
      <c r="IN68" s="2" t="s">
        <v>108</v>
      </c>
      <c r="IO68" s="2">
        <v>4</v>
      </c>
      <c r="IP68" s="2">
        <v>4</v>
      </c>
      <c r="IQ68" s="2">
        <v>0</v>
      </c>
      <c r="IR68" s="2">
        <v>0</v>
      </c>
      <c r="IS68" s="4">
        <v>1</v>
      </c>
      <c r="IT68" s="4">
        <f t="shared" ref="IT68:IT74" si="145">IS68-IK68</f>
        <v>0</v>
      </c>
      <c r="IV68" s="2" t="s">
        <v>108</v>
      </c>
      <c r="IW68" s="2">
        <v>4</v>
      </c>
      <c r="IX68" s="2">
        <v>4</v>
      </c>
      <c r="IY68" s="2">
        <v>0</v>
      </c>
      <c r="IZ68" s="2">
        <v>0</v>
      </c>
      <c r="JA68" s="4">
        <v>1</v>
      </c>
      <c r="JB68" s="4">
        <f t="shared" ref="JB68:JB74" si="146">JA68-IS68</f>
        <v>0</v>
      </c>
      <c r="JD68" s="2" t="s">
        <v>108</v>
      </c>
      <c r="JE68" s="2">
        <v>4</v>
      </c>
      <c r="JF68" s="2">
        <v>4</v>
      </c>
      <c r="JG68" s="2">
        <v>0</v>
      </c>
      <c r="JH68" s="2">
        <v>0</v>
      </c>
      <c r="JI68" s="4">
        <v>1</v>
      </c>
      <c r="JJ68" s="4">
        <f t="shared" ref="JJ68:JJ73" si="147">JI68-JA68</f>
        <v>0</v>
      </c>
      <c r="JL68" s="2" t="s">
        <v>108</v>
      </c>
      <c r="JM68" s="2">
        <v>4</v>
      </c>
      <c r="JN68" s="2">
        <v>4</v>
      </c>
      <c r="JO68" s="2">
        <v>0</v>
      </c>
      <c r="JP68" s="2">
        <v>0</v>
      </c>
      <c r="JQ68" s="4">
        <v>1</v>
      </c>
      <c r="JR68" s="4">
        <f t="shared" si="117"/>
        <v>0</v>
      </c>
      <c r="JT68" s="2" t="s">
        <v>108</v>
      </c>
      <c r="JU68" s="2">
        <v>4</v>
      </c>
      <c r="JV68" s="2">
        <v>4</v>
      </c>
      <c r="JW68" s="2">
        <v>0</v>
      </c>
      <c r="JX68" s="2">
        <v>0</v>
      </c>
      <c r="JY68" s="4">
        <v>1</v>
      </c>
      <c r="JZ68" s="4">
        <f t="shared" ref="JZ68:JZ73" si="148">JY68-JQ68</f>
        <v>0</v>
      </c>
      <c r="KB68" s="2" t="s">
        <v>108</v>
      </c>
      <c r="KC68" s="2">
        <v>4</v>
      </c>
      <c r="KD68" s="2">
        <v>4</v>
      </c>
      <c r="KE68" s="2">
        <v>0</v>
      </c>
      <c r="KF68" s="2">
        <v>0</v>
      </c>
      <c r="KG68" s="4">
        <v>1</v>
      </c>
      <c r="KH68" s="4">
        <f t="shared" si="118"/>
        <v>0</v>
      </c>
      <c r="KJ68" s="2" t="s">
        <v>108</v>
      </c>
      <c r="KK68" s="2">
        <v>4</v>
      </c>
      <c r="KL68" s="2">
        <v>4</v>
      </c>
      <c r="KM68" s="2">
        <v>0</v>
      </c>
      <c r="KN68" s="2">
        <v>0</v>
      </c>
      <c r="KO68" s="4">
        <f t="shared" ref="KO68:KO73" si="149">KL68/KK68</f>
        <v>1</v>
      </c>
      <c r="KP68" s="4">
        <f t="shared" ref="KP68:KP73" si="150">KO68-KG68</f>
        <v>0</v>
      </c>
      <c r="KQ68" s="4"/>
      <c r="KR68" s="116" t="s">
        <v>108</v>
      </c>
      <c r="KS68" s="116">
        <v>4</v>
      </c>
      <c r="KT68" s="117">
        <v>4</v>
      </c>
      <c r="KU68" s="117">
        <v>0</v>
      </c>
      <c r="KV68" s="117">
        <v>0</v>
      </c>
      <c r="KW68" s="118">
        <v>1</v>
      </c>
      <c r="KX68" s="118">
        <v>0</v>
      </c>
      <c r="KY68" s="116"/>
      <c r="KZ68" s="116" t="s">
        <v>108</v>
      </c>
      <c r="LA68" s="116">
        <v>4</v>
      </c>
      <c r="LB68" s="116">
        <v>4</v>
      </c>
      <c r="LC68" s="116">
        <v>0</v>
      </c>
      <c r="LD68" s="116">
        <v>0</v>
      </c>
      <c r="LE68" s="122">
        <v>1</v>
      </c>
      <c r="LF68" s="158">
        <f t="shared" ref="LF68:LF73" si="151">LE68-KW68</f>
        <v>0</v>
      </c>
      <c r="LG68" s="156"/>
      <c r="LH68" s="156" t="s">
        <v>108</v>
      </c>
      <c r="LI68" s="156">
        <v>4</v>
      </c>
      <c r="LJ68" s="156">
        <v>4</v>
      </c>
      <c r="LK68" s="156">
        <v>0</v>
      </c>
      <c r="LL68" s="156">
        <v>0</v>
      </c>
      <c r="LM68" s="162">
        <v>1</v>
      </c>
      <c r="LN68" s="158">
        <f t="shared" ref="LN68:LN73" si="152">LM68-LE68</f>
        <v>0</v>
      </c>
      <c r="LO68" s="157"/>
      <c r="LP68" s="2" t="s">
        <v>108</v>
      </c>
      <c r="LQ68" s="2">
        <v>4</v>
      </c>
      <c r="LR68" s="2">
        <v>4</v>
      </c>
      <c r="LS68" s="2">
        <v>0</v>
      </c>
      <c r="LT68" s="2">
        <v>0</v>
      </c>
      <c r="LU68" s="4">
        <f t="shared" ref="LU68:LU74" si="153">LR68/LQ68</f>
        <v>1</v>
      </c>
      <c r="LV68" s="4">
        <f t="shared" ref="LV68:LV73" si="154">LU68-KO68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3" si="155">LZ68/LY68</f>
        <v>1</v>
      </c>
      <c r="MD68" s="158">
        <f t="shared" ref="MD68:MD74" si="156">MC68-LU68</f>
        <v>0</v>
      </c>
      <c r="MF68" s="156" t="s">
        <v>108</v>
      </c>
      <c r="MG68" s="156">
        <v>4</v>
      </c>
      <c r="MH68" s="156">
        <v>4</v>
      </c>
      <c r="MI68" s="156">
        <v>0</v>
      </c>
      <c r="MJ68" s="156">
        <v>0</v>
      </c>
      <c r="MK68" s="162">
        <f t="shared" ref="MK68:MK74" si="157">MH68/MG68</f>
        <v>1</v>
      </c>
      <c r="ML68" s="158">
        <f t="shared" ref="ML68:ML73" si="158">MK68-MC68</f>
        <v>0</v>
      </c>
      <c r="MM68" s="157"/>
      <c r="MN68" s="156" t="s">
        <v>108</v>
      </c>
      <c r="MO68" s="156">
        <v>4</v>
      </c>
      <c r="MP68" s="156">
        <v>4</v>
      </c>
      <c r="MQ68" s="156">
        <v>0</v>
      </c>
      <c r="MR68" s="156">
        <v>0</v>
      </c>
      <c r="MS68" s="162">
        <v>1</v>
      </c>
      <c r="MT68" s="158">
        <f t="shared" ref="MT68:MT73" si="159">MS68-MK68</f>
        <v>0</v>
      </c>
      <c r="MU68" s="157"/>
      <c r="MV68" s="156" t="s">
        <v>108</v>
      </c>
      <c r="MW68" s="156">
        <v>4</v>
      </c>
      <c r="MX68" s="156">
        <v>4</v>
      </c>
      <c r="MY68" s="156">
        <v>0</v>
      </c>
      <c r="MZ68" s="156">
        <v>0</v>
      </c>
      <c r="NA68" s="162">
        <v>1</v>
      </c>
      <c r="NB68" s="158">
        <f t="shared" ref="NB68:NB73" si="160">NA68-MS68</f>
        <v>0</v>
      </c>
      <c r="NC68" s="157"/>
      <c r="ND68" s="156" t="s">
        <v>108</v>
      </c>
      <c r="NE68" s="156">
        <v>4</v>
      </c>
      <c r="NF68" s="156">
        <v>4</v>
      </c>
      <c r="NG68" s="156">
        <v>0</v>
      </c>
      <c r="NH68" s="156">
        <v>0</v>
      </c>
      <c r="NI68" s="162">
        <v>1</v>
      </c>
      <c r="NJ68" s="158">
        <f t="shared" ref="NJ68:NJ73" si="161">NI68-NA68</f>
        <v>0</v>
      </c>
      <c r="NK68" s="157"/>
      <c r="NL68" s="156" t="s">
        <v>108</v>
      </c>
      <c r="NM68" s="156">
        <v>4</v>
      </c>
      <c r="NN68" s="156">
        <v>4</v>
      </c>
      <c r="NO68" s="156">
        <v>0</v>
      </c>
      <c r="NP68" s="156">
        <v>0</v>
      </c>
      <c r="NQ68" s="162">
        <v>1</v>
      </c>
      <c r="NR68" s="158">
        <f t="shared" ref="NR68:NR73" si="162">NQ68-NI68</f>
        <v>0</v>
      </c>
      <c r="NS68" s="157"/>
      <c r="OO68" s="157" t="s">
        <v>108</v>
      </c>
      <c r="OP68" s="157">
        <v>4</v>
      </c>
      <c r="OQ68" s="157">
        <v>4</v>
      </c>
      <c r="OR68" s="157">
        <v>0</v>
      </c>
      <c r="OS68" s="157">
        <v>0</v>
      </c>
      <c r="OT68" s="158">
        <f t="shared" ref="OT68:OT74" si="163">OQ68/OP68</f>
        <v>1</v>
      </c>
      <c r="OU68" s="158">
        <f t="shared" ref="OU68:OU73" si="164">OT68-NQ68</f>
        <v>0</v>
      </c>
      <c r="OW68" s="157" t="s">
        <v>108</v>
      </c>
      <c r="OX68" s="157">
        <v>4</v>
      </c>
      <c r="OY68" s="157">
        <v>4</v>
      </c>
      <c r="OZ68" s="157">
        <v>0</v>
      </c>
      <c r="PA68" s="157">
        <v>0</v>
      </c>
      <c r="PB68" s="158">
        <f t="shared" ref="PB68:PB74" si="165">OY68/OX68</f>
        <v>1</v>
      </c>
      <c r="PC68" s="158">
        <f t="shared" ref="PC68:PC73" si="166">PB68-OT68</f>
        <v>0</v>
      </c>
      <c r="PE68" s="157" t="s">
        <v>108</v>
      </c>
      <c r="PF68" s="157">
        <v>4</v>
      </c>
      <c r="PG68" s="157">
        <v>4</v>
      </c>
      <c r="PH68" s="157">
        <v>0</v>
      </c>
      <c r="PI68" s="157">
        <v>0</v>
      </c>
      <c r="PJ68" s="158">
        <f t="shared" ref="PJ68:PJ73" si="167">PG68/PF68</f>
        <v>1</v>
      </c>
      <c r="PK68" s="158">
        <f t="shared" ref="PK68:PK74" si="168">PJ68-PB68</f>
        <v>0</v>
      </c>
      <c r="PM68" s="157" t="s">
        <v>108</v>
      </c>
      <c r="PN68" s="157">
        <v>4</v>
      </c>
      <c r="PO68" s="157">
        <v>4</v>
      </c>
      <c r="PP68" s="157">
        <v>0</v>
      </c>
      <c r="PQ68" s="157">
        <v>0</v>
      </c>
      <c r="PR68" s="158">
        <f t="shared" ref="PR68:PR74" si="169">PO68/PN68</f>
        <v>1</v>
      </c>
      <c r="PS68" s="158">
        <f t="shared" ref="PS68:PS74" si="170">PR68-PJ68</f>
        <v>0</v>
      </c>
      <c r="PU68" s="157" t="s">
        <v>108</v>
      </c>
      <c r="PV68" s="157">
        <v>4</v>
      </c>
      <c r="PW68" s="157">
        <v>4</v>
      </c>
      <c r="PX68" s="157">
        <v>0</v>
      </c>
      <c r="PY68" s="157">
        <v>0</v>
      </c>
      <c r="PZ68" s="158">
        <f t="shared" ref="PZ68:PZ74" si="171">PW68/PV68</f>
        <v>1</v>
      </c>
      <c r="QA68" s="158">
        <f t="shared" ref="QA68:QA73" si="172">PZ68-PR68</f>
        <v>0</v>
      </c>
      <c r="QC68" s="157" t="s">
        <v>108</v>
      </c>
      <c r="QD68" s="157">
        <v>4</v>
      </c>
      <c r="QE68" s="157">
        <v>4</v>
      </c>
      <c r="QF68" s="157">
        <v>0</v>
      </c>
      <c r="QG68" s="157">
        <v>0</v>
      </c>
      <c r="QH68" s="158">
        <f t="shared" ref="QH68:QH74" si="173">QE68/QD68</f>
        <v>1</v>
      </c>
      <c r="QI68" s="158">
        <f t="shared" ref="QI68:QI73" si="174">QH68-PZ68</f>
        <v>0</v>
      </c>
      <c r="QK68" s="157" t="s">
        <v>108</v>
      </c>
      <c r="QL68" s="157">
        <v>4</v>
      </c>
      <c r="QM68" s="157">
        <v>4</v>
      </c>
      <c r="QN68" s="157">
        <v>0</v>
      </c>
      <c r="QO68" s="157">
        <v>0</v>
      </c>
      <c r="QP68" s="158">
        <f t="shared" ref="QP68:QP73" si="175">QM68/QL68</f>
        <v>1</v>
      </c>
      <c r="QQ68" s="158">
        <f t="shared" ref="QQ68:QQ74" si="176">QP68-QH68</f>
        <v>0</v>
      </c>
      <c r="QS68" s="157" t="s">
        <v>108</v>
      </c>
      <c r="QT68" s="157">
        <v>4</v>
      </c>
      <c r="QU68" s="157">
        <v>4</v>
      </c>
      <c r="QV68" s="157">
        <v>0</v>
      </c>
      <c r="QW68" s="157">
        <v>0</v>
      </c>
      <c r="QX68" s="158">
        <f t="shared" ref="QX68:QX73" si="177">QU68/QT68</f>
        <v>1</v>
      </c>
      <c r="QY68" s="158">
        <f t="shared" ref="QY68:QY73" si="178">QX68-QP68</f>
        <v>0</v>
      </c>
      <c r="RA68" s="157" t="s">
        <v>108</v>
      </c>
      <c r="RB68" s="157">
        <v>4</v>
      </c>
      <c r="RC68" s="157">
        <v>4</v>
      </c>
      <c r="RD68" s="157">
        <v>0</v>
      </c>
      <c r="RE68" s="157">
        <v>0</v>
      </c>
      <c r="RF68" s="158">
        <f t="shared" ref="RF68:RF73" si="179">RC68/RB68</f>
        <v>1</v>
      </c>
      <c r="RG68" s="158">
        <f t="shared" ref="RG68:RG73" si="180">RF68-QX68</f>
        <v>0</v>
      </c>
      <c r="RI68" s="157" t="s">
        <v>108</v>
      </c>
      <c r="RJ68" s="157">
        <v>4</v>
      </c>
      <c r="RK68" s="157">
        <v>4</v>
      </c>
      <c r="RL68" s="157">
        <v>0</v>
      </c>
      <c r="RM68" s="157">
        <v>0</v>
      </c>
      <c r="RN68" s="158">
        <f t="shared" ref="RN68:RN73" si="181">RK68/RJ68</f>
        <v>1</v>
      </c>
      <c r="RO68" s="158">
        <f t="shared" ref="RO68:RO73" si="182">RN68-RF68</f>
        <v>0</v>
      </c>
      <c r="RQ68" s="157" t="s">
        <v>108</v>
      </c>
      <c r="RR68" s="157">
        <v>4</v>
      </c>
      <c r="RS68" s="157">
        <v>4</v>
      </c>
      <c r="RT68" s="157">
        <v>0</v>
      </c>
      <c r="RU68" s="157">
        <v>0</v>
      </c>
      <c r="RV68" s="158">
        <f t="shared" ref="RV68:RV73" si="183">RS68/RR68</f>
        <v>1</v>
      </c>
      <c r="RW68" s="158">
        <f t="shared" ref="RW68:RW73" si="184">RV68-RN68</f>
        <v>0</v>
      </c>
      <c r="RY68" s="157" t="s">
        <v>108</v>
      </c>
      <c r="RZ68" s="157">
        <v>4</v>
      </c>
      <c r="SA68" s="157">
        <v>4</v>
      </c>
      <c r="SB68" s="157">
        <v>0</v>
      </c>
      <c r="SC68" s="157">
        <v>0</v>
      </c>
      <c r="SD68" s="158">
        <f t="shared" ref="SD68:SD73" si="185">SA68/RZ68</f>
        <v>1</v>
      </c>
      <c r="SE68" s="158">
        <f t="shared" ref="SE68:SE73" si="186">SD68-RV68</f>
        <v>0</v>
      </c>
      <c r="SG68" s="157" t="s">
        <v>108</v>
      </c>
      <c r="SH68" s="157">
        <v>4</v>
      </c>
      <c r="SI68" s="157">
        <v>4</v>
      </c>
      <c r="SJ68" s="157">
        <v>0</v>
      </c>
      <c r="SK68" s="157">
        <v>0</v>
      </c>
      <c r="SL68" s="158">
        <f t="shared" ref="SL68:SL73" si="187">SI68/SH68</f>
        <v>1</v>
      </c>
      <c r="SM68" s="158">
        <f t="shared" ref="SM68:SM73" si="188">SL68-SD68</f>
        <v>0</v>
      </c>
      <c r="SO68" s="157" t="s">
        <v>108</v>
      </c>
      <c r="SP68" s="157">
        <v>4</v>
      </c>
      <c r="SQ68" s="157">
        <v>4</v>
      </c>
      <c r="SR68" s="157">
        <v>0</v>
      </c>
      <c r="SS68" s="157">
        <v>0</v>
      </c>
      <c r="ST68" s="158">
        <f t="shared" ref="ST68:ST73" si="189">SQ68/SP68</f>
        <v>1</v>
      </c>
      <c r="SU68" s="158">
        <f t="shared" ref="SU68:SU73" si="190">ST68-SL68</f>
        <v>0</v>
      </c>
      <c r="SW68" s="157" t="s">
        <v>108</v>
      </c>
      <c r="SX68" s="157">
        <v>4</v>
      </c>
      <c r="SY68" s="157">
        <v>4</v>
      </c>
      <c r="SZ68" s="157">
        <v>0</v>
      </c>
      <c r="TA68" s="157">
        <v>0</v>
      </c>
      <c r="TB68" s="158">
        <f t="shared" ref="TB68:TB73" si="191">SY68/SX68</f>
        <v>1</v>
      </c>
      <c r="TC68" s="158">
        <f t="shared" ref="TC68:TC73" si="192">TB68-ST68</f>
        <v>0</v>
      </c>
      <c r="TE68" s="157" t="s">
        <v>108</v>
      </c>
      <c r="TF68" s="157">
        <v>4</v>
      </c>
      <c r="TG68" s="157">
        <v>4</v>
      </c>
      <c r="TH68" s="157">
        <v>0</v>
      </c>
      <c r="TI68" s="157">
        <v>0</v>
      </c>
      <c r="TJ68" s="158">
        <f t="shared" ref="TJ68:TJ73" si="193">TG68/TF68</f>
        <v>1</v>
      </c>
      <c r="TK68" s="158">
        <f t="shared" ref="TK68:TK73" si="194">TJ68-TB68</f>
        <v>0</v>
      </c>
      <c r="TM68" s="157" t="s">
        <v>108</v>
      </c>
      <c r="TN68" s="157">
        <v>4</v>
      </c>
      <c r="TO68" s="157">
        <v>4</v>
      </c>
      <c r="TP68" s="157">
        <v>0</v>
      </c>
      <c r="TQ68" s="157">
        <v>0</v>
      </c>
      <c r="TR68" s="158">
        <f t="shared" ref="TR68:TR73" si="195">TO68/TN68</f>
        <v>1</v>
      </c>
      <c r="TS68" s="158">
        <f t="shared" ref="TS68:TS73" si="196">TR68-TJ68</f>
        <v>0</v>
      </c>
      <c r="TU68" s="157" t="s">
        <v>108</v>
      </c>
      <c r="TV68" s="157">
        <v>4</v>
      </c>
      <c r="TW68" s="157">
        <v>4</v>
      </c>
      <c r="TX68" s="157">
        <v>0</v>
      </c>
      <c r="TY68" s="157">
        <v>0</v>
      </c>
      <c r="TZ68" s="158">
        <f t="shared" ref="TZ68:TZ73" si="197">TW68/TV68</f>
        <v>1</v>
      </c>
      <c r="UA68" s="158">
        <f t="shared" ref="UA68:UA73" si="198">TZ68-TR68</f>
        <v>0</v>
      </c>
      <c r="UC68" s="157" t="s">
        <v>108</v>
      </c>
      <c r="UD68" s="157">
        <v>4</v>
      </c>
      <c r="UE68" s="157">
        <v>4</v>
      </c>
      <c r="UF68" s="157">
        <v>0</v>
      </c>
      <c r="UG68" s="157">
        <v>0</v>
      </c>
      <c r="UH68" s="158">
        <f t="shared" ref="UH68:UH73" si="199">UE68/UD68</f>
        <v>1</v>
      </c>
      <c r="UI68" s="158">
        <f t="shared" ref="UI68:UI73" si="200">UH68-TZ68</f>
        <v>0</v>
      </c>
      <c r="UK68" s="157" t="s">
        <v>108</v>
      </c>
      <c r="UL68" s="157">
        <v>4</v>
      </c>
      <c r="UM68" s="157">
        <v>4</v>
      </c>
      <c r="UN68" s="157">
        <v>0</v>
      </c>
      <c r="UO68" s="157">
        <v>0</v>
      </c>
      <c r="UP68" s="158">
        <f t="shared" ref="UP68:UP73" si="201">UM68/UL68</f>
        <v>1</v>
      </c>
      <c r="UQ68" s="158">
        <f t="shared" ref="UQ68:UQ73" si="202">UP68-UH68</f>
        <v>0</v>
      </c>
      <c r="US68" s="157" t="s">
        <v>108</v>
      </c>
      <c r="UT68" s="157">
        <v>4</v>
      </c>
      <c r="UU68" s="157">
        <v>4</v>
      </c>
      <c r="UV68" s="157">
        <v>0</v>
      </c>
      <c r="UW68" s="157">
        <v>0</v>
      </c>
      <c r="UX68" s="158">
        <f t="shared" ref="UX68:UX73" si="203">UU68/UT68</f>
        <v>1</v>
      </c>
      <c r="UY68" s="158">
        <f t="shared" ref="UY68:UY73" si="204">UX68-UP68</f>
        <v>0</v>
      </c>
      <c r="UZ68" s="157"/>
      <c r="VA68" s="157" t="s">
        <v>108</v>
      </c>
      <c r="VB68" s="157">
        <v>4</v>
      </c>
      <c r="VC68" s="157">
        <v>4</v>
      </c>
      <c r="VD68" s="157">
        <v>0</v>
      </c>
      <c r="VE68" s="157">
        <v>0</v>
      </c>
      <c r="VF68" s="158">
        <f t="shared" ref="VF68:VF73" si="205">VC68/VB68</f>
        <v>1</v>
      </c>
      <c r="VG68" s="158">
        <f t="shared" ref="VG68:VG73" si="206">VF68-UX68</f>
        <v>0</v>
      </c>
      <c r="VI68" s="157" t="s">
        <v>108</v>
      </c>
      <c r="VJ68" s="157">
        <v>4</v>
      </c>
      <c r="VK68" s="157">
        <v>4</v>
      </c>
      <c r="VL68" s="157">
        <v>0</v>
      </c>
      <c r="VM68" s="157">
        <v>0</v>
      </c>
      <c r="VN68" s="158">
        <f t="shared" ref="VN68:VN73" si="207">VK68/VJ68</f>
        <v>1</v>
      </c>
      <c r="VO68" s="158">
        <f t="shared" ref="VO68:VO73" si="208">VN68-VF68</f>
        <v>0</v>
      </c>
      <c r="VQ68" s="157" t="s">
        <v>108</v>
      </c>
      <c r="VR68" s="157">
        <v>4</v>
      </c>
      <c r="VS68" s="157">
        <v>4</v>
      </c>
      <c r="VT68" s="157">
        <v>0</v>
      </c>
      <c r="VU68" s="157">
        <v>0</v>
      </c>
      <c r="VV68" s="158">
        <f t="shared" ref="VV68:VV73" si="209">VS68/VR68</f>
        <v>1</v>
      </c>
      <c r="VW68" s="158">
        <f t="shared" ref="VW68:VW73" si="210">VV68-VN68</f>
        <v>0</v>
      </c>
      <c r="VY68" s="157" t="s">
        <v>108</v>
      </c>
      <c r="VZ68" s="157">
        <v>4</v>
      </c>
      <c r="WA68" s="157">
        <v>4</v>
      </c>
      <c r="WB68" s="157">
        <v>0</v>
      </c>
      <c r="WC68" s="157">
        <v>0</v>
      </c>
      <c r="WD68" s="158">
        <f t="shared" ref="WD68:WD73" si="211">WA68/VZ68</f>
        <v>1</v>
      </c>
      <c r="WE68" s="158">
        <f t="shared" ref="WE68:WE73" si="212">WD68-VV68</f>
        <v>0</v>
      </c>
      <c r="WG68" s="157" t="s">
        <v>108</v>
      </c>
      <c r="WH68" s="157">
        <v>4</v>
      </c>
      <c r="WI68" s="157">
        <v>4</v>
      </c>
      <c r="WJ68" s="157">
        <v>0</v>
      </c>
      <c r="WK68" s="157">
        <v>0</v>
      </c>
      <c r="WL68" s="158">
        <f t="shared" ref="WL68:WL73" si="213">WI68/WH68</f>
        <v>1</v>
      </c>
      <c r="WM68" s="158">
        <f t="shared" ref="WM68:WM73" si="214">WL68-WD68</f>
        <v>0</v>
      </c>
      <c r="WO68" s="157" t="s">
        <v>108</v>
      </c>
      <c r="WP68" s="157">
        <v>4</v>
      </c>
      <c r="WQ68" s="157">
        <v>4</v>
      </c>
      <c r="WR68" s="157">
        <v>0</v>
      </c>
      <c r="WS68" s="157">
        <v>0</v>
      </c>
      <c r="WT68" s="158">
        <f t="shared" ref="WT68:WT73" si="215">WQ68/WP68</f>
        <v>1</v>
      </c>
      <c r="WU68" s="158">
        <f t="shared" ref="WU68:WU73" si="216">WT68-WL68</f>
        <v>0</v>
      </c>
      <c r="WW68" s="157" t="s">
        <v>108</v>
      </c>
      <c r="WX68" s="157">
        <v>4</v>
      </c>
      <c r="WY68" s="157">
        <v>4</v>
      </c>
      <c r="WZ68" s="157">
        <v>0</v>
      </c>
      <c r="XA68" s="157">
        <v>0</v>
      </c>
      <c r="XB68" s="158">
        <f t="shared" ref="XB68:XB74" si="217">WY68/WX68</f>
        <v>1</v>
      </c>
      <c r="XC68" s="158" t="str">
        <f t="shared" ref="XC68:XC73" si="218">IF(EXACT(WP68,WX68),IF(EXACT(WQ68,WY68),IF(EXACT(WR68,WZ68),IF(EXACT(WS68,XA68),"OK",CONCATENATE("Fail:",XB68-WT68)),CONCATENATE("Fail:",XB68-WT68)),CONCATENATE("Fail:",XB68-WT68)),CONCATENATE("Fail:",XB68-WT68))</f>
        <v>OK</v>
      </c>
      <c r="XE68" s="157" t="s">
        <v>108</v>
      </c>
      <c r="XF68" s="157">
        <v>4</v>
      </c>
      <c r="XG68" s="157">
        <v>4</v>
      </c>
      <c r="XH68" s="157">
        <v>0</v>
      </c>
      <c r="XI68" s="157">
        <v>0</v>
      </c>
      <c r="XJ68" s="158">
        <f t="shared" ref="XJ68:XJ74" si="219">XG68/XF68</f>
        <v>1</v>
      </c>
      <c r="XK68" s="158" t="str">
        <f t="shared" si="114"/>
        <v>OK</v>
      </c>
      <c r="XM68" s="157" t="s">
        <v>108</v>
      </c>
      <c r="XN68" s="157">
        <v>4</v>
      </c>
      <c r="XO68" s="157">
        <v>4</v>
      </c>
      <c r="XP68" s="157">
        <v>0</v>
      </c>
      <c r="XQ68" s="157">
        <v>0</v>
      </c>
      <c r="XR68" s="158">
        <f t="shared" ref="XR68:XR74" si="220">XO68/XN68</f>
        <v>1</v>
      </c>
      <c r="XS68" s="158" t="str">
        <f t="shared" si="115"/>
        <v>OK</v>
      </c>
    </row>
    <row r="69" spans="1:643" ht="17.25" thickBot="1">
      <c r="A69" s="2" t="s">
        <v>83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83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20"/>
        <v>0</v>
      </c>
      <c r="P69" s="2" t="s">
        <v>83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21"/>
        <v>0</v>
      </c>
      <c r="X69" s="7" t="s">
        <v>83</v>
      </c>
      <c r="Y69" s="1">
        <v>22</v>
      </c>
      <c r="Z69" s="1">
        <v>21</v>
      </c>
      <c r="AA69" s="1">
        <v>1</v>
      </c>
      <c r="AB69" s="1">
        <v>0</v>
      </c>
      <c r="AC69" s="3">
        <v>0.95</v>
      </c>
      <c r="AD69" s="4">
        <f t="shared" si="122"/>
        <v>0</v>
      </c>
      <c r="AF69" s="2" t="s">
        <v>83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23"/>
        <v>0</v>
      </c>
      <c r="AN69" s="2" t="s">
        <v>83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83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83</v>
      </c>
      <c r="BE69" s="2">
        <v>22</v>
      </c>
      <c r="BF69" s="2">
        <v>21</v>
      </c>
      <c r="BG69" s="2">
        <v>1</v>
      </c>
      <c r="BH69" s="2">
        <v>0</v>
      </c>
      <c r="BI69" s="4">
        <v>0.95</v>
      </c>
      <c r="BJ69" s="4">
        <f>BI69-BA69</f>
        <v>0</v>
      </c>
      <c r="BL69" s="2" t="s">
        <v>83</v>
      </c>
      <c r="BM69" s="2">
        <v>22</v>
      </c>
      <c r="BN69" s="2">
        <v>21</v>
      </c>
      <c r="BO69" s="2">
        <v>1</v>
      </c>
      <c r="BP69" s="2">
        <v>0</v>
      </c>
      <c r="BQ69" s="4">
        <v>0.95</v>
      </c>
      <c r="BR69" s="4">
        <f>BQ69-BI69</f>
        <v>0</v>
      </c>
      <c r="BT69" s="2" t="s">
        <v>83</v>
      </c>
      <c r="BU69" s="2">
        <v>22</v>
      </c>
      <c r="BV69" s="2">
        <v>21</v>
      </c>
      <c r="BW69" s="2">
        <v>1</v>
      </c>
      <c r="BX69" s="2">
        <v>0</v>
      </c>
      <c r="BY69" s="4">
        <v>0.95</v>
      </c>
      <c r="BZ69" s="4">
        <f t="shared" si="124"/>
        <v>0</v>
      </c>
      <c r="CB69" s="2" t="s">
        <v>83</v>
      </c>
      <c r="CC69" s="2">
        <v>22</v>
      </c>
      <c r="CD69" s="2">
        <v>21</v>
      </c>
      <c r="CE69" s="2">
        <v>1</v>
      </c>
      <c r="CF69" s="2">
        <v>0</v>
      </c>
      <c r="CG69" s="4">
        <v>0.95</v>
      </c>
      <c r="CH69" s="4">
        <f t="shared" si="125"/>
        <v>0</v>
      </c>
      <c r="CJ69" s="2" t="s">
        <v>83</v>
      </c>
      <c r="CK69" s="2">
        <v>22</v>
      </c>
      <c r="CL69" s="2">
        <v>21</v>
      </c>
      <c r="CM69" s="2">
        <v>1</v>
      </c>
      <c r="CN69" s="2">
        <v>0</v>
      </c>
      <c r="CO69" s="4">
        <v>0.95</v>
      </c>
      <c r="CP69" s="4">
        <f t="shared" si="126"/>
        <v>0</v>
      </c>
      <c r="CR69" s="2" t="s">
        <v>83</v>
      </c>
      <c r="CS69" s="2">
        <v>22</v>
      </c>
      <c r="CT69" s="2">
        <v>21</v>
      </c>
      <c r="CU69" s="2">
        <v>1</v>
      </c>
      <c r="CV69" s="2">
        <v>0</v>
      </c>
      <c r="CW69" s="4">
        <v>0.95</v>
      </c>
      <c r="CX69" s="4">
        <f t="shared" si="127"/>
        <v>0</v>
      </c>
      <c r="CZ69" s="2" t="s">
        <v>83</v>
      </c>
      <c r="DA69" s="2">
        <v>22</v>
      </c>
      <c r="DB69" s="2">
        <v>21</v>
      </c>
      <c r="DC69" s="2">
        <v>1</v>
      </c>
      <c r="DD69" s="2">
        <v>0</v>
      </c>
      <c r="DE69" s="4">
        <v>0.95</v>
      </c>
      <c r="DF69" s="4">
        <f t="shared" si="128"/>
        <v>0</v>
      </c>
      <c r="DH69" s="2" t="s">
        <v>81</v>
      </c>
      <c r="DI69" s="2">
        <v>94</v>
      </c>
      <c r="DJ69" s="2">
        <v>76</v>
      </c>
      <c r="DK69" s="2">
        <v>12</v>
      </c>
      <c r="DL69" s="2">
        <v>6</v>
      </c>
      <c r="DM69" s="4">
        <v>0.81</v>
      </c>
      <c r="DN69" s="4">
        <f t="shared" si="119"/>
        <v>0</v>
      </c>
      <c r="DP69" s="2" t="s">
        <v>81</v>
      </c>
      <c r="DQ69" s="2">
        <v>94</v>
      </c>
      <c r="DR69" s="2">
        <v>76</v>
      </c>
      <c r="DS69" s="2">
        <v>12</v>
      </c>
      <c r="DT69" s="2">
        <v>6</v>
      </c>
      <c r="DU69" s="4">
        <v>0.81</v>
      </c>
      <c r="DV69" s="4">
        <f t="shared" si="129"/>
        <v>0</v>
      </c>
      <c r="DX69" s="2" t="s">
        <v>81</v>
      </c>
      <c r="DY69" s="2">
        <v>94</v>
      </c>
      <c r="DZ69" s="2">
        <v>76</v>
      </c>
      <c r="EA69" s="2">
        <v>12</v>
      </c>
      <c r="EB69" s="2">
        <v>6</v>
      </c>
      <c r="EC69" s="4">
        <v>0.81</v>
      </c>
      <c r="ED69" s="4">
        <f t="shared" si="130"/>
        <v>0</v>
      </c>
      <c r="EF69" s="2" t="s">
        <v>81</v>
      </c>
      <c r="EG69" s="2">
        <v>94</v>
      </c>
      <c r="EH69" s="2">
        <v>76</v>
      </c>
      <c r="EI69" s="2">
        <v>12</v>
      </c>
      <c r="EJ69" s="2">
        <v>6</v>
      </c>
      <c r="EK69" s="4">
        <v>0.81</v>
      </c>
      <c r="EL69" s="4">
        <f t="shared" si="131"/>
        <v>0</v>
      </c>
      <c r="EN69" s="2" t="s">
        <v>81</v>
      </c>
      <c r="EO69" s="2">
        <v>94</v>
      </c>
      <c r="EP69" s="2">
        <v>76</v>
      </c>
      <c r="EQ69" s="2">
        <v>12</v>
      </c>
      <c r="ER69" s="2">
        <v>6</v>
      </c>
      <c r="ES69" s="4">
        <v>0.81</v>
      </c>
      <c r="ET69" s="4">
        <f t="shared" si="132"/>
        <v>0</v>
      </c>
      <c r="EV69" s="2" t="s">
        <v>81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33"/>
        <v>1.9999999999999907E-2</v>
      </c>
      <c r="FD69" s="2" t="s">
        <v>81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34"/>
        <v>0</v>
      </c>
      <c r="FL69" s="2" t="s">
        <v>81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4">
        <f t="shared" si="135"/>
        <v>0</v>
      </c>
      <c r="FT69" s="2" t="s">
        <v>81</v>
      </c>
      <c r="FU69" s="2">
        <v>92</v>
      </c>
      <c r="FV69" s="2">
        <v>76</v>
      </c>
      <c r="FW69" s="2">
        <v>10</v>
      </c>
      <c r="FX69" s="2">
        <v>6</v>
      </c>
      <c r="FY69" s="4">
        <v>0.83</v>
      </c>
      <c r="FZ69" s="4">
        <f t="shared" si="136"/>
        <v>0</v>
      </c>
      <c r="GB69" s="2" t="s">
        <v>81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4">
        <f t="shared" si="137"/>
        <v>0</v>
      </c>
      <c r="GJ69" s="2" t="s">
        <v>81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38"/>
        <v>0</v>
      </c>
      <c r="GR69" s="2" t="s">
        <v>81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111">
        <f t="shared" si="111"/>
        <v>0</v>
      </c>
      <c r="GZ69" s="2" t="s">
        <v>81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>HE69-'[1]ASUS MeMO Pad 8 K011'!ES69</f>
        <v>0</v>
      </c>
      <c r="HH69" s="2" t="s">
        <v>81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39"/>
        <v>0</v>
      </c>
      <c r="HP69" s="2" t="s">
        <v>81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40"/>
        <v>0</v>
      </c>
      <c r="HX69" s="2" t="s">
        <v>81</v>
      </c>
      <c r="HY69" s="2">
        <v>92</v>
      </c>
      <c r="HZ69" s="2">
        <v>76</v>
      </c>
      <c r="IA69" s="2">
        <v>10</v>
      </c>
      <c r="IB69" s="2">
        <v>6</v>
      </c>
      <c r="IC69" s="4">
        <f t="shared" si="141"/>
        <v>0.82608695652173914</v>
      </c>
      <c r="ID69" s="4">
        <f t="shared" si="142"/>
        <v>-3.9130434782608248E-3</v>
      </c>
      <c r="IF69" s="2" t="s">
        <v>81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43"/>
        <v>0.82608695652173914</v>
      </c>
      <c r="IL69" s="4">
        <f t="shared" si="144"/>
        <v>0</v>
      </c>
      <c r="IN69" s="2" t="s">
        <v>81</v>
      </c>
      <c r="IO69" s="2">
        <v>92</v>
      </c>
      <c r="IP69" s="2">
        <v>76</v>
      </c>
      <c r="IQ69" s="2">
        <v>10</v>
      </c>
      <c r="IR69" s="2">
        <v>6</v>
      </c>
      <c r="IS69" s="4">
        <v>0.83</v>
      </c>
      <c r="IT69" s="4">
        <f t="shared" si="145"/>
        <v>3.9130434782608248E-3</v>
      </c>
      <c r="IV69" s="2" t="s">
        <v>81</v>
      </c>
      <c r="IW69" s="2">
        <v>92</v>
      </c>
      <c r="IX69" s="2">
        <v>76</v>
      </c>
      <c r="IY69" s="2">
        <v>10</v>
      </c>
      <c r="IZ69" s="2">
        <v>6</v>
      </c>
      <c r="JA69" s="4">
        <v>0.83</v>
      </c>
      <c r="JB69" s="4">
        <f t="shared" si="146"/>
        <v>0</v>
      </c>
      <c r="JD69" s="2" t="s">
        <v>81</v>
      </c>
      <c r="JE69" s="2">
        <v>92</v>
      </c>
      <c r="JF69" s="2">
        <v>76</v>
      </c>
      <c r="JG69" s="2">
        <v>10</v>
      </c>
      <c r="JH69" s="2">
        <v>6</v>
      </c>
      <c r="JI69" s="4">
        <v>0.83</v>
      </c>
      <c r="JJ69" s="4">
        <f t="shared" si="147"/>
        <v>0</v>
      </c>
      <c r="JL69" s="2" t="s">
        <v>81</v>
      </c>
      <c r="JM69" s="2">
        <v>92</v>
      </c>
      <c r="JN69" s="2">
        <v>76</v>
      </c>
      <c r="JO69" s="2">
        <v>10</v>
      </c>
      <c r="JP69" s="2">
        <v>6</v>
      </c>
      <c r="JQ69" s="4">
        <v>0.83</v>
      </c>
      <c r="JR69" s="4">
        <f t="shared" si="117"/>
        <v>0</v>
      </c>
      <c r="JT69" s="2" t="s">
        <v>81</v>
      </c>
      <c r="JU69" s="2">
        <v>92</v>
      </c>
      <c r="JV69" s="2">
        <v>76</v>
      </c>
      <c r="JW69" s="2">
        <v>10</v>
      </c>
      <c r="JX69" s="2">
        <v>6</v>
      </c>
      <c r="JY69" s="4">
        <v>0.83</v>
      </c>
      <c r="JZ69" s="4">
        <f t="shared" si="148"/>
        <v>0</v>
      </c>
      <c r="KB69" s="2" t="s">
        <v>81</v>
      </c>
      <c r="KC69" s="2">
        <v>92</v>
      </c>
      <c r="KD69" s="2">
        <v>76</v>
      </c>
      <c r="KE69" s="2">
        <v>10</v>
      </c>
      <c r="KF69" s="2">
        <v>6</v>
      </c>
      <c r="KG69" s="4">
        <v>0.83</v>
      </c>
      <c r="KH69" s="4">
        <f t="shared" si="118"/>
        <v>0</v>
      </c>
      <c r="KJ69" s="2" t="s">
        <v>81</v>
      </c>
      <c r="KK69" s="2">
        <v>92</v>
      </c>
      <c r="KL69" s="2">
        <v>76</v>
      </c>
      <c r="KM69" s="2">
        <v>10</v>
      </c>
      <c r="KN69" s="2">
        <v>6</v>
      </c>
      <c r="KO69" s="4">
        <f t="shared" si="149"/>
        <v>0.82608695652173914</v>
      </c>
      <c r="KP69" s="4">
        <f t="shared" si="150"/>
        <v>-3.9130434782608248E-3</v>
      </c>
      <c r="KQ69" s="4"/>
      <c r="KR69" s="116" t="s">
        <v>81</v>
      </c>
      <c r="KS69" s="116">
        <v>92</v>
      </c>
      <c r="KT69" s="117">
        <v>76</v>
      </c>
      <c r="KU69" s="117">
        <v>10</v>
      </c>
      <c r="KV69" s="117">
        <v>6</v>
      </c>
      <c r="KW69" s="118">
        <v>0.83</v>
      </c>
      <c r="KX69" s="118">
        <v>0</v>
      </c>
      <c r="KY69" s="116"/>
      <c r="KZ69" s="116" t="s">
        <v>81</v>
      </c>
      <c r="LA69" s="116">
        <v>92</v>
      </c>
      <c r="LB69" s="116">
        <v>76</v>
      </c>
      <c r="LC69" s="116">
        <v>10</v>
      </c>
      <c r="LD69" s="116">
        <v>6</v>
      </c>
      <c r="LE69" s="122">
        <v>0.83</v>
      </c>
      <c r="LF69" s="158">
        <f t="shared" si="151"/>
        <v>0</v>
      </c>
      <c r="LG69" s="156"/>
      <c r="LH69" s="156" t="s">
        <v>81</v>
      </c>
      <c r="LI69" s="156">
        <v>92</v>
      </c>
      <c r="LJ69" s="156">
        <v>76</v>
      </c>
      <c r="LK69" s="156">
        <v>10</v>
      </c>
      <c r="LL69" s="156">
        <v>6</v>
      </c>
      <c r="LM69" s="162">
        <v>0.83</v>
      </c>
      <c r="LN69" s="158">
        <f t="shared" si="152"/>
        <v>0</v>
      </c>
      <c r="LO69" s="157"/>
      <c r="LP69" s="2" t="s">
        <v>267</v>
      </c>
      <c r="LQ69" s="2">
        <v>92</v>
      </c>
      <c r="LR69" s="2">
        <v>76</v>
      </c>
      <c r="LS69" s="2">
        <v>10</v>
      </c>
      <c r="LT69" s="2">
        <v>6</v>
      </c>
      <c r="LU69" s="4">
        <f t="shared" si="153"/>
        <v>0.82608695652173914</v>
      </c>
      <c r="LV69" s="4">
        <f t="shared" si="154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55"/>
        <v>0.82608695652173914</v>
      </c>
      <c r="MD69" s="158">
        <f t="shared" si="156"/>
        <v>0</v>
      </c>
      <c r="MF69" s="156" t="s">
        <v>267</v>
      </c>
      <c r="MG69" s="156">
        <v>92</v>
      </c>
      <c r="MH69" s="156">
        <v>76</v>
      </c>
      <c r="MI69" s="156">
        <v>10</v>
      </c>
      <c r="MJ69" s="156">
        <v>6</v>
      </c>
      <c r="MK69" s="162">
        <f t="shared" si="157"/>
        <v>0.82608695652173914</v>
      </c>
      <c r="ML69" s="158">
        <f t="shared" si="158"/>
        <v>0</v>
      </c>
      <c r="MM69" s="157"/>
      <c r="MN69" s="156" t="s">
        <v>267</v>
      </c>
      <c r="MO69" s="156">
        <v>92</v>
      </c>
      <c r="MP69" s="156">
        <v>76</v>
      </c>
      <c r="MQ69" s="156">
        <v>10</v>
      </c>
      <c r="MR69" s="156">
        <v>6</v>
      </c>
      <c r="MS69" s="162">
        <v>0.83</v>
      </c>
      <c r="MT69" s="158">
        <f t="shared" si="159"/>
        <v>3.9130434782608248E-3</v>
      </c>
      <c r="MU69" s="157"/>
      <c r="MV69" s="156" t="s">
        <v>267</v>
      </c>
      <c r="MW69" s="156">
        <v>92</v>
      </c>
      <c r="MX69" s="156">
        <v>76</v>
      </c>
      <c r="MY69" s="156">
        <v>10</v>
      </c>
      <c r="MZ69" s="156">
        <v>6</v>
      </c>
      <c r="NA69" s="162">
        <v>0.83</v>
      </c>
      <c r="NB69" s="158">
        <f t="shared" si="160"/>
        <v>0</v>
      </c>
      <c r="NC69" s="157"/>
      <c r="ND69" s="156" t="s">
        <v>267</v>
      </c>
      <c r="NE69" s="156">
        <v>92</v>
      </c>
      <c r="NF69" s="156">
        <v>76</v>
      </c>
      <c r="NG69" s="156">
        <v>10</v>
      </c>
      <c r="NH69" s="156">
        <v>6</v>
      </c>
      <c r="NI69" s="162">
        <v>0.83</v>
      </c>
      <c r="NJ69" s="158">
        <f t="shared" si="161"/>
        <v>0</v>
      </c>
      <c r="NK69" s="157"/>
      <c r="NL69" s="156" t="s">
        <v>267</v>
      </c>
      <c r="NM69" s="156">
        <v>92</v>
      </c>
      <c r="NN69" s="156">
        <v>76</v>
      </c>
      <c r="NO69" s="156">
        <v>10</v>
      </c>
      <c r="NP69" s="156">
        <v>6</v>
      </c>
      <c r="NQ69" s="162">
        <v>0.83</v>
      </c>
      <c r="NR69" s="158">
        <f t="shared" si="162"/>
        <v>0</v>
      </c>
      <c r="NS69" s="157"/>
      <c r="OO69" s="157" t="s">
        <v>267</v>
      </c>
      <c r="OP69" s="157">
        <v>92</v>
      </c>
      <c r="OQ69" s="157">
        <v>76</v>
      </c>
      <c r="OR69" s="157">
        <v>10</v>
      </c>
      <c r="OS69" s="157">
        <v>6</v>
      </c>
      <c r="OT69" s="158">
        <f t="shared" si="163"/>
        <v>0.82608695652173914</v>
      </c>
      <c r="OU69" s="158">
        <f t="shared" si="164"/>
        <v>-3.9130434782608248E-3</v>
      </c>
      <c r="OW69" s="157" t="s">
        <v>267</v>
      </c>
      <c r="OX69" s="157">
        <v>92</v>
      </c>
      <c r="OY69" s="157">
        <v>76</v>
      </c>
      <c r="OZ69" s="157">
        <v>10</v>
      </c>
      <c r="PA69" s="157">
        <v>6</v>
      </c>
      <c r="PB69" s="158">
        <f t="shared" si="165"/>
        <v>0.82608695652173914</v>
      </c>
      <c r="PC69" s="158">
        <f t="shared" si="166"/>
        <v>0</v>
      </c>
      <c r="PE69" s="157" t="s">
        <v>267</v>
      </c>
      <c r="PF69" s="157">
        <v>92</v>
      </c>
      <c r="PG69" s="157">
        <v>76</v>
      </c>
      <c r="PH69" s="157">
        <v>10</v>
      </c>
      <c r="PI69" s="157">
        <v>6</v>
      </c>
      <c r="PJ69" s="158">
        <f t="shared" si="167"/>
        <v>0.82608695652173914</v>
      </c>
      <c r="PK69" s="158">
        <f t="shared" si="168"/>
        <v>0</v>
      </c>
      <c r="PM69" s="157" t="s">
        <v>267</v>
      </c>
      <c r="PN69" s="157">
        <v>92</v>
      </c>
      <c r="PO69" s="157">
        <v>76</v>
      </c>
      <c r="PP69" s="157">
        <v>10</v>
      </c>
      <c r="PQ69" s="157">
        <v>6</v>
      </c>
      <c r="PR69" s="158">
        <f t="shared" si="169"/>
        <v>0.82608695652173914</v>
      </c>
      <c r="PS69" s="158">
        <f t="shared" si="170"/>
        <v>0</v>
      </c>
      <c r="PU69" s="157" t="s">
        <v>267</v>
      </c>
      <c r="PV69" s="157">
        <v>92</v>
      </c>
      <c r="PW69" s="157">
        <v>76</v>
      </c>
      <c r="PX69" s="157">
        <v>10</v>
      </c>
      <c r="PY69" s="157">
        <v>6</v>
      </c>
      <c r="PZ69" s="158">
        <f t="shared" si="171"/>
        <v>0.82608695652173914</v>
      </c>
      <c r="QA69" s="158">
        <f t="shared" si="172"/>
        <v>0</v>
      </c>
      <c r="QC69" s="157" t="s">
        <v>267</v>
      </c>
      <c r="QD69" s="157">
        <v>92</v>
      </c>
      <c r="QE69" s="157">
        <v>76</v>
      </c>
      <c r="QF69" s="157">
        <v>10</v>
      </c>
      <c r="QG69" s="157">
        <v>6</v>
      </c>
      <c r="QH69" s="158">
        <f t="shared" si="173"/>
        <v>0.82608695652173914</v>
      </c>
      <c r="QI69" s="158">
        <f t="shared" si="174"/>
        <v>0</v>
      </c>
      <c r="QK69" s="157" t="s">
        <v>267</v>
      </c>
      <c r="QL69" s="157">
        <v>92</v>
      </c>
      <c r="QM69" s="157">
        <v>76</v>
      </c>
      <c r="QN69" s="157">
        <v>10</v>
      </c>
      <c r="QO69" s="157">
        <v>6</v>
      </c>
      <c r="QP69" s="158">
        <f t="shared" si="175"/>
        <v>0.82608695652173914</v>
      </c>
      <c r="QQ69" s="158">
        <f t="shared" si="176"/>
        <v>0</v>
      </c>
      <c r="QS69" s="157" t="s">
        <v>267</v>
      </c>
      <c r="QT69" s="157">
        <v>92</v>
      </c>
      <c r="QU69" s="157">
        <v>76</v>
      </c>
      <c r="QV69" s="157">
        <v>10</v>
      </c>
      <c r="QW69" s="157">
        <v>6</v>
      </c>
      <c r="QX69" s="158">
        <f t="shared" si="177"/>
        <v>0.82608695652173914</v>
      </c>
      <c r="QY69" s="158">
        <f t="shared" si="178"/>
        <v>0</v>
      </c>
      <c r="RA69" s="157" t="s">
        <v>267</v>
      </c>
      <c r="RB69" s="157">
        <v>92</v>
      </c>
      <c r="RC69" s="157">
        <v>76</v>
      </c>
      <c r="RD69" s="157">
        <v>10</v>
      </c>
      <c r="RE69" s="157">
        <v>6</v>
      </c>
      <c r="RF69" s="158">
        <f t="shared" si="179"/>
        <v>0.82608695652173914</v>
      </c>
      <c r="RG69" s="158">
        <f t="shared" si="180"/>
        <v>0</v>
      </c>
      <c r="RI69" s="157" t="s">
        <v>267</v>
      </c>
      <c r="RJ69" s="157">
        <v>92</v>
      </c>
      <c r="RK69" s="157">
        <v>76</v>
      </c>
      <c r="RL69" s="157">
        <v>10</v>
      </c>
      <c r="RM69" s="157">
        <v>6</v>
      </c>
      <c r="RN69" s="158">
        <f t="shared" si="181"/>
        <v>0.82608695652173914</v>
      </c>
      <c r="RO69" s="158">
        <f t="shared" si="182"/>
        <v>0</v>
      </c>
      <c r="RQ69" s="157" t="s">
        <v>267</v>
      </c>
      <c r="RR69" s="157">
        <v>92</v>
      </c>
      <c r="RS69" s="157">
        <v>76</v>
      </c>
      <c r="RT69" s="157">
        <v>10</v>
      </c>
      <c r="RU69" s="157">
        <v>6</v>
      </c>
      <c r="RV69" s="158">
        <f t="shared" si="183"/>
        <v>0.82608695652173914</v>
      </c>
      <c r="RW69" s="158">
        <f t="shared" si="184"/>
        <v>0</v>
      </c>
      <c r="RY69" s="157" t="s">
        <v>267</v>
      </c>
      <c r="RZ69" s="157">
        <v>92</v>
      </c>
      <c r="SA69" s="157">
        <v>76</v>
      </c>
      <c r="SB69" s="157">
        <v>10</v>
      </c>
      <c r="SC69" s="157">
        <v>6</v>
      </c>
      <c r="SD69" s="158">
        <f t="shared" si="185"/>
        <v>0.82608695652173914</v>
      </c>
      <c r="SE69" s="158">
        <f t="shared" si="186"/>
        <v>0</v>
      </c>
      <c r="SG69" s="157" t="s">
        <v>267</v>
      </c>
      <c r="SH69" s="157">
        <v>92</v>
      </c>
      <c r="SI69" s="157">
        <v>76</v>
      </c>
      <c r="SJ69" s="157">
        <v>10</v>
      </c>
      <c r="SK69" s="157">
        <v>6</v>
      </c>
      <c r="SL69" s="158">
        <f t="shared" si="187"/>
        <v>0.82608695652173914</v>
      </c>
      <c r="SM69" s="158">
        <f t="shared" si="188"/>
        <v>0</v>
      </c>
      <c r="SO69" s="157" t="s">
        <v>267</v>
      </c>
      <c r="SP69" s="157">
        <v>92</v>
      </c>
      <c r="SQ69" s="157">
        <v>76</v>
      </c>
      <c r="SR69" s="157">
        <v>10</v>
      </c>
      <c r="SS69" s="157">
        <v>6</v>
      </c>
      <c r="ST69" s="158">
        <f t="shared" si="189"/>
        <v>0.82608695652173914</v>
      </c>
      <c r="SU69" s="158">
        <f t="shared" si="190"/>
        <v>0</v>
      </c>
      <c r="SW69" s="157" t="s">
        <v>267</v>
      </c>
      <c r="SX69" s="157">
        <v>92</v>
      </c>
      <c r="SY69" s="157">
        <v>76</v>
      </c>
      <c r="SZ69" s="157">
        <v>10</v>
      </c>
      <c r="TA69" s="157">
        <v>6</v>
      </c>
      <c r="TB69" s="158">
        <f t="shared" si="191"/>
        <v>0.82608695652173914</v>
      </c>
      <c r="TC69" s="158">
        <f t="shared" si="192"/>
        <v>0</v>
      </c>
      <c r="TE69" s="157" t="s">
        <v>267</v>
      </c>
      <c r="TF69" s="157">
        <v>92</v>
      </c>
      <c r="TG69" s="157">
        <v>76</v>
      </c>
      <c r="TH69" s="157">
        <v>10</v>
      </c>
      <c r="TI69" s="157">
        <v>6</v>
      </c>
      <c r="TJ69" s="158">
        <f t="shared" si="193"/>
        <v>0.82608695652173914</v>
      </c>
      <c r="TK69" s="158">
        <f t="shared" si="194"/>
        <v>0</v>
      </c>
      <c r="TM69" s="157" t="s">
        <v>267</v>
      </c>
      <c r="TN69" s="157">
        <v>92</v>
      </c>
      <c r="TO69" s="157">
        <v>76</v>
      </c>
      <c r="TP69" s="157">
        <v>10</v>
      </c>
      <c r="TQ69" s="157">
        <v>6</v>
      </c>
      <c r="TR69" s="158">
        <f t="shared" si="195"/>
        <v>0.82608695652173914</v>
      </c>
      <c r="TS69" s="158">
        <f t="shared" si="196"/>
        <v>0</v>
      </c>
      <c r="TU69" s="157" t="s">
        <v>267</v>
      </c>
      <c r="TV69" s="157">
        <v>92</v>
      </c>
      <c r="TW69" s="157">
        <v>76</v>
      </c>
      <c r="TX69" s="157">
        <v>10</v>
      </c>
      <c r="TY69" s="157">
        <v>6</v>
      </c>
      <c r="TZ69" s="158">
        <f t="shared" si="197"/>
        <v>0.82608695652173914</v>
      </c>
      <c r="UA69" s="158">
        <f t="shared" si="198"/>
        <v>0</v>
      </c>
      <c r="UC69" s="157" t="s">
        <v>267</v>
      </c>
      <c r="UD69" s="157">
        <v>92</v>
      </c>
      <c r="UE69" s="157">
        <v>76</v>
      </c>
      <c r="UF69" s="157">
        <v>10</v>
      </c>
      <c r="UG69" s="157">
        <v>6</v>
      </c>
      <c r="UH69" s="158">
        <f t="shared" si="199"/>
        <v>0.82608695652173914</v>
      </c>
      <c r="UI69" s="158">
        <f t="shared" si="200"/>
        <v>0</v>
      </c>
      <c r="UK69" s="157" t="s">
        <v>267</v>
      </c>
      <c r="UL69" s="157">
        <v>92</v>
      </c>
      <c r="UM69" s="157">
        <v>76</v>
      </c>
      <c r="UN69" s="157">
        <v>10</v>
      </c>
      <c r="UO69" s="157">
        <v>6</v>
      </c>
      <c r="UP69" s="158">
        <f t="shared" si="201"/>
        <v>0.82608695652173914</v>
      </c>
      <c r="UQ69" s="158">
        <f t="shared" si="202"/>
        <v>0</v>
      </c>
      <c r="US69" s="157" t="s">
        <v>267</v>
      </c>
      <c r="UT69" s="157">
        <v>92</v>
      </c>
      <c r="UU69" s="157">
        <v>76</v>
      </c>
      <c r="UV69" s="157">
        <v>10</v>
      </c>
      <c r="UW69" s="157">
        <v>6</v>
      </c>
      <c r="UX69" s="158">
        <f t="shared" si="203"/>
        <v>0.82608695652173914</v>
      </c>
      <c r="UY69" s="158">
        <f t="shared" si="204"/>
        <v>0</v>
      </c>
      <c r="UZ69" s="157"/>
      <c r="VA69" s="157" t="s">
        <v>267</v>
      </c>
      <c r="VB69" s="157">
        <v>92</v>
      </c>
      <c r="VC69" s="157">
        <v>76</v>
      </c>
      <c r="VD69" s="157">
        <v>10</v>
      </c>
      <c r="VE69" s="157">
        <v>6</v>
      </c>
      <c r="VF69" s="158">
        <f t="shared" si="205"/>
        <v>0.82608695652173914</v>
      </c>
      <c r="VG69" s="158">
        <f t="shared" si="206"/>
        <v>0</v>
      </c>
      <c r="VI69" s="157" t="s">
        <v>267</v>
      </c>
      <c r="VJ69" s="157">
        <v>92</v>
      </c>
      <c r="VK69" s="157">
        <v>76</v>
      </c>
      <c r="VL69" s="157">
        <v>10</v>
      </c>
      <c r="VM69" s="157">
        <v>6</v>
      </c>
      <c r="VN69" s="158">
        <f t="shared" si="207"/>
        <v>0.82608695652173914</v>
      </c>
      <c r="VO69" s="158">
        <f t="shared" si="208"/>
        <v>0</v>
      </c>
      <c r="VQ69" s="157" t="s">
        <v>267</v>
      </c>
      <c r="VR69" s="157">
        <v>92</v>
      </c>
      <c r="VS69" s="157">
        <v>76</v>
      </c>
      <c r="VT69" s="157">
        <v>10</v>
      </c>
      <c r="VU69" s="157">
        <v>6</v>
      </c>
      <c r="VV69" s="158">
        <f t="shared" si="209"/>
        <v>0.82608695652173914</v>
      </c>
      <c r="VW69" s="158">
        <f t="shared" si="210"/>
        <v>0</v>
      </c>
      <c r="VY69" s="157" t="s">
        <v>267</v>
      </c>
      <c r="VZ69" s="157">
        <v>92</v>
      </c>
      <c r="WA69" s="157">
        <v>76</v>
      </c>
      <c r="WB69" s="157">
        <v>10</v>
      </c>
      <c r="WC69" s="157">
        <v>6</v>
      </c>
      <c r="WD69" s="158">
        <f t="shared" si="211"/>
        <v>0.82608695652173914</v>
      </c>
      <c r="WE69" s="158">
        <f t="shared" si="212"/>
        <v>0</v>
      </c>
      <c r="WG69" s="157" t="s">
        <v>267</v>
      </c>
      <c r="WH69" s="157">
        <v>92</v>
      </c>
      <c r="WI69" s="157">
        <v>77</v>
      </c>
      <c r="WJ69" s="157">
        <v>10</v>
      </c>
      <c r="WK69" s="157">
        <v>5</v>
      </c>
      <c r="WL69" s="158">
        <f t="shared" si="213"/>
        <v>0.83695652173913049</v>
      </c>
      <c r="WM69" s="158">
        <f t="shared" si="214"/>
        <v>1.0869565217391353E-2</v>
      </c>
      <c r="WN69" s="17" t="s">
        <v>428</v>
      </c>
      <c r="WO69" s="157" t="s">
        <v>267</v>
      </c>
      <c r="WP69" s="157">
        <v>92</v>
      </c>
      <c r="WQ69" s="157">
        <v>77</v>
      </c>
      <c r="WR69" s="157">
        <v>10</v>
      </c>
      <c r="WS69" s="157">
        <v>5</v>
      </c>
      <c r="WT69" s="158">
        <f t="shared" si="215"/>
        <v>0.83695652173913049</v>
      </c>
      <c r="WU69" s="158">
        <f t="shared" si="216"/>
        <v>0</v>
      </c>
      <c r="WW69" s="157" t="s">
        <v>267</v>
      </c>
      <c r="WX69" s="157">
        <v>92</v>
      </c>
      <c r="WY69" s="157">
        <v>77</v>
      </c>
      <c r="WZ69" s="157">
        <v>10</v>
      </c>
      <c r="XA69" s="157">
        <v>5</v>
      </c>
      <c r="XB69" s="158">
        <f t="shared" si="217"/>
        <v>0.83695652173913049</v>
      </c>
      <c r="XC69" s="158" t="str">
        <f t="shared" si="218"/>
        <v>OK</v>
      </c>
      <c r="XE69" s="157" t="s">
        <v>267</v>
      </c>
      <c r="XF69" s="157">
        <v>92</v>
      </c>
      <c r="XG69" s="157">
        <v>77</v>
      </c>
      <c r="XH69" s="157">
        <v>10</v>
      </c>
      <c r="XI69" s="157">
        <v>5</v>
      </c>
      <c r="XJ69" s="158">
        <f t="shared" si="219"/>
        <v>0.83695652173913049</v>
      </c>
      <c r="XK69" s="158" t="str">
        <f t="shared" si="114"/>
        <v>OK</v>
      </c>
      <c r="XM69" s="157" t="s">
        <v>267</v>
      </c>
      <c r="XN69" s="157">
        <v>92</v>
      </c>
      <c r="XO69" s="157">
        <v>77</v>
      </c>
      <c r="XP69" s="157">
        <v>10</v>
      </c>
      <c r="XQ69" s="157">
        <v>5</v>
      </c>
      <c r="XR69" s="158">
        <f t="shared" si="220"/>
        <v>0.83695652173913049</v>
      </c>
      <c r="XS69" s="158" t="str">
        <f t="shared" si="115"/>
        <v>OK</v>
      </c>
    </row>
    <row r="70" spans="1:643" s="7" customFormat="1" ht="16.5" customHeight="1" thickBot="1">
      <c r="A70" s="7" t="s">
        <v>84</v>
      </c>
      <c r="B70" s="7">
        <v>143</v>
      </c>
      <c r="C70" s="7">
        <v>114</v>
      </c>
      <c r="D70" s="7">
        <v>15</v>
      </c>
      <c r="E70" s="7">
        <v>14</v>
      </c>
      <c r="F70" s="28">
        <v>0.8</v>
      </c>
      <c r="H70" s="7" t="s">
        <v>84</v>
      </c>
      <c r="I70" s="7">
        <v>143</v>
      </c>
      <c r="J70" s="7">
        <v>112</v>
      </c>
      <c r="K70" s="7">
        <v>17</v>
      </c>
      <c r="L70" s="7">
        <v>14</v>
      </c>
      <c r="M70" s="28">
        <v>0.78</v>
      </c>
      <c r="N70" s="28">
        <f t="shared" si="120"/>
        <v>-2.0000000000000018E-2</v>
      </c>
      <c r="P70" s="7" t="s">
        <v>84</v>
      </c>
      <c r="Q70" s="7">
        <v>143</v>
      </c>
      <c r="R70" s="7">
        <v>112</v>
      </c>
      <c r="S70" s="7">
        <v>17</v>
      </c>
      <c r="T70" s="7">
        <v>14</v>
      </c>
      <c r="U70" s="28">
        <v>0.78</v>
      </c>
      <c r="V70" s="28">
        <f t="shared" si="121"/>
        <v>0</v>
      </c>
      <c r="X70" s="7" t="s">
        <v>84</v>
      </c>
      <c r="Y70" s="7">
        <v>143</v>
      </c>
      <c r="Z70" s="7">
        <v>112</v>
      </c>
      <c r="AA70" s="7">
        <v>17</v>
      </c>
      <c r="AB70" s="7">
        <v>14</v>
      </c>
      <c r="AC70" s="28">
        <v>0.78</v>
      </c>
      <c r="AD70" s="28">
        <f t="shared" si="122"/>
        <v>0</v>
      </c>
      <c r="AF70" s="7" t="s">
        <v>84</v>
      </c>
      <c r="AG70" s="7">
        <v>143</v>
      </c>
      <c r="AH70" s="7">
        <v>113</v>
      </c>
      <c r="AI70" s="7">
        <v>16</v>
      </c>
      <c r="AJ70" s="7">
        <v>14</v>
      </c>
      <c r="AK70" s="28">
        <v>0.79</v>
      </c>
      <c r="AL70" s="28">
        <f t="shared" si="123"/>
        <v>1.0000000000000009E-2</v>
      </c>
      <c r="AN70" s="7" t="s">
        <v>84</v>
      </c>
      <c r="AO70" s="7">
        <v>143</v>
      </c>
      <c r="AP70" s="7">
        <v>115</v>
      </c>
      <c r="AQ70" s="7">
        <v>14</v>
      </c>
      <c r="AR70" s="7">
        <v>14</v>
      </c>
      <c r="AS70" s="28">
        <v>0.8</v>
      </c>
      <c r="AT70" s="28">
        <f>AS70-AK70</f>
        <v>1.0000000000000009E-2</v>
      </c>
      <c r="AV70" s="7" t="s">
        <v>84</v>
      </c>
      <c r="AW70" s="7">
        <v>143</v>
      </c>
      <c r="AX70" s="7">
        <v>115</v>
      </c>
      <c r="AY70" s="7">
        <v>14</v>
      </c>
      <c r="AZ70" s="7">
        <v>14</v>
      </c>
      <c r="BA70" s="28">
        <v>0.8</v>
      </c>
      <c r="BB70" s="28">
        <f>BA70-AS70</f>
        <v>0</v>
      </c>
      <c r="BD70" s="7" t="s">
        <v>84</v>
      </c>
      <c r="BE70" s="7">
        <v>143</v>
      </c>
      <c r="BF70" s="7">
        <v>113</v>
      </c>
      <c r="BG70" s="7">
        <v>16</v>
      </c>
      <c r="BH70" s="7">
        <v>14</v>
      </c>
      <c r="BI70" s="28">
        <v>0.79</v>
      </c>
      <c r="BJ70" s="28">
        <f>BI70-BA70</f>
        <v>-1.0000000000000009E-2</v>
      </c>
      <c r="BL70" s="7" t="s">
        <v>84</v>
      </c>
      <c r="BM70" s="7">
        <v>143</v>
      </c>
      <c r="BN70" s="7">
        <v>113</v>
      </c>
      <c r="BO70" s="7">
        <v>16</v>
      </c>
      <c r="BP70" s="7">
        <v>14</v>
      </c>
      <c r="BQ70" s="28">
        <v>0.79</v>
      </c>
      <c r="BR70" s="28">
        <f>BQ70-BI70</f>
        <v>0</v>
      </c>
      <c r="BT70" s="7" t="s">
        <v>84</v>
      </c>
      <c r="BU70" s="7">
        <v>143</v>
      </c>
      <c r="BV70" s="7">
        <v>113</v>
      </c>
      <c r="BW70" s="7">
        <v>16</v>
      </c>
      <c r="BX70" s="7">
        <v>14</v>
      </c>
      <c r="BY70" s="28">
        <v>0.79</v>
      </c>
      <c r="BZ70" s="28">
        <f t="shared" si="124"/>
        <v>0</v>
      </c>
      <c r="CB70" s="7" t="s">
        <v>84</v>
      </c>
      <c r="CC70" s="7">
        <v>143</v>
      </c>
      <c r="CD70" s="7">
        <v>113</v>
      </c>
      <c r="CE70" s="7">
        <v>16</v>
      </c>
      <c r="CF70" s="7">
        <v>14</v>
      </c>
      <c r="CG70" s="28">
        <v>0.79</v>
      </c>
      <c r="CH70" s="28">
        <f t="shared" si="125"/>
        <v>0</v>
      </c>
      <c r="CJ70" s="7" t="s">
        <v>84</v>
      </c>
      <c r="CK70" s="7">
        <v>143</v>
      </c>
      <c r="CL70" s="7">
        <v>113</v>
      </c>
      <c r="CM70" s="7">
        <v>16</v>
      </c>
      <c r="CN70" s="7">
        <v>14</v>
      </c>
      <c r="CO70" s="28">
        <v>0.79</v>
      </c>
      <c r="CP70" s="28">
        <f t="shared" si="126"/>
        <v>0</v>
      </c>
      <c r="CR70" s="7" t="s">
        <v>84</v>
      </c>
      <c r="CS70" s="7">
        <v>143</v>
      </c>
      <c r="CT70" s="7">
        <v>113</v>
      </c>
      <c r="CU70" s="7">
        <v>16</v>
      </c>
      <c r="CV70" s="7">
        <v>14</v>
      </c>
      <c r="CW70" s="28">
        <v>0.79</v>
      </c>
      <c r="CX70" s="28">
        <f t="shared" si="127"/>
        <v>0</v>
      </c>
      <c r="CZ70" s="7" t="s">
        <v>84</v>
      </c>
      <c r="DA70" s="7">
        <v>143</v>
      </c>
      <c r="DB70" s="7">
        <v>113</v>
      </c>
      <c r="DC70" s="7">
        <v>16</v>
      </c>
      <c r="DD70" s="7">
        <v>14</v>
      </c>
      <c r="DE70" s="28">
        <v>0.79</v>
      </c>
      <c r="DF70" s="28">
        <f t="shared" si="128"/>
        <v>0</v>
      </c>
      <c r="DH70" s="7" t="s">
        <v>82</v>
      </c>
      <c r="DI70" s="7">
        <v>71</v>
      </c>
      <c r="DJ70" s="7">
        <v>33</v>
      </c>
      <c r="DK70" s="7">
        <v>10</v>
      </c>
      <c r="DL70" s="7">
        <v>28</v>
      </c>
      <c r="DM70" s="28">
        <v>0.46</v>
      </c>
      <c r="DN70" s="28">
        <f t="shared" si="119"/>
        <v>0</v>
      </c>
      <c r="DP70" s="7" t="s">
        <v>82</v>
      </c>
      <c r="DQ70" s="7">
        <v>71</v>
      </c>
      <c r="DR70" s="7">
        <v>33</v>
      </c>
      <c r="DS70" s="7">
        <v>10</v>
      </c>
      <c r="DT70" s="7">
        <v>28</v>
      </c>
      <c r="DU70" s="28">
        <v>0.46</v>
      </c>
      <c r="DV70" s="28">
        <f t="shared" si="129"/>
        <v>0</v>
      </c>
      <c r="DX70" s="7" t="s">
        <v>82</v>
      </c>
      <c r="DY70" s="7">
        <v>71</v>
      </c>
      <c r="DZ70" s="7">
        <v>33</v>
      </c>
      <c r="EA70" s="7">
        <v>10</v>
      </c>
      <c r="EB70" s="7">
        <v>28</v>
      </c>
      <c r="EC70" s="28">
        <v>0.46</v>
      </c>
      <c r="ED70" s="28">
        <f t="shared" si="130"/>
        <v>0</v>
      </c>
      <c r="EF70" s="7" t="s">
        <v>82</v>
      </c>
      <c r="EG70" s="7">
        <v>71</v>
      </c>
      <c r="EH70" s="7">
        <v>34</v>
      </c>
      <c r="EI70" s="7">
        <v>9</v>
      </c>
      <c r="EJ70" s="7">
        <v>28</v>
      </c>
      <c r="EK70" s="28">
        <v>0.48</v>
      </c>
      <c r="EL70" s="28">
        <f t="shared" si="131"/>
        <v>1.9999999999999962E-2</v>
      </c>
      <c r="EN70" s="7" t="s">
        <v>82</v>
      </c>
      <c r="EO70" s="7">
        <v>71</v>
      </c>
      <c r="EP70" s="7">
        <v>34</v>
      </c>
      <c r="EQ70" s="7">
        <v>9</v>
      </c>
      <c r="ER70" s="7">
        <v>28</v>
      </c>
      <c r="ES70" s="28">
        <v>0.46</v>
      </c>
      <c r="ET70" s="28">
        <v>0</v>
      </c>
      <c r="EU70" s="7" t="s">
        <v>119</v>
      </c>
      <c r="EV70" s="7" t="s">
        <v>82</v>
      </c>
      <c r="EW70" s="7">
        <v>71</v>
      </c>
      <c r="EX70" s="7">
        <v>34</v>
      </c>
      <c r="EY70" s="7">
        <v>9</v>
      </c>
      <c r="EZ70" s="7">
        <v>28</v>
      </c>
      <c r="FA70" s="28">
        <v>0.48</v>
      </c>
      <c r="FB70" s="28">
        <f t="shared" si="133"/>
        <v>1.9999999999999962E-2</v>
      </c>
      <c r="FD70" s="7" t="s">
        <v>82</v>
      </c>
      <c r="FE70" s="7">
        <v>71</v>
      </c>
      <c r="FF70" s="7">
        <v>33</v>
      </c>
      <c r="FG70" s="7">
        <v>10</v>
      </c>
      <c r="FH70" s="7">
        <v>28</v>
      </c>
      <c r="FI70" s="28">
        <v>0.46</v>
      </c>
      <c r="FJ70" s="28">
        <f t="shared" si="134"/>
        <v>-1.9999999999999962E-2</v>
      </c>
      <c r="FL70" s="7" t="s">
        <v>82</v>
      </c>
      <c r="FM70" s="7">
        <v>71</v>
      </c>
      <c r="FN70" s="7">
        <v>34</v>
      </c>
      <c r="FO70" s="7">
        <v>9</v>
      </c>
      <c r="FP70" s="7">
        <v>28</v>
      </c>
      <c r="FQ70" s="28">
        <v>0.46</v>
      </c>
      <c r="FR70" s="28">
        <f t="shared" si="135"/>
        <v>0</v>
      </c>
      <c r="FS70" s="7" t="s">
        <v>119</v>
      </c>
      <c r="FT70" s="7" t="s">
        <v>82</v>
      </c>
      <c r="FU70" s="7">
        <v>71</v>
      </c>
      <c r="FV70" s="7">
        <v>34</v>
      </c>
      <c r="FW70" s="7">
        <v>9</v>
      </c>
      <c r="FX70" s="7">
        <v>28</v>
      </c>
      <c r="FY70" s="28">
        <v>0.46</v>
      </c>
      <c r="FZ70" s="28">
        <f t="shared" si="136"/>
        <v>0</v>
      </c>
      <c r="GA70" s="7" t="s">
        <v>119</v>
      </c>
      <c r="GB70" s="7" t="s">
        <v>82</v>
      </c>
      <c r="GC70" s="7">
        <v>71</v>
      </c>
      <c r="GD70" s="7">
        <v>34</v>
      </c>
      <c r="GE70" s="7">
        <v>9</v>
      </c>
      <c r="GF70" s="7">
        <v>28</v>
      </c>
      <c r="GG70" s="28">
        <v>0.48</v>
      </c>
      <c r="GH70" s="28">
        <f t="shared" si="137"/>
        <v>1.9999999999999962E-2</v>
      </c>
      <c r="GI70" s="7" t="s">
        <v>119</v>
      </c>
      <c r="GJ70" s="7" t="s">
        <v>82</v>
      </c>
      <c r="GK70" s="7">
        <v>71</v>
      </c>
      <c r="GL70" s="7">
        <v>34</v>
      </c>
      <c r="GM70" s="7">
        <v>9</v>
      </c>
      <c r="GN70" s="7">
        <v>28</v>
      </c>
      <c r="GO70" s="28">
        <v>0.46</v>
      </c>
      <c r="GP70" s="28">
        <f t="shared" si="138"/>
        <v>-1.9999999999999962E-2</v>
      </c>
      <c r="GQ70" s="7" t="s">
        <v>119</v>
      </c>
      <c r="GR70" s="7" t="s">
        <v>82</v>
      </c>
      <c r="GS70" s="7">
        <v>71</v>
      </c>
      <c r="GT70" s="7">
        <v>33</v>
      </c>
      <c r="GU70" s="7">
        <v>10</v>
      </c>
      <c r="GV70" s="7">
        <v>28</v>
      </c>
      <c r="GW70" s="28">
        <v>0.46</v>
      </c>
      <c r="GX70" s="113">
        <f t="shared" si="111"/>
        <v>0</v>
      </c>
      <c r="GZ70" s="7" t="s">
        <v>82</v>
      </c>
      <c r="HA70" s="7">
        <v>71</v>
      </c>
      <c r="HB70" s="7">
        <v>33</v>
      </c>
      <c r="HC70" s="7">
        <v>10</v>
      </c>
      <c r="HD70" s="7">
        <v>28</v>
      </c>
      <c r="HE70" s="28">
        <v>0.46</v>
      </c>
      <c r="HF70" s="28">
        <f>HE70-'[1]ASUS MeMO Pad 8 K011'!ES70</f>
        <v>0</v>
      </c>
      <c r="HH70" s="7" t="s">
        <v>82</v>
      </c>
      <c r="HI70" s="7">
        <v>71</v>
      </c>
      <c r="HJ70" s="7">
        <v>33</v>
      </c>
      <c r="HK70" s="7">
        <v>10</v>
      </c>
      <c r="HL70" s="7">
        <v>28</v>
      </c>
      <c r="HM70" s="28">
        <v>0.46</v>
      </c>
      <c r="HN70" s="28">
        <f t="shared" si="139"/>
        <v>0</v>
      </c>
      <c r="HP70" s="7" t="s">
        <v>82</v>
      </c>
      <c r="HQ70" s="7">
        <v>71</v>
      </c>
      <c r="HR70" s="7">
        <v>33</v>
      </c>
      <c r="HS70" s="7">
        <v>10</v>
      </c>
      <c r="HT70" s="7">
        <v>28</v>
      </c>
      <c r="HU70" s="28">
        <v>0.46</v>
      </c>
      <c r="HV70" s="28">
        <f t="shared" si="140"/>
        <v>0</v>
      </c>
      <c r="HX70" s="7" t="s">
        <v>82</v>
      </c>
      <c r="HY70" s="7">
        <v>71</v>
      </c>
      <c r="HZ70" s="7">
        <v>34</v>
      </c>
      <c r="IA70" s="7">
        <v>9</v>
      </c>
      <c r="IB70" s="7">
        <v>28</v>
      </c>
      <c r="IC70" s="28">
        <f t="shared" si="141"/>
        <v>0.47887323943661969</v>
      </c>
      <c r="ID70" s="28">
        <f t="shared" si="142"/>
        <v>1.8873239436619671E-2</v>
      </c>
      <c r="IF70" s="7" t="s">
        <v>82</v>
      </c>
      <c r="IG70" s="7">
        <v>71</v>
      </c>
      <c r="IH70" s="7">
        <v>34</v>
      </c>
      <c r="II70" s="7">
        <v>9</v>
      </c>
      <c r="IJ70" s="7">
        <v>28</v>
      </c>
      <c r="IK70" s="28">
        <f t="shared" si="143"/>
        <v>0.47887323943661969</v>
      </c>
      <c r="IL70" s="28">
        <f t="shared" si="144"/>
        <v>0</v>
      </c>
      <c r="IM70" s="7" t="s">
        <v>119</v>
      </c>
      <c r="IN70" s="7" t="s">
        <v>82</v>
      </c>
      <c r="IO70" s="7">
        <v>71</v>
      </c>
      <c r="IP70" s="7">
        <v>34</v>
      </c>
      <c r="IQ70" s="7">
        <v>9</v>
      </c>
      <c r="IR70" s="7">
        <v>28</v>
      </c>
      <c r="IS70" s="28">
        <f>IP70/IO70</f>
        <v>0.47887323943661969</v>
      </c>
      <c r="IT70" s="28">
        <f t="shared" si="145"/>
        <v>0</v>
      </c>
      <c r="IU70" s="7" t="s">
        <v>217</v>
      </c>
      <c r="IV70" s="7" t="s">
        <v>82</v>
      </c>
      <c r="IW70" s="7">
        <v>71</v>
      </c>
      <c r="IX70" s="7">
        <v>34</v>
      </c>
      <c r="IY70" s="7">
        <v>9</v>
      </c>
      <c r="IZ70" s="7">
        <v>28</v>
      </c>
      <c r="JA70" s="28">
        <f>IX70/IW70</f>
        <v>0.47887323943661969</v>
      </c>
      <c r="JB70" s="28">
        <f t="shared" si="146"/>
        <v>0</v>
      </c>
      <c r="JC70" s="7" t="s">
        <v>222</v>
      </c>
      <c r="JD70" s="2" t="s">
        <v>82</v>
      </c>
      <c r="JE70" s="2">
        <v>71</v>
      </c>
      <c r="JF70" s="2">
        <v>34</v>
      </c>
      <c r="JG70" s="2">
        <v>9</v>
      </c>
      <c r="JH70" s="2">
        <v>28</v>
      </c>
      <c r="JI70" s="4">
        <v>0.46</v>
      </c>
      <c r="JJ70" s="4">
        <f t="shared" si="147"/>
        <v>-1.8873239436619671E-2</v>
      </c>
      <c r="JK70" s="2" t="s">
        <v>119</v>
      </c>
      <c r="JL70" s="2" t="s">
        <v>82</v>
      </c>
      <c r="JM70" s="2">
        <v>71</v>
      </c>
      <c r="JN70" s="2">
        <v>34</v>
      </c>
      <c r="JO70" s="2">
        <v>9</v>
      </c>
      <c r="JP70" s="2">
        <v>28</v>
      </c>
      <c r="JQ70" s="4">
        <v>0.46</v>
      </c>
      <c r="JR70" s="4">
        <f t="shared" si="117"/>
        <v>0</v>
      </c>
      <c r="JS70" s="2" t="s">
        <v>119</v>
      </c>
      <c r="JT70" s="2" t="s">
        <v>82</v>
      </c>
      <c r="JU70" s="2">
        <v>71</v>
      </c>
      <c r="JV70" s="2">
        <v>34</v>
      </c>
      <c r="JW70" s="2">
        <v>9</v>
      </c>
      <c r="JX70" s="2">
        <v>28</v>
      </c>
      <c r="JY70" s="4">
        <f>JV70/JU70</f>
        <v>0.47887323943661969</v>
      </c>
      <c r="JZ70" s="4">
        <f t="shared" si="148"/>
        <v>1.8873239436619671E-2</v>
      </c>
      <c r="KA70" s="2"/>
      <c r="KB70" s="2" t="s">
        <v>82</v>
      </c>
      <c r="KC70" s="2">
        <v>71</v>
      </c>
      <c r="KD70" s="2">
        <v>34</v>
      </c>
      <c r="KE70" s="2">
        <v>9</v>
      </c>
      <c r="KF70" s="2">
        <v>28</v>
      </c>
      <c r="KG70" s="4">
        <f>KD70/KC70</f>
        <v>0.47887323943661969</v>
      </c>
      <c r="KH70" s="4">
        <f t="shared" si="118"/>
        <v>0</v>
      </c>
      <c r="KI70" s="2" t="s">
        <v>119</v>
      </c>
      <c r="KJ70" s="2" t="s">
        <v>82</v>
      </c>
      <c r="KK70" s="2">
        <v>71</v>
      </c>
      <c r="KL70" s="2">
        <v>34</v>
      </c>
      <c r="KM70" s="2">
        <v>9</v>
      </c>
      <c r="KN70" s="2">
        <v>28</v>
      </c>
      <c r="KO70" s="4">
        <f t="shared" si="149"/>
        <v>0.47887323943661969</v>
      </c>
      <c r="KP70" s="4">
        <f t="shared" si="150"/>
        <v>0</v>
      </c>
      <c r="KQ70" s="7" t="s">
        <v>119</v>
      </c>
      <c r="KR70" s="125" t="s">
        <v>82</v>
      </c>
      <c r="KS70" s="116">
        <v>71</v>
      </c>
      <c r="KT70" s="117">
        <v>34</v>
      </c>
      <c r="KU70" s="117">
        <v>9</v>
      </c>
      <c r="KV70" s="117">
        <v>28</v>
      </c>
      <c r="KW70" s="118">
        <v>0.47887323943661969</v>
      </c>
      <c r="KX70" s="118">
        <v>0</v>
      </c>
      <c r="KY70" s="116" t="s">
        <v>119</v>
      </c>
      <c r="KZ70" s="116" t="s">
        <v>82</v>
      </c>
      <c r="LA70" s="116">
        <v>71</v>
      </c>
      <c r="LB70" s="116">
        <v>34</v>
      </c>
      <c r="LC70" s="116">
        <v>9</v>
      </c>
      <c r="LD70" s="116">
        <v>28</v>
      </c>
      <c r="LE70" s="122">
        <v>0.48</v>
      </c>
      <c r="LF70" s="158">
        <f t="shared" si="151"/>
        <v>1.1267605633802913E-3</v>
      </c>
      <c r="LG70" s="159" t="s">
        <v>119</v>
      </c>
      <c r="LH70" s="166" t="s">
        <v>82</v>
      </c>
      <c r="LI70" s="156">
        <v>71</v>
      </c>
      <c r="LJ70" s="156">
        <v>34</v>
      </c>
      <c r="LK70" s="156">
        <v>9</v>
      </c>
      <c r="LL70" s="156">
        <v>28</v>
      </c>
      <c r="LM70" s="162">
        <v>0.48</v>
      </c>
      <c r="LN70" s="158">
        <f t="shared" si="152"/>
        <v>0</v>
      </c>
      <c r="LO70" s="159" t="s">
        <v>119</v>
      </c>
      <c r="LP70" s="2" t="s">
        <v>82</v>
      </c>
      <c r="LQ70" s="2">
        <v>71</v>
      </c>
      <c r="LR70" s="2">
        <v>34</v>
      </c>
      <c r="LS70" s="2">
        <v>9</v>
      </c>
      <c r="LT70" s="2">
        <v>28</v>
      </c>
      <c r="LU70" s="4">
        <f t="shared" si="153"/>
        <v>0.47887323943661969</v>
      </c>
      <c r="LV70" s="4">
        <f t="shared" si="154"/>
        <v>0</v>
      </c>
      <c r="LW70" s="7" t="s">
        <v>119</v>
      </c>
      <c r="LX70" s="157" t="s">
        <v>82</v>
      </c>
      <c r="LY70" s="157">
        <v>71</v>
      </c>
      <c r="LZ70" s="157">
        <v>34</v>
      </c>
      <c r="MA70" s="157">
        <v>9</v>
      </c>
      <c r="MB70" s="157">
        <v>28</v>
      </c>
      <c r="MC70" s="158">
        <f t="shared" si="155"/>
        <v>0.47887323943661969</v>
      </c>
      <c r="MD70" s="158">
        <f t="shared" si="156"/>
        <v>0</v>
      </c>
      <c r="ME70" s="7" t="s">
        <v>119</v>
      </c>
      <c r="MF70" s="156" t="s">
        <v>82</v>
      </c>
      <c r="MG70" s="156">
        <v>71</v>
      </c>
      <c r="MH70" s="156">
        <v>34</v>
      </c>
      <c r="MI70" s="156">
        <v>9</v>
      </c>
      <c r="MJ70" s="156">
        <v>28</v>
      </c>
      <c r="MK70" s="162">
        <f t="shared" si="157"/>
        <v>0.47887323943661969</v>
      </c>
      <c r="ML70" s="158">
        <f t="shared" si="158"/>
        <v>0</v>
      </c>
      <c r="MM70" s="159"/>
      <c r="MN70" s="156" t="s">
        <v>82</v>
      </c>
      <c r="MO70" s="156">
        <v>71</v>
      </c>
      <c r="MP70" s="156">
        <v>34</v>
      </c>
      <c r="MQ70" s="156">
        <v>9</v>
      </c>
      <c r="MR70" s="156">
        <v>28</v>
      </c>
      <c r="MS70" s="162">
        <v>0.46</v>
      </c>
      <c r="MT70" s="158">
        <f t="shared" si="159"/>
        <v>-1.8873239436619671E-2</v>
      </c>
      <c r="MU70" s="159" t="s">
        <v>119</v>
      </c>
      <c r="MV70" s="156" t="s">
        <v>82</v>
      </c>
      <c r="MW70" s="156">
        <v>71</v>
      </c>
      <c r="MX70" s="156">
        <v>34</v>
      </c>
      <c r="MY70" s="156">
        <v>9</v>
      </c>
      <c r="MZ70" s="156">
        <v>28</v>
      </c>
      <c r="NA70" s="162">
        <v>0.46</v>
      </c>
      <c r="NB70" s="158">
        <f t="shared" si="160"/>
        <v>0</v>
      </c>
      <c r="NC70" s="159"/>
      <c r="ND70" s="156" t="s">
        <v>82</v>
      </c>
      <c r="NE70" s="156">
        <v>71</v>
      </c>
      <c r="NF70" s="156">
        <v>34</v>
      </c>
      <c r="NG70" s="156">
        <v>9</v>
      </c>
      <c r="NH70" s="156">
        <v>28</v>
      </c>
      <c r="NI70" s="162">
        <v>0.46</v>
      </c>
      <c r="NJ70" s="158">
        <f t="shared" si="161"/>
        <v>0</v>
      </c>
      <c r="NK70" s="159"/>
      <c r="NL70" s="156" t="s">
        <v>82</v>
      </c>
      <c r="NM70" s="156">
        <v>71</v>
      </c>
      <c r="NN70" s="156">
        <v>34</v>
      </c>
      <c r="NO70" s="156">
        <v>9</v>
      </c>
      <c r="NP70" s="156">
        <v>28</v>
      </c>
      <c r="NQ70" s="162">
        <v>0.46</v>
      </c>
      <c r="NR70" s="158">
        <f t="shared" si="162"/>
        <v>0</v>
      </c>
      <c r="NS70" s="159" t="s">
        <v>119</v>
      </c>
      <c r="NY70" s="28"/>
      <c r="OG70" s="28"/>
      <c r="OO70" s="157" t="s">
        <v>82</v>
      </c>
      <c r="OP70" s="157">
        <v>71</v>
      </c>
      <c r="OQ70" s="157">
        <v>45</v>
      </c>
      <c r="OR70" s="157">
        <v>8</v>
      </c>
      <c r="OS70" s="157">
        <v>18</v>
      </c>
      <c r="OT70" s="158">
        <f t="shared" si="163"/>
        <v>0.63380281690140849</v>
      </c>
      <c r="OU70" s="158">
        <f t="shared" si="164"/>
        <v>0.17380281690140847</v>
      </c>
      <c r="OW70" s="157" t="s">
        <v>82</v>
      </c>
      <c r="OX70" s="157">
        <v>71</v>
      </c>
      <c r="OY70" s="157">
        <v>45</v>
      </c>
      <c r="OZ70" s="157">
        <v>8</v>
      </c>
      <c r="PA70" s="157">
        <v>18</v>
      </c>
      <c r="PB70" s="158">
        <f t="shared" si="165"/>
        <v>0.63380281690140849</v>
      </c>
      <c r="PC70" s="158">
        <f t="shared" si="166"/>
        <v>0</v>
      </c>
      <c r="PE70" s="157" t="s">
        <v>82</v>
      </c>
      <c r="PF70" s="157">
        <v>71</v>
      </c>
      <c r="PG70" s="157">
        <v>45</v>
      </c>
      <c r="PH70" s="157">
        <v>8</v>
      </c>
      <c r="PI70" s="157">
        <v>18</v>
      </c>
      <c r="PJ70" s="158">
        <f t="shared" si="167"/>
        <v>0.63380281690140849</v>
      </c>
      <c r="PK70" s="158">
        <f t="shared" si="168"/>
        <v>0</v>
      </c>
      <c r="PM70" s="157" t="s">
        <v>82</v>
      </c>
      <c r="PN70" s="157">
        <v>71</v>
      </c>
      <c r="PO70" s="157">
        <v>46</v>
      </c>
      <c r="PP70" s="157">
        <v>7</v>
      </c>
      <c r="PQ70" s="157">
        <v>18</v>
      </c>
      <c r="PR70" s="158">
        <f t="shared" si="169"/>
        <v>0.647887323943662</v>
      </c>
      <c r="PS70" s="158">
        <f t="shared" si="170"/>
        <v>1.4084507042253502E-2</v>
      </c>
      <c r="PT70" s="7" t="s">
        <v>119</v>
      </c>
      <c r="PU70" s="157" t="s">
        <v>82</v>
      </c>
      <c r="PV70" s="157">
        <v>71</v>
      </c>
      <c r="PW70" s="157">
        <v>46</v>
      </c>
      <c r="PX70" s="157">
        <v>7</v>
      </c>
      <c r="PY70" s="157">
        <v>18</v>
      </c>
      <c r="PZ70" s="158">
        <f t="shared" si="171"/>
        <v>0.647887323943662</v>
      </c>
      <c r="QA70" s="158">
        <f t="shared" si="172"/>
        <v>0</v>
      </c>
      <c r="QB70" s="7" t="s">
        <v>119</v>
      </c>
      <c r="QC70" s="157" t="s">
        <v>82</v>
      </c>
      <c r="QD70" s="157">
        <v>71</v>
      </c>
      <c r="QE70" s="157">
        <v>46</v>
      </c>
      <c r="QF70" s="159">
        <v>7</v>
      </c>
      <c r="QG70" s="157">
        <v>18</v>
      </c>
      <c r="QH70" s="158">
        <f t="shared" si="173"/>
        <v>0.647887323943662</v>
      </c>
      <c r="QI70" s="158">
        <f t="shared" si="174"/>
        <v>0</v>
      </c>
      <c r="QJ70" s="7" t="s">
        <v>119</v>
      </c>
      <c r="QK70" s="157" t="s">
        <v>82</v>
      </c>
      <c r="QL70" s="157">
        <v>71</v>
      </c>
      <c r="QM70" s="157">
        <v>46</v>
      </c>
      <c r="QN70" s="159">
        <v>7</v>
      </c>
      <c r="QO70" s="157">
        <v>18</v>
      </c>
      <c r="QP70" s="158">
        <f t="shared" si="175"/>
        <v>0.647887323943662</v>
      </c>
      <c r="QQ70" s="158">
        <f t="shared" si="176"/>
        <v>0</v>
      </c>
      <c r="QR70" s="7" t="s">
        <v>119</v>
      </c>
      <c r="QS70" s="157" t="s">
        <v>82</v>
      </c>
      <c r="QT70" s="157">
        <v>71</v>
      </c>
      <c r="QU70" s="159">
        <v>46</v>
      </c>
      <c r="QV70" s="159">
        <v>7</v>
      </c>
      <c r="QW70" s="157">
        <v>18</v>
      </c>
      <c r="QX70" s="158">
        <f t="shared" si="177"/>
        <v>0.647887323943662</v>
      </c>
      <c r="QY70" s="158">
        <f t="shared" si="178"/>
        <v>0</v>
      </c>
      <c r="QZ70" s="157" t="s">
        <v>119</v>
      </c>
      <c r="RA70" s="157" t="s">
        <v>82</v>
      </c>
      <c r="RB70" s="157">
        <v>71</v>
      </c>
      <c r="RC70" s="159">
        <v>46</v>
      </c>
      <c r="RD70" s="159">
        <v>7</v>
      </c>
      <c r="RE70" s="157">
        <v>18</v>
      </c>
      <c r="RF70" s="158">
        <f t="shared" si="179"/>
        <v>0.647887323943662</v>
      </c>
      <c r="RG70" s="158">
        <f t="shared" si="180"/>
        <v>0</v>
      </c>
      <c r="RH70" s="157" t="s">
        <v>119</v>
      </c>
      <c r="RI70" s="157" t="s">
        <v>82</v>
      </c>
      <c r="RJ70" s="157">
        <v>71</v>
      </c>
      <c r="RK70" s="157">
        <v>46</v>
      </c>
      <c r="RL70" s="157">
        <v>7</v>
      </c>
      <c r="RM70" s="157">
        <v>18</v>
      </c>
      <c r="RN70" s="158">
        <f t="shared" si="181"/>
        <v>0.647887323943662</v>
      </c>
      <c r="RO70" s="158">
        <f t="shared" si="182"/>
        <v>0</v>
      </c>
      <c r="RQ70" s="157" t="s">
        <v>82</v>
      </c>
      <c r="RR70" s="157">
        <v>71</v>
      </c>
      <c r="RS70" s="159">
        <v>46</v>
      </c>
      <c r="RT70" s="159">
        <v>7</v>
      </c>
      <c r="RU70" s="157">
        <v>18</v>
      </c>
      <c r="RV70" s="158">
        <f t="shared" si="183"/>
        <v>0.647887323943662</v>
      </c>
      <c r="RW70" s="158">
        <f t="shared" si="184"/>
        <v>0</v>
      </c>
      <c r="RX70" s="17" t="s">
        <v>119</v>
      </c>
      <c r="RY70" s="157" t="s">
        <v>82</v>
      </c>
      <c r="RZ70" s="157">
        <v>71</v>
      </c>
      <c r="SA70" s="159">
        <v>46</v>
      </c>
      <c r="SB70" s="159">
        <v>7</v>
      </c>
      <c r="SC70" s="157">
        <v>18</v>
      </c>
      <c r="SD70" s="158">
        <f t="shared" si="185"/>
        <v>0.647887323943662</v>
      </c>
      <c r="SE70" s="158">
        <f t="shared" si="186"/>
        <v>0</v>
      </c>
      <c r="SF70" s="17" t="s">
        <v>119</v>
      </c>
      <c r="SG70" s="157" t="s">
        <v>82</v>
      </c>
      <c r="SH70" s="157">
        <v>71</v>
      </c>
      <c r="SI70" s="159">
        <v>46</v>
      </c>
      <c r="SJ70" s="159">
        <v>7</v>
      </c>
      <c r="SK70" s="157">
        <v>18</v>
      </c>
      <c r="SL70" s="158">
        <f t="shared" si="187"/>
        <v>0.647887323943662</v>
      </c>
      <c r="SM70" s="158">
        <f t="shared" si="188"/>
        <v>0</v>
      </c>
      <c r="SN70" s="17" t="s">
        <v>119</v>
      </c>
      <c r="SO70" s="157" t="s">
        <v>82</v>
      </c>
      <c r="SP70" s="157">
        <v>71</v>
      </c>
      <c r="SQ70" s="159">
        <v>46</v>
      </c>
      <c r="SR70" s="159">
        <v>7</v>
      </c>
      <c r="SS70" s="157">
        <v>18</v>
      </c>
      <c r="ST70" s="158">
        <f t="shared" si="189"/>
        <v>0.647887323943662</v>
      </c>
      <c r="SU70" s="158">
        <f t="shared" si="190"/>
        <v>0</v>
      </c>
      <c r="SV70" s="17" t="s">
        <v>119</v>
      </c>
      <c r="SW70" s="157" t="s">
        <v>82</v>
      </c>
      <c r="SX70" s="157">
        <v>71</v>
      </c>
      <c r="SY70" s="159">
        <v>46</v>
      </c>
      <c r="SZ70" s="159">
        <v>7</v>
      </c>
      <c r="TA70" s="157">
        <v>18</v>
      </c>
      <c r="TB70" s="158">
        <f t="shared" si="191"/>
        <v>0.647887323943662</v>
      </c>
      <c r="TC70" s="158">
        <f t="shared" si="192"/>
        <v>0</v>
      </c>
      <c r="TD70" s="17" t="s">
        <v>119</v>
      </c>
      <c r="TE70" s="157" t="s">
        <v>82</v>
      </c>
      <c r="TF70" s="157">
        <v>71</v>
      </c>
      <c r="TG70" s="159">
        <v>46</v>
      </c>
      <c r="TH70" s="159">
        <v>7</v>
      </c>
      <c r="TI70" s="157">
        <v>18</v>
      </c>
      <c r="TJ70" s="158">
        <f t="shared" si="193"/>
        <v>0.647887323943662</v>
      </c>
      <c r="TK70" s="158">
        <f t="shared" si="194"/>
        <v>0</v>
      </c>
      <c r="TL70" s="17" t="s">
        <v>119</v>
      </c>
      <c r="TM70" s="157" t="s">
        <v>82</v>
      </c>
      <c r="TN70" s="157">
        <v>71</v>
      </c>
      <c r="TO70" s="159">
        <v>46</v>
      </c>
      <c r="TP70" s="159">
        <v>7</v>
      </c>
      <c r="TQ70" s="157">
        <v>18</v>
      </c>
      <c r="TR70" s="158">
        <f t="shared" si="195"/>
        <v>0.647887323943662</v>
      </c>
      <c r="TS70" s="158">
        <f t="shared" si="196"/>
        <v>0</v>
      </c>
      <c r="TT70" s="17" t="s">
        <v>119</v>
      </c>
      <c r="TU70" s="157" t="s">
        <v>82</v>
      </c>
      <c r="TV70" s="157">
        <v>71</v>
      </c>
      <c r="TW70" s="159">
        <v>46</v>
      </c>
      <c r="TX70" s="159">
        <v>7</v>
      </c>
      <c r="TY70" s="157">
        <v>18</v>
      </c>
      <c r="TZ70" s="158">
        <f t="shared" si="197"/>
        <v>0.647887323943662</v>
      </c>
      <c r="UA70" s="158">
        <f t="shared" si="198"/>
        <v>0</v>
      </c>
      <c r="UB70" s="17" t="s">
        <v>119</v>
      </c>
      <c r="UC70" s="157" t="s">
        <v>82</v>
      </c>
      <c r="UD70" s="157">
        <v>71</v>
      </c>
      <c r="UE70" s="159">
        <v>46</v>
      </c>
      <c r="UF70" s="159">
        <v>7</v>
      </c>
      <c r="UG70" s="157">
        <v>18</v>
      </c>
      <c r="UH70" s="158">
        <f t="shared" si="199"/>
        <v>0.647887323943662</v>
      </c>
      <c r="UI70" s="158">
        <f t="shared" si="200"/>
        <v>0</v>
      </c>
      <c r="UJ70" s="17" t="s">
        <v>119</v>
      </c>
      <c r="UK70" s="157" t="s">
        <v>82</v>
      </c>
      <c r="UL70" s="157">
        <v>71</v>
      </c>
      <c r="UM70" s="159">
        <v>46</v>
      </c>
      <c r="UN70" s="159">
        <v>7</v>
      </c>
      <c r="UO70" s="157">
        <v>18</v>
      </c>
      <c r="UP70" s="158">
        <f t="shared" si="201"/>
        <v>0.647887323943662</v>
      </c>
      <c r="UQ70" s="158">
        <f t="shared" si="202"/>
        <v>0</v>
      </c>
      <c r="UR70" s="17" t="s">
        <v>119</v>
      </c>
      <c r="US70" s="157" t="s">
        <v>82</v>
      </c>
      <c r="UT70" s="157">
        <v>71</v>
      </c>
      <c r="UU70" s="159">
        <v>46</v>
      </c>
      <c r="UV70" s="159">
        <v>7</v>
      </c>
      <c r="UW70" s="157">
        <v>18</v>
      </c>
      <c r="UX70" s="158">
        <f t="shared" si="203"/>
        <v>0.647887323943662</v>
      </c>
      <c r="UY70" s="158">
        <f t="shared" si="204"/>
        <v>0</v>
      </c>
      <c r="UZ70" s="110" t="s">
        <v>119</v>
      </c>
      <c r="VA70" s="157" t="s">
        <v>82</v>
      </c>
      <c r="VB70" s="157">
        <v>71</v>
      </c>
      <c r="VC70" s="159">
        <v>46</v>
      </c>
      <c r="VD70" s="159">
        <v>7</v>
      </c>
      <c r="VE70" s="157">
        <v>18</v>
      </c>
      <c r="VF70" s="158">
        <f t="shared" si="205"/>
        <v>0.647887323943662</v>
      </c>
      <c r="VG70" s="158">
        <f t="shared" si="206"/>
        <v>0</v>
      </c>
      <c r="VH70" s="17" t="s">
        <v>119</v>
      </c>
      <c r="VI70" s="157" t="s">
        <v>82</v>
      </c>
      <c r="VJ70" s="157">
        <v>71</v>
      </c>
      <c r="VK70" s="159">
        <v>46</v>
      </c>
      <c r="VL70" s="159">
        <v>7</v>
      </c>
      <c r="VM70" s="157">
        <v>18</v>
      </c>
      <c r="VN70" s="158">
        <f t="shared" si="207"/>
        <v>0.647887323943662</v>
      </c>
      <c r="VO70" s="158">
        <f t="shared" si="208"/>
        <v>0</v>
      </c>
      <c r="VP70" s="17" t="s">
        <v>119</v>
      </c>
      <c r="VQ70" s="157" t="s">
        <v>82</v>
      </c>
      <c r="VR70" s="157">
        <v>71</v>
      </c>
      <c r="VS70" s="159">
        <v>46</v>
      </c>
      <c r="VT70" s="159">
        <v>7</v>
      </c>
      <c r="VU70" s="157">
        <v>18</v>
      </c>
      <c r="VV70" s="158">
        <f t="shared" si="209"/>
        <v>0.647887323943662</v>
      </c>
      <c r="VW70" s="158">
        <f t="shared" si="210"/>
        <v>0</v>
      </c>
      <c r="VX70" s="17" t="s">
        <v>119</v>
      </c>
      <c r="VY70" s="157" t="s">
        <v>82</v>
      </c>
      <c r="VZ70" s="157">
        <v>71</v>
      </c>
      <c r="WA70" s="159">
        <v>46</v>
      </c>
      <c r="WB70" s="159">
        <v>7</v>
      </c>
      <c r="WC70" s="157">
        <v>18</v>
      </c>
      <c r="WD70" s="158">
        <f t="shared" si="211"/>
        <v>0.647887323943662</v>
      </c>
      <c r="WE70" s="158">
        <f t="shared" si="212"/>
        <v>0</v>
      </c>
      <c r="WF70" s="17" t="s">
        <v>119</v>
      </c>
      <c r="WG70" s="157" t="s">
        <v>82</v>
      </c>
      <c r="WH70" s="157">
        <v>71</v>
      </c>
      <c r="WI70" s="159">
        <v>46</v>
      </c>
      <c r="WJ70" s="159">
        <v>7</v>
      </c>
      <c r="WK70" s="157">
        <v>18</v>
      </c>
      <c r="WL70" s="158">
        <f t="shared" si="213"/>
        <v>0.647887323943662</v>
      </c>
      <c r="WM70" s="158">
        <f t="shared" si="214"/>
        <v>0</v>
      </c>
      <c r="WN70" s="17" t="s">
        <v>119</v>
      </c>
      <c r="WO70" s="157" t="s">
        <v>82</v>
      </c>
      <c r="WP70" s="157">
        <v>71</v>
      </c>
      <c r="WQ70" s="157">
        <v>46</v>
      </c>
      <c r="WR70" s="157">
        <v>7</v>
      </c>
      <c r="WS70" s="157">
        <v>18</v>
      </c>
      <c r="WT70" s="158">
        <f t="shared" si="215"/>
        <v>0.647887323943662</v>
      </c>
      <c r="WU70" s="158">
        <f t="shared" si="216"/>
        <v>0</v>
      </c>
      <c r="WV70" s="157" t="s">
        <v>119</v>
      </c>
      <c r="WW70" s="157" t="s">
        <v>82</v>
      </c>
      <c r="WX70" s="157">
        <v>71</v>
      </c>
      <c r="WY70" s="157">
        <v>46</v>
      </c>
      <c r="WZ70" s="157">
        <v>7</v>
      </c>
      <c r="XA70" s="157">
        <v>18</v>
      </c>
      <c r="XB70" s="158">
        <f t="shared" si="217"/>
        <v>0.647887323943662</v>
      </c>
      <c r="XC70" s="158" t="str">
        <f t="shared" si="218"/>
        <v>OK</v>
      </c>
      <c r="XE70" s="157" t="s">
        <v>82</v>
      </c>
      <c r="XF70" s="157">
        <v>71</v>
      </c>
      <c r="XG70" s="157">
        <v>46</v>
      </c>
      <c r="XH70" s="157">
        <v>7</v>
      </c>
      <c r="XI70" s="157">
        <v>18</v>
      </c>
      <c r="XJ70" s="158">
        <f t="shared" si="219"/>
        <v>0.647887323943662</v>
      </c>
      <c r="XK70" s="158" t="str">
        <f t="shared" si="114"/>
        <v>OK</v>
      </c>
      <c r="XL70" s="157" t="s">
        <v>435</v>
      </c>
      <c r="XM70" s="157" t="s">
        <v>82</v>
      </c>
      <c r="XN70" s="157">
        <v>71</v>
      </c>
      <c r="XO70" s="157">
        <v>46</v>
      </c>
      <c r="XP70" s="157">
        <v>7</v>
      </c>
      <c r="XQ70" s="157">
        <v>18</v>
      </c>
      <c r="XR70" s="158">
        <f t="shared" si="220"/>
        <v>0.647887323943662</v>
      </c>
      <c r="XS70" s="158" t="str">
        <f t="shared" si="115"/>
        <v>OK</v>
      </c>
    </row>
    <row r="71" spans="1:643" ht="17.25" thickBot="1">
      <c r="A71" s="2" t="s">
        <v>133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 t="s">
        <v>133</v>
      </c>
      <c r="I71" s="2">
        <v>5</v>
      </c>
      <c r="J71" s="2">
        <v>5</v>
      </c>
      <c r="K71" s="2">
        <v>0</v>
      </c>
      <c r="L71" s="2">
        <v>0</v>
      </c>
      <c r="M71" s="4">
        <v>1</v>
      </c>
      <c r="N71" s="4">
        <f t="shared" si="120"/>
        <v>0</v>
      </c>
      <c r="P71" s="7" t="s">
        <v>133</v>
      </c>
      <c r="Q71" s="2">
        <v>5</v>
      </c>
      <c r="R71" s="2">
        <v>5</v>
      </c>
      <c r="S71" s="2">
        <v>0</v>
      </c>
      <c r="T71" s="2">
        <v>0</v>
      </c>
      <c r="U71" s="4">
        <v>1</v>
      </c>
      <c r="V71" s="4">
        <f t="shared" si="121"/>
        <v>0</v>
      </c>
      <c r="W71" s="2" t="s">
        <v>119</v>
      </c>
      <c r="X71" s="2" t="s">
        <v>133</v>
      </c>
      <c r="Y71" s="2">
        <v>5</v>
      </c>
      <c r="Z71" s="2">
        <v>5</v>
      </c>
      <c r="AA71" s="2">
        <v>0</v>
      </c>
      <c r="AB71" s="2">
        <v>0</v>
      </c>
      <c r="AC71" s="4">
        <v>1</v>
      </c>
      <c r="AD71" s="4">
        <f t="shared" si="122"/>
        <v>0</v>
      </c>
      <c r="AF71" s="2" t="s">
        <v>133</v>
      </c>
      <c r="AG71" s="2">
        <v>5</v>
      </c>
      <c r="AH71" s="2">
        <v>5</v>
      </c>
      <c r="AI71" s="2">
        <v>0</v>
      </c>
      <c r="AJ71" s="2">
        <v>0</v>
      </c>
      <c r="AK71" s="4">
        <v>1</v>
      </c>
      <c r="AL71" s="4">
        <f t="shared" si="123"/>
        <v>0</v>
      </c>
      <c r="AN71" s="2" t="s">
        <v>133</v>
      </c>
      <c r="AO71" s="2">
        <v>5</v>
      </c>
      <c r="AP71" s="2">
        <v>5</v>
      </c>
      <c r="AQ71" s="2">
        <v>0</v>
      </c>
      <c r="AR71" s="2">
        <v>0</v>
      </c>
      <c r="AS71" s="4">
        <v>1</v>
      </c>
      <c r="AT71" s="4">
        <f>AS71-AK71</f>
        <v>0</v>
      </c>
      <c r="AV71" s="2" t="s">
        <v>133</v>
      </c>
      <c r="AW71" s="1">
        <v>5</v>
      </c>
      <c r="AX71" s="1">
        <v>5</v>
      </c>
      <c r="AY71" s="1">
        <v>0</v>
      </c>
      <c r="AZ71" s="1">
        <v>0</v>
      </c>
      <c r="BA71" s="3">
        <v>1</v>
      </c>
      <c r="BB71" s="4">
        <f>BA71-AS71</f>
        <v>0</v>
      </c>
      <c r="BD71" s="2" t="s">
        <v>133</v>
      </c>
      <c r="BE71" s="1">
        <v>5</v>
      </c>
      <c r="BF71" s="1">
        <v>5</v>
      </c>
      <c r="BG71" s="1">
        <v>0</v>
      </c>
      <c r="BH71" s="1">
        <v>0</v>
      </c>
      <c r="BI71" s="3">
        <v>1</v>
      </c>
      <c r="BJ71" s="4">
        <f>BI71-BA71</f>
        <v>0</v>
      </c>
      <c r="BL71" s="2" t="s">
        <v>133</v>
      </c>
      <c r="BM71" s="2">
        <v>5</v>
      </c>
      <c r="BN71" s="2">
        <v>5</v>
      </c>
      <c r="BO71" s="2">
        <v>0</v>
      </c>
      <c r="BP71" s="2">
        <v>0</v>
      </c>
      <c r="BQ71" s="4">
        <v>1</v>
      </c>
      <c r="BR71" s="4">
        <f>BQ71-BI71</f>
        <v>0</v>
      </c>
      <c r="BT71" s="2" t="s">
        <v>133</v>
      </c>
      <c r="BU71" s="2">
        <v>5</v>
      </c>
      <c r="BV71" s="2">
        <v>5</v>
      </c>
      <c r="BW71" s="2">
        <v>0</v>
      </c>
      <c r="BX71" s="2">
        <v>0</v>
      </c>
      <c r="BY71" s="4">
        <v>1</v>
      </c>
      <c r="BZ71" s="4">
        <f t="shared" si="124"/>
        <v>0</v>
      </c>
      <c r="CB71" s="2" t="s">
        <v>133</v>
      </c>
      <c r="CC71" s="2">
        <v>5</v>
      </c>
      <c r="CD71" s="2">
        <v>5</v>
      </c>
      <c r="CE71" s="2">
        <v>0</v>
      </c>
      <c r="CF71" s="2">
        <v>0</v>
      </c>
      <c r="CG71" s="4">
        <v>1</v>
      </c>
      <c r="CH71" s="4">
        <f t="shared" si="125"/>
        <v>0</v>
      </c>
      <c r="CJ71" s="2" t="s">
        <v>133</v>
      </c>
      <c r="CK71" s="2">
        <v>5</v>
      </c>
      <c r="CL71" s="2">
        <v>5</v>
      </c>
      <c r="CM71" s="2">
        <v>0</v>
      </c>
      <c r="CN71" s="2">
        <v>0</v>
      </c>
      <c r="CO71" s="4">
        <v>1</v>
      </c>
      <c r="CP71" s="4">
        <f t="shared" si="126"/>
        <v>0</v>
      </c>
      <c r="CR71" s="2" t="s">
        <v>133</v>
      </c>
      <c r="CS71" s="2">
        <v>5</v>
      </c>
      <c r="CT71" s="2">
        <v>4</v>
      </c>
      <c r="CU71" s="2">
        <v>1</v>
      </c>
      <c r="CV71" s="2">
        <v>0</v>
      </c>
      <c r="CW71" s="4">
        <f>CT71/CS71</f>
        <v>0.8</v>
      </c>
      <c r="CX71" s="4">
        <f t="shared" si="127"/>
        <v>-0.19999999999999996</v>
      </c>
      <c r="CZ71" s="2" t="s">
        <v>133</v>
      </c>
      <c r="DA71" s="2">
        <v>5</v>
      </c>
      <c r="DB71" s="2">
        <v>5</v>
      </c>
      <c r="DC71" s="2">
        <v>0</v>
      </c>
      <c r="DD71" s="2">
        <v>0</v>
      </c>
      <c r="DE71" s="4">
        <v>1</v>
      </c>
      <c r="DF71" s="4">
        <f t="shared" si="128"/>
        <v>0.19999999999999996</v>
      </c>
      <c r="DH71" s="2" t="s">
        <v>86</v>
      </c>
      <c r="DI71" s="2">
        <v>555</v>
      </c>
      <c r="DJ71" s="2">
        <v>553</v>
      </c>
      <c r="DK71" s="2">
        <v>2</v>
      </c>
      <c r="DL71" s="2">
        <v>0</v>
      </c>
      <c r="DM71" s="4">
        <f>DJ71/DI71</f>
        <v>0.99639639639639643</v>
      </c>
      <c r="DN71" s="4">
        <f t="shared" si="119"/>
        <v>0</v>
      </c>
      <c r="DO71" s="2" t="s">
        <v>119</v>
      </c>
      <c r="DP71" s="2" t="s">
        <v>86</v>
      </c>
      <c r="DQ71" s="1">
        <v>555</v>
      </c>
      <c r="DR71" s="1">
        <v>553</v>
      </c>
      <c r="DS71" s="1">
        <v>2</v>
      </c>
      <c r="DT71" s="1">
        <v>0</v>
      </c>
      <c r="DU71" s="3">
        <f>DR71/DQ71</f>
        <v>0.99639639639639643</v>
      </c>
      <c r="DV71" s="4">
        <f t="shared" si="129"/>
        <v>0</v>
      </c>
      <c r="DX71" s="2" t="s">
        <v>86</v>
      </c>
      <c r="DY71" s="11">
        <v>555</v>
      </c>
      <c r="DZ71" s="11">
        <v>553</v>
      </c>
      <c r="EA71" s="11">
        <v>2</v>
      </c>
      <c r="EB71" s="11">
        <v>0</v>
      </c>
      <c r="EC71" s="80">
        <f>DZ71/DY71</f>
        <v>0.99639639639639643</v>
      </c>
      <c r="ED71" s="4">
        <f t="shared" si="130"/>
        <v>0</v>
      </c>
      <c r="EE71" s="2" t="s">
        <v>119</v>
      </c>
      <c r="EF71" s="2" t="s">
        <v>86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31"/>
        <v>3.6036036036035668E-3</v>
      </c>
      <c r="EN71" s="2" t="s">
        <v>86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32"/>
        <v>0</v>
      </c>
      <c r="EV71" s="2" t="s">
        <v>86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33"/>
        <v>0</v>
      </c>
      <c r="FD71" s="2" t="s">
        <v>86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34"/>
        <v>0</v>
      </c>
      <c r="FL71" s="2" t="s">
        <v>86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4">
        <f t="shared" si="135"/>
        <v>0</v>
      </c>
      <c r="FT71" s="2" t="s">
        <v>86</v>
      </c>
      <c r="FU71" s="2">
        <v>555</v>
      </c>
      <c r="FV71" s="2">
        <v>553</v>
      </c>
      <c r="FW71" s="2">
        <v>2</v>
      </c>
      <c r="FX71" s="2">
        <v>0</v>
      </c>
      <c r="FY71" s="4">
        <v>1</v>
      </c>
      <c r="FZ71" s="4">
        <f t="shared" si="136"/>
        <v>0</v>
      </c>
      <c r="GB71" s="2" t="s">
        <v>86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4">
        <f t="shared" si="137"/>
        <v>0</v>
      </c>
      <c r="GJ71" s="2" t="s">
        <v>86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38"/>
        <v>0</v>
      </c>
      <c r="GR71" s="2" t="s">
        <v>86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111">
        <f>GW71-GO71</f>
        <v>0</v>
      </c>
      <c r="GZ71" s="2" t="s">
        <v>86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>HE71-'[1]ASUS MeMO Pad 8 K011'!ES71</f>
        <v>0</v>
      </c>
      <c r="HH71" s="2" t="s">
        <v>86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39"/>
        <v>0</v>
      </c>
      <c r="HP71" s="2" t="s">
        <v>86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40"/>
        <v>0</v>
      </c>
      <c r="HX71" s="2" t="s">
        <v>86</v>
      </c>
      <c r="HY71" s="2">
        <v>555</v>
      </c>
      <c r="HZ71" s="2">
        <v>553</v>
      </c>
      <c r="IA71" s="2">
        <v>2</v>
      </c>
      <c r="IB71" s="2">
        <v>0</v>
      </c>
      <c r="IC71" s="4">
        <f t="shared" si="141"/>
        <v>0.99639639639639643</v>
      </c>
      <c r="ID71" s="4">
        <f t="shared" si="142"/>
        <v>-3.6036036036035668E-3</v>
      </c>
      <c r="IF71" s="2" t="s">
        <v>86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43"/>
        <v>0.99639639639639643</v>
      </c>
      <c r="IL71" s="4">
        <f t="shared" si="144"/>
        <v>0</v>
      </c>
      <c r="IN71" s="2" t="s">
        <v>86</v>
      </c>
      <c r="IO71" s="2">
        <v>555</v>
      </c>
      <c r="IP71" s="2">
        <v>553</v>
      </c>
      <c r="IQ71" s="2">
        <v>2</v>
      </c>
      <c r="IR71" s="2">
        <v>0</v>
      </c>
      <c r="IS71" s="4">
        <v>1</v>
      </c>
      <c r="IT71" s="4">
        <f t="shared" si="145"/>
        <v>3.6036036036035668E-3</v>
      </c>
      <c r="IV71" s="2" t="s">
        <v>86</v>
      </c>
      <c r="IW71" s="2">
        <v>555</v>
      </c>
      <c r="IX71" s="2">
        <v>553</v>
      </c>
      <c r="IY71" s="2">
        <v>2</v>
      </c>
      <c r="IZ71" s="2">
        <v>0</v>
      </c>
      <c r="JA71" s="4">
        <f>IX71/IW71</f>
        <v>0.99639639639639643</v>
      </c>
      <c r="JB71" s="4">
        <f t="shared" si="146"/>
        <v>-3.6036036036035668E-3</v>
      </c>
      <c r="JD71" s="2" t="s">
        <v>86</v>
      </c>
      <c r="JE71" s="2">
        <v>555</v>
      </c>
      <c r="JF71" s="2">
        <v>553</v>
      </c>
      <c r="JG71" s="2">
        <v>2</v>
      </c>
      <c r="JH71" s="2">
        <v>0</v>
      </c>
      <c r="JI71" s="4">
        <v>1</v>
      </c>
      <c r="JJ71" s="4">
        <f t="shared" si="147"/>
        <v>3.6036036036035668E-3</v>
      </c>
      <c r="JL71" s="2" t="s">
        <v>86</v>
      </c>
      <c r="JM71" s="2">
        <v>555</v>
      </c>
      <c r="JN71" s="2">
        <v>553</v>
      </c>
      <c r="JO71" s="2">
        <v>2</v>
      </c>
      <c r="JP71" s="2">
        <v>0</v>
      </c>
      <c r="JQ71" s="4">
        <v>1</v>
      </c>
      <c r="JR71" s="4">
        <f t="shared" si="117"/>
        <v>0</v>
      </c>
      <c r="JT71" s="2" t="s">
        <v>86</v>
      </c>
      <c r="JU71" s="2">
        <v>555</v>
      </c>
      <c r="JV71" s="2">
        <v>553</v>
      </c>
      <c r="JW71" s="2">
        <v>2</v>
      </c>
      <c r="JX71" s="2">
        <v>0</v>
      </c>
      <c r="JY71" s="4">
        <v>1</v>
      </c>
      <c r="JZ71" s="4">
        <f t="shared" si="148"/>
        <v>0</v>
      </c>
      <c r="KB71" s="2" t="s">
        <v>86</v>
      </c>
      <c r="KC71" s="2">
        <v>555</v>
      </c>
      <c r="KD71" s="2">
        <v>553</v>
      </c>
      <c r="KE71" s="2">
        <v>2</v>
      </c>
      <c r="KF71" s="2">
        <v>0</v>
      </c>
      <c r="KG71" s="4">
        <v>1</v>
      </c>
      <c r="KH71" s="4">
        <f t="shared" si="118"/>
        <v>0</v>
      </c>
      <c r="KJ71" s="2" t="s">
        <v>86</v>
      </c>
      <c r="KK71" s="2">
        <v>555</v>
      </c>
      <c r="KL71" s="2">
        <v>553</v>
      </c>
      <c r="KM71" s="2">
        <v>2</v>
      </c>
      <c r="KN71" s="2">
        <v>0</v>
      </c>
      <c r="KO71" s="4">
        <f t="shared" si="149"/>
        <v>0.99639639639639643</v>
      </c>
      <c r="KP71" s="4">
        <f t="shared" si="150"/>
        <v>-3.6036036036035668E-3</v>
      </c>
      <c r="KR71" s="116" t="s">
        <v>86</v>
      </c>
      <c r="KS71" s="116">
        <v>555</v>
      </c>
      <c r="KT71" s="117">
        <v>553</v>
      </c>
      <c r="KU71" s="117">
        <v>2</v>
      </c>
      <c r="KV71" s="117">
        <v>0</v>
      </c>
      <c r="KW71" s="118">
        <v>1</v>
      </c>
      <c r="KX71" s="118">
        <v>0</v>
      </c>
      <c r="KY71" s="116"/>
      <c r="KZ71" s="125" t="s">
        <v>86</v>
      </c>
      <c r="LA71" s="116">
        <v>555</v>
      </c>
      <c r="LB71" s="117">
        <v>553</v>
      </c>
      <c r="LC71" s="117">
        <v>2</v>
      </c>
      <c r="LD71" s="117">
        <v>0</v>
      </c>
      <c r="LE71" s="118">
        <v>1</v>
      </c>
      <c r="LF71" s="158">
        <f t="shared" si="151"/>
        <v>0</v>
      </c>
      <c r="LG71" s="158"/>
      <c r="LH71" s="156" t="s">
        <v>86</v>
      </c>
      <c r="LI71" s="156">
        <v>555</v>
      </c>
      <c r="LJ71" s="156">
        <v>553</v>
      </c>
      <c r="LK71" s="156">
        <v>2</v>
      </c>
      <c r="LL71" s="156">
        <v>0</v>
      </c>
      <c r="LM71" s="162">
        <v>1</v>
      </c>
      <c r="LN71" s="158">
        <f t="shared" si="152"/>
        <v>0</v>
      </c>
      <c r="LO71" s="157"/>
      <c r="LP71" s="2" t="s">
        <v>86</v>
      </c>
      <c r="LQ71" s="2">
        <v>160</v>
      </c>
      <c r="LR71" s="2">
        <v>0</v>
      </c>
      <c r="LS71" s="2">
        <v>0</v>
      </c>
      <c r="LT71" s="2">
        <v>160</v>
      </c>
      <c r="LU71" s="4">
        <f t="shared" si="153"/>
        <v>0</v>
      </c>
      <c r="LV71" s="4">
        <f t="shared" si="154"/>
        <v>-0.99639639639639643</v>
      </c>
      <c r="LW71" s="2" t="s">
        <v>119</v>
      </c>
      <c r="LX71" s="157" t="s">
        <v>86</v>
      </c>
      <c r="LY71" s="157">
        <v>480</v>
      </c>
      <c r="LZ71" s="157">
        <v>0</v>
      </c>
      <c r="MA71" s="157">
        <v>0</v>
      </c>
      <c r="MB71" s="157">
        <v>480</v>
      </c>
      <c r="MC71" s="158">
        <f t="shared" si="155"/>
        <v>0</v>
      </c>
      <c r="MD71" s="158">
        <f t="shared" si="156"/>
        <v>0</v>
      </c>
      <c r="MF71" s="156" t="s">
        <v>86</v>
      </c>
      <c r="MG71" s="156">
        <v>480</v>
      </c>
      <c r="MH71" s="156">
        <v>0</v>
      </c>
      <c r="MI71" s="156">
        <v>0</v>
      </c>
      <c r="MJ71" s="156">
        <v>480</v>
      </c>
      <c r="MK71" s="162">
        <f t="shared" si="157"/>
        <v>0</v>
      </c>
      <c r="ML71" s="158">
        <f t="shared" si="158"/>
        <v>0</v>
      </c>
      <c r="MM71" s="157"/>
      <c r="MN71" s="156" t="s">
        <v>86</v>
      </c>
      <c r="MO71" s="156">
        <v>160</v>
      </c>
      <c r="MP71" s="156">
        <v>0</v>
      </c>
      <c r="MQ71" s="156">
        <v>0</v>
      </c>
      <c r="MR71" s="156">
        <v>160</v>
      </c>
      <c r="MS71" s="162">
        <v>0</v>
      </c>
      <c r="MT71" s="158">
        <f t="shared" si="159"/>
        <v>0</v>
      </c>
      <c r="MU71" s="157"/>
      <c r="MV71" s="156" t="s">
        <v>86</v>
      </c>
      <c r="MW71" s="156">
        <v>160</v>
      </c>
      <c r="MX71" s="156">
        <v>0</v>
      </c>
      <c r="MY71" s="156">
        <v>0</v>
      </c>
      <c r="MZ71" s="156">
        <v>160</v>
      </c>
      <c r="NA71" s="162">
        <v>0</v>
      </c>
      <c r="NB71" s="158">
        <f t="shared" si="160"/>
        <v>0</v>
      </c>
      <c r="NC71" s="157"/>
      <c r="ND71" s="156" t="s">
        <v>86</v>
      </c>
      <c r="NE71" s="156">
        <v>480</v>
      </c>
      <c r="NF71" s="156">
        <v>0</v>
      </c>
      <c r="NG71" s="156">
        <v>0</v>
      </c>
      <c r="NH71" s="156">
        <v>480</v>
      </c>
      <c r="NI71" s="162">
        <v>0</v>
      </c>
      <c r="NJ71" s="158">
        <f t="shared" si="161"/>
        <v>0</v>
      </c>
      <c r="NK71" s="157"/>
      <c r="NL71" s="156" t="s">
        <v>86</v>
      </c>
      <c r="NM71" s="156">
        <v>160</v>
      </c>
      <c r="NN71" s="156">
        <v>0</v>
      </c>
      <c r="NO71" s="156">
        <v>0</v>
      </c>
      <c r="NP71" s="156">
        <v>160</v>
      </c>
      <c r="NQ71" s="162">
        <v>0</v>
      </c>
      <c r="NR71" s="158">
        <f t="shared" si="162"/>
        <v>0</v>
      </c>
      <c r="NS71" s="157"/>
      <c r="OO71" s="157" t="s">
        <v>86</v>
      </c>
      <c r="OP71" s="157">
        <v>1817</v>
      </c>
      <c r="OQ71" s="157">
        <v>40</v>
      </c>
      <c r="OR71" s="157">
        <v>149</v>
      </c>
      <c r="OS71" s="157">
        <v>1628</v>
      </c>
      <c r="OT71" s="158">
        <f t="shared" si="163"/>
        <v>2.2014309301045681E-2</v>
      </c>
      <c r="OU71" s="158">
        <f t="shared" si="164"/>
        <v>2.2014309301045681E-2</v>
      </c>
      <c r="OW71" s="157" t="s">
        <v>86</v>
      </c>
      <c r="OX71" s="157">
        <v>1497</v>
      </c>
      <c r="OY71" s="157">
        <v>40</v>
      </c>
      <c r="OZ71" s="157">
        <v>149</v>
      </c>
      <c r="PA71" s="157">
        <v>1308</v>
      </c>
      <c r="PB71" s="158">
        <f t="shared" si="165"/>
        <v>2.6720106880427523E-2</v>
      </c>
      <c r="PC71" s="158">
        <f t="shared" si="166"/>
        <v>4.7057975793818423E-3</v>
      </c>
      <c r="PE71" s="157" t="s">
        <v>86</v>
      </c>
      <c r="PF71" s="157">
        <v>1497</v>
      </c>
      <c r="PG71" s="157">
        <v>40</v>
      </c>
      <c r="PH71" s="157">
        <v>149</v>
      </c>
      <c r="PI71" s="157">
        <v>1308</v>
      </c>
      <c r="PJ71" s="158">
        <f t="shared" si="167"/>
        <v>2.6720106880427523E-2</v>
      </c>
      <c r="PK71" s="158">
        <f t="shared" si="168"/>
        <v>0</v>
      </c>
      <c r="PL71" s="2" t="s">
        <v>119</v>
      </c>
      <c r="PM71" s="157" t="s">
        <v>86</v>
      </c>
      <c r="PN71" s="157">
        <v>1497</v>
      </c>
      <c r="PO71" s="157">
        <v>40</v>
      </c>
      <c r="PP71" s="157">
        <v>149</v>
      </c>
      <c r="PQ71" s="157">
        <v>1308</v>
      </c>
      <c r="PR71" s="158">
        <f t="shared" si="169"/>
        <v>2.6720106880427523E-2</v>
      </c>
      <c r="PS71" s="158">
        <f t="shared" si="170"/>
        <v>0</v>
      </c>
      <c r="PU71" s="157" t="s">
        <v>86</v>
      </c>
      <c r="PV71" s="157">
        <v>1497</v>
      </c>
      <c r="PW71" s="157">
        <v>40</v>
      </c>
      <c r="PX71" s="157">
        <v>149</v>
      </c>
      <c r="PY71" s="157">
        <v>1308</v>
      </c>
      <c r="PZ71" s="158">
        <f t="shared" si="171"/>
        <v>2.6720106880427523E-2</v>
      </c>
      <c r="QA71" s="158">
        <f t="shared" si="172"/>
        <v>0</v>
      </c>
      <c r="QC71" s="157" t="s">
        <v>86</v>
      </c>
      <c r="QD71" s="157">
        <v>1497</v>
      </c>
      <c r="QE71" s="157">
        <v>1369</v>
      </c>
      <c r="QF71" s="157">
        <v>128</v>
      </c>
      <c r="QG71" s="157">
        <v>0</v>
      </c>
      <c r="QH71" s="158">
        <f t="shared" si="173"/>
        <v>0.91449565798263188</v>
      </c>
      <c r="QI71" s="158">
        <f t="shared" si="174"/>
        <v>0.88777555110220441</v>
      </c>
      <c r="QK71" s="157" t="s">
        <v>86</v>
      </c>
      <c r="QL71" s="157">
        <v>1497</v>
      </c>
      <c r="QM71" s="157">
        <v>1369</v>
      </c>
      <c r="QN71" s="157">
        <v>128</v>
      </c>
      <c r="QO71" s="157">
        <v>0</v>
      </c>
      <c r="QP71" s="158">
        <f t="shared" si="175"/>
        <v>0.91449565798263188</v>
      </c>
      <c r="QQ71" s="158">
        <f t="shared" si="176"/>
        <v>0</v>
      </c>
      <c r="QS71" s="157" t="s">
        <v>86</v>
      </c>
      <c r="QT71" s="157">
        <v>1497</v>
      </c>
      <c r="QU71" s="157">
        <v>1369</v>
      </c>
      <c r="QV71" s="157">
        <v>128</v>
      </c>
      <c r="QW71" s="157">
        <v>0</v>
      </c>
      <c r="QX71" s="158">
        <f t="shared" si="177"/>
        <v>0.91449565798263188</v>
      </c>
      <c r="QY71" s="158">
        <f t="shared" si="178"/>
        <v>0</v>
      </c>
      <c r="RA71" s="157" t="s">
        <v>86</v>
      </c>
      <c r="RB71" s="157">
        <v>1497</v>
      </c>
      <c r="RC71" s="157">
        <v>1369</v>
      </c>
      <c r="RD71" s="157">
        <v>128</v>
      </c>
      <c r="RE71" s="157">
        <v>0</v>
      </c>
      <c r="RF71" s="158">
        <f t="shared" si="179"/>
        <v>0.91449565798263188</v>
      </c>
      <c r="RG71" s="158">
        <f t="shared" si="180"/>
        <v>0</v>
      </c>
      <c r="RI71" s="157" t="s">
        <v>86</v>
      </c>
      <c r="RJ71" s="157">
        <v>1497</v>
      </c>
      <c r="RK71" s="157">
        <v>1369</v>
      </c>
      <c r="RL71" s="157">
        <v>128</v>
      </c>
      <c r="RM71" s="157">
        <v>0</v>
      </c>
      <c r="RN71" s="158">
        <f t="shared" si="181"/>
        <v>0.91449565798263188</v>
      </c>
      <c r="RO71" s="158">
        <f t="shared" si="182"/>
        <v>0</v>
      </c>
      <c r="RQ71" s="157" t="s">
        <v>86</v>
      </c>
      <c r="RR71" s="157">
        <v>1497</v>
      </c>
      <c r="RS71" s="157">
        <v>1369</v>
      </c>
      <c r="RT71" s="157">
        <v>128</v>
      </c>
      <c r="RU71" s="157">
        <v>0</v>
      </c>
      <c r="RV71" s="158">
        <f t="shared" si="183"/>
        <v>0.91449565798263188</v>
      </c>
      <c r="RW71" s="158">
        <f t="shared" si="184"/>
        <v>0</v>
      </c>
      <c r="RY71" s="157" t="s">
        <v>86</v>
      </c>
      <c r="RZ71" s="157">
        <v>1497</v>
      </c>
      <c r="SA71" s="157">
        <v>1369</v>
      </c>
      <c r="SB71" s="157">
        <v>128</v>
      </c>
      <c r="SC71" s="157">
        <v>0</v>
      </c>
      <c r="SD71" s="158">
        <f t="shared" si="185"/>
        <v>0.91449565798263188</v>
      </c>
      <c r="SE71" s="158">
        <f t="shared" si="186"/>
        <v>0</v>
      </c>
      <c r="SG71" s="157" t="s">
        <v>86</v>
      </c>
      <c r="SH71" s="157">
        <v>1497</v>
      </c>
      <c r="SI71" s="157">
        <v>1369</v>
      </c>
      <c r="SJ71" s="157">
        <v>128</v>
      </c>
      <c r="SK71" s="157">
        <v>0</v>
      </c>
      <c r="SL71" s="158">
        <f t="shared" si="187"/>
        <v>0.91449565798263188</v>
      </c>
      <c r="SM71" s="158">
        <f t="shared" si="188"/>
        <v>0</v>
      </c>
      <c r="SO71" s="157" t="s">
        <v>86</v>
      </c>
      <c r="SP71" s="157">
        <v>1497</v>
      </c>
      <c r="SQ71" s="157">
        <v>1369</v>
      </c>
      <c r="SR71" s="157">
        <v>128</v>
      </c>
      <c r="SS71" s="157">
        <v>0</v>
      </c>
      <c r="ST71" s="158">
        <f t="shared" si="189"/>
        <v>0.91449565798263188</v>
      </c>
      <c r="SU71" s="158">
        <f t="shared" si="190"/>
        <v>0</v>
      </c>
      <c r="SW71" s="157" t="s">
        <v>86</v>
      </c>
      <c r="SX71" s="157">
        <v>1497</v>
      </c>
      <c r="SY71" s="157">
        <v>1369</v>
      </c>
      <c r="SZ71" s="157">
        <v>128</v>
      </c>
      <c r="TA71" s="157">
        <v>0</v>
      </c>
      <c r="TB71" s="158">
        <f t="shared" si="191"/>
        <v>0.91449565798263188</v>
      </c>
      <c r="TC71" s="158">
        <f t="shared" si="192"/>
        <v>0</v>
      </c>
      <c r="TE71" s="157" t="s">
        <v>86</v>
      </c>
      <c r="TF71" s="157">
        <v>1497</v>
      </c>
      <c r="TG71" s="157">
        <v>1369</v>
      </c>
      <c r="TH71" s="157">
        <v>128</v>
      </c>
      <c r="TI71" s="157">
        <v>0</v>
      </c>
      <c r="TJ71" s="158">
        <f t="shared" si="193"/>
        <v>0.91449565798263188</v>
      </c>
      <c r="TK71" s="158">
        <f t="shared" si="194"/>
        <v>0</v>
      </c>
      <c r="TM71" s="157" t="s">
        <v>86</v>
      </c>
      <c r="TN71" s="157">
        <v>1497</v>
      </c>
      <c r="TO71" s="157">
        <v>1369</v>
      </c>
      <c r="TP71" s="157">
        <v>128</v>
      </c>
      <c r="TQ71" s="157">
        <v>0</v>
      </c>
      <c r="TR71" s="158">
        <f t="shared" si="195"/>
        <v>0.91449565798263188</v>
      </c>
      <c r="TS71" s="158">
        <f t="shared" si="196"/>
        <v>0</v>
      </c>
      <c r="TU71" s="157" t="s">
        <v>86</v>
      </c>
      <c r="TV71" s="157">
        <v>1497</v>
      </c>
      <c r="TW71" s="157">
        <v>1369</v>
      </c>
      <c r="TX71" s="157">
        <v>128</v>
      </c>
      <c r="TY71" s="157">
        <v>0</v>
      </c>
      <c r="TZ71" s="158">
        <f t="shared" si="197"/>
        <v>0.91449565798263188</v>
      </c>
      <c r="UA71" s="158">
        <f t="shared" si="198"/>
        <v>0</v>
      </c>
      <c r="UC71" s="157" t="s">
        <v>86</v>
      </c>
      <c r="UD71" s="157">
        <v>1497</v>
      </c>
      <c r="UE71" s="157">
        <v>1369</v>
      </c>
      <c r="UF71" s="157">
        <v>128</v>
      </c>
      <c r="UG71" s="157">
        <v>0</v>
      </c>
      <c r="UH71" s="158">
        <f t="shared" si="199"/>
        <v>0.91449565798263188</v>
      </c>
      <c r="UI71" s="158">
        <f t="shared" si="200"/>
        <v>0</v>
      </c>
      <c r="UK71" s="157" t="s">
        <v>86</v>
      </c>
      <c r="UL71" s="157">
        <v>1497</v>
      </c>
      <c r="UM71" s="157">
        <v>1369</v>
      </c>
      <c r="UN71" s="157">
        <v>128</v>
      </c>
      <c r="UO71" s="157">
        <v>0</v>
      </c>
      <c r="UP71" s="158">
        <f t="shared" si="201"/>
        <v>0.91449565798263188</v>
      </c>
      <c r="UQ71" s="158">
        <f t="shared" si="202"/>
        <v>0</v>
      </c>
      <c r="US71" s="157" t="s">
        <v>86</v>
      </c>
      <c r="UT71" s="157">
        <v>1649</v>
      </c>
      <c r="UU71" s="157">
        <v>1361</v>
      </c>
      <c r="UV71" s="157">
        <v>137</v>
      </c>
      <c r="UW71" s="157">
        <v>151</v>
      </c>
      <c r="UX71" s="158">
        <f t="shared" si="203"/>
        <v>0.82534869617950268</v>
      </c>
      <c r="UY71" s="158">
        <f t="shared" si="204"/>
        <v>-8.9146961803129199E-2</v>
      </c>
      <c r="UZ71" s="158"/>
      <c r="VA71" s="157" t="s">
        <v>86</v>
      </c>
      <c r="VB71" s="157">
        <v>1649</v>
      </c>
      <c r="VC71" s="157">
        <v>1361</v>
      </c>
      <c r="VD71" s="157">
        <v>137</v>
      </c>
      <c r="VE71" s="157">
        <v>151</v>
      </c>
      <c r="VF71" s="158">
        <f t="shared" si="205"/>
        <v>0.82534869617950268</v>
      </c>
      <c r="VG71" s="158">
        <f t="shared" si="206"/>
        <v>0</v>
      </c>
      <c r="VI71" s="157" t="s">
        <v>86</v>
      </c>
      <c r="VJ71" s="157">
        <v>1649</v>
      </c>
      <c r="VK71" s="157">
        <v>1361</v>
      </c>
      <c r="VL71" s="157">
        <v>137</v>
      </c>
      <c r="VM71" s="157">
        <v>151</v>
      </c>
      <c r="VN71" s="158">
        <f t="shared" si="207"/>
        <v>0.82534869617950268</v>
      </c>
      <c r="VO71" s="158">
        <f t="shared" si="208"/>
        <v>0</v>
      </c>
      <c r="VQ71" s="157" t="s">
        <v>86</v>
      </c>
      <c r="VR71" s="157">
        <v>1649</v>
      </c>
      <c r="VS71" s="157">
        <v>1361</v>
      </c>
      <c r="VT71" s="157">
        <v>137</v>
      </c>
      <c r="VU71" s="157">
        <v>151</v>
      </c>
      <c r="VV71" s="158">
        <f t="shared" si="209"/>
        <v>0.82534869617950268</v>
      </c>
      <c r="VW71" s="158">
        <f t="shared" si="210"/>
        <v>0</v>
      </c>
      <c r="VX71" s="157"/>
      <c r="VY71" s="157" t="s">
        <v>86</v>
      </c>
      <c r="VZ71" s="157">
        <v>1649</v>
      </c>
      <c r="WA71" s="157">
        <v>1361</v>
      </c>
      <c r="WB71" s="157">
        <v>137</v>
      </c>
      <c r="WC71" s="157">
        <v>151</v>
      </c>
      <c r="WD71" s="158">
        <f t="shared" si="211"/>
        <v>0.82534869617950268</v>
      </c>
      <c r="WE71" s="158">
        <f t="shared" si="212"/>
        <v>0</v>
      </c>
      <c r="WG71" s="157" t="s">
        <v>86</v>
      </c>
      <c r="WH71" s="157">
        <v>1649</v>
      </c>
      <c r="WI71" s="157">
        <v>1485</v>
      </c>
      <c r="WJ71" s="157">
        <v>131</v>
      </c>
      <c r="WK71" s="157">
        <v>33</v>
      </c>
      <c r="WL71" s="158">
        <f t="shared" si="213"/>
        <v>0.90054578532443907</v>
      </c>
      <c r="WM71" s="158">
        <f t="shared" si="214"/>
        <v>7.5197089144936391E-2</v>
      </c>
      <c r="WN71" s="157" t="s">
        <v>428</v>
      </c>
      <c r="WO71" s="157" t="s">
        <v>86</v>
      </c>
      <c r="WP71" s="157">
        <v>1649</v>
      </c>
      <c r="WQ71" s="157">
        <v>1485</v>
      </c>
      <c r="WR71" s="157">
        <v>131</v>
      </c>
      <c r="WS71" s="157">
        <v>33</v>
      </c>
      <c r="WT71" s="158">
        <f t="shared" si="215"/>
        <v>0.90054578532443907</v>
      </c>
      <c r="WU71" s="158">
        <f t="shared" si="216"/>
        <v>0</v>
      </c>
      <c r="WW71" s="157" t="s">
        <v>86</v>
      </c>
      <c r="WX71" s="157">
        <v>1649</v>
      </c>
      <c r="WY71" s="157">
        <v>1485</v>
      </c>
      <c r="WZ71" s="157">
        <v>131</v>
      </c>
      <c r="XA71" s="157">
        <v>33</v>
      </c>
      <c r="XB71" s="158">
        <f t="shared" si="217"/>
        <v>0.90054578532443907</v>
      </c>
      <c r="XC71" s="158" t="str">
        <f t="shared" si="218"/>
        <v>OK</v>
      </c>
      <c r="XE71" s="157" t="s">
        <v>86</v>
      </c>
      <c r="XF71" s="157">
        <v>1649</v>
      </c>
      <c r="XG71" s="157">
        <v>1485</v>
      </c>
      <c r="XH71" s="157">
        <v>131</v>
      </c>
      <c r="XI71" s="157">
        <v>33</v>
      </c>
      <c r="XJ71" s="158">
        <f t="shared" si="219"/>
        <v>0.90054578532443907</v>
      </c>
      <c r="XK71" s="158" t="str">
        <f t="shared" si="114"/>
        <v>OK</v>
      </c>
      <c r="XM71" s="157" t="s">
        <v>86</v>
      </c>
      <c r="XN71" s="157">
        <v>1649</v>
      </c>
      <c r="XO71" s="157">
        <v>1485</v>
      </c>
      <c r="XP71" s="157">
        <v>131</v>
      </c>
      <c r="XQ71" s="157">
        <v>33</v>
      </c>
      <c r="XR71" s="158">
        <f t="shared" si="220"/>
        <v>0.90054578532443907</v>
      </c>
      <c r="XS71" s="158" t="str">
        <f t="shared" si="115"/>
        <v>OK</v>
      </c>
    </row>
    <row r="72" spans="1:643" ht="17.25" thickBot="1">
      <c r="A72" s="2" t="s">
        <v>128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 t="s">
        <v>128</v>
      </c>
      <c r="I72" s="2">
        <v>5</v>
      </c>
      <c r="J72" s="2">
        <v>5</v>
      </c>
      <c r="K72" s="2">
        <v>0</v>
      </c>
      <c r="L72" s="2">
        <v>0</v>
      </c>
      <c r="M72" s="4">
        <v>1</v>
      </c>
      <c r="N72" s="4">
        <f t="shared" si="120"/>
        <v>0</v>
      </c>
      <c r="P72" s="7" t="s">
        <v>128</v>
      </c>
      <c r="Q72" s="2">
        <v>5</v>
      </c>
      <c r="R72" s="2">
        <v>5</v>
      </c>
      <c r="S72" s="2">
        <v>0</v>
      </c>
      <c r="T72" s="2">
        <v>0</v>
      </c>
      <c r="U72" s="4">
        <v>1</v>
      </c>
      <c r="V72" s="4">
        <f t="shared" si="121"/>
        <v>0</v>
      </c>
      <c r="W72" s="2" t="s">
        <v>119</v>
      </c>
      <c r="X72" s="7" t="s">
        <v>128</v>
      </c>
      <c r="Y72" s="1">
        <v>5</v>
      </c>
      <c r="Z72" s="1">
        <v>5</v>
      </c>
      <c r="AA72" s="1">
        <v>0</v>
      </c>
      <c r="AB72" s="1">
        <v>0</v>
      </c>
      <c r="AC72" s="3">
        <v>1</v>
      </c>
      <c r="AD72" s="4">
        <f t="shared" si="122"/>
        <v>0</v>
      </c>
      <c r="AF72" s="2" t="s">
        <v>128</v>
      </c>
      <c r="AG72" s="2">
        <v>5</v>
      </c>
      <c r="AH72" s="2">
        <v>4</v>
      </c>
      <c r="AI72" s="2">
        <v>1</v>
      </c>
      <c r="AJ72" s="2">
        <v>0</v>
      </c>
      <c r="AK72" s="4">
        <v>0.8</v>
      </c>
      <c r="AL72" s="4">
        <f t="shared" si="123"/>
        <v>-0.19999999999999996</v>
      </c>
      <c r="AN72" s="2" t="s">
        <v>128</v>
      </c>
      <c r="AO72" s="2">
        <v>5</v>
      </c>
      <c r="AP72" s="2">
        <v>5</v>
      </c>
      <c r="AQ72" s="2">
        <v>0</v>
      </c>
      <c r="AR72" s="2">
        <v>0</v>
      </c>
      <c r="AS72" s="4">
        <v>1</v>
      </c>
      <c r="AT72" s="4">
        <f>AS72-AK72</f>
        <v>0.19999999999999996</v>
      </c>
      <c r="AV72" s="2" t="s">
        <v>128</v>
      </c>
      <c r="AW72" s="1">
        <v>5</v>
      </c>
      <c r="AX72" s="1">
        <v>5</v>
      </c>
      <c r="AY72" s="1">
        <v>0</v>
      </c>
      <c r="AZ72" s="1">
        <v>0</v>
      </c>
      <c r="BA72" s="3">
        <v>1</v>
      </c>
      <c r="BB72" s="4">
        <f>BA72-AS72</f>
        <v>0</v>
      </c>
      <c r="BD72" s="2" t="s">
        <v>128</v>
      </c>
      <c r="BE72" s="1">
        <v>5</v>
      </c>
      <c r="BF72" s="1">
        <v>5</v>
      </c>
      <c r="BG72" s="1">
        <v>0</v>
      </c>
      <c r="BH72" s="1">
        <v>0</v>
      </c>
      <c r="BI72" s="3">
        <v>1</v>
      </c>
      <c r="BJ72" s="4">
        <f>BI72-BA72</f>
        <v>0</v>
      </c>
      <c r="BL72" s="2" t="s">
        <v>128</v>
      </c>
      <c r="BM72" s="2">
        <v>5</v>
      </c>
      <c r="BN72" s="2">
        <v>5</v>
      </c>
      <c r="BO72" s="2">
        <v>0</v>
      </c>
      <c r="BP72" s="2">
        <v>0</v>
      </c>
      <c r="BQ72" s="4">
        <v>1</v>
      </c>
      <c r="BR72" s="4">
        <f>BQ72-BI72</f>
        <v>0</v>
      </c>
      <c r="BT72" s="2" t="s">
        <v>128</v>
      </c>
      <c r="BU72" s="2">
        <v>5</v>
      </c>
      <c r="BV72" s="2">
        <v>5</v>
      </c>
      <c r="BW72" s="2">
        <v>0</v>
      </c>
      <c r="BX72" s="2">
        <v>0</v>
      </c>
      <c r="BY72" s="4">
        <v>1</v>
      </c>
      <c r="BZ72" s="4">
        <f t="shared" si="124"/>
        <v>0</v>
      </c>
      <c r="CB72" s="2" t="s">
        <v>128</v>
      </c>
      <c r="CC72" s="2">
        <v>5</v>
      </c>
      <c r="CD72" s="2">
        <v>5</v>
      </c>
      <c r="CE72" s="2">
        <v>0</v>
      </c>
      <c r="CF72" s="2">
        <v>0</v>
      </c>
      <c r="CG72" s="4">
        <v>1</v>
      </c>
      <c r="CH72" s="4">
        <f t="shared" si="125"/>
        <v>0</v>
      </c>
      <c r="CJ72" s="2" t="s">
        <v>128</v>
      </c>
      <c r="CK72" s="2">
        <v>5</v>
      </c>
      <c r="CL72" s="2">
        <v>5</v>
      </c>
      <c r="CM72" s="2">
        <v>0</v>
      </c>
      <c r="CN72" s="2">
        <v>0</v>
      </c>
      <c r="CO72" s="4">
        <v>1</v>
      </c>
      <c r="CP72" s="4">
        <f t="shared" si="126"/>
        <v>0</v>
      </c>
      <c r="CR72" s="2" t="s">
        <v>128</v>
      </c>
      <c r="CS72" s="2">
        <v>5</v>
      </c>
      <c r="CT72" s="2">
        <v>4</v>
      </c>
      <c r="CU72" s="2">
        <v>1</v>
      </c>
      <c r="CV72" s="2">
        <v>0</v>
      </c>
      <c r="CW72" s="4">
        <v>0.8</v>
      </c>
      <c r="CX72" s="4">
        <f t="shared" si="127"/>
        <v>-0.19999999999999996</v>
      </c>
      <c r="CZ72" s="2" t="s">
        <v>128</v>
      </c>
      <c r="DA72" s="2">
        <v>5</v>
      </c>
      <c r="DB72" s="2">
        <v>3</v>
      </c>
      <c r="DC72" s="2">
        <v>2</v>
      </c>
      <c r="DD72" s="2">
        <v>0</v>
      </c>
      <c r="DE72" s="4">
        <f>DB72/DA72</f>
        <v>0.6</v>
      </c>
      <c r="DF72" s="4">
        <f t="shared" si="128"/>
        <v>-0.20000000000000007</v>
      </c>
      <c r="DH72" s="2" t="s">
        <v>83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>DM72-DE69</f>
        <v>0</v>
      </c>
      <c r="DP72" s="2" t="s">
        <v>83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29"/>
        <v>0</v>
      </c>
      <c r="DX72" s="2" t="s">
        <v>83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130"/>
        <v>0</v>
      </c>
      <c r="EF72" s="2" t="s">
        <v>83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31"/>
        <v>0</v>
      </c>
      <c r="EN72" s="2" t="s">
        <v>83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32"/>
        <v>0</v>
      </c>
      <c r="EV72" s="2" t="s">
        <v>83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33"/>
        <v>0</v>
      </c>
      <c r="FD72" s="2" t="s">
        <v>83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34"/>
        <v>0</v>
      </c>
      <c r="FL72" s="2" t="s">
        <v>83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4">
        <f t="shared" si="135"/>
        <v>0</v>
      </c>
      <c r="FT72" s="2" t="s">
        <v>83</v>
      </c>
      <c r="FU72" s="2">
        <v>22</v>
      </c>
      <c r="FV72" s="2">
        <v>21</v>
      </c>
      <c r="FW72" s="2">
        <v>1</v>
      </c>
      <c r="FX72" s="2">
        <v>0</v>
      </c>
      <c r="FY72" s="4">
        <v>0.95</v>
      </c>
      <c r="FZ72" s="4">
        <f t="shared" si="136"/>
        <v>0</v>
      </c>
      <c r="GB72" s="2" t="s">
        <v>83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4">
        <f t="shared" si="137"/>
        <v>0</v>
      </c>
      <c r="GJ72" s="2" t="s">
        <v>83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38"/>
        <v>0</v>
      </c>
      <c r="GR72" s="2" t="s">
        <v>83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111">
        <f>GW72-GO72</f>
        <v>0</v>
      </c>
      <c r="GZ72" s="2" t="s">
        <v>83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>HE72-'[1]ASUS MeMO Pad 8 K011'!ES72</f>
        <v>0</v>
      </c>
      <c r="HH72" s="2" t="s">
        <v>83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39"/>
        <v>0</v>
      </c>
      <c r="HP72" s="2" t="s">
        <v>83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40"/>
        <v>0</v>
      </c>
      <c r="HX72" s="2" t="s">
        <v>83</v>
      </c>
      <c r="HY72" s="2">
        <v>22</v>
      </c>
      <c r="HZ72" s="2">
        <v>21</v>
      </c>
      <c r="IA72" s="2">
        <v>1</v>
      </c>
      <c r="IB72" s="2">
        <v>0</v>
      </c>
      <c r="IC72" s="4">
        <f t="shared" si="141"/>
        <v>0.95454545454545459</v>
      </c>
      <c r="ID72" s="4">
        <f t="shared" si="142"/>
        <v>4.5454545454546302E-3</v>
      </c>
      <c r="IF72" s="2" t="s">
        <v>83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43"/>
        <v>0.95454545454545459</v>
      </c>
      <c r="IL72" s="4">
        <f t="shared" si="144"/>
        <v>0</v>
      </c>
      <c r="IN72" s="2" t="s">
        <v>83</v>
      </c>
      <c r="IO72" s="2">
        <v>22</v>
      </c>
      <c r="IP72" s="2">
        <v>21</v>
      </c>
      <c r="IQ72" s="2">
        <v>1</v>
      </c>
      <c r="IR72" s="2">
        <v>0</v>
      </c>
      <c r="IS72" s="4">
        <v>0.95</v>
      </c>
      <c r="IT72" s="4">
        <f t="shared" si="145"/>
        <v>-4.5454545454546302E-3</v>
      </c>
      <c r="IV72" s="2" t="s">
        <v>83</v>
      </c>
      <c r="IW72" s="2">
        <v>22</v>
      </c>
      <c r="IX72" s="2">
        <v>21</v>
      </c>
      <c r="IY72" s="2">
        <v>1</v>
      </c>
      <c r="IZ72" s="2">
        <v>0</v>
      </c>
      <c r="JA72" s="4">
        <f>IX72/IW72</f>
        <v>0.95454545454545459</v>
      </c>
      <c r="JB72" s="4">
        <f t="shared" si="146"/>
        <v>4.5454545454546302E-3</v>
      </c>
      <c r="JD72" s="2" t="s">
        <v>83</v>
      </c>
      <c r="JE72" s="2">
        <v>22</v>
      </c>
      <c r="JF72" s="2">
        <v>21</v>
      </c>
      <c r="JG72" s="2">
        <v>1</v>
      </c>
      <c r="JH72" s="2">
        <v>0</v>
      </c>
      <c r="JI72" s="4">
        <v>0.95</v>
      </c>
      <c r="JJ72" s="4">
        <f t="shared" si="147"/>
        <v>-4.5454545454546302E-3</v>
      </c>
      <c r="JL72" s="2" t="s">
        <v>83</v>
      </c>
      <c r="JM72" s="2">
        <v>22</v>
      </c>
      <c r="JN72" s="2">
        <v>21</v>
      </c>
      <c r="JO72" s="2">
        <v>1</v>
      </c>
      <c r="JP72" s="2">
        <v>0</v>
      </c>
      <c r="JQ72" s="4">
        <v>0.95</v>
      </c>
      <c r="JR72" s="4">
        <f t="shared" si="117"/>
        <v>0</v>
      </c>
      <c r="JT72" s="2" t="s">
        <v>83</v>
      </c>
      <c r="JU72" s="2">
        <v>22</v>
      </c>
      <c r="JV72" s="2">
        <v>21</v>
      </c>
      <c r="JW72" s="2">
        <v>1</v>
      </c>
      <c r="JX72" s="2">
        <v>0</v>
      </c>
      <c r="JY72" s="4">
        <v>0.95</v>
      </c>
      <c r="JZ72" s="4">
        <f t="shared" si="148"/>
        <v>0</v>
      </c>
      <c r="KB72" s="2" t="s">
        <v>83</v>
      </c>
      <c r="KC72" s="2">
        <v>22</v>
      </c>
      <c r="KD72" s="2">
        <v>21</v>
      </c>
      <c r="KE72" s="2">
        <v>1</v>
      </c>
      <c r="KF72" s="2">
        <v>0</v>
      </c>
      <c r="KG72" s="4">
        <v>0.95</v>
      </c>
      <c r="KH72" s="4">
        <f t="shared" si="118"/>
        <v>0</v>
      </c>
      <c r="KJ72" s="2" t="s">
        <v>83</v>
      </c>
      <c r="KK72" s="2">
        <v>22</v>
      </c>
      <c r="KL72" s="2">
        <v>21</v>
      </c>
      <c r="KM72" s="2">
        <v>1</v>
      </c>
      <c r="KN72" s="2">
        <v>0</v>
      </c>
      <c r="KO72" s="4">
        <f t="shared" si="149"/>
        <v>0.95454545454545459</v>
      </c>
      <c r="KP72" s="4">
        <f t="shared" si="150"/>
        <v>4.5454545454546302E-3</v>
      </c>
      <c r="KR72" s="116" t="s">
        <v>83</v>
      </c>
      <c r="KS72" s="116">
        <v>22</v>
      </c>
      <c r="KT72" s="117">
        <v>21</v>
      </c>
      <c r="KU72" s="117">
        <v>1</v>
      </c>
      <c r="KV72" s="117">
        <v>0</v>
      </c>
      <c r="KW72" s="118">
        <v>0.95</v>
      </c>
      <c r="KX72" s="118">
        <v>0</v>
      </c>
      <c r="KY72" s="116"/>
      <c r="KZ72" s="116" t="s">
        <v>83</v>
      </c>
      <c r="LA72" s="116">
        <v>22</v>
      </c>
      <c r="LB72" s="116">
        <v>21</v>
      </c>
      <c r="LC72" s="116">
        <v>1</v>
      </c>
      <c r="LD72" s="116">
        <v>0</v>
      </c>
      <c r="LE72" s="122">
        <v>0.95</v>
      </c>
      <c r="LF72" s="158">
        <f t="shared" si="151"/>
        <v>0</v>
      </c>
      <c r="LG72" s="158"/>
      <c r="LH72" s="156" t="s">
        <v>83</v>
      </c>
      <c r="LI72" s="156">
        <v>22</v>
      </c>
      <c r="LJ72" s="156">
        <v>21</v>
      </c>
      <c r="LK72" s="156">
        <v>1</v>
      </c>
      <c r="LL72" s="156">
        <v>0</v>
      </c>
      <c r="LM72" s="162">
        <v>0.95</v>
      </c>
      <c r="LN72" s="158">
        <f t="shared" si="152"/>
        <v>0</v>
      </c>
      <c r="LO72" s="157"/>
      <c r="LP72" s="2" t="s">
        <v>83</v>
      </c>
      <c r="LQ72" s="2">
        <v>22</v>
      </c>
      <c r="LR72" s="2">
        <v>21</v>
      </c>
      <c r="LS72" s="2">
        <v>1</v>
      </c>
      <c r="LT72" s="2">
        <v>0</v>
      </c>
      <c r="LU72" s="4">
        <f t="shared" si="153"/>
        <v>0.95454545454545459</v>
      </c>
      <c r="LV72" s="4">
        <f t="shared" si="154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55"/>
        <v>0.95454545454545459</v>
      </c>
      <c r="MD72" s="158">
        <f t="shared" si="156"/>
        <v>0</v>
      </c>
      <c r="MF72" s="156" t="s">
        <v>83</v>
      </c>
      <c r="MG72" s="156">
        <v>22</v>
      </c>
      <c r="MH72" s="156">
        <v>21</v>
      </c>
      <c r="MI72" s="156">
        <v>1</v>
      </c>
      <c r="MJ72" s="156">
        <v>0</v>
      </c>
      <c r="MK72" s="162">
        <f t="shared" si="157"/>
        <v>0.95454545454545459</v>
      </c>
      <c r="ML72" s="158">
        <f t="shared" si="158"/>
        <v>0</v>
      </c>
      <c r="MM72" s="157"/>
      <c r="MN72" s="156" t="s">
        <v>83</v>
      </c>
      <c r="MO72" s="156">
        <v>22</v>
      </c>
      <c r="MP72" s="156">
        <v>21</v>
      </c>
      <c r="MQ72" s="156">
        <v>1</v>
      </c>
      <c r="MR72" s="156">
        <v>0</v>
      </c>
      <c r="MS72" s="162">
        <v>0.95</v>
      </c>
      <c r="MT72" s="158">
        <f t="shared" si="159"/>
        <v>-4.5454545454546302E-3</v>
      </c>
      <c r="MU72" s="157"/>
      <c r="MV72" s="156" t="s">
        <v>83</v>
      </c>
      <c r="MW72" s="156">
        <v>22</v>
      </c>
      <c r="MX72" s="156">
        <v>21</v>
      </c>
      <c r="MY72" s="156">
        <v>1</v>
      </c>
      <c r="MZ72" s="156">
        <v>0</v>
      </c>
      <c r="NA72" s="162">
        <v>0.95</v>
      </c>
      <c r="NB72" s="158">
        <f t="shared" si="160"/>
        <v>0</v>
      </c>
      <c r="NC72" s="157"/>
      <c r="ND72" s="156" t="s">
        <v>83</v>
      </c>
      <c r="NE72" s="156">
        <v>22</v>
      </c>
      <c r="NF72" s="156">
        <v>21</v>
      </c>
      <c r="NG72" s="156">
        <v>1</v>
      </c>
      <c r="NH72" s="156">
        <v>0</v>
      </c>
      <c r="NI72" s="162">
        <v>0.95</v>
      </c>
      <c r="NJ72" s="158">
        <f t="shared" si="161"/>
        <v>0</v>
      </c>
      <c r="NK72" s="157"/>
      <c r="NL72" s="156" t="s">
        <v>83</v>
      </c>
      <c r="NM72" s="156">
        <v>22</v>
      </c>
      <c r="NN72" s="156">
        <v>21</v>
      </c>
      <c r="NO72" s="156">
        <v>1</v>
      </c>
      <c r="NP72" s="156">
        <v>0</v>
      </c>
      <c r="NQ72" s="162">
        <v>0.95</v>
      </c>
      <c r="NR72" s="158">
        <f t="shared" si="162"/>
        <v>0</v>
      </c>
      <c r="NS72" s="157"/>
      <c r="OO72" s="157" t="s">
        <v>83</v>
      </c>
      <c r="OP72" s="157">
        <v>22</v>
      </c>
      <c r="OQ72" s="157">
        <v>21</v>
      </c>
      <c r="OR72" s="157">
        <v>1</v>
      </c>
      <c r="OS72" s="157">
        <v>0</v>
      </c>
      <c r="OT72" s="158">
        <f t="shared" si="163"/>
        <v>0.95454545454545459</v>
      </c>
      <c r="OU72" s="158">
        <f t="shared" si="164"/>
        <v>4.5454545454546302E-3</v>
      </c>
      <c r="OW72" s="157" t="s">
        <v>83</v>
      </c>
      <c r="OX72" s="157">
        <v>22</v>
      </c>
      <c r="OY72" s="157">
        <v>21</v>
      </c>
      <c r="OZ72" s="157">
        <v>1</v>
      </c>
      <c r="PA72" s="157">
        <v>0</v>
      </c>
      <c r="PB72" s="158">
        <f t="shared" si="165"/>
        <v>0.95454545454545459</v>
      </c>
      <c r="PC72" s="158">
        <f t="shared" si="166"/>
        <v>0</v>
      </c>
      <c r="PE72" s="157" t="s">
        <v>83</v>
      </c>
      <c r="PF72" s="157">
        <v>22</v>
      </c>
      <c r="PG72" s="157">
        <v>21</v>
      </c>
      <c r="PH72" s="157">
        <v>1</v>
      </c>
      <c r="PI72" s="157">
        <v>0</v>
      </c>
      <c r="PJ72" s="158">
        <f t="shared" si="167"/>
        <v>0.95454545454545459</v>
      </c>
      <c r="PK72" s="158">
        <f t="shared" si="168"/>
        <v>0</v>
      </c>
      <c r="PM72" s="157" t="s">
        <v>83</v>
      </c>
      <c r="PN72" s="157">
        <v>22</v>
      </c>
      <c r="PO72" s="157">
        <v>21</v>
      </c>
      <c r="PP72" s="157">
        <v>1</v>
      </c>
      <c r="PQ72" s="157">
        <v>0</v>
      </c>
      <c r="PR72" s="158">
        <f t="shared" si="169"/>
        <v>0.95454545454545459</v>
      </c>
      <c r="PS72" s="158">
        <f t="shared" si="170"/>
        <v>0</v>
      </c>
      <c r="PU72" s="157" t="s">
        <v>83</v>
      </c>
      <c r="PV72" s="157">
        <v>22</v>
      </c>
      <c r="PW72" s="157">
        <v>21</v>
      </c>
      <c r="PX72" s="157">
        <v>1</v>
      </c>
      <c r="PY72" s="157">
        <v>0</v>
      </c>
      <c r="PZ72" s="158">
        <f t="shared" si="171"/>
        <v>0.95454545454545459</v>
      </c>
      <c r="QA72" s="158">
        <f t="shared" si="172"/>
        <v>0</v>
      </c>
      <c r="QC72" s="157" t="s">
        <v>83</v>
      </c>
      <c r="QD72" s="157">
        <v>22</v>
      </c>
      <c r="QE72" s="157">
        <v>21</v>
      </c>
      <c r="QF72" s="157">
        <v>1</v>
      </c>
      <c r="QG72" s="157">
        <v>0</v>
      </c>
      <c r="QH72" s="158">
        <f t="shared" si="173"/>
        <v>0.95454545454545459</v>
      </c>
      <c r="QI72" s="158">
        <f t="shared" si="174"/>
        <v>0</v>
      </c>
      <c r="QK72" s="157" t="s">
        <v>83</v>
      </c>
      <c r="QL72" s="157">
        <v>22</v>
      </c>
      <c r="QM72" s="157">
        <v>21</v>
      </c>
      <c r="QN72" s="157">
        <v>1</v>
      </c>
      <c r="QO72" s="157">
        <v>0</v>
      </c>
      <c r="QP72" s="158">
        <f t="shared" si="175"/>
        <v>0.95454545454545459</v>
      </c>
      <c r="QQ72" s="158">
        <f t="shared" si="176"/>
        <v>0</v>
      </c>
      <c r="QS72" s="157" t="s">
        <v>83</v>
      </c>
      <c r="QT72" s="157">
        <v>22</v>
      </c>
      <c r="QU72" s="157">
        <v>21</v>
      </c>
      <c r="QV72" s="157">
        <v>1</v>
      </c>
      <c r="QW72" s="157">
        <v>0</v>
      </c>
      <c r="QX72" s="158">
        <f t="shared" si="177"/>
        <v>0.95454545454545459</v>
      </c>
      <c r="QY72" s="158">
        <f t="shared" si="178"/>
        <v>0</v>
      </c>
      <c r="RA72" s="157" t="s">
        <v>83</v>
      </c>
      <c r="RB72" s="157">
        <v>22</v>
      </c>
      <c r="RC72" s="157">
        <v>21</v>
      </c>
      <c r="RD72" s="157">
        <v>1</v>
      </c>
      <c r="RE72" s="157">
        <v>0</v>
      </c>
      <c r="RF72" s="158">
        <f t="shared" si="179"/>
        <v>0.95454545454545459</v>
      </c>
      <c r="RG72" s="158">
        <f t="shared" si="180"/>
        <v>0</v>
      </c>
      <c r="RI72" s="157" t="s">
        <v>83</v>
      </c>
      <c r="RJ72" s="157">
        <v>22</v>
      </c>
      <c r="RK72" s="157">
        <v>21</v>
      </c>
      <c r="RL72" s="157">
        <v>1</v>
      </c>
      <c r="RM72" s="157">
        <v>0</v>
      </c>
      <c r="RN72" s="158">
        <f t="shared" si="181"/>
        <v>0.95454545454545459</v>
      </c>
      <c r="RO72" s="158">
        <f t="shared" si="182"/>
        <v>0</v>
      </c>
      <c r="RQ72" s="157" t="s">
        <v>83</v>
      </c>
      <c r="RR72" s="157">
        <v>22</v>
      </c>
      <c r="RS72" s="157">
        <v>21</v>
      </c>
      <c r="RT72" s="157">
        <v>1</v>
      </c>
      <c r="RU72" s="157">
        <v>0</v>
      </c>
      <c r="RV72" s="158">
        <f t="shared" si="183"/>
        <v>0.95454545454545459</v>
      </c>
      <c r="RW72" s="158">
        <f t="shared" si="184"/>
        <v>0</v>
      </c>
      <c r="RY72" s="157" t="s">
        <v>83</v>
      </c>
      <c r="RZ72" s="157">
        <v>22</v>
      </c>
      <c r="SA72" s="157">
        <v>21</v>
      </c>
      <c r="SB72" s="157">
        <v>1</v>
      </c>
      <c r="SC72" s="157">
        <v>0</v>
      </c>
      <c r="SD72" s="158">
        <f t="shared" si="185"/>
        <v>0.95454545454545459</v>
      </c>
      <c r="SE72" s="158">
        <f t="shared" si="186"/>
        <v>0</v>
      </c>
      <c r="SG72" s="157" t="s">
        <v>83</v>
      </c>
      <c r="SH72" s="157">
        <v>22</v>
      </c>
      <c r="SI72" s="157">
        <v>21</v>
      </c>
      <c r="SJ72" s="157">
        <v>1</v>
      </c>
      <c r="SK72" s="157">
        <v>0</v>
      </c>
      <c r="SL72" s="158">
        <f t="shared" si="187"/>
        <v>0.95454545454545459</v>
      </c>
      <c r="SM72" s="158">
        <f t="shared" si="188"/>
        <v>0</v>
      </c>
      <c r="SO72" s="157" t="s">
        <v>83</v>
      </c>
      <c r="SP72" s="157">
        <v>22</v>
      </c>
      <c r="SQ72" s="157">
        <v>21</v>
      </c>
      <c r="SR72" s="157">
        <v>1</v>
      </c>
      <c r="SS72" s="157">
        <v>0</v>
      </c>
      <c r="ST72" s="158">
        <f t="shared" si="189"/>
        <v>0.95454545454545459</v>
      </c>
      <c r="SU72" s="158">
        <f t="shared" si="190"/>
        <v>0</v>
      </c>
      <c r="SW72" s="157" t="s">
        <v>83</v>
      </c>
      <c r="SX72" s="157">
        <v>22</v>
      </c>
      <c r="SY72" s="157">
        <v>21</v>
      </c>
      <c r="SZ72" s="157">
        <v>1</v>
      </c>
      <c r="TA72" s="157">
        <v>0</v>
      </c>
      <c r="TB72" s="158">
        <f t="shared" si="191"/>
        <v>0.95454545454545459</v>
      </c>
      <c r="TC72" s="158">
        <f t="shared" si="192"/>
        <v>0</v>
      </c>
      <c r="TE72" s="157" t="s">
        <v>83</v>
      </c>
      <c r="TF72" s="157">
        <v>22</v>
      </c>
      <c r="TG72" s="157">
        <v>21</v>
      </c>
      <c r="TH72" s="157">
        <v>1</v>
      </c>
      <c r="TI72" s="157">
        <v>0</v>
      </c>
      <c r="TJ72" s="158">
        <f t="shared" si="193"/>
        <v>0.95454545454545459</v>
      </c>
      <c r="TK72" s="158">
        <f t="shared" si="194"/>
        <v>0</v>
      </c>
      <c r="TM72" s="157" t="s">
        <v>83</v>
      </c>
      <c r="TN72" s="157">
        <v>22</v>
      </c>
      <c r="TO72" s="157">
        <v>21</v>
      </c>
      <c r="TP72" s="157">
        <v>1</v>
      </c>
      <c r="TQ72" s="157">
        <v>0</v>
      </c>
      <c r="TR72" s="158">
        <f t="shared" si="195"/>
        <v>0.95454545454545459</v>
      </c>
      <c r="TS72" s="158">
        <f t="shared" si="196"/>
        <v>0</v>
      </c>
      <c r="TU72" s="157" t="s">
        <v>83</v>
      </c>
      <c r="TV72" s="157">
        <v>22</v>
      </c>
      <c r="TW72" s="157">
        <v>21</v>
      </c>
      <c r="TX72" s="157">
        <v>1</v>
      </c>
      <c r="TY72" s="157">
        <v>0</v>
      </c>
      <c r="TZ72" s="158">
        <f t="shared" si="197"/>
        <v>0.95454545454545459</v>
      </c>
      <c r="UA72" s="158">
        <f t="shared" si="198"/>
        <v>0</v>
      </c>
      <c r="UC72" s="157" t="s">
        <v>83</v>
      </c>
      <c r="UD72" s="157">
        <v>22</v>
      </c>
      <c r="UE72" s="157">
        <v>21</v>
      </c>
      <c r="UF72" s="157">
        <v>1</v>
      </c>
      <c r="UG72" s="157">
        <v>0</v>
      </c>
      <c r="UH72" s="158">
        <f t="shared" si="199"/>
        <v>0.95454545454545459</v>
      </c>
      <c r="UI72" s="158">
        <f t="shared" si="200"/>
        <v>0</v>
      </c>
      <c r="UK72" s="157" t="s">
        <v>83</v>
      </c>
      <c r="UL72" s="157">
        <v>22</v>
      </c>
      <c r="UM72" s="157">
        <v>21</v>
      </c>
      <c r="UN72" s="157">
        <v>1</v>
      </c>
      <c r="UO72" s="157">
        <v>0</v>
      </c>
      <c r="UP72" s="158">
        <f t="shared" si="201"/>
        <v>0.95454545454545459</v>
      </c>
      <c r="UQ72" s="158">
        <f t="shared" si="202"/>
        <v>0</v>
      </c>
      <c r="US72" s="157" t="s">
        <v>83</v>
      </c>
      <c r="UT72" s="157">
        <v>22</v>
      </c>
      <c r="UU72" s="157">
        <v>21</v>
      </c>
      <c r="UV72" s="157">
        <v>1</v>
      </c>
      <c r="UW72" s="157">
        <v>0</v>
      </c>
      <c r="UX72" s="158">
        <f t="shared" si="203"/>
        <v>0.95454545454545459</v>
      </c>
      <c r="UY72" s="158">
        <f t="shared" si="204"/>
        <v>0</v>
      </c>
      <c r="UZ72" s="157"/>
      <c r="VA72" s="157" t="s">
        <v>83</v>
      </c>
      <c r="VB72" s="157">
        <v>22</v>
      </c>
      <c r="VC72" s="157">
        <v>21</v>
      </c>
      <c r="VD72" s="157">
        <v>1</v>
      </c>
      <c r="VE72" s="157">
        <v>0</v>
      </c>
      <c r="VF72" s="158">
        <f t="shared" si="205"/>
        <v>0.95454545454545459</v>
      </c>
      <c r="VG72" s="158">
        <f t="shared" si="206"/>
        <v>0</v>
      </c>
      <c r="VI72" s="157" t="s">
        <v>83</v>
      </c>
      <c r="VJ72" s="157">
        <v>22</v>
      </c>
      <c r="VK72" s="157">
        <v>21</v>
      </c>
      <c r="VL72" s="157">
        <v>1</v>
      </c>
      <c r="VM72" s="157">
        <v>0</v>
      </c>
      <c r="VN72" s="158">
        <f t="shared" si="207"/>
        <v>0.95454545454545459</v>
      </c>
      <c r="VO72" s="158">
        <f t="shared" si="208"/>
        <v>0</v>
      </c>
      <c r="VQ72" s="157" t="s">
        <v>83</v>
      </c>
      <c r="VR72" s="157">
        <v>22</v>
      </c>
      <c r="VS72" s="157">
        <v>21</v>
      </c>
      <c r="VT72" s="157">
        <v>1</v>
      </c>
      <c r="VU72" s="157">
        <v>0</v>
      </c>
      <c r="VV72" s="158">
        <f t="shared" si="209"/>
        <v>0.95454545454545459</v>
      </c>
      <c r="VW72" s="158">
        <f t="shared" si="210"/>
        <v>0</v>
      </c>
      <c r="VX72" s="157"/>
      <c r="VY72" s="157" t="s">
        <v>83</v>
      </c>
      <c r="VZ72" s="157">
        <v>22</v>
      </c>
      <c r="WA72" s="157">
        <v>21</v>
      </c>
      <c r="WB72" s="157">
        <v>1</v>
      </c>
      <c r="WC72" s="157">
        <v>0</v>
      </c>
      <c r="WD72" s="158">
        <f t="shared" si="211"/>
        <v>0.95454545454545459</v>
      </c>
      <c r="WE72" s="158">
        <f t="shared" si="212"/>
        <v>0</v>
      </c>
      <c r="WG72" s="157" t="s">
        <v>83</v>
      </c>
      <c r="WH72" s="157">
        <v>22</v>
      </c>
      <c r="WI72" s="157">
        <v>21</v>
      </c>
      <c r="WJ72" s="157">
        <v>1</v>
      </c>
      <c r="WK72" s="157">
        <v>0</v>
      </c>
      <c r="WL72" s="158">
        <f t="shared" si="213"/>
        <v>0.95454545454545459</v>
      </c>
      <c r="WM72" s="158">
        <f t="shared" si="214"/>
        <v>0</v>
      </c>
      <c r="WO72" s="157" t="s">
        <v>83</v>
      </c>
      <c r="WP72" s="157">
        <v>22</v>
      </c>
      <c r="WQ72" s="157">
        <v>21</v>
      </c>
      <c r="WR72" s="157">
        <v>1</v>
      </c>
      <c r="WS72" s="157">
        <v>0</v>
      </c>
      <c r="WT72" s="158">
        <f t="shared" si="215"/>
        <v>0.95454545454545459</v>
      </c>
      <c r="WU72" s="158">
        <f t="shared" si="216"/>
        <v>0</v>
      </c>
      <c r="WW72" s="157" t="s">
        <v>83</v>
      </c>
      <c r="WX72" s="157">
        <v>22</v>
      </c>
      <c r="WY72" s="157">
        <v>21</v>
      </c>
      <c r="WZ72" s="157">
        <v>1</v>
      </c>
      <c r="XA72" s="157">
        <v>0</v>
      </c>
      <c r="XB72" s="158">
        <f t="shared" si="217"/>
        <v>0.95454545454545459</v>
      </c>
      <c r="XC72" s="158" t="str">
        <f t="shared" si="218"/>
        <v>OK</v>
      </c>
      <c r="XE72" s="157" t="s">
        <v>83</v>
      </c>
      <c r="XF72" s="157">
        <v>22</v>
      </c>
      <c r="XG72" s="157">
        <v>21</v>
      </c>
      <c r="XH72" s="157">
        <v>1</v>
      </c>
      <c r="XI72" s="157">
        <v>0</v>
      </c>
      <c r="XJ72" s="158">
        <f t="shared" si="219"/>
        <v>0.95454545454545459</v>
      </c>
      <c r="XK72" s="158" t="str">
        <f t="shared" si="114"/>
        <v>OK</v>
      </c>
      <c r="XM72" s="157" t="s">
        <v>83</v>
      </c>
      <c r="XN72" s="157">
        <v>22</v>
      </c>
      <c r="XO72" s="157">
        <v>21</v>
      </c>
      <c r="XP72" s="157">
        <v>1</v>
      </c>
      <c r="XQ72" s="157">
        <v>0</v>
      </c>
      <c r="XR72" s="158">
        <f t="shared" si="220"/>
        <v>0.95454545454545459</v>
      </c>
      <c r="XS72" s="158" t="str">
        <f t="shared" si="115"/>
        <v>OK</v>
      </c>
    </row>
    <row r="73" spans="1:643" ht="17.25" thickBot="1">
      <c r="A73" s="2" t="s">
        <v>134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  <c r="H73" s="2" t="s">
        <v>134</v>
      </c>
      <c r="I73" s="2">
        <v>3</v>
      </c>
      <c r="J73" s="2">
        <v>3</v>
      </c>
      <c r="K73" s="2">
        <v>0</v>
      </c>
      <c r="L73" s="2">
        <v>0</v>
      </c>
      <c r="M73" s="4">
        <v>1</v>
      </c>
      <c r="N73" s="4">
        <f t="shared" si="120"/>
        <v>0</v>
      </c>
      <c r="P73" s="2" t="s">
        <v>134</v>
      </c>
      <c r="Q73" s="2">
        <v>3</v>
      </c>
      <c r="R73" s="2">
        <v>3</v>
      </c>
      <c r="S73" s="2">
        <v>0</v>
      </c>
      <c r="T73" s="2">
        <v>0</v>
      </c>
      <c r="U73" s="4">
        <v>1</v>
      </c>
      <c r="V73" s="4">
        <f t="shared" si="121"/>
        <v>0</v>
      </c>
      <c r="X73" s="2" t="s">
        <v>134</v>
      </c>
      <c r="Y73" s="2">
        <v>3</v>
      </c>
      <c r="Z73" s="2">
        <v>3</v>
      </c>
      <c r="AA73" s="2">
        <v>0</v>
      </c>
      <c r="AB73" s="2">
        <v>0</v>
      </c>
      <c r="AC73" s="4">
        <v>1</v>
      </c>
      <c r="AD73" s="4">
        <f t="shared" si="122"/>
        <v>0</v>
      </c>
      <c r="AF73" s="2" t="s">
        <v>134</v>
      </c>
      <c r="AG73" s="2">
        <v>3</v>
      </c>
      <c r="AH73" s="2">
        <v>3</v>
      </c>
      <c r="AI73" s="2">
        <v>0</v>
      </c>
      <c r="AJ73" s="2">
        <v>0</v>
      </c>
      <c r="AK73" s="4">
        <v>1</v>
      </c>
      <c r="AL73" s="4">
        <f t="shared" si="123"/>
        <v>0</v>
      </c>
      <c r="AN73" s="2" t="s">
        <v>134</v>
      </c>
      <c r="AO73" s="25" t="s">
        <v>100</v>
      </c>
      <c r="AP73" s="25" t="s">
        <v>100</v>
      </c>
      <c r="AQ73" s="25" t="s">
        <v>100</v>
      </c>
      <c r="AR73" s="25" t="s">
        <v>100</v>
      </c>
      <c r="AS73" s="25" t="s">
        <v>100</v>
      </c>
      <c r="AT73" s="25" t="s">
        <v>100</v>
      </c>
      <c r="AV73" s="2" t="s">
        <v>134</v>
      </c>
      <c r="AW73" s="25" t="s">
        <v>100</v>
      </c>
      <c r="AX73" s="25" t="s">
        <v>100</v>
      </c>
      <c r="AY73" s="25" t="s">
        <v>100</v>
      </c>
      <c r="AZ73" s="25" t="s">
        <v>100</v>
      </c>
      <c r="BA73" s="25" t="s">
        <v>100</v>
      </c>
      <c r="BB73" s="25" t="s">
        <v>100</v>
      </c>
      <c r="BD73" s="2" t="s">
        <v>134</v>
      </c>
      <c r="BE73" s="25" t="s">
        <v>100</v>
      </c>
      <c r="BF73" s="25" t="s">
        <v>100</v>
      </c>
      <c r="BG73" s="25" t="s">
        <v>100</v>
      </c>
      <c r="BH73" s="25" t="s">
        <v>100</v>
      </c>
      <c r="BI73" s="25" t="s">
        <v>100</v>
      </c>
      <c r="BL73" s="2" t="s">
        <v>134</v>
      </c>
      <c r="BM73" s="2">
        <v>3</v>
      </c>
      <c r="BN73" s="2">
        <v>2</v>
      </c>
      <c r="BO73" s="2">
        <v>1</v>
      </c>
      <c r="BP73" s="2">
        <v>0</v>
      </c>
      <c r="BQ73" s="4">
        <v>0.67</v>
      </c>
      <c r="BR73" s="4"/>
      <c r="BT73" s="2" t="s">
        <v>134</v>
      </c>
      <c r="BU73" s="2">
        <v>3</v>
      </c>
      <c r="BV73" s="2">
        <v>2</v>
      </c>
      <c r="BW73" s="2">
        <v>1</v>
      </c>
      <c r="BX73" s="2">
        <v>0</v>
      </c>
      <c r="BY73" s="4">
        <v>0.67</v>
      </c>
      <c r="BZ73" s="4">
        <f t="shared" si="124"/>
        <v>0</v>
      </c>
      <c r="CB73" s="2" t="s">
        <v>134</v>
      </c>
      <c r="CC73" s="2">
        <v>3</v>
      </c>
      <c r="CD73" s="2">
        <v>2</v>
      </c>
      <c r="CE73" s="2">
        <v>1</v>
      </c>
      <c r="CF73" s="2">
        <v>0</v>
      </c>
      <c r="CG73" s="4">
        <v>0.67</v>
      </c>
      <c r="CH73" s="4">
        <f t="shared" si="125"/>
        <v>0</v>
      </c>
      <c r="CJ73" s="2" t="s">
        <v>134</v>
      </c>
      <c r="CK73" s="2">
        <v>3</v>
      </c>
      <c r="CL73" s="2">
        <v>2</v>
      </c>
      <c r="CM73" s="2">
        <v>1</v>
      </c>
      <c r="CN73" s="2">
        <v>0</v>
      </c>
      <c r="CO73" s="4">
        <v>0.67</v>
      </c>
      <c r="CP73" s="4">
        <f t="shared" si="126"/>
        <v>0</v>
      </c>
      <c r="CR73" s="2" t="s">
        <v>134</v>
      </c>
      <c r="CS73" s="2">
        <v>3</v>
      </c>
      <c r="CT73" s="2">
        <v>2</v>
      </c>
      <c r="CU73" s="2">
        <v>1</v>
      </c>
      <c r="CV73" s="2">
        <v>0</v>
      </c>
      <c r="CW73" s="4">
        <v>0.67</v>
      </c>
      <c r="CX73" s="4">
        <f t="shared" si="127"/>
        <v>0</v>
      </c>
      <c r="CZ73" s="2" t="s">
        <v>134</v>
      </c>
      <c r="DA73" s="2">
        <v>3</v>
      </c>
      <c r="DB73" s="2">
        <v>2</v>
      </c>
      <c r="DC73" s="2">
        <v>1</v>
      </c>
      <c r="DD73" s="2">
        <v>0</v>
      </c>
      <c r="DE73" s="4">
        <v>0.67</v>
      </c>
      <c r="DF73" s="4">
        <f t="shared" si="128"/>
        <v>0</v>
      </c>
      <c r="DH73" s="2" t="s">
        <v>84</v>
      </c>
      <c r="DI73" s="2">
        <v>143</v>
      </c>
      <c r="DJ73" s="2">
        <v>113</v>
      </c>
      <c r="DK73" s="2">
        <v>16</v>
      </c>
      <c r="DL73" s="2">
        <v>14</v>
      </c>
      <c r="DM73" s="4">
        <v>0.79</v>
      </c>
      <c r="DN73" s="4">
        <f>DM73-DE70</f>
        <v>0</v>
      </c>
      <c r="DP73" s="2" t="s">
        <v>84</v>
      </c>
      <c r="DQ73" s="2">
        <v>143</v>
      </c>
      <c r="DR73" s="2">
        <v>113</v>
      </c>
      <c r="DS73" s="2">
        <v>16</v>
      </c>
      <c r="DT73" s="2">
        <v>14</v>
      </c>
      <c r="DU73" s="4">
        <v>0.79</v>
      </c>
      <c r="DV73" s="4">
        <f t="shared" si="129"/>
        <v>0</v>
      </c>
      <c r="DX73" s="2" t="s">
        <v>84</v>
      </c>
      <c r="DY73" s="2">
        <v>143</v>
      </c>
      <c r="DZ73" s="2">
        <v>113</v>
      </c>
      <c r="EA73" s="2">
        <v>16</v>
      </c>
      <c r="EB73" s="2">
        <v>14</v>
      </c>
      <c r="EC73" s="4">
        <v>0.79</v>
      </c>
      <c r="ED73" s="4">
        <f t="shared" si="130"/>
        <v>0</v>
      </c>
      <c r="EF73" s="2" t="s">
        <v>84</v>
      </c>
      <c r="EG73" s="2">
        <v>143</v>
      </c>
      <c r="EH73" s="2">
        <v>113</v>
      </c>
      <c r="EI73" s="2">
        <v>16</v>
      </c>
      <c r="EJ73" s="2">
        <v>14</v>
      </c>
      <c r="EK73" s="4">
        <v>0.79</v>
      </c>
      <c r="EL73" s="4">
        <f t="shared" si="131"/>
        <v>0</v>
      </c>
      <c r="EN73" s="2" t="s">
        <v>84</v>
      </c>
      <c r="EO73" s="2">
        <v>143</v>
      </c>
      <c r="EP73" s="2">
        <v>113</v>
      </c>
      <c r="EQ73" s="2">
        <v>16</v>
      </c>
      <c r="ER73" s="2">
        <v>14</v>
      </c>
      <c r="ES73" s="4">
        <v>0.79</v>
      </c>
      <c r="ET73" s="4">
        <f t="shared" si="132"/>
        <v>0</v>
      </c>
      <c r="EV73" s="2" t="s">
        <v>84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4">
        <f t="shared" si="133"/>
        <v>4.9999999999999933E-2</v>
      </c>
      <c r="FD73" s="2" t="s">
        <v>84</v>
      </c>
      <c r="FE73" s="2">
        <v>135</v>
      </c>
      <c r="FF73" s="2">
        <v>114</v>
      </c>
      <c r="FG73" s="2">
        <v>9</v>
      </c>
      <c r="FH73" s="2">
        <v>12</v>
      </c>
      <c r="FI73" s="4">
        <v>0.84</v>
      </c>
      <c r="FJ73" s="4">
        <f t="shared" si="134"/>
        <v>0</v>
      </c>
      <c r="FL73" s="2" t="s">
        <v>84</v>
      </c>
      <c r="FM73" s="2">
        <v>135</v>
      </c>
      <c r="FN73" s="2">
        <v>114</v>
      </c>
      <c r="FO73" s="2">
        <v>9</v>
      </c>
      <c r="FP73" s="2">
        <v>12</v>
      </c>
      <c r="FQ73" s="4">
        <v>0.84</v>
      </c>
      <c r="FR73" s="4">
        <f t="shared" si="135"/>
        <v>0</v>
      </c>
      <c r="FT73" s="2" t="s">
        <v>84</v>
      </c>
      <c r="FU73" s="2">
        <v>135</v>
      </c>
      <c r="FV73" s="2">
        <v>114</v>
      </c>
      <c r="FW73" s="2">
        <v>9</v>
      </c>
      <c r="FX73" s="2">
        <v>12</v>
      </c>
      <c r="FY73" s="4">
        <v>0.84</v>
      </c>
      <c r="FZ73" s="4">
        <f t="shared" si="136"/>
        <v>0</v>
      </c>
      <c r="GB73" s="2" t="s">
        <v>84</v>
      </c>
      <c r="GC73" s="2">
        <v>135</v>
      </c>
      <c r="GD73" s="2">
        <v>114</v>
      </c>
      <c r="GE73" s="2">
        <v>9</v>
      </c>
      <c r="GF73" s="2">
        <v>12</v>
      </c>
      <c r="GG73" s="4">
        <v>0.84</v>
      </c>
      <c r="GH73" s="4">
        <f t="shared" si="137"/>
        <v>0</v>
      </c>
      <c r="GJ73" s="2" t="s">
        <v>84</v>
      </c>
      <c r="GK73" s="2">
        <v>135</v>
      </c>
      <c r="GL73" s="2">
        <v>114</v>
      </c>
      <c r="GM73" s="2">
        <v>9</v>
      </c>
      <c r="GN73" s="2">
        <v>12</v>
      </c>
      <c r="GO73" s="4">
        <v>0.84</v>
      </c>
      <c r="GP73" s="4">
        <f t="shared" si="138"/>
        <v>0</v>
      </c>
      <c r="GR73" s="2" t="s">
        <v>84</v>
      </c>
      <c r="GS73" s="2">
        <v>135</v>
      </c>
      <c r="GT73" s="2">
        <v>114</v>
      </c>
      <c r="GU73" s="11">
        <v>9</v>
      </c>
      <c r="GV73" s="2">
        <v>12</v>
      </c>
      <c r="GW73" s="4">
        <f>GT73/GS73</f>
        <v>0.84444444444444444</v>
      </c>
      <c r="GX73" s="111">
        <f>GW73-GO73</f>
        <v>4.4444444444444731E-3</v>
      </c>
      <c r="GY73" s="2" t="s">
        <v>119</v>
      </c>
      <c r="GZ73" s="2" t="s">
        <v>84</v>
      </c>
      <c r="HA73" s="2">
        <v>135</v>
      </c>
      <c r="HB73" s="2">
        <v>114</v>
      </c>
      <c r="HC73" s="2">
        <v>9</v>
      </c>
      <c r="HD73" s="2">
        <v>12</v>
      </c>
      <c r="HE73" s="4">
        <v>0.83</v>
      </c>
      <c r="HF73" s="4">
        <f>HE73-'[1]ASUS MeMO Pad 8 K011'!ES73</f>
        <v>0</v>
      </c>
      <c r="HG73" s="2" t="s">
        <v>119</v>
      </c>
      <c r="HH73" s="2" t="s">
        <v>84</v>
      </c>
      <c r="HI73" s="2">
        <v>135</v>
      </c>
      <c r="HJ73" s="2">
        <v>114</v>
      </c>
      <c r="HK73" s="7">
        <v>9</v>
      </c>
      <c r="HL73" s="7">
        <v>12</v>
      </c>
      <c r="HM73" s="4">
        <f>HJ73/HI73</f>
        <v>0.84444444444444444</v>
      </c>
      <c r="HN73" s="4">
        <f t="shared" si="139"/>
        <v>1.4444444444444482E-2</v>
      </c>
      <c r="HO73" s="2" t="s">
        <v>119</v>
      </c>
      <c r="HP73" s="2" t="s">
        <v>84</v>
      </c>
      <c r="HQ73" s="2">
        <v>135</v>
      </c>
      <c r="HR73" s="2">
        <v>112</v>
      </c>
      <c r="HS73" s="2">
        <v>9</v>
      </c>
      <c r="HT73" s="7">
        <v>14</v>
      </c>
      <c r="HU73" s="4">
        <v>0.83</v>
      </c>
      <c r="HV73" s="4">
        <f t="shared" si="140"/>
        <v>-1.4444444444444482E-2</v>
      </c>
      <c r="HX73" s="2" t="s">
        <v>84</v>
      </c>
      <c r="HY73" s="2">
        <v>135</v>
      </c>
      <c r="HZ73" s="2">
        <v>114</v>
      </c>
      <c r="IA73" s="2">
        <v>9</v>
      </c>
      <c r="IB73" s="7">
        <v>12</v>
      </c>
      <c r="IC73" s="4">
        <f t="shared" si="141"/>
        <v>0.84444444444444444</v>
      </c>
      <c r="ID73" s="4">
        <f t="shared" si="142"/>
        <v>1.4444444444444482E-2</v>
      </c>
      <c r="IE73" s="2" t="s">
        <v>119</v>
      </c>
      <c r="IF73" s="2" t="s">
        <v>205</v>
      </c>
      <c r="IG73" s="2">
        <v>135</v>
      </c>
      <c r="IH73" s="2">
        <v>114</v>
      </c>
      <c r="II73" s="2">
        <v>9</v>
      </c>
      <c r="IJ73" s="22">
        <v>12</v>
      </c>
      <c r="IK73" s="4">
        <f>IH73/IG73</f>
        <v>0.84444444444444444</v>
      </c>
      <c r="IL73" s="4">
        <f t="shared" si="144"/>
        <v>0</v>
      </c>
      <c r="IM73" s="2" t="s">
        <v>119</v>
      </c>
      <c r="IN73" s="2" t="s">
        <v>84</v>
      </c>
      <c r="IO73" s="2">
        <v>135</v>
      </c>
      <c r="IP73" s="2">
        <v>114</v>
      </c>
      <c r="IQ73" s="2">
        <v>9</v>
      </c>
      <c r="IR73" s="7">
        <v>12</v>
      </c>
      <c r="IS73" s="4">
        <f>IP73/IO73</f>
        <v>0.84444444444444444</v>
      </c>
      <c r="IT73" s="4">
        <f t="shared" si="145"/>
        <v>0</v>
      </c>
      <c r="IU73" s="2" t="s">
        <v>217</v>
      </c>
      <c r="IV73" s="2" t="s">
        <v>84</v>
      </c>
      <c r="IW73" s="2">
        <v>135</v>
      </c>
      <c r="IX73" s="2">
        <v>114</v>
      </c>
      <c r="IY73" s="2">
        <v>9</v>
      </c>
      <c r="IZ73" s="7">
        <v>12</v>
      </c>
      <c r="JA73" s="4">
        <f>IX73/IW73</f>
        <v>0.84444444444444444</v>
      </c>
      <c r="JB73" s="4">
        <f t="shared" si="146"/>
        <v>0</v>
      </c>
      <c r="JC73" s="2" t="s">
        <v>222</v>
      </c>
      <c r="JD73" s="2" t="s">
        <v>84</v>
      </c>
      <c r="JE73" s="2">
        <v>135</v>
      </c>
      <c r="JF73" s="2">
        <v>114</v>
      </c>
      <c r="JG73" s="2">
        <v>9</v>
      </c>
      <c r="JH73" s="2">
        <v>12</v>
      </c>
      <c r="JI73" s="4">
        <v>0.83</v>
      </c>
      <c r="JJ73" s="4">
        <f t="shared" si="147"/>
        <v>-1.4444444444444482E-2</v>
      </c>
      <c r="JK73" s="2" t="s">
        <v>119</v>
      </c>
      <c r="JL73" s="2" t="s">
        <v>84</v>
      </c>
      <c r="JM73" s="2">
        <v>135</v>
      </c>
      <c r="JN73" s="2">
        <v>114</v>
      </c>
      <c r="JO73" s="2">
        <v>9</v>
      </c>
      <c r="JP73" s="2">
        <v>12</v>
      </c>
      <c r="JQ73" s="4">
        <f>JN73/JM73</f>
        <v>0.84444444444444444</v>
      </c>
      <c r="JR73" s="4">
        <f t="shared" si="117"/>
        <v>1.4444444444444482E-2</v>
      </c>
      <c r="JS73" s="2" t="s">
        <v>119</v>
      </c>
      <c r="JT73" s="2" t="s">
        <v>84</v>
      </c>
      <c r="JU73" s="2">
        <v>135</v>
      </c>
      <c r="JV73" s="2">
        <v>114</v>
      </c>
      <c r="JW73" s="2">
        <v>9</v>
      </c>
      <c r="JX73" s="2">
        <v>12</v>
      </c>
      <c r="JY73" s="4">
        <v>0.83</v>
      </c>
      <c r="JZ73" s="4">
        <f t="shared" si="148"/>
        <v>-1.4444444444444482E-2</v>
      </c>
      <c r="KA73" s="2" t="s">
        <v>243</v>
      </c>
      <c r="KB73" s="2" t="s">
        <v>84</v>
      </c>
      <c r="KC73" s="2">
        <v>135</v>
      </c>
      <c r="KD73" s="2">
        <v>114</v>
      </c>
      <c r="KE73" s="2">
        <v>9</v>
      </c>
      <c r="KF73" s="2">
        <v>12</v>
      </c>
      <c r="KG73" s="4">
        <v>0.83</v>
      </c>
      <c r="KH73" s="4">
        <f t="shared" si="118"/>
        <v>0</v>
      </c>
      <c r="KI73" s="2" t="s">
        <v>119</v>
      </c>
      <c r="KJ73" s="2" t="s">
        <v>84</v>
      </c>
      <c r="KK73" s="2">
        <v>135</v>
      </c>
      <c r="KL73" s="2">
        <v>114</v>
      </c>
      <c r="KM73" s="2">
        <v>9</v>
      </c>
      <c r="KN73" s="2">
        <v>12</v>
      </c>
      <c r="KO73" s="4">
        <f t="shared" si="149"/>
        <v>0.84444444444444444</v>
      </c>
      <c r="KP73" s="4">
        <f t="shared" si="150"/>
        <v>1.4444444444444482E-2</v>
      </c>
      <c r="KQ73" s="2" t="s">
        <v>119</v>
      </c>
      <c r="KR73" s="125" t="s">
        <v>84</v>
      </c>
      <c r="KS73" s="116">
        <v>135</v>
      </c>
      <c r="KT73" s="117">
        <v>114</v>
      </c>
      <c r="KU73" s="117">
        <v>9</v>
      </c>
      <c r="KV73" s="117">
        <v>12</v>
      </c>
      <c r="KW73" s="118">
        <v>0.83</v>
      </c>
      <c r="KX73" s="118">
        <v>0</v>
      </c>
      <c r="KY73" s="116" t="s">
        <v>119</v>
      </c>
      <c r="KZ73" s="125" t="s">
        <v>84</v>
      </c>
      <c r="LA73" s="125">
        <v>135</v>
      </c>
      <c r="LB73" s="125">
        <v>114</v>
      </c>
      <c r="LC73" s="125">
        <v>9</v>
      </c>
      <c r="LD73" s="125">
        <v>12</v>
      </c>
      <c r="LE73" s="122">
        <v>0.83</v>
      </c>
      <c r="LF73" s="158">
        <f t="shared" si="151"/>
        <v>0</v>
      </c>
      <c r="LG73" s="158"/>
      <c r="LH73" s="166" t="s">
        <v>84</v>
      </c>
      <c r="LI73" s="156">
        <v>135</v>
      </c>
      <c r="LJ73" s="156">
        <v>114</v>
      </c>
      <c r="LK73" s="156">
        <v>9</v>
      </c>
      <c r="LL73" s="156">
        <v>12</v>
      </c>
      <c r="LM73" s="162">
        <v>0.84</v>
      </c>
      <c r="LN73" s="158">
        <f t="shared" si="152"/>
        <v>1.0000000000000009E-2</v>
      </c>
      <c r="LO73" s="157"/>
      <c r="LP73" s="2" t="s">
        <v>84</v>
      </c>
      <c r="LQ73" s="2">
        <v>134</v>
      </c>
      <c r="LR73" s="2">
        <v>114</v>
      </c>
      <c r="LS73" s="2">
        <v>10</v>
      </c>
      <c r="LT73" s="2">
        <v>10</v>
      </c>
      <c r="LU73" s="4">
        <f t="shared" si="153"/>
        <v>0.85074626865671643</v>
      </c>
      <c r="LV73" s="4">
        <f t="shared" si="154"/>
        <v>6.3018242122719892E-3</v>
      </c>
      <c r="LW73" s="2" t="s">
        <v>119</v>
      </c>
      <c r="LX73" s="157" t="s">
        <v>84</v>
      </c>
      <c r="LY73" s="157">
        <v>134</v>
      </c>
      <c r="LZ73" s="157">
        <v>114</v>
      </c>
      <c r="MA73" s="157">
        <v>10</v>
      </c>
      <c r="MB73" s="157">
        <v>10</v>
      </c>
      <c r="MC73" s="158">
        <f t="shared" si="155"/>
        <v>0.85074626865671643</v>
      </c>
      <c r="MD73" s="158">
        <f t="shared" si="156"/>
        <v>0</v>
      </c>
      <c r="ME73" s="2" t="s">
        <v>119</v>
      </c>
      <c r="MF73" s="156" t="s">
        <v>84</v>
      </c>
      <c r="MG73" s="156">
        <v>134</v>
      </c>
      <c r="MH73" s="175">
        <v>115</v>
      </c>
      <c r="MI73" s="156">
        <v>10</v>
      </c>
      <c r="MJ73" s="156">
        <v>9</v>
      </c>
      <c r="MK73" s="162">
        <f t="shared" si="157"/>
        <v>0.85820895522388063</v>
      </c>
      <c r="ML73" s="158">
        <f t="shared" si="158"/>
        <v>7.4626865671642006E-3</v>
      </c>
      <c r="MM73" s="157"/>
      <c r="MN73" s="156" t="s">
        <v>84</v>
      </c>
      <c r="MO73" s="156">
        <v>134</v>
      </c>
      <c r="MP73" s="156">
        <v>115</v>
      </c>
      <c r="MQ73" s="156">
        <v>10</v>
      </c>
      <c r="MR73" s="156">
        <v>9</v>
      </c>
      <c r="MS73" s="162">
        <v>0.86</v>
      </c>
      <c r="MT73" s="158">
        <f t="shared" si="159"/>
        <v>1.7910447761193549E-3</v>
      </c>
      <c r="MU73" s="157"/>
      <c r="MV73" s="156" t="s">
        <v>84</v>
      </c>
      <c r="MW73" s="156">
        <v>134</v>
      </c>
      <c r="MX73" s="156">
        <v>113</v>
      </c>
      <c r="MY73" s="156">
        <v>10</v>
      </c>
      <c r="MZ73" s="156">
        <v>11</v>
      </c>
      <c r="NA73" s="162">
        <f>MX73/MW73</f>
        <v>0.84328358208955223</v>
      </c>
      <c r="NB73" s="158">
        <f t="shared" si="160"/>
        <v>-1.6716417910447756E-2</v>
      </c>
      <c r="NC73" s="157" t="s">
        <v>119</v>
      </c>
      <c r="ND73" s="156" t="s">
        <v>84</v>
      </c>
      <c r="NE73" s="156">
        <v>134</v>
      </c>
      <c r="NF73" s="156">
        <v>113</v>
      </c>
      <c r="NG73" s="156">
        <v>10</v>
      </c>
      <c r="NH73" s="156">
        <v>11</v>
      </c>
      <c r="NI73" s="162">
        <f>NF73/NE73</f>
        <v>0.84328358208955223</v>
      </c>
      <c r="NJ73" s="158">
        <f t="shared" si="161"/>
        <v>0</v>
      </c>
      <c r="NK73" s="157" t="s">
        <v>119</v>
      </c>
      <c r="NL73" s="156" t="s">
        <v>84</v>
      </c>
      <c r="NM73" s="156">
        <v>134</v>
      </c>
      <c r="NN73" s="156">
        <v>113</v>
      </c>
      <c r="NO73" s="156">
        <v>10</v>
      </c>
      <c r="NP73" s="156">
        <v>11</v>
      </c>
      <c r="NQ73" s="162">
        <f>NN73/NM73</f>
        <v>0.84328358208955223</v>
      </c>
      <c r="NR73" s="158">
        <f t="shared" si="162"/>
        <v>0</v>
      </c>
      <c r="NS73" s="157" t="s">
        <v>119</v>
      </c>
      <c r="OO73" s="157" t="s">
        <v>84</v>
      </c>
      <c r="OP73" s="157">
        <v>134</v>
      </c>
      <c r="OQ73" s="157">
        <v>110</v>
      </c>
      <c r="OR73" s="159">
        <v>13</v>
      </c>
      <c r="OS73" s="159">
        <v>11</v>
      </c>
      <c r="OT73" s="158">
        <f t="shared" si="163"/>
        <v>0.82089552238805974</v>
      </c>
      <c r="OU73" s="158">
        <f t="shared" si="164"/>
        <v>-2.2388059701492491E-2</v>
      </c>
      <c r="OV73" s="2" t="s">
        <v>119</v>
      </c>
      <c r="OW73" s="157" t="s">
        <v>84</v>
      </c>
      <c r="OX73" s="157">
        <v>134</v>
      </c>
      <c r="OY73" s="157">
        <v>110</v>
      </c>
      <c r="OZ73" s="157">
        <v>13</v>
      </c>
      <c r="PA73" s="157">
        <v>11</v>
      </c>
      <c r="PB73" s="158">
        <f t="shared" si="165"/>
        <v>0.82089552238805974</v>
      </c>
      <c r="PC73" s="158">
        <f t="shared" si="166"/>
        <v>0</v>
      </c>
      <c r="PD73" s="2" t="s">
        <v>119</v>
      </c>
      <c r="PE73" s="157" t="s">
        <v>84</v>
      </c>
      <c r="PF73" s="157">
        <v>134</v>
      </c>
      <c r="PG73" s="157">
        <v>110</v>
      </c>
      <c r="PH73" s="157">
        <v>13</v>
      </c>
      <c r="PI73" s="157">
        <v>11</v>
      </c>
      <c r="PJ73" s="158">
        <f t="shared" si="167"/>
        <v>0.82089552238805974</v>
      </c>
      <c r="PK73" s="158">
        <f t="shared" si="168"/>
        <v>0</v>
      </c>
      <c r="PM73" s="157" t="s">
        <v>84</v>
      </c>
      <c r="PN73" s="157">
        <v>134</v>
      </c>
      <c r="PO73" s="157">
        <v>110</v>
      </c>
      <c r="PP73" s="157">
        <v>13</v>
      </c>
      <c r="PQ73" s="157">
        <v>11</v>
      </c>
      <c r="PR73" s="158">
        <f t="shared" si="169"/>
        <v>0.82089552238805974</v>
      </c>
      <c r="PS73" s="158">
        <f t="shared" si="170"/>
        <v>0</v>
      </c>
      <c r="PU73" s="157" t="s">
        <v>84</v>
      </c>
      <c r="PV73" s="157">
        <v>134</v>
      </c>
      <c r="PW73" s="157">
        <v>112</v>
      </c>
      <c r="PX73" s="157">
        <v>13</v>
      </c>
      <c r="PY73" s="157">
        <v>9</v>
      </c>
      <c r="PZ73" s="158">
        <f t="shared" si="171"/>
        <v>0.83582089552238803</v>
      </c>
      <c r="QA73" s="158">
        <f t="shared" si="172"/>
        <v>1.492537313432829E-2</v>
      </c>
      <c r="QB73" s="2" t="s">
        <v>119</v>
      </c>
      <c r="QC73" s="157" t="s">
        <v>84</v>
      </c>
      <c r="QD73" s="157">
        <v>134</v>
      </c>
      <c r="QE73" s="157">
        <v>112</v>
      </c>
      <c r="QF73" s="157">
        <v>13</v>
      </c>
      <c r="QG73" s="159">
        <v>9</v>
      </c>
      <c r="QH73" s="158">
        <f t="shared" si="173"/>
        <v>0.83582089552238803</v>
      </c>
      <c r="QI73" s="158">
        <f t="shared" si="174"/>
        <v>0</v>
      </c>
      <c r="QJ73" s="2" t="s">
        <v>119</v>
      </c>
      <c r="QK73" s="157" t="s">
        <v>84</v>
      </c>
      <c r="QL73" s="157">
        <v>134</v>
      </c>
      <c r="QM73" s="157">
        <v>112</v>
      </c>
      <c r="QN73" s="157">
        <v>13</v>
      </c>
      <c r="QO73" s="159">
        <v>9</v>
      </c>
      <c r="QP73" s="158">
        <f t="shared" si="175"/>
        <v>0.83582089552238803</v>
      </c>
      <c r="QQ73" s="158">
        <f t="shared" si="176"/>
        <v>0</v>
      </c>
      <c r="QR73" s="2" t="s">
        <v>119</v>
      </c>
      <c r="QS73" s="157" t="s">
        <v>84</v>
      </c>
      <c r="QT73" s="157">
        <v>134</v>
      </c>
      <c r="QU73" s="159">
        <v>112</v>
      </c>
      <c r="QV73" s="157">
        <v>13</v>
      </c>
      <c r="QW73" s="159">
        <v>9</v>
      </c>
      <c r="QX73" s="158">
        <f t="shared" si="177"/>
        <v>0.83582089552238803</v>
      </c>
      <c r="QY73" s="158">
        <f t="shared" si="178"/>
        <v>0</v>
      </c>
      <c r="QZ73" s="157" t="s">
        <v>119</v>
      </c>
      <c r="RA73" s="157" t="s">
        <v>84</v>
      </c>
      <c r="RB73" s="157">
        <v>134</v>
      </c>
      <c r="RC73" s="159">
        <v>112</v>
      </c>
      <c r="RD73" s="157">
        <v>13</v>
      </c>
      <c r="RE73" s="159">
        <v>9</v>
      </c>
      <c r="RF73" s="158">
        <f t="shared" si="179"/>
        <v>0.83582089552238803</v>
      </c>
      <c r="RG73" s="158">
        <f t="shared" si="180"/>
        <v>0</v>
      </c>
      <c r="RH73" s="157" t="s">
        <v>119</v>
      </c>
      <c r="RI73" s="157" t="s">
        <v>84</v>
      </c>
      <c r="RJ73" s="157">
        <v>134</v>
      </c>
      <c r="RK73" s="159">
        <v>112</v>
      </c>
      <c r="RL73" s="157">
        <v>13</v>
      </c>
      <c r="RM73" s="159">
        <v>9</v>
      </c>
      <c r="RN73" s="158">
        <f t="shared" si="181"/>
        <v>0.83582089552238803</v>
      </c>
      <c r="RO73" s="158">
        <f t="shared" si="182"/>
        <v>0</v>
      </c>
      <c r="RP73" s="17" t="s">
        <v>119</v>
      </c>
      <c r="RQ73" s="157" t="s">
        <v>84</v>
      </c>
      <c r="RR73" s="157">
        <v>134</v>
      </c>
      <c r="RS73" s="159">
        <v>112</v>
      </c>
      <c r="RT73" s="157">
        <v>13</v>
      </c>
      <c r="RU73" s="159">
        <v>9</v>
      </c>
      <c r="RV73" s="158">
        <f t="shared" si="183"/>
        <v>0.83582089552238803</v>
      </c>
      <c r="RW73" s="158">
        <f t="shared" si="184"/>
        <v>0</v>
      </c>
      <c r="RX73" s="17" t="s">
        <v>119</v>
      </c>
      <c r="RY73" s="157" t="s">
        <v>84</v>
      </c>
      <c r="RZ73" s="157">
        <v>134</v>
      </c>
      <c r="SA73" s="159">
        <v>112</v>
      </c>
      <c r="SB73" s="157">
        <v>13</v>
      </c>
      <c r="SC73" s="159">
        <v>9</v>
      </c>
      <c r="SD73" s="158">
        <f t="shared" si="185"/>
        <v>0.83582089552238803</v>
      </c>
      <c r="SE73" s="158">
        <f t="shared" si="186"/>
        <v>0</v>
      </c>
      <c r="SF73" s="17" t="s">
        <v>119</v>
      </c>
      <c r="SG73" s="157" t="s">
        <v>84</v>
      </c>
      <c r="SH73" s="157">
        <v>134</v>
      </c>
      <c r="SI73" s="159">
        <v>112</v>
      </c>
      <c r="SJ73" s="157">
        <v>13</v>
      </c>
      <c r="SK73" s="159">
        <v>9</v>
      </c>
      <c r="SL73" s="158">
        <f t="shared" si="187"/>
        <v>0.83582089552238803</v>
      </c>
      <c r="SM73" s="158">
        <f t="shared" si="188"/>
        <v>0</v>
      </c>
      <c r="SN73" s="17" t="s">
        <v>119</v>
      </c>
      <c r="SO73" s="157" t="s">
        <v>84</v>
      </c>
      <c r="SP73" s="157">
        <v>134</v>
      </c>
      <c r="SQ73" s="159">
        <v>112</v>
      </c>
      <c r="SR73" s="157">
        <v>13</v>
      </c>
      <c r="SS73" s="159">
        <v>9</v>
      </c>
      <c r="ST73" s="158">
        <f t="shared" si="189"/>
        <v>0.83582089552238803</v>
      </c>
      <c r="SU73" s="158">
        <f t="shared" si="190"/>
        <v>0</v>
      </c>
      <c r="SV73" s="17" t="s">
        <v>119</v>
      </c>
      <c r="SW73" s="157" t="s">
        <v>84</v>
      </c>
      <c r="SX73" s="157">
        <v>134</v>
      </c>
      <c r="SY73" s="159">
        <v>112</v>
      </c>
      <c r="SZ73" s="157">
        <v>13</v>
      </c>
      <c r="TA73" s="159">
        <v>9</v>
      </c>
      <c r="TB73" s="158">
        <f t="shared" si="191"/>
        <v>0.83582089552238803</v>
      </c>
      <c r="TC73" s="158">
        <f t="shared" si="192"/>
        <v>0</v>
      </c>
      <c r="TD73" s="17" t="s">
        <v>119</v>
      </c>
      <c r="TE73" s="157" t="s">
        <v>84</v>
      </c>
      <c r="TF73" s="157">
        <v>134</v>
      </c>
      <c r="TG73" s="159">
        <v>112</v>
      </c>
      <c r="TH73" s="157">
        <v>13</v>
      </c>
      <c r="TI73" s="159">
        <v>9</v>
      </c>
      <c r="TJ73" s="158">
        <f t="shared" si="193"/>
        <v>0.83582089552238803</v>
      </c>
      <c r="TK73" s="158">
        <f t="shared" si="194"/>
        <v>0</v>
      </c>
      <c r="TL73" s="17" t="s">
        <v>119</v>
      </c>
      <c r="TM73" s="157" t="s">
        <v>84</v>
      </c>
      <c r="TN73" s="157">
        <v>134</v>
      </c>
      <c r="TO73" s="159">
        <v>112</v>
      </c>
      <c r="TP73" s="157">
        <v>13</v>
      </c>
      <c r="TQ73" s="159">
        <v>9</v>
      </c>
      <c r="TR73" s="158">
        <f t="shared" si="195"/>
        <v>0.83582089552238803</v>
      </c>
      <c r="TS73" s="158">
        <f t="shared" si="196"/>
        <v>0</v>
      </c>
      <c r="TT73" s="17" t="s">
        <v>119</v>
      </c>
      <c r="TU73" s="157" t="s">
        <v>84</v>
      </c>
      <c r="TV73" s="157">
        <v>134</v>
      </c>
      <c r="TW73" s="159">
        <v>112</v>
      </c>
      <c r="TX73" s="157">
        <v>13</v>
      </c>
      <c r="TY73" s="159">
        <v>9</v>
      </c>
      <c r="TZ73" s="158">
        <f t="shared" si="197"/>
        <v>0.83582089552238803</v>
      </c>
      <c r="UA73" s="158">
        <f t="shared" si="198"/>
        <v>0</v>
      </c>
      <c r="UB73" s="17" t="s">
        <v>119</v>
      </c>
      <c r="UC73" s="157" t="s">
        <v>84</v>
      </c>
      <c r="UD73" s="157">
        <v>134</v>
      </c>
      <c r="UE73" s="159">
        <v>112</v>
      </c>
      <c r="UF73" s="157">
        <v>13</v>
      </c>
      <c r="UG73" s="159">
        <v>9</v>
      </c>
      <c r="UH73" s="158">
        <f t="shared" si="199"/>
        <v>0.83582089552238803</v>
      </c>
      <c r="UI73" s="158">
        <f t="shared" si="200"/>
        <v>0</v>
      </c>
      <c r="UJ73" s="17" t="s">
        <v>119</v>
      </c>
      <c r="UK73" s="157" t="s">
        <v>84</v>
      </c>
      <c r="UL73" s="157">
        <v>134</v>
      </c>
      <c r="UM73" s="159">
        <v>112</v>
      </c>
      <c r="UN73" s="157">
        <v>13</v>
      </c>
      <c r="UO73" s="159">
        <v>9</v>
      </c>
      <c r="UP73" s="158">
        <f t="shared" si="201"/>
        <v>0.83582089552238803</v>
      </c>
      <c r="UQ73" s="158">
        <f t="shared" si="202"/>
        <v>0</v>
      </c>
      <c r="UR73" s="17" t="s">
        <v>119</v>
      </c>
      <c r="US73" s="157" t="s">
        <v>84</v>
      </c>
      <c r="UT73" s="157">
        <v>134</v>
      </c>
      <c r="UU73" s="159">
        <v>112</v>
      </c>
      <c r="UV73" s="157">
        <v>13</v>
      </c>
      <c r="UW73" s="159">
        <v>9</v>
      </c>
      <c r="UX73" s="158">
        <f t="shared" si="203"/>
        <v>0.83582089552238803</v>
      </c>
      <c r="UY73" s="158">
        <f t="shared" si="204"/>
        <v>0</v>
      </c>
      <c r="UZ73" s="110" t="s">
        <v>119</v>
      </c>
      <c r="VA73" s="157" t="s">
        <v>84</v>
      </c>
      <c r="VB73" s="157">
        <v>134</v>
      </c>
      <c r="VC73" s="159">
        <v>112</v>
      </c>
      <c r="VD73" s="157">
        <v>13</v>
      </c>
      <c r="VE73" s="159">
        <v>9</v>
      </c>
      <c r="VF73" s="158">
        <f t="shared" si="205"/>
        <v>0.83582089552238803</v>
      </c>
      <c r="VG73" s="158">
        <f t="shared" si="206"/>
        <v>0</v>
      </c>
      <c r="VH73" s="17" t="s">
        <v>119</v>
      </c>
      <c r="VI73" s="157" t="s">
        <v>84</v>
      </c>
      <c r="VJ73" s="157">
        <v>134</v>
      </c>
      <c r="VK73" s="159">
        <v>112</v>
      </c>
      <c r="VL73" s="157">
        <v>13</v>
      </c>
      <c r="VM73" s="159">
        <v>9</v>
      </c>
      <c r="VN73" s="158">
        <f t="shared" si="207"/>
        <v>0.83582089552238803</v>
      </c>
      <c r="VO73" s="158">
        <f t="shared" si="208"/>
        <v>0</v>
      </c>
      <c r="VP73" s="17" t="s">
        <v>119</v>
      </c>
      <c r="VQ73" s="157" t="s">
        <v>84</v>
      </c>
      <c r="VR73" s="157">
        <v>134</v>
      </c>
      <c r="VS73" s="159">
        <v>112</v>
      </c>
      <c r="VT73" s="157">
        <v>13</v>
      </c>
      <c r="VU73" s="159">
        <v>9</v>
      </c>
      <c r="VV73" s="158">
        <f t="shared" si="209"/>
        <v>0.83582089552238803</v>
      </c>
      <c r="VW73" s="158">
        <f t="shared" si="210"/>
        <v>0</v>
      </c>
      <c r="VX73" s="17" t="s">
        <v>119</v>
      </c>
      <c r="VY73" s="157" t="s">
        <v>84</v>
      </c>
      <c r="VZ73" s="157">
        <v>134</v>
      </c>
      <c r="WA73" s="159">
        <v>112</v>
      </c>
      <c r="WB73" s="157">
        <v>13</v>
      </c>
      <c r="WC73" s="159">
        <v>9</v>
      </c>
      <c r="WD73" s="158">
        <f t="shared" si="211"/>
        <v>0.83582089552238803</v>
      </c>
      <c r="WE73" s="158">
        <f t="shared" si="212"/>
        <v>0</v>
      </c>
      <c r="WF73" s="17" t="s">
        <v>119</v>
      </c>
      <c r="WG73" s="157" t="s">
        <v>84</v>
      </c>
      <c r="WH73" s="157">
        <v>134</v>
      </c>
      <c r="WI73" s="159">
        <v>112</v>
      </c>
      <c r="WJ73" s="157">
        <v>13</v>
      </c>
      <c r="WK73" s="159">
        <v>9</v>
      </c>
      <c r="WL73" s="158">
        <f t="shared" si="213"/>
        <v>0.83582089552238803</v>
      </c>
      <c r="WM73" s="158">
        <f t="shared" si="214"/>
        <v>0</v>
      </c>
      <c r="WN73" s="17" t="s">
        <v>119</v>
      </c>
      <c r="WO73" s="157" t="s">
        <v>84</v>
      </c>
      <c r="WP73" s="156">
        <v>134</v>
      </c>
      <c r="WQ73" s="156">
        <v>112</v>
      </c>
      <c r="WR73" s="156">
        <v>13</v>
      </c>
      <c r="WS73" s="156">
        <v>9</v>
      </c>
      <c r="WT73" s="158">
        <f t="shared" si="215"/>
        <v>0.83582089552238803</v>
      </c>
      <c r="WU73" s="158">
        <f t="shared" si="216"/>
        <v>0</v>
      </c>
      <c r="WW73" s="157" t="s">
        <v>84</v>
      </c>
      <c r="WX73" s="156">
        <v>134</v>
      </c>
      <c r="WY73" s="156">
        <v>112</v>
      </c>
      <c r="WZ73" s="156">
        <v>13</v>
      </c>
      <c r="XA73" s="156">
        <v>9</v>
      </c>
      <c r="XB73" s="158">
        <f t="shared" si="217"/>
        <v>0.83582089552238803</v>
      </c>
      <c r="XC73" s="158" t="str">
        <f t="shared" si="218"/>
        <v>OK</v>
      </c>
      <c r="XE73" s="157" t="s">
        <v>84</v>
      </c>
      <c r="XF73" s="156">
        <v>134</v>
      </c>
      <c r="XG73" s="156">
        <v>112</v>
      </c>
      <c r="XH73" s="156">
        <v>13</v>
      </c>
      <c r="XI73" s="156">
        <v>9</v>
      </c>
      <c r="XJ73" s="158">
        <f t="shared" si="219"/>
        <v>0.83582089552238803</v>
      </c>
      <c r="XK73" s="158" t="str">
        <f t="shared" si="114"/>
        <v>OK</v>
      </c>
      <c r="XM73" s="157" t="s">
        <v>84</v>
      </c>
      <c r="XN73" s="156">
        <v>134</v>
      </c>
      <c r="XO73" s="156">
        <v>112</v>
      </c>
      <c r="XP73" s="156">
        <v>13</v>
      </c>
      <c r="XQ73" s="156">
        <v>9</v>
      </c>
      <c r="XR73" s="158">
        <f t="shared" si="220"/>
        <v>0.83582089552238803</v>
      </c>
      <c r="XS73" s="158" t="str">
        <f t="shared" si="115"/>
        <v>OK</v>
      </c>
    </row>
    <row r="74" spans="1:643" ht="15">
      <c r="B74" s="2">
        <f>SUM(B3:B73)</f>
        <v>7408</v>
      </c>
      <c r="C74" s="2">
        <f>SUM(C3:C73)</f>
        <v>6835</v>
      </c>
      <c r="I74" s="2">
        <f>SUM(I3:I73)</f>
        <v>7408</v>
      </c>
      <c r="J74" s="2">
        <f>SUM(J3:J73)</f>
        <v>6819</v>
      </c>
      <c r="M74" s="4">
        <f>J74/I74</f>
        <v>0.92049136069114468</v>
      </c>
      <c r="Q74" s="2">
        <f>SUM(Q3:Q73)</f>
        <v>7408</v>
      </c>
      <c r="R74" s="2">
        <f>SUM(R3:R73)</f>
        <v>6828</v>
      </c>
      <c r="U74" s="4">
        <f>R74/Q74</f>
        <v>0.92170626349892004</v>
      </c>
      <c r="Y74" s="2">
        <f>SUM(Y3:Y73)</f>
        <v>7408</v>
      </c>
      <c r="Z74" s="2">
        <f>SUM(Z3:Z73)</f>
        <v>6828</v>
      </c>
      <c r="AC74" s="4">
        <f>Z74/Y74</f>
        <v>0.92170626349892004</v>
      </c>
      <c r="AG74" s="2">
        <f>SUM(AG3:AG73)</f>
        <v>7470</v>
      </c>
      <c r="AH74" s="2">
        <f>SUM(AH3:AH73)</f>
        <v>6917</v>
      </c>
      <c r="AK74" s="4">
        <f>AH74/AG74</f>
        <v>0.92597054886211516</v>
      </c>
      <c r="AO74" s="2">
        <f>SUM(AO3:AO73)</f>
        <v>7467</v>
      </c>
      <c r="AP74" s="2">
        <f>SUM(AP3:AP73)</f>
        <v>6915</v>
      </c>
      <c r="AS74" s="4">
        <f>AP74/AO74</f>
        <v>0.92607472880674968</v>
      </c>
      <c r="AW74" s="2">
        <f>SUM(AW3:AW73)</f>
        <v>7467</v>
      </c>
      <c r="AX74" s="2">
        <f>SUM(AX3:AX73)</f>
        <v>6915</v>
      </c>
      <c r="BA74" s="4">
        <f>AX74/AW74</f>
        <v>0.92607472880674968</v>
      </c>
      <c r="BE74" s="2">
        <f>SUM(BE3:BE73)</f>
        <v>7467</v>
      </c>
      <c r="BF74" s="2">
        <f>SUM(BF3:BF73)</f>
        <v>6913</v>
      </c>
      <c r="BG74" s="2">
        <f>SUM(BG3:BG73)</f>
        <v>462</v>
      </c>
      <c r="BH74" s="2">
        <f>SUM(BH3:BH73)</f>
        <v>92</v>
      </c>
      <c r="BI74" s="4">
        <f>BF74/BE74</f>
        <v>0.92580688362126695</v>
      </c>
      <c r="BM74" s="2">
        <f>SUM(BM3:BM73)</f>
        <v>7467</v>
      </c>
      <c r="BN74" s="2">
        <f>SUM(BN3:BN73)</f>
        <v>6335</v>
      </c>
      <c r="BQ74" s="4">
        <f>BN74/BM74</f>
        <v>0.84839962501674038</v>
      </c>
      <c r="BU74" s="2">
        <f>SUM(BU3:BU73)</f>
        <v>7467</v>
      </c>
      <c r="BV74" s="2">
        <f>SUM(BV3:BV73)</f>
        <v>6336</v>
      </c>
      <c r="BY74" s="4">
        <f>BV74/BU74</f>
        <v>0.84853354760948174</v>
      </c>
      <c r="CB74" s="72" t="s">
        <v>144</v>
      </c>
      <c r="CC74" s="58">
        <v>265</v>
      </c>
      <c r="CD74" s="58">
        <v>265</v>
      </c>
      <c r="CE74" s="58">
        <v>0</v>
      </c>
      <c r="CF74" s="58">
        <v>0</v>
      </c>
      <c r="CG74" s="59">
        <v>1</v>
      </c>
      <c r="CH74" s="2" t="s">
        <v>174</v>
      </c>
      <c r="CJ74" s="2" t="s">
        <v>144</v>
      </c>
      <c r="CK74" s="2">
        <v>265</v>
      </c>
      <c r="CL74" s="2">
        <v>265</v>
      </c>
      <c r="CM74" s="2">
        <v>0</v>
      </c>
      <c r="CN74" s="2">
        <v>0</v>
      </c>
      <c r="CO74" s="4">
        <v>1</v>
      </c>
      <c r="CP74" s="4">
        <f t="shared" si="126"/>
        <v>0</v>
      </c>
      <c r="CR74" s="2" t="s">
        <v>144</v>
      </c>
      <c r="CS74" s="2">
        <v>265</v>
      </c>
      <c r="CT74" s="2">
        <v>0</v>
      </c>
      <c r="CU74" s="2">
        <v>0</v>
      </c>
      <c r="CV74" s="2">
        <v>265</v>
      </c>
      <c r="CW74" s="4">
        <v>0</v>
      </c>
      <c r="CX74" s="4">
        <f t="shared" si="127"/>
        <v>-1</v>
      </c>
      <c r="CZ74" s="2" t="s">
        <v>144</v>
      </c>
      <c r="DA74" s="2">
        <v>265</v>
      </c>
      <c r="DB74" s="2">
        <v>0</v>
      </c>
      <c r="DC74" s="2">
        <v>0</v>
      </c>
      <c r="DD74" s="2">
        <v>265</v>
      </c>
      <c r="DE74" s="4">
        <v>0</v>
      </c>
      <c r="DF74" s="4">
        <f t="shared" si="128"/>
        <v>0</v>
      </c>
      <c r="DH74" s="2" t="s">
        <v>133</v>
      </c>
      <c r="DI74" s="2">
        <v>5</v>
      </c>
      <c r="DJ74" s="2">
        <v>5</v>
      </c>
      <c r="DK74" s="2">
        <v>0</v>
      </c>
      <c r="DL74" s="2">
        <v>0</v>
      </c>
      <c r="DM74" s="4">
        <v>1</v>
      </c>
      <c r="DN74" s="4">
        <f>DM74-DE71</f>
        <v>0</v>
      </c>
      <c r="DQ74" s="2">
        <f>SUM(DQ3:DQ73)</f>
        <v>7653</v>
      </c>
      <c r="DR74" s="2">
        <f>SUM(DR3:DR73)</f>
        <v>6971</v>
      </c>
      <c r="DS74" s="2">
        <f>SUM(DS3:DS73)</f>
        <v>480</v>
      </c>
      <c r="DT74" s="2">
        <f>SUM(DT3:DT73)</f>
        <v>202</v>
      </c>
      <c r="DU74" s="4">
        <f>DR74/DQ74</f>
        <v>0.91088462041029661</v>
      </c>
      <c r="DY74" s="2">
        <f>SUM(DY3:DY73)</f>
        <v>7653</v>
      </c>
      <c r="DZ74" s="2">
        <f>SUM(DZ3:DZ73)</f>
        <v>6971</v>
      </c>
      <c r="EC74" s="4">
        <f>DZ74/DY74</f>
        <v>0.91088462041029661</v>
      </c>
      <c r="EG74" s="2">
        <f>SUM(EG3:EG73)</f>
        <v>7653</v>
      </c>
      <c r="EH74" s="2">
        <f>SUM(EH3:EH73)</f>
        <v>6976</v>
      </c>
      <c r="EK74" s="4">
        <f>EH74/EG74</f>
        <v>0.9115379589703384</v>
      </c>
      <c r="EO74" s="2">
        <f>SUM(EO3:EO73)</f>
        <v>7653</v>
      </c>
      <c r="EP74" s="2">
        <f>SUM(EP3:EP73)</f>
        <v>6976</v>
      </c>
      <c r="ES74" s="4">
        <f>EP74/EO74</f>
        <v>0.9115379589703384</v>
      </c>
      <c r="EW74" s="2">
        <f>SUM(EW3:EW73)</f>
        <v>7650</v>
      </c>
      <c r="EX74" s="2">
        <f>SUM(EX3:EX73)</f>
        <v>6983</v>
      </c>
      <c r="EY74" s="2">
        <f>SUM(EY3:EY73)</f>
        <v>387</v>
      </c>
      <c r="EZ74" s="2">
        <f>SUM(EZ3:EZ73)</f>
        <v>280</v>
      </c>
      <c r="FA74" s="4">
        <f>EX74/EW74</f>
        <v>0.91281045751633982</v>
      </c>
      <c r="FE74" s="2">
        <f>SUM(FE3:FE73)</f>
        <v>7650</v>
      </c>
      <c r="FF74" s="2">
        <f>SUM(FF3:FF73)</f>
        <v>6983</v>
      </c>
      <c r="FG74" s="2">
        <f>SUM(FG3:FG73)</f>
        <v>387</v>
      </c>
      <c r="FH74" s="2">
        <f>SUM(FH3:FH73)</f>
        <v>280</v>
      </c>
      <c r="FI74" s="4">
        <f>FF74/FE74</f>
        <v>0.91281045751633982</v>
      </c>
      <c r="FM74" s="2">
        <f>SUM(FM3:FM73)</f>
        <v>7650</v>
      </c>
      <c r="FN74" s="2">
        <f>SUM(FN3:FN73)</f>
        <v>6984</v>
      </c>
      <c r="FO74" s="2">
        <f>SUM(FO3:FO73)</f>
        <v>386</v>
      </c>
      <c r="FP74" s="2">
        <f>SUM(FP3:FP73)</f>
        <v>280</v>
      </c>
      <c r="FQ74" s="4">
        <f>FN74/FM74</f>
        <v>0.91294117647058826</v>
      </c>
      <c r="FU74" s="2">
        <f>SUM(FU3:FU73)</f>
        <v>7650</v>
      </c>
      <c r="FV74" s="2">
        <f>SUM(FV3:FV73)</f>
        <v>6984</v>
      </c>
      <c r="FW74" s="2">
        <f>SUM(FW3:FW73)</f>
        <v>386</v>
      </c>
      <c r="FX74" s="2">
        <f>SUM(FX3:FX73)</f>
        <v>280</v>
      </c>
      <c r="FY74" s="4">
        <f>FV74/FU74</f>
        <v>0.91294117647058826</v>
      </c>
      <c r="GC74" s="2">
        <f>SUM(GC3:GC73)</f>
        <v>7650</v>
      </c>
      <c r="GD74" s="2">
        <f>SUM(GD3:GD73)</f>
        <v>6984</v>
      </c>
      <c r="GE74" s="2">
        <f>SUM(GE3:GE73)</f>
        <v>386</v>
      </c>
      <c r="GF74" s="2">
        <f>SUM(GF3:GF73)</f>
        <v>280</v>
      </c>
      <c r="GG74" s="4">
        <f>GD74/GC74</f>
        <v>0.91294117647058826</v>
      </c>
      <c r="GK74" s="2">
        <f>SUM(GK3:GK73)</f>
        <v>7981</v>
      </c>
      <c r="GL74" s="2">
        <f>SUM(GL3:GL73)</f>
        <v>7267</v>
      </c>
      <c r="GO74" s="4">
        <f>GL74/GK74</f>
        <v>0.91053752662573617</v>
      </c>
      <c r="GS74" s="2">
        <f>SUM(GS3:GS73)</f>
        <v>7981</v>
      </c>
      <c r="GT74" s="2">
        <f>SUM(GT3:GT73)</f>
        <v>7322</v>
      </c>
      <c r="GW74" s="4">
        <f>GT74/GS74</f>
        <v>0.91742889362235314</v>
      </c>
      <c r="HA74" s="2">
        <f>SUM(HA3:HA73)</f>
        <v>7981</v>
      </c>
      <c r="HB74" s="2">
        <f>SUM(HB3:HB73)</f>
        <v>7324</v>
      </c>
      <c r="HC74" s="2">
        <f>SUM(HC3:HC73)</f>
        <v>361</v>
      </c>
      <c r="HD74" s="2">
        <f>SUM(HD3:HD73)</f>
        <v>296</v>
      </c>
      <c r="HE74" s="4">
        <f>HB74/HA74</f>
        <v>0.91767948878586647</v>
      </c>
      <c r="HI74" s="2">
        <f>SUM(HI3:HI73)</f>
        <v>7981</v>
      </c>
      <c r="HJ74" s="2">
        <f>SUM(HJ3:HJ73)</f>
        <v>7336</v>
      </c>
      <c r="HM74" s="4">
        <f>HJ74/HI74</f>
        <v>0.91918305976694648</v>
      </c>
      <c r="HQ74" s="2">
        <f>SUM(HQ3:HQ73)</f>
        <v>9766</v>
      </c>
      <c r="HR74" s="2">
        <f>SUM(HR3:HR73)</f>
        <v>9074</v>
      </c>
      <c r="HU74" s="4">
        <f>HR74/HQ74</f>
        <v>0.92914192095023551</v>
      </c>
      <c r="HY74" s="2">
        <f>SUM(HY3:HY73)</f>
        <v>9766</v>
      </c>
      <c r="HZ74" s="2">
        <f>SUM(HZ3:HZ73)</f>
        <v>9081</v>
      </c>
      <c r="IC74" s="4">
        <f>HZ74/HY74</f>
        <v>0.92985869342617244</v>
      </c>
      <c r="IG74" s="2">
        <f>SUM(IG3:IG73)</f>
        <v>9766</v>
      </c>
      <c r="IH74" s="2">
        <f>SUM(IH3:IH73)</f>
        <v>9081</v>
      </c>
      <c r="II74" s="157"/>
      <c r="IJ74" s="157"/>
      <c r="IK74" s="4">
        <f t="shared" si="143"/>
        <v>0.92985869342617244</v>
      </c>
      <c r="IO74" s="2">
        <f>SUM(IO3:IO73)</f>
        <v>9766</v>
      </c>
      <c r="IP74" s="2">
        <f>SUM(IP3:IP73)</f>
        <v>9081</v>
      </c>
      <c r="IS74" s="4">
        <f>IP74/IO74</f>
        <v>0.92985869342617244</v>
      </c>
      <c r="IT74" s="2">
        <f t="shared" si="145"/>
        <v>0</v>
      </c>
      <c r="IW74" s="2">
        <f>SUM(IW3:IW73)</f>
        <v>9766</v>
      </c>
      <c r="IX74" s="2">
        <f>SUM(IX3:IX73)</f>
        <v>9081</v>
      </c>
      <c r="IY74" s="2">
        <f>SUM(IY3:IY73)</f>
        <v>387</v>
      </c>
      <c r="IZ74" s="2">
        <f>SUM(IZ3:IZ73)</f>
        <v>298</v>
      </c>
      <c r="JA74" s="4">
        <f>IX74/IW74</f>
        <v>0.92985869342617244</v>
      </c>
      <c r="JB74" s="2">
        <f t="shared" si="146"/>
        <v>0</v>
      </c>
      <c r="JE74" s="2">
        <f>SUM(JE3:JE73)</f>
        <v>9766</v>
      </c>
      <c r="JF74" s="2">
        <f>SUM(JF3:JF73)</f>
        <v>9081</v>
      </c>
      <c r="JG74" s="2">
        <f>SUM(JG45:JG73)</f>
        <v>184</v>
      </c>
      <c r="JH74" s="2">
        <f>SUM(JH45:JH73)</f>
        <v>175</v>
      </c>
      <c r="JI74" s="4">
        <f>JF74/JE74</f>
        <v>0.92985869342617244</v>
      </c>
      <c r="JL74" s="4"/>
      <c r="JM74" s="2">
        <f>SUM(JM3:JM73)</f>
        <v>9788</v>
      </c>
      <c r="JN74" s="2">
        <f>SUM(JN3:JN73)</f>
        <v>9092</v>
      </c>
      <c r="JQ74" s="4">
        <f>JN74/JM74</f>
        <v>0.92889252145484269</v>
      </c>
      <c r="JU74" s="2">
        <f>SUM(JU3:JU73)</f>
        <v>9788</v>
      </c>
      <c r="JV74" s="2">
        <f>SUM(JV3:JV73)</f>
        <v>9092</v>
      </c>
      <c r="JY74" s="4">
        <f>JV74/JU74</f>
        <v>0.92889252145484269</v>
      </c>
      <c r="KC74" s="2">
        <f>SUM(KC3:KC73)</f>
        <v>9788</v>
      </c>
      <c r="KD74" s="2">
        <f>SUM(KD3:KD73)</f>
        <v>9092</v>
      </c>
      <c r="KG74" s="4">
        <f>KD74/KC74</f>
        <v>0.92889252145484269</v>
      </c>
      <c r="KK74" s="2">
        <f>SUM(KK3:KK73)</f>
        <v>9788</v>
      </c>
      <c r="KL74" s="2">
        <f>SUM(KL3:KL73)</f>
        <v>9092</v>
      </c>
      <c r="KO74" s="4">
        <f>KL74/KK74</f>
        <v>0.92889252145484269</v>
      </c>
      <c r="KR74" s="116"/>
      <c r="KS74" s="117">
        <v>9788</v>
      </c>
      <c r="KT74" s="117">
        <v>9092</v>
      </c>
      <c r="KU74" s="116"/>
      <c r="KV74" s="116"/>
      <c r="KW74" s="118">
        <v>0.92889252145484269</v>
      </c>
      <c r="KX74" s="116"/>
      <c r="KY74" s="116"/>
      <c r="KZ74" s="116"/>
      <c r="LA74" s="117">
        <v>9788</v>
      </c>
      <c r="LB74" s="116">
        <f>SUM(LB3:LB73)</f>
        <v>9092</v>
      </c>
      <c r="LC74" s="116"/>
      <c r="LD74" s="157"/>
      <c r="LE74" s="162">
        <f>LB74/LA74</f>
        <v>0.92889252145484269</v>
      </c>
      <c r="LF74" s="116"/>
      <c r="LG74" s="156"/>
      <c r="LI74" s="157">
        <f>SUM(LI3:LI73)</f>
        <v>9788</v>
      </c>
      <c r="LJ74" s="157">
        <f>SUM(LJ3:LJ73)</f>
        <v>9092</v>
      </c>
      <c r="LK74" s="157">
        <f>SUM(LK3:LK73)</f>
        <v>397</v>
      </c>
      <c r="LL74" s="25"/>
      <c r="LM74" s="158">
        <f>LJ74/LI74</f>
        <v>0.92889252145484269</v>
      </c>
      <c r="LO74" s="157"/>
      <c r="LQ74" s="2">
        <f>SUM(LQ3:LQ73)</f>
        <v>9737</v>
      </c>
      <c r="LR74" s="2">
        <f>SUM(LR3:LR73)</f>
        <v>8566</v>
      </c>
      <c r="LS74" s="2">
        <f>SUM(LS3:LS73)</f>
        <v>630</v>
      </c>
      <c r="LT74" s="2">
        <f>SUM(LT3:LT73)</f>
        <v>541</v>
      </c>
      <c r="LU74" s="4">
        <f t="shared" si="153"/>
        <v>0.87973708534456196</v>
      </c>
      <c r="LY74" s="2">
        <f>SUM(LY3:LY73)</f>
        <v>10057</v>
      </c>
      <c r="LZ74" s="2">
        <f>SUM(LZ3:LZ73)</f>
        <v>8566</v>
      </c>
      <c r="MC74" s="158">
        <f>LZ74/LY74</f>
        <v>0.8517450531967784</v>
      </c>
      <c r="MD74" s="158">
        <f t="shared" si="156"/>
        <v>-2.7992032147783563E-2</v>
      </c>
      <c r="MF74" s="157"/>
      <c r="MG74" s="157">
        <f>SUM(MG3:MG73)</f>
        <v>10057</v>
      </c>
      <c r="MH74" s="157">
        <f>SUM(MH3:MH73)</f>
        <v>8607</v>
      </c>
      <c r="MI74" s="157">
        <f>SUM(MI3:MI73)</f>
        <v>625</v>
      </c>
      <c r="MJ74" s="157"/>
      <c r="MK74" s="162">
        <f t="shared" si="157"/>
        <v>0.85582181565079052</v>
      </c>
      <c r="ML74" s="157"/>
      <c r="MM74" s="157"/>
      <c r="MN74" s="157"/>
      <c r="MO74" s="157">
        <f>SUM(MO3:MO73)</f>
        <v>9737</v>
      </c>
      <c r="MP74" s="157">
        <f>SUM(MP3:MP73)</f>
        <v>8607</v>
      </c>
      <c r="MQ74" s="157">
        <f>SUM(MQ3:MQ73)</f>
        <v>627</v>
      </c>
      <c r="MR74" s="157"/>
      <c r="MS74" s="158">
        <f>MP74/MO74</f>
        <v>0.88394782787306148</v>
      </c>
      <c r="MT74" s="157"/>
      <c r="MU74" s="157"/>
      <c r="MV74" s="157"/>
      <c r="MW74" s="157">
        <f>SUM(MW3:MW73)</f>
        <v>9737</v>
      </c>
      <c r="MX74" s="157">
        <f>SUM(MX3:MX73)</f>
        <v>8600</v>
      </c>
      <c r="MY74" s="157"/>
      <c r="MZ74" s="157"/>
      <c r="NA74" s="158">
        <f>MX74/MW74</f>
        <v>0.88322892061209823</v>
      </c>
      <c r="NB74" s="157"/>
      <c r="NC74" s="157"/>
      <c r="ND74" s="157"/>
      <c r="NE74" s="157">
        <f>SUM(NE3:NE73)</f>
        <v>10057</v>
      </c>
      <c r="NF74" s="157">
        <f>SUM(NF3:NF73)</f>
        <v>8600</v>
      </c>
      <c r="NG74" s="157">
        <f>SUM(NG3:NG73)</f>
        <v>629</v>
      </c>
      <c r="NH74" s="157">
        <f>SUM(NH3:NH73)</f>
        <v>828</v>
      </c>
      <c r="NI74" s="158">
        <f>NF74/NE74</f>
        <v>0.85512578303669085</v>
      </c>
      <c r="NJ74" s="157"/>
      <c r="NK74" s="157"/>
      <c r="NL74" s="157"/>
      <c r="NM74" s="157">
        <f>SUM(NM3:NM73)</f>
        <v>9737</v>
      </c>
      <c r="NN74" s="157">
        <v>8600</v>
      </c>
      <c r="NO74" s="157">
        <f>SUM(NO3:NO73)</f>
        <v>629</v>
      </c>
      <c r="NP74" s="157">
        <f>SUM(NP3:NP73)</f>
        <v>508</v>
      </c>
      <c r="NQ74" s="158">
        <f>NN74/NM74</f>
        <v>0.88322892061209823</v>
      </c>
      <c r="NR74" s="157"/>
      <c r="NS74" s="157"/>
      <c r="OP74" s="2">
        <f>SUM(OP3:OP73)</f>
        <v>11394</v>
      </c>
      <c r="OQ74" s="2">
        <f>SUM(OQ3:OQ73)</f>
        <v>8639</v>
      </c>
      <c r="OT74" s="158">
        <f t="shared" si="163"/>
        <v>0.75820607337195012</v>
      </c>
      <c r="OX74" s="2">
        <f>SUM(OX3:OX73)</f>
        <v>11074</v>
      </c>
      <c r="OY74" s="2">
        <f>SUM(OY3:OY73)</f>
        <v>8641</v>
      </c>
      <c r="OZ74" s="2">
        <f>SUM(OZ3:OZ73)</f>
        <v>789</v>
      </c>
      <c r="PA74" s="2">
        <f>SUM(PA3:PA73)</f>
        <v>1644</v>
      </c>
      <c r="PB74" s="158">
        <f t="shared" si="165"/>
        <v>0.78029618927216904</v>
      </c>
      <c r="PF74" s="2">
        <f>SUM(PF3:PF73)</f>
        <v>11074</v>
      </c>
      <c r="PG74" s="2">
        <f>SUM(PG3:PG73)</f>
        <v>8641</v>
      </c>
      <c r="PH74" s="2">
        <f>SUM(PH3:PH73)</f>
        <v>789</v>
      </c>
      <c r="PI74" s="2">
        <f>SUM(PI3:PI73)</f>
        <v>1644</v>
      </c>
      <c r="PJ74" s="158">
        <f>PG74/PF74</f>
        <v>0.78029618927216904</v>
      </c>
      <c r="PK74" s="2">
        <f t="shared" si="168"/>
        <v>0</v>
      </c>
      <c r="PN74" s="2">
        <f>SUM(PN3:PN73)</f>
        <v>11074</v>
      </c>
      <c r="PO74" s="2">
        <f>SUM(PO3:PO73)</f>
        <v>8642</v>
      </c>
      <c r="PP74" s="2">
        <f>SUM(PP3:PP73)</f>
        <v>789</v>
      </c>
      <c r="PQ74" s="2">
        <f>SUM(PQ3:PQ73)</f>
        <v>1643</v>
      </c>
      <c r="PR74" s="158">
        <f t="shared" si="169"/>
        <v>0.78038649087953771</v>
      </c>
      <c r="PS74" s="2">
        <f t="shared" si="170"/>
        <v>9.0301607368670211E-5</v>
      </c>
      <c r="PV74" s="2">
        <f>SUM(PV3:PV73)</f>
        <v>11064</v>
      </c>
      <c r="PW74" s="2">
        <f>SUM(PW3:PW73)</f>
        <v>8638</v>
      </c>
      <c r="PZ74" s="158">
        <f t="shared" si="171"/>
        <v>0.78073029645697756</v>
      </c>
      <c r="QD74" s="2">
        <f>SUM(QD3:QD73)</f>
        <v>11064</v>
      </c>
      <c r="QE74" s="2">
        <f>SUM(QE3:QE73)</f>
        <v>9967</v>
      </c>
      <c r="QH74" s="158">
        <f t="shared" si="173"/>
        <v>0.9008496023138105</v>
      </c>
      <c r="QL74" s="2">
        <f>SUM(QL3:QL73)</f>
        <v>11064</v>
      </c>
      <c r="QM74" s="2">
        <f>SUM(QM3:QM73)</f>
        <v>9967</v>
      </c>
      <c r="QP74" s="158">
        <f>QM74/QL74</f>
        <v>0.9008496023138105</v>
      </c>
      <c r="QQ74" s="2">
        <f t="shared" si="176"/>
        <v>0</v>
      </c>
      <c r="QT74" s="157">
        <f>SUM(QT3:QT73)</f>
        <v>11064</v>
      </c>
      <c r="QU74" s="157">
        <f>SUM(QU3:QU73)</f>
        <v>9967</v>
      </c>
      <c r="QX74" s="158">
        <f>QU74/QT74</f>
        <v>0.9008496023138105</v>
      </c>
      <c r="RB74" s="157">
        <f>SUM(RB3:RB73)</f>
        <v>11064</v>
      </c>
      <c r="RC74" s="157">
        <f>SUM(RC3:RC73)</f>
        <v>9967</v>
      </c>
      <c r="RF74" s="158">
        <f>RC74/RB74</f>
        <v>0.9008496023138105</v>
      </c>
      <c r="RJ74" s="157">
        <f>SUM(RJ3:RJ73)</f>
        <v>11064</v>
      </c>
      <c r="RK74" s="157">
        <f>SUM(RK3:RK73)</f>
        <v>9966</v>
      </c>
      <c r="RN74" s="158">
        <f>RK74/RJ74</f>
        <v>0.90075921908893708</v>
      </c>
      <c r="RR74" s="157">
        <f>SUM(RR3:RR73)</f>
        <v>11064</v>
      </c>
      <c r="RS74" s="157">
        <f>SUM(RS3:RS73)</f>
        <v>9970</v>
      </c>
      <c r="RV74" s="158">
        <f>RS74/RR74</f>
        <v>0.901120751988431</v>
      </c>
      <c r="RZ74" s="157">
        <f>SUM(RZ3:RZ73)</f>
        <v>11064</v>
      </c>
      <c r="SA74" s="157">
        <f>SUM(SA3:SA73)</f>
        <v>9970</v>
      </c>
      <c r="SD74" s="158">
        <f>SA74/RZ74</f>
        <v>0.901120751988431</v>
      </c>
      <c r="SH74" s="157">
        <f>SUM(SH3:SH73)</f>
        <v>11064</v>
      </c>
      <c r="SI74" s="157">
        <f>SUM(SI3:SI73)</f>
        <v>9970</v>
      </c>
      <c r="SL74" s="158">
        <f>SI74/SH74</f>
        <v>0.901120751988431</v>
      </c>
      <c r="SP74" s="157">
        <f>SUM(SP3:SP73)</f>
        <v>11064</v>
      </c>
      <c r="SQ74" s="157">
        <f>SUM(SQ3:SQ73)</f>
        <v>9970</v>
      </c>
      <c r="ST74" s="158">
        <f>SQ74/SP74</f>
        <v>0.901120751988431</v>
      </c>
      <c r="SX74" s="157">
        <f>SUM(SX3:SX73)</f>
        <v>11064</v>
      </c>
      <c r="SY74" s="157">
        <f>SUM(SY3:SY73)</f>
        <v>9970</v>
      </c>
      <c r="TB74" s="158">
        <f>SY74/SX74</f>
        <v>0.901120751988431</v>
      </c>
      <c r="TF74" s="157">
        <f>SUM(TF3:TF73)</f>
        <v>11064</v>
      </c>
      <c r="TG74" s="157">
        <f>SUM(TG3:TG73)</f>
        <v>9970</v>
      </c>
      <c r="TJ74" s="158">
        <f>TG74/TF74</f>
        <v>0.901120751988431</v>
      </c>
      <c r="TN74" s="157">
        <f>SUM(TN3:TN73)</f>
        <v>11087</v>
      </c>
      <c r="TO74" s="157">
        <f>SUM(TO3:TO73)</f>
        <v>9980</v>
      </c>
      <c r="TR74" s="158">
        <f>TO74/TN74</f>
        <v>0.90015333273202847</v>
      </c>
      <c r="TV74" s="157">
        <f>SUM(TV3:TV73)</f>
        <v>11087</v>
      </c>
      <c r="TW74" s="157">
        <f>SUM(TW3:TW73)</f>
        <v>9980</v>
      </c>
      <c r="TZ74" s="158">
        <f>TW74/TV74</f>
        <v>0.90015333273202847</v>
      </c>
      <c r="UD74" s="157">
        <f>SUM(UD3:UD73)</f>
        <v>11087</v>
      </c>
      <c r="UE74" s="157">
        <f>SUM(UE3:UE73)</f>
        <v>9980</v>
      </c>
      <c r="UH74" s="158">
        <f>UE74/UD74</f>
        <v>0.90015333273202847</v>
      </c>
      <c r="UL74" s="157">
        <f>SUM(UL3:UL73)</f>
        <v>11087</v>
      </c>
      <c r="UM74" s="157">
        <f>SUM(UM3:UM73)</f>
        <v>9980</v>
      </c>
      <c r="UP74" s="158">
        <f>UM74/UL74</f>
        <v>0.90015333273202847</v>
      </c>
      <c r="UT74" s="157">
        <f>SUM(UT3:UT73)</f>
        <v>11280</v>
      </c>
      <c r="UU74" s="157">
        <f>SUM(UU3:UU73)</f>
        <v>10012</v>
      </c>
      <c r="UX74" s="158">
        <f>UU74/UT74</f>
        <v>0.88758865248226948</v>
      </c>
      <c r="VB74" s="157">
        <f>SUM(VB3:VB73)</f>
        <v>11280</v>
      </c>
      <c r="VC74" s="157">
        <f>SUM(VC3:VC73)</f>
        <v>10012</v>
      </c>
      <c r="VF74" s="158">
        <f>VC74/VB74</f>
        <v>0.88758865248226948</v>
      </c>
      <c r="VJ74" s="157">
        <f>SUM(VJ3:VJ73)</f>
        <v>11280</v>
      </c>
      <c r="VK74" s="157">
        <f>SUM(VK3:VK73)</f>
        <v>10012</v>
      </c>
      <c r="VN74" s="158">
        <f>VK74/VJ74</f>
        <v>0.88758865248226948</v>
      </c>
      <c r="VR74" s="157">
        <f>SUM(VR3:VR73)</f>
        <v>11280</v>
      </c>
      <c r="VS74" s="157">
        <f>SUM(VS3:VS73)</f>
        <v>9923</v>
      </c>
      <c r="VV74" s="158">
        <f>VS74/VR74</f>
        <v>0.87969858156028369</v>
      </c>
      <c r="VZ74" s="157">
        <f>SUM(VZ3:VZ73)</f>
        <v>11280</v>
      </c>
      <c r="WA74" s="157">
        <f>SUM(WA3:WA73)</f>
        <v>9923</v>
      </c>
      <c r="WD74" s="158">
        <f>WA74/VZ74</f>
        <v>0.87969858156028369</v>
      </c>
      <c r="WH74" s="157">
        <f>SUM(WH3:WH73)</f>
        <v>11283</v>
      </c>
      <c r="WI74" s="157">
        <f>SUM(WI3:WI73)</f>
        <v>10051</v>
      </c>
      <c r="WL74" s="158">
        <f>WI74/WH74</f>
        <v>0.89080918195515379</v>
      </c>
      <c r="WP74" s="157">
        <f>SUM(WP3:WP73)</f>
        <v>11283</v>
      </c>
      <c r="WQ74" s="157">
        <f>SUM(WQ3:WQ73)</f>
        <v>9998</v>
      </c>
      <c r="WR74" s="157"/>
      <c r="WS74" s="157"/>
      <c r="WT74" s="158">
        <f>WQ74/WP74</f>
        <v>0.88611184968536738</v>
      </c>
      <c r="WX74" s="157">
        <f>SUM(WX3:WX73)</f>
        <v>11283</v>
      </c>
      <c r="WY74" s="157">
        <f>SUM(WY3:WY73)</f>
        <v>10136</v>
      </c>
      <c r="XB74" s="158">
        <f t="shared" si="217"/>
        <v>0.89834263936896219</v>
      </c>
      <c r="XF74" s="157">
        <f>SUM(XF3:XF73)</f>
        <v>11283</v>
      </c>
      <c r="XG74" s="157">
        <f>SUM(XG3:XG73)</f>
        <v>10136</v>
      </c>
      <c r="XJ74" s="158">
        <f t="shared" si="219"/>
        <v>0.89834263936896219</v>
      </c>
      <c r="XN74" s="157">
        <f>SUM(XN3:XN73)</f>
        <v>11625</v>
      </c>
      <c r="XO74" s="157">
        <f>SUM(XO3:XO73)</f>
        <v>10319</v>
      </c>
      <c r="XR74" s="158">
        <f t="shared" si="220"/>
        <v>0.88765591397849464</v>
      </c>
    </row>
    <row r="75" spans="1:643" ht="15">
      <c r="CB75" s="58" t="s">
        <v>145</v>
      </c>
      <c r="CC75" s="58">
        <v>262</v>
      </c>
      <c r="CD75" s="58">
        <v>262</v>
      </c>
      <c r="CE75" s="58">
        <v>0</v>
      </c>
      <c r="CF75" s="58">
        <v>0</v>
      </c>
      <c r="CG75" s="59">
        <v>1</v>
      </c>
      <c r="CH75" s="2" t="s">
        <v>174</v>
      </c>
      <c r="CJ75" s="2" t="s">
        <v>145</v>
      </c>
      <c r="CK75" s="2">
        <v>262</v>
      </c>
      <c r="CL75" s="2">
        <v>262</v>
      </c>
      <c r="CM75" s="2">
        <v>0</v>
      </c>
      <c r="CN75" s="2">
        <v>0</v>
      </c>
      <c r="CO75" s="4">
        <v>1</v>
      </c>
      <c r="CP75" s="4">
        <f t="shared" si="126"/>
        <v>0</v>
      </c>
      <c r="CR75" s="2" t="s">
        <v>145</v>
      </c>
      <c r="CS75" s="2">
        <v>262</v>
      </c>
      <c r="CT75" s="2">
        <v>0</v>
      </c>
      <c r="CU75" s="2">
        <v>0</v>
      </c>
      <c r="CV75" s="2">
        <v>262</v>
      </c>
      <c r="CW75" s="4">
        <v>0</v>
      </c>
      <c r="CX75" s="4">
        <f t="shared" si="127"/>
        <v>-1</v>
      </c>
      <c r="CZ75" s="2" t="s">
        <v>145</v>
      </c>
      <c r="DA75" s="2">
        <v>262</v>
      </c>
      <c r="DB75" s="2">
        <v>262</v>
      </c>
      <c r="DC75" s="2">
        <v>0</v>
      </c>
      <c r="DD75" s="2">
        <v>0</v>
      </c>
      <c r="DE75" s="4">
        <v>1</v>
      </c>
      <c r="DF75" s="4">
        <f t="shared" si="128"/>
        <v>1</v>
      </c>
      <c r="DH75" s="2" t="s">
        <v>144</v>
      </c>
      <c r="DI75" s="2">
        <v>265</v>
      </c>
      <c r="DJ75" s="2">
        <v>265</v>
      </c>
      <c r="DK75" s="2">
        <v>0</v>
      </c>
      <c r="DL75" s="2">
        <v>0</v>
      </c>
      <c r="DM75" s="4">
        <v>1</v>
      </c>
      <c r="DN75" s="4">
        <f>DM75-DE74</f>
        <v>1</v>
      </c>
      <c r="JL75" s="4"/>
      <c r="JQ75" s="4"/>
      <c r="JY75" s="4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E75" s="116"/>
      <c r="LF75" s="116"/>
      <c r="LG75" s="156"/>
      <c r="LJ75" s="157">
        <f>540+LJ74</f>
        <v>9632</v>
      </c>
      <c r="LM75" s="158"/>
      <c r="LO75" s="157"/>
      <c r="MF75" s="157"/>
      <c r="MG75" s="157"/>
      <c r="MH75" s="157"/>
      <c r="MI75" s="157"/>
      <c r="MJ75" s="157"/>
      <c r="ML75" s="157"/>
      <c r="MM75" s="157"/>
      <c r="MN75" s="157"/>
      <c r="MO75" s="157"/>
      <c r="MP75" s="157"/>
      <c r="MQ75" s="157"/>
      <c r="MR75" s="157"/>
      <c r="MS75" s="158"/>
      <c r="MT75" s="157"/>
      <c r="MU75" s="157"/>
      <c r="MV75" s="157"/>
      <c r="MW75" s="157"/>
      <c r="MX75" s="157"/>
      <c r="MY75" s="157"/>
      <c r="MZ75" s="157"/>
      <c r="NB75" s="157"/>
      <c r="NC75" s="157"/>
      <c r="ND75" s="157"/>
      <c r="NE75" s="157"/>
      <c r="NF75" s="157"/>
      <c r="NG75" s="157"/>
      <c r="NH75" s="157"/>
      <c r="NJ75" s="157"/>
      <c r="NK75" s="157"/>
      <c r="NL75" s="157"/>
      <c r="NM75" s="157"/>
      <c r="NN75" s="157"/>
      <c r="NO75" s="157"/>
      <c r="NP75" s="157"/>
      <c r="NR75" s="157"/>
      <c r="NS75" s="157"/>
    </row>
    <row r="76" spans="1:643" ht="15">
      <c r="CC76" s="2">
        <f>SUM(CC3:CC75)</f>
        <v>7994</v>
      </c>
      <c r="CD76" s="2">
        <f>SUM(CD3:CD75)</f>
        <v>6764</v>
      </c>
      <c r="CE76" s="2">
        <f>SUM(CE3:CE75)</f>
        <v>559</v>
      </c>
      <c r="CF76" s="2">
        <f>SUM(CF3:CF75)</f>
        <v>671</v>
      </c>
      <c r="CG76" s="4">
        <f>CD76/CC76</f>
        <v>0.84613460095071302</v>
      </c>
      <c r="CK76" s="2">
        <f>SUM(CK3:CK75)</f>
        <v>7994</v>
      </c>
      <c r="CL76" s="2">
        <f>SUM(CL3:CL75)</f>
        <v>6769</v>
      </c>
      <c r="CO76" s="4">
        <f>CL76/CK76</f>
        <v>0.84676007005253939</v>
      </c>
      <c r="CS76" s="2">
        <f>SUM(CS3:CS75)</f>
        <v>7994</v>
      </c>
      <c r="CT76" s="2">
        <f>SUM(CT3:CT75)</f>
        <v>6338</v>
      </c>
      <c r="CW76" s="4">
        <f>CT76/CS76</f>
        <v>0.79284463347510636</v>
      </c>
      <c r="DA76" s="2">
        <f>SUM(DA3:DA75)</f>
        <v>7994</v>
      </c>
      <c r="DB76" s="2">
        <f>SUM(DB3:DB75)</f>
        <v>7151</v>
      </c>
      <c r="DE76" s="4">
        <f>DB76/DA76</f>
        <v>0.89454590943207402</v>
      </c>
      <c r="DH76" s="2" t="s">
        <v>128</v>
      </c>
      <c r="DI76" s="2">
        <v>5</v>
      </c>
      <c r="DJ76" s="2">
        <v>5</v>
      </c>
      <c r="DK76" s="2">
        <v>0</v>
      </c>
      <c r="DL76" s="2">
        <v>0</v>
      </c>
      <c r="DM76" s="4">
        <v>1</v>
      </c>
      <c r="DN76" s="4">
        <f>DM76-DE72</f>
        <v>0.4</v>
      </c>
      <c r="JL76" s="4"/>
      <c r="JQ76" s="4"/>
      <c r="JY76" s="4"/>
      <c r="KR76" s="116"/>
      <c r="KS76" s="116"/>
      <c r="KT76" s="116"/>
      <c r="KU76" s="116"/>
      <c r="KV76" s="116"/>
      <c r="KW76" s="116"/>
      <c r="KX76" s="116"/>
      <c r="KY76" s="116"/>
      <c r="KZ76" s="116"/>
      <c r="LA76" s="116"/>
      <c r="LB76" s="116"/>
      <c r="LC76" s="116"/>
      <c r="LD76" s="116"/>
      <c r="LE76" s="116"/>
      <c r="LF76" s="116"/>
      <c r="LG76" s="156"/>
      <c r="LM76" s="158"/>
      <c r="LO76" s="157"/>
      <c r="MF76" s="157"/>
      <c r="MG76" s="157"/>
      <c r="MH76" s="157"/>
      <c r="MI76" s="157"/>
      <c r="MJ76" s="157"/>
      <c r="ML76" s="157"/>
      <c r="MM76" s="157"/>
      <c r="MN76" s="157"/>
      <c r="MO76" s="157"/>
      <c r="MP76" s="157"/>
      <c r="MQ76" s="157"/>
      <c r="MR76" s="157"/>
      <c r="MS76" s="158"/>
      <c r="MT76" s="157"/>
      <c r="MU76" s="157"/>
      <c r="MV76" s="157"/>
      <c r="MW76" s="157"/>
      <c r="MX76" s="157"/>
      <c r="MY76" s="157"/>
      <c r="MZ76" s="157"/>
      <c r="NB76" s="157"/>
      <c r="NC76" s="157"/>
      <c r="ND76" s="157"/>
      <c r="NE76" s="157"/>
      <c r="NF76" s="157"/>
      <c r="NG76" s="157"/>
      <c r="NH76" s="157"/>
      <c r="NJ76" s="157"/>
      <c r="NK76" s="157"/>
      <c r="NL76" s="157"/>
      <c r="NM76" s="157"/>
      <c r="NN76" s="157"/>
      <c r="NO76" s="157"/>
      <c r="NP76" s="157"/>
      <c r="NR76" s="157"/>
      <c r="NS76" s="157"/>
    </row>
    <row r="77" spans="1:643" ht="15">
      <c r="DH77" s="2" t="s">
        <v>145</v>
      </c>
      <c r="DI77" s="2">
        <v>262</v>
      </c>
      <c r="DJ77" s="2">
        <v>262</v>
      </c>
      <c r="DK77" s="2">
        <v>0</v>
      </c>
      <c r="DL77" s="2">
        <v>0</v>
      </c>
      <c r="DM77" s="4">
        <v>1</v>
      </c>
      <c r="DN77" s="4">
        <f>DM77-DE75</f>
        <v>0</v>
      </c>
      <c r="JL77" s="4"/>
      <c r="JQ77" s="4"/>
      <c r="JY77" s="4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56"/>
      <c r="LM77" s="158"/>
      <c r="LO77" s="157"/>
      <c r="MF77" s="157"/>
      <c r="MG77" s="157"/>
      <c r="MH77" s="157"/>
      <c r="MI77" s="157"/>
      <c r="MJ77" s="157"/>
      <c r="ML77" s="157"/>
      <c r="MM77" s="157"/>
      <c r="MN77" s="157"/>
      <c r="MO77" s="157"/>
      <c r="MP77" s="157"/>
      <c r="MQ77" s="157"/>
      <c r="MR77" s="157"/>
      <c r="MS77" s="158"/>
      <c r="MT77" s="157"/>
      <c r="MU77" s="157"/>
      <c r="MV77" s="157"/>
      <c r="MW77" s="157"/>
      <c r="MX77" s="157"/>
      <c r="MY77" s="157"/>
      <c r="MZ77" s="157"/>
      <c r="NB77" s="157"/>
      <c r="NC77" s="157"/>
      <c r="ND77" s="157"/>
      <c r="NE77" s="157"/>
      <c r="NF77" s="157"/>
      <c r="NG77" s="157"/>
      <c r="NH77" s="157"/>
      <c r="NJ77" s="157"/>
      <c r="NK77" s="157"/>
      <c r="NL77" s="157"/>
      <c r="NM77" s="157"/>
      <c r="NN77" s="157"/>
      <c r="NO77" s="157"/>
      <c r="NP77" s="157"/>
      <c r="NR77" s="157"/>
      <c r="NS77" s="157"/>
      <c r="PU77" s="157"/>
      <c r="PV77" s="157"/>
      <c r="PW77" s="157"/>
      <c r="PX77" s="157"/>
      <c r="PY77" s="157"/>
    </row>
    <row r="78" spans="1:643" ht="15">
      <c r="DH78" s="2" t="s">
        <v>134</v>
      </c>
      <c r="DI78" s="2">
        <v>3</v>
      </c>
      <c r="DJ78" s="2">
        <v>2</v>
      </c>
      <c r="DK78" s="2">
        <v>1</v>
      </c>
      <c r="DL78" s="2">
        <v>0</v>
      </c>
      <c r="DM78" s="4">
        <v>0.67</v>
      </c>
      <c r="DN78" s="4">
        <f>DM78-DE73</f>
        <v>0</v>
      </c>
      <c r="JL78" s="4"/>
      <c r="JQ78" s="4"/>
      <c r="JY78" s="4"/>
      <c r="KR78" s="116"/>
      <c r="KS78" s="116"/>
      <c r="KT78" s="116"/>
      <c r="KU78" s="116"/>
      <c r="KV78" s="116"/>
      <c r="KW78" s="116"/>
      <c r="KX78" s="116"/>
      <c r="KY78" s="116"/>
      <c r="KZ78" s="116"/>
      <c r="LA78" s="116"/>
      <c r="LB78" s="116"/>
      <c r="LC78" s="116"/>
      <c r="LD78" s="116"/>
      <c r="LE78" s="116"/>
      <c r="LF78" s="116"/>
      <c r="LG78" s="156"/>
      <c r="LM78" s="158"/>
      <c r="LO78" s="157"/>
      <c r="MF78" s="157"/>
      <c r="MG78" s="157"/>
      <c r="MH78" s="157"/>
      <c r="MI78" s="157"/>
      <c r="MJ78" s="157"/>
      <c r="ML78" s="157"/>
      <c r="MM78" s="157"/>
      <c r="MN78" s="157"/>
      <c r="MO78" s="157"/>
      <c r="MP78" s="157"/>
      <c r="MQ78" s="157"/>
      <c r="MR78" s="157"/>
      <c r="MS78" s="158"/>
      <c r="MT78" s="157"/>
      <c r="MU78" s="157"/>
      <c r="MV78" s="157"/>
      <c r="MW78" s="157"/>
      <c r="MX78" s="157"/>
      <c r="MY78" s="157"/>
      <c r="MZ78" s="157"/>
      <c r="NB78" s="157"/>
      <c r="NC78" s="157"/>
    </row>
    <row r="79" spans="1:643" ht="15">
      <c r="DI79" s="2">
        <f>SUM(DI3:DI78)</f>
        <v>8193</v>
      </c>
      <c r="DJ79" s="2">
        <f>SUM(DJ3:DJ78)</f>
        <v>7506</v>
      </c>
      <c r="DM79" s="4">
        <f>DJ79/DI79</f>
        <v>0.916147931160747</v>
      </c>
      <c r="JL79"/>
      <c r="JM79"/>
      <c r="JN79"/>
      <c r="JO79"/>
      <c r="JP79"/>
      <c r="JQ79" s="108"/>
      <c r="JY79" s="4"/>
      <c r="KR79" s="116" t="s">
        <v>0</v>
      </c>
      <c r="KS79" s="116" t="s">
        <v>1</v>
      </c>
      <c r="KT79" s="116" t="s">
        <v>2</v>
      </c>
      <c r="KU79" s="116" t="s">
        <v>3</v>
      </c>
      <c r="KV79" s="116" t="s">
        <v>4</v>
      </c>
      <c r="KW79" s="116" t="s">
        <v>5</v>
      </c>
      <c r="KX79" s="116"/>
      <c r="KY79" s="116"/>
      <c r="KZ79" s="116" t="s">
        <v>0</v>
      </c>
      <c r="LA79" s="116" t="s">
        <v>1</v>
      </c>
      <c r="LB79" s="116" t="s">
        <v>2</v>
      </c>
      <c r="LC79" s="116" t="s">
        <v>3</v>
      </c>
      <c r="LD79" s="116" t="s">
        <v>4</v>
      </c>
      <c r="LE79" s="116" t="s">
        <v>5</v>
      </c>
      <c r="LF79" s="116"/>
      <c r="LG79" s="156"/>
      <c r="LH79" s="156" t="s">
        <v>0</v>
      </c>
      <c r="LI79" s="156" t="s">
        <v>1</v>
      </c>
      <c r="LJ79" s="156" t="s">
        <v>2</v>
      </c>
      <c r="LK79" s="156" t="s">
        <v>3</v>
      </c>
      <c r="LL79" s="156" t="s">
        <v>4</v>
      </c>
      <c r="LM79" s="156" t="s">
        <v>5</v>
      </c>
      <c r="LO79" s="157"/>
      <c r="LP79" s="156" t="s">
        <v>0</v>
      </c>
      <c r="LQ79" s="156" t="s">
        <v>1</v>
      </c>
      <c r="LR79" s="156" t="s">
        <v>2</v>
      </c>
      <c r="LS79" s="156" t="s">
        <v>3</v>
      </c>
      <c r="LT79" s="156" t="s">
        <v>4</v>
      </c>
      <c r="LU79" s="156" t="s">
        <v>5</v>
      </c>
      <c r="LV79" s="157"/>
      <c r="LW79" s="157"/>
      <c r="LX79" s="156" t="s">
        <v>0</v>
      </c>
      <c r="LY79" s="156" t="s">
        <v>1</v>
      </c>
      <c r="LZ79" s="156" t="s">
        <v>2</v>
      </c>
      <c r="MA79" s="156" t="s">
        <v>3</v>
      </c>
      <c r="MB79" s="156" t="s">
        <v>4</v>
      </c>
      <c r="MC79" s="156" t="s">
        <v>5</v>
      </c>
      <c r="MF79" t="s">
        <v>0</v>
      </c>
      <c r="MG79" t="s">
        <v>1</v>
      </c>
      <c r="MH79" t="s">
        <v>2</v>
      </c>
      <c r="MI79" t="s">
        <v>3</v>
      </c>
      <c r="MJ79" t="s">
        <v>4</v>
      </c>
      <c r="MK79" s="162" t="s">
        <v>5</v>
      </c>
      <c r="ML79" s="157"/>
      <c r="MM79" s="157"/>
      <c r="MN79" s="157"/>
      <c r="MO79" s="157"/>
      <c r="MP79" s="157"/>
      <c r="MQ79" s="157"/>
      <c r="MR79" s="157"/>
      <c r="MS79" s="158"/>
      <c r="MT79" s="157"/>
      <c r="MU79" s="157"/>
      <c r="MV79" s="157" t="s">
        <v>0</v>
      </c>
      <c r="MW79" s="157" t="s">
        <v>1</v>
      </c>
      <c r="MX79" s="157" t="s">
        <v>2</v>
      </c>
      <c r="MY79" s="157" t="s">
        <v>3</v>
      </c>
      <c r="MZ79" s="157" t="s">
        <v>4</v>
      </c>
      <c r="NA79" s="158" t="s">
        <v>5</v>
      </c>
      <c r="NB79" s="157"/>
      <c r="NC79" s="157"/>
      <c r="ND79" s="156" t="s">
        <v>0</v>
      </c>
      <c r="NE79" s="156" t="s">
        <v>1</v>
      </c>
      <c r="NF79" s="156" t="s">
        <v>2</v>
      </c>
      <c r="NG79" s="156" t="s">
        <v>3</v>
      </c>
      <c r="NH79" s="156" t="s">
        <v>4</v>
      </c>
      <c r="NI79" s="156" t="s">
        <v>5</v>
      </c>
      <c r="NJ79" s="157"/>
      <c r="NK79" s="157"/>
      <c r="NL79" s="156" t="s">
        <v>0</v>
      </c>
      <c r="NM79" s="156" t="s">
        <v>1</v>
      </c>
      <c r="NN79" s="156" t="s">
        <v>2</v>
      </c>
      <c r="NO79" s="156" t="s">
        <v>3</v>
      </c>
      <c r="NP79" s="156" t="s">
        <v>4</v>
      </c>
      <c r="NQ79" s="162" t="s">
        <v>5</v>
      </c>
      <c r="NR79" s="157"/>
      <c r="NS79" s="157"/>
      <c r="NT79" s="156" t="s">
        <v>0</v>
      </c>
      <c r="NU79" s="156" t="s">
        <v>1</v>
      </c>
      <c r="NV79" s="156" t="s">
        <v>2</v>
      </c>
      <c r="NW79" s="156" t="s">
        <v>3</v>
      </c>
      <c r="NX79" s="156" t="s">
        <v>4</v>
      </c>
      <c r="NY79" s="162" t="s">
        <v>5</v>
      </c>
      <c r="NZ79" s="157"/>
      <c r="OA79" s="156" t="s">
        <v>0</v>
      </c>
      <c r="OB79" s="156" t="s">
        <v>1</v>
      </c>
      <c r="OC79" s="156" t="s">
        <v>2</v>
      </c>
      <c r="OD79" s="156" t="s">
        <v>3</v>
      </c>
      <c r="OE79" s="156" t="s">
        <v>4</v>
      </c>
      <c r="OF79" s="162" t="s">
        <v>5</v>
      </c>
      <c r="OG79" s="157"/>
      <c r="OH79" s="156" t="s">
        <v>0</v>
      </c>
      <c r="OI79" s="156" t="s">
        <v>1</v>
      </c>
      <c r="OJ79" s="156" t="s">
        <v>2</v>
      </c>
      <c r="OK79" s="156" t="s">
        <v>3</v>
      </c>
      <c r="OL79" s="156" t="s">
        <v>4</v>
      </c>
      <c r="OM79" s="162" t="s">
        <v>5</v>
      </c>
      <c r="ON79" s="157"/>
      <c r="OW79" s="157" t="s">
        <v>0</v>
      </c>
      <c r="OX79" s="157" t="s">
        <v>1</v>
      </c>
      <c r="OY79" s="157" t="s">
        <v>2</v>
      </c>
      <c r="OZ79" s="157" t="s">
        <v>3</v>
      </c>
      <c r="PA79" s="157" t="s">
        <v>4</v>
      </c>
      <c r="PB79" s="158" t="s">
        <v>5</v>
      </c>
      <c r="PE79" s="157" t="s">
        <v>0</v>
      </c>
      <c r="PF79" s="157" t="s">
        <v>1</v>
      </c>
      <c r="PG79" s="157" t="s">
        <v>2</v>
      </c>
      <c r="PH79" s="157" t="s">
        <v>3</v>
      </c>
      <c r="PI79" s="157" t="s">
        <v>4</v>
      </c>
      <c r="PJ79" s="158" t="s">
        <v>5</v>
      </c>
      <c r="PM79" s="157" t="s">
        <v>0</v>
      </c>
      <c r="PN79" s="157" t="s">
        <v>1</v>
      </c>
      <c r="PO79" s="157" t="s">
        <v>2</v>
      </c>
      <c r="PP79" s="157" t="s">
        <v>3</v>
      </c>
      <c r="PQ79" s="157" t="s">
        <v>4</v>
      </c>
      <c r="PR79" s="158" t="s">
        <v>5</v>
      </c>
      <c r="QC79" s="157" t="s">
        <v>0</v>
      </c>
      <c r="QD79" s="157" t="s">
        <v>1</v>
      </c>
      <c r="QE79" s="157" t="s">
        <v>2</v>
      </c>
      <c r="QF79" s="157" t="s">
        <v>3</v>
      </c>
      <c r="QG79" s="157" t="s">
        <v>4</v>
      </c>
      <c r="QH79" s="158" t="s">
        <v>5</v>
      </c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S79" s="157" t="s">
        <v>0</v>
      </c>
      <c r="QT79" s="157" t="s">
        <v>1</v>
      </c>
      <c r="QU79" s="157" t="s">
        <v>2</v>
      </c>
      <c r="QV79" s="157" t="s">
        <v>3</v>
      </c>
      <c r="QW79" s="157" t="s">
        <v>4</v>
      </c>
      <c r="QX79" s="158" t="s">
        <v>5</v>
      </c>
      <c r="RA79" s="157" t="s">
        <v>0</v>
      </c>
      <c r="RB79" s="157" t="s">
        <v>1</v>
      </c>
      <c r="RC79" s="157" t="s">
        <v>2</v>
      </c>
      <c r="RD79" s="157" t="s">
        <v>3</v>
      </c>
      <c r="RE79" s="157" t="s">
        <v>4</v>
      </c>
      <c r="RF79" s="158" t="s">
        <v>5</v>
      </c>
      <c r="RI79" s="157" t="s">
        <v>0</v>
      </c>
      <c r="RJ79" s="157" t="s">
        <v>1</v>
      </c>
      <c r="RK79" s="157" t="s">
        <v>2</v>
      </c>
      <c r="RL79" s="157" t="s">
        <v>3</v>
      </c>
      <c r="RM79" s="157" t="s">
        <v>4</v>
      </c>
      <c r="RN79" s="158" t="s">
        <v>5</v>
      </c>
      <c r="RQ79" s="157" t="s">
        <v>0</v>
      </c>
      <c r="RR79" s="157" t="s">
        <v>1</v>
      </c>
      <c r="RS79" s="157" t="s">
        <v>2</v>
      </c>
      <c r="RT79" s="157" t="s">
        <v>3</v>
      </c>
      <c r="RU79" s="157" t="s">
        <v>4</v>
      </c>
      <c r="RV79" s="158" t="s">
        <v>5</v>
      </c>
      <c r="RY79" s="157" t="s">
        <v>0</v>
      </c>
      <c r="RZ79" s="157" t="s">
        <v>1</v>
      </c>
      <c r="SA79" s="157" t="s">
        <v>2</v>
      </c>
      <c r="SB79" s="157" t="s">
        <v>3</v>
      </c>
      <c r="SC79" s="157" t="s">
        <v>4</v>
      </c>
      <c r="SD79" s="158" t="s">
        <v>5</v>
      </c>
      <c r="SG79" s="157" t="s">
        <v>0</v>
      </c>
      <c r="SH79" s="157" t="s">
        <v>1</v>
      </c>
      <c r="SI79" s="157" t="s">
        <v>2</v>
      </c>
      <c r="SJ79" s="157" t="s">
        <v>3</v>
      </c>
      <c r="SK79" s="157" t="s">
        <v>4</v>
      </c>
      <c r="SL79" s="158" t="s">
        <v>5</v>
      </c>
      <c r="SO79" s="157" t="s">
        <v>0</v>
      </c>
      <c r="SP79" s="157" t="s">
        <v>1</v>
      </c>
      <c r="SQ79" s="157" t="s">
        <v>2</v>
      </c>
      <c r="SR79" s="157" t="s">
        <v>3</v>
      </c>
      <c r="SS79" s="157" t="s">
        <v>4</v>
      </c>
      <c r="ST79" s="158" t="s">
        <v>5</v>
      </c>
      <c r="SW79" s="157" t="s">
        <v>0</v>
      </c>
      <c r="SX79" s="157" t="s">
        <v>1</v>
      </c>
      <c r="SY79" s="157" t="s">
        <v>2</v>
      </c>
      <c r="SZ79" s="157" t="s">
        <v>3</v>
      </c>
      <c r="TA79" s="157" t="s">
        <v>4</v>
      </c>
      <c r="TB79" s="158" t="s">
        <v>5</v>
      </c>
      <c r="TE79" s="157" t="s">
        <v>0</v>
      </c>
      <c r="TF79" s="157" t="s">
        <v>1</v>
      </c>
      <c r="TG79" s="157" t="s">
        <v>2</v>
      </c>
      <c r="TH79" s="157" t="s">
        <v>3</v>
      </c>
      <c r="TI79" s="157" t="s">
        <v>4</v>
      </c>
      <c r="TJ79" s="158" t="s">
        <v>5</v>
      </c>
      <c r="TM79" s="157" t="s">
        <v>0</v>
      </c>
      <c r="TN79" s="157" t="s">
        <v>1</v>
      </c>
      <c r="TO79" s="157" t="s">
        <v>2</v>
      </c>
      <c r="TP79" s="157" t="s">
        <v>3</v>
      </c>
      <c r="TQ79" s="157" t="s">
        <v>4</v>
      </c>
      <c r="TR79" s="158" t="s">
        <v>5</v>
      </c>
      <c r="TU79" s="157" t="s">
        <v>0</v>
      </c>
      <c r="TV79" s="157" t="s">
        <v>1</v>
      </c>
      <c r="TW79" s="157" t="s">
        <v>2</v>
      </c>
      <c r="TX79" s="157" t="s">
        <v>3</v>
      </c>
      <c r="TY79" s="157" t="s">
        <v>4</v>
      </c>
      <c r="TZ79" s="158" t="s">
        <v>5</v>
      </c>
      <c r="UC79" s="157" t="s">
        <v>0</v>
      </c>
      <c r="UD79" s="157" t="s">
        <v>1</v>
      </c>
      <c r="UE79" s="157" t="s">
        <v>2</v>
      </c>
      <c r="UF79" s="157" t="s">
        <v>3</v>
      </c>
      <c r="UG79" s="157" t="s">
        <v>4</v>
      </c>
      <c r="UH79" s="158" t="s">
        <v>5</v>
      </c>
      <c r="UK79" s="157" t="s">
        <v>0</v>
      </c>
      <c r="UL79" s="157" t="s">
        <v>1</v>
      </c>
      <c r="UM79" s="157" t="s">
        <v>2</v>
      </c>
      <c r="UN79" s="157" t="s">
        <v>3</v>
      </c>
      <c r="UO79" s="157" t="s">
        <v>4</v>
      </c>
      <c r="UP79" s="158" t="s">
        <v>5</v>
      </c>
      <c r="US79" s="157" t="s">
        <v>0</v>
      </c>
      <c r="UT79" s="157" t="s">
        <v>1</v>
      </c>
      <c r="UU79" s="157" t="s">
        <v>2</v>
      </c>
      <c r="UV79" s="157" t="s">
        <v>3</v>
      </c>
      <c r="UW79" s="157" t="s">
        <v>4</v>
      </c>
      <c r="UX79" s="158" t="s">
        <v>5</v>
      </c>
      <c r="VA79" s="157" t="s">
        <v>0</v>
      </c>
      <c r="VB79" s="157" t="s">
        <v>1</v>
      </c>
      <c r="VC79" s="157" t="s">
        <v>2</v>
      </c>
      <c r="VD79" s="157" t="s">
        <v>3</v>
      </c>
      <c r="VE79" s="157" t="s">
        <v>4</v>
      </c>
      <c r="VF79" s="158" t="s">
        <v>5</v>
      </c>
      <c r="VI79" s="157" t="s">
        <v>0</v>
      </c>
      <c r="VJ79" s="157" t="s">
        <v>1</v>
      </c>
      <c r="VK79" s="157" t="s">
        <v>2</v>
      </c>
      <c r="VL79" s="157" t="s">
        <v>3</v>
      </c>
      <c r="VM79" s="157" t="s">
        <v>4</v>
      </c>
      <c r="VN79" s="158" t="s">
        <v>5</v>
      </c>
      <c r="VQ79" s="157" t="s">
        <v>0</v>
      </c>
      <c r="VR79" s="157" t="s">
        <v>1</v>
      </c>
      <c r="VS79" s="157" t="s">
        <v>2</v>
      </c>
      <c r="VT79" s="157" t="s">
        <v>3</v>
      </c>
      <c r="VU79" s="157" t="s">
        <v>4</v>
      </c>
      <c r="VV79" s="158" t="s">
        <v>5</v>
      </c>
      <c r="VY79" s="157" t="s">
        <v>0</v>
      </c>
      <c r="VZ79" s="157" t="s">
        <v>1</v>
      </c>
      <c r="WA79" s="157" t="s">
        <v>2</v>
      </c>
      <c r="WB79" s="157" t="s">
        <v>3</v>
      </c>
      <c r="WC79" s="157" t="s">
        <v>4</v>
      </c>
      <c r="WD79" s="158" t="s">
        <v>5</v>
      </c>
      <c r="WG79" s="157" t="s">
        <v>0</v>
      </c>
      <c r="WH79" s="157" t="s">
        <v>1</v>
      </c>
      <c r="WI79" s="157" t="s">
        <v>2</v>
      </c>
      <c r="WJ79" s="157" t="s">
        <v>3</v>
      </c>
      <c r="WK79" s="157" t="s">
        <v>4</v>
      </c>
      <c r="WL79" s="158" t="s">
        <v>5</v>
      </c>
      <c r="WM79" s="158"/>
      <c r="WO79" s="157" t="s">
        <v>0</v>
      </c>
      <c r="WP79" s="157" t="s">
        <v>1</v>
      </c>
      <c r="WQ79" s="157" t="s">
        <v>2</v>
      </c>
      <c r="WR79" s="157" t="s">
        <v>3</v>
      </c>
      <c r="WS79" s="157" t="s">
        <v>4</v>
      </c>
      <c r="WT79" s="158" t="s">
        <v>5</v>
      </c>
      <c r="WW79" s="157" t="s">
        <v>0</v>
      </c>
      <c r="WX79" s="157" t="s">
        <v>1</v>
      </c>
      <c r="WY79" s="157" t="s">
        <v>2</v>
      </c>
      <c r="WZ79" s="157" t="s">
        <v>3</v>
      </c>
      <c r="XA79" s="157" t="s">
        <v>4</v>
      </c>
      <c r="XB79" s="158" t="s">
        <v>5</v>
      </c>
      <c r="XE79" s="157" t="s">
        <v>0</v>
      </c>
      <c r="XF79" s="157" t="s">
        <v>1</v>
      </c>
      <c r="XG79" s="157" t="s">
        <v>2</v>
      </c>
      <c r="XH79" s="157" t="s">
        <v>3</v>
      </c>
      <c r="XI79" s="157" t="s">
        <v>4</v>
      </c>
      <c r="XJ79" s="158" t="s">
        <v>5</v>
      </c>
      <c r="XM79" s="157" t="s">
        <v>0</v>
      </c>
      <c r="XN79" s="157" t="s">
        <v>1</v>
      </c>
      <c r="XO79" s="157" t="s">
        <v>2</v>
      </c>
      <c r="XP79" s="157" t="s">
        <v>3</v>
      </c>
      <c r="XQ79" s="157" t="s">
        <v>4</v>
      </c>
      <c r="XR79" s="158" t="s">
        <v>5</v>
      </c>
    </row>
    <row r="80" spans="1:643" ht="15">
      <c r="DM80" s="2"/>
      <c r="DP80" s="2" t="s">
        <v>133</v>
      </c>
      <c r="DQ80" s="2">
        <v>5</v>
      </c>
      <c r="DR80" s="2">
        <v>5</v>
      </c>
      <c r="DS80" s="2">
        <v>0</v>
      </c>
      <c r="DT80" s="2">
        <v>0</v>
      </c>
      <c r="DU80" s="4">
        <v>1</v>
      </c>
      <c r="DV80" s="4">
        <f>DU80-DM74</f>
        <v>0</v>
      </c>
      <c r="DX80" s="2" t="s">
        <v>133</v>
      </c>
      <c r="DY80" s="2">
        <v>5</v>
      </c>
      <c r="DZ80" s="2">
        <v>5</v>
      </c>
      <c r="EA80" s="2">
        <v>0</v>
      </c>
      <c r="EB80" s="2">
        <v>0</v>
      </c>
      <c r="EC80" s="4">
        <v>1</v>
      </c>
      <c r="EF80" s="2" t="s">
        <v>133</v>
      </c>
      <c r="EG80" s="2">
        <v>5</v>
      </c>
      <c r="EH80" s="2">
        <v>5</v>
      </c>
      <c r="EI80" s="2">
        <v>0</v>
      </c>
      <c r="EJ80" s="2">
        <v>0</v>
      </c>
      <c r="EK80" s="4">
        <v>1</v>
      </c>
      <c r="EL80" s="4">
        <f>EK80-EC80</f>
        <v>0</v>
      </c>
      <c r="EN80" s="2" t="s">
        <v>133</v>
      </c>
      <c r="EO80" s="2">
        <v>5</v>
      </c>
      <c r="EP80" s="2">
        <v>5</v>
      </c>
      <c r="EQ80" s="2">
        <v>0</v>
      </c>
      <c r="ER80" s="2">
        <v>0</v>
      </c>
      <c r="ES80" s="4">
        <v>1</v>
      </c>
      <c r="ET80" s="4">
        <f>ES80-EK80</f>
        <v>0</v>
      </c>
      <c r="EV80" s="2" t="s">
        <v>133</v>
      </c>
      <c r="EW80" s="2">
        <v>5</v>
      </c>
      <c r="EX80" s="2">
        <v>5</v>
      </c>
      <c r="EY80" s="2">
        <v>0</v>
      </c>
      <c r="EZ80" s="2">
        <v>0</v>
      </c>
      <c r="FA80" s="4">
        <v>1</v>
      </c>
      <c r="FB80" s="4">
        <f>FA80-ES80</f>
        <v>0</v>
      </c>
      <c r="FD80" s="2" t="s">
        <v>133</v>
      </c>
      <c r="FE80" s="2">
        <v>5</v>
      </c>
      <c r="FF80" s="2">
        <v>5</v>
      </c>
      <c r="FG80" s="2">
        <v>0</v>
      </c>
      <c r="FH80" s="2">
        <v>0</v>
      </c>
      <c r="FI80" s="4">
        <v>1</v>
      </c>
      <c r="FJ80" s="4">
        <f>FI80-FA80</f>
        <v>0</v>
      </c>
      <c r="FL80" s="2" t="s">
        <v>133</v>
      </c>
      <c r="FM80" s="2">
        <v>5</v>
      </c>
      <c r="FN80" s="2">
        <v>5</v>
      </c>
      <c r="FO80" s="2">
        <v>0</v>
      </c>
      <c r="FP80" s="2">
        <v>0</v>
      </c>
      <c r="FQ80" s="4">
        <v>1</v>
      </c>
      <c r="FR80" s="4">
        <f>FQ80-FI80</f>
        <v>0</v>
      </c>
      <c r="FT80" s="2" t="s">
        <v>133</v>
      </c>
      <c r="FU80" s="2">
        <v>5</v>
      </c>
      <c r="FV80" s="2">
        <v>5</v>
      </c>
      <c r="FW80" s="2">
        <v>0</v>
      </c>
      <c r="FX80" s="2">
        <v>0</v>
      </c>
      <c r="FY80" s="4">
        <v>1</v>
      </c>
      <c r="FZ80" s="4">
        <f>FY80-FQ80</f>
        <v>0</v>
      </c>
      <c r="GB80" s="2" t="s">
        <v>133</v>
      </c>
      <c r="GC80" s="2">
        <v>5</v>
      </c>
      <c r="GD80" s="2">
        <v>5</v>
      </c>
      <c r="GE80" s="2">
        <v>0</v>
      </c>
      <c r="GF80" s="2">
        <v>0</v>
      </c>
      <c r="GG80" s="4">
        <v>1</v>
      </c>
      <c r="GH80" s="4">
        <f>GG80-FY80</f>
        <v>0</v>
      </c>
      <c r="GJ80" s="2" t="s">
        <v>133</v>
      </c>
      <c r="GK80" s="2">
        <v>5</v>
      </c>
      <c r="GL80" s="2">
        <v>5</v>
      </c>
      <c r="GM80" s="2">
        <v>0</v>
      </c>
      <c r="GN80" s="2">
        <v>0</v>
      </c>
      <c r="GO80" s="4">
        <v>1</v>
      </c>
      <c r="GP80" s="4">
        <f>GO80-GG80</f>
        <v>0</v>
      </c>
      <c r="GR80" s="2" t="s">
        <v>133</v>
      </c>
      <c r="GS80" s="2">
        <v>5</v>
      </c>
      <c r="GT80" s="2">
        <v>5</v>
      </c>
      <c r="GU80" s="2">
        <v>0</v>
      </c>
      <c r="GV80" s="2">
        <v>0</v>
      </c>
      <c r="GW80" s="4">
        <v>1</v>
      </c>
      <c r="GX80" s="80">
        <f>GW80-GO80</f>
        <v>0</v>
      </c>
      <c r="GZ80" s="2" t="s">
        <v>133</v>
      </c>
      <c r="HA80" s="2">
        <v>5</v>
      </c>
      <c r="HB80" s="2">
        <v>5</v>
      </c>
      <c r="HC80" s="2">
        <v>0</v>
      </c>
      <c r="HD80" s="2">
        <v>0</v>
      </c>
      <c r="HE80" s="4">
        <v>1</v>
      </c>
      <c r="HF80" s="4">
        <f>HE80-GW80</f>
        <v>0</v>
      </c>
      <c r="HH80" s="2" t="s">
        <v>133</v>
      </c>
      <c r="HI80" s="2">
        <v>5</v>
      </c>
      <c r="HJ80" s="2">
        <v>5</v>
      </c>
      <c r="HK80" s="2">
        <v>0</v>
      </c>
      <c r="HL80" s="2">
        <v>0</v>
      </c>
      <c r="HM80" s="4">
        <v>1</v>
      </c>
      <c r="HN80" s="4">
        <f>HM80-HE80</f>
        <v>0</v>
      </c>
      <c r="HP80" s="2" t="s">
        <v>133</v>
      </c>
      <c r="HQ80" s="2">
        <v>5</v>
      </c>
      <c r="HR80" s="2">
        <v>5</v>
      </c>
      <c r="HS80" s="2">
        <v>0</v>
      </c>
      <c r="HT80" s="2">
        <v>0</v>
      </c>
      <c r="HU80" s="4">
        <v>1</v>
      </c>
      <c r="HV80" s="4">
        <f>HU80-HM80</f>
        <v>0</v>
      </c>
      <c r="HX80" s="2" t="s">
        <v>133</v>
      </c>
      <c r="HY80" s="2">
        <v>5</v>
      </c>
      <c r="HZ80" s="2">
        <v>5</v>
      </c>
      <c r="IA80" s="2">
        <v>0</v>
      </c>
      <c r="IB80" s="2">
        <v>0</v>
      </c>
      <c r="IC80" s="4">
        <v>1</v>
      </c>
      <c r="ID80" s="4">
        <f>IC80-HU80</f>
        <v>0</v>
      </c>
      <c r="IF80" s="2" t="s">
        <v>133</v>
      </c>
      <c r="IG80" s="2">
        <v>5</v>
      </c>
      <c r="IH80" s="2">
        <v>5</v>
      </c>
      <c r="II80" s="2">
        <v>0</v>
      </c>
      <c r="IJ80" s="2">
        <v>0</v>
      </c>
      <c r="IK80" s="4">
        <v>1</v>
      </c>
      <c r="IL80" s="4">
        <f>IK80-IC80</f>
        <v>0</v>
      </c>
      <c r="IN80" s="2" t="s">
        <v>133</v>
      </c>
      <c r="IO80" s="2">
        <v>5</v>
      </c>
      <c r="IP80" s="2">
        <v>5</v>
      </c>
      <c r="IQ80" s="2">
        <v>0</v>
      </c>
      <c r="IR80" s="2">
        <v>0</v>
      </c>
      <c r="IS80" s="4">
        <v>1</v>
      </c>
      <c r="IT80" s="4">
        <f>IS80-IK80</f>
        <v>0</v>
      </c>
      <c r="IV80" s="2" t="s">
        <v>133</v>
      </c>
      <c r="IW80" s="2">
        <v>5</v>
      </c>
      <c r="IX80" s="2">
        <v>5</v>
      </c>
      <c r="IY80" s="2">
        <v>0</v>
      </c>
      <c r="IZ80" s="2">
        <v>0</v>
      </c>
      <c r="JA80" s="4">
        <v>1</v>
      </c>
      <c r="JB80" s="4">
        <f>JA80-IS80</f>
        <v>0</v>
      </c>
      <c r="JD80" s="2" t="s">
        <v>133</v>
      </c>
      <c r="JE80" s="2">
        <v>5</v>
      </c>
      <c r="JF80" s="2">
        <v>5</v>
      </c>
      <c r="JG80" s="2">
        <v>0</v>
      </c>
      <c r="JH80" s="2">
        <v>0</v>
      </c>
      <c r="JI80" s="4">
        <v>1</v>
      </c>
      <c r="JJ80" s="4">
        <f>JI80-JA80</f>
        <v>0</v>
      </c>
      <c r="JL80" t="s">
        <v>133</v>
      </c>
      <c r="JM80">
        <v>5</v>
      </c>
      <c r="JN80">
        <v>5</v>
      </c>
      <c r="JO80">
        <v>0</v>
      </c>
      <c r="JP80">
        <v>0</v>
      </c>
      <c r="JQ80" s="108">
        <v>1</v>
      </c>
      <c r="JR80" s="4">
        <f>JQ80-JI80</f>
        <v>0</v>
      </c>
      <c r="JT80" t="s">
        <v>133</v>
      </c>
      <c r="JU80">
        <v>5</v>
      </c>
      <c r="JV80">
        <v>5</v>
      </c>
      <c r="JW80">
        <v>0</v>
      </c>
      <c r="JX80">
        <v>0</v>
      </c>
      <c r="JY80" s="108">
        <v>1</v>
      </c>
      <c r="JZ80" s="4">
        <f>JY80-JQ80</f>
        <v>0</v>
      </c>
      <c r="KB80" s="2" t="s">
        <v>133</v>
      </c>
      <c r="KC80" s="2">
        <v>5</v>
      </c>
      <c r="KD80" s="2">
        <v>5</v>
      </c>
      <c r="KE80" s="2">
        <v>0</v>
      </c>
      <c r="KF80" s="2">
        <v>0</v>
      </c>
      <c r="KG80" s="4">
        <v>1</v>
      </c>
      <c r="KH80" s="4">
        <f>KG80-JY80</f>
        <v>0</v>
      </c>
      <c r="KJ80" s="2" t="s">
        <v>133</v>
      </c>
      <c r="KK80" s="2">
        <v>5</v>
      </c>
      <c r="KL80" s="2">
        <v>5</v>
      </c>
      <c r="KM80" s="2">
        <v>0</v>
      </c>
      <c r="KN80" s="2">
        <v>0</v>
      </c>
      <c r="KO80" s="4">
        <v>1</v>
      </c>
      <c r="KR80" s="116" t="s">
        <v>133</v>
      </c>
      <c r="KS80" s="116">
        <v>5</v>
      </c>
      <c r="KT80" s="116">
        <v>5</v>
      </c>
      <c r="KU80" s="116">
        <v>0</v>
      </c>
      <c r="KV80" s="116">
        <v>0</v>
      </c>
      <c r="KW80" s="118">
        <v>1</v>
      </c>
      <c r="KX80" s="116"/>
      <c r="KY80" s="116"/>
      <c r="KZ80" s="116" t="s">
        <v>133</v>
      </c>
      <c r="LA80" s="116">
        <v>5</v>
      </c>
      <c r="LB80" s="116">
        <v>5</v>
      </c>
      <c r="LC80" s="116">
        <v>0</v>
      </c>
      <c r="LD80" s="116">
        <v>0</v>
      </c>
      <c r="LE80" s="118">
        <v>1</v>
      </c>
      <c r="LF80" s="116"/>
      <c r="LG80" s="156"/>
      <c r="LH80" s="156" t="s">
        <v>133</v>
      </c>
      <c r="LI80" s="156">
        <v>5</v>
      </c>
      <c r="LJ80" s="156">
        <v>5</v>
      </c>
      <c r="LK80" s="156">
        <v>0</v>
      </c>
      <c r="LL80" s="156">
        <v>0</v>
      </c>
      <c r="LM80" s="158">
        <v>1</v>
      </c>
      <c r="LO80" s="157"/>
      <c r="LP80" s="156" t="s">
        <v>133</v>
      </c>
      <c r="LQ80" s="156">
        <v>5</v>
      </c>
      <c r="LR80" s="156">
        <v>5</v>
      </c>
      <c r="LS80" s="156">
        <v>0</v>
      </c>
      <c r="LT80" s="156">
        <v>0</v>
      </c>
      <c r="LU80" s="158">
        <v>1</v>
      </c>
      <c r="LV80" s="157"/>
      <c r="LW80" s="157"/>
      <c r="LX80" s="156" t="s">
        <v>133</v>
      </c>
      <c r="LY80" s="156">
        <v>5</v>
      </c>
      <c r="LZ80" s="156">
        <v>5</v>
      </c>
      <c r="MA80" s="156">
        <v>0</v>
      </c>
      <c r="MB80" s="156">
        <v>0</v>
      </c>
      <c r="MC80" s="158">
        <v>1</v>
      </c>
      <c r="MF80" t="s">
        <v>133</v>
      </c>
      <c r="MG80">
        <v>5</v>
      </c>
      <c r="MH80">
        <v>5</v>
      </c>
      <c r="MI80">
        <v>0</v>
      </c>
      <c r="MJ80">
        <v>0</v>
      </c>
      <c r="MK80" s="162">
        <v>1</v>
      </c>
      <c r="ML80" s="157"/>
      <c r="MM80" s="157"/>
      <c r="MN80" s="157"/>
      <c r="MO80" s="157"/>
      <c r="MP80" s="157"/>
      <c r="MQ80" s="157"/>
      <c r="MR80" s="157"/>
      <c r="MS80" s="158"/>
      <c r="MT80" s="157"/>
      <c r="MU80" s="157"/>
      <c r="MV80" s="157" t="s">
        <v>133</v>
      </c>
      <c r="MW80" s="157">
        <v>5</v>
      </c>
      <c r="MX80" s="157">
        <v>5</v>
      </c>
      <c r="MY80" s="157">
        <v>0</v>
      </c>
      <c r="MZ80" s="157">
        <v>0</v>
      </c>
      <c r="NA80" s="158">
        <v>1</v>
      </c>
      <c r="NB80" s="157"/>
      <c r="NC80" s="157"/>
      <c r="ND80" s="156" t="s">
        <v>133</v>
      </c>
      <c r="NE80" s="156">
        <v>5</v>
      </c>
      <c r="NF80" s="156">
        <v>5</v>
      </c>
      <c r="NG80" s="156">
        <v>0</v>
      </c>
      <c r="NH80" s="156">
        <v>0</v>
      </c>
      <c r="NI80" s="162">
        <v>1</v>
      </c>
      <c r="NJ80" s="157"/>
      <c r="NK80" s="157"/>
      <c r="NL80" s="156" t="s">
        <v>133</v>
      </c>
      <c r="NM80" s="156">
        <v>5</v>
      </c>
      <c r="NN80" s="156">
        <v>5</v>
      </c>
      <c r="NO80" s="156">
        <v>0</v>
      </c>
      <c r="NP80" s="156">
        <v>0</v>
      </c>
      <c r="NQ80" s="162">
        <v>1</v>
      </c>
      <c r="NR80" s="157"/>
      <c r="NS80" s="157"/>
      <c r="NT80" s="156" t="s">
        <v>133</v>
      </c>
      <c r="NU80" s="156">
        <v>5</v>
      </c>
      <c r="NV80" s="156">
        <v>5</v>
      </c>
      <c r="NW80" s="156">
        <v>0</v>
      </c>
      <c r="NX80" s="156">
        <v>0</v>
      </c>
      <c r="NY80" s="162">
        <v>1</v>
      </c>
      <c r="NZ80" s="157"/>
      <c r="OA80" s="156" t="s">
        <v>133</v>
      </c>
      <c r="OB80" s="156">
        <v>5</v>
      </c>
      <c r="OC80" s="156">
        <v>5</v>
      </c>
      <c r="OD80" s="156">
        <v>0</v>
      </c>
      <c r="OE80" s="156">
        <v>0</v>
      </c>
      <c r="OF80" s="162">
        <v>1</v>
      </c>
      <c r="OG80" s="157"/>
      <c r="OH80" s="156" t="s">
        <v>133</v>
      </c>
      <c r="OI80" s="156">
        <v>5</v>
      </c>
      <c r="OJ80" s="156">
        <v>5</v>
      </c>
      <c r="OK80" s="156">
        <v>0</v>
      </c>
      <c r="OL80" s="156">
        <v>0</v>
      </c>
      <c r="OM80" s="162">
        <v>1</v>
      </c>
      <c r="ON80" s="157"/>
      <c r="OW80" s="157" t="s">
        <v>133</v>
      </c>
      <c r="OX80" s="157">
        <v>5</v>
      </c>
      <c r="OY80" s="157">
        <v>5</v>
      </c>
      <c r="OZ80" s="157">
        <v>0</v>
      </c>
      <c r="PA80" s="157">
        <v>0</v>
      </c>
      <c r="PB80" s="158">
        <v>1</v>
      </c>
      <c r="PE80" s="157" t="s">
        <v>133</v>
      </c>
      <c r="PF80" s="157">
        <v>5</v>
      </c>
      <c r="PG80" s="157">
        <v>5</v>
      </c>
      <c r="PH80" s="157">
        <v>0</v>
      </c>
      <c r="PI80" s="157">
        <v>0</v>
      </c>
      <c r="PJ80" s="158">
        <v>1</v>
      </c>
      <c r="PM80" s="157" t="s">
        <v>133</v>
      </c>
      <c r="PN80" s="157">
        <v>5</v>
      </c>
      <c r="PO80" s="157">
        <v>5</v>
      </c>
      <c r="PP80" s="157">
        <v>0</v>
      </c>
      <c r="PQ80" s="157">
        <v>0</v>
      </c>
      <c r="PR80" s="158">
        <v>1</v>
      </c>
      <c r="QC80" s="157" t="s">
        <v>133</v>
      </c>
      <c r="QD80" s="157">
        <v>5</v>
      </c>
      <c r="QE80" s="157">
        <v>5</v>
      </c>
      <c r="QF80" s="157">
        <v>0</v>
      </c>
      <c r="QG80" s="157">
        <v>0</v>
      </c>
      <c r="QH80" s="158">
        <v>1</v>
      </c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S80" s="157" t="s">
        <v>133</v>
      </c>
      <c r="QT80" s="157">
        <v>5</v>
      </c>
      <c r="QU80" s="157">
        <v>5</v>
      </c>
      <c r="QV80" s="157">
        <v>0</v>
      </c>
      <c r="QW80" s="157">
        <v>0</v>
      </c>
      <c r="QX80" s="158">
        <v>1</v>
      </c>
      <c r="RA80" s="157" t="s">
        <v>133</v>
      </c>
      <c r="RB80" s="157">
        <v>5</v>
      </c>
      <c r="RC80" s="157">
        <v>5</v>
      </c>
      <c r="RD80" s="157">
        <v>0</v>
      </c>
      <c r="RE80" s="157">
        <v>0</v>
      </c>
      <c r="RF80" s="158">
        <v>1</v>
      </c>
      <c r="RI80" s="157" t="s">
        <v>133</v>
      </c>
      <c r="RJ80" s="157">
        <v>5</v>
      </c>
      <c r="RK80" s="157">
        <v>5</v>
      </c>
      <c r="RL80" s="157">
        <v>0</v>
      </c>
      <c r="RM80" s="157">
        <v>0</v>
      </c>
      <c r="RN80" s="158">
        <v>1</v>
      </c>
      <c r="RQ80" s="157" t="s">
        <v>133</v>
      </c>
      <c r="RR80" s="157">
        <v>5</v>
      </c>
      <c r="RS80" s="157">
        <v>5</v>
      </c>
      <c r="RT80" s="157">
        <v>0</v>
      </c>
      <c r="RU80" s="157">
        <v>0</v>
      </c>
      <c r="RV80" s="158">
        <v>1</v>
      </c>
      <c r="RY80" s="157" t="s">
        <v>133</v>
      </c>
      <c r="RZ80" s="157">
        <v>5</v>
      </c>
      <c r="SA80" s="157">
        <v>5</v>
      </c>
      <c r="SB80" s="157">
        <v>0</v>
      </c>
      <c r="SC80" s="157">
        <v>0</v>
      </c>
      <c r="SD80" s="158">
        <v>1</v>
      </c>
      <c r="SG80" s="157" t="s">
        <v>133</v>
      </c>
      <c r="SH80" s="157">
        <v>5</v>
      </c>
      <c r="SI80" s="157">
        <v>5</v>
      </c>
      <c r="SJ80" s="157">
        <v>0</v>
      </c>
      <c r="SK80" s="157">
        <v>0</v>
      </c>
      <c r="SL80" s="158">
        <v>1</v>
      </c>
      <c r="SO80" s="157" t="s">
        <v>133</v>
      </c>
      <c r="SP80" s="157">
        <v>5</v>
      </c>
      <c r="SQ80" s="157">
        <v>5</v>
      </c>
      <c r="SR80" s="157">
        <v>0</v>
      </c>
      <c r="SS80" s="157">
        <v>0</v>
      </c>
      <c r="ST80" s="158">
        <v>1</v>
      </c>
      <c r="SW80" s="157" t="s">
        <v>133</v>
      </c>
      <c r="SX80" s="157">
        <v>5</v>
      </c>
      <c r="SY80" s="157">
        <v>5</v>
      </c>
      <c r="SZ80" s="157">
        <v>0</v>
      </c>
      <c r="TA80" s="157">
        <v>0</v>
      </c>
      <c r="TB80" s="158">
        <v>1</v>
      </c>
      <c r="TE80" s="157" t="s">
        <v>133</v>
      </c>
      <c r="TF80" s="157">
        <v>5</v>
      </c>
      <c r="TG80" s="157">
        <v>5</v>
      </c>
      <c r="TH80" s="157">
        <v>0</v>
      </c>
      <c r="TI80" s="157">
        <v>0</v>
      </c>
      <c r="TJ80" s="158">
        <v>1</v>
      </c>
      <c r="TM80" s="157" t="s">
        <v>133</v>
      </c>
      <c r="TN80" s="157">
        <v>5</v>
      </c>
      <c r="TO80" s="157">
        <v>5</v>
      </c>
      <c r="TP80" s="157">
        <v>0</v>
      </c>
      <c r="TQ80" s="157">
        <v>0</v>
      </c>
      <c r="TR80" s="158">
        <v>1</v>
      </c>
      <c r="TU80" s="157" t="s">
        <v>133</v>
      </c>
      <c r="TV80" s="157">
        <v>5</v>
      </c>
      <c r="TW80" s="157">
        <v>5</v>
      </c>
      <c r="TX80" s="157">
        <v>0</v>
      </c>
      <c r="TY80" s="157">
        <v>0</v>
      </c>
      <c r="TZ80" s="158">
        <v>1</v>
      </c>
      <c r="UC80" s="157" t="s">
        <v>133</v>
      </c>
      <c r="UD80" s="157">
        <v>5</v>
      </c>
      <c r="UE80" s="157">
        <v>5</v>
      </c>
      <c r="UF80" s="157">
        <v>0</v>
      </c>
      <c r="UG80" s="157">
        <v>0</v>
      </c>
      <c r="UH80" s="158">
        <v>1</v>
      </c>
      <c r="UK80" s="157" t="s">
        <v>133</v>
      </c>
      <c r="UL80" s="157">
        <v>5</v>
      </c>
      <c r="UM80" s="157">
        <v>5</v>
      </c>
      <c r="UN80" s="157">
        <v>0</v>
      </c>
      <c r="UO80" s="157">
        <v>0</v>
      </c>
      <c r="UP80" s="158">
        <v>1</v>
      </c>
      <c r="US80" s="157" t="s">
        <v>133</v>
      </c>
      <c r="UT80" s="157">
        <v>5</v>
      </c>
      <c r="UU80" s="157">
        <v>5</v>
      </c>
      <c r="UV80" s="157">
        <v>0</v>
      </c>
      <c r="UW80" s="157">
        <v>0</v>
      </c>
      <c r="UX80" s="158">
        <v>1</v>
      </c>
      <c r="VA80" s="157" t="s">
        <v>133</v>
      </c>
      <c r="VB80" s="157">
        <v>5</v>
      </c>
      <c r="VC80" s="157">
        <v>5</v>
      </c>
      <c r="VD80" s="157">
        <v>0</v>
      </c>
      <c r="VE80" s="157">
        <v>0</v>
      </c>
      <c r="VF80" s="158">
        <v>1</v>
      </c>
      <c r="VI80" s="157" t="s">
        <v>133</v>
      </c>
      <c r="VJ80" s="157">
        <v>5</v>
      </c>
      <c r="VK80" s="157">
        <v>5</v>
      </c>
      <c r="VL80" s="157">
        <v>0</v>
      </c>
      <c r="VM80" s="157">
        <v>0</v>
      </c>
      <c r="VN80" s="158">
        <v>1</v>
      </c>
      <c r="VQ80" s="157" t="s">
        <v>133</v>
      </c>
      <c r="VR80" s="157">
        <v>5</v>
      </c>
      <c r="VS80" s="157">
        <v>5</v>
      </c>
      <c r="VT80" s="157">
        <v>0</v>
      </c>
      <c r="VU80" s="157">
        <v>0</v>
      </c>
      <c r="VV80" s="158">
        <v>1</v>
      </c>
      <c r="VY80" s="157" t="s">
        <v>133</v>
      </c>
      <c r="VZ80" s="157">
        <v>5</v>
      </c>
      <c r="WA80" s="157">
        <v>5</v>
      </c>
      <c r="WB80" s="157">
        <v>0</v>
      </c>
      <c r="WC80" s="157">
        <v>0</v>
      </c>
      <c r="WD80" s="158">
        <v>1</v>
      </c>
      <c r="WG80" s="157" t="s">
        <v>133</v>
      </c>
      <c r="WH80" s="157">
        <v>5</v>
      </c>
      <c r="WI80" s="157">
        <v>5</v>
      </c>
      <c r="WJ80" s="157">
        <v>0</v>
      </c>
      <c r="WK80" s="157">
        <v>0</v>
      </c>
      <c r="WL80" s="158">
        <v>1</v>
      </c>
      <c r="WM80" s="158"/>
      <c r="WO80" s="157" t="s">
        <v>133</v>
      </c>
      <c r="WP80" s="157">
        <v>5</v>
      </c>
      <c r="WQ80" s="157">
        <v>5</v>
      </c>
      <c r="WR80" s="157">
        <v>0</v>
      </c>
      <c r="WS80" s="157">
        <v>0</v>
      </c>
      <c r="WT80" s="158">
        <v>1</v>
      </c>
      <c r="WW80" s="157" t="s">
        <v>133</v>
      </c>
      <c r="WX80" s="157">
        <v>5</v>
      </c>
      <c r="WY80" s="157">
        <v>5</v>
      </c>
      <c r="WZ80" s="157">
        <v>0</v>
      </c>
      <c r="XA80" s="157">
        <v>0</v>
      </c>
      <c r="XB80" s="158">
        <v>1</v>
      </c>
      <c r="XE80" s="157" t="s">
        <v>133</v>
      </c>
      <c r="XF80" s="157">
        <v>5</v>
      </c>
      <c r="XG80" s="157">
        <v>5</v>
      </c>
      <c r="XH80" s="157">
        <v>0</v>
      </c>
      <c r="XI80" s="157">
        <v>0</v>
      </c>
      <c r="XJ80" s="158">
        <v>1</v>
      </c>
      <c r="XM80" s="157" t="s">
        <v>133</v>
      </c>
      <c r="XN80" s="157">
        <v>5</v>
      </c>
      <c r="XO80" s="157">
        <v>5</v>
      </c>
      <c r="XP80" s="157">
        <v>0</v>
      </c>
      <c r="XQ80" s="157">
        <v>0</v>
      </c>
      <c r="XR80" s="158">
        <v>1</v>
      </c>
    </row>
    <row r="81" spans="13:642" ht="15">
      <c r="DP81" s="2" t="s">
        <v>144</v>
      </c>
      <c r="DQ81" s="2">
        <v>265</v>
      </c>
      <c r="DR81" s="2">
        <v>265</v>
      </c>
      <c r="DS81" s="2">
        <v>0</v>
      </c>
      <c r="DT81" s="2">
        <v>0</v>
      </c>
      <c r="DU81" s="4">
        <v>1</v>
      </c>
      <c r="DV81" s="4">
        <f>DU81-DM75</f>
        <v>0</v>
      </c>
      <c r="DX81" s="2" t="s">
        <v>144</v>
      </c>
      <c r="DY81" s="2">
        <v>265</v>
      </c>
      <c r="DZ81" s="2">
        <v>265</v>
      </c>
      <c r="EA81" s="2">
        <v>0</v>
      </c>
      <c r="EB81" s="2">
        <v>0</v>
      </c>
      <c r="EC81" s="4">
        <v>1</v>
      </c>
      <c r="EF81" s="2" t="s">
        <v>144</v>
      </c>
      <c r="EG81" s="2">
        <v>265</v>
      </c>
      <c r="EH81" s="2">
        <v>265</v>
      </c>
      <c r="EI81" s="2">
        <v>0</v>
      </c>
      <c r="EJ81" s="2">
        <v>0</v>
      </c>
      <c r="EK81" s="4">
        <v>1</v>
      </c>
      <c r="EL81" s="4">
        <f>EK81-EC81</f>
        <v>0</v>
      </c>
      <c r="EN81" s="2" t="s">
        <v>144</v>
      </c>
      <c r="EO81" s="2">
        <v>265</v>
      </c>
      <c r="EP81" s="2">
        <v>265</v>
      </c>
      <c r="EQ81" s="2">
        <v>0</v>
      </c>
      <c r="ER81" s="2">
        <v>0</v>
      </c>
      <c r="ES81" s="4">
        <v>1</v>
      </c>
      <c r="ET81" s="4">
        <f>ES81-EK81</f>
        <v>0</v>
      </c>
      <c r="EV81" s="2" t="s">
        <v>144</v>
      </c>
      <c r="EW81" s="2">
        <v>265</v>
      </c>
      <c r="EX81" s="2">
        <v>265</v>
      </c>
      <c r="EY81" s="2">
        <v>0</v>
      </c>
      <c r="EZ81" s="2">
        <v>0</v>
      </c>
      <c r="FA81" s="4">
        <v>1</v>
      </c>
      <c r="FB81" s="4">
        <f>FA81-ES81</f>
        <v>0</v>
      </c>
      <c r="FD81" s="2" t="s">
        <v>144</v>
      </c>
      <c r="FE81" s="2">
        <v>265</v>
      </c>
      <c r="FF81" s="2">
        <v>265</v>
      </c>
      <c r="FG81" s="2">
        <v>0</v>
      </c>
      <c r="FH81" s="2">
        <v>0</v>
      </c>
      <c r="FI81" s="4">
        <v>1</v>
      </c>
      <c r="FJ81" s="4">
        <f>FI81-FA81</f>
        <v>0</v>
      </c>
      <c r="FL81" s="2" t="s">
        <v>144</v>
      </c>
      <c r="FM81" s="2">
        <v>265</v>
      </c>
      <c r="FN81" s="2">
        <v>265</v>
      </c>
      <c r="FO81" s="2">
        <v>0</v>
      </c>
      <c r="FP81" s="2">
        <v>0</v>
      </c>
      <c r="FQ81" s="4">
        <v>1</v>
      </c>
      <c r="FR81" s="4">
        <f>FQ81-FI81</f>
        <v>0</v>
      </c>
      <c r="FT81" s="2" t="s">
        <v>144</v>
      </c>
      <c r="FU81" s="2">
        <v>265</v>
      </c>
      <c r="FV81" s="2">
        <v>265</v>
      </c>
      <c r="FW81" s="2">
        <v>0</v>
      </c>
      <c r="FX81" s="2">
        <v>0</v>
      </c>
      <c r="FY81" s="4">
        <v>1</v>
      </c>
      <c r="FZ81" s="4">
        <f>FY81-FQ81</f>
        <v>0</v>
      </c>
      <c r="GB81" s="2" t="s">
        <v>144</v>
      </c>
      <c r="GC81" s="2">
        <v>265</v>
      </c>
      <c r="GD81" s="2">
        <v>265</v>
      </c>
      <c r="GE81" s="2">
        <v>0</v>
      </c>
      <c r="GF81" s="2">
        <v>0</v>
      </c>
      <c r="GG81" s="4">
        <v>1</v>
      </c>
      <c r="GH81" s="4">
        <f>GG81-FY81</f>
        <v>0</v>
      </c>
      <c r="GJ81" s="2" t="s">
        <v>144</v>
      </c>
      <c r="GK81" s="2">
        <v>265</v>
      </c>
      <c r="GL81" s="2">
        <v>265</v>
      </c>
      <c r="GM81" s="2">
        <v>0</v>
      </c>
      <c r="GN81" s="2">
        <v>0</v>
      </c>
      <c r="GO81" s="4">
        <v>1</v>
      </c>
      <c r="GP81" s="4">
        <f>GO81-GG81</f>
        <v>0</v>
      </c>
      <c r="GR81" s="2" t="s">
        <v>144</v>
      </c>
      <c r="GS81" s="2">
        <v>265</v>
      </c>
      <c r="GT81" s="2">
        <v>265</v>
      </c>
      <c r="GU81" s="2">
        <v>0</v>
      </c>
      <c r="GV81" s="2">
        <v>0</v>
      </c>
      <c r="GW81" s="4">
        <v>1</v>
      </c>
      <c r="GX81" s="80">
        <f>GW81-GO81</f>
        <v>0</v>
      </c>
      <c r="GZ81" s="2" t="s">
        <v>144</v>
      </c>
      <c r="HA81" s="2">
        <v>265</v>
      </c>
      <c r="HB81" s="2">
        <v>265</v>
      </c>
      <c r="HC81" s="2">
        <v>0</v>
      </c>
      <c r="HD81" s="2">
        <v>0</v>
      </c>
      <c r="HE81" s="4">
        <v>1</v>
      </c>
      <c r="HF81" s="4">
        <f>HE81-GW81</f>
        <v>0</v>
      </c>
      <c r="HH81" s="2" t="s">
        <v>144</v>
      </c>
      <c r="HI81" s="2">
        <v>265</v>
      </c>
      <c r="HJ81" s="2">
        <v>265</v>
      </c>
      <c r="HK81" s="2">
        <v>0</v>
      </c>
      <c r="HL81" s="2">
        <v>0</v>
      </c>
      <c r="HM81" s="4">
        <v>1</v>
      </c>
      <c r="HN81" s="4">
        <f>HM81-HE81</f>
        <v>0</v>
      </c>
      <c r="HP81" s="2" t="s">
        <v>144</v>
      </c>
      <c r="HQ81" s="2">
        <v>265</v>
      </c>
      <c r="HR81" s="2">
        <v>265</v>
      </c>
      <c r="HS81" s="2">
        <v>0</v>
      </c>
      <c r="HT81" s="2">
        <v>0</v>
      </c>
      <c r="HU81" s="4">
        <v>1</v>
      </c>
      <c r="HV81" s="4">
        <f>HU81-HM81</f>
        <v>0</v>
      </c>
      <c r="HX81" s="2" t="s">
        <v>144</v>
      </c>
      <c r="HY81" s="2">
        <v>265</v>
      </c>
      <c r="HZ81" s="2">
        <v>265</v>
      </c>
      <c r="IA81" s="2">
        <v>0</v>
      </c>
      <c r="IB81" s="2">
        <v>0</v>
      </c>
      <c r="IC81" s="4">
        <v>1</v>
      </c>
      <c r="ID81" s="4">
        <f>IC81-HU81</f>
        <v>0</v>
      </c>
      <c r="IF81" s="2" t="s">
        <v>144</v>
      </c>
      <c r="IG81" s="2">
        <v>265</v>
      </c>
      <c r="IH81" s="2">
        <v>265</v>
      </c>
      <c r="II81" s="2">
        <v>0</v>
      </c>
      <c r="IJ81" s="2">
        <v>0</v>
      </c>
      <c r="IK81" s="4">
        <v>1</v>
      </c>
      <c r="IL81" s="4">
        <f>IK81-IC81</f>
        <v>0</v>
      </c>
      <c r="IN81" s="2" t="s">
        <v>144</v>
      </c>
      <c r="IO81" s="2">
        <v>265</v>
      </c>
      <c r="IP81" s="2">
        <v>265</v>
      </c>
      <c r="IQ81" s="2">
        <v>0</v>
      </c>
      <c r="IR81" s="2">
        <v>0</v>
      </c>
      <c r="IS81" s="4">
        <v>1</v>
      </c>
      <c r="IT81" s="4">
        <f>IS81-IK81</f>
        <v>0</v>
      </c>
      <c r="IV81" s="2" t="s">
        <v>144</v>
      </c>
      <c r="IW81" s="2">
        <v>265</v>
      </c>
      <c r="IX81" s="2">
        <v>265</v>
      </c>
      <c r="IY81" s="2">
        <v>0</v>
      </c>
      <c r="IZ81" s="2">
        <v>0</v>
      </c>
      <c r="JA81" s="4">
        <v>1</v>
      </c>
      <c r="JB81" s="4">
        <f>JA81-IS81</f>
        <v>0</v>
      </c>
      <c r="JD81" s="2" t="s">
        <v>144</v>
      </c>
      <c r="JE81" s="2">
        <v>265</v>
      </c>
      <c r="JF81" s="2">
        <v>265</v>
      </c>
      <c r="JG81" s="2">
        <v>0</v>
      </c>
      <c r="JH81" s="2">
        <v>0</v>
      </c>
      <c r="JI81" s="4">
        <v>1</v>
      </c>
      <c r="JJ81" s="4">
        <f>JI81-JA81</f>
        <v>0</v>
      </c>
      <c r="JL81" t="s">
        <v>144</v>
      </c>
      <c r="JM81">
        <v>265</v>
      </c>
      <c r="JN81">
        <v>265</v>
      </c>
      <c r="JO81">
        <v>0</v>
      </c>
      <c r="JP81">
        <v>0</v>
      </c>
      <c r="JQ81" s="108">
        <v>1</v>
      </c>
      <c r="JR81" s="4">
        <f>JQ81-JI81</f>
        <v>0</v>
      </c>
      <c r="JT81" t="s">
        <v>144</v>
      </c>
      <c r="JU81">
        <v>265</v>
      </c>
      <c r="JV81">
        <v>265</v>
      </c>
      <c r="JW81">
        <v>0</v>
      </c>
      <c r="JX81">
        <v>0</v>
      </c>
      <c r="JY81" s="108">
        <v>1</v>
      </c>
      <c r="JZ81" s="4">
        <f>JY81-JQ81</f>
        <v>0</v>
      </c>
      <c r="KB81" s="2" t="s">
        <v>144</v>
      </c>
      <c r="KC81" s="2">
        <v>265</v>
      </c>
      <c r="KD81" s="2">
        <v>265</v>
      </c>
      <c r="KE81" s="2">
        <v>0</v>
      </c>
      <c r="KF81" s="2">
        <v>0</v>
      </c>
      <c r="KG81" s="4">
        <v>1</v>
      </c>
      <c r="KH81" s="4">
        <f>KG81-JY81</f>
        <v>0</v>
      </c>
      <c r="KJ81" s="2" t="s">
        <v>144</v>
      </c>
      <c r="KK81" s="2">
        <v>265</v>
      </c>
      <c r="KL81" s="2">
        <v>265</v>
      </c>
      <c r="KM81" s="2">
        <v>0</v>
      </c>
      <c r="KN81" s="2">
        <v>0</v>
      </c>
      <c r="KO81" s="4">
        <v>1</v>
      </c>
      <c r="KR81" s="116" t="s">
        <v>144</v>
      </c>
      <c r="KS81" s="116">
        <v>265</v>
      </c>
      <c r="KT81" s="116">
        <v>265</v>
      </c>
      <c r="KU81" s="116">
        <v>0</v>
      </c>
      <c r="KV81" s="116">
        <v>0</v>
      </c>
      <c r="KW81" s="118">
        <v>1</v>
      </c>
      <c r="KX81" s="116"/>
      <c r="KY81" s="116"/>
      <c r="KZ81" s="116" t="s">
        <v>144</v>
      </c>
      <c r="LA81" s="116">
        <v>265</v>
      </c>
      <c r="LB81" s="116">
        <v>265</v>
      </c>
      <c r="LC81" s="116">
        <v>0</v>
      </c>
      <c r="LD81" s="116">
        <v>0</v>
      </c>
      <c r="LE81" s="118">
        <v>1</v>
      </c>
      <c r="LF81" s="116"/>
      <c r="LG81" s="156"/>
      <c r="LH81" s="156" t="s">
        <v>144</v>
      </c>
      <c r="LI81" s="156">
        <v>265</v>
      </c>
      <c r="LJ81" s="156">
        <v>265</v>
      </c>
      <c r="LK81" s="156">
        <v>0</v>
      </c>
      <c r="LL81" s="156">
        <v>0</v>
      </c>
      <c r="LM81" s="158">
        <v>1</v>
      </c>
      <c r="LO81" s="157"/>
      <c r="LP81" s="156" t="s">
        <v>144</v>
      </c>
      <c r="LQ81" s="156">
        <v>265</v>
      </c>
      <c r="LR81" s="156">
        <v>265</v>
      </c>
      <c r="LS81" s="156">
        <v>0</v>
      </c>
      <c r="LT81" s="156">
        <v>0</v>
      </c>
      <c r="LU81" s="158">
        <v>1</v>
      </c>
      <c r="LV81" s="157"/>
      <c r="LW81" s="157"/>
      <c r="LX81" s="156" t="s">
        <v>144</v>
      </c>
      <c r="LY81" s="156">
        <v>265</v>
      </c>
      <c r="LZ81" s="156">
        <v>265</v>
      </c>
      <c r="MA81" s="156">
        <v>0</v>
      </c>
      <c r="MB81" s="156">
        <v>0</v>
      </c>
      <c r="MC81" s="158">
        <v>1</v>
      </c>
      <c r="MF81" t="s">
        <v>144</v>
      </c>
      <c r="MG81">
        <v>265</v>
      </c>
      <c r="MH81">
        <v>0</v>
      </c>
      <c r="MI81">
        <v>0</v>
      </c>
      <c r="MJ81">
        <v>265</v>
      </c>
      <c r="MK81" s="162">
        <v>0</v>
      </c>
      <c r="ML81" s="157"/>
      <c r="MM81" s="157"/>
      <c r="MN81" s="157"/>
      <c r="MO81" s="157"/>
      <c r="MP81" s="157"/>
      <c r="MQ81" s="157"/>
      <c r="MR81" s="157"/>
      <c r="MS81" s="158"/>
      <c r="MT81" s="157"/>
      <c r="MU81" s="157"/>
      <c r="MV81" s="157" t="s">
        <v>144</v>
      </c>
      <c r="MW81" s="157">
        <v>265</v>
      </c>
      <c r="MX81" s="157">
        <v>265</v>
      </c>
      <c r="MY81" s="157">
        <v>0</v>
      </c>
      <c r="MZ81" s="157">
        <v>0</v>
      </c>
      <c r="NA81" s="158">
        <v>1</v>
      </c>
      <c r="NB81" s="157"/>
      <c r="NC81" s="157"/>
      <c r="ND81" s="156" t="s">
        <v>144</v>
      </c>
      <c r="NE81" s="156">
        <v>265</v>
      </c>
      <c r="NF81" s="156">
        <v>265</v>
      </c>
      <c r="NG81" s="156">
        <v>0</v>
      </c>
      <c r="NH81" s="156">
        <v>0</v>
      </c>
      <c r="NI81" s="162">
        <v>1</v>
      </c>
      <c r="NJ81" s="157"/>
      <c r="NK81" s="157"/>
      <c r="NL81" s="156" t="s">
        <v>144</v>
      </c>
      <c r="NM81" s="156">
        <v>265</v>
      </c>
      <c r="NN81" s="156">
        <v>265</v>
      </c>
      <c r="NO81" s="156">
        <v>0</v>
      </c>
      <c r="NP81" s="156">
        <v>0</v>
      </c>
      <c r="NQ81" s="162">
        <v>1</v>
      </c>
      <c r="NR81" s="157"/>
      <c r="NS81" s="157"/>
      <c r="NT81" s="156" t="s">
        <v>144</v>
      </c>
      <c r="NU81" s="156">
        <v>265</v>
      </c>
      <c r="NV81" s="156">
        <v>3</v>
      </c>
      <c r="NW81" s="156">
        <v>262</v>
      </c>
      <c r="NX81" s="156">
        <v>0</v>
      </c>
      <c r="NY81" s="162">
        <v>0.01</v>
      </c>
      <c r="NZ81" s="157"/>
      <c r="OA81" s="156" t="s">
        <v>144</v>
      </c>
      <c r="OB81" s="156">
        <v>265</v>
      </c>
      <c r="OC81" s="156">
        <v>3</v>
      </c>
      <c r="OD81" s="156">
        <v>262</v>
      </c>
      <c r="OE81" s="156">
        <v>0</v>
      </c>
      <c r="OF81" s="162">
        <v>0.01</v>
      </c>
      <c r="OG81" s="157"/>
      <c r="OH81" s="156" t="s">
        <v>144</v>
      </c>
      <c r="OI81" s="156">
        <v>265</v>
      </c>
      <c r="OJ81" s="156">
        <v>3</v>
      </c>
      <c r="OK81" s="156">
        <v>262</v>
      </c>
      <c r="OL81" s="156">
        <v>0</v>
      </c>
      <c r="OM81" s="162">
        <v>0.01</v>
      </c>
      <c r="ON81" s="157"/>
      <c r="OW81" s="157" t="s">
        <v>144</v>
      </c>
      <c r="OX81" s="157">
        <v>265</v>
      </c>
      <c r="OY81" s="157">
        <v>265</v>
      </c>
      <c r="OZ81" s="157">
        <v>0</v>
      </c>
      <c r="PA81" s="157">
        <v>0</v>
      </c>
      <c r="PB81" s="158">
        <v>1</v>
      </c>
      <c r="PE81" s="157" t="s">
        <v>144</v>
      </c>
      <c r="PF81" s="157">
        <v>265</v>
      </c>
      <c r="PG81" s="157">
        <v>265</v>
      </c>
      <c r="PH81" s="157">
        <v>0</v>
      </c>
      <c r="PI81" s="157">
        <v>0</v>
      </c>
      <c r="PJ81" s="158">
        <v>1</v>
      </c>
      <c r="PM81" s="157" t="s">
        <v>144</v>
      </c>
      <c r="PN81" s="157">
        <v>265</v>
      </c>
      <c r="PO81" s="157">
        <v>265</v>
      </c>
      <c r="PP81" s="157">
        <v>0</v>
      </c>
      <c r="PQ81" s="157">
        <v>0</v>
      </c>
      <c r="PR81" s="158">
        <v>1</v>
      </c>
      <c r="QC81" s="157" t="s">
        <v>144</v>
      </c>
      <c r="QD81" s="157">
        <v>265</v>
      </c>
      <c r="QE81" s="157">
        <v>265</v>
      </c>
      <c r="QF81" s="157">
        <v>0</v>
      </c>
      <c r="QG81" s="157">
        <v>0</v>
      </c>
      <c r="QH81" s="158">
        <v>1</v>
      </c>
      <c r="QK81" s="157" t="s">
        <v>144</v>
      </c>
      <c r="QL81" s="157">
        <v>265</v>
      </c>
      <c r="QM81" s="157">
        <v>265</v>
      </c>
      <c r="QN81" s="157">
        <v>0</v>
      </c>
      <c r="QO81" s="157">
        <v>0</v>
      </c>
      <c r="QP81" s="158">
        <v>1</v>
      </c>
      <c r="QS81" s="157" t="s">
        <v>144</v>
      </c>
      <c r="QT81" s="157">
        <v>265</v>
      </c>
      <c r="QU81" s="157">
        <v>265</v>
      </c>
      <c r="QV81" s="157">
        <v>0</v>
      </c>
      <c r="QW81" s="157">
        <v>0</v>
      </c>
      <c r="QX81" s="158">
        <v>1</v>
      </c>
      <c r="RA81" s="157" t="s">
        <v>144</v>
      </c>
      <c r="RB81" s="157">
        <v>265</v>
      </c>
      <c r="RC81" s="157">
        <v>265</v>
      </c>
      <c r="RD81" s="157">
        <v>0</v>
      </c>
      <c r="RE81" s="157">
        <v>0</v>
      </c>
      <c r="RF81" s="158">
        <v>1</v>
      </c>
      <c r="RI81" s="157" t="s">
        <v>144</v>
      </c>
      <c r="RJ81" s="157">
        <v>265</v>
      </c>
      <c r="RK81" s="157">
        <v>265</v>
      </c>
      <c r="RL81" s="157">
        <v>0</v>
      </c>
      <c r="RM81" s="157">
        <v>0</v>
      </c>
      <c r="RN81" s="158">
        <v>1</v>
      </c>
      <c r="RQ81" s="157" t="s">
        <v>144</v>
      </c>
      <c r="RR81" s="157">
        <v>265</v>
      </c>
      <c r="RS81" s="157">
        <v>265</v>
      </c>
      <c r="RT81" s="157">
        <v>0</v>
      </c>
      <c r="RU81" s="157">
        <v>0</v>
      </c>
      <c r="RV81" s="158">
        <v>1</v>
      </c>
      <c r="RY81" s="157" t="s">
        <v>144</v>
      </c>
      <c r="RZ81" s="157">
        <v>265</v>
      </c>
      <c r="SA81" s="157">
        <v>265</v>
      </c>
      <c r="SB81" s="157">
        <v>0</v>
      </c>
      <c r="SC81" s="157">
        <v>0</v>
      </c>
      <c r="SD81" s="158">
        <v>1</v>
      </c>
      <c r="SG81" s="157" t="s">
        <v>144</v>
      </c>
      <c r="SH81" s="157">
        <v>265</v>
      </c>
      <c r="SI81" s="157">
        <v>265</v>
      </c>
      <c r="SJ81" s="157">
        <v>0</v>
      </c>
      <c r="SK81" s="157">
        <v>0</v>
      </c>
      <c r="SL81" s="158">
        <v>1</v>
      </c>
      <c r="SO81" s="157" t="s">
        <v>144</v>
      </c>
      <c r="SP81" s="157">
        <v>265</v>
      </c>
      <c r="SQ81" s="157">
        <v>265</v>
      </c>
      <c r="SR81" s="157">
        <v>0</v>
      </c>
      <c r="SS81" s="157">
        <v>0</v>
      </c>
      <c r="ST81" s="158">
        <v>1</v>
      </c>
      <c r="SW81" s="157" t="s">
        <v>144</v>
      </c>
      <c r="SX81" s="157">
        <v>265</v>
      </c>
      <c r="SY81" s="157">
        <v>265</v>
      </c>
      <c r="SZ81" s="157">
        <v>0</v>
      </c>
      <c r="TA81" s="157">
        <v>0</v>
      </c>
      <c r="TB81" s="158">
        <v>1</v>
      </c>
      <c r="TE81" s="157" t="s">
        <v>144</v>
      </c>
      <c r="TF81" s="157">
        <v>265</v>
      </c>
      <c r="TG81" s="157">
        <v>265</v>
      </c>
      <c r="TH81" s="157">
        <v>0</v>
      </c>
      <c r="TI81" s="157">
        <v>0</v>
      </c>
      <c r="TJ81" s="158">
        <v>1</v>
      </c>
      <c r="TM81" s="157" t="s">
        <v>144</v>
      </c>
      <c r="TN81" s="157">
        <v>265</v>
      </c>
      <c r="TO81" s="157">
        <v>265</v>
      </c>
      <c r="TP81" s="157">
        <v>0</v>
      </c>
      <c r="TQ81" s="157">
        <v>0</v>
      </c>
      <c r="TR81" s="158">
        <v>1</v>
      </c>
      <c r="TU81" s="157" t="s">
        <v>144</v>
      </c>
      <c r="TV81" s="157">
        <v>265</v>
      </c>
      <c r="TW81" s="157">
        <v>265</v>
      </c>
      <c r="TX81" s="157">
        <v>0</v>
      </c>
      <c r="TY81" s="157">
        <v>0</v>
      </c>
      <c r="TZ81" s="158">
        <v>1</v>
      </c>
      <c r="UC81" s="157" t="s">
        <v>144</v>
      </c>
      <c r="UD81" s="157">
        <v>265</v>
      </c>
      <c r="UE81" s="157">
        <v>265</v>
      </c>
      <c r="UF81" s="157">
        <v>0</v>
      </c>
      <c r="UG81" s="157">
        <v>0</v>
      </c>
      <c r="UH81" s="158">
        <v>1</v>
      </c>
      <c r="UK81" s="157" t="s">
        <v>144</v>
      </c>
      <c r="UL81" s="157">
        <v>265</v>
      </c>
      <c r="UM81" s="157">
        <v>265</v>
      </c>
      <c r="UN81" s="157">
        <v>0</v>
      </c>
      <c r="UO81" s="157">
        <v>0</v>
      </c>
      <c r="UP81" s="158">
        <v>1</v>
      </c>
      <c r="US81" s="157" t="s">
        <v>417</v>
      </c>
      <c r="UT81" s="157">
        <v>13</v>
      </c>
      <c r="UU81" s="157">
        <v>13</v>
      </c>
      <c r="UV81" s="157">
        <v>0</v>
      </c>
      <c r="UW81" s="157">
        <v>0</v>
      </c>
      <c r="UX81" s="158">
        <v>1</v>
      </c>
      <c r="VA81" s="157" t="s">
        <v>417</v>
      </c>
      <c r="VB81" s="157">
        <v>13</v>
      </c>
      <c r="VC81" s="157">
        <v>13</v>
      </c>
      <c r="VD81" s="157">
        <v>0</v>
      </c>
      <c r="VE81" s="157">
        <v>0</v>
      </c>
      <c r="VF81" s="158">
        <v>1</v>
      </c>
      <c r="VI81" s="157" t="s">
        <v>417</v>
      </c>
      <c r="VJ81" s="157">
        <v>13</v>
      </c>
      <c r="VK81" s="157">
        <v>13</v>
      </c>
      <c r="VL81" s="157">
        <v>0</v>
      </c>
      <c r="VM81" s="157">
        <v>0</v>
      </c>
      <c r="VN81" s="158">
        <v>1</v>
      </c>
      <c r="VQ81" s="157" t="s">
        <v>417</v>
      </c>
      <c r="VR81" s="157">
        <v>13</v>
      </c>
      <c r="VS81" s="157">
        <v>13</v>
      </c>
      <c r="VT81" s="157">
        <v>0</v>
      </c>
      <c r="VU81" s="157">
        <v>0</v>
      </c>
      <c r="VV81" s="158">
        <v>1</v>
      </c>
      <c r="VY81" s="157" t="s">
        <v>417</v>
      </c>
      <c r="VZ81" s="157">
        <v>13</v>
      </c>
      <c r="WA81" s="157">
        <v>13</v>
      </c>
      <c r="WB81" s="157">
        <v>0</v>
      </c>
      <c r="WC81" s="157">
        <v>0</v>
      </c>
      <c r="WD81" s="158">
        <v>1</v>
      </c>
      <c r="WG81" s="157" t="s">
        <v>417</v>
      </c>
      <c r="WH81" s="157">
        <v>13</v>
      </c>
      <c r="WI81" s="157">
        <v>13</v>
      </c>
      <c r="WJ81" s="157">
        <v>0</v>
      </c>
      <c r="WK81" s="157">
        <v>0</v>
      </c>
      <c r="WL81" s="158">
        <v>1</v>
      </c>
      <c r="WM81" s="158"/>
      <c r="WO81" s="157" t="s">
        <v>417</v>
      </c>
      <c r="WP81" s="157">
        <v>13</v>
      </c>
      <c r="WQ81" s="157">
        <v>13</v>
      </c>
      <c r="WR81" s="157">
        <v>0</v>
      </c>
      <c r="WS81" s="157">
        <v>0</v>
      </c>
      <c r="WT81" s="158">
        <v>1</v>
      </c>
      <c r="WW81" s="157" t="s">
        <v>417</v>
      </c>
      <c r="WX81" s="157">
        <v>13</v>
      </c>
      <c r="WY81" s="157">
        <v>13</v>
      </c>
      <c r="WZ81" s="157">
        <v>0</v>
      </c>
      <c r="XA81" s="157">
        <v>0</v>
      </c>
      <c r="XB81" s="158">
        <v>1</v>
      </c>
      <c r="XE81" s="157" t="s">
        <v>417</v>
      </c>
      <c r="XF81" s="157">
        <v>13</v>
      </c>
      <c r="XG81" s="157">
        <v>13</v>
      </c>
      <c r="XH81" s="157">
        <v>0</v>
      </c>
      <c r="XI81" s="157">
        <v>0</v>
      </c>
      <c r="XJ81" s="158">
        <v>1</v>
      </c>
      <c r="XM81" s="157" t="s">
        <v>417</v>
      </c>
      <c r="XN81" s="157">
        <v>13</v>
      </c>
      <c r="XO81" s="157">
        <v>13</v>
      </c>
      <c r="XP81" s="157">
        <v>0</v>
      </c>
      <c r="XQ81" s="157">
        <v>0</v>
      </c>
      <c r="XR81" s="158">
        <v>1</v>
      </c>
    </row>
    <row r="82" spans="13:642" ht="15">
      <c r="DP82" s="2" t="s">
        <v>128</v>
      </c>
      <c r="DQ82" s="2">
        <v>5</v>
      </c>
      <c r="DR82" s="2">
        <v>5</v>
      </c>
      <c r="DS82" s="2">
        <v>0</v>
      </c>
      <c r="DT82" s="2">
        <v>0</v>
      </c>
      <c r="DU82" s="4">
        <v>1</v>
      </c>
      <c r="DV82" s="4">
        <f>DU82-DM76</f>
        <v>0</v>
      </c>
      <c r="DX82" s="2" t="s">
        <v>128</v>
      </c>
      <c r="DY82" s="2">
        <v>5</v>
      </c>
      <c r="DZ82" s="2">
        <v>5</v>
      </c>
      <c r="EA82" s="2">
        <v>0</v>
      </c>
      <c r="EB82" s="2">
        <v>0</v>
      </c>
      <c r="EC82" s="4">
        <v>1</v>
      </c>
      <c r="EF82" s="2" t="s">
        <v>128</v>
      </c>
      <c r="EG82" s="2">
        <v>5</v>
      </c>
      <c r="EH82" s="2">
        <v>5</v>
      </c>
      <c r="EI82" s="2">
        <v>0</v>
      </c>
      <c r="EJ82" s="2">
        <v>0</v>
      </c>
      <c r="EK82" s="4">
        <v>1</v>
      </c>
      <c r="EL82" s="4">
        <f>EK82-EC82</f>
        <v>0</v>
      </c>
      <c r="EN82" s="2" t="s">
        <v>128</v>
      </c>
      <c r="EO82" s="2">
        <v>5</v>
      </c>
      <c r="EP82" s="2">
        <v>5</v>
      </c>
      <c r="EQ82" s="2">
        <v>0</v>
      </c>
      <c r="ER82" s="2">
        <v>0</v>
      </c>
      <c r="ES82" s="4">
        <v>1</v>
      </c>
      <c r="ET82" s="4">
        <f>ES82-EK82</f>
        <v>0</v>
      </c>
      <c r="EV82" s="2" t="s">
        <v>128</v>
      </c>
      <c r="EW82" s="2">
        <v>5</v>
      </c>
      <c r="EX82" s="2">
        <v>5</v>
      </c>
      <c r="EY82" s="2">
        <v>0</v>
      </c>
      <c r="EZ82" s="2">
        <v>0</v>
      </c>
      <c r="FA82" s="4">
        <v>1</v>
      </c>
      <c r="FB82" s="4">
        <f>FA82-ES82</f>
        <v>0</v>
      </c>
      <c r="FD82" s="2" t="s">
        <v>128</v>
      </c>
      <c r="FE82" s="2">
        <v>5</v>
      </c>
      <c r="FF82" s="2">
        <v>5</v>
      </c>
      <c r="FG82" s="2">
        <v>0</v>
      </c>
      <c r="FH82" s="2">
        <v>0</v>
      </c>
      <c r="FI82" s="4">
        <v>1</v>
      </c>
      <c r="FJ82" s="4">
        <f>FI82-FA82</f>
        <v>0</v>
      </c>
      <c r="FL82" s="2" t="s">
        <v>128</v>
      </c>
      <c r="FM82" s="2">
        <v>5</v>
      </c>
      <c r="FN82" s="2">
        <v>5</v>
      </c>
      <c r="FO82" s="2">
        <v>0</v>
      </c>
      <c r="FP82" s="2">
        <v>0</v>
      </c>
      <c r="FQ82" s="4">
        <v>1</v>
      </c>
      <c r="FR82" s="4">
        <f>FQ82-FI82</f>
        <v>0</v>
      </c>
      <c r="FT82" s="2" t="s">
        <v>128</v>
      </c>
      <c r="FU82" s="2">
        <v>5</v>
      </c>
      <c r="FV82" s="2">
        <v>5</v>
      </c>
      <c r="FW82" s="2">
        <v>0</v>
      </c>
      <c r="FX82" s="2">
        <v>0</v>
      </c>
      <c r="FY82" s="4">
        <v>1</v>
      </c>
      <c r="FZ82" s="4">
        <f>FY82-FQ82</f>
        <v>0</v>
      </c>
      <c r="GB82" s="2" t="s">
        <v>128</v>
      </c>
      <c r="GC82" s="2">
        <v>5</v>
      </c>
      <c r="GD82" s="2">
        <v>5</v>
      </c>
      <c r="GE82" s="2">
        <v>0</v>
      </c>
      <c r="GF82" s="2">
        <v>0</v>
      </c>
      <c r="GG82" s="4">
        <v>1</v>
      </c>
      <c r="GH82" s="4">
        <f>GG82-FY82</f>
        <v>0</v>
      </c>
      <c r="GJ82" s="2" t="s">
        <v>128</v>
      </c>
      <c r="GK82" s="2">
        <v>5</v>
      </c>
      <c r="GL82" s="2">
        <v>5</v>
      </c>
      <c r="GM82" s="2">
        <v>0</v>
      </c>
      <c r="GN82" s="2">
        <v>0</v>
      </c>
      <c r="GO82" s="4">
        <v>1</v>
      </c>
      <c r="GP82" s="4">
        <f>GO82-GG82</f>
        <v>0</v>
      </c>
      <c r="GR82" s="2" t="s">
        <v>128</v>
      </c>
      <c r="GS82" s="2">
        <v>5</v>
      </c>
      <c r="GT82" s="2">
        <v>5</v>
      </c>
      <c r="GU82" s="2">
        <v>0</v>
      </c>
      <c r="GV82" s="2">
        <v>0</v>
      </c>
      <c r="GW82" s="4">
        <v>1</v>
      </c>
      <c r="GX82" s="80">
        <f>GW82-GO82</f>
        <v>0</v>
      </c>
      <c r="GZ82" s="2" t="s">
        <v>128</v>
      </c>
      <c r="HA82" s="2">
        <v>5</v>
      </c>
      <c r="HB82" s="2">
        <v>5</v>
      </c>
      <c r="HC82" s="2">
        <v>0</v>
      </c>
      <c r="HD82" s="2">
        <v>0</v>
      </c>
      <c r="HE82" s="4">
        <v>1</v>
      </c>
      <c r="HF82" s="4">
        <f>HE82-GW82</f>
        <v>0</v>
      </c>
      <c r="HH82" s="2" t="s">
        <v>128</v>
      </c>
      <c r="HI82" s="2">
        <v>5</v>
      </c>
      <c r="HJ82" s="2">
        <v>5</v>
      </c>
      <c r="HK82" s="2">
        <v>0</v>
      </c>
      <c r="HL82" s="2">
        <v>0</v>
      </c>
      <c r="HM82" s="4">
        <v>1</v>
      </c>
      <c r="HN82" s="4">
        <f>HM82-HE82</f>
        <v>0</v>
      </c>
      <c r="HP82" s="2" t="s">
        <v>128</v>
      </c>
      <c r="HQ82" s="2">
        <v>5</v>
      </c>
      <c r="HR82" s="2">
        <v>5</v>
      </c>
      <c r="HS82" s="2">
        <v>0</v>
      </c>
      <c r="HT82" s="2">
        <v>0</v>
      </c>
      <c r="HU82" s="4">
        <v>1</v>
      </c>
      <c r="HV82" s="4">
        <f>HU82-HM82</f>
        <v>0</v>
      </c>
      <c r="HX82" s="2" t="s">
        <v>128</v>
      </c>
      <c r="HY82" s="2">
        <v>5</v>
      </c>
      <c r="HZ82" s="2">
        <v>5</v>
      </c>
      <c r="IA82" s="2">
        <v>0</v>
      </c>
      <c r="IB82" s="2">
        <v>0</v>
      </c>
      <c r="IC82" s="4">
        <v>1</v>
      </c>
      <c r="ID82" s="4">
        <f>IC82-HU82</f>
        <v>0</v>
      </c>
      <c r="IF82" s="2" t="s">
        <v>128</v>
      </c>
      <c r="IG82" s="2">
        <v>5</v>
      </c>
      <c r="IH82" s="2">
        <v>5</v>
      </c>
      <c r="II82" s="2">
        <v>0</v>
      </c>
      <c r="IJ82" s="2">
        <v>0</v>
      </c>
      <c r="IK82" s="4">
        <v>1</v>
      </c>
      <c r="IL82" s="4">
        <f>IK82-IC82</f>
        <v>0</v>
      </c>
      <c r="IN82" s="2" t="s">
        <v>128</v>
      </c>
      <c r="IO82" s="2">
        <v>5</v>
      </c>
      <c r="IP82" s="2">
        <v>5</v>
      </c>
      <c r="IQ82" s="2">
        <v>0</v>
      </c>
      <c r="IR82" s="2">
        <v>0</v>
      </c>
      <c r="IS82" s="4">
        <v>1</v>
      </c>
      <c r="IT82" s="4">
        <f>IS82-IK82</f>
        <v>0</v>
      </c>
      <c r="IV82" s="2" t="s">
        <v>128</v>
      </c>
      <c r="IW82" s="2">
        <v>5</v>
      </c>
      <c r="IX82" s="2">
        <v>5</v>
      </c>
      <c r="IY82" s="2">
        <v>0</v>
      </c>
      <c r="IZ82" s="2">
        <v>0</v>
      </c>
      <c r="JA82" s="4">
        <v>1</v>
      </c>
      <c r="JB82" s="4">
        <f>JA82-IS82</f>
        <v>0</v>
      </c>
      <c r="JD82" s="2" t="s">
        <v>128</v>
      </c>
      <c r="JE82" s="2">
        <v>5</v>
      </c>
      <c r="JF82" s="2">
        <v>5</v>
      </c>
      <c r="JG82" s="2">
        <v>0</v>
      </c>
      <c r="JH82" s="2">
        <v>0</v>
      </c>
      <c r="JI82" s="4">
        <v>1</v>
      </c>
      <c r="JJ82" s="4">
        <f>JI82-JA82</f>
        <v>0</v>
      </c>
      <c r="JL82" t="s">
        <v>128</v>
      </c>
      <c r="JM82">
        <v>5</v>
      </c>
      <c r="JN82">
        <v>5</v>
      </c>
      <c r="JO82">
        <v>0</v>
      </c>
      <c r="JP82">
        <v>0</v>
      </c>
      <c r="JQ82" s="108">
        <v>1</v>
      </c>
      <c r="JR82" s="4">
        <f>JQ82-JI82</f>
        <v>0</v>
      </c>
      <c r="JT82" t="s">
        <v>128</v>
      </c>
      <c r="JU82">
        <v>5</v>
      </c>
      <c r="JV82">
        <v>5</v>
      </c>
      <c r="JW82">
        <v>0</v>
      </c>
      <c r="JX82">
        <v>0</v>
      </c>
      <c r="JY82" s="108">
        <v>1</v>
      </c>
      <c r="JZ82" s="4">
        <f>JY82-JQ82</f>
        <v>0</v>
      </c>
      <c r="KB82" s="2" t="s">
        <v>128</v>
      </c>
      <c r="KC82" s="2">
        <v>5</v>
      </c>
      <c r="KD82" s="2">
        <v>5</v>
      </c>
      <c r="KE82" s="2">
        <v>0</v>
      </c>
      <c r="KF82" s="2">
        <v>0</v>
      </c>
      <c r="KG82" s="4">
        <v>1</v>
      </c>
      <c r="KH82" s="4">
        <f>KG82-JY82</f>
        <v>0</v>
      </c>
      <c r="KJ82" s="2" t="s">
        <v>128</v>
      </c>
      <c r="KK82" s="2">
        <v>5</v>
      </c>
      <c r="KL82" s="2">
        <v>5</v>
      </c>
      <c r="KM82" s="2">
        <v>0</v>
      </c>
      <c r="KN82" s="2">
        <v>0</v>
      </c>
      <c r="KO82" s="4">
        <v>1</v>
      </c>
      <c r="KR82" s="116" t="s">
        <v>128</v>
      </c>
      <c r="KS82" s="116">
        <v>5</v>
      </c>
      <c r="KT82" s="116">
        <v>5</v>
      </c>
      <c r="KU82" s="116">
        <v>0</v>
      </c>
      <c r="KV82" s="116">
        <v>0</v>
      </c>
      <c r="KW82" s="118">
        <v>1</v>
      </c>
      <c r="KX82" s="116"/>
      <c r="KY82" s="116"/>
      <c r="KZ82" s="116" t="s">
        <v>128</v>
      </c>
      <c r="LA82" s="116">
        <v>5</v>
      </c>
      <c r="LB82" s="116">
        <v>5</v>
      </c>
      <c r="LC82" s="116">
        <v>0</v>
      </c>
      <c r="LD82" s="116">
        <v>0</v>
      </c>
      <c r="LE82" s="118">
        <v>1</v>
      </c>
      <c r="LF82" s="116"/>
      <c r="LG82" s="156"/>
      <c r="LH82" s="156" t="s">
        <v>128</v>
      </c>
      <c r="LI82" s="156">
        <v>5</v>
      </c>
      <c r="LJ82" s="156">
        <v>5</v>
      </c>
      <c r="LK82" s="156">
        <v>0</v>
      </c>
      <c r="LL82" s="156">
        <v>0</v>
      </c>
      <c r="LM82" s="158">
        <v>1</v>
      </c>
      <c r="LO82" s="157"/>
      <c r="LP82" s="156" t="s">
        <v>128</v>
      </c>
      <c r="LQ82" s="156">
        <v>5</v>
      </c>
      <c r="LR82" s="156">
        <v>5</v>
      </c>
      <c r="LS82" s="156">
        <v>0</v>
      </c>
      <c r="LT82" s="156">
        <v>0</v>
      </c>
      <c r="LU82" s="158">
        <v>1</v>
      </c>
      <c r="LV82" s="157"/>
      <c r="LW82" s="157"/>
      <c r="LX82" s="156" t="s">
        <v>128</v>
      </c>
      <c r="LY82" s="156">
        <v>5</v>
      </c>
      <c r="LZ82" s="156">
        <v>5</v>
      </c>
      <c r="MA82" s="156">
        <v>0</v>
      </c>
      <c r="MB82" s="156">
        <v>0</v>
      </c>
      <c r="MC82" s="158">
        <v>1</v>
      </c>
      <c r="MF82" t="s">
        <v>128</v>
      </c>
      <c r="MG82">
        <v>5</v>
      </c>
      <c r="MH82">
        <v>5</v>
      </c>
      <c r="MI82">
        <v>0</v>
      </c>
      <c r="MJ82">
        <v>0</v>
      </c>
      <c r="MK82" s="162">
        <v>1</v>
      </c>
      <c r="ML82" s="157"/>
      <c r="MM82" s="157"/>
      <c r="MN82" s="157"/>
      <c r="MO82" s="157"/>
      <c r="MP82" s="157"/>
      <c r="MQ82" s="157"/>
      <c r="MR82" s="157"/>
      <c r="MS82" s="158"/>
      <c r="MT82" s="157"/>
      <c r="MU82" s="157"/>
      <c r="MV82" s="157" t="s">
        <v>128</v>
      </c>
      <c r="MW82" s="157">
        <v>5</v>
      </c>
      <c r="MX82" s="157">
        <v>5</v>
      </c>
      <c r="MY82" s="157">
        <v>0</v>
      </c>
      <c r="MZ82" s="157">
        <v>0</v>
      </c>
      <c r="NA82" s="158">
        <v>1</v>
      </c>
      <c r="NB82" s="157"/>
      <c r="NC82" s="157"/>
      <c r="ND82" s="156" t="s">
        <v>128</v>
      </c>
      <c r="NE82" s="156">
        <v>5</v>
      </c>
      <c r="NF82" s="156">
        <v>5</v>
      </c>
      <c r="NG82" s="156">
        <v>0</v>
      </c>
      <c r="NH82" s="156">
        <v>0</v>
      </c>
      <c r="NI82" s="162">
        <v>1</v>
      </c>
      <c r="NJ82" s="157"/>
      <c r="NK82" s="157"/>
      <c r="NL82" s="156" t="s">
        <v>128</v>
      </c>
      <c r="NM82" s="156">
        <v>5</v>
      </c>
      <c r="NN82" s="156">
        <v>5</v>
      </c>
      <c r="NO82" s="156">
        <v>0</v>
      </c>
      <c r="NP82" s="156">
        <v>0</v>
      </c>
      <c r="NQ82" s="162">
        <v>1</v>
      </c>
      <c r="NR82" s="157"/>
      <c r="NS82" s="157"/>
      <c r="NT82" s="156" t="s">
        <v>128</v>
      </c>
      <c r="NU82" s="156">
        <v>5</v>
      </c>
      <c r="NV82" s="156">
        <v>5</v>
      </c>
      <c r="NW82" s="156">
        <v>0</v>
      </c>
      <c r="NX82" s="156">
        <v>0</v>
      </c>
      <c r="NY82" s="162">
        <v>1</v>
      </c>
      <c r="NZ82" s="157"/>
      <c r="OA82" s="156" t="s">
        <v>128</v>
      </c>
      <c r="OB82" s="156">
        <v>5</v>
      </c>
      <c r="OC82" s="156">
        <v>5</v>
      </c>
      <c r="OD82" s="156">
        <v>0</v>
      </c>
      <c r="OE82" s="156">
        <v>0</v>
      </c>
      <c r="OF82" s="162">
        <v>1</v>
      </c>
      <c r="OG82" s="157"/>
      <c r="OH82" s="156" t="s">
        <v>128</v>
      </c>
      <c r="OI82" s="156">
        <v>5</v>
      </c>
      <c r="OJ82" s="156">
        <v>5</v>
      </c>
      <c r="OK82" s="156">
        <v>0</v>
      </c>
      <c r="OL82" s="156">
        <v>0</v>
      </c>
      <c r="OM82" s="162">
        <v>1</v>
      </c>
      <c r="ON82" s="157"/>
      <c r="OW82" s="157" t="s">
        <v>128</v>
      </c>
      <c r="OX82" s="157">
        <v>5</v>
      </c>
      <c r="OY82" s="157">
        <v>5</v>
      </c>
      <c r="OZ82" s="157">
        <v>0</v>
      </c>
      <c r="PA82" s="157">
        <v>0</v>
      </c>
      <c r="PB82" s="158">
        <v>1</v>
      </c>
      <c r="PE82" s="157" t="s">
        <v>128</v>
      </c>
      <c r="PF82" s="157">
        <v>5</v>
      </c>
      <c r="PG82" s="157">
        <v>5</v>
      </c>
      <c r="PH82" s="157">
        <v>0</v>
      </c>
      <c r="PI82" s="157">
        <v>0</v>
      </c>
      <c r="PJ82" s="158">
        <v>1</v>
      </c>
      <c r="PM82" s="157" t="s">
        <v>128</v>
      </c>
      <c r="PN82" s="157">
        <v>5</v>
      </c>
      <c r="PO82" s="157">
        <v>5</v>
      </c>
      <c r="PP82" s="157">
        <v>0</v>
      </c>
      <c r="PQ82" s="157">
        <v>0</v>
      </c>
      <c r="PR82" s="158">
        <v>1</v>
      </c>
      <c r="QC82" s="157" t="s">
        <v>128</v>
      </c>
      <c r="QD82" s="157">
        <v>5</v>
      </c>
      <c r="QE82" s="157">
        <v>5</v>
      </c>
      <c r="QF82" s="157">
        <v>0</v>
      </c>
      <c r="QG82" s="157">
        <v>0</v>
      </c>
      <c r="QH82" s="158">
        <v>1</v>
      </c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S82" s="157" t="s">
        <v>128</v>
      </c>
      <c r="QT82" s="157">
        <v>5</v>
      </c>
      <c r="QU82" s="157">
        <v>5</v>
      </c>
      <c r="QV82" s="157">
        <v>0</v>
      </c>
      <c r="QW82" s="157">
        <v>0</v>
      </c>
      <c r="QX82" s="158">
        <v>1</v>
      </c>
      <c r="RA82" s="157" t="s">
        <v>128</v>
      </c>
      <c r="RB82" s="157">
        <v>5</v>
      </c>
      <c r="RC82" s="157">
        <v>5</v>
      </c>
      <c r="RD82" s="157">
        <v>0</v>
      </c>
      <c r="RE82" s="157">
        <v>0</v>
      </c>
      <c r="RF82" s="158">
        <v>1</v>
      </c>
      <c r="RI82" s="157" t="s">
        <v>128</v>
      </c>
      <c r="RJ82" s="157">
        <v>5</v>
      </c>
      <c r="RK82" s="157">
        <v>5</v>
      </c>
      <c r="RL82" s="157">
        <v>0</v>
      </c>
      <c r="RM82" s="157">
        <v>0</v>
      </c>
      <c r="RN82" s="158">
        <v>1</v>
      </c>
      <c r="RQ82" s="157" t="s">
        <v>128</v>
      </c>
      <c r="RR82" s="157">
        <v>5</v>
      </c>
      <c r="RS82" s="157">
        <v>5</v>
      </c>
      <c r="RT82" s="157">
        <v>0</v>
      </c>
      <c r="RU82" s="157">
        <v>0</v>
      </c>
      <c r="RV82" s="158">
        <v>1</v>
      </c>
      <c r="RY82" s="157" t="s">
        <v>128</v>
      </c>
      <c r="RZ82" s="157">
        <v>5</v>
      </c>
      <c r="SA82" s="157">
        <v>5</v>
      </c>
      <c r="SB82" s="157">
        <v>0</v>
      </c>
      <c r="SC82" s="157">
        <v>0</v>
      </c>
      <c r="SD82" s="158">
        <v>1</v>
      </c>
      <c r="SG82" s="157" t="s">
        <v>128</v>
      </c>
      <c r="SH82" s="157">
        <v>5</v>
      </c>
      <c r="SI82" s="157">
        <v>5</v>
      </c>
      <c r="SJ82" s="157">
        <v>0</v>
      </c>
      <c r="SK82" s="157">
        <v>0</v>
      </c>
      <c r="SL82" s="158">
        <v>1</v>
      </c>
      <c r="SO82" s="157" t="s">
        <v>128</v>
      </c>
      <c r="SP82" s="157">
        <v>5</v>
      </c>
      <c r="SQ82" s="157">
        <v>5</v>
      </c>
      <c r="SR82" s="157">
        <v>0</v>
      </c>
      <c r="SS82" s="157">
        <v>0</v>
      </c>
      <c r="ST82" s="158">
        <v>1</v>
      </c>
      <c r="SW82" s="157" t="s">
        <v>128</v>
      </c>
      <c r="SX82" s="157">
        <v>5</v>
      </c>
      <c r="SY82" s="157">
        <v>5</v>
      </c>
      <c r="SZ82" s="157">
        <v>0</v>
      </c>
      <c r="TA82" s="157">
        <v>0</v>
      </c>
      <c r="TB82" s="158">
        <v>1</v>
      </c>
      <c r="TE82" s="157" t="s">
        <v>128</v>
      </c>
      <c r="TF82" s="157">
        <v>5</v>
      </c>
      <c r="TG82" s="157">
        <v>5</v>
      </c>
      <c r="TH82" s="157">
        <v>0</v>
      </c>
      <c r="TI82" s="157">
        <v>0</v>
      </c>
      <c r="TJ82" s="158">
        <v>1</v>
      </c>
      <c r="TM82" s="157" t="s">
        <v>128</v>
      </c>
      <c r="TN82" s="157">
        <v>5</v>
      </c>
      <c r="TO82" s="157">
        <v>5</v>
      </c>
      <c r="TP82" s="157">
        <v>0</v>
      </c>
      <c r="TQ82" s="157">
        <v>0</v>
      </c>
      <c r="TR82" s="158">
        <v>1</v>
      </c>
      <c r="TU82" s="157" t="s">
        <v>128</v>
      </c>
      <c r="TV82" s="157">
        <v>5</v>
      </c>
      <c r="TW82" s="157">
        <v>5</v>
      </c>
      <c r="TX82" s="157">
        <v>0</v>
      </c>
      <c r="TY82" s="157">
        <v>0</v>
      </c>
      <c r="TZ82" s="158">
        <v>1</v>
      </c>
      <c r="UC82" s="157" t="s">
        <v>128</v>
      </c>
      <c r="UD82" s="157">
        <v>5</v>
      </c>
      <c r="UE82" s="157">
        <v>5</v>
      </c>
      <c r="UF82" s="157">
        <v>0</v>
      </c>
      <c r="UG82" s="157">
        <v>0</v>
      </c>
      <c r="UH82" s="158">
        <v>1</v>
      </c>
      <c r="UK82" s="157" t="s">
        <v>128</v>
      </c>
      <c r="UL82" s="157">
        <v>5</v>
      </c>
      <c r="UM82" s="157">
        <v>5</v>
      </c>
      <c r="UN82" s="157">
        <v>0</v>
      </c>
      <c r="UO82" s="157">
        <v>0</v>
      </c>
      <c r="UP82" s="158">
        <v>1</v>
      </c>
      <c r="US82" s="157" t="s">
        <v>144</v>
      </c>
      <c r="UT82" s="157">
        <v>266</v>
      </c>
      <c r="UU82" s="157">
        <v>265</v>
      </c>
      <c r="UV82" s="157">
        <v>1</v>
      </c>
      <c r="UW82" s="157">
        <v>0</v>
      </c>
      <c r="UX82" s="158">
        <v>1</v>
      </c>
      <c r="VA82" s="157" t="s">
        <v>144</v>
      </c>
      <c r="VB82" s="157">
        <v>266</v>
      </c>
      <c r="VC82" s="157">
        <v>265</v>
      </c>
      <c r="VD82" s="157">
        <v>1</v>
      </c>
      <c r="VE82" s="157">
        <v>0</v>
      </c>
      <c r="VF82" s="158">
        <v>1</v>
      </c>
      <c r="VI82" s="157" t="s">
        <v>144</v>
      </c>
      <c r="VJ82" s="157">
        <v>266</v>
      </c>
      <c r="VK82" s="157">
        <v>265</v>
      </c>
      <c r="VL82" s="157">
        <v>1</v>
      </c>
      <c r="VM82" s="157">
        <v>0</v>
      </c>
      <c r="VN82" s="158">
        <v>1</v>
      </c>
      <c r="VQ82" s="157" t="s">
        <v>144</v>
      </c>
      <c r="VR82" s="157">
        <v>266</v>
      </c>
      <c r="VS82" s="157">
        <v>265</v>
      </c>
      <c r="VT82" s="157">
        <v>1</v>
      </c>
      <c r="VU82" s="157">
        <v>0</v>
      </c>
      <c r="VV82" s="158">
        <v>1</v>
      </c>
      <c r="VY82" s="157" t="s">
        <v>144</v>
      </c>
      <c r="VZ82" s="157">
        <v>266</v>
      </c>
      <c r="WA82" s="157">
        <v>265</v>
      </c>
      <c r="WB82" s="157">
        <v>1</v>
      </c>
      <c r="WC82" s="157">
        <v>0</v>
      </c>
      <c r="WD82" s="158">
        <v>1</v>
      </c>
      <c r="WG82" s="157" t="s">
        <v>144</v>
      </c>
      <c r="WH82" s="157">
        <v>266</v>
      </c>
      <c r="WI82" s="157">
        <v>265</v>
      </c>
      <c r="WJ82" s="157">
        <v>1</v>
      </c>
      <c r="WK82" s="157">
        <v>0</v>
      </c>
      <c r="WL82" s="158">
        <v>1</v>
      </c>
      <c r="WM82" s="158"/>
      <c r="WO82" s="157" t="s">
        <v>144</v>
      </c>
      <c r="WP82" s="157">
        <v>266</v>
      </c>
      <c r="WQ82" s="157">
        <v>265</v>
      </c>
      <c r="WR82" s="157">
        <v>1</v>
      </c>
      <c r="WS82" s="157">
        <v>0</v>
      </c>
      <c r="WT82" s="158">
        <v>1</v>
      </c>
      <c r="WW82" s="157" t="s">
        <v>144</v>
      </c>
      <c r="WX82" s="157">
        <v>266</v>
      </c>
      <c r="WY82" s="157">
        <v>265</v>
      </c>
      <c r="WZ82" s="157">
        <v>1</v>
      </c>
      <c r="XA82" s="157">
        <v>0</v>
      </c>
      <c r="XB82" s="158">
        <v>1</v>
      </c>
      <c r="XE82" s="157" t="s">
        <v>144</v>
      </c>
      <c r="XF82" s="157">
        <v>266</v>
      </c>
      <c r="XG82" s="157">
        <v>265</v>
      </c>
      <c r="XH82" s="157">
        <v>1</v>
      </c>
      <c r="XI82" s="157">
        <v>0</v>
      </c>
      <c r="XJ82" s="158">
        <v>1</v>
      </c>
      <c r="XM82" s="157" t="s">
        <v>144</v>
      </c>
      <c r="XN82" s="157">
        <v>266</v>
      </c>
      <c r="XO82" s="157">
        <v>265</v>
      </c>
      <c r="XP82" s="157">
        <v>1</v>
      </c>
      <c r="XQ82" s="157">
        <v>0</v>
      </c>
      <c r="XR82" s="158">
        <v>1</v>
      </c>
    </row>
    <row r="83" spans="13:642" ht="15">
      <c r="DP83" s="2" t="s">
        <v>145</v>
      </c>
      <c r="DQ83" s="2">
        <v>262</v>
      </c>
      <c r="DR83" s="2">
        <v>262</v>
      </c>
      <c r="DS83" s="2">
        <v>0</v>
      </c>
      <c r="DT83" s="2">
        <v>0</v>
      </c>
      <c r="DU83" s="4">
        <v>1</v>
      </c>
      <c r="DV83" s="4">
        <f>DU83-DM77</f>
        <v>0</v>
      </c>
      <c r="DX83" s="2" t="s">
        <v>145</v>
      </c>
      <c r="DY83" s="2">
        <v>262</v>
      </c>
      <c r="DZ83" s="2">
        <v>258</v>
      </c>
      <c r="EA83" s="2">
        <v>4</v>
      </c>
      <c r="EB83" s="2">
        <v>0</v>
      </c>
      <c r="EC83" s="4">
        <v>0.98</v>
      </c>
      <c r="EF83" s="2" t="s">
        <v>145</v>
      </c>
      <c r="EG83" s="2">
        <v>262</v>
      </c>
      <c r="EH83" s="2">
        <v>262</v>
      </c>
      <c r="EI83" s="2">
        <v>0</v>
      </c>
      <c r="EJ83" s="2">
        <v>0</v>
      </c>
      <c r="EK83" s="4">
        <v>1</v>
      </c>
      <c r="EL83" s="4">
        <f>EK83-EC83</f>
        <v>2.0000000000000018E-2</v>
      </c>
      <c r="EN83" s="2" t="s">
        <v>145</v>
      </c>
      <c r="EO83" s="2">
        <v>262</v>
      </c>
      <c r="EP83" s="2">
        <v>262</v>
      </c>
      <c r="EQ83" s="2">
        <v>0</v>
      </c>
      <c r="ER83" s="2">
        <v>0</v>
      </c>
      <c r="ES83" s="4">
        <v>1</v>
      </c>
      <c r="ET83" s="4">
        <f>ES91-EK83</f>
        <v>0</v>
      </c>
      <c r="EU83" s="2" t="s">
        <v>119</v>
      </c>
      <c r="EV83" s="2" t="s">
        <v>145</v>
      </c>
      <c r="EW83" s="2">
        <v>262</v>
      </c>
      <c r="EX83" s="2">
        <v>262</v>
      </c>
      <c r="EY83" s="2">
        <v>0</v>
      </c>
      <c r="EZ83" s="2">
        <v>0</v>
      </c>
      <c r="FA83" s="4">
        <v>1</v>
      </c>
      <c r="FB83" s="4">
        <f>FA83-ES83</f>
        <v>0</v>
      </c>
      <c r="FD83" s="2" t="s">
        <v>145</v>
      </c>
      <c r="FE83" s="2">
        <v>262</v>
      </c>
      <c r="FF83" s="2">
        <v>262</v>
      </c>
      <c r="FG83" s="2">
        <v>0</v>
      </c>
      <c r="FH83" s="2">
        <v>0</v>
      </c>
      <c r="FI83" s="4">
        <v>1</v>
      </c>
      <c r="FJ83" s="4">
        <f>FI83-FA83</f>
        <v>0</v>
      </c>
      <c r="FL83" s="2" t="s">
        <v>145</v>
      </c>
      <c r="FM83" s="2">
        <v>262</v>
      </c>
      <c r="FN83" s="2">
        <v>262</v>
      </c>
      <c r="FO83" s="2">
        <v>0</v>
      </c>
      <c r="FP83" s="2">
        <v>0</v>
      </c>
      <c r="FQ83" s="4">
        <v>1</v>
      </c>
      <c r="FR83" s="4">
        <f>FQ83-FI83</f>
        <v>0</v>
      </c>
      <c r="FT83" s="2" t="s">
        <v>145</v>
      </c>
      <c r="FU83" s="2">
        <v>262</v>
      </c>
      <c r="FV83" s="2">
        <v>262</v>
      </c>
      <c r="FW83" s="2">
        <v>0</v>
      </c>
      <c r="FX83" s="2">
        <v>0</v>
      </c>
      <c r="FY83" s="4">
        <v>1</v>
      </c>
      <c r="FZ83" s="4">
        <f>FY83-FQ83</f>
        <v>0</v>
      </c>
      <c r="GB83" s="2" t="s">
        <v>145</v>
      </c>
      <c r="GC83" s="2">
        <v>262</v>
      </c>
      <c r="GD83" s="2">
        <v>262</v>
      </c>
      <c r="GE83" s="2">
        <v>0</v>
      </c>
      <c r="GF83" s="2">
        <v>0</v>
      </c>
      <c r="GG83" s="4">
        <v>1</v>
      </c>
      <c r="GH83" s="4">
        <f>GG83-FY83</f>
        <v>0</v>
      </c>
      <c r="GJ83" s="2" t="s">
        <v>145</v>
      </c>
      <c r="GK83" s="2">
        <v>262</v>
      </c>
      <c r="GL83" s="2">
        <v>262</v>
      </c>
      <c r="GM83" s="2">
        <v>0</v>
      </c>
      <c r="GN83" s="2">
        <v>0</v>
      </c>
      <c r="GO83" s="4">
        <v>1</v>
      </c>
      <c r="GP83" s="4">
        <f>GO83-GG83</f>
        <v>0</v>
      </c>
      <c r="GR83" s="2" t="s">
        <v>145</v>
      </c>
      <c r="GS83" s="2">
        <v>262</v>
      </c>
      <c r="GT83" s="2">
        <v>262</v>
      </c>
      <c r="GU83" s="2">
        <v>0</v>
      </c>
      <c r="GV83" s="2">
        <v>0</v>
      </c>
      <c r="GW83" s="4">
        <v>1</v>
      </c>
      <c r="GX83" s="80">
        <f>GW83-GO83</f>
        <v>0</v>
      </c>
      <c r="GZ83" s="2" t="s">
        <v>145</v>
      </c>
      <c r="HA83" s="2">
        <v>262</v>
      </c>
      <c r="HB83" s="2">
        <v>262</v>
      </c>
      <c r="HC83" s="2">
        <v>0</v>
      </c>
      <c r="HD83" s="2">
        <v>0</v>
      </c>
      <c r="HE83" s="4">
        <v>1</v>
      </c>
      <c r="HF83" s="4">
        <f>HE83-GW83</f>
        <v>0</v>
      </c>
      <c r="HH83" s="2" t="s">
        <v>145</v>
      </c>
      <c r="HI83" s="2">
        <v>262</v>
      </c>
      <c r="HJ83" s="2">
        <v>262</v>
      </c>
      <c r="HK83" s="2">
        <v>0</v>
      </c>
      <c r="HL83" s="2">
        <v>0</v>
      </c>
      <c r="HM83" s="4">
        <v>1</v>
      </c>
      <c r="HN83" s="4">
        <f>HM83-HE83</f>
        <v>0</v>
      </c>
      <c r="HP83" s="2" t="s">
        <v>145</v>
      </c>
      <c r="HQ83" s="2">
        <v>262</v>
      </c>
      <c r="HR83" s="2">
        <v>262</v>
      </c>
      <c r="HS83" s="2">
        <v>0</v>
      </c>
      <c r="HT83" s="2">
        <v>0</v>
      </c>
      <c r="HU83" s="4">
        <v>1</v>
      </c>
      <c r="HV83" s="4">
        <f>HU83-HM83</f>
        <v>0</v>
      </c>
      <c r="HX83" s="2" t="s">
        <v>145</v>
      </c>
      <c r="HY83" s="2">
        <v>262</v>
      </c>
      <c r="HZ83" s="2">
        <v>262</v>
      </c>
      <c r="IA83" s="2">
        <v>0</v>
      </c>
      <c r="IB83" s="2">
        <v>0</v>
      </c>
      <c r="IC83" s="4">
        <v>1</v>
      </c>
      <c r="ID83" s="4">
        <f>IC83-HU83</f>
        <v>0</v>
      </c>
      <c r="IF83" s="2" t="s">
        <v>145</v>
      </c>
      <c r="IG83" s="2">
        <v>262</v>
      </c>
      <c r="IH83" s="2">
        <v>262</v>
      </c>
      <c r="II83" s="2">
        <v>0</v>
      </c>
      <c r="IJ83" s="2">
        <v>0</v>
      </c>
      <c r="IK83" s="4">
        <v>1</v>
      </c>
      <c r="IL83" s="4">
        <f>IK83-IC83</f>
        <v>0</v>
      </c>
      <c r="IN83" s="2" t="s">
        <v>145</v>
      </c>
      <c r="IO83" s="2">
        <v>262</v>
      </c>
      <c r="IP83" s="2">
        <v>262</v>
      </c>
      <c r="IQ83" s="2">
        <v>0</v>
      </c>
      <c r="IR83" s="2">
        <v>0</v>
      </c>
      <c r="IS83" s="4">
        <v>1</v>
      </c>
      <c r="IT83" s="4">
        <f>IS83-IK83</f>
        <v>0</v>
      </c>
      <c r="IV83" s="2" t="s">
        <v>145</v>
      </c>
      <c r="IW83" s="2">
        <v>262</v>
      </c>
      <c r="IX83" s="2">
        <v>262</v>
      </c>
      <c r="IY83" s="2">
        <v>0</v>
      </c>
      <c r="IZ83" s="2">
        <v>0</v>
      </c>
      <c r="JA83" s="4">
        <v>1</v>
      </c>
      <c r="JB83" s="4">
        <f>JA83-IS83</f>
        <v>0</v>
      </c>
      <c r="JD83" s="2" t="s">
        <v>145</v>
      </c>
      <c r="JE83" s="2">
        <v>262</v>
      </c>
      <c r="JF83" s="2">
        <v>262</v>
      </c>
      <c r="JG83" s="2">
        <v>0</v>
      </c>
      <c r="JH83" s="2">
        <v>0</v>
      </c>
      <c r="JI83" s="4">
        <v>1</v>
      </c>
      <c r="JJ83" s="4">
        <f>JI83-JA83</f>
        <v>0</v>
      </c>
      <c r="JL83" t="s">
        <v>145</v>
      </c>
      <c r="JM83">
        <v>262</v>
      </c>
      <c r="JN83">
        <v>262</v>
      </c>
      <c r="JO83">
        <v>0</v>
      </c>
      <c r="JP83">
        <v>0</v>
      </c>
      <c r="JQ83" s="108">
        <v>1</v>
      </c>
      <c r="JR83" s="4">
        <f>JQ83-JI83</f>
        <v>0</v>
      </c>
      <c r="JT83" t="s">
        <v>145</v>
      </c>
      <c r="JU83">
        <v>262</v>
      </c>
      <c r="JV83">
        <v>262</v>
      </c>
      <c r="JW83">
        <v>0</v>
      </c>
      <c r="JX83">
        <v>0</v>
      </c>
      <c r="JY83" s="108">
        <v>1</v>
      </c>
      <c r="JZ83" s="4">
        <f>JY83-JQ83</f>
        <v>0</v>
      </c>
      <c r="KB83" s="2" t="s">
        <v>145</v>
      </c>
      <c r="KC83" s="2">
        <v>262</v>
      </c>
      <c r="KD83" s="2">
        <v>262</v>
      </c>
      <c r="KE83" s="2">
        <v>0</v>
      </c>
      <c r="KF83" s="2">
        <v>0</v>
      </c>
      <c r="KG83" s="4">
        <v>1</v>
      </c>
      <c r="KH83" s="4">
        <f>KG83-JY83</f>
        <v>0</v>
      </c>
      <c r="KJ83" s="2" t="s">
        <v>145</v>
      </c>
      <c r="KK83" s="2">
        <v>262</v>
      </c>
      <c r="KL83" s="2">
        <v>262</v>
      </c>
      <c r="KM83" s="2">
        <v>0</v>
      </c>
      <c r="KN83" s="2">
        <v>0</v>
      </c>
      <c r="KO83" s="4">
        <v>1</v>
      </c>
      <c r="KR83" s="116" t="s">
        <v>145</v>
      </c>
      <c r="KS83" s="116">
        <v>262</v>
      </c>
      <c r="KT83" s="116">
        <v>262</v>
      </c>
      <c r="KU83" s="116">
        <v>0</v>
      </c>
      <c r="KV83" s="116">
        <v>0</v>
      </c>
      <c r="KW83" s="118">
        <v>1</v>
      </c>
      <c r="KX83" s="116"/>
      <c r="KY83" s="116"/>
      <c r="KZ83" s="116" t="s">
        <v>145</v>
      </c>
      <c r="LA83" s="116">
        <v>262</v>
      </c>
      <c r="LB83" s="116">
        <v>262</v>
      </c>
      <c r="LC83" s="116">
        <v>0</v>
      </c>
      <c r="LD83" s="116">
        <v>0</v>
      </c>
      <c r="LE83" s="118">
        <v>1</v>
      </c>
      <c r="LF83" s="116"/>
      <c r="LG83" s="156"/>
      <c r="LH83" s="156" t="s">
        <v>145</v>
      </c>
      <c r="LI83" s="156">
        <v>262</v>
      </c>
      <c r="LJ83" s="156">
        <v>262</v>
      </c>
      <c r="LK83" s="156">
        <v>0</v>
      </c>
      <c r="LL83" s="156">
        <v>0</v>
      </c>
      <c r="LM83" s="158">
        <v>1</v>
      </c>
      <c r="LO83" s="157"/>
      <c r="LP83" s="156" t="s">
        <v>145</v>
      </c>
      <c r="LQ83" s="156">
        <v>262</v>
      </c>
      <c r="LR83" s="156">
        <v>262</v>
      </c>
      <c r="LS83" s="156">
        <v>0</v>
      </c>
      <c r="LT83" s="156">
        <v>0</v>
      </c>
      <c r="LU83" s="158">
        <v>1</v>
      </c>
      <c r="LV83" s="157"/>
      <c r="LW83" s="157"/>
      <c r="LX83" s="156" t="s">
        <v>145</v>
      </c>
      <c r="LY83" s="156">
        <v>262</v>
      </c>
      <c r="LZ83" s="156">
        <v>262</v>
      </c>
      <c r="MA83" s="156">
        <v>0</v>
      </c>
      <c r="MB83" s="156">
        <v>0</v>
      </c>
      <c r="MC83" s="158">
        <v>1</v>
      </c>
      <c r="MF83" t="s">
        <v>145</v>
      </c>
      <c r="MG83">
        <v>262</v>
      </c>
      <c r="MH83">
        <v>0</v>
      </c>
      <c r="MI83">
        <v>0</v>
      </c>
      <c r="MJ83">
        <v>262</v>
      </c>
      <c r="MK83" s="162">
        <v>0</v>
      </c>
      <c r="ML83" s="157"/>
      <c r="MM83" s="157"/>
      <c r="MN83" s="157"/>
      <c r="MO83" s="157"/>
      <c r="MP83" s="157"/>
      <c r="MQ83" s="157"/>
      <c r="MR83" s="157"/>
      <c r="MS83" s="158"/>
      <c r="MT83" s="157"/>
      <c r="MU83" s="157"/>
      <c r="MV83" s="157" t="s">
        <v>145</v>
      </c>
      <c r="MW83" s="157">
        <v>262</v>
      </c>
      <c r="MX83" s="157">
        <v>262</v>
      </c>
      <c r="MY83" s="157">
        <v>0</v>
      </c>
      <c r="MZ83" s="157">
        <v>0</v>
      </c>
      <c r="NA83" s="158">
        <v>1</v>
      </c>
      <c r="NB83" s="157"/>
      <c r="NC83" s="157"/>
      <c r="ND83" s="156" t="s">
        <v>145</v>
      </c>
      <c r="NE83" s="156">
        <v>262</v>
      </c>
      <c r="NF83" s="156">
        <v>262</v>
      </c>
      <c r="NG83" s="156">
        <v>0</v>
      </c>
      <c r="NH83" s="156">
        <v>0</v>
      </c>
      <c r="NI83" s="162">
        <v>1</v>
      </c>
      <c r="NJ83" s="157"/>
      <c r="NK83" s="157"/>
      <c r="NL83" s="156" t="s">
        <v>145</v>
      </c>
      <c r="NM83" s="156">
        <v>262</v>
      </c>
      <c r="NN83" s="156">
        <v>262</v>
      </c>
      <c r="NO83" s="156">
        <v>0</v>
      </c>
      <c r="NP83" s="156">
        <v>0</v>
      </c>
      <c r="NQ83" s="162">
        <v>1</v>
      </c>
      <c r="NR83" s="157"/>
      <c r="NS83" s="157"/>
      <c r="NT83" s="156" t="s">
        <v>145</v>
      </c>
      <c r="NU83" s="156">
        <v>262</v>
      </c>
      <c r="NV83" s="156">
        <v>152</v>
      </c>
      <c r="NW83" s="156">
        <v>110</v>
      </c>
      <c r="NX83" s="156">
        <v>0</v>
      </c>
      <c r="NY83" s="162">
        <v>0.57999999999999996</v>
      </c>
      <c r="NZ83" s="157"/>
      <c r="OA83" s="156" t="s">
        <v>145</v>
      </c>
      <c r="OB83" s="156">
        <v>262</v>
      </c>
      <c r="OC83" s="156">
        <v>152</v>
      </c>
      <c r="OD83" s="156">
        <v>110</v>
      </c>
      <c r="OE83" s="156">
        <v>0</v>
      </c>
      <c r="OF83" s="162">
        <v>0.57999999999999996</v>
      </c>
      <c r="OG83" s="157"/>
      <c r="OH83" s="156" t="s">
        <v>145</v>
      </c>
      <c r="OI83" s="156">
        <v>262</v>
      </c>
      <c r="OJ83" s="156">
        <v>152</v>
      </c>
      <c r="OK83" s="156">
        <v>110</v>
      </c>
      <c r="OL83" s="156">
        <v>0</v>
      </c>
      <c r="OM83" s="162">
        <v>0.57999999999999996</v>
      </c>
      <c r="ON83" s="157"/>
      <c r="OW83" s="157" t="s">
        <v>145</v>
      </c>
      <c r="OX83" s="157">
        <v>262</v>
      </c>
      <c r="OY83" s="157">
        <v>262</v>
      </c>
      <c r="OZ83" s="157">
        <v>0</v>
      </c>
      <c r="PA83" s="157">
        <v>0</v>
      </c>
      <c r="PB83" s="158">
        <v>1</v>
      </c>
      <c r="PE83" s="157" t="s">
        <v>145</v>
      </c>
      <c r="PF83" s="157">
        <v>262</v>
      </c>
      <c r="PG83" s="157">
        <v>262</v>
      </c>
      <c r="PH83" s="157">
        <v>0</v>
      </c>
      <c r="PI83" s="157">
        <v>0</v>
      </c>
      <c r="PJ83" s="158">
        <v>1</v>
      </c>
      <c r="PM83" s="157" t="s">
        <v>145</v>
      </c>
      <c r="PN83" s="157">
        <v>262</v>
      </c>
      <c r="PO83" s="157">
        <v>262</v>
      </c>
      <c r="PP83" s="157">
        <v>0</v>
      </c>
      <c r="PQ83" s="157">
        <v>0</v>
      </c>
      <c r="PR83" s="158">
        <v>1</v>
      </c>
      <c r="QC83" s="157" t="s">
        <v>145</v>
      </c>
      <c r="QD83" s="157">
        <v>262</v>
      </c>
      <c r="QE83" s="157">
        <v>262</v>
      </c>
      <c r="QF83" s="157">
        <v>0</v>
      </c>
      <c r="QG83" s="157">
        <v>0</v>
      </c>
      <c r="QH83" s="158">
        <v>1</v>
      </c>
      <c r="QK83" s="157" t="s">
        <v>145</v>
      </c>
      <c r="QL83" s="157">
        <v>262</v>
      </c>
      <c r="QM83" s="157">
        <v>262</v>
      </c>
      <c r="QN83" s="157">
        <v>0</v>
      </c>
      <c r="QO83" s="157">
        <v>0</v>
      </c>
      <c r="QP83" s="158">
        <v>1</v>
      </c>
      <c r="QS83" s="157" t="s">
        <v>145</v>
      </c>
      <c r="QT83" s="157">
        <v>262</v>
      </c>
      <c r="QU83" s="157">
        <v>262</v>
      </c>
      <c r="QV83" s="157">
        <v>0</v>
      </c>
      <c r="QW83" s="157">
        <v>0</v>
      </c>
      <c r="QX83" s="158">
        <v>1</v>
      </c>
      <c r="RA83" s="157" t="s">
        <v>145</v>
      </c>
      <c r="RB83" s="157">
        <v>262</v>
      </c>
      <c r="RC83" s="157">
        <v>262</v>
      </c>
      <c r="RD83" s="157">
        <v>0</v>
      </c>
      <c r="RE83" s="157">
        <v>0</v>
      </c>
      <c r="RF83" s="158">
        <v>1</v>
      </c>
      <c r="RI83" s="157" t="s">
        <v>145</v>
      </c>
      <c r="RJ83" s="157">
        <v>262</v>
      </c>
      <c r="RK83" s="157">
        <v>262</v>
      </c>
      <c r="RL83" s="157">
        <v>0</v>
      </c>
      <c r="RM83" s="157">
        <v>0</v>
      </c>
      <c r="RN83" s="158">
        <v>1</v>
      </c>
      <c r="RQ83" s="157" t="s">
        <v>379</v>
      </c>
      <c r="RR83" s="157">
        <v>46</v>
      </c>
      <c r="RS83" s="157">
        <v>42</v>
      </c>
      <c r="RT83" s="157">
        <v>4</v>
      </c>
      <c r="RU83" s="157">
        <v>0</v>
      </c>
      <c r="RV83" s="158">
        <v>0.91</v>
      </c>
      <c r="RY83" s="157" t="s">
        <v>379</v>
      </c>
      <c r="RZ83" s="157">
        <v>46</v>
      </c>
      <c r="SA83" s="157">
        <v>42</v>
      </c>
      <c r="SB83" s="157">
        <v>4</v>
      </c>
      <c r="SC83" s="157">
        <v>0</v>
      </c>
      <c r="SD83" s="158">
        <v>0.91</v>
      </c>
      <c r="SG83" s="157" t="s">
        <v>379</v>
      </c>
      <c r="SH83" s="157">
        <v>46</v>
      </c>
      <c r="SI83" s="157">
        <v>42</v>
      </c>
      <c r="SJ83" s="157">
        <v>4</v>
      </c>
      <c r="SK83" s="157">
        <v>0</v>
      </c>
      <c r="SL83" s="158">
        <v>0.91</v>
      </c>
      <c r="SO83" s="157" t="s">
        <v>379</v>
      </c>
      <c r="SP83" s="157">
        <v>46</v>
      </c>
      <c r="SQ83" s="157">
        <v>42</v>
      </c>
      <c r="SR83" s="157">
        <v>4</v>
      </c>
      <c r="SS83" s="157">
        <v>0</v>
      </c>
      <c r="ST83" s="158">
        <v>0.91</v>
      </c>
      <c r="SW83" s="157" t="s">
        <v>379</v>
      </c>
      <c r="SX83" s="157">
        <v>46</v>
      </c>
      <c r="SY83" s="157">
        <v>42</v>
      </c>
      <c r="SZ83" s="157">
        <v>4</v>
      </c>
      <c r="TA83" s="157">
        <v>0</v>
      </c>
      <c r="TB83" s="158">
        <v>0.91</v>
      </c>
      <c r="TE83" s="157" t="s">
        <v>379</v>
      </c>
      <c r="TF83" s="157">
        <v>46</v>
      </c>
      <c r="TG83" s="157">
        <v>42</v>
      </c>
      <c r="TH83" s="157">
        <v>4</v>
      </c>
      <c r="TI83" s="157">
        <v>0</v>
      </c>
      <c r="TJ83" s="158">
        <v>0.91</v>
      </c>
      <c r="TM83" s="157" t="s">
        <v>379</v>
      </c>
      <c r="TN83" s="157">
        <v>46</v>
      </c>
      <c r="TO83" s="157">
        <v>46</v>
      </c>
      <c r="TP83" s="157">
        <v>0</v>
      </c>
      <c r="TQ83" s="157">
        <v>0</v>
      </c>
      <c r="TR83" s="158">
        <v>1</v>
      </c>
      <c r="TU83" s="157" t="s">
        <v>379</v>
      </c>
      <c r="TV83" s="157">
        <v>46</v>
      </c>
      <c r="TW83" s="157">
        <v>46</v>
      </c>
      <c r="TX83" s="157">
        <v>0</v>
      </c>
      <c r="TY83" s="157">
        <v>0</v>
      </c>
      <c r="TZ83" s="158">
        <v>1</v>
      </c>
      <c r="UC83" s="157" t="s">
        <v>379</v>
      </c>
      <c r="UD83" s="157">
        <v>46</v>
      </c>
      <c r="UE83" s="157">
        <v>46</v>
      </c>
      <c r="UF83" s="157">
        <v>0</v>
      </c>
      <c r="UG83" s="157">
        <v>0</v>
      </c>
      <c r="UH83" s="158">
        <v>1</v>
      </c>
      <c r="UK83" s="157" t="s">
        <v>379</v>
      </c>
      <c r="UL83" s="157">
        <v>46</v>
      </c>
      <c r="UM83" s="157">
        <v>46</v>
      </c>
      <c r="UN83" s="157">
        <v>0</v>
      </c>
      <c r="UO83" s="157">
        <v>0</v>
      </c>
      <c r="UP83" s="158">
        <v>1</v>
      </c>
      <c r="US83" s="157" t="s">
        <v>128</v>
      </c>
      <c r="UT83" s="157">
        <v>5</v>
      </c>
      <c r="UU83" s="157">
        <v>5</v>
      </c>
      <c r="UV83" s="157">
        <v>0</v>
      </c>
      <c r="UW83" s="157">
        <v>0</v>
      </c>
      <c r="UX83" s="158">
        <v>1</v>
      </c>
      <c r="VA83" s="157" t="s">
        <v>128</v>
      </c>
      <c r="VB83" s="157">
        <v>5</v>
      </c>
      <c r="VC83" s="157">
        <v>5</v>
      </c>
      <c r="VD83" s="157">
        <v>0</v>
      </c>
      <c r="VE83" s="157">
        <v>0</v>
      </c>
      <c r="VF83" s="158">
        <v>1</v>
      </c>
      <c r="VI83" s="157" t="s">
        <v>128</v>
      </c>
      <c r="VJ83" s="157">
        <v>5</v>
      </c>
      <c r="VK83" s="157">
        <v>5</v>
      </c>
      <c r="VL83" s="157">
        <v>0</v>
      </c>
      <c r="VM83" s="157">
        <v>0</v>
      </c>
      <c r="VN83" s="158">
        <v>1</v>
      </c>
      <c r="VQ83" s="157" t="s">
        <v>128</v>
      </c>
      <c r="VR83" s="157">
        <v>5</v>
      </c>
      <c r="VS83" s="157">
        <v>5</v>
      </c>
      <c r="VT83" s="157">
        <v>0</v>
      </c>
      <c r="VU83" s="157">
        <v>0</v>
      </c>
      <c r="VV83" s="158">
        <v>1</v>
      </c>
      <c r="VY83" s="157" t="s">
        <v>128</v>
      </c>
      <c r="VZ83" s="157">
        <v>5</v>
      </c>
      <c r="WA83" s="157">
        <v>5</v>
      </c>
      <c r="WB83" s="157">
        <v>0</v>
      </c>
      <c r="WC83" s="157">
        <v>0</v>
      </c>
      <c r="WD83" s="158">
        <v>1</v>
      </c>
      <c r="WG83" s="157" t="s">
        <v>128</v>
      </c>
      <c r="WH83" s="157">
        <v>5</v>
      </c>
      <c r="WI83" s="157">
        <v>5</v>
      </c>
      <c r="WJ83" s="157">
        <v>0</v>
      </c>
      <c r="WK83" s="157">
        <v>0</v>
      </c>
      <c r="WL83" s="158">
        <v>1</v>
      </c>
      <c r="WM83" s="158"/>
      <c r="WO83" s="157" t="s">
        <v>128</v>
      </c>
      <c r="WP83" s="157">
        <v>5</v>
      </c>
      <c r="WQ83" s="157">
        <v>5</v>
      </c>
      <c r="WR83" s="157">
        <v>0</v>
      </c>
      <c r="WS83" s="157">
        <v>0</v>
      </c>
      <c r="WT83" s="158">
        <v>1</v>
      </c>
      <c r="WW83" s="157" t="s">
        <v>128</v>
      </c>
      <c r="WX83" s="157">
        <v>5</v>
      </c>
      <c r="WY83" s="157">
        <v>5</v>
      </c>
      <c r="WZ83" s="157">
        <v>0</v>
      </c>
      <c r="XA83" s="157">
        <v>0</v>
      </c>
      <c r="XB83" s="158">
        <v>1</v>
      </c>
      <c r="XE83" s="157" t="s">
        <v>128</v>
      </c>
      <c r="XF83" s="157">
        <v>5</v>
      </c>
      <c r="XG83" s="157">
        <v>5</v>
      </c>
      <c r="XH83" s="157">
        <v>0</v>
      </c>
      <c r="XI83" s="157">
        <v>0</v>
      </c>
      <c r="XJ83" s="158">
        <v>1</v>
      </c>
      <c r="XM83" s="157" t="s">
        <v>128</v>
      </c>
      <c r="XN83" s="157">
        <v>5</v>
      </c>
      <c r="XO83" s="157">
        <v>5</v>
      </c>
      <c r="XP83" s="157">
        <v>0</v>
      </c>
      <c r="XQ83" s="157">
        <v>0</v>
      </c>
      <c r="XR83" s="158">
        <v>1</v>
      </c>
    </row>
    <row r="84" spans="13:642" ht="15">
      <c r="DP84" s="2" t="s">
        <v>134</v>
      </c>
      <c r="DQ84" s="2">
        <v>3</v>
      </c>
      <c r="DR84" s="2">
        <v>2</v>
      </c>
      <c r="DS84" s="2">
        <v>1</v>
      </c>
      <c r="DT84" s="2">
        <v>0</v>
      </c>
      <c r="DU84" s="4">
        <v>0.67</v>
      </c>
      <c r="DV84" s="4">
        <f>DU84-DM78</f>
        <v>0</v>
      </c>
      <c r="DX84" s="2" t="s">
        <v>134</v>
      </c>
      <c r="DY84" s="2">
        <v>3</v>
      </c>
      <c r="DZ84" s="2">
        <v>2</v>
      </c>
      <c r="EA84" s="2">
        <v>1</v>
      </c>
      <c r="EB84" s="2">
        <v>0</v>
      </c>
      <c r="EC84" s="4">
        <v>0.67</v>
      </c>
      <c r="EF84" s="2" t="s">
        <v>134</v>
      </c>
      <c r="EG84" s="2">
        <v>3</v>
      </c>
      <c r="EH84" s="2">
        <v>2</v>
      </c>
      <c r="EI84" s="2">
        <v>1</v>
      </c>
      <c r="EJ84" s="2">
        <v>0</v>
      </c>
      <c r="EK84" s="4">
        <v>0.67</v>
      </c>
      <c r="EL84" s="4">
        <f>EK84-EC84</f>
        <v>0</v>
      </c>
      <c r="EN84" s="2" t="s">
        <v>134</v>
      </c>
      <c r="EO84" s="2">
        <v>3</v>
      </c>
      <c r="EP84" s="2">
        <v>2</v>
      </c>
      <c r="EQ84" s="2">
        <v>1</v>
      </c>
      <c r="ER84" s="2">
        <v>0</v>
      </c>
      <c r="ES84" s="4">
        <v>0.67</v>
      </c>
      <c r="ET84" s="4">
        <f>ES84-EK84</f>
        <v>0</v>
      </c>
      <c r="EV84" s="2" t="s">
        <v>134</v>
      </c>
      <c r="EW84" s="2">
        <v>3</v>
      </c>
      <c r="EX84" s="2">
        <v>3</v>
      </c>
      <c r="EY84" s="2">
        <v>0</v>
      </c>
      <c r="EZ84" s="2">
        <v>0</v>
      </c>
      <c r="FA84" s="4">
        <v>1</v>
      </c>
      <c r="FB84" s="4">
        <f>FA84-ES84</f>
        <v>0.32999999999999996</v>
      </c>
      <c r="FD84" s="2" t="s">
        <v>134</v>
      </c>
      <c r="FE84" s="2">
        <v>3</v>
      </c>
      <c r="FF84" s="2">
        <v>3</v>
      </c>
      <c r="FG84" s="2">
        <v>0</v>
      </c>
      <c r="FH84" s="2">
        <v>0</v>
      </c>
      <c r="FI84" s="4">
        <v>1</v>
      </c>
      <c r="FJ84" s="4">
        <f>FI84-FA84</f>
        <v>0</v>
      </c>
      <c r="FL84" s="2" t="s">
        <v>134</v>
      </c>
      <c r="FM84" s="2">
        <v>3</v>
      </c>
      <c r="FN84" s="2">
        <v>3</v>
      </c>
      <c r="FO84" s="2">
        <v>0</v>
      </c>
      <c r="FP84" s="2">
        <v>0</v>
      </c>
      <c r="FQ84" s="4">
        <v>1</v>
      </c>
      <c r="FR84" s="4">
        <f>FQ84-FI84</f>
        <v>0</v>
      </c>
      <c r="FT84" s="2" t="s">
        <v>134</v>
      </c>
      <c r="FU84" s="2">
        <v>3</v>
      </c>
      <c r="FV84" s="2">
        <v>3</v>
      </c>
      <c r="FW84" s="2">
        <v>0</v>
      </c>
      <c r="FX84" s="2">
        <v>0</v>
      </c>
      <c r="FY84" s="4">
        <v>1</v>
      </c>
      <c r="FZ84" s="4">
        <f>FY84-FQ84</f>
        <v>0</v>
      </c>
      <c r="GB84" s="2" t="s">
        <v>134</v>
      </c>
      <c r="GC84" s="2">
        <v>3</v>
      </c>
      <c r="GD84" s="2">
        <v>3</v>
      </c>
      <c r="GE84" s="2">
        <v>0</v>
      </c>
      <c r="GF84" s="2">
        <v>0</v>
      </c>
      <c r="GG84" s="4">
        <v>1</v>
      </c>
      <c r="GH84" s="4">
        <f>GG84-FY84</f>
        <v>0</v>
      </c>
      <c r="GJ84" s="2" t="s">
        <v>134</v>
      </c>
      <c r="GK84" s="2">
        <v>3</v>
      </c>
      <c r="GL84" s="2">
        <v>3</v>
      </c>
      <c r="GM84" s="2">
        <v>0</v>
      </c>
      <c r="GN84" s="2">
        <v>0</v>
      </c>
      <c r="GO84" s="4">
        <v>1</v>
      </c>
      <c r="GP84" s="4">
        <f>GO84-GG84</f>
        <v>0</v>
      </c>
      <c r="GR84" s="2" t="s">
        <v>134</v>
      </c>
      <c r="GS84" s="2">
        <v>3</v>
      </c>
      <c r="GT84" s="2">
        <v>3</v>
      </c>
      <c r="GU84" s="2">
        <v>0</v>
      </c>
      <c r="GV84" s="2">
        <v>0</v>
      </c>
      <c r="GW84" s="4">
        <v>1</v>
      </c>
      <c r="GX84" s="80">
        <f>GW84-GO84</f>
        <v>0</v>
      </c>
      <c r="GZ84" s="2" t="s">
        <v>134</v>
      </c>
      <c r="HA84" s="2">
        <v>3</v>
      </c>
      <c r="HB84" s="2">
        <v>3</v>
      </c>
      <c r="HC84" s="2">
        <v>0</v>
      </c>
      <c r="HD84" s="2">
        <v>0</v>
      </c>
      <c r="HE84" s="4">
        <v>1</v>
      </c>
      <c r="HF84" s="4">
        <f>HE84-GW84</f>
        <v>0</v>
      </c>
      <c r="HH84" s="2" t="s">
        <v>134</v>
      </c>
      <c r="HI84" s="2">
        <v>3</v>
      </c>
      <c r="HJ84" s="2">
        <v>3</v>
      </c>
      <c r="HK84" s="2">
        <v>0</v>
      </c>
      <c r="HL84" s="2">
        <v>0</v>
      </c>
      <c r="HM84" s="4">
        <v>1</v>
      </c>
      <c r="HN84" s="4">
        <f>HM84-HE84</f>
        <v>0</v>
      </c>
      <c r="HP84" s="2" t="s">
        <v>134</v>
      </c>
      <c r="HQ84" s="2">
        <v>3</v>
      </c>
      <c r="HR84" s="2">
        <v>3</v>
      </c>
      <c r="HS84" s="2">
        <v>0</v>
      </c>
      <c r="HT84" s="2">
        <v>0</v>
      </c>
      <c r="HU84" s="4">
        <v>1</v>
      </c>
      <c r="HV84" s="4">
        <f>HU84-HM84</f>
        <v>0</v>
      </c>
      <c r="HX84" s="2" t="s">
        <v>134</v>
      </c>
      <c r="HY84" s="2">
        <v>3</v>
      </c>
      <c r="HZ84" s="2">
        <v>3</v>
      </c>
      <c r="IA84" s="2">
        <v>0</v>
      </c>
      <c r="IB84" s="2">
        <v>0</v>
      </c>
      <c r="IC84" s="4">
        <v>1</v>
      </c>
      <c r="ID84" s="4">
        <f>IC84-HU84</f>
        <v>0</v>
      </c>
      <c r="IF84" s="2" t="s">
        <v>134</v>
      </c>
      <c r="IG84" s="2">
        <v>3</v>
      </c>
      <c r="IH84" s="2">
        <v>3</v>
      </c>
      <c r="II84" s="2">
        <v>0</v>
      </c>
      <c r="IJ84" s="2">
        <v>0</v>
      </c>
      <c r="IK84" s="4">
        <v>1</v>
      </c>
      <c r="IL84" s="4">
        <f>IK84-IC84</f>
        <v>0</v>
      </c>
      <c r="IN84" s="2" t="s">
        <v>134</v>
      </c>
      <c r="IO84" s="2">
        <v>3</v>
      </c>
      <c r="IP84" s="2">
        <v>3</v>
      </c>
      <c r="IQ84" s="2">
        <v>0</v>
      </c>
      <c r="IR84" s="2">
        <v>0</v>
      </c>
      <c r="IS84" s="4">
        <v>1</v>
      </c>
      <c r="IT84" s="4">
        <f>IS84-IK84</f>
        <v>0</v>
      </c>
      <c r="IV84" s="2" t="s">
        <v>134</v>
      </c>
      <c r="IW84" s="2">
        <v>3</v>
      </c>
      <c r="IX84" s="2">
        <v>3</v>
      </c>
      <c r="IY84" s="2">
        <v>0</v>
      </c>
      <c r="IZ84" s="2">
        <v>0</v>
      </c>
      <c r="JA84" s="4">
        <v>1</v>
      </c>
      <c r="JB84" s="4">
        <f>JA84-IS84</f>
        <v>0</v>
      </c>
      <c r="JD84" s="2" t="s">
        <v>134</v>
      </c>
      <c r="JE84" s="2">
        <v>3</v>
      </c>
      <c r="JF84" s="2">
        <v>3</v>
      </c>
      <c r="JG84" s="2">
        <v>0</v>
      </c>
      <c r="JH84" s="2">
        <v>0</v>
      </c>
      <c r="JI84" s="4">
        <v>1</v>
      </c>
      <c r="JJ84" s="4">
        <f>JI84-JA84</f>
        <v>0</v>
      </c>
      <c r="JL84" t="s">
        <v>134</v>
      </c>
      <c r="JM84">
        <v>3</v>
      </c>
      <c r="JN84">
        <v>3</v>
      </c>
      <c r="JO84">
        <v>0</v>
      </c>
      <c r="JP84">
        <v>0</v>
      </c>
      <c r="JQ84" s="108">
        <v>1</v>
      </c>
      <c r="JR84" s="4">
        <f>JQ84-JI84</f>
        <v>0</v>
      </c>
      <c r="JT84" t="s">
        <v>134</v>
      </c>
      <c r="JU84">
        <v>3</v>
      </c>
      <c r="JV84">
        <v>3</v>
      </c>
      <c r="JW84">
        <v>0</v>
      </c>
      <c r="JX84">
        <v>0</v>
      </c>
      <c r="JY84" s="108">
        <v>1</v>
      </c>
      <c r="JZ84" s="4">
        <f>JY84-JQ84</f>
        <v>0</v>
      </c>
      <c r="KB84" s="2" t="s">
        <v>134</v>
      </c>
      <c r="KC84" s="2">
        <v>3</v>
      </c>
      <c r="KD84" s="2">
        <v>3</v>
      </c>
      <c r="KE84" s="2">
        <v>0</v>
      </c>
      <c r="KF84" s="2">
        <v>0</v>
      </c>
      <c r="KG84" s="4">
        <v>1</v>
      </c>
      <c r="KH84" s="4">
        <f>KG84-JY84</f>
        <v>0</v>
      </c>
      <c r="KJ84" s="2" t="s">
        <v>134</v>
      </c>
      <c r="KK84" s="2">
        <v>3</v>
      </c>
      <c r="KL84" s="2">
        <v>3</v>
      </c>
      <c r="KM84" s="2">
        <v>0</v>
      </c>
      <c r="KN84" s="2">
        <v>0</v>
      </c>
      <c r="KO84" s="4">
        <v>1</v>
      </c>
      <c r="KR84" s="116" t="s">
        <v>134</v>
      </c>
      <c r="KS84" s="116">
        <v>3</v>
      </c>
      <c r="KT84" s="116">
        <v>3</v>
      </c>
      <c r="KU84" s="116">
        <v>0</v>
      </c>
      <c r="KV84" s="116">
        <v>0</v>
      </c>
      <c r="KW84" s="118">
        <v>1</v>
      </c>
      <c r="KX84" s="116"/>
      <c r="KY84" s="116"/>
      <c r="KZ84" s="116" t="s">
        <v>134</v>
      </c>
      <c r="LA84" s="116">
        <v>3</v>
      </c>
      <c r="LB84" s="116">
        <v>3</v>
      </c>
      <c r="LC84" s="116">
        <v>0</v>
      </c>
      <c r="LD84" s="116">
        <v>0</v>
      </c>
      <c r="LE84" s="118">
        <v>1</v>
      </c>
      <c r="LF84" s="116"/>
      <c r="LG84" s="156"/>
      <c r="LH84" s="156" t="s">
        <v>279</v>
      </c>
      <c r="LI84" s="156">
        <v>3</v>
      </c>
      <c r="LJ84" s="156">
        <v>3</v>
      </c>
      <c r="LK84" s="156">
        <v>0</v>
      </c>
      <c r="LL84" s="156">
        <v>0</v>
      </c>
      <c r="LM84" s="158">
        <v>1</v>
      </c>
      <c r="LO84" s="157"/>
      <c r="LP84" s="156" t="s">
        <v>279</v>
      </c>
      <c r="LQ84" s="156">
        <v>3</v>
      </c>
      <c r="LR84" s="156">
        <v>3</v>
      </c>
      <c r="LS84" s="156">
        <v>0</v>
      </c>
      <c r="LT84" s="156">
        <v>0</v>
      </c>
      <c r="LU84" s="158">
        <v>1</v>
      </c>
      <c r="LV84" s="157"/>
      <c r="LW84" s="157"/>
      <c r="LX84" s="156" t="s">
        <v>279</v>
      </c>
      <c r="LY84" s="156">
        <v>3</v>
      </c>
      <c r="LZ84" s="156">
        <v>3</v>
      </c>
      <c r="MA84" s="156">
        <v>0</v>
      </c>
      <c r="MB84" s="156">
        <v>0</v>
      </c>
      <c r="MC84" s="158">
        <v>1</v>
      </c>
      <c r="MF84" t="s">
        <v>279</v>
      </c>
      <c r="MG84">
        <v>3</v>
      </c>
      <c r="MH84">
        <v>3</v>
      </c>
      <c r="MI84">
        <v>0</v>
      </c>
      <c r="MJ84">
        <v>0</v>
      </c>
      <c r="MK84" s="162">
        <v>1</v>
      </c>
      <c r="ML84" s="157"/>
      <c r="MM84" s="157"/>
      <c r="MN84" s="157"/>
      <c r="MO84" s="157"/>
      <c r="MP84" s="157"/>
      <c r="MQ84" s="157"/>
      <c r="MR84" s="157"/>
      <c r="MS84" s="158"/>
      <c r="MT84" s="157"/>
      <c r="MU84" s="157"/>
      <c r="MV84" s="157" t="s">
        <v>279</v>
      </c>
      <c r="MW84" s="157">
        <v>3</v>
      </c>
      <c r="MX84" s="157">
        <v>3</v>
      </c>
      <c r="MY84" s="157">
        <v>0</v>
      </c>
      <c r="MZ84" s="157">
        <v>0</v>
      </c>
      <c r="NA84" s="158">
        <v>1</v>
      </c>
      <c r="NB84" s="157"/>
      <c r="NC84" s="157"/>
      <c r="ND84" s="156" t="s">
        <v>279</v>
      </c>
      <c r="NE84" s="156">
        <v>3</v>
      </c>
      <c r="NF84" s="156">
        <v>3</v>
      </c>
      <c r="NG84" s="156">
        <v>0</v>
      </c>
      <c r="NH84" s="156">
        <v>0</v>
      </c>
      <c r="NI84" s="162">
        <v>1</v>
      </c>
      <c r="NJ84" s="157"/>
      <c r="NK84" s="157"/>
      <c r="NL84" s="156" t="s">
        <v>279</v>
      </c>
      <c r="NM84" s="156">
        <v>3</v>
      </c>
      <c r="NN84" s="156">
        <v>3</v>
      </c>
      <c r="NO84" s="156">
        <v>0</v>
      </c>
      <c r="NP84" s="156">
        <v>0</v>
      </c>
      <c r="NQ84" s="162">
        <v>1</v>
      </c>
      <c r="NR84" s="157"/>
      <c r="NS84" s="157"/>
      <c r="NT84" s="156" t="s">
        <v>279</v>
      </c>
      <c r="NU84" s="156">
        <v>3</v>
      </c>
      <c r="NV84" s="156">
        <v>3</v>
      </c>
      <c r="NW84" s="156">
        <v>0</v>
      </c>
      <c r="NX84" s="156">
        <v>0</v>
      </c>
      <c r="NY84" s="162">
        <v>1</v>
      </c>
      <c r="NZ84" s="157"/>
      <c r="OA84" s="156" t="s">
        <v>279</v>
      </c>
      <c r="OB84" s="156">
        <v>3</v>
      </c>
      <c r="OC84" s="156">
        <v>3</v>
      </c>
      <c r="OD84" s="156">
        <v>0</v>
      </c>
      <c r="OE84" s="156">
        <v>0</v>
      </c>
      <c r="OF84" s="162">
        <v>1</v>
      </c>
      <c r="OG84" s="157"/>
      <c r="OH84" s="156" t="s">
        <v>279</v>
      </c>
      <c r="OI84" s="156">
        <v>3</v>
      </c>
      <c r="OJ84" s="156">
        <v>3</v>
      </c>
      <c r="OK84" s="156">
        <v>0</v>
      </c>
      <c r="OL84" s="156">
        <v>0</v>
      </c>
      <c r="OM84" s="162">
        <v>1</v>
      </c>
      <c r="ON84" s="157"/>
      <c r="OW84" s="157" t="s">
        <v>279</v>
      </c>
      <c r="OX84" s="157">
        <v>3</v>
      </c>
      <c r="OY84" s="157">
        <v>3</v>
      </c>
      <c r="OZ84" s="157">
        <v>0</v>
      </c>
      <c r="PA84" s="157">
        <v>0</v>
      </c>
      <c r="PB84" s="158">
        <v>1</v>
      </c>
      <c r="PE84" s="157" t="s">
        <v>279</v>
      </c>
      <c r="PF84" s="157">
        <v>3</v>
      </c>
      <c r="PG84" s="157">
        <v>3</v>
      </c>
      <c r="PH84" s="157">
        <v>0</v>
      </c>
      <c r="PI84" s="157">
        <v>0</v>
      </c>
      <c r="PJ84" s="158">
        <v>1</v>
      </c>
      <c r="PM84" s="157" t="s">
        <v>279</v>
      </c>
      <c r="PN84" s="157">
        <v>3</v>
      </c>
      <c r="PO84" s="157">
        <v>3</v>
      </c>
      <c r="PP84" s="157">
        <v>0</v>
      </c>
      <c r="PQ84" s="157">
        <v>0</v>
      </c>
      <c r="PR84" s="158">
        <v>1</v>
      </c>
      <c r="QC84" s="157" t="s">
        <v>279</v>
      </c>
      <c r="QD84" s="157">
        <v>3</v>
      </c>
      <c r="QE84" s="157">
        <v>3</v>
      </c>
      <c r="QF84" s="157">
        <v>0</v>
      </c>
      <c r="QG84" s="157">
        <v>0</v>
      </c>
      <c r="QH84" s="158">
        <v>1</v>
      </c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S84" s="157" t="s">
        <v>279</v>
      </c>
      <c r="QT84" s="157">
        <v>3</v>
      </c>
      <c r="QU84" s="157">
        <v>3</v>
      </c>
      <c r="QV84" s="157">
        <v>0</v>
      </c>
      <c r="QW84" s="157">
        <v>0</v>
      </c>
      <c r="QX84" s="158">
        <v>1</v>
      </c>
      <c r="RA84" s="157" t="s">
        <v>279</v>
      </c>
      <c r="RB84" s="157">
        <v>3</v>
      </c>
      <c r="RC84" s="157">
        <v>3</v>
      </c>
      <c r="RD84" s="157">
        <v>0</v>
      </c>
      <c r="RE84" s="157">
        <v>0</v>
      </c>
      <c r="RF84" s="158">
        <v>1</v>
      </c>
      <c r="RI84" s="157" t="s">
        <v>279</v>
      </c>
      <c r="RJ84" s="157">
        <v>3</v>
      </c>
      <c r="RK84" s="157">
        <v>3</v>
      </c>
      <c r="RL84" s="157">
        <v>0</v>
      </c>
      <c r="RM84" s="157">
        <v>0</v>
      </c>
      <c r="RN84" s="158">
        <v>1</v>
      </c>
      <c r="RQ84" s="157" t="s">
        <v>145</v>
      </c>
      <c r="RR84" s="157">
        <v>262</v>
      </c>
      <c r="RS84" s="157">
        <v>262</v>
      </c>
      <c r="RT84" s="157">
        <v>0</v>
      </c>
      <c r="RU84" s="157">
        <v>0</v>
      </c>
      <c r="RV84" s="158">
        <v>1</v>
      </c>
      <c r="RY84" s="157" t="s">
        <v>145</v>
      </c>
      <c r="RZ84" s="157">
        <v>262</v>
      </c>
      <c r="SA84" s="157">
        <v>262</v>
      </c>
      <c r="SB84" s="157">
        <v>0</v>
      </c>
      <c r="SC84" s="157">
        <v>0</v>
      </c>
      <c r="SD84" s="158">
        <v>1</v>
      </c>
      <c r="SG84" s="157" t="s">
        <v>145</v>
      </c>
      <c r="SH84" s="157">
        <v>262</v>
      </c>
      <c r="SI84" s="157">
        <v>262</v>
      </c>
      <c r="SJ84" s="157">
        <v>0</v>
      </c>
      <c r="SK84" s="157">
        <v>0</v>
      </c>
      <c r="SL84" s="158">
        <v>1</v>
      </c>
      <c r="SO84" s="157" t="s">
        <v>145</v>
      </c>
      <c r="SP84" s="157">
        <v>262</v>
      </c>
      <c r="SQ84" s="157">
        <v>262</v>
      </c>
      <c r="SR84" s="157">
        <v>0</v>
      </c>
      <c r="SS84" s="157">
        <v>0</v>
      </c>
      <c r="ST84" s="158">
        <v>1</v>
      </c>
      <c r="SW84" s="157" t="s">
        <v>145</v>
      </c>
      <c r="SX84" s="157">
        <v>262</v>
      </c>
      <c r="SY84" s="157">
        <v>262</v>
      </c>
      <c r="SZ84" s="157">
        <v>0</v>
      </c>
      <c r="TA84" s="157">
        <v>0</v>
      </c>
      <c r="TB84" s="158">
        <v>1</v>
      </c>
      <c r="TE84" s="157" t="s">
        <v>145</v>
      </c>
      <c r="TF84" s="157">
        <v>262</v>
      </c>
      <c r="TG84" s="157">
        <v>262</v>
      </c>
      <c r="TH84" s="157">
        <v>0</v>
      </c>
      <c r="TI84" s="157">
        <v>0</v>
      </c>
      <c r="TJ84" s="158">
        <v>1</v>
      </c>
      <c r="TM84" s="157" t="s">
        <v>145</v>
      </c>
      <c r="TN84" s="157">
        <v>262</v>
      </c>
      <c r="TO84" s="157">
        <v>262</v>
      </c>
      <c r="TP84" s="157">
        <v>0</v>
      </c>
      <c r="TQ84" s="157">
        <v>0</v>
      </c>
      <c r="TR84" s="158">
        <v>1</v>
      </c>
      <c r="TU84" s="157" t="s">
        <v>145</v>
      </c>
      <c r="TV84" s="157">
        <v>262</v>
      </c>
      <c r="TW84" s="157">
        <v>262</v>
      </c>
      <c r="TX84" s="157">
        <v>0</v>
      </c>
      <c r="TY84" s="157">
        <v>0</v>
      </c>
      <c r="TZ84" s="158">
        <v>1</v>
      </c>
      <c r="UC84" s="157" t="s">
        <v>145</v>
      </c>
      <c r="UD84" s="157">
        <v>262</v>
      </c>
      <c r="UE84" s="157">
        <v>262</v>
      </c>
      <c r="UF84" s="157">
        <v>0</v>
      </c>
      <c r="UG84" s="157">
        <v>0</v>
      </c>
      <c r="UH84" s="158">
        <v>1</v>
      </c>
      <c r="UK84" s="157" t="s">
        <v>145</v>
      </c>
      <c r="UL84" s="157">
        <v>262</v>
      </c>
      <c r="UM84" s="157">
        <v>262</v>
      </c>
      <c r="UN84" s="157">
        <v>0</v>
      </c>
      <c r="UO84" s="157">
        <v>0</v>
      </c>
      <c r="UP84" s="158">
        <v>1</v>
      </c>
      <c r="US84" s="157" t="s">
        <v>379</v>
      </c>
      <c r="UT84" s="157">
        <v>49</v>
      </c>
      <c r="UU84" s="157">
        <v>48</v>
      </c>
      <c r="UV84" s="157">
        <v>1</v>
      </c>
      <c r="UW84" s="157">
        <v>0</v>
      </c>
      <c r="UX84" s="158">
        <v>0.98</v>
      </c>
      <c r="VA84" s="157" t="s">
        <v>379</v>
      </c>
      <c r="VB84" s="157">
        <v>49</v>
      </c>
      <c r="VC84" s="157">
        <v>48</v>
      </c>
      <c r="VD84" s="157">
        <v>1</v>
      </c>
      <c r="VE84" s="157">
        <v>0</v>
      </c>
      <c r="VF84" s="158">
        <v>0.98</v>
      </c>
      <c r="VI84" s="157" t="s">
        <v>379</v>
      </c>
      <c r="VJ84" s="157">
        <v>49</v>
      </c>
      <c r="VK84" s="157">
        <v>48</v>
      </c>
      <c r="VL84" s="157">
        <v>1</v>
      </c>
      <c r="VM84" s="157">
        <v>0</v>
      </c>
      <c r="VN84" s="158">
        <v>0.98</v>
      </c>
      <c r="VQ84" s="157" t="s">
        <v>379</v>
      </c>
      <c r="VR84" s="157">
        <v>49</v>
      </c>
      <c r="VS84" s="157">
        <v>48</v>
      </c>
      <c r="VT84" s="157">
        <v>1</v>
      </c>
      <c r="VU84" s="157">
        <v>0</v>
      </c>
      <c r="VV84" s="158">
        <v>0.9</v>
      </c>
      <c r="VY84" s="157" t="s">
        <v>379</v>
      </c>
      <c r="VZ84" s="157">
        <v>49</v>
      </c>
      <c r="WA84" s="157">
        <v>48</v>
      </c>
      <c r="WB84" s="157">
        <v>1</v>
      </c>
      <c r="WC84" s="157">
        <v>0</v>
      </c>
      <c r="WD84" s="158">
        <v>0.98</v>
      </c>
      <c r="WG84" s="157" t="s">
        <v>379</v>
      </c>
      <c r="WH84" s="157">
        <v>49</v>
      </c>
      <c r="WI84" s="157">
        <v>48</v>
      </c>
      <c r="WJ84" s="157">
        <v>1</v>
      </c>
      <c r="WK84" s="157">
        <v>0</v>
      </c>
      <c r="WL84" s="158">
        <v>0.98</v>
      </c>
      <c r="WM84" s="158"/>
      <c r="WO84" s="157" t="s">
        <v>379</v>
      </c>
      <c r="WP84" s="157">
        <v>49</v>
      </c>
      <c r="WQ84" s="157">
        <v>48</v>
      </c>
      <c r="WR84" s="157">
        <v>1</v>
      </c>
      <c r="WS84" s="157">
        <v>0</v>
      </c>
      <c r="WT84" s="158">
        <v>0.98</v>
      </c>
      <c r="WW84" s="157" t="s">
        <v>379</v>
      </c>
      <c r="WX84" s="157">
        <v>49</v>
      </c>
      <c r="WY84" s="157">
        <v>48</v>
      </c>
      <c r="WZ84" s="157">
        <v>1</v>
      </c>
      <c r="XA84" s="157">
        <v>0</v>
      </c>
      <c r="XB84" s="158">
        <v>0.98</v>
      </c>
      <c r="XE84" s="157" t="s">
        <v>379</v>
      </c>
      <c r="XF84" s="157">
        <v>49</v>
      </c>
      <c r="XG84" s="157">
        <v>48</v>
      </c>
      <c r="XH84" s="157">
        <v>1</v>
      </c>
      <c r="XI84" s="157">
        <v>0</v>
      </c>
      <c r="XJ84" s="158">
        <v>0.98</v>
      </c>
      <c r="XM84" s="157" t="s">
        <v>379</v>
      </c>
      <c r="XN84" s="157">
        <v>49</v>
      </c>
      <c r="XO84" s="157">
        <v>48</v>
      </c>
      <c r="XP84" s="157">
        <v>1</v>
      </c>
      <c r="XQ84" s="157">
        <v>0</v>
      </c>
      <c r="XR84" s="158">
        <v>0.98</v>
      </c>
    </row>
    <row r="85" spans="13:642" ht="15">
      <c r="P85" s="66" t="s">
        <v>29</v>
      </c>
      <c r="Q85" s="2">
        <v>128</v>
      </c>
      <c r="R85" s="2">
        <v>45</v>
      </c>
      <c r="S85" s="2">
        <v>0</v>
      </c>
      <c r="T85" s="2">
        <v>83</v>
      </c>
      <c r="U85" s="4">
        <f>R85/Q85</f>
        <v>0.3515625</v>
      </c>
      <c r="X85" s="7" t="s">
        <v>17</v>
      </c>
      <c r="Y85" s="2">
        <v>34</v>
      </c>
      <c r="Z85" s="2">
        <v>0</v>
      </c>
      <c r="AA85" s="2">
        <v>0</v>
      </c>
      <c r="AB85" s="2">
        <v>34</v>
      </c>
      <c r="AC85" s="4">
        <v>0</v>
      </c>
      <c r="AN85" s="77" t="s">
        <v>71</v>
      </c>
      <c r="AO85" s="2">
        <v>194</v>
      </c>
      <c r="AP85" s="2">
        <v>175</v>
      </c>
      <c r="AQ85" s="2">
        <v>6</v>
      </c>
      <c r="AR85" s="7">
        <v>13</v>
      </c>
      <c r="AS85" s="4">
        <v>0.9</v>
      </c>
      <c r="AT85" s="4"/>
      <c r="CJ85" s="77" t="s">
        <v>58</v>
      </c>
      <c r="CK85" s="2">
        <v>3</v>
      </c>
      <c r="CL85" s="2">
        <v>0</v>
      </c>
      <c r="CM85" s="2">
        <v>3</v>
      </c>
      <c r="CN85" s="2">
        <v>0</v>
      </c>
      <c r="CO85" s="4">
        <v>0</v>
      </c>
      <c r="CP85" s="4"/>
      <c r="CZ85" s="2" t="s">
        <v>86</v>
      </c>
      <c r="DA85" s="2">
        <v>555</v>
      </c>
      <c r="DB85" s="2">
        <v>0</v>
      </c>
      <c r="DC85" s="2">
        <v>0</v>
      </c>
      <c r="DD85" s="2">
        <v>555</v>
      </c>
      <c r="DE85" s="4">
        <v>0</v>
      </c>
      <c r="DF85" s="2" t="s">
        <v>181</v>
      </c>
      <c r="DH85" s="2" t="s">
        <v>86</v>
      </c>
      <c r="DI85" s="2">
        <v>555</v>
      </c>
      <c r="DJ85" s="2">
        <v>0</v>
      </c>
      <c r="DK85" s="2">
        <v>0</v>
      </c>
      <c r="DL85" s="2">
        <v>555</v>
      </c>
      <c r="DM85" s="4">
        <v>0</v>
      </c>
      <c r="DQ85" s="2">
        <f>SUM(DQ80:DQ84)</f>
        <v>540</v>
      </c>
      <c r="DR85" s="2">
        <f>SUM(DR80:DR84)</f>
        <v>539</v>
      </c>
      <c r="DU85" s="4">
        <f>DR85/DQ85</f>
        <v>0.99814814814814812</v>
      </c>
      <c r="DY85" s="2">
        <f>SUM(DY80:DY84)</f>
        <v>540</v>
      </c>
      <c r="DZ85" s="2">
        <f>SUM(DZ80:DZ84)</f>
        <v>535</v>
      </c>
      <c r="EC85" s="4">
        <f>DZ85/DY85</f>
        <v>0.9907407407407407</v>
      </c>
      <c r="EG85" s="2">
        <f>SUM(EG80:EG84)</f>
        <v>540</v>
      </c>
      <c r="EH85" s="2">
        <f>SUM(EH80:EH84)</f>
        <v>539</v>
      </c>
      <c r="EI85" s="2">
        <f>SUM(EI3:EI84)</f>
        <v>477</v>
      </c>
      <c r="EJ85" s="2">
        <f>SUM(EJ3:EJ84)</f>
        <v>201</v>
      </c>
      <c r="EK85" s="4">
        <f>EH85/EG85</f>
        <v>0.99814814814814812</v>
      </c>
      <c r="EO85" s="2">
        <f>SUM(EO80:EO84)</f>
        <v>540</v>
      </c>
      <c r="EP85" s="2">
        <f>SUM(EP80:EP84)</f>
        <v>539</v>
      </c>
      <c r="EQ85" s="2">
        <f>SUM(EQ3:EQ84)</f>
        <v>396</v>
      </c>
      <c r="ER85" s="2">
        <f>SUM(ER3:ER84)</f>
        <v>282</v>
      </c>
      <c r="ES85" s="4">
        <f>EP85/EO85</f>
        <v>0.99814814814814812</v>
      </c>
      <c r="EW85" s="2">
        <f>SUM(EW80:EW84)</f>
        <v>540</v>
      </c>
      <c r="EX85" s="2">
        <f>SUM(EX80:EX84)</f>
        <v>540</v>
      </c>
      <c r="FA85" s="4">
        <f>EX85/EW85</f>
        <v>1</v>
      </c>
      <c r="FE85" s="2">
        <f>SUM(FE80:FE84)</f>
        <v>540</v>
      </c>
      <c r="FF85" s="2">
        <f>SUM(FF80:FF84)</f>
        <v>540</v>
      </c>
      <c r="FI85" s="4">
        <f>FF85/FE85</f>
        <v>1</v>
      </c>
      <c r="FM85" s="2">
        <f>SUM(FM80:FM84)</f>
        <v>540</v>
      </c>
      <c r="FN85" s="2">
        <f>SUM(FN80:FN84)</f>
        <v>540</v>
      </c>
      <c r="FQ85" s="4">
        <f>FN85/FM85</f>
        <v>1</v>
      </c>
      <c r="FU85" s="2">
        <f>SUM(FU80:FU84)</f>
        <v>540</v>
      </c>
      <c r="FV85" s="2">
        <f>SUM(FV80:FV84)</f>
        <v>540</v>
      </c>
      <c r="FY85" s="4">
        <f>FV85/FU85</f>
        <v>1</v>
      </c>
      <c r="GC85" s="2">
        <f>SUM(GC80:GC84)</f>
        <v>540</v>
      </c>
      <c r="GD85" s="2">
        <f>SUM(GD80:GD84)</f>
        <v>540</v>
      </c>
      <c r="GG85" s="4">
        <f>GD85/GC85</f>
        <v>1</v>
      </c>
      <c r="GK85" s="2">
        <f>SUM(GK80:GK84)</f>
        <v>540</v>
      </c>
      <c r="GL85" s="2">
        <f>SUM(GL80:GL84)</f>
        <v>540</v>
      </c>
      <c r="GO85" s="4">
        <f>GL85/GK85</f>
        <v>1</v>
      </c>
      <c r="GS85" s="2">
        <f>SUM(GS80:GS84)</f>
        <v>540</v>
      </c>
      <c r="GT85" s="2">
        <f>SUM(GT80:GT84)</f>
        <v>540</v>
      </c>
      <c r="GW85" s="4">
        <f>GT85/GS85</f>
        <v>1</v>
      </c>
      <c r="HA85" s="2">
        <f>SUM(HA80:HA84)</f>
        <v>540</v>
      </c>
      <c r="HB85" s="2">
        <f>SUM(HB80:HB84)</f>
        <v>540</v>
      </c>
      <c r="HE85" s="4">
        <f>HB85/HA85</f>
        <v>1</v>
      </c>
      <c r="HI85" s="2">
        <f>SUM(HI80:HI84)</f>
        <v>540</v>
      </c>
      <c r="HJ85" s="2">
        <f>SUM(HJ80:HJ84)</f>
        <v>540</v>
      </c>
      <c r="HM85" s="4">
        <f>HJ85/HI85</f>
        <v>1</v>
      </c>
      <c r="HQ85" s="2">
        <f>SUM(HQ80:HQ84)</f>
        <v>540</v>
      </c>
      <c r="HR85" s="2">
        <f>SUM(HR80:HR84)</f>
        <v>540</v>
      </c>
      <c r="HS85" s="2">
        <f>SUM(HS3:HS84)</f>
        <v>392</v>
      </c>
      <c r="HT85" s="2">
        <f>SUM(HT3:HT84)</f>
        <v>300</v>
      </c>
      <c r="HU85" s="4">
        <f>HR85/HQ85</f>
        <v>1</v>
      </c>
      <c r="HY85" s="2">
        <f>SUM(HY80:HY84)</f>
        <v>540</v>
      </c>
      <c r="HZ85" s="2">
        <f>SUM(HZ80:HZ84)</f>
        <v>540</v>
      </c>
      <c r="IC85" s="4">
        <f>HZ85/HY85</f>
        <v>1</v>
      </c>
      <c r="IG85" s="2">
        <f>SUM(IG80:IG84)</f>
        <v>540</v>
      </c>
      <c r="IH85" s="2">
        <f>SUM(IH80:IH84)</f>
        <v>540</v>
      </c>
      <c r="IK85" s="4">
        <f>IH85/IG85</f>
        <v>1</v>
      </c>
      <c r="IO85" s="2">
        <f>SUM(IO80:IO84)</f>
        <v>540</v>
      </c>
      <c r="IP85" s="2">
        <f>SUM(IP80:IP84)</f>
        <v>540</v>
      </c>
      <c r="IS85" s="4">
        <f>IP85/IO85</f>
        <v>1</v>
      </c>
      <c r="IW85" s="2">
        <f>SUM(IW80:IW84)</f>
        <v>540</v>
      </c>
      <c r="IX85" s="2">
        <f>SUM(IX80:IX84)</f>
        <v>540</v>
      </c>
      <c r="JA85" s="4">
        <f>IX85/IW85</f>
        <v>1</v>
      </c>
      <c r="JE85" s="2">
        <f>SUM(JE80:JE84)</f>
        <v>540</v>
      </c>
      <c r="JF85" s="2">
        <f>SUM(JF80:JF84)</f>
        <v>540</v>
      </c>
      <c r="JI85" s="4">
        <f>JF85/JE85</f>
        <v>1</v>
      </c>
      <c r="JL85" s="4"/>
      <c r="JM85" s="2">
        <f>SUM(JM80:JM84)</f>
        <v>540</v>
      </c>
      <c r="JN85" s="2">
        <f>SUM(JN80:JN84)</f>
        <v>540</v>
      </c>
      <c r="JQ85" s="4">
        <f>JN85/JM85</f>
        <v>1</v>
      </c>
      <c r="JT85" s="4"/>
      <c r="JU85" s="2">
        <f>SUM(JU80:JU84)</f>
        <v>540</v>
      </c>
      <c r="JV85" s="2">
        <f>SUM(JV80:JV84)</f>
        <v>540</v>
      </c>
      <c r="JY85" s="4">
        <f>JV85/JU85</f>
        <v>1</v>
      </c>
      <c r="KC85" s="2">
        <f>SUM(KC80:KC84)</f>
        <v>540</v>
      </c>
      <c r="KD85" s="2">
        <f>SUM(KD80:KD84)</f>
        <v>540</v>
      </c>
      <c r="KG85" s="4">
        <f>KD85/KC85</f>
        <v>1</v>
      </c>
      <c r="KK85" s="2">
        <f>SUM(KK80:KK84)</f>
        <v>540</v>
      </c>
      <c r="KL85" s="2">
        <f>SUM(KL80:KL84)</f>
        <v>540</v>
      </c>
      <c r="KO85" s="4">
        <f>KL85/KK85</f>
        <v>1</v>
      </c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56"/>
      <c r="LM85" s="158"/>
      <c r="LO85" s="157"/>
      <c r="MF85" s="157"/>
      <c r="MG85" s="157"/>
      <c r="MH85" s="157"/>
      <c r="MI85" s="157"/>
      <c r="MJ85" s="157"/>
      <c r="ML85" s="157"/>
      <c r="MM85" s="157"/>
      <c r="MN85" s="157"/>
      <c r="MO85" s="157"/>
      <c r="MP85" s="157"/>
      <c r="MQ85" s="157"/>
      <c r="MR85" s="157"/>
      <c r="MS85" s="158"/>
      <c r="MT85" s="157"/>
      <c r="MU85" s="157"/>
      <c r="MV85" s="157" t="s">
        <v>289</v>
      </c>
      <c r="MW85" s="157">
        <v>111</v>
      </c>
      <c r="MX85" s="157">
        <v>97</v>
      </c>
      <c r="MY85" s="157">
        <v>14</v>
      </c>
      <c r="MZ85" s="157">
        <v>0</v>
      </c>
      <c r="NA85" s="158">
        <f>MX85/MW85</f>
        <v>0.87387387387387383</v>
      </c>
      <c r="NB85" s="157"/>
      <c r="NC85" s="157"/>
      <c r="ND85" s="157"/>
      <c r="NE85" s="157"/>
      <c r="NF85" s="157"/>
      <c r="NG85" s="157"/>
      <c r="NH85" s="157"/>
      <c r="NJ85" s="157"/>
      <c r="NK85" s="157"/>
      <c r="NL85" s="157"/>
      <c r="NM85" s="157"/>
      <c r="NN85" s="157"/>
      <c r="NO85" s="157"/>
      <c r="NP85" s="157"/>
      <c r="NR85" s="157"/>
      <c r="NS85" s="157"/>
      <c r="RQ85" s="157" t="s">
        <v>279</v>
      </c>
      <c r="RR85" s="157">
        <v>3</v>
      </c>
      <c r="RS85" s="157">
        <v>3</v>
      </c>
      <c r="RT85" s="157">
        <v>0</v>
      </c>
      <c r="RU85" s="157">
        <v>0</v>
      </c>
      <c r="RV85" s="158">
        <v>1</v>
      </c>
      <c r="RY85" s="157" t="s">
        <v>279</v>
      </c>
      <c r="RZ85" s="157">
        <v>3</v>
      </c>
      <c r="SA85" s="157">
        <v>3</v>
      </c>
      <c r="SB85" s="157">
        <v>0</v>
      </c>
      <c r="SC85" s="157">
        <v>0</v>
      </c>
      <c r="SD85" s="158">
        <v>1</v>
      </c>
      <c r="SG85" s="157" t="s">
        <v>279</v>
      </c>
      <c r="SH85" s="157">
        <v>3</v>
      </c>
      <c r="SI85" s="157">
        <v>3</v>
      </c>
      <c r="SJ85" s="157">
        <v>0</v>
      </c>
      <c r="SK85" s="157">
        <v>0</v>
      </c>
      <c r="SL85" s="158">
        <v>1</v>
      </c>
      <c r="SO85" s="157" t="s">
        <v>279</v>
      </c>
      <c r="SP85" s="157">
        <v>3</v>
      </c>
      <c r="SQ85" s="157">
        <v>3</v>
      </c>
      <c r="SR85" s="157">
        <v>0</v>
      </c>
      <c r="SS85" s="157">
        <v>0</v>
      </c>
      <c r="ST85" s="158">
        <v>1</v>
      </c>
      <c r="SW85" s="157" t="s">
        <v>279</v>
      </c>
      <c r="SX85" s="157">
        <v>3</v>
      </c>
      <c r="SY85" s="157">
        <v>3</v>
      </c>
      <c r="SZ85" s="157">
        <v>0</v>
      </c>
      <c r="TA85" s="157">
        <v>0</v>
      </c>
      <c r="TB85" s="158">
        <v>1</v>
      </c>
      <c r="TE85" s="157" t="s">
        <v>279</v>
      </c>
      <c r="TF85" s="157">
        <v>3</v>
      </c>
      <c r="TG85" s="157">
        <v>3</v>
      </c>
      <c r="TH85" s="157">
        <v>0</v>
      </c>
      <c r="TI85" s="157">
        <v>0</v>
      </c>
      <c r="TJ85" s="158">
        <v>1</v>
      </c>
      <c r="TM85" s="157" t="s">
        <v>279</v>
      </c>
      <c r="TN85" s="157">
        <v>3</v>
      </c>
      <c r="TO85" s="157">
        <v>3</v>
      </c>
      <c r="TP85" s="157">
        <v>0</v>
      </c>
      <c r="TQ85" s="157">
        <v>0</v>
      </c>
      <c r="TR85" s="158">
        <v>1</v>
      </c>
      <c r="TU85" s="157" t="s">
        <v>279</v>
      </c>
      <c r="TV85" s="157">
        <v>3</v>
      </c>
      <c r="TW85" s="157">
        <v>3</v>
      </c>
      <c r="TX85" s="157">
        <v>0</v>
      </c>
      <c r="TY85" s="157">
        <v>0</v>
      </c>
      <c r="TZ85" s="158">
        <v>1</v>
      </c>
      <c r="UC85" s="157" t="s">
        <v>279</v>
      </c>
      <c r="UD85" s="157">
        <v>3</v>
      </c>
      <c r="UE85" s="157">
        <v>3</v>
      </c>
      <c r="UF85" s="157">
        <v>0</v>
      </c>
      <c r="UG85" s="157">
        <v>0</v>
      </c>
      <c r="UH85" s="158">
        <v>1</v>
      </c>
      <c r="UK85" s="157" t="s">
        <v>279</v>
      </c>
      <c r="UL85" s="157">
        <v>3</v>
      </c>
      <c r="UM85" s="157">
        <v>3</v>
      </c>
      <c r="UN85" s="157">
        <v>0</v>
      </c>
      <c r="UO85" s="157">
        <v>0</v>
      </c>
      <c r="UP85" s="158">
        <v>1</v>
      </c>
      <c r="US85" s="157" t="s">
        <v>145</v>
      </c>
      <c r="UT85" s="157">
        <v>262</v>
      </c>
      <c r="UU85" s="157">
        <v>262</v>
      </c>
      <c r="UV85" s="157">
        <v>0</v>
      </c>
      <c r="UW85" s="157">
        <v>0</v>
      </c>
      <c r="UX85" s="158">
        <v>1</v>
      </c>
      <c r="VA85" s="157" t="s">
        <v>145</v>
      </c>
      <c r="VB85" s="157">
        <v>262</v>
      </c>
      <c r="VC85" s="157">
        <v>262</v>
      </c>
      <c r="VD85" s="157">
        <v>0</v>
      </c>
      <c r="VE85" s="157">
        <v>0</v>
      </c>
      <c r="VF85" s="158">
        <v>1</v>
      </c>
      <c r="VI85" s="157" t="s">
        <v>145</v>
      </c>
      <c r="VJ85" s="157">
        <v>262</v>
      </c>
      <c r="VK85" s="157">
        <v>262</v>
      </c>
      <c r="VL85" s="157">
        <v>0</v>
      </c>
      <c r="VM85" s="157">
        <v>0</v>
      </c>
      <c r="VN85" s="158">
        <v>1</v>
      </c>
      <c r="VQ85" s="157" t="s">
        <v>145</v>
      </c>
      <c r="VR85" s="157">
        <v>262</v>
      </c>
      <c r="VS85" s="157">
        <v>262</v>
      </c>
      <c r="VT85" s="157">
        <v>0</v>
      </c>
      <c r="VU85" s="157">
        <v>0</v>
      </c>
      <c r="VV85" s="158">
        <v>1</v>
      </c>
      <c r="VY85" s="157" t="s">
        <v>145</v>
      </c>
      <c r="VZ85" s="157">
        <v>262</v>
      </c>
      <c r="WA85" s="157">
        <v>262</v>
      </c>
      <c r="WB85" s="157">
        <v>0</v>
      </c>
      <c r="WC85" s="157">
        <v>0</v>
      </c>
      <c r="WD85" s="158">
        <v>1</v>
      </c>
      <c r="WG85" s="157" t="s">
        <v>145</v>
      </c>
      <c r="WH85" s="157">
        <v>262</v>
      </c>
      <c r="WI85" s="157">
        <v>262</v>
      </c>
      <c r="WJ85" s="157">
        <v>0</v>
      </c>
      <c r="WK85" s="157">
        <v>0</v>
      </c>
      <c r="WL85" s="158">
        <v>1</v>
      </c>
      <c r="WM85" s="158"/>
      <c r="WO85" s="157" t="s">
        <v>145</v>
      </c>
      <c r="WP85" s="157">
        <v>262</v>
      </c>
      <c r="WQ85" s="157">
        <v>262</v>
      </c>
      <c r="WR85" s="157">
        <v>0</v>
      </c>
      <c r="WS85" s="157">
        <v>0</v>
      </c>
      <c r="WT85" s="158">
        <v>1</v>
      </c>
      <c r="WW85" s="157" t="s">
        <v>145</v>
      </c>
      <c r="WX85" s="157">
        <v>262</v>
      </c>
      <c r="WY85" s="157">
        <v>262</v>
      </c>
      <c r="WZ85" s="157">
        <v>0</v>
      </c>
      <c r="XA85" s="157">
        <v>0</v>
      </c>
      <c r="XB85" s="158">
        <v>1</v>
      </c>
      <c r="XE85" s="157" t="s">
        <v>145</v>
      </c>
      <c r="XF85" s="157">
        <v>262</v>
      </c>
      <c r="XG85" s="157">
        <v>262</v>
      </c>
      <c r="XH85" s="157">
        <v>0</v>
      </c>
      <c r="XI85" s="157">
        <v>0</v>
      </c>
      <c r="XJ85" s="158">
        <v>1</v>
      </c>
      <c r="XM85" s="157" t="s">
        <v>145</v>
      </c>
      <c r="XN85" s="157">
        <v>262</v>
      </c>
      <c r="XO85" s="157">
        <v>262</v>
      </c>
      <c r="XP85" s="157">
        <v>0</v>
      </c>
      <c r="XQ85" s="157">
        <v>0</v>
      </c>
      <c r="XR85" s="158">
        <v>1</v>
      </c>
    </row>
    <row r="86" spans="13:642" ht="15">
      <c r="P86" s="7" t="s">
        <v>67</v>
      </c>
      <c r="Q86" s="2">
        <v>50</v>
      </c>
      <c r="R86" s="2">
        <v>0</v>
      </c>
      <c r="S86" s="2">
        <v>0</v>
      </c>
      <c r="T86" s="2">
        <v>50</v>
      </c>
      <c r="U86" s="4">
        <v>0</v>
      </c>
      <c r="X86" s="7" t="s">
        <v>71</v>
      </c>
      <c r="Y86" s="2">
        <v>192</v>
      </c>
      <c r="Z86" s="2">
        <v>175</v>
      </c>
      <c r="AA86" s="2">
        <v>6</v>
      </c>
      <c r="AB86" s="7">
        <v>11</v>
      </c>
      <c r="AC86" s="4">
        <v>0.91</v>
      </c>
      <c r="CO86" s="2"/>
      <c r="JY86" s="4"/>
      <c r="KR86" s="116"/>
      <c r="KS86" s="116"/>
      <c r="KT86" s="116"/>
      <c r="KU86" s="116"/>
      <c r="KV86" s="116"/>
      <c r="KW86" s="116"/>
      <c r="KX86" s="116"/>
      <c r="KY86" s="116"/>
      <c r="KZ86" s="123" t="s">
        <v>37</v>
      </c>
      <c r="LA86" s="124">
        <v>11</v>
      </c>
      <c r="LB86" s="124">
        <v>8</v>
      </c>
      <c r="LC86" s="124">
        <v>0</v>
      </c>
      <c r="LD86" s="128">
        <v>3</v>
      </c>
      <c r="LE86" s="118">
        <v>0.72727272727272729</v>
      </c>
      <c r="LF86" s="117" t="s">
        <v>274</v>
      </c>
      <c r="LH86" s="163" t="s">
        <v>71</v>
      </c>
      <c r="LI86" s="156">
        <v>194</v>
      </c>
      <c r="LJ86" s="156">
        <v>175</v>
      </c>
      <c r="LK86" s="156">
        <v>6</v>
      </c>
      <c r="LL86" s="156">
        <v>13</v>
      </c>
      <c r="LM86" s="162">
        <v>0.9</v>
      </c>
      <c r="LN86" s="158">
        <v>-3.9999999999999925E-2</v>
      </c>
      <c r="LO86" s="157"/>
      <c r="LP86" s="157" t="s">
        <v>86</v>
      </c>
      <c r="LQ86" s="157">
        <v>160</v>
      </c>
      <c r="LR86" s="157">
        <v>0</v>
      </c>
      <c r="LS86" s="157">
        <v>0</v>
      </c>
      <c r="LT86" s="157">
        <v>160</v>
      </c>
      <c r="LU86" s="158">
        <f>LR86/LQ86</f>
        <v>0</v>
      </c>
      <c r="LX86" s="161" t="s">
        <v>71</v>
      </c>
      <c r="LY86" s="157">
        <v>192</v>
      </c>
      <c r="LZ86" s="157">
        <v>183</v>
      </c>
      <c r="MA86" s="157">
        <v>7</v>
      </c>
      <c r="MB86" s="159">
        <v>2</v>
      </c>
      <c r="MC86" s="158">
        <f>LZ86/LY86</f>
        <v>0.953125</v>
      </c>
      <c r="MD86" s="2" t="s">
        <v>285</v>
      </c>
      <c r="MF86" s="157"/>
      <c r="MG86" s="157"/>
      <c r="MH86" s="157"/>
      <c r="MI86" s="157"/>
      <c r="MJ86" s="157"/>
      <c r="ML86" s="157"/>
      <c r="MM86" s="157"/>
      <c r="MN86" s="157"/>
      <c r="MO86" s="157"/>
      <c r="MP86" s="157"/>
      <c r="MQ86" s="157"/>
      <c r="MR86" s="157"/>
      <c r="MS86" s="158"/>
      <c r="MT86" s="157"/>
      <c r="MU86" s="157"/>
      <c r="MV86" s="157"/>
      <c r="MW86" s="157"/>
      <c r="MX86" s="157"/>
      <c r="MY86" s="157"/>
      <c r="MZ86" s="157"/>
      <c r="NB86" s="157"/>
      <c r="NC86" s="157"/>
      <c r="ND86" s="157"/>
      <c r="NE86" s="157"/>
      <c r="NF86" s="157"/>
      <c r="NG86" s="157"/>
      <c r="NH86" s="157"/>
      <c r="NJ86" s="157"/>
      <c r="NK86" s="157"/>
      <c r="NL86" s="157"/>
      <c r="NM86" s="157"/>
      <c r="NN86" s="157"/>
      <c r="NO86" s="157"/>
      <c r="NP86" s="157"/>
      <c r="NR86" s="157"/>
      <c r="NS86" s="157"/>
      <c r="RR86" s="157">
        <f>SUM(RR80:RR85)</f>
        <v>586</v>
      </c>
      <c r="RS86" s="157">
        <f>SUM(RS80:RS85)</f>
        <v>582</v>
      </c>
      <c r="RV86" s="158">
        <f>RS86/RR86</f>
        <v>0.99317406143344711</v>
      </c>
      <c r="RZ86" s="157">
        <f>SUM(RZ80:RZ85)</f>
        <v>586</v>
      </c>
      <c r="SA86" s="157">
        <f>SUM(SA80:SA85)</f>
        <v>582</v>
      </c>
      <c r="SD86" s="158">
        <f>SA86/RZ86</f>
        <v>0.99317406143344711</v>
      </c>
      <c r="SH86" s="157">
        <f>SUM(SH80:SH85)</f>
        <v>586</v>
      </c>
      <c r="SI86" s="157">
        <f>SUM(SI80:SI85)</f>
        <v>582</v>
      </c>
      <c r="SL86" s="158">
        <f>SI86/SH86</f>
        <v>0.99317406143344711</v>
      </c>
      <c r="SP86" s="157">
        <f>SUM(SP80:SP85)</f>
        <v>586</v>
      </c>
      <c r="SQ86" s="157">
        <f>SUM(SQ80:SQ85)</f>
        <v>582</v>
      </c>
      <c r="ST86" s="158">
        <f>SQ86/SP86</f>
        <v>0.99317406143344711</v>
      </c>
      <c r="SX86" s="157">
        <f>SUM(SX80:SX85)</f>
        <v>586</v>
      </c>
      <c r="SY86" s="157">
        <f>SUM(SY80:SY85)</f>
        <v>582</v>
      </c>
      <c r="TB86" s="158">
        <f>SY86/SX86</f>
        <v>0.99317406143344711</v>
      </c>
      <c r="TF86" s="157">
        <f>SUM(TF80:TF85)</f>
        <v>586</v>
      </c>
      <c r="TG86" s="157">
        <f>SUM(TG80:TG85)</f>
        <v>582</v>
      </c>
      <c r="TJ86" s="158">
        <f>TG86/TF86</f>
        <v>0.99317406143344711</v>
      </c>
      <c r="TN86" s="157">
        <f>SUM(TN80:TN85)</f>
        <v>586</v>
      </c>
      <c r="TO86" s="157">
        <f>SUM(TO80:TO85)</f>
        <v>586</v>
      </c>
      <c r="TR86" s="158">
        <f>TO86/TN86</f>
        <v>1</v>
      </c>
      <c r="TV86" s="157">
        <f>SUM(TV80:TV85)</f>
        <v>586</v>
      </c>
      <c r="TW86" s="157">
        <f>SUM(TW80:TW85)</f>
        <v>586</v>
      </c>
      <c r="TZ86" s="158">
        <f>TW86/TV86</f>
        <v>1</v>
      </c>
      <c r="UD86" s="157">
        <f>SUM(UD80:UD85)</f>
        <v>586</v>
      </c>
      <c r="UE86" s="157">
        <f>SUM(UE80:UE85)</f>
        <v>586</v>
      </c>
      <c r="UH86" s="158">
        <f>UE86/UD86</f>
        <v>1</v>
      </c>
      <c r="UL86" s="157">
        <f>SUM(UL80:UL85)</f>
        <v>586</v>
      </c>
      <c r="UM86" s="157">
        <f>SUM(UM80:UM85)</f>
        <v>586</v>
      </c>
      <c r="UP86" s="158">
        <f>UM86/UL86</f>
        <v>1</v>
      </c>
      <c r="US86" s="157" t="s">
        <v>418</v>
      </c>
      <c r="UT86" s="157">
        <v>4</v>
      </c>
      <c r="UU86" s="157">
        <v>4</v>
      </c>
      <c r="UV86" s="157">
        <v>0</v>
      </c>
      <c r="UW86" s="157">
        <v>0</v>
      </c>
      <c r="UX86" s="158">
        <v>1</v>
      </c>
      <c r="VA86" s="157" t="s">
        <v>418</v>
      </c>
      <c r="VB86" s="157">
        <v>4</v>
      </c>
      <c r="VC86" s="157">
        <v>4</v>
      </c>
      <c r="VD86" s="157">
        <v>0</v>
      </c>
      <c r="VE86" s="157">
        <v>0</v>
      </c>
      <c r="VF86" s="158">
        <v>1</v>
      </c>
      <c r="VI86" s="157" t="s">
        <v>418</v>
      </c>
      <c r="VJ86" s="157">
        <v>4</v>
      </c>
      <c r="VK86" s="157">
        <v>4</v>
      </c>
      <c r="VL86" s="157">
        <v>0</v>
      </c>
      <c r="VM86" s="157">
        <v>0</v>
      </c>
      <c r="VN86" s="158">
        <v>1</v>
      </c>
      <c r="VQ86" s="157" t="s">
        <v>418</v>
      </c>
      <c r="VR86" s="157">
        <v>4</v>
      </c>
      <c r="VS86" s="157">
        <v>4</v>
      </c>
      <c r="VT86" s="157">
        <v>0</v>
      </c>
      <c r="VU86" s="157">
        <v>0</v>
      </c>
      <c r="VV86" s="158">
        <v>1</v>
      </c>
      <c r="VY86" s="157" t="s">
        <v>418</v>
      </c>
      <c r="VZ86" s="157">
        <v>4</v>
      </c>
      <c r="WA86" s="157">
        <v>4</v>
      </c>
      <c r="WB86" s="157">
        <v>0</v>
      </c>
      <c r="WC86" s="157">
        <v>0</v>
      </c>
      <c r="WD86" s="158">
        <v>1</v>
      </c>
      <c r="WG86" s="157" t="s">
        <v>418</v>
      </c>
      <c r="WH86" s="157">
        <v>4</v>
      </c>
      <c r="WI86" s="157">
        <v>4</v>
      </c>
      <c r="WJ86" s="157">
        <v>0</v>
      </c>
      <c r="WK86" s="157">
        <v>0</v>
      </c>
      <c r="WL86" s="158">
        <v>1</v>
      </c>
      <c r="WM86" s="158"/>
      <c r="WO86" s="157" t="s">
        <v>418</v>
      </c>
      <c r="WP86" s="157">
        <v>4</v>
      </c>
      <c r="WQ86" s="157">
        <v>4</v>
      </c>
      <c r="WR86" s="157">
        <v>0</v>
      </c>
      <c r="WS86" s="157">
        <v>0</v>
      </c>
      <c r="WT86" s="158">
        <v>1</v>
      </c>
      <c r="WW86" s="157" t="s">
        <v>418</v>
      </c>
      <c r="WX86" s="157">
        <v>4</v>
      </c>
      <c r="WY86" s="157">
        <v>4</v>
      </c>
      <c r="WZ86" s="157">
        <v>0</v>
      </c>
      <c r="XA86" s="157">
        <v>0</v>
      </c>
      <c r="XB86" s="158">
        <v>1</v>
      </c>
      <c r="XE86" s="157" t="s">
        <v>418</v>
      </c>
      <c r="XF86" s="157">
        <v>4</v>
      </c>
      <c r="XG86" s="157">
        <v>4</v>
      </c>
      <c r="XH86" s="157">
        <v>0</v>
      </c>
      <c r="XI86" s="157">
        <v>0</v>
      </c>
      <c r="XJ86" s="158">
        <v>1</v>
      </c>
      <c r="XM86" s="157" t="s">
        <v>418</v>
      </c>
      <c r="XN86" s="157">
        <v>4</v>
      </c>
      <c r="XO86" s="157">
        <v>4</v>
      </c>
      <c r="XP86" s="157">
        <v>0</v>
      </c>
      <c r="XQ86" s="157">
        <v>0</v>
      </c>
      <c r="XR86" s="158">
        <v>1</v>
      </c>
    </row>
    <row r="87" spans="13:642" ht="15">
      <c r="P87" s="7" t="s">
        <v>133</v>
      </c>
      <c r="Q87" s="2">
        <v>5</v>
      </c>
      <c r="R87" s="2">
        <v>3</v>
      </c>
      <c r="S87" s="2">
        <v>2</v>
      </c>
      <c r="T87" s="2">
        <v>0</v>
      </c>
      <c r="U87" s="4">
        <v>0.6</v>
      </c>
      <c r="X87" s="7" t="s">
        <v>83</v>
      </c>
      <c r="Y87" s="2">
        <v>22</v>
      </c>
      <c r="Z87" s="2">
        <v>6</v>
      </c>
      <c r="AA87" s="2">
        <v>1</v>
      </c>
      <c r="AB87" s="2">
        <v>15</v>
      </c>
      <c r="AC87" s="4">
        <v>0.27</v>
      </c>
      <c r="JY87" s="4"/>
      <c r="KR87" s="116"/>
      <c r="KS87" s="116"/>
      <c r="KT87" s="116"/>
      <c r="KU87" s="116"/>
      <c r="KV87" s="116"/>
      <c r="KW87" s="116"/>
      <c r="KX87" s="116"/>
      <c r="KY87" s="116"/>
      <c r="KZ87" s="116" t="s">
        <v>179</v>
      </c>
      <c r="LA87" s="116">
        <v>144</v>
      </c>
      <c r="LB87" s="116">
        <v>134</v>
      </c>
      <c r="LC87" s="116">
        <v>8</v>
      </c>
      <c r="LD87" s="116">
        <v>2</v>
      </c>
      <c r="LE87" s="122">
        <v>0.93055555555555558</v>
      </c>
      <c r="LF87" s="117" t="s">
        <v>274</v>
      </c>
      <c r="LH87" s="156" t="s">
        <v>82</v>
      </c>
      <c r="LI87" s="156">
        <v>71</v>
      </c>
      <c r="LJ87" s="156">
        <v>33</v>
      </c>
      <c r="LK87" s="156">
        <v>10</v>
      </c>
      <c r="LL87" s="156">
        <v>28</v>
      </c>
      <c r="LM87" s="162">
        <v>0.46</v>
      </c>
      <c r="LN87" s="158">
        <v>-1.9999999999999962E-2</v>
      </c>
      <c r="LO87" s="159"/>
      <c r="LP87" s="157" t="s">
        <v>73</v>
      </c>
      <c r="LQ87" s="157">
        <v>291</v>
      </c>
      <c r="LR87" s="157">
        <v>254</v>
      </c>
      <c r="LS87" s="157">
        <v>26</v>
      </c>
      <c r="LT87" s="157">
        <v>11</v>
      </c>
      <c r="LU87" s="158">
        <f>LR87/LQ87</f>
        <v>0.87285223367697595</v>
      </c>
      <c r="LX87" s="157" t="s">
        <v>82</v>
      </c>
      <c r="LY87" s="157">
        <v>71</v>
      </c>
      <c r="LZ87" s="157">
        <v>33</v>
      </c>
      <c r="MA87" s="157">
        <v>10</v>
      </c>
      <c r="MB87" s="157">
        <v>28</v>
      </c>
      <c r="MF87" s="157"/>
      <c r="MG87" s="157"/>
      <c r="MH87" s="157"/>
      <c r="MI87" s="157"/>
      <c r="MJ87" s="157"/>
      <c r="ML87" s="157"/>
      <c r="MM87" s="157"/>
      <c r="MN87" s="157"/>
      <c r="MO87" s="157"/>
      <c r="MP87" s="157"/>
      <c r="MQ87" s="157"/>
      <c r="MR87" s="157"/>
      <c r="MS87" s="158"/>
      <c r="MT87" s="157"/>
      <c r="MU87" s="157"/>
      <c r="MV87" s="157"/>
      <c r="MW87" s="157"/>
      <c r="MX87" s="157"/>
      <c r="MY87" s="157"/>
      <c r="MZ87" s="157"/>
      <c r="NB87" s="157"/>
      <c r="NC87" s="157"/>
      <c r="ND87" s="157"/>
      <c r="NE87" s="157"/>
      <c r="NF87" s="157"/>
      <c r="NG87" s="157"/>
      <c r="NH87" s="157"/>
      <c r="NJ87" s="157"/>
      <c r="NK87" s="157"/>
      <c r="NL87" s="157"/>
      <c r="NM87" s="157"/>
      <c r="NN87" s="157"/>
      <c r="NO87" s="157"/>
      <c r="NP87" s="157"/>
      <c r="NR87" s="157"/>
      <c r="NS87" s="157"/>
      <c r="OW87" s="157" t="s">
        <v>289</v>
      </c>
      <c r="OX87" s="157">
        <v>10</v>
      </c>
      <c r="OY87" s="157">
        <v>0</v>
      </c>
      <c r="OZ87" s="157">
        <v>0</v>
      </c>
      <c r="PA87" s="157">
        <v>10</v>
      </c>
      <c r="PB87" s="157">
        <v>0</v>
      </c>
      <c r="PE87" t="s">
        <v>289</v>
      </c>
      <c r="PF87">
        <v>111</v>
      </c>
      <c r="PG87">
        <v>99</v>
      </c>
      <c r="PH87">
        <v>12</v>
      </c>
      <c r="PI87">
        <v>0</v>
      </c>
      <c r="PJ87" s="162">
        <v>0.89</v>
      </c>
      <c r="PM87" s="157" t="s">
        <v>289</v>
      </c>
      <c r="PN87" s="157">
        <v>111</v>
      </c>
      <c r="PO87" s="157">
        <v>99</v>
      </c>
      <c r="PP87" s="157">
        <v>12</v>
      </c>
      <c r="PQ87" s="157">
        <v>0</v>
      </c>
      <c r="PR87" s="157">
        <v>0.89</v>
      </c>
      <c r="QC87" s="157" t="s">
        <v>289</v>
      </c>
      <c r="QD87" s="157">
        <v>111</v>
      </c>
      <c r="QE87" s="157">
        <v>99</v>
      </c>
      <c r="QF87" s="157">
        <v>12</v>
      </c>
      <c r="QG87" s="157">
        <v>0</v>
      </c>
      <c r="QH87" s="158">
        <v>0.89</v>
      </c>
      <c r="QK87" s="157" t="s">
        <v>289</v>
      </c>
      <c r="QL87" s="157">
        <v>111</v>
      </c>
      <c r="QM87" s="157">
        <v>98</v>
      </c>
      <c r="QN87" s="157">
        <v>13</v>
      </c>
      <c r="QO87" s="157">
        <v>0</v>
      </c>
      <c r="QP87" s="158">
        <v>0.88</v>
      </c>
      <c r="QS87" s="157" t="s">
        <v>289</v>
      </c>
      <c r="QT87" s="157">
        <v>111</v>
      </c>
      <c r="QU87" s="157">
        <v>99</v>
      </c>
      <c r="QV87" s="157">
        <v>12</v>
      </c>
      <c r="QW87" s="157">
        <v>0</v>
      </c>
      <c r="QX87" s="158">
        <v>0.89</v>
      </c>
      <c r="RA87" s="157" t="s">
        <v>289</v>
      </c>
      <c r="RB87" s="157">
        <v>111</v>
      </c>
      <c r="RC87" s="157">
        <v>99</v>
      </c>
      <c r="RD87" s="157">
        <v>12</v>
      </c>
      <c r="RE87" s="157">
        <v>0</v>
      </c>
      <c r="RF87" s="158">
        <v>0.89</v>
      </c>
      <c r="RI87" s="157" t="s">
        <v>289</v>
      </c>
      <c r="RJ87" s="157">
        <v>111</v>
      </c>
      <c r="RK87" s="157">
        <v>98</v>
      </c>
      <c r="RL87" s="157">
        <v>13</v>
      </c>
      <c r="RM87" s="157">
        <v>0</v>
      </c>
      <c r="RN87" s="158">
        <v>0.88</v>
      </c>
      <c r="US87" s="157" t="s">
        <v>279</v>
      </c>
      <c r="UT87" s="157">
        <v>3</v>
      </c>
      <c r="UU87" s="157">
        <v>3</v>
      </c>
      <c r="UV87" s="157">
        <v>0</v>
      </c>
      <c r="UW87" s="157">
        <v>0</v>
      </c>
      <c r="UX87" s="158">
        <v>1</v>
      </c>
      <c r="VA87" s="157" t="s">
        <v>279</v>
      </c>
      <c r="VB87" s="157">
        <v>3</v>
      </c>
      <c r="VC87" s="157">
        <v>3</v>
      </c>
      <c r="VD87" s="157">
        <v>0</v>
      </c>
      <c r="VE87" s="157">
        <v>0</v>
      </c>
      <c r="VF87" s="158">
        <v>1</v>
      </c>
      <c r="VI87" s="157" t="s">
        <v>279</v>
      </c>
      <c r="VJ87" s="157">
        <v>3</v>
      </c>
      <c r="VK87" s="157">
        <v>3</v>
      </c>
      <c r="VL87" s="157">
        <v>0</v>
      </c>
      <c r="VM87" s="157">
        <v>0</v>
      </c>
      <c r="VN87" s="158">
        <v>1</v>
      </c>
      <c r="VQ87" s="157" t="s">
        <v>279</v>
      </c>
      <c r="VR87" s="157">
        <v>3</v>
      </c>
      <c r="VS87" s="157">
        <v>3</v>
      </c>
      <c r="VT87" s="157">
        <v>0</v>
      </c>
      <c r="VU87" s="157">
        <v>0</v>
      </c>
      <c r="VV87" s="158">
        <v>1</v>
      </c>
      <c r="VY87" s="157" t="s">
        <v>279</v>
      </c>
      <c r="VZ87" s="157">
        <v>3</v>
      </c>
      <c r="WA87" s="157">
        <v>3</v>
      </c>
      <c r="WB87" s="157">
        <v>0</v>
      </c>
      <c r="WC87" s="157">
        <v>0</v>
      </c>
      <c r="WD87" s="158">
        <v>1</v>
      </c>
      <c r="WG87" s="157" t="s">
        <v>279</v>
      </c>
      <c r="WH87" s="157">
        <v>3</v>
      </c>
      <c r="WI87" s="157">
        <v>3</v>
      </c>
      <c r="WJ87" s="157">
        <v>0</v>
      </c>
      <c r="WK87" s="157">
        <v>0</v>
      </c>
      <c r="WL87" s="158">
        <v>1</v>
      </c>
      <c r="WM87" s="158"/>
      <c r="WO87" s="157" t="s">
        <v>279</v>
      </c>
      <c r="WP87" s="157">
        <v>3</v>
      </c>
      <c r="WQ87" s="157">
        <v>3</v>
      </c>
      <c r="WR87" s="157">
        <v>0</v>
      </c>
      <c r="WS87" s="157">
        <v>0</v>
      </c>
      <c r="WT87" s="158">
        <v>1</v>
      </c>
      <c r="WW87" s="157" t="s">
        <v>279</v>
      </c>
      <c r="WX87" s="157">
        <v>3</v>
      </c>
      <c r="WY87" s="157">
        <v>3</v>
      </c>
      <c r="WZ87" s="157">
        <v>0</v>
      </c>
      <c r="XA87" s="157">
        <v>0</v>
      </c>
      <c r="XB87" s="158">
        <v>1</v>
      </c>
      <c r="XE87" s="157" t="s">
        <v>279</v>
      </c>
      <c r="XF87" s="157">
        <v>3</v>
      </c>
      <c r="XG87" s="157">
        <v>3</v>
      </c>
      <c r="XH87" s="157">
        <v>0</v>
      </c>
      <c r="XI87" s="157">
        <v>0</v>
      </c>
      <c r="XJ87" s="158">
        <v>1</v>
      </c>
      <c r="XM87" s="157" t="s">
        <v>279</v>
      </c>
      <c r="XN87" s="157">
        <v>3</v>
      </c>
      <c r="XO87" s="157">
        <v>3</v>
      </c>
      <c r="XP87" s="157">
        <v>0</v>
      </c>
      <c r="XQ87" s="157">
        <v>0</v>
      </c>
      <c r="XR87" s="158">
        <v>1</v>
      </c>
    </row>
    <row r="88" spans="13:642" ht="15" customHeight="1" thickBot="1">
      <c r="P88" s="7" t="s">
        <v>128</v>
      </c>
      <c r="Q88" s="2">
        <v>5</v>
      </c>
      <c r="R88" s="2">
        <v>4</v>
      </c>
      <c r="S88" s="2">
        <v>1</v>
      </c>
      <c r="T88" s="2">
        <v>0</v>
      </c>
      <c r="U88" s="4">
        <v>0.8</v>
      </c>
      <c r="X88" s="7" t="s">
        <v>128</v>
      </c>
      <c r="Y88" s="2">
        <v>5</v>
      </c>
      <c r="Z88" s="2">
        <v>3</v>
      </c>
      <c r="AA88" s="2">
        <v>2</v>
      </c>
      <c r="AB88" s="2">
        <v>0</v>
      </c>
      <c r="AC88" s="4">
        <v>0.6</v>
      </c>
      <c r="CO88" s="2"/>
      <c r="KR88" s="116"/>
      <c r="KS88" s="116"/>
      <c r="KT88" s="116"/>
      <c r="KU88" s="116"/>
      <c r="KV88" s="116"/>
      <c r="KW88" s="116"/>
      <c r="KX88" s="116"/>
      <c r="KY88" s="116"/>
      <c r="KZ88" s="123" t="s">
        <v>71</v>
      </c>
      <c r="LA88" s="116">
        <v>192</v>
      </c>
      <c r="LB88" s="116">
        <v>183</v>
      </c>
      <c r="LC88" s="116">
        <v>7</v>
      </c>
      <c r="LD88" s="116">
        <v>2</v>
      </c>
      <c r="LE88" s="122">
        <v>0.94</v>
      </c>
      <c r="LF88" s="117" t="s">
        <v>275</v>
      </c>
      <c r="LH88" s="166" t="s">
        <v>84</v>
      </c>
      <c r="LI88" s="156">
        <v>135</v>
      </c>
      <c r="LJ88" s="156">
        <v>113</v>
      </c>
      <c r="LK88" s="156">
        <v>8</v>
      </c>
      <c r="LL88" s="156">
        <v>14</v>
      </c>
      <c r="LM88" s="162">
        <v>0.84</v>
      </c>
      <c r="LN88" s="158">
        <f>LM88-LE88</f>
        <v>-9.9999999999999978E-2</v>
      </c>
      <c r="LO88" s="157"/>
      <c r="LP88" s="157" t="s">
        <v>82</v>
      </c>
      <c r="LQ88" s="157">
        <v>71</v>
      </c>
      <c r="LR88" s="157">
        <v>33</v>
      </c>
      <c r="LS88" s="157">
        <v>10</v>
      </c>
      <c r="LT88" s="157">
        <v>28</v>
      </c>
      <c r="LU88" s="158">
        <f>LR88/LQ88</f>
        <v>0.46478873239436619</v>
      </c>
      <c r="LX88" s="157" t="s">
        <v>84</v>
      </c>
      <c r="LY88" s="157">
        <v>134</v>
      </c>
      <c r="LZ88" s="157">
        <v>113</v>
      </c>
      <c r="MA88" s="157">
        <v>10</v>
      </c>
      <c r="MB88" s="157">
        <v>11</v>
      </c>
      <c r="MC88" s="158">
        <f>LZ88/LY88</f>
        <v>0.84328358208955223</v>
      </c>
      <c r="MF88" s="156" t="s">
        <v>270</v>
      </c>
      <c r="MG88" s="156">
        <v>144</v>
      </c>
      <c r="MH88" s="156">
        <v>132</v>
      </c>
      <c r="MI88" s="156">
        <v>8</v>
      </c>
      <c r="MJ88" s="156">
        <v>4</v>
      </c>
      <c r="MK88" s="162">
        <v>0.92</v>
      </c>
      <c r="ML88" s="158">
        <f>MK88-MC88</f>
        <v>7.6716417910447809E-2</v>
      </c>
      <c r="MM88" s="157" t="s">
        <v>119</v>
      </c>
      <c r="MN88" s="163" t="s">
        <v>71</v>
      </c>
      <c r="MO88" s="156">
        <v>192</v>
      </c>
      <c r="MP88" s="156">
        <v>182</v>
      </c>
      <c r="MQ88" s="156">
        <v>7</v>
      </c>
      <c r="MR88" s="156">
        <v>3</v>
      </c>
      <c r="MS88" s="162">
        <v>0.94</v>
      </c>
      <c r="MT88" s="158">
        <f>MS88-MK88</f>
        <v>1.9999999999999907E-2</v>
      </c>
      <c r="MU88" s="157"/>
      <c r="MV88" s="156" t="s">
        <v>270</v>
      </c>
      <c r="MW88" s="156">
        <v>144</v>
      </c>
      <c r="MX88" s="156">
        <v>133</v>
      </c>
      <c r="MY88" s="156">
        <v>8</v>
      </c>
      <c r="MZ88" s="156">
        <v>3</v>
      </c>
      <c r="NA88" s="162">
        <v>0.92</v>
      </c>
      <c r="NB88" s="180" t="s">
        <v>290</v>
      </c>
      <c r="NC88" s="157"/>
      <c r="ND88" s="156" t="s">
        <v>72</v>
      </c>
      <c r="NE88" s="156">
        <v>85</v>
      </c>
      <c r="NF88" s="157">
        <v>53</v>
      </c>
      <c r="NG88" s="156">
        <v>2</v>
      </c>
      <c r="NH88" s="156">
        <v>30</v>
      </c>
      <c r="NI88" s="162">
        <v>0.62</v>
      </c>
      <c r="NJ88" s="158">
        <f t="shared" ref="NJ88" si="221">NI88-NA88</f>
        <v>-0.30000000000000004</v>
      </c>
      <c r="NK88" s="157"/>
      <c r="NL88" s="157"/>
      <c r="NM88" s="157"/>
      <c r="NN88" s="157"/>
      <c r="NO88" s="157"/>
      <c r="NP88" s="157"/>
      <c r="NR88" s="157"/>
      <c r="NS88" s="157"/>
      <c r="RQ88" s="157" t="s">
        <v>289</v>
      </c>
      <c r="RR88" s="157">
        <v>111</v>
      </c>
      <c r="RS88" s="157">
        <v>98</v>
      </c>
      <c r="RT88" s="157">
        <v>13</v>
      </c>
      <c r="RU88" s="157">
        <v>0</v>
      </c>
      <c r="RV88" s="158">
        <v>0.88</v>
      </c>
      <c r="RY88" s="157" t="s">
        <v>289</v>
      </c>
      <c r="RZ88" s="157">
        <v>10</v>
      </c>
      <c r="SA88" s="157">
        <v>0</v>
      </c>
      <c r="SB88" s="157">
        <v>0</v>
      </c>
      <c r="SC88" s="157">
        <v>10</v>
      </c>
      <c r="SD88" s="158">
        <v>0</v>
      </c>
      <c r="SG88" s="157" t="s">
        <v>289</v>
      </c>
      <c r="SH88" s="157">
        <v>111</v>
      </c>
      <c r="SI88" s="157">
        <v>98</v>
      </c>
      <c r="SJ88" s="157">
        <v>13</v>
      </c>
      <c r="SK88" s="157">
        <v>0</v>
      </c>
      <c r="SL88" s="158">
        <v>0.88</v>
      </c>
      <c r="SO88" s="157" t="s">
        <v>289</v>
      </c>
      <c r="SP88" s="157">
        <v>111</v>
      </c>
      <c r="SQ88" s="157">
        <v>98</v>
      </c>
      <c r="SR88" s="157">
        <v>13</v>
      </c>
      <c r="SS88" s="157">
        <v>0</v>
      </c>
      <c r="ST88" s="158">
        <v>0.88</v>
      </c>
      <c r="SW88" s="157" t="s">
        <v>289</v>
      </c>
      <c r="SX88" s="157">
        <v>111</v>
      </c>
      <c r="SY88" s="157">
        <v>98</v>
      </c>
      <c r="SZ88" s="157">
        <v>13</v>
      </c>
      <c r="TA88" s="157">
        <v>0</v>
      </c>
      <c r="TB88" s="158">
        <v>0.88</v>
      </c>
      <c r="TE88" s="157" t="s">
        <v>289</v>
      </c>
      <c r="TF88" s="157">
        <v>111</v>
      </c>
      <c r="TG88" s="157">
        <v>98</v>
      </c>
      <c r="TH88" s="157">
        <v>13</v>
      </c>
      <c r="TI88" s="157">
        <v>0</v>
      </c>
      <c r="TJ88" s="158">
        <v>0.88</v>
      </c>
      <c r="TM88" s="157" t="s">
        <v>289</v>
      </c>
      <c r="TN88" s="157">
        <v>111</v>
      </c>
      <c r="TO88" s="157">
        <v>98</v>
      </c>
      <c r="TP88" s="157">
        <v>13</v>
      </c>
      <c r="TQ88" s="157">
        <v>0</v>
      </c>
      <c r="TR88" s="158">
        <v>0.88</v>
      </c>
      <c r="TU88" s="157" t="s">
        <v>289</v>
      </c>
      <c r="TV88" s="157">
        <v>111</v>
      </c>
      <c r="TW88" s="157">
        <v>98</v>
      </c>
      <c r="TX88" s="157">
        <v>13</v>
      </c>
      <c r="TY88" s="157">
        <v>0</v>
      </c>
      <c r="TZ88" s="158">
        <v>0.88</v>
      </c>
      <c r="UC88" s="157" t="s">
        <v>289</v>
      </c>
      <c r="UD88" s="157">
        <v>111</v>
      </c>
      <c r="UE88" s="157">
        <v>98</v>
      </c>
      <c r="UF88" s="157">
        <v>13</v>
      </c>
      <c r="UG88" s="157">
        <v>0</v>
      </c>
      <c r="UH88" s="158">
        <v>0.88</v>
      </c>
      <c r="UK88" s="157" t="s">
        <v>289</v>
      </c>
      <c r="UL88" s="157">
        <v>111</v>
      </c>
      <c r="UM88" s="157">
        <v>98</v>
      </c>
      <c r="UN88" s="157">
        <v>13</v>
      </c>
      <c r="UO88" s="157">
        <v>0</v>
      </c>
      <c r="UP88" s="158">
        <v>0.88</v>
      </c>
      <c r="UT88" s="157">
        <f>SUM(UT80:UT87)</f>
        <v>607</v>
      </c>
      <c r="UU88" s="157">
        <f>SUM(UU80:UU87)</f>
        <v>605</v>
      </c>
      <c r="UX88" s="158">
        <f>UU88/UT88</f>
        <v>0.99670510708401971</v>
      </c>
      <c r="VB88" s="157">
        <f>SUM(VB80:VB87)</f>
        <v>607</v>
      </c>
      <c r="VC88" s="157">
        <f>SUM(VC80:VC87)</f>
        <v>605</v>
      </c>
      <c r="VF88" s="158">
        <f>VC88/VB88</f>
        <v>0.99670510708401971</v>
      </c>
      <c r="VJ88" s="157">
        <f>SUM(VJ80:VJ87)</f>
        <v>607</v>
      </c>
      <c r="VK88" s="157">
        <f>SUM(VK80:VK87)</f>
        <v>605</v>
      </c>
      <c r="VN88" s="158">
        <f>VK88/VJ88</f>
        <v>0.99670510708401971</v>
      </c>
      <c r="VR88" s="157">
        <f>SUM(VR80:VR87)</f>
        <v>607</v>
      </c>
      <c r="VS88" s="157">
        <f>SUM(VS80:VS87)</f>
        <v>605</v>
      </c>
      <c r="VV88" s="158">
        <f>VS88/VR88</f>
        <v>0.99670510708401971</v>
      </c>
      <c r="VZ88" s="157">
        <f>SUM(VZ80:VZ87)</f>
        <v>607</v>
      </c>
      <c r="WA88" s="157">
        <f>SUM(WA80:WA87)</f>
        <v>605</v>
      </c>
      <c r="WD88" s="158">
        <f>WA88/VZ88</f>
        <v>0.99670510708401971</v>
      </c>
      <c r="WH88" s="157">
        <f>SUM(WH80:WH87)</f>
        <v>607</v>
      </c>
      <c r="WI88" s="157">
        <f>SUM(WI80:WI87)</f>
        <v>605</v>
      </c>
      <c r="WL88" s="158">
        <f>WI88/WH88</f>
        <v>0.99670510708401971</v>
      </c>
      <c r="WM88" s="158"/>
      <c r="WO88" s="157"/>
      <c r="WP88" s="157">
        <f>SUM(WP80:WP87)</f>
        <v>607</v>
      </c>
      <c r="WQ88" s="157">
        <f>SUM(WQ80:WQ87)</f>
        <v>605</v>
      </c>
      <c r="WR88" s="157"/>
      <c r="WS88" s="157"/>
      <c r="WT88" s="158">
        <f>WQ88/WP88</f>
        <v>0.99670510708401971</v>
      </c>
      <c r="WX88" s="157">
        <f>SUM(WX80:WX87)</f>
        <v>607</v>
      </c>
      <c r="WY88" s="157">
        <f>SUM(WY80:WY87)</f>
        <v>605</v>
      </c>
      <c r="XB88" s="158">
        <f>WY88/WX88</f>
        <v>0.99670510708401971</v>
      </c>
      <c r="XF88" s="157">
        <f>SUM(XF80:XF87)</f>
        <v>607</v>
      </c>
      <c r="XG88" s="157">
        <f>SUM(XG80:XG87)</f>
        <v>605</v>
      </c>
      <c r="XJ88" s="158">
        <f>XG88/XF88</f>
        <v>0.99670510708401971</v>
      </c>
      <c r="XN88" s="157">
        <f>SUM(XN80:XN87)</f>
        <v>607</v>
      </c>
      <c r="XO88" s="157">
        <f>SUM(XO80:XO87)</f>
        <v>605</v>
      </c>
      <c r="XR88" s="158">
        <f>XO88/XN88</f>
        <v>0.99670510708401971</v>
      </c>
    </row>
    <row r="89" spans="13:642" ht="17.25" thickBot="1">
      <c r="EN89" s="2" t="s">
        <v>82</v>
      </c>
      <c r="EO89" s="2">
        <v>71</v>
      </c>
      <c r="EP89" s="2">
        <v>33</v>
      </c>
      <c r="EQ89" s="7">
        <v>10</v>
      </c>
      <c r="ER89" s="2">
        <v>28</v>
      </c>
      <c r="ES89" s="4">
        <v>0.46</v>
      </c>
      <c r="FL89" s="157" t="s">
        <v>29</v>
      </c>
      <c r="FM89" s="157">
        <v>128</v>
      </c>
      <c r="FN89" s="157">
        <v>114</v>
      </c>
      <c r="FO89" s="157">
        <v>12</v>
      </c>
      <c r="FP89" s="159">
        <v>2</v>
      </c>
      <c r="FQ89" s="158">
        <f>FN89/FM89</f>
        <v>0.890625</v>
      </c>
      <c r="FT89" s="159" t="s">
        <v>82</v>
      </c>
      <c r="FU89" s="159">
        <v>71</v>
      </c>
      <c r="FV89" s="159">
        <v>33</v>
      </c>
      <c r="FW89" s="159">
        <v>10</v>
      </c>
      <c r="FX89" s="159">
        <v>28</v>
      </c>
      <c r="FY89" s="28">
        <v>0.46</v>
      </c>
      <c r="GB89" s="2" t="s">
        <v>79</v>
      </c>
      <c r="GC89" s="2">
        <v>160</v>
      </c>
      <c r="GD89" s="2">
        <v>0</v>
      </c>
      <c r="GE89" s="2">
        <v>0</v>
      </c>
      <c r="GF89" s="7">
        <v>160</v>
      </c>
      <c r="GG89" s="4">
        <v>0</v>
      </c>
      <c r="GJ89" s="2" t="s">
        <v>56</v>
      </c>
      <c r="GK89" s="2">
        <v>152</v>
      </c>
      <c r="GL89" s="2">
        <v>110</v>
      </c>
      <c r="GM89" s="2">
        <v>0</v>
      </c>
      <c r="GN89" s="7">
        <v>42</v>
      </c>
      <c r="GO89" s="4">
        <v>0.72</v>
      </c>
      <c r="GP89" s="4">
        <f>GO89-GG89</f>
        <v>0.72</v>
      </c>
      <c r="GR89" s="2" t="s">
        <v>25</v>
      </c>
      <c r="GS89" s="2">
        <v>838</v>
      </c>
      <c r="GT89" s="2">
        <v>0</v>
      </c>
      <c r="GU89" s="2">
        <v>0</v>
      </c>
      <c r="GV89" s="7">
        <v>838</v>
      </c>
      <c r="GW89" s="4">
        <v>0</v>
      </c>
      <c r="GX89" s="111">
        <f>GW89-GO11</f>
        <v>0</v>
      </c>
      <c r="GZ89" s="2" t="s">
        <v>25</v>
      </c>
      <c r="HA89" s="2">
        <v>838</v>
      </c>
      <c r="HB89" s="2">
        <v>0</v>
      </c>
      <c r="HC89" s="2">
        <v>0</v>
      </c>
      <c r="HD89" s="2">
        <v>838</v>
      </c>
      <c r="HE89" s="4">
        <v>0</v>
      </c>
      <c r="IF89" s="17"/>
      <c r="IG89" s="17"/>
      <c r="IH89" s="17"/>
      <c r="II89" s="17"/>
      <c r="IJ89" s="17"/>
      <c r="IK89" s="110"/>
      <c r="IL89" s="17"/>
      <c r="IM89" s="17"/>
      <c r="KR89" s="116"/>
      <c r="KS89" s="116"/>
      <c r="KT89" s="116"/>
      <c r="KU89" s="116"/>
      <c r="KV89" s="116"/>
      <c r="KW89" s="116"/>
      <c r="KX89" s="116"/>
      <c r="KY89" s="116"/>
      <c r="KZ89" s="116" t="s">
        <v>86</v>
      </c>
      <c r="LA89" s="125">
        <v>519</v>
      </c>
      <c r="LB89" s="125">
        <v>491</v>
      </c>
      <c r="LC89" s="125">
        <v>2</v>
      </c>
      <c r="LD89" s="125">
        <v>26</v>
      </c>
      <c r="LE89" s="122">
        <v>0.95</v>
      </c>
      <c r="LF89" s="117" t="s">
        <v>274</v>
      </c>
      <c r="LH89" s="156" t="s">
        <v>179</v>
      </c>
      <c r="LI89" s="156">
        <v>144</v>
      </c>
      <c r="LJ89" s="156">
        <v>134</v>
      </c>
      <c r="LK89" s="156">
        <v>8</v>
      </c>
      <c r="LL89" s="156">
        <v>2</v>
      </c>
      <c r="LM89" s="162">
        <v>0.93</v>
      </c>
      <c r="LO89" s="157"/>
      <c r="LP89" s="157" t="s">
        <v>84</v>
      </c>
      <c r="LQ89" s="157">
        <v>134</v>
      </c>
      <c r="LR89" s="157">
        <v>113</v>
      </c>
      <c r="LS89" s="157">
        <v>10</v>
      </c>
      <c r="LT89" s="157">
        <v>11</v>
      </c>
      <c r="LU89" s="158">
        <f>LR89/LQ89</f>
        <v>0.84328358208955223</v>
      </c>
      <c r="MF89" s="163" t="s">
        <v>71</v>
      </c>
      <c r="MG89" s="156">
        <v>192</v>
      </c>
      <c r="MH89" s="156">
        <v>183</v>
      </c>
      <c r="MI89" s="156">
        <v>7</v>
      </c>
      <c r="MJ89" s="156">
        <v>2</v>
      </c>
      <c r="MK89" s="162">
        <v>0.94</v>
      </c>
      <c r="ML89" s="157"/>
      <c r="MM89" s="157"/>
      <c r="MN89" s="156" t="s">
        <v>82</v>
      </c>
      <c r="MO89" s="156">
        <v>71</v>
      </c>
      <c r="MP89" s="156">
        <v>33</v>
      </c>
      <c r="MQ89" s="156">
        <v>10</v>
      </c>
      <c r="MR89" s="156">
        <v>28</v>
      </c>
      <c r="MS89" s="162">
        <v>0.46</v>
      </c>
      <c r="MT89" s="158">
        <f>MS89-MK89</f>
        <v>-0.47999999999999993</v>
      </c>
      <c r="MU89" s="157"/>
      <c r="MV89" s="156" t="s">
        <v>82</v>
      </c>
      <c r="MW89" s="156">
        <v>71</v>
      </c>
      <c r="MX89" s="156">
        <v>33</v>
      </c>
      <c r="MY89" s="156">
        <v>10</v>
      </c>
      <c r="MZ89" s="156">
        <v>28</v>
      </c>
      <c r="NA89" s="162">
        <v>0.46</v>
      </c>
      <c r="NB89" s="157" t="s">
        <v>257</v>
      </c>
      <c r="NC89" s="157"/>
      <c r="ND89" s="163" t="s">
        <v>25</v>
      </c>
      <c r="NE89" s="156">
        <v>847</v>
      </c>
      <c r="NF89" s="157">
        <v>836</v>
      </c>
      <c r="NG89" s="156">
        <v>10</v>
      </c>
      <c r="NH89" s="156">
        <v>0</v>
      </c>
      <c r="NI89" s="162">
        <v>0.98</v>
      </c>
      <c r="NJ89" s="157"/>
      <c r="NK89" s="157"/>
      <c r="NL89" s="157"/>
      <c r="NM89" s="157"/>
      <c r="NN89" s="157"/>
      <c r="NO89" s="157"/>
      <c r="NP89" s="157"/>
      <c r="NR89" s="157"/>
      <c r="NS89" s="157"/>
      <c r="SN89" s="157"/>
    </row>
    <row r="90" spans="13:642" ht="15">
      <c r="CO90" s="2"/>
      <c r="FL90" s="161" t="s">
        <v>71</v>
      </c>
      <c r="FM90" s="157">
        <v>192</v>
      </c>
      <c r="FN90" s="157">
        <v>175</v>
      </c>
      <c r="FO90" s="157">
        <v>6</v>
      </c>
      <c r="FP90" s="107">
        <v>11</v>
      </c>
      <c r="FQ90" s="158">
        <v>0.9</v>
      </c>
      <c r="GB90" s="161" t="s">
        <v>71</v>
      </c>
      <c r="GC90" s="157">
        <v>192</v>
      </c>
      <c r="GD90" s="157">
        <v>185</v>
      </c>
      <c r="GE90" s="157">
        <v>7</v>
      </c>
      <c r="GF90" s="157">
        <v>0</v>
      </c>
      <c r="GG90" s="158">
        <v>0.95</v>
      </c>
      <c r="GJ90" s="159" t="s">
        <v>82</v>
      </c>
      <c r="GK90" s="159">
        <v>71</v>
      </c>
      <c r="GL90" s="159">
        <v>33</v>
      </c>
      <c r="GM90" s="159">
        <v>10</v>
      </c>
      <c r="GN90" s="159">
        <v>28</v>
      </c>
      <c r="GO90" s="28">
        <v>0.46</v>
      </c>
      <c r="GR90" s="2" t="s">
        <v>51</v>
      </c>
      <c r="GS90" s="2">
        <v>45</v>
      </c>
      <c r="GT90" s="2">
        <v>0</v>
      </c>
      <c r="GU90" s="2">
        <v>0</v>
      </c>
      <c r="GV90" s="7">
        <v>45</v>
      </c>
      <c r="GW90" s="4">
        <v>0</v>
      </c>
      <c r="GZ90" s="2" t="s">
        <v>51</v>
      </c>
      <c r="HA90" s="2">
        <v>45</v>
      </c>
      <c r="HB90" s="2">
        <v>0</v>
      </c>
      <c r="HC90" s="2">
        <v>0</v>
      </c>
      <c r="HD90" s="2">
        <v>45</v>
      </c>
      <c r="HE90" s="4">
        <v>0</v>
      </c>
      <c r="IF90" s="17"/>
      <c r="IG90" s="17"/>
      <c r="IH90" s="17"/>
      <c r="II90" s="17"/>
      <c r="IJ90" s="17"/>
      <c r="IK90" s="110"/>
      <c r="IL90" s="17"/>
      <c r="IM90" s="17"/>
      <c r="KR90" s="116"/>
      <c r="KS90" s="116"/>
      <c r="KT90" s="116"/>
      <c r="KU90" s="116"/>
      <c r="KV90" s="116"/>
      <c r="KW90" s="116"/>
      <c r="KX90" s="116"/>
      <c r="KY90" s="116"/>
      <c r="KZ90" s="116" t="s">
        <v>82</v>
      </c>
      <c r="LA90" s="116">
        <v>71</v>
      </c>
      <c r="LB90" s="116">
        <v>33</v>
      </c>
      <c r="LC90" s="116">
        <v>10</v>
      </c>
      <c r="LD90" s="116">
        <v>28</v>
      </c>
      <c r="LE90" s="122">
        <v>0.47</v>
      </c>
      <c r="LF90" s="117" t="s">
        <v>274</v>
      </c>
      <c r="LP90" s="163" t="s">
        <v>29</v>
      </c>
      <c r="LQ90" s="157">
        <v>267</v>
      </c>
      <c r="LR90" s="157">
        <v>128</v>
      </c>
      <c r="LS90" s="157">
        <v>0</v>
      </c>
      <c r="LT90" s="157">
        <v>139</v>
      </c>
      <c r="MF90" s="156" t="s">
        <v>84</v>
      </c>
      <c r="MG90" s="156">
        <v>134</v>
      </c>
      <c r="MH90" s="156">
        <v>113</v>
      </c>
      <c r="MI90" s="156">
        <v>10</v>
      </c>
      <c r="MJ90" s="156">
        <v>11</v>
      </c>
      <c r="MK90" s="162">
        <v>0.84</v>
      </c>
      <c r="ML90" s="158">
        <f>MK90-MC90</f>
        <v>0.84</v>
      </c>
      <c r="MM90" s="157"/>
      <c r="MN90" s="156" t="s">
        <v>266</v>
      </c>
      <c r="MO90" s="156">
        <v>160</v>
      </c>
      <c r="MP90" s="156">
        <v>32</v>
      </c>
      <c r="MQ90" s="156">
        <v>49</v>
      </c>
      <c r="MR90" s="156">
        <v>79</v>
      </c>
      <c r="MS90" s="162">
        <v>0.2</v>
      </c>
      <c r="MT90" s="158">
        <f>MS90-MK90</f>
        <v>-0.6399999999999999</v>
      </c>
      <c r="MU90" s="157"/>
      <c r="MV90" s="179" t="s">
        <v>29</v>
      </c>
      <c r="MW90" s="170">
        <v>163</v>
      </c>
      <c r="MX90" s="170">
        <v>128</v>
      </c>
      <c r="MY90" s="170">
        <v>0</v>
      </c>
      <c r="MZ90" s="170">
        <v>35</v>
      </c>
      <c r="NA90" s="178">
        <v>0.79</v>
      </c>
      <c r="NB90" s="157"/>
      <c r="NC90" s="157"/>
      <c r="ND90" s="163" t="s">
        <v>32</v>
      </c>
      <c r="NE90" s="156">
        <v>628</v>
      </c>
      <c r="NF90" s="157">
        <v>618</v>
      </c>
      <c r="NG90" s="156">
        <v>9</v>
      </c>
      <c r="NH90" s="156">
        <v>0</v>
      </c>
      <c r="NI90" s="162">
        <f>NF90/NE90</f>
        <v>0.98407643312101911</v>
      </c>
      <c r="NJ90" s="157"/>
      <c r="NK90" s="157"/>
      <c r="NL90" s="157"/>
      <c r="NM90" s="157"/>
      <c r="NN90" s="157"/>
      <c r="NO90" s="157"/>
      <c r="NP90" s="157"/>
      <c r="NR90" s="157"/>
      <c r="NS90" s="157"/>
      <c r="SN90" s="157"/>
      <c r="US90" s="157" t="s">
        <v>289</v>
      </c>
      <c r="UT90" s="157">
        <v>111</v>
      </c>
      <c r="UU90" s="157">
        <v>98</v>
      </c>
      <c r="UV90" s="157">
        <v>13</v>
      </c>
      <c r="UW90" s="157">
        <v>0</v>
      </c>
      <c r="UX90" s="158">
        <v>0.88</v>
      </c>
      <c r="VA90" s="157" t="s">
        <v>289</v>
      </c>
      <c r="VB90" s="157">
        <v>111</v>
      </c>
      <c r="VC90" s="157">
        <v>98</v>
      </c>
      <c r="VD90" s="157">
        <v>13</v>
      </c>
      <c r="VE90" s="157">
        <v>0</v>
      </c>
      <c r="VF90" s="158">
        <v>0.88</v>
      </c>
      <c r="VI90" s="157" t="s">
        <v>423</v>
      </c>
      <c r="VJ90" s="157">
        <v>11</v>
      </c>
      <c r="VK90" s="157">
        <v>4</v>
      </c>
      <c r="VL90" s="157">
        <v>7</v>
      </c>
      <c r="VM90" s="157">
        <v>0</v>
      </c>
      <c r="VN90" s="158">
        <v>0.36</v>
      </c>
    </row>
    <row r="91" spans="13:642" ht="15">
      <c r="EN91" s="2" t="s">
        <v>145</v>
      </c>
      <c r="EO91" s="2">
        <v>262</v>
      </c>
      <c r="EP91" s="2">
        <v>261</v>
      </c>
      <c r="EQ91" s="7">
        <v>1</v>
      </c>
      <c r="ER91" s="2">
        <v>0</v>
      </c>
      <c r="ES91" s="4">
        <v>1</v>
      </c>
      <c r="FG91" s="2">
        <f>FG74+FH74+FO74+FP74+FW74+FX74+GM92+GN92</f>
        <v>2860</v>
      </c>
      <c r="FL91" s="159" t="s">
        <v>82</v>
      </c>
      <c r="FM91" s="159">
        <v>71</v>
      </c>
      <c r="FN91" s="159">
        <v>33</v>
      </c>
      <c r="FO91" s="159">
        <v>10</v>
      </c>
      <c r="FP91" s="159">
        <v>28</v>
      </c>
      <c r="FQ91" s="28">
        <v>0.46</v>
      </c>
      <c r="GJ91" s="17" t="s">
        <v>73</v>
      </c>
      <c r="GK91" s="17">
        <v>281</v>
      </c>
      <c r="GL91" s="17">
        <v>214</v>
      </c>
      <c r="GM91" s="17">
        <v>18</v>
      </c>
      <c r="GN91" s="109">
        <v>49</v>
      </c>
      <c r="GO91" s="110">
        <v>0.76</v>
      </c>
      <c r="GZ91" s="2" t="s">
        <v>57</v>
      </c>
      <c r="HA91" s="2">
        <v>56</v>
      </c>
      <c r="HB91" s="2">
        <v>0</v>
      </c>
      <c r="HC91" s="2">
        <v>0</v>
      </c>
      <c r="HD91" s="2">
        <v>56</v>
      </c>
      <c r="HE91" s="4">
        <v>0</v>
      </c>
      <c r="IF91" s="17"/>
      <c r="IG91" s="17"/>
      <c r="IH91" s="17"/>
      <c r="II91" s="17"/>
      <c r="IJ91" s="17"/>
      <c r="IK91" s="110"/>
      <c r="IL91" s="17"/>
      <c r="IM91" s="17"/>
      <c r="KJ91" s="2" t="s">
        <v>84</v>
      </c>
      <c r="KK91" s="2">
        <v>135</v>
      </c>
      <c r="KL91" s="2">
        <v>112</v>
      </c>
      <c r="KM91" s="2">
        <v>9</v>
      </c>
      <c r="KN91" s="2">
        <v>14</v>
      </c>
      <c r="KO91" s="4">
        <f>KL91/KK91</f>
        <v>0.82962962962962961</v>
      </c>
      <c r="KR91" s="116"/>
      <c r="KS91" s="116"/>
      <c r="KT91" s="116"/>
      <c r="KU91" s="116"/>
      <c r="KV91" s="116"/>
      <c r="KW91" s="116"/>
      <c r="KX91" s="116"/>
      <c r="KY91" s="116"/>
      <c r="KZ91" s="116" t="s">
        <v>84</v>
      </c>
      <c r="LA91" s="125">
        <v>135</v>
      </c>
      <c r="LB91" s="125">
        <v>112</v>
      </c>
      <c r="LC91" s="125">
        <v>9</v>
      </c>
      <c r="LD91" s="125">
        <v>14</v>
      </c>
      <c r="LE91" s="116"/>
      <c r="LF91" s="117" t="s">
        <v>274</v>
      </c>
      <c r="MV91" s="156" t="s">
        <v>84</v>
      </c>
      <c r="MW91" s="156">
        <v>134</v>
      </c>
      <c r="MX91" s="156">
        <v>111</v>
      </c>
      <c r="MY91" s="156">
        <v>10</v>
      </c>
      <c r="MZ91" s="156">
        <v>13</v>
      </c>
      <c r="NA91" s="162">
        <v>0.81</v>
      </c>
      <c r="NB91" s="2" t="s">
        <v>297</v>
      </c>
      <c r="ND91" s="163" t="s">
        <v>71</v>
      </c>
      <c r="NE91" s="156">
        <v>192</v>
      </c>
      <c r="NF91" s="157">
        <v>185</v>
      </c>
      <c r="NG91" s="156">
        <v>4</v>
      </c>
      <c r="NH91" s="156">
        <v>0</v>
      </c>
      <c r="NI91" s="162">
        <v>0.95</v>
      </c>
      <c r="NJ91" s="157"/>
      <c r="NK91" s="157"/>
      <c r="NL91" s="163" t="s">
        <v>71</v>
      </c>
      <c r="NM91" s="156">
        <v>192</v>
      </c>
      <c r="NN91" s="157">
        <v>185</v>
      </c>
      <c r="NO91" s="156">
        <v>4</v>
      </c>
      <c r="NP91" s="156">
        <v>0</v>
      </c>
      <c r="NQ91" s="162">
        <v>0.95</v>
      </c>
      <c r="NR91" s="157"/>
      <c r="NS91" s="157"/>
      <c r="OO91" s="161" t="s">
        <v>29</v>
      </c>
      <c r="OP91" s="157">
        <v>163</v>
      </c>
      <c r="OQ91" s="157">
        <v>128</v>
      </c>
      <c r="OR91" s="157">
        <v>0</v>
      </c>
      <c r="OS91" s="159">
        <v>35</v>
      </c>
      <c r="OT91" s="158">
        <f t="shared" ref="OT91:OT92" si="222">OQ91/OP91</f>
        <v>0.78527607361963192</v>
      </c>
      <c r="OW91" s="161" t="s">
        <v>71</v>
      </c>
      <c r="OX91" s="157">
        <v>192</v>
      </c>
      <c r="OY91" s="157">
        <v>175</v>
      </c>
      <c r="OZ91" s="159">
        <v>6</v>
      </c>
      <c r="PA91" s="159">
        <v>11</v>
      </c>
      <c r="PB91" s="158" t="s">
        <v>334</v>
      </c>
      <c r="PC91" s="2" t="s">
        <v>333</v>
      </c>
      <c r="PE91" s="157" t="s">
        <v>69</v>
      </c>
      <c r="PF91" s="157">
        <v>176</v>
      </c>
      <c r="PG91" s="157">
        <v>173</v>
      </c>
      <c r="PH91" s="157">
        <v>2</v>
      </c>
      <c r="PI91" s="159">
        <v>1</v>
      </c>
      <c r="PJ91" s="158" t="s">
        <v>353</v>
      </c>
      <c r="PM91" s="161" t="s">
        <v>71</v>
      </c>
      <c r="PN91" s="157">
        <v>192</v>
      </c>
      <c r="PO91" s="157">
        <v>175</v>
      </c>
      <c r="PP91" s="157">
        <v>6</v>
      </c>
      <c r="PQ91" s="159">
        <v>11</v>
      </c>
      <c r="PR91" s="158" t="s">
        <v>333</v>
      </c>
      <c r="PS91" s="2" t="s">
        <v>334</v>
      </c>
      <c r="PU91" s="157" t="s">
        <v>270</v>
      </c>
      <c r="PV91" s="157">
        <v>144</v>
      </c>
      <c r="PW91" s="157">
        <v>130</v>
      </c>
      <c r="PX91" s="157">
        <v>6</v>
      </c>
      <c r="PY91" s="157">
        <v>8</v>
      </c>
      <c r="PZ91" s="158" t="s">
        <v>301</v>
      </c>
      <c r="QA91" s="2" t="s">
        <v>304</v>
      </c>
      <c r="QC91" s="161" t="s">
        <v>71</v>
      </c>
      <c r="QD91" s="157">
        <v>192</v>
      </c>
      <c r="QE91" s="157">
        <v>183</v>
      </c>
      <c r="QF91" s="157">
        <v>7</v>
      </c>
      <c r="QG91" s="159">
        <v>2</v>
      </c>
      <c r="QH91" s="158" t="s">
        <v>321</v>
      </c>
      <c r="QI91" s="2" t="s">
        <v>319</v>
      </c>
      <c r="QK91" s="161" t="s">
        <v>58</v>
      </c>
      <c r="QL91" s="157">
        <v>3</v>
      </c>
      <c r="QM91" s="157">
        <v>0</v>
      </c>
      <c r="QN91" s="157">
        <v>0</v>
      </c>
      <c r="QO91" s="159">
        <v>3</v>
      </c>
      <c r="QW91" s="159"/>
      <c r="RE91" s="159"/>
      <c r="RM91" s="159"/>
      <c r="RU91" s="159"/>
      <c r="SC91" s="159"/>
      <c r="SK91" s="159"/>
      <c r="SN91" s="157"/>
      <c r="SS91" s="159"/>
      <c r="TA91" s="159"/>
      <c r="TI91" s="159"/>
      <c r="TQ91" s="159"/>
      <c r="TY91" s="159"/>
      <c r="UG91" s="159"/>
      <c r="UO91" s="159"/>
      <c r="UW91" s="159"/>
      <c r="VE91" s="159"/>
      <c r="VM91" s="159"/>
      <c r="VU91" s="159"/>
      <c r="WC91" s="159"/>
      <c r="WK91" s="159"/>
    </row>
    <row r="92" spans="13:642" ht="15" customHeight="1">
      <c r="GM92" s="2">
        <f>SUM(GM3:GM91)</f>
        <v>392</v>
      </c>
      <c r="GN92" s="2">
        <f>SUM(GN3:GN91)</f>
        <v>469</v>
      </c>
      <c r="GR92" s="2" t="s">
        <v>84</v>
      </c>
      <c r="GS92" s="2">
        <v>135</v>
      </c>
      <c r="GT92" s="2">
        <v>112</v>
      </c>
      <c r="GU92" s="7">
        <v>11</v>
      </c>
      <c r="GV92" s="2">
        <v>12</v>
      </c>
      <c r="GW92" s="4">
        <v>0.83</v>
      </c>
      <c r="IF92" s="17"/>
      <c r="IG92" s="17"/>
      <c r="IH92" s="17"/>
      <c r="II92" s="17"/>
      <c r="IJ92" s="17"/>
      <c r="IK92" s="110"/>
      <c r="IL92" s="17"/>
      <c r="IM92" s="17"/>
      <c r="KJ92" s="2" t="s">
        <v>82</v>
      </c>
      <c r="KK92" s="2">
        <v>71</v>
      </c>
      <c r="KL92" s="2">
        <v>33</v>
      </c>
      <c r="KM92" s="2">
        <v>10</v>
      </c>
      <c r="KN92" s="2">
        <v>28</v>
      </c>
      <c r="KO92" s="4">
        <f>KL92/KK92</f>
        <v>0.46478873239436619</v>
      </c>
      <c r="LC92" s="2">
        <f>SUM(LC3:LC91)</f>
        <v>434</v>
      </c>
      <c r="LD92" s="2">
        <f>SUM(LD3:LD91)</f>
        <v>373</v>
      </c>
      <c r="NB92" s="2" t="s">
        <v>291</v>
      </c>
      <c r="ND92" s="156" t="s">
        <v>84</v>
      </c>
      <c r="NE92" s="156">
        <v>134</v>
      </c>
      <c r="NF92" s="156">
        <v>109</v>
      </c>
      <c r="NG92" s="156">
        <v>12</v>
      </c>
      <c r="NH92" s="156">
        <v>13</v>
      </c>
      <c r="NI92" s="162">
        <v>0.81</v>
      </c>
      <c r="NJ92" s="157"/>
      <c r="NK92" s="157"/>
      <c r="NL92" s="156" t="s">
        <v>84</v>
      </c>
      <c r="NM92" s="156">
        <v>134</v>
      </c>
      <c r="NN92" s="156">
        <v>109</v>
      </c>
      <c r="NO92" s="156">
        <v>12</v>
      </c>
      <c r="NP92" s="156">
        <v>13</v>
      </c>
      <c r="NQ92" s="162">
        <v>0.81</v>
      </c>
      <c r="NR92" s="157"/>
      <c r="NS92" s="157"/>
      <c r="OO92" s="157" t="s">
        <v>49</v>
      </c>
      <c r="OP92" s="157">
        <v>15</v>
      </c>
      <c r="OQ92" s="157">
        <v>13</v>
      </c>
      <c r="OR92" s="157">
        <v>0</v>
      </c>
      <c r="OS92" s="157">
        <v>2</v>
      </c>
      <c r="OT92" s="158">
        <f t="shared" si="222"/>
        <v>0.8666666666666667</v>
      </c>
      <c r="OU92" s="2" t="s">
        <v>362</v>
      </c>
      <c r="PB92" s="158" t="s">
        <v>321</v>
      </c>
      <c r="PC92" s="2" t="s">
        <v>335</v>
      </c>
      <c r="PE92" s="157" t="s">
        <v>270</v>
      </c>
      <c r="PF92" s="157">
        <v>144</v>
      </c>
      <c r="PG92" s="157">
        <v>130</v>
      </c>
      <c r="PH92" s="157">
        <v>6</v>
      </c>
      <c r="PI92" s="157">
        <v>8</v>
      </c>
      <c r="PJ92" s="158" t="s">
        <v>303</v>
      </c>
      <c r="PR92" s="158" t="s">
        <v>321</v>
      </c>
      <c r="PS92" s="2" t="s">
        <v>335</v>
      </c>
      <c r="PZ92" s="158" t="s">
        <v>305</v>
      </c>
      <c r="QA92" s="2" t="s">
        <v>302</v>
      </c>
      <c r="QC92" s="157" t="s">
        <v>72</v>
      </c>
      <c r="QD92" s="157">
        <v>85</v>
      </c>
      <c r="QE92" s="157">
        <v>53</v>
      </c>
      <c r="QF92" s="157">
        <v>2</v>
      </c>
      <c r="QG92" s="159">
        <v>30</v>
      </c>
      <c r="QH92" s="158" t="s">
        <v>361</v>
      </c>
      <c r="QK92" s="157" t="s">
        <v>68</v>
      </c>
      <c r="QL92" s="157">
        <v>1597</v>
      </c>
      <c r="QM92" s="157">
        <v>1164</v>
      </c>
      <c r="QN92" s="159">
        <v>11</v>
      </c>
      <c r="QO92" s="159">
        <v>422</v>
      </c>
      <c r="QV92" s="159"/>
      <c r="QW92" s="159"/>
      <c r="RD92" s="159"/>
      <c r="RE92" s="159"/>
      <c r="RL92" s="159"/>
      <c r="RM92" s="159"/>
      <c r="RT92" s="159"/>
      <c r="RU92" s="159"/>
      <c r="SN92" s="157"/>
      <c r="ST92" s="183"/>
    </row>
    <row r="93" spans="13:642" ht="15" customHeight="1">
      <c r="CB93" s="2" t="s">
        <v>182</v>
      </c>
      <c r="CC93" s="2">
        <f>SUM(CC3:CC70)</f>
        <v>7454</v>
      </c>
      <c r="CD93" s="2">
        <f>SUM(CD3:CD70)</f>
        <v>6225</v>
      </c>
      <c r="CG93" s="4">
        <f>CD93/CC93</f>
        <v>0.83512208210356853</v>
      </c>
      <c r="CJ93" s="2" t="s">
        <v>182</v>
      </c>
      <c r="CK93" s="2">
        <f>SUM(CK3:CK70)</f>
        <v>7454</v>
      </c>
      <c r="CL93" s="2">
        <f>SUM(CL3:CL70)</f>
        <v>6230</v>
      </c>
      <c r="CO93" s="4">
        <f>CL93/CK93</f>
        <v>0.83579286289240673</v>
      </c>
      <c r="EW93" s="2">
        <f>EZ74+EY74+ER85+EQ85+EJ85+EI85</f>
        <v>2023</v>
      </c>
      <c r="GU93" s="2">
        <f>SUM(GU3:GU92)</f>
        <v>372</v>
      </c>
      <c r="GV93" s="2">
        <f>SUM(GV3:GV92)</f>
        <v>1193</v>
      </c>
      <c r="IF93" s="17"/>
      <c r="IG93" s="17"/>
      <c r="IH93" s="17"/>
      <c r="II93" s="17"/>
      <c r="IJ93" s="17"/>
      <c r="IK93" s="110"/>
      <c r="IL93" s="17"/>
      <c r="IM93" s="17"/>
      <c r="KJ93" s="2" t="s">
        <v>35</v>
      </c>
      <c r="KK93" s="2">
        <v>48</v>
      </c>
      <c r="KL93" s="2">
        <v>20</v>
      </c>
      <c r="KM93" s="2">
        <v>22</v>
      </c>
      <c r="KN93" s="2">
        <v>6</v>
      </c>
      <c r="KO93" s="4">
        <f>KL93/KK93</f>
        <v>0.41666666666666669</v>
      </c>
      <c r="NB93" s="2" t="s">
        <v>292</v>
      </c>
      <c r="ND93" s="156" t="s">
        <v>82</v>
      </c>
      <c r="NE93" s="156">
        <v>71</v>
      </c>
      <c r="NF93" s="156">
        <v>33</v>
      </c>
      <c r="NG93" s="156">
        <v>10</v>
      </c>
      <c r="NH93" s="156">
        <v>28</v>
      </c>
      <c r="NI93" s="162">
        <v>0.46</v>
      </c>
      <c r="NJ93" s="157"/>
      <c r="NK93" s="157"/>
      <c r="NL93" s="156" t="s">
        <v>82</v>
      </c>
      <c r="NM93" s="156">
        <v>71</v>
      </c>
      <c r="NN93" s="156">
        <v>33</v>
      </c>
      <c r="NO93" s="156">
        <v>10</v>
      </c>
      <c r="NP93" s="156">
        <v>28</v>
      </c>
      <c r="NQ93" s="162">
        <v>0.46</v>
      </c>
      <c r="NR93" s="157"/>
      <c r="NS93" s="157"/>
      <c r="OU93" s="2" t="s">
        <v>324</v>
      </c>
      <c r="PB93" s="158" t="s">
        <v>343</v>
      </c>
      <c r="PC93" s="2" t="s">
        <v>344</v>
      </c>
      <c r="PJ93" s="158" t="s">
        <v>301</v>
      </c>
      <c r="PR93" s="158" t="s">
        <v>343</v>
      </c>
      <c r="PS93" s="2" t="s">
        <v>344</v>
      </c>
      <c r="PZ93" s="158" t="s">
        <v>303</v>
      </c>
      <c r="QA93" s="2" t="s">
        <v>307</v>
      </c>
      <c r="QC93" s="157" t="s">
        <v>270</v>
      </c>
      <c r="QD93" s="157">
        <v>144</v>
      </c>
      <c r="QE93" s="157">
        <v>130</v>
      </c>
      <c r="QF93" s="159">
        <v>6</v>
      </c>
      <c r="QG93" s="159">
        <v>8</v>
      </c>
      <c r="QH93" s="158" t="s">
        <v>301</v>
      </c>
      <c r="QI93" s="2" t="s">
        <v>304</v>
      </c>
      <c r="QK93" s="157" t="s">
        <v>270</v>
      </c>
      <c r="QL93" s="157">
        <v>144</v>
      </c>
      <c r="QM93" s="157">
        <v>130</v>
      </c>
      <c r="QN93" s="159">
        <v>6</v>
      </c>
      <c r="QO93" s="159">
        <v>8</v>
      </c>
      <c r="QP93" s="158" t="s">
        <v>301</v>
      </c>
      <c r="QQ93" s="2" t="s">
        <v>304</v>
      </c>
      <c r="QS93" s="177" t="s">
        <v>270</v>
      </c>
      <c r="QT93" s="177">
        <v>144</v>
      </c>
      <c r="QU93" s="177">
        <v>130</v>
      </c>
      <c r="QV93" s="107">
        <v>6</v>
      </c>
      <c r="QW93" s="107">
        <v>8</v>
      </c>
      <c r="QX93" s="191" t="s">
        <v>301</v>
      </c>
      <c r="RA93" s="157" t="s">
        <v>270</v>
      </c>
      <c r="RB93" s="157">
        <v>144</v>
      </c>
      <c r="RC93" s="157">
        <v>130</v>
      </c>
      <c r="RD93" s="159">
        <v>6</v>
      </c>
      <c r="RE93" s="159">
        <v>8</v>
      </c>
      <c r="RF93" s="158" t="s">
        <v>301</v>
      </c>
      <c r="RH93" s="157"/>
      <c r="RI93" s="157" t="s">
        <v>270</v>
      </c>
      <c r="RJ93" s="157">
        <v>144</v>
      </c>
      <c r="RK93" s="159">
        <v>127</v>
      </c>
      <c r="RL93" s="159">
        <v>8</v>
      </c>
      <c r="RM93" s="159">
        <v>9</v>
      </c>
      <c r="RQ93" s="157" t="s">
        <v>35</v>
      </c>
      <c r="RR93" s="157">
        <v>48</v>
      </c>
      <c r="RS93" s="157">
        <v>21</v>
      </c>
      <c r="RT93" s="159">
        <v>21</v>
      </c>
      <c r="RU93" s="159">
        <v>6</v>
      </c>
      <c r="RV93" s="158" t="s">
        <v>368</v>
      </c>
      <c r="RY93" s="157" t="s">
        <v>35</v>
      </c>
      <c r="RZ93" s="157">
        <v>48</v>
      </c>
      <c r="SA93" s="157">
        <v>21</v>
      </c>
      <c r="SB93" s="159">
        <v>21</v>
      </c>
      <c r="SC93" s="159">
        <v>6</v>
      </c>
      <c r="SE93" s="192"/>
      <c r="SF93" s="192"/>
      <c r="SG93" s="157" t="s">
        <v>35</v>
      </c>
      <c r="SH93" s="157">
        <v>48</v>
      </c>
      <c r="SI93" s="157">
        <v>21</v>
      </c>
      <c r="SJ93" s="159">
        <v>21</v>
      </c>
      <c r="SK93" s="159">
        <v>6</v>
      </c>
      <c r="SL93" s="158" t="s">
        <v>388</v>
      </c>
      <c r="SM93" s="192"/>
      <c r="SN93" s="157"/>
      <c r="SO93" s="157" t="s">
        <v>35</v>
      </c>
      <c r="SP93" s="157">
        <v>48</v>
      </c>
      <c r="SQ93" s="157">
        <v>21</v>
      </c>
      <c r="SR93" s="159">
        <v>21</v>
      </c>
      <c r="SS93" s="159">
        <v>6</v>
      </c>
      <c r="ST93" s="158" t="s">
        <v>392</v>
      </c>
      <c r="SU93" s="192"/>
      <c r="SW93" s="157" t="s">
        <v>35</v>
      </c>
      <c r="SX93" s="157">
        <v>48</v>
      </c>
      <c r="SY93" s="157">
        <v>21</v>
      </c>
      <c r="SZ93" s="157">
        <v>21</v>
      </c>
      <c r="TA93" s="157">
        <v>6</v>
      </c>
      <c r="TC93" s="192"/>
      <c r="TE93" s="157" t="s">
        <v>35</v>
      </c>
      <c r="TF93" s="157">
        <v>48</v>
      </c>
      <c r="TG93" s="157">
        <v>21</v>
      </c>
      <c r="TH93" s="157">
        <v>21</v>
      </c>
      <c r="TI93" s="157">
        <v>6</v>
      </c>
      <c r="TK93" s="192"/>
      <c r="TM93" s="157" t="s">
        <v>35</v>
      </c>
      <c r="TN93" s="157">
        <v>48</v>
      </c>
      <c r="TO93" s="157">
        <v>21</v>
      </c>
      <c r="TP93" s="157">
        <v>21</v>
      </c>
      <c r="TQ93" s="157">
        <v>6</v>
      </c>
      <c r="TU93" s="161" t="s">
        <v>71</v>
      </c>
      <c r="TV93" s="157">
        <v>192</v>
      </c>
      <c r="TW93" s="157">
        <v>184</v>
      </c>
      <c r="TX93" s="157">
        <v>7</v>
      </c>
      <c r="TY93" s="157">
        <v>1</v>
      </c>
      <c r="TZ93" s="158" t="s">
        <v>411</v>
      </c>
      <c r="UC93" s="157" t="s">
        <v>270</v>
      </c>
      <c r="UD93" s="157">
        <v>144</v>
      </c>
      <c r="UE93" s="159">
        <v>134</v>
      </c>
      <c r="UF93" s="159">
        <v>8</v>
      </c>
      <c r="UG93" s="159">
        <v>2</v>
      </c>
      <c r="UK93" s="157" t="s">
        <v>35</v>
      </c>
      <c r="UL93" s="157">
        <v>48</v>
      </c>
      <c r="UM93" s="157">
        <v>21</v>
      </c>
      <c r="UN93" s="159">
        <v>21</v>
      </c>
      <c r="UO93" s="159">
        <v>6</v>
      </c>
      <c r="US93" s="157" t="s">
        <v>70</v>
      </c>
      <c r="UT93" s="157">
        <v>270</v>
      </c>
      <c r="UU93" s="157">
        <v>0</v>
      </c>
      <c r="UV93" s="157">
        <v>0</v>
      </c>
      <c r="UW93" s="157">
        <v>270</v>
      </c>
      <c r="UY93" s="158"/>
      <c r="UZ93" s="157"/>
      <c r="VA93" s="157" t="s">
        <v>35</v>
      </c>
      <c r="VB93" s="157">
        <v>48</v>
      </c>
      <c r="VC93" s="157">
        <v>21</v>
      </c>
      <c r="VD93" s="159">
        <v>21</v>
      </c>
      <c r="VE93" s="159">
        <v>6</v>
      </c>
      <c r="VG93" s="158"/>
      <c r="VI93" s="157" t="s">
        <v>35</v>
      </c>
      <c r="VJ93" s="157">
        <v>48</v>
      </c>
      <c r="VK93" s="157">
        <v>21</v>
      </c>
      <c r="VL93" s="159">
        <v>21</v>
      </c>
      <c r="VM93" s="159">
        <v>6</v>
      </c>
      <c r="VO93" s="158"/>
      <c r="VQ93" s="157" t="s">
        <v>70</v>
      </c>
      <c r="VR93" s="157">
        <v>270</v>
      </c>
      <c r="VS93" s="157">
        <v>0</v>
      </c>
      <c r="VT93" s="157">
        <v>0</v>
      </c>
      <c r="VU93" s="157">
        <v>270</v>
      </c>
      <c r="VW93" s="158"/>
      <c r="VY93" s="157" t="s">
        <v>35</v>
      </c>
      <c r="VZ93" s="157">
        <v>48</v>
      </c>
      <c r="WA93" s="157">
        <v>21</v>
      </c>
      <c r="WB93" s="159">
        <v>21</v>
      </c>
      <c r="WC93" s="159">
        <v>6</v>
      </c>
      <c r="WE93" s="158"/>
      <c r="WG93" s="157" t="s">
        <v>35</v>
      </c>
      <c r="WH93" s="157">
        <v>48</v>
      </c>
      <c r="WI93" s="157">
        <v>21</v>
      </c>
      <c r="WJ93" s="159">
        <v>21</v>
      </c>
      <c r="WK93" s="159">
        <v>6</v>
      </c>
      <c r="WM93" s="158"/>
      <c r="WO93" s="161" t="s">
        <v>22</v>
      </c>
      <c r="WP93" s="159">
        <v>346</v>
      </c>
      <c r="WQ93" s="157">
        <v>261</v>
      </c>
      <c r="WR93" s="157">
        <v>52</v>
      </c>
      <c r="WS93" s="157">
        <v>33</v>
      </c>
      <c r="WW93" s="161" t="s">
        <v>22</v>
      </c>
      <c r="WX93" s="159">
        <v>346</v>
      </c>
      <c r="WY93" s="157">
        <v>261</v>
      </c>
      <c r="WZ93" s="157">
        <v>52</v>
      </c>
      <c r="XA93" s="157">
        <v>33</v>
      </c>
      <c r="XE93" s="161" t="s">
        <v>22</v>
      </c>
      <c r="XF93" s="159">
        <v>346</v>
      </c>
      <c r="XG93" s="157">
        <v>261</v>
      </c>
      <c r="XH93" s="157">
        <v>52</v>
      </c>
      <c r="XI93" s="157">
        <v>33</v>
      </c>
      <c r="XM93" s="161" t="s">
        <v>22</v>
      </c>
      <c r="XN93" s="159">
        <v>346</v>
      </c>
      <c r="XO93" s="157">
        <v>261</v>
      </c>
      <c r="XP93" s="157">
        <v>52</v>
      </c>
      <c r="XQ93" s="157">
        <v>33</v>
      </c>
    </row>
    <row r="94" spans="13:642" ht="15" customHeight="1">
      <c r="CB94" s="2" t="s">
        <v>183</v>
      </c>
      <c r="CC94" s="2">
        <f>SUM(CC71:CC75)</f>
        <v>540</v>
      </c>
      <c r="CD94" s="2">
        <f>SUM(CD71:CD75)</f>
        <v>539</v>
      </c>
      <c r="CG94" s="4">
        <f>CD94/CC94</f>
        <v>0.99814814814814812</v>
      </c>
      <c r="CJ94" s="2" t="s">
        <v>183</v>
      </c>
      <c r="CK94" s="2">
        <f>SUM(CK71:CK75)</f>
        <v>540</v>
      </c>
      <c r="CL94" s="2">
        <f>SUM(CL71:CL75)</f>
        <v>539</v>
      </c>
      <c r="CO94" s="4">
        <f>CL94/CK94</f>
        <v>0.99814814814814812</v>
      </c>
      <c r="NB94" s="2" t="s">
        <v>293</v>
      </c>
      <c r="OO94" s="161" t="s">
        <v>71</v>
      </c>
      <c r="OP94" s="157">
        <v>192</v>
      </c>
      <c r="OQ94" s="157">
        <v>183</v>
      </c>
      <c r="OR94" s="159">
        <v>7</v>
      </c>
      <c r="OS94" s="159">
        <v>2</v>
      </c>
      <c r="OT94" s="158">
        <f>OQ94/OP94</f>
        <v>0.953125</v>
      </c>
      <c r="OU94" s="2" t="s">
        <v>319</v>
      </c>
      <c r="OV94" s="2" t="s">
        <v>321</v>
      </c>
      <c r="PB94" s="158" t="s">
        <v>345</v>
      </c>
      <c r="PC94" s="2" t="s">
        <v>346</v>
      </c>
      <c r="PJ94" s="158" t="s">
        <v>304</v>
      </c>
      <c r="PR94" s="158" t="s">
        <v>345</v>
      </c>
      <c r="PS94" s="2" t="s">
        <v>346</v>
      </c>
      <c r="PU94" s="157" t="s">
        <v>82</v>
      </c>
      <c r="PV94" s="157">
        <v>71</v>
      </c>
      <c r="PW94" s="157">
        <v>45</v>
      </c>
      <c r="PX94" s="157">
        <v>8</v>
      </c>
      <c r="PY94" s="157">
        <v>18</v>
      </c>
      <c r="PZ94" s="158" t="s">
        <v>322</v>
      </c>
      <c r="QH94" s="158" t="s">
        <v>305</v>
      </c>
      <c r="QI94" s="2" t="s">
        <v>302</v>
      </c>
      <c r="QP94" s="158" t="s">
        <v>305</v>
      </c>
      <c r="QQ94" s="157" t="s">
        <v>302</v>
      </c>
      <c r="QT94" s="177"/>
      <c r="QU94" s="177"/>
      <c r="QV94" s="177"/>
      <c r="QW94" s="177"/>
      <c r="QX94" s="191" t="s">
        <v>305</v>
      </c>
      <c r="RF94" s="158" t="s">
        <v>305</v>
      </c>
      <c r="RH94" s="157"/>
      <c r="RQ94" s="157" t="s">
        <v>72</v>
      </c>
      <c r="RR94" s="157">
        <v>85</v>
      </c>
      <c r="RS94" s="157">
        <v>53</v>
      </c>
      <c r="RT94" s="157">
        <v>2</v>
      </c>
      <c r="RU94" s="157">
        <v>30</v>
      </c>
      <c r="RV94" s="51" t="s">
        <v>381</v>
      </c>
      <c r="RY94" s="161" t="s">
        <v>71</v>
      </c>
      <c r="RZ94" s="157">
        <v>192</v>
      </c>
      <c r="SA94" s="157">
        <v>184</v>
      </c>
      <c r="SB94" s="157">
        <v>7</v>
      </c>
      <c r="SC94" s="157">
        <v>1</v>
      </c>
      <c r="SD94" s="193" t="s">
        <v>319</v>
      </c>
      <c r="SE94" s="192"/>
      <c r="SF94" s="192"/>
      <c r="SL94" s="193"/>
      <c r="SM94" s="192"/>
      <c r="SN94" s="157"/>
      <c r="SO94" s="157" t="s">
        <v>270</v>
      </c>
      <c r="SP94" s="157">
        <v>144</v>
      </c>
      <c r="SQ94" s="159">
        <v>131</v>
      </c>
      <c r="SR94" s="159">
        <v>6</v>
      </c>
      <c r="SS94" s="159">
        <v>7</v>
      </c>
      <c r="ST94" s="193" t="s">
        <v>301</v>
      </c>
      <c r="SU94" s="192"/>
      <c r="SW94" s="161" t="s">
        <v>71</v>
      </c>
      <c r="SX94" s="157">
        <v>192</v>
      </c>
      <c r="SY94" s="157">
        <v>183</v>
      </c>
      <c r="SZ94" s="157">
        <v>7</v>
      </c>
      <c r="TA94" s="157">
        <v>2</v>
      </c>
      <c r="TB94" s="193"/>
      <c r="TC94" s="192"/>
      <c r="TE94" s="161" t="s">
        <v>71</v>
      </c>
      <c r="TF94" s="157">
        <v>192</v>
      </c>
      <c r="TG94" s="157">
        <v>185</v>
      </c>
      <c r="TH94" s="157">
        <v>6</v>
      </c>
      <c r="TI94" s="157">
        <v>1</v>
      </c>
      <c r="TJ94" s="193"/>
      <c r="TK94" s="192"/>
      <c r="TM94" s="157" t="s">
        <v>67</v>
      </c>
      <c r="TN94" s="157">
        <v>148</v>
      </c>
      <c r="TO94" s="157">
        <v>129</v>
      </c>
      <c r="TP94" s="157">
        <v>4</v>
      </c>
      <c r="TQ94" s="157">
        <v>15</v>
      </c>
      <c r="TR94" s="193"/>
      <c r="TU94" s="157" t="s">
        <v>72</v>
      </c>
      <c r="TV94" s="157">
        <v>85</v>
      </c>
      <c r="TW94" s="157">
        <v>53</v>
      </c>
      <c r="TX94" s="157">
        <v>2</v>
      </c>
      <c r="TY94" s="157">
        <v>30</v>
      </c>
      <c r="TZ94" s="193" t="s">
        <v>412</v>
      </c>
      <c r="UC94" s="157" t="s">
        <v>266</v>
      </c>
      <c r="UD94" s="157">
        <v>160</v>
      </c>
      <c r="UE94" s="157">
        <v>32</v>
      </c>
      <c r="UF94" s="159">
        <v>47</v>
      </c>
      <c r="UG94" s="159">
        <v>81</v>
      </c>
      <c r="UH94" s="193"/>
      <c r="UK94" s="157" t="s">
        <v>270</v>
      </c>
      <c r="UL94" s="157">
        <v>144</v>
      </c>
      <c r="UM94" s="159">
        <v>123</v>
      </c>
      <c r="UN94" s="159">
        <v>5</v>
      </c>
      <c r="UO94" s="159">
        <v>16</v>
      </c>
      <c r="UP94" s="193"/>
      <c r="US94" s="157" t="s">
        <v>82</v>
      </c>
      <c r="UT94" s="157">
        <v>71</v>
      </c>
      <c r="UU94" s="159">
        <v>45</v>
      </c>
      <c r="UV94" s="159">
        <v>8</v>
      </c>
      <c r="UW94" s="157">
        <v>18</v>
      </c>
      <c r="UY94" s="158"/>
      <c r="UZ94" s="157"/>
      <c r="VA94" s="17" t="s">
        <v>70</v>
      </c>
      <c r="VB94" s="157">
        <v>270</v>
      </c>
      <c r="VC94" s="157">
        <v>0</v>
      </c>
      <c r="VD94" s="157">
        <v>0</v>
      </c>
      <c r="VE94" s="157">
        <v>270</v>
      </c>
      <c r="VG94" s="158"/>
      <c r="VI94" s="157" t="s">
        <v>70</v>
      </c>
      <c r="VJ94" s="157">
        <v>270</v>
      </c>
      <c r="VK94" s="157">
        <v>0</v>
      </c>
      <c r="VL94" s="157">
        <v>0</v>
      </c>
      <c r="VM94" s="157">
        <v>270</v>
      </c>
      <c r="VO94" s="158"/>
      <c r="VQ94" s="161" t="s">
        <v>71</v>
      </c>
      <c r="VR94" s="157">
        <v>194</v>
      </c>
      <c r="VS94" s="159">
        <v>185</v>
      </c>
      <c r="VT94" s="157">
        <v>7</v>
      </c>
      <c r="VU94" s="159">
        <v>2</v>
      </c>
      <c r="VW94" s="158"/>
      <c r="VY94" s="157" t="s">
        <v>70</v>
      </c>
      <c r="VZ94" s="157">
        <v>270</v>
      </c>
      <c r="WA94" s="157">
        <v>0</v>
      </c>
      <c r="WB94" s="157">
        <v>0</v>
      </c>
      <c r="WC94" s="157">
        <v>270</v>
      </c>
      <c r="WE94" s="158"/>
      <c r="WG94" s="157" t="s">
        <v>70</v>
      </c>
      <c r="WH94" s="157">
        <v>270</v>
      </c>
      <c r="WI94" s="157">
        <v>0</v>
      </c>
      <c r="WJ94" s="157">
        <v>0</v>
      </c>
      <c r="WK94" s="157">
        <v>270</v>
      </c>
      <c r="WM94" s="158"/>
      <c r="WO94" s="173" t="s">
        <v>32</v>
      </c>
      <c r="WP94" s="157">
        <v>628</v>
      </c>
      <c r="WQ94" s="157">
        <v>566</v>
      </c>
      <c r="WR94" s="157">
        <v>8</v>
      </c>
      <c r="WS94" s="157">
        <v>54</v>
      </c>
      <c r="WW94" s="173" t="s">
        <v>32</v>
      </c>
      <c r="WX94" s="157">
        <v>628</v>
      </c>
      <c r="WY94" s="157">
        <v>566</v>
      </c>
      <c r="WZ94" s="157">
        <v>8</v>
      </c>
      <c r="XA94" s="157">
        <v>54</v>
      </c>
      <c r="XE94" s="173" t="s">
        <v>32</v>
      </c>
      <c r="XF94" s="157">
        <v>628</v>
      </c>
      <c r="XG94" s="157">
        <v>566</v>
      </c>
      <c r="XH94" s="157">
        <v>8</v>
      </c>
      <c r="XI94" s="157">
        <v>54</v>
      </c>
      <c r="XM94" s="173" t="s">
        <v>32</v>
      </c>
      <c r="XN94" s="157">
        <v>628</v>
      </c>
      <c r="XO94" s="157">
        <v>566</v>
      </c>
      <c r="XP94" s="157">
        <v>8</v>
      </c>
      <c r="XQ94" s="157">
        <v>54</v>
      </c>
    </row>
    <row r="95" spans="13:642" s="157" customFormat="1" ht="15" customHeight="1">
      <c r="M95" s="158"/>
      <c r="U95" s="158"/>
      <c r="AC95" s="158"/>
      <c r="AK95" s="158"/>
      <c r="AS95" s="158"/>
      <c r="BA95" s="158"/>
      <c r="BI95" s="158"/>
      <c r="BQ95" s="158"/>
      <c r="BY95" s="158"/>
      <c r="CG95" s="158"/>
      <c r="CO95" s="158"/>
      <c r="CW95" s="158"/>
      <c r="DE95" s="158"/>
      <c r="DM95" s="158"/>
      <c r="DU95" s="158"/>
      <c r="EC95" s="158"/>
      <c r="EK95" s="158"/>
      <c r="ES95" s="158"/>
      <c r="FA95" s="158"/>
      <c r="FI95" s="158"/>
      <c r="FQ95" s="158"/>
      <c r="FY95" s="158"/>
      <c r="GG95" s="158"/>
      <c r="GO95" s="158"/>
      <c r="GW95" s="158"/>
      <c r="GX95" s="11"/>
      <c r="HE95" s="158"/>
      <c r="HM95" s="158"/>
      <c r="HU95" s="158"/>
      <c r="IC95" s="158"/>
      <c r="IK95" s="158"/>
      <c r="IS95" s="158"/>
      <c r="JA95" s="158"/>
      <c r="JI95" s="158"/>
      <c r="KG95" s="158"/>
      <c r="KO95" s="158"/>
      <c r="LU95" s="158"/>
      <c r="MC95" s="158"/>
      <c r="MK95" s="158"/>
      <c r="NA95" s="158"/>
      <c r="NI95" s="158"/>
      <c r="NQ95" s="158"/>
      <c r="NY95" s="158"/>
      <c r="OG95" s="158"/>
      <c r="OO95" s="161"/>
      <c r="OR95" s="159"/>
      <c r="OS95" s="159"/>
      <c r="OT95" s="158"/>
      <c r="PB95" s="158" t="s">
        <v>347</v>
      </c>
      <c r="PC95" s="157" t="s">
        <v>348</v>
      </c>
      <c r="PJ95" s="158" t="s">
        <v>305</v>
      </c>
      <c r="PR95" s="158" t="s">
        <v>347</v>
      </c>
      <c r="PS95" s="157" t="s">
        <v>348</v>
      </c>
      <c r="PU95" s="157" t="s">
        <v>84</v>
      </c>
      <c r="PV95" s="157">
        <v>134</v>
      </c>
      <c r="PW95" s="157">
        <v>110</v>
      </c>
      <c r="PX95" s="157">
        <v>13</v>
      </c>
      <c r="PY95" s="157">
        <v>11</v>
      </c>
      <c r="PZ95" s="158" t="s">
        <v>363</v>
      </c>
      <c r="QA95" s="157" t="s">
        <v>364</v>
      </c>
      <c r="QH95" s="158" t="s">
        <v>303</v>
      </c>
      <c r="QI95" s="157" t="s">
        <v>307</v>
      </c>
      <c r="QP95" s="158" t="s">
        <v>307</v>
      </c>
      <c r="QQ95" s="157" t="s">
        <v>303</v>
      </c>
      <c r="QT95" s="177"/>
      <c r="QU95" s="177"/>
      <c r="QV95" s="177"/>
      <c r="QW95" s="177"/>
      <c r="QX95" s="191" t="s">
        <v>307</v>
      </c>
      <c r="RF95" s="158" t="s">
        <v>307</v>
      </c>
      <c r="RN95" s="158"/>
      <c r="RQ95" s="157" t="s">
        <v>270</v>
      </c>
      <c r="RR95" s="157">
        <v>144</v>
      </c>
      <c r="RS95" s="159">
        <v>133</v>
      </c>
      <c r="RT95" s="159">
        <v>9</v>
      </c>
      <c r="RU95" s="159">
        <v>2</v>
      </c>
      <c r="RV95" s="51" t="s">
        <v>380</v>
      </c>
      <c r="RY95" s="157" t="s">
        <v>72</v>
      </c>
      <c r="RZ95" s="157">
        <v>85</v>
      </c>
      <c r="SA95" s="159">
        <v>53</v>
      </c>
      <c r="SB95" s="157">
        <v>2</v>
      </c>
      <c r="SC95" s="159">
        <v>30</v>
      </c>
      <c r="SD95" s="193" t="s">
        <v>361</v>
      </c>
      <c r="SI95" s="159"/>
      <c r="SK95" s="159"/>
      <c r="SL95" s="193"/>
      <c r="SQ95" s="159"/>
      <c r="SS95" s="159"/>
      <c r="ST95" s="193" t="s">
        <v>394</v>
      </c>
      <c r="SW95" s="157" t="s">
        <v>270</v>
      </c>
      <c r="SX95" s="157">
        <v>144</v>
      </c>
      <c r="SY95" s="157">
        <v>130</v>
      </c>
      <c r="SZ95" s="157">
        <v>6</v>
      </c>
      <c r="TA95" s="157">
        <v>8</v>
      </c>
      <c r="TB95" s="193"/>
      <c r="TE95" s="157" t="s">
        <v>72</v>
      </c>
      <c r="TF95" s="157">
        <v>85</v>
      </c>
      <c r="TG95" s="157">
        <v>53</v>
      </c>
      <c r="TH95" s="157">
        <v>2</v>
      </c>
      <c r="TI95" s="157">
        <v>30</v>
      </c>
      <c r="TJ95" s="193"/>
      <c r="TM95" s="157" t="s">
        <v>270</v>
      </c>
      <c r="TN95" s="157">
        <v>144</v>
      </c>
      <c r="TO95" s="157">
        <v>128</v>
      </c>
      <c r="TP95" s="157">
        <v>6</v>
      </c>
      <c r="TQ95" s="157">
        <v>10</v>
      </c>
      <c r="TR95" s="193" t="s">
        <v>405</v>
      </c>
      <c r="TU95" s="157" t="s">
        <v>270</v>
      </c>
      <c r="TV95" s="157">
        <v>144</v>
      </c>
      <c r="TW95" s="159">
        <v>127</v>
      </c>
      <c r="TX95" s="159">
        <v>6</v>
      </c>
      <c r="TY95" s="159">
        <v>11</v>
      </c>
      <c r="TZ95" s="193"/>
      <c r="UC95" s="157" t="s">
        <v>82</v>
      </c>
      <c r="UD95" s="157">
        <v>71</v>
      </c>
      <c r="UE95" s="159">
        <v>45</v>
      </c>
      <c r="UF95" s="159">
        <v>8</v>
      </c>
      <c r="UG95" s="157">
        <v>18</v>
      </c>
      <c r="UH95" s="193"/>
      <c r="UK95" s="157" t="s">
        <v>266</v>
      </c>
      <c r="UL95" s="157">
        <v>160</v>
      </c>
      <c r="UM95" s="157">
        <v>32</v>
      </c>
      <c r="UN95" s="159">
        <v>47</v>
      </c>
      <c r="UO95" s="159">
        <v>81</v>
      </c>
      <c r="UP95" s="193"/>
      <c r="US95" s="157" t="s">
        <v>86</v>
      </c>
      <c r="UT95" s="157">
        <v>1649</v>
      </c>
      <c r="UU95" s="157">
        <v>1361</v>
      </c>
      <c r="UV95" s="157">
        <v>137</v>
      </c>
      <c r="UW95" s="157">
        <v>151</v>
      </c>
      <c r="UX95" s="158"/>
      <c r="UY95" s="158"/>
      <c r="VA95" s="161" t="s">
        <v>71</v>
      </c>
      <c r="VB95" s="157">
        <v>194</v>
      </c>
      <c r="VC95" s="159">
        <v>186</v>
      </c>
      <c r="VD95" s="157">
        <v>7</v>
      </c>
      <c r="VE95" s="159">
        <v>1</v>
      </c>
      <c r="VF95" s="158" t="s">
        <v>227</v>
      </c>
      <c r="VI95" s="161" t="s">
        <v>71</v>
      </c>
      <c r="VJ95" s="157">
        <v>194</v>
      </c>
      <c r="VK95" s="159">
        <v>185</v>
      </c>
      <c r="VL95" s="157">
        <v>7</v>
      </c>
      <c r="VM95" s="159">
        <v>2</v>
      </c>
      <c r="VN95" s="158"/>
      <c r="VQ95" s="157" t="s">
        <v>270</v>
      </c>
      <c r="VR95" s="157">
        <v>144</v>
      </c>
      <c r="VS95" s="159">
        <v>116</v>
      </c>
      <c r="VT95" s="159">
        <v>5</v>
      </c>
      <c r="VU95" s="159">
        <v>23</v>
      </c>
      <c r="VV95" s="158"/>
      <c r="VW95" s="158"/>
      <c r="VY95" s="157" t="s">
        <v>270</v>
      </c>
      <c r="VZ95" s="157">
        <v>144</v>
      </c>
      <c r="WA95" s="159">
        <v>116</v>
      </c>
      <c r="WB95" s="159">
        <v>5</v>
      </c>
      <c r="WC95" s="159">
        <v>23</v>
      </c>
      <c r="WD95" s="158"/>
      <c r="WE95" s="158"/>
      <c r="WG95" s="157" t="s">
        <v>270</v>
      </c>
      <c r="WH95" s="157">
        <v>144</v>
      </c>
      <c r="WI95" s="159">
        <v>120</v>
      </c>
      <c r="WJ95" s="159">
        <v>4</v>
      </c>
      <c r="WK95" s="159">
        <v>20</v>
      </c>
      <c r="WL95" s="158"/>
      <c r="WM95" s="158"/>
      <c r="WO95" s="157" t="s">
        <v>35</v>
      </c>
      <c r="WP95" s="157">
        <v>48</v>
      </c>
      <c r="WQ95" s="157">
        <v>21</v>
      </c>
      <c r="WR95" s="157">
        <v>20</v>
      </c>
      <c r="WS95" s="157">
        <v>7</v>
      </c>
      <c r="WW95" s="157" t="s">
        <v>35</v>
      </c>
      <c r="WX95" s="157">
        <v>48</v>
      </c>
      <c r="WY95" s="157">
        <v>21</v>
      </c>
      <c r="WZ95" s="157">
        <v>20</v>
      </c>
      <c r="XA95" s="157">
        <v>7</v>
      </c>
      <c r="XE95" s="157" t="s">
        <v>35</v>
      </c>
      <c r="XF95" s="157">
        <v>48</v>
      </c>
      <c r="XG95" s="157">
        <v>21</v>
      </c>
      <c r="XH95" s="157">
        <v>20</v>
      </c>
      <c r="XI95" s="157">
        <v>7</v>
      </c>
      <c r="XM95" s="157" t="s">
        <v>35</v>
      </c>
      <c r="XN95" s="157">
        <v>48</v>
      </c>
      <c r="XO95" s="157">
        <v>21</v>
      </c>
      <c r="XP95" s="157">
        <v>20</v>
      </c>
      <c r="XQ95" s="157">
        <v>7</v>
      </c>
    </row>
    <row r="96" spans="13:642" ht="15" customHeight="1">
      <c r="DX96" s="2" t="s">
        <v>86</v>
      </c>
      <c r="DY96" s="2">
        <v>555</v>
      </c>
      <c r="DZ96" s="2">
        <v>0</v>
      </c>
      <c r="EA96" s="2">
        <v>0</v>
      </c>
      <c r="EB96" s="2">
        <v>555</v>
      </c>
      <c r="EC96" s="4">
        <v>0</v>
      </c>
      <c r="GZ96" s="2" t="s">
        <v>69</v>
      </c>
      <c r="HA96" s="2">
        <v>176</v>
      </c>
      <c r="HB96" s="2">
        <v>172</v>
      </c>
      <c r="HC96" s="2">
        <v>2</v>
      </c>
      <c r="HD96" s="7">
        <v>2</v>
      </c>
      <c r="HE96" s="4">
        <v>0.98</v>
      </c>
      <c r="HX96" s="65" t="s">
        <v>32</v>
      </c>
      <c r="HY96" s="2">
        <v>628</v>
      </c>
      <c r="HZ96" s="2">
        <v>581</v>
      </c>
      <c r="IA96" s="2">
        <v>10</v>
      </c>
      <c r="IB96" s="7">
        <v>37</v>
      </c>
      <c r="IC96" s="4">
        <f>HZ96/HY96</f>
        <v>0.92515923566878977</v>
      </c>
      <c r="IF96" s="2" t="s">
        <v>82</v>
      </c>
      <c r="IG96" s="2">
        <v>71</v>
      </c>
      <c r="IH96" s="2">
        <v>33</v>
      </c>
      <c r="II96" s="2">
        <v>10</v>
      </c>
      <c r="IJ96" s="2">
        <v>28</v>
      </c>
      <c r="IK96" s="4">
        <f>IH96/IG96</f>
        <v>0.46478873239436619</v>
      </c>
      <c r="IN96" s="65" t="s">
        <v>71</v>
      </c>
      <c r="IO96" s="2">
        <v>192</v>
      </c>
      <c r="IP96" s="2">
        <v>184</v>
      </c>
      <c r="IQ96" s="2">
        <v>7</v>
      </c>
      <c r="IR96" s="7">
        <v>1</v>
      </c>
      <c r="IS96" s="4">
        <f>IP96/IO96</f>
        <v>0.95833333333333337</v>
      </c>
      <c r="IV96" s="65" t="s">
        <v>71</v>
      </c>
      <c r="IW96" s="2">
        <v>192</v>
      </c>
      <c r="IX96" s="2">
        <v>184</v>
      </c>
      <c r="IY96" s="2">
        <v>7</v>
      </c>
      <c r="IZ96" s="7">
        <v>1</v>
      </c>
      <c r="JA96" s="4">
        <f>IX96/IW96</f>
        <v>0.95833333333333337</v>
      </c>
      <c r="JB96" s="2" t="s">
        <v>227</v>
      </c>
      <c r="JD96" s="2" t="s">
        <v>84</v>
      </c>
      <c r="JE96" s="2">
        <v>135</v>
      </c>
      <c r="JF96" s="2">
        <v>112</v>
      </c>
      <c r="JG96" s="2">
        <v>9</v>
      </c>
      <c r="JH96" s="2">
        <v>14</v>
      </c>
      <c r="JI96" s="4">
        <v>0.83</v>
      </c>
      <c r="JT96" s="2" t="s">
        <v>35</v>
      </c>
      <c r="JU96" s="2">
        <v>48</v>
      </c>
      <c r="JV96" s="2">
        <v>20</v>
      </c>
      <c r="JW96" s="7">
        <v>22</v>
      </c>
      <c r="JX96" s="2">
        <v>6</v>
      </c>
      <c r="JY96" s="4">
        <v>0.42</v>
      </c>
      <c r="JZ96" s="4">
        <f>JY96-JQ96</f>
        <v>0.42</v>
      </c>
      <c r="KB96" s="2" t="s">
        <v>71</v>
      </c>
      <c r="KC96" s="2">
        <v>192</v>
      </c>
      <c r="KD96" s="2">
        <v>183</v>
      </c>
      <c r="KE96" s="2">
        <v>7</v>
      </c>
      <c r="KF96" s="2">
        <v>2</v>
      </c>
      <c r="KG96" s="4">
        <v>0.95</v>
      </c>
      <c r="KH96" s="2" t="s">
        <v>227</v>
      </c>
      <c r="KI96" s="2" t="s">
        <v>256</v>
      </c>
      <c r="NB96" s="2" t="s">
        <v>294</v>
      </c>
      <c r="OO96" s="157" t="s">
        <v>270</v>
      </c>
      <c r="OP96" s="157">
        <v>144</v>
      </c>
      <c r="OQ96" s="157">
        <v>130</v>
      </c>
      <c r="OR96" s="159">
        <v>6</v>
      </c>
      <c r="OS96" s="159">
        <v>8</v>
      </c>
      <c r="OT96" s="158" t="s">
        <v>302</v>
      </c>
      <c r="OU96" s="2" t="s">
        <v>301</v>
      </c>
      <c r="PB96" s="158" t="s">
        <v>349</v>
      </c>
      <c r="PJ96" s="158" t="s">
        <v>307</v>
      </c>
      <c r="PR96" s="158" t="s">
        <v>319</v>
      </c>
      <c r="PU96" s="157" t="s">
        <v>35</v>
      </c>
      <c r="PV96" s="157">
        <v>48</v>
      </c>
      <c r="PW96" s="157">
        <v>21</v>
      </c>
      <c r="PX96" s="157">
        <v>21</v>
      </c>
      <c r="PY96" s="157">
        <v>6</v>
      </c>
      <c r="PZ96" s="183" t="s">
        <v>359</v>
      </c>
      <c r="QC96" s="157" t="s">
        <v>82</v>
      </c>
      <c r="QD96" s="157">
        <v>71</v>
      </c>
      <c r="QE96" s="157">
        <v>45</v>
      </c>
      <c r="QF96" s="159">
        <v>8</v>
      </c>
      <c r="QG96" s="157">
        <v>18</v>
      </c>
      <c r="QH96" s="158" t="s">
        <v>365</v>
      </c>
      <c r="QK96" s="157" t="s">
        <v>82</v>
      </c>
      <c r="QL96" s="157">
        <v>71</v>
      </c>
      <c r="QM96" s="157">
        <v>45</v>
      </c>
      <c r="QN96" s="159">
        <v>8</v>
      </c>
      <c r="QO96" s="157">
        <v>18</v>
      </c>
      <c r="QP96" s="158" t="s">
        <v>322</v>
      </c>
      <c r="QX96" s="157" t="s">
        <v>304</v>
      </c>
      <c r="RF96" s="157" t="s">
        <v>304</v>
      </c>
      <c r="RL96" s="159"/>
      <c r="RT96" s="159"/>
      <c r="RV96" s="51"/>
      <c r="RY96" s="157" t="s">
        <v>270</v>
      </c>
      <c r="RZ96" s="157">
        <v>144</v>
      </c>
      <c r="SA96" s="159">
        <v>128</v>
      </c>
      <c r="SB96" s="159">
        <v>7</v>
      </c>
      <c r="SC96" s="159">
        <v>9</v>
      </c>
      <c r="SD96" s="51"/>
      <c r="SG96" s="157" t="s">
        <v>73</v>
      </c>
      <c r="SH96" s="157">
        <v>291</v>
      </c>
      <c r="SI96" s="157">
        <v>262</v>
      </c>
      <c r="SJ96" s="157">
        <v>26</v>
      </c>
      <c r="SK96" s="159">
        <v>3</v>
      </c>
      <c r="SL96" s="51" t="s">
        <v>390</v>
      </c>
      <c r="SS96" s="159"/>
      <c r="ST96" s="193" t="s">
        <v>395</v>
      </c>
      <c r="SW96" s="157" t="s">
        <v>266</v>
      </c>
      <c r="SX96" s="157">
        <v>160</v>
      </c>
      <c r="SY96" s="157">
        <v>32</v>
      </c>
      <c r="SZ96" s="157">
        <v>47</v>
      </c>
      <c r="TA96" s="157">
        <v>81</v>
      </c>
      <c r="TB96" s="193"/>
      <c r="TE96" s="157" t="s">
        <v>270</v>
      </c>
      <c r="TF96" s="157">
        <v>144</v>
      </c>
      <c r="TG96" s="157">
        <v>129</v>
      </c>
      <c r="TH96" s="157">
        <v>6</v>
      </c>
      <c r="TI96" s="157">
        <v>9</v>
      </c>
      <c r="TJ96" s="193"/>
      <c r="TR96" s="158" t="s">
        <v>406</v>
      </c>
      <c r="TU96" s="157" t="s">
        <v>266</v>
      </c>
      <c r="TV96" s="157">
        <v>160</v>
      </c>
      <c r="TW96" s="157">
        <v>32</v>
      </c>
      <c r="TX96" s="159">
        <v>47</v>
      </c>
      <c r="TY96" s="159">
        <v>81</v>
      </c>
      <c r="UC96" s="157" t="s">
        <v>84</v>
      </c>
      <c r="UD96" s="157">
        <v>134</v>
      </c>
      <c r="UE96" s="159">
        <v>108</v>
      </c>
      <c r="UF96" s="157">
        <v>13</v>
      </c>
      <c r="UG96" s="159">
        <v>13</v>
      </c>
      <c r="UK96" s="157" t="s">
        <v>82</v>
      </c>
      <c r="UL96" s="157">
        <v>71</v>
      </c>
      <c r="UM96" s="159">
        <v>45</v>
      </c>
      <c r="UN96" s="159">
        <v>8</v>
      </c>
      <c r="UO96" s="157">
        <v>18</v>
      </c>
      <c r="US96" s="157" t="s">
        <v>84</v>
      </c>
      <c r="UT96" s="157">
        <v>134</v>
      </c>
      <c r="UU96" s="159">
        <v>110</v>
      </c>
      <c r="UV96" s="157">
        <v>13</v>
      </c>
      <c r="UW96" s="159">
        <v>11</v>
      </c>
      <c r="UY96" s="158"/>
      <c r="UZ96" s="157"/>
      <c r="VA96" s="17" t="s">
        <v>270</v>
      </c>
      <c r="VB96" s="157">
        <v>144</v>
      </c>
      <c r="VC96" s="159">
        <v>120</v>
      </c>
      <c r="VD96" s="159">
        <v>6</v>
      </c>
      <c r="VE96" s="159">
        <v>18</v>
      </c>
      <c r="VG96" s="158"/>
      <c r="VI96" s="157" t="s">
        <v>72</v>
      </c>
      <c r="VJ96" s="157">
        <v>85</v>
      </c>
      <c r="VK96" s="159">
        <v>53</v>
      </c>
      <c r="VL96" s="157">
        <v>2</v>
      </c>
      <c r="VM96" s="159">
        <v>30</v>
      </c>
      <c r="VO96" s="158"/>
      <c r="VQ96" s="157" t="s">
        <v>82</v>
      </c>
      <c r="VR96" s="157">
        <v>71</v>
      </c>
      <c r="VS96" s="159">
        <v>45</v>
      </c>
      <c r="VT96" s="159">
        <v>8</v>
      </c>
      <c r="VU96" s="157">
        <v>18</v>
      </c>
      <c r="VW96" s="158"/>
      <c r="VY96" s="157" t="s">
        <v>82</v>
      </c>
      <c r="VZ96" s="157">
        <v>71</v>
      </c>
      <c r="WA96" s="159">
        <v>45</v>
      </c>
      <c r="WB96" s="159">
        <v>8</v>
      </c>
      <c r="WC96" s="157">
        <v>18</v>
      </c>
      <c r="WE96" s="158"/>
      <c r="WG96" s="157" t="s">
        <v>82</v>
      </c>
      <c r="WH96" s="157">
        <v>71</v>
      </c>
      <c r="WI96" s="159">
        <v>45</v>
      </c>
      <c r="WJ96" s="159">
        <v>8</v>
      </c>
      <c r="WK96" s="157">
        <v>18</v>
      </c>
      <c r="WM96" s="158"/>
      <c r="WO96" s="157" t="s">
        <v>39</v>
      </c>
      <c r="WP96" s="157">
        <v>12</v>
      </c>
      <c r="WQ96" s="157">
        <v>9</v>
      </c>
      <c r="WR96" s="157">
        <v>3</v>
      </c>
      <c r="WS96" s="157">
        <v>0</v>
      </c>
      <c r="WW96" s="157" t="s">
        <v>39</v>
      </c>
      <c r="WX96" s="157">
        <v>12</v>
      </c>
      <c r="WY96" s="157">
        <v>9</v>
      </c>
      <c r="WZ96" s="157">
        <v>3</v>
      </c>
      <c r="XA96" s="157">
        <v>0</v>
      </c>
      <c r="XE96" s="157" t="s">
        <v>39</v>
      </c>
      <c r="XF96" s="157">
        <v>12</v>
      </c>
      <c r="XG96" s="157">
        <v>9</v>
      </c>
      <c r="XH96" s="157">
        <v>3</v>
      </c>
      <c r="XI96" s="157">
        <v>0</v>
      </c>
      <c r="XM96" s="157" t="s">
        <v>39</v>
      </c>
      <c r="XN96" s="157">
        <v>12</v>
      </c>
      <c r="XO96" s="157">
        <v>9</v>
      </c>
      <c r="XP96" s="157">
        <v>3</v>
      </c>
      <c r="XQ96" s="157">
        <v>0</v>
      </c>
    </row>
    <row r="97" spans="13:641" s="157" customFormat="1">
      <c r="M97" s="158"/>
      <c r="U97" s="158"/>
      <c r="AC97" s="158"/>
      <c r="AK97" s="158"/>
      <c r="AS97" s="158"/>
      <c r="BA97" s="158"/>
      <c r="BI97" s="158"/>
      <c r="BQ97" s="158"/>
      <c r="BY97" s="158"/>
      <c r="CG97" s="158"/>
      <c r="CO97" s="158"/>
      <c r="CW97" s="158"/>
      <c r="DE97" s="158"/>
      <c r="DM97" s="158"/>
      <c r="DU97" s="158"/>
      <c r="EC97" s="158"/>
      <c r="EK97" s="158"/>
      <c r="ES97" s="158"/>
      <c r="FA97" s="158"/>
      <c r="FI97" s="158"/>
      <c r="FQ97" s="158"/>
      <c r="FY97" s="158"/>
      <c r="GG97" s="158"/>
      <c r="GO97" s="158"/>
      <c r="GW97" s="158"/>
      <c r="GX97" s="11"/>
      <c r="HD97" s="159"/>
      <c r="HE97" s="158"/>
      <c r="HM97" s="158"/>
      <c r="HU97" s="158"/>
      <c r="HX97" s="161"/>
      <c r="IB97" s="159"/>
      <c r="IC97" s="158"/>
      <c r="IK97" s="158"/>
      <c r="IN97" s="161"/>
      <c r="IR97" s="159"/>
      <c r="IS97" s="158"/>
      <c r="IV97" s="161"/>
      <c r="IZ97" s="159"/>
      <c r="JA97" s="158"/>
      <c r="JI97" s="158"/>
      <c r="JW97" s="159"/>
      <c r="JY97" s="158"/>
      <c r="JZ97" s="158"/>
      <c r="KG97" s="158"/>
      <c r="KO97" s="158"/>
      <c r="LU97" s="158"/>
      <c r="MC97" s="158"/>
      <c r="MK97" s="158"/>
      <c r="NA97" s="158"/>
      <c r="NI97" s="158"/>
      <c r="NQ97" s="158"/>
      <c r="NY97" s="158"/>
      <c r="OG97" s="158"/>
      <c r="OR97" s="159"/>
      <c r="OS97" s="159"/>
      <c r="OT97" s="158" t="s">
        <v>303</v>
      </c>
      <c r="OV97" s="183" t="s">
        <v>307</v>
      </c>
      <c r="OW97" s="157" t="s">
        <v>270</v>
      </c>
      <c r="OX97" s="157">
        <v>144</v>
      </c>
      <c r="OY97" s="157">
        <v>133</v>
      </c>
      <c r="OZ97" s="157">
        <v>9</v>
      </c>
      <c r="PA97" s="157">
        <v>2</v>
      </c>
      <c r="PB97" s="158" t="s">
        <v>350</v>
      </c>
      <c r="PJ97" s="158" t="s">
        <v>302</v>
      </c>
      <c r="PM97" s="157" t="s">
        <v>270</v>
      </c>
      <c r="PN97" s="157">
        <v>144</v>
      </c>
      <c r="PO97" s="157">
        <v>130</v>
      </c>
      <c r="PP97" s="157">
        <v>7</v>
      </c>
      <c r="PQ97" s="159">
        <v>7</v>
      </c>
      <c r="PR97" s="158" t="s">
        <v>303</v>
      </c>
      <c r="PS97" s="157" t="s">
        <v>355</v>
      </c>
      <c r="PZ97" s="158"/>
      <c r="QC97" s="157" t="s">
        <v>84</v>
      </c>
      <c r="QD97" s="157">
        <v>134</v>
      </c>
      <c r="QE97" s="157">
        <v>110</v>
      </c>
      <c r="QF97" s="157">
        <v>13</v>
      </c>
      <c r="QG97" s="159">
        <v>11</v>
      </c>
      <c r="QH97" s="158" t="s">
        <v>320</v>
      </c>
      <c r="QI97" s="157" t="s">
        <v>367</v>
      </c>
      <c r="QK97" s="157" t="s">
        <v>84</v>
      </c>
      <c r="QL97" s="157">
        <v>134</v>
      </c>
      <c r="QM97" s="157">
        <v>110</v>
      </c>
      <c r="QN97" s="157">
        <v>13</v>
      </c>
      <c r="QO97" s="159">
        <v>11</v>
      </c>
      <c r="QP97" s="158" t="s">
        <v>351</v>
      </c>
      <c r="QQ97" s="157" t="s">
        <v>297</v>
      </c>
      <c r="QX97" s="157" t="s">
        <v>302</v>
      </c>
      <c r="RF97" s="157" t="s">
        <v>302</v>
      </c>
      <c r="RM97" s="159"/>
      <c r="RN97" s="158"/>
      <c r="RU97" s="159"/>
      <c r="RV97" s="51"/>
      <c r="RY97" s="157" t="s">
        <v>266</v>
      </c>
      <c r="RZ97" s="157">
        <v>160</v>
      </c>
      <c r="SA97" s="157">
        <v>32</v>
      </c>
      <c r="SB97" s="159">
        <v>47</v>
      </c>
      <c r="SC97" s="159">
        <v>81</v>
      </c>
      <c r="SD97" s="51"/>
      <c r="SG97" s="157" t="s">
        <v>270</v>
      </c>
      <c r="SH97" s="157">
        <v>144</v>
      </c>
      <c r="SI97" s="159">
        <v>126</v>
      </c>
      <c r="SJ97" s="159">
        <v>7</v>
      </c>
      <c r="SK97" s="159">
        <v>11</v>
      </c>
      <c r="SL97" s="51"/>
      <c r="ST97" s="157" t="s">
        <v>307</v>
      </c>
      <c r="SW97" s="157" t="s">
        <v>82</v>
      </c>
      <c r="SX97" s="157">
        <v>71</v>
      </c>
      <c r="SY97" s="157">
        <v>45</v>
      </c>
      <c r="SZ97" s="157">
        <v>8</v>
      </c>
      <c r="TA97" s="157">
        <v>18</v>
      </c>
      <c r="TE97" s="157" t="s">
        <v>266</v>
      </c>
      <c r="TF97" s="157">
        <v>160</v>
      </c>
      <c r="TG97" s="157">
        <v>32</v>
      </c>
      <c r="TH97" s="157">
        <v>47</v>
      </c>
      <c r="TI97" s="157">
        <v>81</v>
      </c>
      <c r="TR97" s="157" t="s">
        <v>394</v>
      </c>
      <c r="TU97" s="157" t="s">
        <v>82</v>
      </c>
      <c r="TV97" s="157">
        <v>71</v>
      </c>
      <c r="TW97" s="159">
        <v>45</v>
      </c>
      <c r="TX97" s="159">
        <v>8</v>
      </c>
      <c r="TY97" s="157">
        <v>18</v>
      </c>
      <c r="TZ97" s="157" t="s">
        <v>413</v>
      </c>
      <c r="UE97" s="159"/>
      <c r="UF97" s="159"/>
      <c r="UK97" s="157" t="s">
        <v>84</v>
      </c>
      <c r="UL97" s="157">
        <v>134</v>
      </c>
      <c r="UM97" s="159">
        <v>111</v>
      </c>
      <c r="UN97" s="157">
        <v>13</v>
      </c>
      <c r="UO97" s="159">
        <v>10</v>
      </c>
      <c r="UU97" s="159"/>
      <c r="UW97" s="159"/>
      <c r="VA97" s="17" t="s">
        <v>80</v>
      </c>
      <c r="VB97" s="157">
        <v>20</v>
      </c>
      <c r="VC97" s="157">
        <v>19</v>
      </c>
      <c r="VD97" s="157">
        <v>1</v>
      </c>
      <c r="VE97" s="157">
        <v>0</v>
      </c>
      <c r="VF97" s="157" t="s">
        <v>422</v>
      </c>
      <c r="VI97" s="157" t="s">
        <v>270</v>
      </c>
      <c r="VJ97" s="157">
        <v>144</v>
      </c>
      <c r="VK97" s="159">
        <v>117</v>
      </c>
      <c r="VL97" s="159">
        <v>5</v>
      </c>
      <c r="VM97" s="159">
        <v>22</v>
      </c>
      <c r="VQ97" s="157" t="s">
        <v>84</v>
      </c>
      <c r="VR97" s="157">
        <v>134</v>
      </c>
      <c r="VS97" s="159">
        <v>110</v>
      </c>
      <c r="VT97" s="157">
        <v>13</v>
      </c>
      <c r="VU97" s="159">
        <v>11</v>
      </c>
      <c r="VY97" s="157" t="s">
        <v>84</v>
      </c>
      <c r="VZ97" s="157">
        <v>134</v>
      </c>
      <c r="WA97" s="159">
        <v>111</v>
      </c>
      <c r="WB97" s="157">
        <v>13</v>
      </c>
      <c r="WC97" s="159">
        <v>10</v>
      </c>
      <c r="WG97" s="157" t="s">
        <v>84</v>
      </c>
      <c r="WH97" s="157">
        <v>134</v>
      </c>
      <c r="WI97" s="159">
        <v>110</v>
      </c>
      <c r="WJ97" s="157">
        <v>13</v>
      </c>
      <c r="WK97" s="159">
        <v>11</v>
      </c>
      <c r="WO97" s="157" t="s">
        <v>65</v>
      </c>
      <c r="WP97" s="157">
        <v>381</v>
      </c>
      <c r="WQ97" s="157">
        <v>296</v>
      </c>
      <c r="WR97" s="157">
        <v>55</v>
      </c>
      <c r="WS97" s="157">
        <v>30</v>
      </c>
      <c r="WW97" s="157" t="s">
        <v>65</v>
      </c>
      <c r="WX97" s="157">
        <v>381</v>
      </c>
      <c r="WY97" s="157">
        <v>296</v>
      </c>
      <c r="WZ97" s="157">
        <v>55</v>
      </c>
      <c r="XA97" s="157">
        <v>30</v>
      </c>
      <c r="XE97" s="157" t="s">
        <v>65</v>
      </c>
      <c r="XF97" s="157">
        <v>381</v>
      </c>
      <c r="XG97" s="157">
        <v>296</v>
      </c>
      <c r="XH97" s="157">
        <v>55</v>
      </c>
      <c r="XI97" s="157">
        <v>30</v>
      </c>
      <c r="XM97" s="157" t="s">
        <v>65</v>
      </c>
      <c r="XN97" s="157">
        <v>381</v>
      </c>
      <c r="XO97" s="157">
        <v>296</v>
      </c>
      <c r="XP97" s="157">
        <v>55</v>
      </c>
      <c r="XQ97" s="157">
        <v>30</v>
      </c>
    </row>
    <row r="98" spans="13:641" s="157" customFormat="1">
      <c r="M98" s="158"/>
      <c r="U98" s="158"/>
      <c r="AC98" s="158"/>
      <c r="AK98" s="158"/>
      <c r="AS98" s="158"/>
      <c r="BA98" s="158"/>
      <c r="BI98" s="158"/>
      <c r="BQ98" s="158"/>
      <c r="BY98" s="158"/>
      <c r="CG98" s="158"/>
      <c r="CO98" s="158"/>
      <c r="CW98" s="158"/>
      <c r="DE98" s="158"/>
      <c r="DM98" s="158"/>
      <c r="DU98" s="158"/>
      <c r="EC98" s="158"/>
      <c r="EK98" s="158"/>
      <c r="ES98" s="158"/>
      <c r="FA98" s="158"/>
      <c r="FI98" s="158"/>
      <c r="FQ98" s="158"/>
      <c r="FY98" s="158"/>
      <c r="GG98" s="158"/>
      <c r="GO98" s="158"/>
      <c r="GW98" s="158"/>
      <c r="GX98" s="11"/>
      <c r="HD98" s="159"/>
      <c r="HE98" s="158"/>
      <c r="HM98" s="158"/>
      <c r="HU98" s="158"/>
      <c r="HX98" s="161"/>
      <c r="IB98" s="159"/>
      <c r="IC98" s="158"/>
      <c r="IK98" s="158"/>
      <c r="IN98" s="161"/>
      <c r="IR98" s="159"/>
      <c r="IS98" s="158"/>
      <c r="IV98" s="161"/>
      <c r="IZ98" s="159"/>
      <c r="JA98" s="158"/>
      <c r="JI98" s="158"/>
      <c r="JW98" s="159"/>
      <c r="JY98" s="158"/>
      <c r="JZ98" s="158"/>
      <c r="KG98" s="158"/>
      <c r="KO98" s="158"/>
      <c r="LU98" s="158"/>
      <c r="MC98" s="158"/>
      <c r="MK98" s="158"/>
      <c r="NA98" s="158"/>
      <c r="NI98" s="158"/>
      <c r="NQ98" s="158"/>
      <c r="NY98" s="158"/>
      <c r="OG98" s="158"/>
      <c r="OR98" s="159"/>
      <c r="OS98" s="159"/>
      <c r="OT98" s="158" t="s">
        <v>304</v>
      </c>
      <c r="OW98" s="157" t="s">
        <v>84</v>
      </c>
      <c r="OX98" s="157">
        <v>134</v>
      </c>
      <c r="OY98" s="157">
        <v>106</v>
      </c>
      <c r="OZ98" s="157">
        <v>13</v>
      </c>
      <c r="PA98" s="157">
        <v>15</v>
      </c>
      <c r="PB98" s="158" t="s">
        <v>325</v>
      </c>
      <c r="PJ98" s="158"/>
      <c r="PR98" s="158" t="s">
        <v>356</v>
      </c>
      <c r="PS98" s="157" t="s">
        <v>304</v>
      </c>
      <c r="PZ98" s="158"/>
      <c r="QC98" s="157" t="s">
        <v>35</v>
      </c>
      <c r="QD98" s="157">
        <v>48</v>
      </c>
      <c r="QE98" s="157">
        <v>21</v>
      </c>
      <c r="QF98" s="157">
        <v>21</v>
      </c>
      <c r="QG98" s="159">
        <v>6</v>
      </c>
      <c r="QH98" s="158" t="s">
        <v>368</v>
      </c>
      <c r="QK98" s="157" t="s">
        <v>35</v>
      </c>
      <c r="QL98" s="157">
        <v>48</v>
      </c>
      <c r="QM98" s="157">
        <v>21</v>
      </c>
      <c r="QN98" s="157">
        <v>21</v>
      </c>
      <c r="QO98" s="157">
        <v>6</v>
      </c>
      <c r="QP98" s="158" t="s">
        <v>368</v>
      </c>
      <c r="QX98" s="157" t="s">
        <v>303</v>
      </c>
      <c r="RF98" s="157" t="s">
        <v>303</v>
      </c>
      <c r="RV98" s="51"/>
      <c r="RY98" s="157" t="s">
        <v>82</v>
      </c>
      <c r="RZ98" s="157">
        <v>71</v>
      </c>
      <c r="SA98" s="159">
        <v>45</v>
      </c>
      <c r="SB98" s="159">
        <v>8</v>
      </c>
      <c r="SC98" s="157">
        <v>18</v>
      </c>
      <c r="SD98" s="51"/>
      <c r="SG98" s="157" t="s">
        <v>266</v>
      </c>
      <c r="SH98" s="157">
        <v>160</v>
      </c>
      <c r="SI98" s="157">
        <v>32</v>
      </c>
      <c r="SJ98" s="159">
        <v>47</v>
      </c>
      <c r="SK98" s="159">
        <v>81</v>
      </c>
      <c r="SL98" s="191" t="s">
        <v>374</v>
      </c>
      <c r="ST98" s="157" t="s">
        <v>396</v>
      </c>
      <c r="SW98" s="157" t="s">
        <v>84</v>
      </c>
      <c r="SX98" s="157">
        <v>134</v>
      </c>
      <c r="SY98" s="157">
        <v>111</v>
      </c>
      <c r="SZ98" s="157">
        <v>13</v>
      </c>
      <c r="TA98" s="157">
        <v>10</v>
      </c>
      <c r="TE98" s="157" t="s">
        <v>82</v>
      </c>
      <c r="TF98" s="157">
        <v>71</v>
      </c>
      <c r="TG98" s="157">
        <v>45</v>
      </c>
      <c r="TH98" s="157">
        <v>8</v>
      </c>
      <c r="TI98" s="157">
        <v>18</v>
      </c>
      <c r="TR98" s="157" t="s">
        <v>395</v>
      </c>
      <c r="TU98" s="157" t="s">
        <v>84</v>
      </c>
      <c r="TV98" s="157">
        <v>134</v>
      </c>
      <c r="TW98" s="159">
        <v>109</v>
      </c>
      <c r="TX98" s="157">
        <v>13</v>
      </c>
      <c r="TY98" s="159">
        <v>12</v>
      </c>
      <c r="UE98" s="159"/>
      <c r="UG98" s="159"/>
      <c r="UM98" s="159"/>
      <c r="UO98" s="159"/>
      <c r="UU98" s="159"/>
      <c r="UW98" s="159"/>
      <c r="VA98" s="157" t="s">
        <v>82</v>
      </c>
      <c r="VB98" s="157">
        <v>71</v>
      </c>
      <c r="VC98" s="159">
        <v>45</v>
      </c>
      <c r="VD98" s="159">
        <v>8</v>
      </c>
      <c r="VE98" s="157">
        <v>18</v>
      </c>
      <c r="VI98" s="157" t="s">
        <v>82</v>
      </c>
      <c r="VJ98" s="157">
        <v>71</v>
      </c>
      <c r="VK98" s="159">
        <v>45</v>
      </c>
      <c r="VL98" s="159">
        <v>8</v>
      </c>
      <c r="VM98" s="157">
        <v>18</v>
      </c>
      <c r="VQ98" s="173" t="s">
        <v>25</v>
      </c>
      <c r="VR98" s="159">
        <v>857</v>
      </c>
      <c r="VS98" s="159">
        <v>846</v>
      </c>
      <c r="VT98" s="159">
        <v>11</v>
      </c>
      <c r="VU98" s="159">
        <v>0</v>
      </c>
      <c r="VV98" s="157" t="s">
        <v>425</v>
      </c>
      <c r="VY98" s="173"/>
      <c r="VZ98" s="159"/>
      <c r="WA98" s="159"/>
      <c r="WB98" s="159"/>
      <c r="WC98" s="159"/>
      <c r="WG98" s="173"/>
      <c r="WH98" s="159"/>
      <c r="WI98" s="159"/>
      <c r="WJ98" s="159"/>
      <c r="WK98" s="159"/>
      <c r="WO98" s="157" t="s">
        <v>70</v>
      </c>
      <c r="WP98" s="157">
        <v>270</v>
      </c>
      <c r="WQ98" s="157">
        <v>0</v>
      </c>
      <c r="WR98" s="157">
        <v>0</v>
      </c>
      <c r="WS98" s="157">
        <v>270</v>
      </c>
      <c r="WW98" s="157" t="s">
        <v>70</v>
      </c>
      <c r="WX98" s="157">
        <v>270</v>
      </c>
      <c r="WY98" s="157">
        <v>0</v>
      </c>
      <c r="WZ98" s="157">
        <v>0</v>
      </c>
      <c r="XA98" s="157">
        <v>270</v>
      </c>
      <c r="XE98" s="157" t="s">
        <v>70</v>
      </c>
      <c r="XF98" s="157">
        <v>270</v>
      </c>
      <c r="XG98" s="157">
        <v>0</v>
      </c>
      <c r="XH98" s="157">
        <v>0</v>
      </c>
      <c r="XI98" s="157">
        <v>270</v>
      </c>
      <c r="XM98" s="157" t="s">
        <v>70</v>
      </c>
      <c r="XN98" s="157">
        <v>270</v>
      </c>
      <c r="XO98" s="157">
        <v>0</v>
      </c>
      <c r="XP98" s="157">
        <v>0</v>
      </c>
      <c r="XQ98" s="157">
        <v>270</v>
      </c>
    </row>
    <row r="99" spans="13:641" s="157" customFormat="1">
      <c r="M99" s="158"/>
      <c r="U99" s="158"/>
      <c r="AC99" s="158"/>
      <c r="AK99" s="158"/>
      <c r="AS99" s="158"/>
      <c r="BA99" s="158"/>
      <c r="BI99" s="158"/>
      <c r="BQ99" s="158"/>
      <c r="BY99" s="158"/>
      <c r="CG99" s="158"/>
      <c r="CO99" s="158"/>
      <c r="CW99" s="158"/>
      <c r="DE99" s="158"/>
      <c r="DM99" s="158"/>
      <c r="DU99" s="158"/>
      <c r="EC99" s="158"/>
      <c r="EK99" s="158"/>
      <c r="ES99" s="158"/>
      <c r="FA99" s="158"/>
      <c r="FI99" s="158"/>
      <c r="FQ99" s="158"/>
      <c r="FY99" s="158"/>
      <c r="GG99" s="158"/>
      <c r="GO99" s="158"/>
      <c r="GW99" s="158"/>
      <c r="GX99" s="11"/>
      <c r="HD99" s="159"/>
      <c r="HE99" s="158"/>
      <c r="HM99" s="158"/>
      <c r="HU99" s="158"/>
      <c r="HX99" s="161"/>
      <c r="IB99" s="159"/>
      <c r="IC99" s="158"/>
      <c r="IK99" s="158"/>
      <c r="IN99" s="161"/>
      <c r="IR99" s="159"/>
      <c r="IS99" s="158"/>
      <c r="IV99" s="161"/>
      <c r="IZ99" s="159"/>
      <c r="JA99" s="158"/>
      <c r="JI99" s="158"/>
      <c r="JW99" s="159"/>
      <c r="JY99" s="158"/>
      <c r="JZ99" s="158"/>
      <c r="KG99" s="158"/>
      <c r="KO99" s="158"/>
      <c r="LU99" s="158"/>
      <c r="MC99" s="158"/>
      <c r="MK99" s="158"/>
      <c r="NA99" s="158"/>
      <c r="NI99" s="158"/>
      <c r="NQ99" s="158"/>
      <c r="NY99" s="158"/>
      <c r="OG99" s="158"/>
      <c r="OR99" s="159"/>
      <c r="OS99" s="159"/>
      <c r="OT99" s="158" t="s">
        <v>305</v>
      </c>
      <c r="PB99" s="158" t="s">
        <v>296</v>
      </c>
      <c r="PJ99" s="158"/>
      <c r="PR99" s="158" t="s">
        <v>305</v>
      </c>
      <c r="PS99" s="157" t="s">
        <v>307</v>
      </c>
      <c r="PZ99" s="158"/>
      <c r="QC99" s="157" t="s">
        <v>68</v>
      </c>
      <c r="QD99" s="157">
        <v>1597</v>
      </c>
      <c r="QE99" s="157">
        <v>1584</v>
      </c>
      <c r="QF99" s="157">
        <v>12</v>
      </c>
      <c r="QG99" s="157">
        <v>1</v>
      </c>
      <c r="QH99" s="158" t="s">
        <v>369</v>
      </c>
      <c r="QK99" s="157" t="s">
        <v>73</v>
      </c>
      <c r="QL99" s="157">
        <v>291</v>
      </c>
      <c r="QM99" s="157">
        <v>262</v>
      </c>
      <c r="QN99" s="159">
        <v>27</v>
      </c>
      <c r="QO99" s="157">
        <v>2</v>
      </c>
      <c r="QP99" s="158" t="s">
        <v>371</v>
      </c>
      <c r="QS99" s="157" t="s">
        <v>82</v>
      </c>
      <c r="QT99" s="177">
        <v>71</v>
      </c>
      <c r="QU99" s="177">
        <v>45</v>
      </c>
      <c r="QV99" s="107">
        <v>8</v>
      </c>
      <c r="QW99" s="177">
        <v>18</v>
      </c>
      <c r="QX99" s="191" t="s">
        <v>322</v>
      </c>
      <c r="QY99" s="2"/>
      <c r="QZ99" s="2"/>
      <c r="RA99" s="157" t="s">
        <v>82</v>
      </c>
      <c r="RB99" s="157">
        <v>71</v>
      </c>
      <c r="RC99" s="157">
        <v>45</v>
      </c>
      <c r="RD99" s="159">
        <v>8</v>
      </c>
      <c r="RE99" s="157">
        <v>18</v>
      </c>
      <c r="RF99" s="158" t="s">
        <v>322</v>
      </c>
      <c r="RV99" s="51"/>
      <c r="RY99" s="157" t="s">
        <v>84</v>
      </c>
      <c r="RZ99" s="157">
        <v>134</v>
      </c>
      <c r="SA99" s="159">
        <v>109</v>
      </c>
      <c r="SB99" s="157">
        <v>13</v>
      </c>
      <c r="SC99" s="159">
        <v>12</v>
      </c>
      <c r="SD99" s="51"/>
      <c r="SL99" s="157" t="s">
        <v>375</v>
      </c>
      <c r="SO99" s="157" t="s">
        <v>266</v>
      </c>
      <c r="SP99" s="157">
        <v>160</v>
      </c>
      <c r="SQ99" s="157">
        <v>32</v>
      </c>
      <c r="SR99" s="159">
        <v>47</v>
      </c>
      <c r="SS99" s="159">
        <v>81</v>
      </c>
      <c r="ST99" s="193"/>
      <c r="SZ99" s="159"/>
      <c r="TA99" s="159"/>
      <c r="TB99" s="193"/>
      <c r="TE99" s="157" t="s">
        <v>84</v>
      </c>
      <c r="TF99" s="157">
        <v>134</v>
      </c>
      <c r="TG99" s="157">
        <v>109</v>
      </c>
      <c r="TH99" s="157">
        <v>13</v>
      </c>
      <c r="TI99" s="157">
        <v>12</v>
      </c>
      <c r="TJ99" s="193"/>
      <c r="TR99" s="157" t="s">
        <v>407</v>
      </c>
      <c r="VA99" s="157" t="s">
        <v>84</v>
      </c>
      <c r="VB99" s="157">
        <v>134</v>
      </c>
      <c r="VC99" s="159">
        <v>111</v>
      </c>
      <c r="VD99" s="157">
        <v>13</v>
      </c>
      <c r="VE99" s="159">
        <v>10</v>
      </c>
      <c r="VF99" s="157" t="s">
        <v>421</v>
      </c>
      <c r="VI99" s="157" t="s">
        <v>84</v>
      </c>
      <c r="VJ99" s="157">
        <v>134</v>
      </c>
      <c r="VK99" s="159">
        <v>111</v>
      </c>
      <c r="VL99" s="157">
        <v>13</v>
      </c>
      <c r="VM99" s="159">
        <v>10</v>
      </c>
      <c r="VS99" s="159"/>
      <c r="VU99" s="159"/>
      <c r="WA99" s="159"/>
      <c r="WC99" s="159"/>
      <c r="WI99" s="159"/>
      <c r="WK99" s="159"/>
      <c r="WO99" s="157" t="s">
        <v>72</v>
      </c>
      <c r="WP99" s="157">
        <v>85</v>
      </c>
      <c r="WQ99" s="157">
        <v>53</v>
      </c>
      <c r="WR99" s="157">
        <v>2</v>
      </c>
      <c r="WS99" s="157">
        <v>30</v>
      </c>
      <c r="WW99" s="157" t="s">
        <v>72</v>
      </c>
      <c r="WX99" s="157">
        <v>85</v>
      </c>
      <c r="WY99" s="157">
        <v>53</v>
      </c>
      <c r="WZ99" s="157">
        <v>2</v>
      </c>
      <c r="XA99" s="157">
        <v>30</v>
      </c>
      <c r="XE99" s="157" t="s">
        <v>72</v>
      </c>
      <c r="XF99" s="157">
        <v>85</v>
      </c>
      <c r="XG99" s="157">
        <v>53</v>
      </c>
      <c r="XH99" s="157">
        <v>2</v>
      </c>
      <c r="XI99" s="157">
        <v>30</v>
      </c>
      <c r="XM99" s="157" t="s">
        <v>72</v>
      </c>
      <c r="XN99" s="157">
        <v>85</v>
      </c>
      <c r="XO99" s="157">
        <v>53</v>
      </c>
      <c r="XP99" s="157">
        <v>2</v>
      </c>
      <c r="XQ99" s="157">
        <v>30</v>
      </c>
    </row>
    <row r="100" spans="13:641">
      <c r="GZ100" s="2" t="s">
        <v>71</v>
      </c>
      <c r="HA100" s="2">
        <v>192</v>
      </c>
      <c r="HB100" s="2">
        <v>183</v>
      </c>
      <c r="HC100" s="2">
        <v>7</v>
      </c>
      <c r="HD100" s="7">
        <v>2</v>
      </c>
      <c r="HE100" s="4">
        <f>HB100/HA100</f>
        <v>0.953125</v>
      </c>
      <c r="HX100" s="65" t="s">
        <v>71</v>
      </c>
      <c r="HY100" s="2">
        <v>192</v>
      </c>
      <c r="HZ100" s="2">
        <v>182</v>
      </c>
      <c r="IA100" s="2">
        <v>7</v>
      </c>
      <c r="IB100" s="7">
        <v>3</v>
      </c>
      <c r="IC100" s="4">
        <f>HZ100/HY100</f>
        <v>0.94791666666666663</v>
      </c>
      <c r="IF100" s="65" t="s">
        <v>71</v>
      </c>
      <c r="IG100" s="2">
        <v>192</v>
      </c>
      <c r="IH100" s="2">
        <v>184</v>
      </c>
      <c r="II100" s="2">
        <v>7</v>
      </c>
      <c r="IJ100" s="7">
        <v>1</v>
      </c>
      <c r="IK100" s="4">
        <f>IH100/IG100</f>
        <v>0.95833333333333337</v>
      </c>
      <c r="IN100" s="2" t="s">
        <v>82</v>
      </c>
      <c r="IO100" s="2">
        <v>71</v>
      </c>
      <c r="IP100" s="2">
        <v>33</v>
      </c>
      <c r="IQ100" s="7">
        <v>10</v>
      </c>
      <c r="IR100" s="2">
        <v>28</v>
      </c>
      <c r="IS100" s="4">
        <v>0.46</v>
      </c>
      <c r="IV100" s="2" t="s">
        <v>82</v>
      </c>
      <c r="IW100" s="2">
        <v>71</v>
      </c>
      <c r="IX100" s="2">
        <v>33</v>
      </c>
      <c r="IY100" s="7">
        <v>10</v>
      </c>
      <c r="IZ100" s="2">
        <v>28</v>
      </c>
      <c r="JA100" s="4">
        <v>0.46</v>
      </c>
      <c r="JB100" s="2" t="s">
        <v>228</v>
      </c>
      <c r="JD100" s="2" t="s">
        <v>82</v>
      </c>
      <c r="JE100" s="2">
        <v>71</v>
      </c>
      <c r="JF100" s="2">
        <v>33</v>
      </c>
      <c r="JG100" s="2">
        <v>10</v>
      </c>
      <c r="JH100" s="2">
        <v>28</v>
      </c>
      <c r="JI100" s="4">
        <v>0.46</v>
      </c>
      <c r="JL100" s="2" t="s">
        <v>84</v>
      </c>
      <c r="JM100" s="2">
        <v>135</v>
      </c>
      <c r="JN100" s="2">
        <v>112</v>
      </c>
      <c r="JO100" s="2">
        <v>9</v>
      </c>
      <c r="JP100" s="2">
        <v>14</v>
      </c>
      <c r="JQ100" s="4">
        <v>0.83</v>
      </c>
      <c r="JT100" s="2" t="s">
        <v>42</v>
      </c>
      <c r="JU100" s="2">
        <v>391</v>
      </c>
      <c r="JV100" s="2">
        <v>390</v>
      </c>
      <c r="JW100" s="7">
        <v>1</v>
      </c>
      <c r="JX100" s="2">
        <v>0</v>
      </c>
      <c r="JY100" s="4">
        <v>1</v>
      </c>
      <c r="JZ100" s="2" t="s">
        <v>248</v>
      </c>
      <c r="KB100" s="2" t="s">
        <v>82</v>
      </c>
      <c r="KC100" s="2">
        <v>71</v>
      </c>
      <c r="KD100" s="2">
        <v>33</v>
      </c>
      <c r="KE100" s="2">
        <v>10</v>
      </c>
      <c r="KF100" s="2">
        <v>28</v>
      </c>
      <c r="KG100" s="4">
        <v>0.46</v>
      </c>
      <c r="KH100" s="2" t="s">
        <v>257</v>
      </c>
      <c r="NB100" s="2" t="s">
        <v>295</v>
      </c>
      <c r="OO100" s="157" t="s">
        <v>84</v>
      </c>
      <c r="OP100" s="157">
        <v>134</v>
      </c>
      <c r="OQ100" s="157">
        <v>109</v>
      </c>
      <c r="OR100" s="159">
        <v>13</v>
      </c>
      <c r="OS100" s="159">
        <v>12</v>
      </c>
      <c r="OT100" s="158">
        <f t="shared" ref="OT100" si="223">OQ100/OP100</f>
        <v>0.81343283582089554</v>
      </c>
      <c r="OU100" s="2" t="s">
        <v>326</v>
      </c>
      <c r="PB100" s="158" t="s">
        <v>351</v>
      </c>
      <c r="PE100" s="157" t="s">
        <v>86</v>
      </c>
      <c r="PF100" s="157">
        <v>1817</v>
      </c>
      <c r="PG100" s="157">
        <v>40</v>
      </c>
      <c r="PH100" s="157">
        <v>149</v>
      </c>
      <c r="PI100" s="157">
        <v>1628</v>
      </c>
      <c r="PJ100" s="158">
        <f t="shared" ref="PJ100" si="224">PG100/PF100</f>
        <v>2.2014309301045681E-2</v>
      </c>
      <c r="PR100" s="158" t="s">
        <v>302</v>
      </c>
      <c r="QF100" s="2">
        <f>SUM(QF3:QF99)</f>
        <v>845</v>
      </c>
      <c r="QG100" s="2">
        <f>SUM(QG3:QG99)</f>
        <v>409</v>
      </c>
      <c r="QS100" s="157" t="s">
        <v>84</v>
      </c>
      <c r="QT100" s="177">
        <v>134</v>
      </c>
      <c r="QU100" s="177">
        <v>110</v>
      </c>
      <c r="QV100" s="177">
        <v>13</v>
      </c>
      <c r="QW100" s="107">
        <v>11</v>
      </c>
      <c r="QX100" s="191" t="s">
        <v>351</v>
      </c>
      <c r="QZ100" s="157"/>
      <c r="RA100" s="157" t="s">
        <v>84</v>
      </c>
      <c r="RB100" s="157">
        <v>134</v>
      </c>
      <c r="RC100" s="157">
        <v>110</v>
      </c>
      <c r="RD100" s="157">
        <v>13</v>
      </c>
      <c r="RE100" s="159">
        <v>11</v>
      </c>
      <c r="RF100" s="158" t="s">
        <v>351</v>
      </c>
      <c r="RH100" s="157"/>
      <c r="RI100" s="157" t="s">
        <v>84</v>
      </c>
      <c r="RJ100" s="157">
        <v>134</v>
      </c>
      <c r="RK100" s="159">
        <v>110</v>
      </c>
      <c r="RL100" s="157">
        <v>13</v>
      </c>
      <c r="RM100" s="159">
        <v>11</v>
      </c>
      <c r="RN100" s="158" t="s">
        <v>351</v>
      </c>
      <c r="RP100" s="157"/>
      <c r="RV100" s="51"/>
      <c r="SD100" s="51"/>
      <c r="SG100" s="157" t="s">
        <v>82</v>
      </c>
      <c r="SH100" s="157">
        <v>71</v>
      </c>
      <c r="SI100" s="159">
        <v>45</v>
      </c>
      <c r="SJ100" s="159">
        <v>8</v>
      </c>
      <c r="SK100" s="157">
        <v>18</v>
      </c>
      <c r="SL100" s="51" t="s">
        <v>389</v>
      </c>
      <c r="SR100" s="159"/>
      <c r="SS100" s="159"/>
      <c r="ST100" s="193"/>
      <c r="SZ100" s="159"/>
      <c r="TA100" s="159"/>
      <c r="TB100" s="193"/>
      <c r="TH100" s="159"/>
      <c r="TI100" s="159"/>
      <c r="TJ100" s="193"/>
      <c r="TR100" s="158" t="s">
        <v>408</v>
      </c>
      <c r="WO100" s="157" t="s">
        <v>270</v>
      </c>
      <c r="WP100" s="157">
        <v>144</v>
      </c>
      <c r="WQ100" s="157">
        <v>115</v>
      </c>
      <c r="WR100" s="157">
        <v>3</v>
      </c>
      <c r="WS100" s="157">
        <v>26</v>
      </c>
      <c r="WW100" s="157" t="s">
        <v>270</v>
      </c>
      <c r="WX100" s="157">
        <v>144</v>
      </c>
      <c r="WY100" s="157">
        <v>115</v>
      </c>
      <c r="WZ100" s="157">
        <v>3</v>
      </c>
      <c r="XA100" s="157">
        <v>26</v>
      </c>
      <c r="XE100" s="157" t="s">
        <v>270</v>
      </c>
      <c r="XF100" s="157">
        <v>144</v>
      </c>
      <c r="XG100" s="157">
        <v>115</v>
      </c>
      <c r="XH100" s="157">
        <v>3</v>
      </c>
      <c r="XI100" s="157">
        <v>26</v>
      </c>
      <c r="XM100" s="157" t="s">
        <v>270</v>
      </c>
      <c r="XN100" s="157">
        <v>144</v>
      </c>
      <c r="XO100" s="157">
        <v>115</v>
      </c>
      <c r="XP100" s="157">
        <v>3</v>
      </c>
      <c r="XQ100" s="157">
        <v>26</v>
      </c>
    </row>
    <row r="101" spans="13:641" ht="18" customHeight="1">
      <c r="DH101" s="2" t="s">
        <v>182</v>
      </c>
      <c r="DI101" s="2">
        <f>SUM(DI3:DI73)</f>
        <v>7653</v>
      </c>
      <c r="DJ101" s="2">
        <f>SUM(DJ3:DJ73)</f>
        <v>6967</v>
      </c>
      <c r="DM101" s="4">
        <f>DJ101/DI101</f>
        <v>0.91036194956226313</v>
      </c>
      <c r="GZ101" s="2" t="s">
        <v>84</v>
      </c>
      <c r="HA101" s="2">
        <v>135</v>
      </c>
      <c r="HB101" s="2">
        <v>112</v>
      </c>
      <c r="HC101" s="2">
        <v>11</v>
      </c>
      <c r="HD101" s="2">
        <v>12</v>
      </c>
      <c r="HE101" s="4">
        <v>0.83</v>
      </c>
      <c r="HH101" s="2" t="s">
        <v>71</v>
      </c>
      <c r="HI101" s="2">
        <v>192</v>
      </c>
      <c r="HJ101" s="2">
        <v>185</v>
      </c>
      <c r="HK101" s="2">
        <v>7</v>
      </c>
      <c r="HL101" s="7">
        <v>2</v>
      </c>
      <c r="HM101" s="4">
        <f>HJ101/HI101</f>
        <v>0.96354166666666663</v>
      </c>
      <c r="HX101" s="2" t="s">
        <v>84</v>
      </c>
      <c r="HY101" s="2">
        <v>135</v>
      </c>
      <c r="HZ101" s="2">
        <v>112</v>
      </c>
      <c r="IA101" s="2">
        <v>9</v>
      </c>
      <c r="IB101" s="7">
        <v>14</v>
      </c>
      <c r="IC101" s="4">
        <f>HZ101/HY101</f>
        <v>0.82962962962962961</v>
      </c>
      <c r="IF101" s="2" t="s">
        <v>84</v>
      </c>
      <c r="IG101" s="2">
        <v>135</v>
      </c>
      <c r="IH101" s="2">
        <v>112</v>
      </c>
      <c r="II101" s="2">
        <v>9</v>
      </c>
      <c r="IJ101" s="7">
        <v>13</v>
      </c>
      <c r="IK101" s="4">
        <v>0.83</v>
      </c>
      <c r="IN101" s="2" t="s">
        <v>84</v>
      </c>
      <c r="IO101" s="2">
        <v>135</v>
      </c>
      <c r="IP101" s="2">
        <v>112</v>
      </c>
      <c r="IQ101" s="2">
        <v>9</v>
      </c>
      <c r="IR101" s="7">
        <v>14</v>
      </c>
      <c r="IS101" s="4">
        <v>0.83</v>
      </c>
      <c r="IV101" s="2" t="s">
        <v>84</v>
      </c>
      <c r="IW101" s="2">
        <v>135</v>
      </c>
      <c r="IX101" s="2">
        <v>112</v>
      </c>
      <c r="IY101" s="2">
        <v>9</v>
      </c>
      <c r="IZ101" s="7">
        <v>14</v>
      </c>
      <c r="JA101" s="4">
        <v>0.83</v>
      </c>
      <c r="JD101" s="114" t="s">
        <v>71</v>
      </c>
      <c r="JE101" s="2">
        <v>192</v>
      </c>
      <c r="JF101" s="2">
        <v>184</v>
      </c>
      <c r="JG101" s="2">
        <v>7</v>
      </c>
      <c r="JH101" s="7">
        <v>1</v>
      </c>
      <c r="JI101" s="4">
        <f>JF101/JE101</f>
        <v>0.95833333333333337</v>
      </c>
      <c r="JL101" s="2" t="s">
        <v>82</v>
      </c>
      <c r="JM101" s="2">
        <v>71</v>
      </c>
      <c r="JN101" s="2">
        <v>33</v>
      </c>
      <c r="JO101" s="2">
        <v>10</v>
      </c>
      <c r="JP101" s="2">
        <v>28</v>
      </c>
      <c r="JQ101" s="115" t="s">
        <v>252</v>
      </c>
      <c r="JT101" s="2" t="s">
        <v>179</v>
      </c>
      <c r="JU101" s="2">
        <v>144</v>
      </c>
      <c r="JV101" s="2">
        <v>133</v>
      </c>
      <c r="JW101" s="2">
        <v>8</v>
      </c>
      <c r="JX101" s="7">
        <v>3</v>
      </c>
      <c r="JY101" s="4">
        <v>0.92</v>
      </c>
      <c r="JZ101" s="2" t="s">
        <v>249</v>
      </c>
      <c r="KB101" s="2" t="s">
        <v>84</v>
      </c>
      <c r="KC101" s="2">
        <v>135</v>
      </c>
      <c r="KD101" s="2">
        <v>112</v>
      </c>
      <c r="KE101" s="2">
        <v>9</v>
      </c>
      <c r="KF101" s="2">
        <v>14</v>
      </c>
      <c r="KG101" s="4">
        <v>0.83</v>
      </c>
      <c r="NB101" s="2" t="s">
        <v>296</v>
      </c>
      <c r="OU101" s="2" t="s">
        <v>310</v>
      </c>
      <c r="PB101" s="158" t="s">
        <v>352</v>
      </c>
      <c r="PM101" s="157" t="s">
        <v>22</v>
      </c>
      <c r="PN101" s="157">
        <v>348</v>
      </c>
      <c r="PO101" s="157">
        <v>257</v>
      </c>
      <c r="PP101" s="157">
        <v>58</v>
      </c>
      <c r="PQ101" s="157">
        <v>33</v>
      </c>
      <c r="PR101" s="28" t="s">
        <v>357</v>
      </c>
      <c r="QX101" s="157" t="s">
        <v>297</v>
      </c>
      <c r="QZ101" s="157"/>
      <c r="RF101" s="157" t="s">
        <v>297</v>
      </c>
      <c r="RH101" s="157"/>
      <c r="RN101" s="157" t="s">
        <v>297</v>
      </c>
      <c r="RV101" s="51"/>
      <c r="SD101" s="51"/>
      <c r="SG101" s="157" t="s">
        <v>84</v>
      </c>
      <c r="SH101" s="157">
        <v>134</v>
      </c>
      <c r="SI101" s="159">
        <v>110</v>
      </c>
      <c r="SJ101" s="157">
        <v>13</v>
      </c>
      <c r="SK101" s="159">
        <v>11</v>
      </c>
      <c r="SL101" s="51" t="s">
        <v>364</v>
      </c>
      <c r="SO101" s="157" t="s">
        <v>82</v>
      </c>
      <c r="SP101" s="157">
        <v>71</v>
      </c>
      <c r="SQ101" s="159">
        <v>45</v>
      </c>
      <c r="SR101" s="159">
        <v>8</v>
      </c>
      <c r="SS101" s="157">
        <v>18</v>
      </c>
      <c r="ST101" s="193" t="s">
        <v>322</v>
      </c>
      <c r="SY101" s="159"/>
      <c r="SZ101" s="159"/>
      <c r="TB101" s="193"/>
      <c r="TG101" s="159"/>
      <c r="TH101" s="159"/>
      <c r="TJ101" s="193"/>
      <c r="TR101" s="158" t="s">
        <v>409</v>
      </c>
      <c r="WO101" s="157" t="s">
        <v>82</v>
      </c>
      <c r="WP101" s="157">
        <v>71</v>
      </c>
      <c r="WQ101" s="157">
        <v>45</v>
      </c>
      <c r="WR101" s="157">
        <v>8</v>
      </c>
      <c r="WS101" s="157">
        <v>18</v>
      </c>
      <c r="WW101" s="157" t="s">
        <v>82</v>
      </c>
      <c r="WX101" s="157">
        <v>71</v>
      </c>
      <c r="WY101" s="157">
        <v>45</v>
      </c>
      <c r="WZ101" s="157">
        <v>8</v>
      </c>
      <c r="XA101" s="157">
        <v>18</v>
      </c>
      <c r="XE101" s="157" t="s">
        <v>82</v>
      </c>
      <c r="XF101" s="157">
        <v>71</v>
      </c>
      <c r="XG101" s="157">
        <v>45</v>
      </c>
      <c r="XH101" s="157">
        <v>8</v>
      </c>
      <c r="XI101" s="157">
        <v>18</v>
      </c>
      <c r="XM101" s="157" t="s">
        <v>82</v>
      </c>
      <c r="XN101" s="157">
        <v>71</v>
      </c>
      <c r="XO101" s="157">
        <v>45</v>
      </c>
      <c r="XP101" s="157">
        <v>8</v>
      </c>
      <c r="XQ101" s="157">
        <v>18</v>
      </c>
    </row>
    <row r="102" spans="13:641" ht="17.25" customHeight="1">
      <c r="DH102" s="2" t="s">
        <v>183</v>
      </c>
      <c r="DI102" s="2">
        <f>SUM(DI74:DI78)</f>
        <v>540</v>
      </c>
      <c r="DJ102" s="2">
        <f>SUM(DJ74:DJ78)</f>
        <v>539</v>
      </c>
      <c r="DM102" s="4">
        <f>DJ102/DI102</f>
        <v>0.99814814814814812</v>
      </c>
      <c r="GZ102" s="2" t="s">
        <v>179</v>
      </c>
      <c r="HA102" s="2">
        <v>144</v>
      </c>
      <c r="HB102" s="2">
        <v>133</v>
      </c>
      <c r="HC102" s="7">
        <v>9</v>
      </c>
      <c r="HD102" s="2">
        <v>2</v>
      </c>
      <c r="HE102" s="4">
        <v>0.92</v>
      </c>
      <c r="HH102" s="2" t="s">
        <v>179</v>
      </c>
      <c r="HI102" s="2">
        <v>144</v>
      </c>
      <c r="HJ102" s="2">
        <v>133</v>
      </c>
      <c r="HK102" s="7">
        <v>9</v>
      </c>
      <c r="HL102" s="2">
        <v>2</v>
      </c>
      <c r="HM102" s="4">
        <v>0.92</v>
      </c>
      <c r="IA102" s="2">
        <f>SUM(IA3:IA101)</f>
        <v>413</v>
      </c>
      <c r="IB102" s="2">
        <f>SUM(IB3:IB101)</f>
        <v>352</v>
      </c>
      <c r="IF102" s="2" t="s">
        <v>35</v>
      </c>
      <c r="IG102" s="2">
        <v>48</v>
      </c>
      <c r="IH102" s="2">
        <v>20</v>
      </c>
      <c r="II102" s="7">
        <v>22</v>
      </c>
      <c r="IJ102" s="2">
        <v>6</v>
      </c>
      <c r="IK102" s="4">
        <f>IH102/IG102</f>
        <v>0.41666666666666669</v>
      </c>
      <c r="JD102" s="2" t="s">
        <v>35</v>
      </c>
      <c r="JE102" s="2">
        <v>48</v>
      </c>
      <c r="JF102" s="2">
        <v>20</v>
      </c>
      <c r="JG102" s="7">
        <v>22</v>
      </c>
      <c r="JH102" s="2">
        <v>6</v>
      </c>
      <c r="JI102" s="4">
        <v>0.42</v>
      </c>
      <c r="JL102" s="2" t="s">
        <v>84</v>
      </c>
      <c r="JM102" s="2">
        <v>135</v>
      </c>
      <c r="JN102" s="2">
        <v>112</v>
      </c>
      <c r="JO102" s="2">
        <v>9</v>
      </c>
      <c r="JP102" s="2">
        <v>14</v>
      </c>
      <c r="JQ102" s="4">
        <f>JN102/JM102</f>
        <v>0.82962962962962961</v>
      </c>
      <c r="JR102" s="115" t="s">
        <v>253</v>
      </c>
      <c r="JS102" s="115" t="s">
        <v>254</v>
      </c>
      <c r="JT102" s="2" t="s">
        <v>84</v>
      </c>
      <c r="JU102" s="2">
        <v>135</v>
      </c>
      <c r="JV102" s="2">
        <v>111</v>
      </c>
      <c r="JW102" s="7">
        <v>11</v>
      </c>
      <c r="JX102" s="2">
        <v>13</v>
      </c>
      <c r="MV102" s="157" t="s">
        <v>289</v>
      </c>
      <c r="MW102" s="157">
        <v>10</v>
      </c>
      <c r="MX102" s="157">
        <v>0</v>
      </c>
      <c r="MY102" s="157">
        <v>0</v>
      </c>
      <c r="MZ102" s="157">
        <v>10</v>
      </c>
      <c r="NA102" s="158">
        <v>0</v>
      </c>
      <c r="OU102" s="2" t="s">
        <v>327</v>
      </c>
      <c r="PR102" s="28" t="s">
        <v>358</v>
      </c>
      <c r="QS102" s="157" t="s">
        <v>35</v>
      </c>
      <c r="QT102" s="177">
        <v>48</v>
      </c>
      <c r="QU102" s="107">
        <v>21</v>
      </c>
      <c r="QV102" s="177">
        <v>21</v>
      </c>
      <c r="QW102" s="107">
        <v>6</v>
      </c>
      <c r="QX102" s="191" t="s">
        <v>368</v>
      </c>
      <c r="QY102" s="157"/>
      <c r="QZ102" s="157"/>
      <c r="RA102" s="157" t="s">
        <v>35</v>
      </c>
      <c r="RB102" s="157">
        <v>48</v>
      </c>
      <c r="RC102" s="157">
        <v>21</v>
      </c>
      <c r="RD102" s="107">
        <v>21</v>
      </c>
      <c r="RE102" s="159">
        <v>6</v>
      </c>
      <c r="RF102" s="158" t="s">
        <v>368</v>
      </c>
      <c r="RH102" s="157"/>
      <c r="RI102" s="157" t="s">
        <v>35</v>
      </c>
      <c r="RJ102" s="157">
        <v>48</v>
      </c>
      <c r="RK102" s="159">
        <v>21</v>
      </c>
      <c r="RL102" s="157">
        <v>21</v>
      </c>
      <c r="RM102" s="159">
        <v>6</v>
      </c>
      <c r="RN102" s="158" t="s">
        <v>368</v>
      </c>
      <c r="RV102" s="51"/>
      <c r="SD102" s="157"/>
      <c r="SL102" s="51" t="s">
        <v>387</v>
      </c>
      <c r="SO102" s="157" t="s">
        <v>84</v>
      </c>
      <c r="SP102" s="157">
        <v>134</v>
      </c>
      <c r="SQ102" s="159">
        <v>111</v>
      </c>
      <c r="SR102" s="157">
        <v>13</v>
      </c>
      <c r="SS102" s="159">
        <v>10</v>
      </c>
      <c r="ST102" s="193" t="s">
        <v>393</v>
      </c>
      <c r="SY102" s="159"/>
      <c r="TA102" s="159"/>
      <c r="TB102" s="193"/>
      <c r="TG102" s="159"/>
      <c r="TI102" s="159"/>
      <c r="TJ102" s="193"/>
      <c r="TO102" s="159"/>
      <c r="TQ102" s="159"/>
      <c r="TR102" s="193" t="s">
        <v>249</v>
      </c>
      <c r="TW102" s="159"/>
      <c r="TY102" s="159"/>
      <c r="TZ102" s="193"/>
      <c r="UE102" s="159"/>
      <c r="UG102" s="159"/>
      <c r="UH102" s="193"/>
      <c r="UM102" s="159"/>
      <c r="UO102" s="159"/>
      <c r="UP102" s="193"/>
      <c r="UU102" s="159"/>
      <c r="UW102" s="159"/>
      <c r="UX102" s="193"/>
      <c r="VC102" s="159"/>
      <c r="VE102" s="159"/>
      <c r="VF102" s="193"/>
      <c r="VK102" s="159"/>
      <c r="VM102" s="159"/>
      <c r="VN102" s="193"/>
      <c r="VS102" s="159"/>
      <c r="VU102" s="159"/>
      <c r="VV102" s="193"/>
      <c r="WA102" s="159"/>
      <c r="WC102" s="159"/>
      <c r="WD102" s="193"/>
      <c r="WI102" s="159"/>
      <c r="WK102" s="159"/>
      <c r="WL102" s="193"/>
    </row>
    <row r="103" spans="13:641" ht="15">
      <c r="HC103" s="2">
        <f>SUM(HC96:HC102)</f>
        <v>29</v>
      </c>
      <c r="HD103" s="2">
        <f>SUM(HD96:HD102)</f>
        <v>18</v>
      </c>
      <c r="HH103" s="2" t="s">
        <v>84</v>
      </c>
      <c r="HI103" s="2">
        <v>135</v>
      </c>
      <c r="HJ103" s="2">
        <v>110</v>
      </c>
      <c r="HK103" s="7">
        <v>11</v>
      </c>
      <c r="HL103" s="7">
        <v>14</v>
      </c>
      <c r="HM103" s="4">
        <v>0.81</v>
      </c>
      <c r="II103" s="7">
        <f>SUM(II3:II102)</f>
        <v>435</v>
      </c>
      <c r="IJ103" s="2">
        <f>SUM(IJ3:IJ102)</f>
        <v>346</v>
      </c>
      <c r="JO103" s="2">
        <f>SUM(JO3:JO102)</f>
        <v>426</v>
      </c>
      <c r="JP103" s="2">
        <f>SUM(JP3:JP102)</f>
        <v>354</v>
      </c>
      <c r="JT103" s="65" t="s">
        <v>36</v>
      </c>
      <c r="JU103" s="2">
        <v>65</v>
      </c>
      <c r="JV103" s="2">
        <v>23</v>
      </c>
      <c r="JW103" s="27">
        <v>2</v>
      </c>
      <c r="JX103" s="27">
        <v>40</v>
      </c>
      <c r="JY103" s="4">
        <v>0.35</v>
      </c>
      <c r="MV103" s="163" t="s">
        <v>25</v>
      </c>
      <c r="MW103" s="156">
        <v>847</v>
      </c>
      <c r="MX103" s="156">
        <v>836</v>
      </c>
      <c r="MY103" s="156">
        <v>11</v>
      </c>
      <c r="MZ103" s="156">
        <v>0</v>
      </c>
      <c r="NA103" s="162">
        <f>MX103/MW103</f>
        <v>0.98701298701298701</v>
      </c>
      <c r="NB103" s="158">
        <f>NA103-MS103</f>
        <v>0.98701298701298701</v>
      </c>
      <c r="OU103" s="2" t="s">
        <v>311</v>
      </c>
      <c r="PM103" s="157" t="s">
        <v>82</v>
      </c>
      <c r="PN103" s="157">
        <v>71</v>
      </c>
      <c r="PO103" s="157">
        <v>45</v>
      </c>
      <c r="PP103" s="157">
        <v>8</v>
      </c>
      <c r="PQ103" s="157">
        <v>18</v>
      </c>
      <c r="PR103" s="183" t="s">
        <v>322</v>
      </c>
      <c r="QS103" s="177" t="s">
        <v>266</v>
      </c>
      <c r="QT103" s="177">
        <v>160</v>
      </c>
      <c r="QU103" s="177">
        <v>32</v>
      </c>
      <c r="QV103" s="107">
        <v>47</v>
      </c>
      <c r="QW103" s="107">
        <v>81</v>
      </c>
      <c r="QX103" s="191" t="s">
        <v>374</v>
      </c>
      <c r="RA103" s="177" t="s">
        <v>266</v>
      </c>
      <c r="RB103" s="157">
        <v>160</v>
      </c>
      <c r="RC103" s="177">
        <v>32</v>
      </c>
      <c r="RD103" s="107">
        <v>47</v>
      </c>
      <c r="RE103" s="107">
        <v>81</v>
      </c>
      <c r="RF103" s="191" t="s">
        <v>374</v>
      </c>
      <c r="RI103" s="177" t="s">
        <v>266</v>
      </c>
      <c r="RJ103" s="177">
        <v>160</v>
      </c>
      <c r="RK103" s="177">
        <v>32</v>
      </c>
      <c r="RL103" s="107">
        <v>47</v>
      </c>
      <c r="RM103" s="107">
        <v>81</v>
      </c>
      <c r="RN103" s="191" t="s">
        <v>374</v>
      </c>
      <c r="RQ103" s="157" t="s">
        <v>266</v>
      </c>
      <c r="RR103" s="157">
        <v>160</v>
      </c>
      <c r="RS103" s="157">
        <v>32</v>
      </c>
      <c r="RT103" s="159">
        <v>47</v>
      </c>
      <c r="RU103" s="159">
        <v>81</v>
      </c>
      <c r="RV103" s="191" t="s">
        <v>374</v>
      </c>
      <c r="SB103" s="159"/>
      <c r="SC103" s="159"/>
      <c r="SD103" s="157"/>
      <c r="SJ103" s="159"/>
      <c r="SK103" s="159"/>
      <c r="SL103" s="191"/>
      <c r="SR103" s="159"/>
      <c r="SS103" s="159"/>
      <c r="ST103" s="193"/>
      <c r="SZ103" s="159"/>
      <c r="TA103" s="159"/>
      <c r="TB103" s="193"/>
      <c r="TH103" s="159"/>
      <c r="TI103" s="159"/>
      <c r="TJ103" s="193"/>
      <c r="TM103" s="157" t="s">
        <v>404</v>
      </c>
      <c r="TN103" s="157">
        <v>160</v>
      </c>
      <c r="TO103" s="157">
        <v>32</v>
      </c>
      <c r="TP103" s="157">
        <v>47</v>
      </c>
      <c r="TQ103" s="157">
        <v>81</v>
      </c>
      <c r="TR103" s="193" t="s">
        <v>400</v>
      </c>
      <c r="TZ103" s="193"/>
      <c r="UH103" s="193"/>
      <c r="UP103" s="193"/>
      <c r="UX103" s="193"/>
      <c r="VF103" s="193"/>
      <c r="VN103" s="193"/>
      <c r="VV103" s="193"/>
      <c r="WD103" s="193"/>
      <c r="WL103" s="193"/>
    </row>
    <row r="104" spans="13:641" ht="15">
      <c r="HK104" s="2">
        <f>SUM(HK3:HK103)</f>
        <v>376</v>
      </c>
      <c r="HL104" s="2">
        <f>SUM(HL3:HL103)</f>
        <v>314</v>
      </c>
      <c r="JT104" s="2" t="s">
        <v>82</v>
      </c>
      <c r="JU104" s="2">
        <v>71</v>
      </c>
      <c r="JV104" s="2">
        <v>33</v>
      </c>
      <c r="JW104" s="2">
        <v>10</v>
      </c>
      <c r="JX104" s="2">
        <v>28</v>
      </c>
      <c r="JY104" s="4">
        <v>0.46</v>
      </c>
      <c r="MV104" s="163" t="s">
        <v>32</v>
      </c>
      <c r="MW104" s="156">
        <v>628</v>
      </c>
      <c r="MX104" s="156">
        <v>618</v>
      </c>
      <c r="MY104" s="156">
        <v>10</v>
      </c>
      <c r="MZ104" s="156">
        <v>0</v>
      </c>
      <c r="NA104" s="162">
        <f>MX104/MW104</f>
        <v>0.98407643312101911</v>
      </c>
      <c r="OU104" s="2" t="s">
        <v>325</v>
      </c>
      <c r="PM104" s="157" t="s">
        <v>35</v>
      </c>
      <c r="PN104" s="157">
        <v>48</v>
      </c>
      <c r="PO104" s="157">
        <v>21</v>
      </c>
      <c r="PP104" s="157">
        <v>21</v>
      </c>
      <c r="PQ104" s="157">
        <v>6</v>
      </c>
      <c r="PR104" s="183" t="s">
        <v>359</v>
      </c>
      <c r="QX104" s="157" t="s">
        <v>375</v>
      </c>
      <c r="RF104" s="157" t="s">
        <v>375</v>
      </c>
      <c r="RN104" s="157" t="s">
        <v>375</v>
      </c>
      <c r="RV104" s="157" t="s">
        <v>375</v>
      </c>
      <c r="SD104" s="157"/>
      <c r="SL104" s="157"/>
      <c r="ST104" s="193"/>
      <c r="TB104" s="193"/>
      <c r="TJ104" s="193"/>
      <c r="TR104" s="157" t="s">
        <v>401</v>
      </c>
      <c r="TZ104" s="157"/>
      <c r="UH104" s="157"/>
      <c r="UP104" s="157"/>
      <c r="UX104" s="157"/>
      <c r="VF104" s="157"/>
      <c r="VN104" s="157"/>
      <c r="VV104" s="157"/>
      <c r="WD104" s="157"/>
      <c r="WL104" s="157"/>
    </row>
    <row r="105" spans="13:641" ht="15">
      <c r="MV105" s="163" t="s">
        <v>71</v>
      </c>
      <c r="MW105" s="156">
        <v>192</v>
      </c>
      <c r="MX105" s="156">
        <v>185</v>
      </c>
      <c r="MY105" s="156">
        <v>7</v>
      </c>
      <c r="MZ105" s="156">
        <v>0</v>
      </c>
      <c r="NA105" s="162">
        <f>MX105/MW105</f>
        <v>0.96354166666666663</v>
      </c>
      <c r="OO105" s="157" t="s">
        <v>73</v>
      </c>
      <c r="OP105" s="157">
        <v>291</v>
      </c>
      <c r="OQ105" s="157">
        <v>262</v>
      </c>
      <c r="OR105" s="157">
        <v>26</v>
      </c>
      <c r="OS105" s="159">
        <v>3</v>
      </c>
      <c r="OT105" s="158">
        <f t="shared" ref="OT105:OT108" si="225">OQ105/OP105</f>
        <v>0.90034364261168387</v>
      </c>
      <c r="OU105" s="2" t="s">
        <v>328</v>
      </c>
      <c r="RA105" s="161" t="s">
        <v>71</v>
      </c>
      <c r="RB105" s="157">
        <v>192</v>
      </c>
      <c r="RC105" s="157">
        <v>183</v>
      </c>
      <c r="RD105" s="157">
        <v>7</v>
      </c>
      <c r="RE105" s="159">
        <v>2</v>
      </c>
      <c r="RF105" s="158" t="s">
        <v>321</v>
      </c>
      <c r="RI105" s="161" t="s">
        <v>71</v>
      </c>
      <c r="RJ105" s="157">
        <v>192</v>
      </c>
      <c r="RK105" s="159">
        <v>184</v>
      </c>
      <c r="RL105" s="157">
        <v>7</v>
      </c>
      <c r="RM105" s="159">
        <v>1</v>
      </c>
      <c r="RQ105" s="157" t="s">
        <v>82</v>
      </c>
      <c r="RR105" s="157">
        <v>71</v>
      </c>
      <c r="RS105" s="159">
        <v>45</v>
      </c>
      <c r="RT105" s="159">
        <v>8</v>
      </c>
      <c r="RU105" s="157">
        <v>18</v>
      </c>
      <c r="RV105" s="157" t="s">
        <v>365</v>
      </c>
      <c r="SA105" s="159"/>
      <c r="SB105" s="159"/>
      <c r="SD105" s="157"/>
      <c r="SI105" s="159"/>
      <c r="SJ105" s="159"/>
      <c r="SL105" s="157"/>
      <c r="SQ105" s="159"/>
      <c r="SR105" s="159"/>
      <c r="ST105" s="193"/>
      <c r="SY105" s="159"/>
      <c r="SZ105" s="159"/>
      <c r="TB105" s="193"/>
      <c r="TG105" s="159"/>
      <c r="TH105" s="159"/>
      <c r="TJ105" s="193"/>
      <c r="TM105" s="157" t="s">
        <v>82</v>
      </c>
      <c r="TN105" s="157">
        <v>71</v>
      </c>
      <c r="TO105" s="157">
        <v>45</v>
      </c>
      <c r="TP105" s="157">
        <v>8</v>
      </c>
      <c r="TQ105" s="157">
        <v>18</v>
      </c>
      <c r="TR105" s="157"/>
      <c r="TZ105" s="157"/>
      <c r="UH105" s="157"/>
      <c r="UP105" s="157"/>
      <c r="UX105" s="157"/>
      <c r="VF105" s="157"/>
      <c r="VN105" s="157"/>
      <c r="VV105" s="157"/>
      <c r="WD105" s="157"/>
      <c r="WL105" s="157"/>
    </row>
    <row r="106" spans="13:641">
      <c r="MY106" s="2">
        <f>SUM(MY3:MY105)</f>
        <v>699</v>
      </c>
      <c r="MZ106" s="2">
        <f>SUM(MZ3:MZ105)</f>
        <v>597</v>
      </c>
      <c r="OO106" s="157" t="s">
        <v>66</v>
      </c>
      <c r="OP106" s="157">
        <v>389</v>
      </c>
      <c r="OQ106" s="157">
        <v>339</v>
      </c>
      <c r="OR106" s="157">
        <v>49</v>
      </c>
      <c r="OS106" s="157">
        <v>1</v>
      </c>
      <c r="OT106" s="158">
        <f t="shared" si="225"/>
        <v>0.87146529562982</v>
      </c>
      <c r="OU106" s="2" t="s">
        <v>329</v>
      </c>
      <c r="RF106" s="157" t="s">
        <v>319</v>
      </c>
      <c r="RQ106" s="157" t="s">
        <v>84</v>
      </c>
      <c r="RR106" s="157">
        <v>134</v>
      </c>
      <c r="RS106" s="159">
        <v>111</v>
      </c>
      <c r="RT106" s="157">
        <v>13</v>
      </c>
      <c r="RU106" s="159">
        <v>10</v>
      </c>
      <c r="RV106" s="157" t="s">
        <v>320</v>
      </c>
      <c r="SA106" s="159"/>
      <c r="SC106" s="159"/>
      <c r="SD106" s="157"/>
      <c r="SI106" s="159"/>
      <c r="SK106" s="159"/>
      <c r="SL106" s="157"/>
      <c r="SQ106" s="159"/>
      <c r="SS106" s="159"/>
      <c r="ST106" s="157"/>
      <c r="SY106" s="159"/>
      <c r="TA106" s="159"/>
      <c r="TB106" s="157"/>
      <c r="TG106" s="159"/>
      <c r="TI106" s="159"/>
      <c r="TJ106" s="157"/>
      <c r="TM106" s="157" t="s">
        <v>84</v>
      </c>
      <c r="TN106" s="157">
        <v>134</v>
      </c>
      <c r="TO106" s="157">
        <v>109</v>
      </c>
      <c r="TP106" s="157">
        <v>13</v>
      </c>
      <c r="TQ106" s="157">
        <v>12</v>
      </c>
      <c r="TR106" s="157" t="s">
        <v>393</v>
      </c>
      <c r="TZ106" s="157"/>
      <c r="UH106" s="157"/>
      <c r="UP106" s="157"/>
      <c r="UX106" s="157"/>
      <c r="VF106" s="157"/>
      <c r="VN106" s="157"/>
      <c r="VV106" s="157"/>
      <c r="WD106" s="157"/>
      <c r="WL106" s="157"/>
    </row>
    <row r="107" spans="13:641" s="157" customFormat="1" ht="15">
      <c r="M107" s="158"/>
      <c r="U107" s="158"/>
      <c r="AC107" s="158"/>
      <c r="AK107" s="158"/>
      <c r="AS107" s="158"/>
      <c r="BA107" s="158"/>
      <c r="BI107" s="158"/>
      <c r="BQ107" s="158"/>
      <c r="BY107" s="158"/>
      <c r="CG107" s="158"/>
      <c r="CO107" s="158"/>
      <c r="CW107" s="158"/>
      <c r="DE107" s="158"/>
      <c r="DM107" s="158"/>
      <c r="DU107" s="158"/>
      <c r="EC107" s="158"/>
      <c r="EK107" s="158"/>
      <c r="ES107" s="158"/>
      <c r="FA107" s="158"/>
      <c r="FI107" s="158"/>
      <c r="FQ107" s="158"/>
      <c r="FY107" s="158"/>
      <c r="GG107" s="158"/>
      <c r="GO107" s="158"/>
      <c r="GW107" s="158"/>
      <c r="GX107" s="11"/>
      <c r="HE107" s="158"/>
      <c r="HM107" s="158"/>
      <c r="HU107" s="158"/>
      <c r="HY107" s="157">
        <f>IA102+IB102+HS85+HT85+HK104+HL104+HC74+HD74+GU93+GV93</f>
        <v>4369</v>
      </c>
      <c r="IC107" s="158"/>
      <c r="IK107" s="158"/>
      <c r="IS107" s="158"/>
      <c r="JA107" s="158"/>
      <c r="JI107" s="158"/>
      <c r="JY107" s="158"/>
      <c r="KG107" s="158"/>
      <c r="KO107" s="158"/>
      <c r="LU107" s="158"/>
      <c r="MC107" s="158"/>
      <c r="MK107" s="158"/>
      <c r="MV107" s="163"/>
      <c r="MW107" s="156"/>
      <c r="MX107" s="156"/>
      <c r="MY107" s="156"/>
      <c r="MZ107" s="156"/>
      <c r="NA107" s="162"/>
      <c r="NI107" s="158"/>
      <c r="NQ107" s="158"/>
      <c r="NY107" s="158"/>
      <c r="OG107" s="158"/>
      <c r="OO107" s="158" t="s">
        <v>82</v>
      </c>
      <c r="OP107" s="157">
        <v>71</v>
      </c>
      <c r="OQ107" s="157">
        <v>45</v>
      </c>
      <c r="OR107" s="157">
        <v>8</v>
      </c>
      <c r="OS107" s="157">
        <v>18</v>
      </c>
      <c r="OT107" s="158">
        <f t="shared" si="225"/>
        <v>0.63380281690140849</v>
      </c>
      <c r="OU107" s="157" t="s">
        <v>322</v>
      </c>
      <c r="PB107" s="158"/>
      <c r="PJ107" s="158"/>
      <c r="PR107" s="183"/>
      <c r="PZ107" s="158"/>
      <c r="QH107" s="158"/>
      <c r="QP107" s="158"/>
      <c r="ST107" s="193"/>
      <c r="TB107" s="193"/>
      <c r="TJ107" s="193"/>
      <c r="TP107" s="159"/>
      <c r="TQ107" s="159"/>
      <c r="TR107" s="193" t="s">
        <v>402</v>
      </c>
      <c r="TX107" s="159"/>
      <c r="TY107" s="159"/>
      <c r="TZ107" s="193"/>
      <c r="UF107" s="159"/>
      <c r="UG107" s="159"/>
      <c r="UH107" s="193"/>
      <c r="UN107" s="159"/>
      <c r="UO107" s="159"/>
      <c r="UP107" s="193"/>
      <c r="UV107" s="159"/>
      <c r="UW107" s="159"/>
      <c r="UX107" s="193"/>
      <c r="VD107" s="159"/>
      <c r="VE107" s="159"/>
      <c r="VF107" s="193"/>
      <c r="VL107" s="159"/>
      <c r="VM107" s="159"/>
      <c r="VN107" s="193"/>
      <c r="VT107" s="159"/>
      <c r="VU107" s="159"/>
      <c r="VV107" s="193"/>
      <c r="WB107" s="159"/>
      <c r="WC107" s="159"/>
      <c r="WD107" s="193"/>
      <c r="WJ107" s="159"/>
      <c r="WK107" s="159"/>
      <c r="WL107" s="193"/>
    </row>
    <row r="108" spans="13:641" s="157" customFormat="1" ht="15">
      <c r="M108" s="158"/>
      <c r="U108" s="158"/>
      <c r="AC108" s="158"/>
      <c r="AK108" s="158"/>
      <c r="AS108" s="158"/>
      <c r="BA108" s="158"/>
      <c r="BI108" s="158"/>
      <c r="BQ108" s="158"/>
      <c r="BY108" s="158"/>
      <c r="CG108" s="158"/>
      <c r="CO108" s="158"/>
      <c r="CW108" s="158"/>
      <c r="DE108" s="158"/>
      <c r="DM108" s="158"/>
      <c r="DU108" s="158"/>
      <c r="EC108" s="158"/>
      <c r="EK108" s="158"/>
      <c r="ES108" s="158"/>
      <c r="FA108" s="158"/>
      <c r="FI108" s="158"/>
      <c r="FQ108" s="158"/>
      <c r="FY108" s="158"/>
      <c r="GG108" s="158"/>
      <c r="GO108" s="158"/>
      <c r="GW108" s="158"/>
      <c r="GX108" s="11"/>
      <c r="HE108" s="158"/>
      <c r="HM108" s="158"/>
      <c r="HU108" s="158"/>
      <c r="IC108" s="158"/>
      <c r="IK108" s="158"/>
      <c r="IS108" s="158"/>
      <c r="JA108" s="158"/>
      <c r="JI108" s="158"/>
      <c r="KG108" s="158"/>
      <c r="KO108" s="158"/>
      <c r="LU108" s="158"/>
      <c r="MC108" s="158"/>
      <c r="MK108" s="158"/>
      <c r="MV108" s="163"/>
      <c r="MW108" s="156"/>
      <c r="MX108" s="156"/>
      <c r="MY108" s="156"/>
      <c r="MZ108" s="156"/>
      <c r="NA108" s="162"/>
      <c r="NI108" s="158"/>
      <c r="NQ108" s="158"/>
      <c r="NY108" s="158"/>
      <c r="OG108" s="158"/>
      <c r="OO108" s="157" t="s">
        <v>35</v>
      </c>
      <c r="OP108" s="157">
        <v>48</v>
      </c>
      <c r="OQ108" s="157">
        <v>21</v>
      </c>
      <c r="OR108" s="157">
        <v>21</v>
      </c>
      <c r="OS108" s="159">
        <v>6</v>
      </c>
      <c r="OT108" s="158">
        <f t="shared" si="225"/>
        <v>0.4375</v>
      </c>
      <c r="OU108" s="157" t="s">
        <v>330</v>
      </c>
      <c r="PB108" s="158"/>
      <c r="PJ108" s="158"/>
      <c r="PR108" s="158"/>
      <c r="PZ108" s="158"/>
      <c r="QH108" s="158"/>
      <c r="QP108" s="158"/>
      <c r="QX108" s="158"/>
      <c r="RA108" s="161" t="s">
        <v>34</v>
      </c>
      <c r="RB108" s="157">
        <v>203</v>
      </c>
      <c r="RC108" s="157">
        <v>8</v>
      </c>
      <c r="RD108" s="157">
        <v>184</v>
      </c>
      <c r="RE108" s="159">
        <v>11</v>
      </c>
      <c r="RF108" s="158"/>
      <c r="RI108" s="161"/>
      <c r="RK108" s="159"/>
      <c r="RM108" s="159"/>
      <c r="RN108" s="158"/>
      <c r="RS108" s="159"/>
      <c r="RT108" s="159"/>
      <c r="RY108" s="157" t="s">
        <v>35</v>
      </c>
      <c r="RZ108" s="157">
        <v>48</v>
      </c>
      <c r="SA108" s="159">
        <v>21</v>
      </c>
      <c r="SB108" s="159">
        <v>21</v>
      </c>
      <c r="SC108" s="157">
        <v>6</v>
      </c>
      <c r="SD108" s="157" t="s">
        <v>368</v>
      </c>
      <c r="SI108" s="159"/>
      <c r="SJ108" s="159"/>
      <c r="SQ108" s="159"/>
      <c r="SR108" s="159"/>
      <c r="ST108" s="193"/>
      <c r="SY108" s="159"/>
      <c r="SZ108" s="159"/>
      <c r="TB108" s="193"/>
      <c r="TG108" s="159"/>
      <c r="TH108" s="159"/>
      <c r="TJ108" s="193"/>
      <c r="TO108" s="159"/>
      <c r="TP108" s="159"/>
      <c r="TR108" s="193" t="s">
        <v>403</v>
      </c>
      <c r="TW108" s="159"/>
      <c r="TX108" s="159"/>
      <c r="TZ108" s="193"/>
      <c r="UE108" s="159"/>
      <c r="UF108" s="159"/>
      <c r="UH108" s="193"/>
      <c r="UM108" s="159"/>
      <c r="UN108" s="159"/>
      <c r="UP108" s="193"/>
      <c r="UU108" s="159"/>
      <c r="UV108" s="159"/>
      <c r="UX108" s="193"/>
      <c r="VC108" s="159"/>
      <c r="VD108" s="159"/>
      <c r="VF108" s="193"/>
      <c r="VK108" s="159"/>
      <c r="VL108" s="159"/>
      <c r="VN108" s="193"/>
      <c r="VS108" s="159"/>
      <c r="VT108" s="159"/>
      <c r="VV108" s="193"/>
      <c r="WA108" s="159"/>
      <c r="WB108" s="159"/>
      <c r="WD108" s="193"/>
      <c r="WI108" s="159"/>
      <c r="WJ108" s="159"/>
      <c r="WL108" s="193"/>
    </row>
    <row r="109" spans="13:641" s="157" customFormat="1">
      <c r="M109" s="158"/>
      <c r="U109" s="158"/>
      <c r="AC109" s="158"/>
      <c r="AK109" s="158"/>
      <c r="AS109" s="158"/>
      <c r="BA109" s="158"/>
      <c r="BI109" s="158"/>
      <c r="BQ109" s="158"/>
      <c r="BY109" s="158"/>
      <c r="CG109" s="158"/>
      <c r="CO109" s="158"/>
      <c r="CW109" s="158"/>
      <c r="DE109" s="158"/>
      <c r="DM109" s="158"/>
      <c r="DU109" s="158"/>
      <c r="EC109" s="158"/>
      <c r="EK109" s="158"/>
      <c r="ES109" s="158"/>
      <c r="FA109" s="158"/>
      <c r="FI109" s="158"/>
      <c r="FQ109" s="158"/>
      <c r="FY109" s="158"/>
      <c r="GG109" s="158"/>
      <c r="GO109" s="158"/>
      <c r="GW109" s="158"/>
      <c r="GX109" s="11"/>
      <c r="HE109" s="158"/>
      <c r="HM109" s="158"/>
      <c r="HU109" s="158"/>
      <c r="IC109" s="158"/>
      <c r="IK109" s="158"/>
      <c r="IS109" s="158"/>
      <c r="JA109" s="158"/>
      <c r="JI109" s="158"/>
      <c r="KG109" s="158"/>
      <c r="KO109" s="158"/>
      <c r="LU109" s="158"/>
      <c r="MC109" s="158"/>
      <c r="MK109" s="158"/>
      <c r="NA109" s="158"/>
      <c r="NI109" s="158"/>
      <c r="NQ109" s="158"/>
      <c r="NY109" s="158"/>
      <c r="OG109" s="158"/>
      <c r="OR109" s="157">
        <f>SUM(OR3:OR108)</f>
        <v>919</v>
      </c>
      <c r="OS109" s="157">
        <f>SUM(OS3:OS108)</f>
        <v>2053</v>
      </c>
      <c r="OT109" s="158"/>
      <c r="PB109" s="158"/>
      <c r="PJ109" s="158"/>
      <c r="PR109" s="158"/>
      <c r="PZ109" s="158"/>
      <c r="QH109" s="158"/>
      <c r="QP109" s="158"/>
      <c r="QX109" s="158"/>
      <c r="RN109" s="158"/>
      <c r="RS109" s="159"/>
      <c r="RU109" s="159"/>
      <c r="RY109" s="157" t="s">
        <v>71</v>
      </c>
      <c r="RZ109" s="157">
        <v>192</v>
      </c>
      <c r="SA109" s="159">
        <v>184</v>
      </c>
      <c r="SB109" s="157">
        <v>7</v>
      </c>
      <c r="SC109" s="159">
        <v>1</v>
      </c>
      <c r="SD109" s="157" t="s">
        <v>319</v>
      </c>
      <c r="SI109" s="159"/>
      <c r="SK109" s="159"/>
      <c r="SQ109" s="159"/>
      <c r="SS109" s="159"/>
      <c r="SY109" s="159"/>
      <c r="TA109" s="159"/>
      <c r="TG109" s="159"/>
      <c r="TI109" s="159"/>
      <c r="TO109" s="159"/>
      <c r="TQ109" s="159"/>
      <c r="TW109" s="159"/>
      <c r="TY109" s="159"/>
      <c r="UE109" s="159"/>
      <c r="UG109" s="159"/>
      <c r="UM109" s="159"/>
      <c r="UO109" s="159"/>
      <c r="UU109" s="159"/>
      <c r="UW109" s="159"/>
      <c r="VC109" s="159"/>
      <c r="VE109" s="159"/>
      <c r="VK109" s="159"/>
      <c r="VM109" s="159"/>
      <c r="VS109" s="159"/>
      <c r="VU109" s="159"/>
      <c r="WA109" s="159"/>
      <c r="WC109" s="159"/>
      <c r="WI109" s="159"/>
      <c r="WK109" s="159"/>
    </row>
    <row r="110" spans="13:641" s="157" customFormat="1" ht="15">
      <c r="M110" s="158"/>
      <c r="U110" s="158"/>
      <c r="AC110" s="158"/>
      <c r="AK110" s="158"/>
      <c r="AS110" s="158"/>
      <c r="BA110" s="158"/>
      <c r="BI110" s="158"/>
      <c r="BQ110" s="158"/>
      <c r="BY110" s="158"/>
      <c r="CG110" s="158"/>
      <c r="CO110" s="158"/>
      <c r="CW110" s="158"/>
      <c r="DE110" s="158"/>
      <c r="DM110" s="158"/>
      <c r="DU110" s="158"/>
      <c r="EC110" s="158"/>
      <c r="EK110" s="158"/>
      <c r="ES110" s="158"/>
      <c r="FA110" s="158"/>
      <c r="FI110" s="158"/>
      <c r="FQ110" s="158"/>
      <c r="FY110" s="158"/>
      <c r="GG110" s="158"/>
      <c r="GO110" s="158"/>
      <c r="GW110" s="158"/>
      <c r="GX110" s="11"/>
      <c r="HE110" s="158"/>
      <c r="HM110" s="158"/>
      <c r="HU110" s="158"/>
      <c r="IC110" s="158"/>
      <c r="IK110" s="158"/>
      <c r="IS110" s="158"/>
      <c r="JA110" s="158"/>
      <c r="JI110" s="158"/>
      <c r="JY110" s="158"/>
      <c r="KG110" s="158"/>
      <c r="KO110" s="158"/>
      <c r="LU110" s="158"/>
      <c r="MC110" s="158"/>
      <c r="MK110" s="158"/>
      <c r="MV110" s="163"/>
      <c r="MW110" s="156"/>
      <c r="MX110" s="156"/>
      <c r="MY110" s="156"/>
      <c r="MZ110" s="156"/>
      <c r="NA110" s="162"/>
      <c r="NI110" s="158"/>
      <c r="NQ110" s="158"/>
      <c r="NY110" s="158"/>
      <c r="OG110" s="158"/>
      <c r="OO110" s="158"/>
      <c r="OT110" s="158"/>
      <c r="PB110" s="158"/>
      <c r="PJ110" s="158"/>
      <c r="PR110" s="183"/>
      <c r="PZ110" s="158"/>
      <c r="QH110" s="158"/>
      <c r="QP110" s="158"/>
      <c r="RY110" s="157" t="s">
        <v>72</v>
      </c>
      <c r="RZ110" s="157">
        <v>85</v>
      </c>
      <c r="SA110" s="157">
        <v>53</v>
      </c>
      <c r="SB110" s="157">
        <v>2</v>
      </c>
      <c r="SC110" s="157">
        <v>30</v>
      </c>
      <c r="SD110" s="157" t="s">
        <v>361</v>
      </c>
      <c r="ST110" s="193"/>
      <c r="TB110" s="193"/>
      <c r="TJ110" s="193"/>
      <c r="TM110" s="157" t="s">
        <v>73</v>
      </c>
      <c r="TN110" s="157">
        <v>291</v>
      </c>
      <c r="TO110" s="157">
        <v>262</v>
      </c>
      <c r="TP110" s="157">
        <v>27</v>
      </c>
      <c r="TQ110" s="157">
        <v>2</v>
      </c>
      <c r="TR110" s="193"/>
      <c r="TZ110" s="193"/>
      <c r="UH110" s="193"/>
      <c r="UP110" s="193"/>
      <c r="UX110" s="193"/>
      <c r="VF110" s="193"/>
      <c r="VN110" s="193"/>
      <c r="VV110" s="193"/>
      <c r="WD110" s="193"/>
      <c r="WL110" s="193"/>
    </row>
    <row r="111" spans="13:641" s="157" customFormat="1" ht="15">
      <c r="M111" s="158"/>
      <c r="U111" s="158"/>
      <c r="AC111" s="158"/>
      <c r="AK111" s="158"/>
      <c r="AS111" s="158"/>
      <c r="BA111" s="158"/>
      <c r="BI111" s="158"/>
      <c r="BQ111" s="158"/>
      <c r="BY111" s="158"/>
      <c r="CG111" s="158"/>
      <c r="CO111" s="158"/>
      <c r="CW111" s="158"/>
      <c r="DE111" s="158"/>
      <c r="DM111" s="158"/>
      <c r="DU111" s="158"/>
      <c r="EC111" s="158"/>
      <c r="EK111" s="158"/>
      <c r="ES111" s="158"/>
      <c r="FA111" s="158"/>
      <c r="FI111" s="158"/>
      <c r="FQ111" s="158"/>
      <c r="FY111" s="158"/>
      <c r="GG111" s="158"/>
      <c r="GO111" s="158"/>
      <c r="GW111" s="158"/>
      <c r="GX111" s="11"/>
      <c r="HE111" s="158"/>
      <c r="HM111" s="158"/>
      <c r="HU111" s="158"/>
      <c r="IC111" s="158"/>
      <c r="IK111" s="158"/>
      <c r="IS111" s="158"/>
      <c r="JA111" s="158"/>
      <c r="JI111" s="158"/>
      <c r="KG111" s="158"/>
      <c r="KO111" s="158"/>
      <c r="LU111" s="158"/>
      <c r="MC111" s="158"/>
      <c r="MK111" s="158"/>
      <c r="MV111" s="163"/>
      <c r="MW111" s="156"/>
      <c r="MX111" s="156"/>
      <c r="MY111" s="156"/>
      <c r="MZ111" s="156"/>
      <c r="NA111" s="162"/>
      <c r="NI111" s="158"/>
      <c r="NQ111" s="158"/>
      <c r="NY111" s="158"/>
      <c r="OG111" s="158"/>
      <c r="OS111" s="159"/>
      <c r="OT111" s="158"/>
      <c r="PB111" s="158"/>
      <c r="PJ111" s="158"/>
      <c r="PR111" s="158"/>
      <c r="PZ111" s="158"/>
      <c r="QH111" s="158"/>
      <c r="QP111" s="158"/>
      <c r="QX111" s="158"/>
      <c r="RA111" s="161"/>
      <c r="RE111" s="159"/>
      <c r="RF111" s="158"/>
      <c r="RI111" s="161"/>
      <c r="RK111" s="159"/>
      <c r="RM111" s="159"/>
      <c r="RN111" s="158"/>
      <c r="RS111" s="159"/>
      <c r="RT111" s="159"/>
      <c r="RY111" s="157" t="s">
        <v>270</v>
      </c>
      <c r="RZ111" s="157">
        <v>144</v>
      </c>
      <c r="SA111" s="159">
        <v>128</v>
      </c>
      <c r="SB111" s="159">
        <v>7</v>
      </c>
      <c r="SC111" s="157">
        <v>9</v>
      </c>
      <c r="SD111" s="157" t="s">
        <v>301</v>
      </c>
      <c r="SE111" s="157" t="s">
        <v>304</v>
      </c>
      <c r="SF111" s="157" t="s">
        <v>303</v>
      </c>
      <c r="SI111" s="159"/>
      <c r="SJ111" s="159"/>
      <c r="SQ111" s="159"/>
      <c r="SR111" s="159"/>
      <c r="ST111" s="193"/>
      <c r="SY111" s="159"/>
      <c r="SZ111" s="159"/>
      <c r="TB111" s="193"/>
      <c r="TG111" s="159"/>
      <c r="TH111" s="159"/>
      <c r="TJ111" s="193"/>
      <c r="TO111" s="159"/>
      <c r="TP111" s="159"/>
      <c r="TR111" s="193"/>
      <c r="TW111" s="159"/>
      <c r="TX111" s="159"/>
      <c r="TZ111" s="193"/>
      <c r="UE111" s="159"/>
      <c r="UF111" s="159"/>
      <c r="UH111" s="193"/>
      <c r="UM111" s="159"/>
      <c r="UN111" s="159"/>
      <c r="UP111" s="193"/>
      <c r="UU111" s="159"/>
      <c r="UV111" s="159"/>
      <c r="UX111" s="193"/>
      <c r="VC111" s="159"/>
      <c r="VD111" s="159"/>
      <c r="VF111" s="193"/>
      <c r="VK111" s="159"/>
      <c r="VL111" s="159"/>
      <c r="VN111" s="193"/>
      <c r="VS111" s="159"/>
      <c r="VT111" s="159"/>
      <c r="VV111" s="193"/>
      <c r="WA111" s="159"/>
      <c r="WB111" s="159"/>
      <c r="WD111" s="193"/>
      <c r="WI111" s="159"/>
      <c r="WJ111" s="159"/>
      <c r="WL111" s="193"/>
    </row>
    <row r="112" spans="13:641" s="157" customFormat="1">
      <c r="M112" s="158"/>
      <c r="U112" s="158"/>
      <c r="AC112" s="158"/>
      <c r="AK112" s="158"/>
      <c r="AS112" s="158"/>
      <c r="BA112" s="158"/>
      <c r="BI112" s="158"/>
      <c r="BQ112" s="158"/>
      <c r="BY112" s="158"/>
      <c r="CG112" s="158"/>
      <c r="CO112" s="158"/>
      <c r="CW112" s="158"/>
      <c r="DE112" s="158"/>
      <c r="DM112" s="158"/>
      <c r="DU112" s="158"/>
      <c r="EC112" s="158"/>
      <c r="EK112" s="158"/>
      <c r="ES112" s="158"/>
      <c r="FA112" s="158"/>
      <c r="FI112" s="158"/>
      <c r="FQ112" s="158"/>
      <c r="FY112" s="158"/>
      <c r="GG112" s="158"/>
      <c r="GO112" s="158"/>
      <c r="GW112" s="158"/>
      <c r="GX112" s="11"/>
      <c r="HE112" s="158"/>
      <c r="HM112" s="158"/>
      <c r="HU112" s="158"/>
      <c r="IC112" s="158"/>
      <c r="IK112" s="158"/>
      <c r="IS112" s="158"/>
      <c r="JA112" s="158"/>
      <c r="JI112" s="158"/>
      <c r="KG112" s="158"/>
      <c r="KO112" s="158"/>
      <c r="LU112" s="158"/>
      <c r="MC112" s="158"/>
      <c r="MK112" s="158"/>
      <c r="NA112" s="158"/>
      <c r="NI112" s="158"/>
      <c r="NQ112" s="158"/>
      <c r="NY112" s="158"/>
      <c r="OG112" s="158"/>
      <c r="OS112" s="157">
        <f>OR109+OS109</f>
        <v>2972</v>
      </c>
      <c r="OT112" s="158"/>
      <c r="PB112" s="158"/>
      <c r="PJ112" s="158"/>
      <c r="PR112" s="158"/>
      <c r="PZ112" s="158"/>
      <c r="QH112" s="158"/>
      <c r="QP112" s="158"/>
      <c r="QX112" s="158"/>
      <c r="RN112" s="158"/>
      <c r="RS112" s="159"/>
      <c r="RU112" s="159"/>
      <c r="SA112" s="159"/>
      <c r="SC112" s="159"/>
      <c r="SD112" s="157" t="s">
        <v>305</v>
      </c>
      <c r="SE112" s="157" t="s">
        <v>383</v>
      </c>
      <c r="SF112" s="157" t="s">
        <v>384</v>
      </c>
      <c r="SI112" s="159"/>
      <c r="SK112" s="159"/>
      <c r="SQ112" s="159"/>
      <c r="SS112" s="159"/>
      <c r="SY112" s="159"/>
      <c r="TA112" s="159"/>
      <c r="TG112" s="159"/>
      <c r="TI112" s="159"/>
      <c r="TO112" s="159"/>
      <c r="TQ112" s="159"/>
      <c r="TW112" s="159"/>
      <c r="TY112" s="159"/>
      <c r="UE112" s="159"/>
      <c r="UG112" s="159"/>
      <c r="UM112" s="159"/>
      <c r="UO112" s="159"/>
      <c r="UU112" s="159"/>
      <c r="UW112" s="159"/>
      <c r="VC112" s="159"/>
      <c r="VE112" s="159"/>
      <c r="VK112" s="159"/>
      <c r="VM112" s="159"/>
      <c r="VS112" s="159"/>
      <c r="VU112" s="159"/>
      <c r="WA112" s="159"/>
      <c r="WC112" s="159"/>
      <c r="WI112" s="159"/>
      <c r="WK112" s="159"/>
    </row>
    <row r="113" spans="13:610" s="157" customFormat="1" ht="15">
      <c r="M113" s="158"/>
      <c r="U113" s="158"/>
      <c r="AC113" s="158"/>
      <c r="AK113" s="158"/>
      <c r="AS113" s="158"/>
      <c r="BA113" s="158"/>
      <c r="BI113" s="158"/>
      <c r="BQ113" s="158"/>
      <c r="BY113" s="158"/>
      <c r="CG113" s="158"/>
      <c r="CO113" s="158"/>
      <c r="CW113" s="158"/>
      <c r="DE113" s="158"/>
      <c r="DM113" s="158"/>
      <c r="DU113" s="158"/>
      <c r="EC113" s="158"/>
      <c r="EK113" s="158"/>
      <c r="ES113" s="158"/>
      <c r="FA113" s="158"/>
      <c r="FI113" s="158"/>
      <c r="FQ113" s="158"/>
      <c r="FY113" s="158"/>
      <c r="GG113" s="158"/>
      <c r="GO113" s="158"/>
      <c r="GW113" s="158"/>
      <c r="GX113" s="11"/>
      <c r="HE113" s="158"/>
      <c r="HM113" s="158"/>
      <c r="HU113" s="158"/>
      <c r="IC113" s="158"/>
      <c r="IK113" s="158"/>
      <c r="IS113" s="158"/>
      <c r="JA113" s="158"/>
      <c r="JI113" s="158"/>
      <c r="JY113" s="158"/>
      <c r="KG113" s="158"/>
      <c r="KO113" s="158"/>
      <c r="LU113" s="158"/>
      <c r="MC113" s="158"/>
      <c r="MK113" s="158"/>
      <c r="MV113" s="163"/>
      <c r="MW113" s="156"/>
      <c r="MX113" s="156"/>
      <c r="MY113" s="156"/>
      <c r="MZ113" s="156"/>
      <c r="NA113" s="162"/>
      <c r="NI113" s="158"/>
      <c r="NQ113" s="158"/>
      <c r="NY113" s="158"/>
      <c r="OG113" s="158"/>
      <c r="OO113" s="158"/>
      <c r="OT113" s="158"/>
      <c r="PB113" s="158"/>
      <c r="PJ113" s="158"/>
      <c r="PR113" s="183"/>
      <c r="PZ113" s="158"/>
      <c r="QH113" s="158"/>
      <c r="QP113" s="158"/>
      <c r="SD113" s="157" t="s">
        <v>385</v>
      </c>
      <c r="SE113" s="157" t="s">
        <v>302</v>
      </c>
      <c r="ST113" s="193"/>
      <c r="TB113" s="193"/>
      <c r="TJ113" s="193"/>
      <c r="TR113" s="193"/>
      <c r="TZ113" s="193"/>
      <c r="UH113" s="193"/>
      <c r="UP113" s="193"/>
      <c r="UX113" s="193"/>
      <c r="VF113" s="193"/>
      <c r="VN113" s="193"/>
      <c r="VV113" s="193"/>
      <c r="WD113" s="193"/>
      <c r="WL113" s="193"/>
    </row>
    <row r="114" spans="13:610" s="157" customFormat="1" ht="15">
      <c r="M114" s="158"/>
      <c r="U114" s="158"/>
      <c r="AC114" s="158"/>
      <c r="AK114" s="158"/>
      <c r="AS114" s="158"/>
      <c r="BA114" s="158"/>
      <c r="BI114" s="158"/>
      <c r="BQ114" s="158"/>
      <c r="BY114" s="158"/>
      <c r="CG114" s="158"/>
      <c r="CO114" s="158"/>
      <c r="CW114" s="158"/>
      <c r="DE114" s="158"/>
      <c r="DM114" s="158"/>
      <c r="DU114" s="158"/>
      <c r="EC114" s="158"/>
      <c r="EK114" s="158"/>
      <c r="ES114" s="158"/>
      <c r="FA114" s="158"/>
      <c r="FI114" s="158"/>
      <c r="FQ114" s="158"/>
      <c r="FY114" s="158"/>
      <c r="GG114" s="158"/>
      <c r="GO114" s="158"/>
      <c r="GW114" s="158"/>
      <c r="GX114" s="11"/>
      <c r="HE114" s="158"/>
      <c r="HM114" s="158"/>
      <c r="HU114" s="158"/>
      <c r="IC114" s="158"/>
      <c r="IK114" s="158"/>
      <c r="IS114" s="158"/>
      <c r="JA114" s="158"/>
      <c r="JI114" s="158"/>
      <c r="KG114" s="158"/>
      <c r="KO114" s="158"/>
      <c r="LU114" s="158"/>
      <c r="MC114" s="158"/>
      <c r="MK114" s="158"/>
      <c r="MV114" s="163"/>
      <c r="MW114" s="156"/>
      <c r="MX114" s="156"/>
      <c r="MY114" s="156"/>
      <c r="MZ114" s="156"/>
      <c r="NA114" s="162"/>
      <c r="NI114" s="158"/>
      <c r="NQ114" s="158"/>
      <c r="NY114" s="158"/>
      <c r="OG114" s="158"/>
      <c r="OS114" s="159"/>
      <c r="OT114" s="158"/>
      <c r="PB114" s="158"/>
      <c r="PJ114" s="158"/>
      <c r="PR114" s="158"/>
      <c r="PZ114" s="158"/>
      <c r="QH114" s="158"/>
      <c r="QP114" s="158"/>
      <c r="QX114" s="158"/>
      <c r="RA114" s="161"/>
      <c r="RE114" s="159"/>
      <c r="RF114" s="158"/>
      <c r="RI114" s="161"/>
      <c r="RK114" s="159"/>
      <c r="RM114" s="159"/>
      <c r="RN114" s="158"/>
      <c r="RS114" s="159"/>
      <c r="RT114" s="159"/>
      <c r="RY114" s="157" t="s">
        <v>82</v>
      </c>
      <c r="RZ114" s="157">
        <v>71</v>
      </c>
      <c r="SA114" s="159">
        <v>45</v>
      </c>
      <c r="SB114" s="159">
        <v>8</v>
      </c>
      <c r="SC114" s="157">
        <v>18</v>
      </c>
      <c r="SD114" s="157" t="s">
        <v>365</v>
      </c>
      <c r="SI114" s="159"/>
      <c r="SJ114" s="159"/>
      <c r="SQ114" s="159"/>
      <c r="SR114" s="159"/>
      <c r="ST114" s="193"/>
      <c r="SY114" s="159"/>
      <c r="SZ114" s="159"/>
      <c r="TB114" s="193"/>
      <c r="TG114" s="159"/>
      <c r="TH114" s="159"/>
      <c r="TJ114" s="193"/>
      <c r="TO114" s="159"/>
      <c r="TP114" s="159"/>
      <c r="TR114" s="193"/>
      <c r="TW114" s="159"/>
      <c r="TX114" s="159"/>
      <c r="TZ114" s="193"/>
      <c r="UE114" s="159"/>
      <c r="UF114" s="159"/>
      <c r="UH114" s="193"/>
      <c r="UM114" s="159"/>
      <c r="UN114" s="159"/>
      <c r="UP114" s="193"/>
      <c r="UU114" s="159"/>
      <c r="UV114" s="159"/>
      <c r="UX114" s="193"/>
      <c r="VC114" s="159"/>
      <c r="VD114" s="159"/>
      <c r="VF114" s="193"/>
      <c r="VK114" s="159"/>
      <c r="VL114" s="159"/>
      <c r="VN114" s="193"/>
      <c r="VS114" s="159"/>
      <c r="VT114" s="159"/>
      <c r="VV114" s="193"/>
      <c r="WA114" s="159"/>
      <c r="WB114" s="159"/>
      <c r="WD114" s="193"/>
      <c r="WI114" s="159"/>
      <c r="WJ114" s="159"/>
      <c r="WL114" s="193"/>
    </row>
    <row r="115" spans="13:610" s="157" customFormat="1">
      <c r="M115" s="158"/>
      <c r="U115" s="158"/>
      <c r="AC115" s="158"/>
      <c r="AK115" s="158"/>
      <c r="AS115" s="158"/>
      <c r="BA115" s="158"/>
      <c r="BI115" s="158"/>
      <c r="BQ115" s="158"/>
      <c r="BY115" s="158"/>
      <c r="CG115" s="158"/>
      <c r="CO115" s="158"/>
      <c r="CW115" s="158"/>
      <c r="DE115" s="158"/>
      <c r="DM115" s="158"/>
      <c r="DU115" s="158"/>
      <c r="EC115" s="158"/>
      <c r="EK115" s="158"/>
      <c r="ES115" s="158"/>
      <c r="FA115" s="158"/>
      <c r="FI115" s="158"/>
      <c r="FQ115" s="158"/>
      <c r="FY115" s="158"/>
      <c r="GG115" s="158"/>
      <c r="GO115" s="158"/>
      <c r="GW115" s="158"/>
      <c r="GX115" s="11"/>
      <c r="HE115" s="158"/>
      <c r="HM115" s="158"/>
      <c r="HU115" s="158"/>
      <c r="IC115" s="158"/>
      <c r="IK115" s="158"/>
      <c r="IS115" s="158"/>
      <c r="JA115" s="158"/>
      <c r="JI115" s="158"/>
      <c r="KG115" s="158"/>
      <c r="KO115" s="158"/>
      <c r="LU115" s="158"/>
      <c r="MC115" s="158"/>
      <c r="MK115" s="158"/>
      <c r="NA115" s="158"/>
      <c r="NI115" s="158"/>
      <c r="NQ115" s="158"/>
      <c r="NY115" s="158"/>
      <c r="OG115" s="158"/>
      <c r="OT115" s="158"/>
      <c r="PB115" s="158"/>
      <c r="PJ115" s="158"/>
      <c r="PR115" s="158"/>
      <c r="PZ115" s="158"/>
      <c r="QH115" s="158"/>
      <c r="QP115" s="158"/>
      <c r="QX115" s="158"/>
      <c r="RN115" s="158"/>
      <c r="RS115" s="159"/>
      <c r="RU115" s="159"/>
      <c r="RY115" s="157" t="s">
        <v>84</v>
      </c>
      <c r="RZ115" s="157">
        <v>134</v>
      </c>
      <c r="SA115" s="159">
        <v>109</v>
      </c>
      <c r="SB115" s="157">
        <v>13</v>
      </c>
      <c r="SC115" s="159">
        <v>12</v>
      </c>
      <c r="SD115" s="157" t="s">
        <v>320</v>
      </c>
      <c r="SE115" s="157" t="s">
        <v>351</v>
      </c>
      <c r="SI115" s="159"/>
      <c r="SK115" s="159"/>
      <c r="SQ115" s="159"/>
      <c r="SS115" s="159"/>
      <c r="SY115" s="159"/>
      <c r="TA115" s="159"/>
      <c r="TG115" s="159"/>
      <c r="TI115" s="159"/>
      <c r="TO115" s="159"/>
      <c r="TQ115" s="159"/>
      <c r="TW115" s="159"/>
      <c r="TY115" s="159"/>
      <c r="UE115" s="159"/>
      <c r="UG115" s="159"/>
      <c r="UM115" s="159"/>
      <c r="UO115" s="159"/>
      <c r="UU115" s="159"/>
      <c r="UW115" s="159"/>
      <c r="VC115" s="159"/>
      <c r="VE115" s="159"/>
      <c r="VK115" s="159"/>
      <c r="VM115" s="159"/>
      <c r="VS115" s="159"/>
      <c r="VU115" s="159"/>
      <c r="WA115" s="159"/>
      <c r="WC115" s="159"/>
      <c r="WI115" s="159"/>
      <c r="WK115" s="159"/>
    </row>
    <row r="116" spans="13:610" s="157" customFormat="1" ht="15">
      <c r="M116" s="158"/>
      <c r="U116" s="158"/>
      <c r="AC116" s="158"/>
      <c r="AK116" s="158"/>
      <c r="AS116" s="158"/>
      <c r="BA116" s="158"/>
      <c r="BI116" s="158"/>
      <c r="BQ116" s="158"/>
      <c r="BY116" s="158"/>
      <c r="CG116" s="158"/>
      <c r="CO116" s="158"/>
      <c r="CW116" s="158"/>
      <c r="DE116" s="158"/>
      <c r="DM116" s="158"/>
      <c r="DU116" s="158"/>
      <c r="EC116" s="158"/>
      <c r="EK116" s="158"/>
      <c r="ES116" s="158"/>
      <c r="FA116" s="158"/>
      <c r="FI116" s="158"/>
      <c r="FQ116" s="158"/>
      <c r="FY116" s="158"/>
      <c r="GG116" s="158"/>
      <c r="GO116" s="158"/>
      <c r="GW116" s="158"/>
      <c r="GX116" s="11"/>
      <c r="HE116" s="158"/>
      <c r="HM116" s="158"/>
      <c r="HU116" s="158"/>
      <c r="IC116" s="158"/>
      <c r="IK116" s="158"/>
      <c r="IS116" s="158"/>
      <c r="JA116" s="158"/>
      <c r="JI116" s="158"/>
      <c r="JY116" s="158"/>
      <c r="KG116" s="158"/>
      <c r="KO116" s="158"/>
      <c r="LU116" s="158"/>
      <c r="MC116" s="158"/>
      <c r="MK116" s="158"/>
      <c r="MV116" s="163"/>
      <c r="MW116" s="156"/>
      <c r="MX116" s="156"/>
      <c r="MY116" s="156"/>
      <c r="MZ116" s="156"/>
      <c r="NA116" s="162"/>
      <c r="NI116" s="158"/>
      <c r="NQ116" s="158"/>
      <c r="NY116" s="158"/>
      <c r="OG116" s="158"/>
      <c r="OO116" s="158"/>
      <c r="OT116" s="158"/>
      <c r="PB116" s="158"/>
      <c r="PJ116" s="158"/>
      <c r="PR116" s="183"/>
      <c r="PZ116" s="158"/>
      <c r="QH116" s="158"/>
      <c r="QP116" s="158"/>
      <c r="SD116" s="157" t="s">
        <v>297</v>
      </c>
      <c r="ST116" s="193"/>
      <c r="TB116" s="193"/>
      <c r="TJ116" s="193"/>
      <c r="TR116" s="193"/>
      <c r="TZ116" s="193"/>
      <c r="UH116" s="193"/>
      <c r="UP116" s="193"/>
      <c r="UX116" s="193"/>
      <c r="VF116" s="193"/>
      <c r="VN116" s="193"/>
      <c r="VV116" s="193"/>
      <c r="WD116" s="193"/>
      <c r="WL116" s="193"/>
    </row>
    <row r="117" spans="13:610" s="157" customFormat="1" ht="15">
      <c r="M117" s="158"/>
      <c r="U117" s="158"/>
      <c r="AC117" s="158"/>
      <c r="AK117" s="158"/>
      <c r="AS117" s="158"/>
      <c r="BA117" s="158"/>
      <c r="BI117" s="158"/>
      <c r="BQ117" s="158"/>
      <c r="BY117" s="158"/>
      <c r="CG117" s="158"/>
      <c r="CO117" s="158"/>
      <c r="CW117" s="158"/>
      <c r="DE117" s="158"/>
      <c r="DM117" s="158"/>
      <c r="DU117" s="158"/>
      <c r="EC117" s="158"/>
      <c r="EK117" s="158"/>
      <c r="ES117" s="158"/>
      <c r="FA117" s="158"/>
      <c r="FI117" s="158"/>
      <c r="FQ117" s="158"/>
      <c r="FY117" s="158"/>
      <c r="GG117" s="158"/>
      <c r="GO117" s="158"/>
      <c r="GW117" s="158"/>
      <c r="GX117" s="11"/>
      <c r="HE117" s="158"/>
      <c r="HM117" s="158"/>
      <c r="HU117" s="158"/>
      <c r="IC117" s="158"/>
      <c r="IK117" s="158"/>
      <c r="IS117" s="158"/>
      <c r="JA117" s="158"/>
      <c r="JI117" s="158"/>
      <c r="KG117" s="158"/>
      <c r="KO117" s="158"/>
      <c r="LU117" s="158"/>
      <c r="MC117" s="158"/>
      <c r="MK117" s="158"/>
      <c r="MV117" s="163"/>
      <c r="MW117" s="156"/>
      <c r="MX117" s="156"/>
      <c r="MY117" s="156"/>
      <c r="MZ117" s="156"/>
      <c r="NA117" s="162"/>
      <c r="NI117" s="158"/>
      <c r="NQ117" s="158"/>
      <c r="NY117" s="158"/>
      <c r="OG117" s="158"/>
      <c r="OS117" s="159"/>
      <c r="OT117" s="158"/>
      <c r="PB117" s="158"/>
      <c r="PJ117" s="158"/>
      <c r="PR117" s="158"/>
      <c r="PZ117" s="158"/>
      <c r="QH117" s="158"/>
      <c r="QP117" s="158"/>
      <c r="QX117" s="158"/>
      <c r="RA117" s="161"/>
      <c r="RE117" s="159"/>
      <c r="RF117" s="158"/>
      <c r="RI117" s="161"/>
      <c r="RK117" s="159"/>
      <c r="RM117" s="159"/>
      <c r="RN117" s="158"/>
      <c r="RS117" s="159"/>
      <c r="RT117" s="159"/>
      <c r="RY117" s="157" t="s">
        <v>266</v>
      </c>
      <c r="RZ117" s="157">
        <v>160</v>
      </c>
      <c r="SA117" s="159">
        <v>32</v>
      </c>
      <c r="SB117" s="159">
        <v>47</v>
      </c>
      <c r="SC117" s="157">
        <v>81</v>
      </c>
      <c r="SD117" s="157" t="s">
        <v>374</v>
      </c>
      <c r="SI117" s="159"/>
      <c r="SJ117" s="159"/>
      <c r="SQ117" s="159"/>
      <c r="SR117" s="159"/>
      <c r="ST117" s="193"/>
      <c r="SY117" s="159"/>
      <c r="SZ117" s="159"/>
      <c r="TB117" s="193"/>
      <c r="TG117" s="159"/>
      <c r="TH117" s="159"/>
      <c r="TJ117" s="193"/>
      <c r="TO117" s="159"/>
      <c r="TP117" s="159"/>
      <c r="TR117" s="193"/>
      <c r="TW117" s="159"/>
      <c r="TX117" s="159"/>
      <c r="TZ117" s="193"/>
      <c r="UE117" s="159"/>
      <c r="UF117" s="159"/>
      <c r="UH117" s="193"/>
      <c r="UM117" s="159"/>
      <c r="UN117" s="159"/>
      <c r="UP117" s="193"/>
      <c r="UU117" s="159"/>
      <c r="UV117" s="159"/>
      <c r="UX117" s="193"/>
      <c r="VC117" s="159"/>
      <c r="VD117" s="159"/>
      <c r="VF117" s="193"/>
      <c r="VK117" s="159"/>
      <c r="VL117" s="159"/>
      <c r="VN117" s="193"/>
      <c r="VS117" s="159"/>
      <c r="VT117" s="159"/>
      <c r="VV117" s="193"/>
      <c r="WA117" s="159"/>
      <c r="WB117" s="159"/>
      <c r="WD117" s="193"/>
      <c r="WI117" s="159"/>
      <c r="WJ117" s="159"/>
      <c r="WL117" s="193"/>
    </row>
    <row r="118" spans="13:610" s="157" customFormat="1">
      <c r="M118" s="158"/>
      <c r="U118" s="158"/>
      <c r="AC118" s="158"/>
      <c r="AK118" s="158"/>
      <c r="AS118" s="158"/>
      <c r="BA118" s="158"/>
      <c r="BI118" s="158"/>
      <c r="BQ118" s="158"/>
      <c r="BY118" s="158"/>
      <c r="CG118" s="158"/>
      <c r="CO118" s="158"/>
      <c r="CW118" s="158"/>
      <c r="DE118" s="158"/>
      <c r="DM118" s="158"/>
      <c r="DU118" s="158"/>
      <c r="EC118" s="158"/>
      <c r="EK118" s="158"/>
      <c r="ES118" s="158"/>
      <c r="FA118" s="158"/>
      <c r="FI118" s="158"/>
      <c r="FQ118" s="158"/>
      <c r="FY118" s="158"/>
      <c r="GG118" s="158"/>
      <c r="GO118" s="158"/>
      <c r="GW118" s="158"/>
      <c r="GX118" s="11"/>
      <c r="HE118" s="158"/>
      <c r="HM118" s="158"/>
      <c r="HU118" s="158"/>
      <c r="IC118" s="158"/>
      <c r="IK118" s="158"/>
      <c r="IS118" s="158"/>
      <c r="JA118" s="158"/>
      <c r="JI118" s="158"/>
      <c r="KG118" s="158"/>
      <c r="KO118" s="158"/>
      <c r="LU118" s="158"/>
      <c r="MC118" s="158"/>
      <c r="MK118" s="158"/>
      <c r="NA118" s="158"/>
      <c r="NI118" s="158"/>
      <c r="NQ118" s="158"/>
      <c r="NY118" s="158"/>
      <c r="OG118" s="158"/>
      <c r="OT118" s="158"/>
      <c r="PB118" s="158"/>
      <c r="PJ118" s="158"/>
      <c r="PR118" s="158"/>
      <c r="PZ118" s="158"/>
      <c r="QH118" s="158"/>
      <c r="QP118" s="158"/>
      <c r="QX118" s="158"/>
      <c r="RN118" s="158"/>
      <c r="RS118" s="159"/>
      <c r="RU118" s="159"/>
      <c r="SA118" s="159"/>
      <c r="SC118" s="159"/>
      <c r="SD118" s="157" t="s">
        <v>375</v>
      </c>
      <c r="SI118" s="159"/>
      <c r="SK118" s="159"/>
      <c r="SQ118" s="159"/>
      <c r="SS118" s="159"/>
      <c r="SY118" s="159"/>
      <c r="TA118" s="159"/>
      <c r="TG118" s="159"/>
      <c r="TI118" s="159"/>
      <c r="TO118" s="159"/>
      <c r="TQ118" s="159"/>
      <c r="TW118" s="159"/>
      <c r="TY118" s="159"/>
      <c r="UE118" s="159"/>
      <c r="UG118" s="159"/>
      <c r="UM118" s="159"/>
      <c r="UO118" s="159"/>
      <c r="UU118" s="159"/>
      <c r="UW118" s="159"/>
      <c r="VC118" s="159"/>
      <c r="VE118" s="159"/>
      <c r="VK118" s="159"/>
      <c r="VM118" s="159"/>
      <c r="VS118" s="159"/>
      <c r="VU118" s="159"/>
      <c r="WA118" s="159"/>
      <c r="WC118" s="159"/>
      <c r="WI118" s="159"/>
      <c r="WK118" s="159"/>
    </row>
    <row r="119" spans="13:610" s="157" customFormat="1" ht="15">
      <c r="M119" s="158"/>
      <c r="U119" s="158"/>
      <c r="AC119" s="158"/>
      <c r="AK119" s="158"/>
      <c r="AS119" s="158"/>
      <c r="BA119" s="158"/>
      <c r="BI119" s="158"/>
      <c r="BQ119" s="158"/>
      <c r="BY119" s="158"/>
      <c r="CG119" s="158"/>
      <c r="CO119" s="158"/>
      <c r="CW119" s="158"/>
      <c r="DE119" s="158"/>
      <c r="DM119" s="158"/>
      <c r="DU119" s="158"/>
      <c r="EC119" s="158"/>
      <c r="EK119" s="158"/>
      <c r="ES119" s="158"/>
      <c r="FA119" s="158"/>
      <c r="FI119" s="158"/>
      <c r="FQ119" s="158"/>
      <c r="FY119" s="158"/>
      <c r="GG119" s="158"/>
      <c r="GO119" s="158"/>
      <c r="GW119" s="158"/>
      <c r="GX119" s="11"/>
      <c r="HE119" s="158"/>
      <c r="HM119" s="158"/>
      <c r="HU119" s="158"/>
      <c r="IC119" s="158"/>
      <c r="IK119" s="158"/>
      <c r="IS119" s="158"/>
      <c r="JA119" s="158"/>
      <c r="JI119" s="158"/>
      <c r="JY119" s="158"/>
      <c r="KG119" s="158"/>
      <c r="KO119" s="158"/>
      <c r="LU119" s="158"/>
      <c r="MC119" s="158"/>
      <c r="MK119" s="158"/>
      <c r="MV119" s="163"/>
      <c r="MW119" s="156"/>
      <c r="MX119" s="156"/>
      <c r="MY119" s="156"/>
      <c r="MZ119" s="156"/>
      <c r="NA119" s="162"/>
      <c r="NI119" s="158"/>
      <c r="NQ119" s="158"/>
      <c r="NY119" s="158"/>
      <c r="OG119" s="158"/>
      <c r="OO119" s="158"/>
      <c r="OT119" s="158"/>
      <c r="PB119" s="158"/>
      <c r="PJ119" s="158"/>
      <c r="PR119" s="183"/>
      <c r="PZ119" s="158"/>
      <c r="QH119" s="158"/>
      <c r="QP119" s="158"/>
      <c r="ST119" s="193"/>
      <c r="TB119" s="193"/>
      <c r="TJ119" s="193"/>
      <c r="TR119" s="193"/>
      <c r="TZ119" s="193"/>
      <c r="UH119" s="193"/>
      <c r="UP119" s="193"/>
      <c r="UX119" s="193"/>
      <c r="VF119" s="193"/>
      <c r="VN119" s="193"/>
      <c r="VV119" s="193"/>
      <c r="WD119" s="193"/>
      <c r="WL119" s="193"/>
    </row>
    <row r="120" spans="13:610" s="157" customFormat="1" ht="15">
      <c r="M120" s="158"/>
      <c r="U120" s="158"/>
      <c r="AC120" s="158"/>
      <c r="AK120" s="158"/>
      <c r="AS120" s="158"/>
      <c r="BA120" s="158"/>
      <c r="BI120" s="158"/>
      <c r="BQ120" s="158"/>
      <c r="BY120" s="158"/>
      <c r="CG120" s="158"/>
      <c r="CO120" s="158"/>
      <c r="CW120" s="158"/>
      <c r="DE120" s="158"/>
      <c r="DM120" s="158"/>
      <c r="DU120" s="158"/>
      <c r="EC120" s="158"/>
      <c r="EK120" s="158"/>
      <c r="ES120" s="158"/>
      <c r="FA120" s="158"/>
      <c r="FI120" s="158"/>
      <c r="FQ120" s="158"/>
      <c r="FY120" s="158"/>
      <c r="GG120" s="158"/>
      <c r="GO120" s="158"/>
      <c r="GW120" s="158"/>
      <c r="GX120" s="11"/>
      <c r="HE120" s="158"/>
      <c r="HM120" s="158"/>
      <c r="HU120" s="158"/>
      <c r="IC120" s="158"/>
      <c r="IK120" s="158"/>
      <c r="IS120" s="158"/>
      <c r="JA120" s="158"/>
      <c r="JI120" s="158"/>
      <c r="KG120" s="158"/>
      <c r="KO120" s="158"/>
      <c r="LU120" s="158"/>
      <c r="MC120" s="158"/>
      <c r="MK120" s="158"/>
      <c r="MV120" s="163"/>
      <c r="MW120" s="156"/>
      <c r="MX120" s="156"/>
      <c r="MY120" s="156"/>
      <c r="MZ120" s="156"/>
      <c r="NA120" s="162"/>
      <c r="NI120" s="158"/>
      <c r="NQ120" s="158"/>
      <c r="NY120" s="158"/>
      <c r="OG120" s="158"/>
      <c r="OS120" s="159"/>
      <c r="OT120" s="158"/>
      <c r="PB120" s="158"/>
      <c r="PJ120" s="158"/>
      <c r="PR120" s="158"/>
      <c r="PZ120" s="158"/>
      <c r="QH120" s="158"/>
      <c r="QP120" s="158"/>
      <c r="QX120" s="158"/>
      <c r="RA120" s="161"/>
      <c r="RE120" s="159"/>
      <c r="RF120" s="158"/>
      <c r="RI120" s="161"/>
      <c r="RK120" s="159"/>
      <c r="RM120" s="159"/>
      <c r="RN120" s="158"/>
      <c r="RS120" s="159"/>
      <c r="RT120" s="159"/>
      <c r="SA120" s="159"/>
      <c r="SB120" s="159"/>
      <c r="SI120" s="159"/>
      <c r="SJ120" s="159"/>
      <c r="SQ120" s="159"/>
      <c r="SR120" s="159"/>
      <c r="ST120" s="193"/>
      <c r="SY120" s="159"/>
      <c r="SZ120" s="159"/>
      <c r="TB120" s="193"/>
      <c r="TG120" s="159"/>
      <c r="TH120" s="159"/>
      <c r="TJ120" s="193"/>
      <c r="TO120" s="159"/>
      <c r="TP120" s="159"/>
      <c r="TR120" s="193"/>
      <c r="TW120" s="159"/>
      <c r="TX120" s="159"/>
      <c r="TZ120" s="193"/>
      <c r="UE120" s="159"/>
      <c r="UF120" s="159"/>
      <c r="UH120" s="193"/>
      <c r="UM120" s="159"/>
      <c r="UN120" s="159"/>
      <c r="UP120" s="193"/>
      <c r="UU120" s="159"/>
      <c r="UV120" s="159"/>
      <c r="UX120" s="193"/>
      <c r="VC120" s="159"/>
      <c r="VD120" s="159"/>
      <c r="VF120" s="193"/>
      <c r="VK120" s="159"/>
      <c r="VL120" s="159"/>
      <c r="VN120" s="193"/>
      <c r="VS120" s="159"/>
      <c r="VT120" s="159"/>
      <c r="VV120" s="193"/>
      <c r="WA120" s="159"/>
      <c r="WB120" s="159"/>
      <c r="WD120" s="193"/>
      <c r="WI120" s="159"/>
      <c r="WJ120" s="159"/>
      <c r="WL120" s="193"/>
    </row>
    <row r="121" spans="13:610" s="157" customFormat="1">
      <c r="M121" s="158"/>
      <c r="U121" s="158"/>
      <c r="AC121" s="158"/>
      <c r="AK121" s="158"/>
      <c r="AS121" s="158"/>
      <c r="BA121" s="158"/>
      <c r="BI121" s="158"/>
      <c r="BQ121" s="158"/>
      <c r="BY121" s="158"/>
      <c r="CG121" s="158"/>
      <c r="CO121" s="158"/>
      <c r="CW121" s="158"/>
      <c r="DE121" s="158"/>
      <c r="DM121" s="158"/>
      <c r="DU121" s="158"/>
      <c r="EC121" s="158"/>
      <c r="EK121" s="158"/>
      <c r="ES121" s="158"/>
      <c r="FA121" s="158"/>
      <c r="FI121" s="158"/>
      <c r="FQ121" s="158"/>
      <c r="FY121" s="158"/>
      <c r="GG121" s="158"/>
      <c r="GO121" s="158"/>
      <c r="GW121" s="158"/>
      <c r="GX121" s="11"/>
      <c r="HE121" s="158"/>
      <c r="HM121" s="158"/>
      <c r="HU121" s="158"/>
      <c r="IC121" s="158"/>
      <c r="IK121" s="158"/>
      <c r="IS121" s="158"/>
      <c r="JA121" s="158"/>
      <c r="JI121" s="158"/>
      <c r="KG121" s="158"/>
      <c r="KO121" s="158"/>
      <c r="LU121" s="158"/>
      <c r="MC121" s="158"/>
      <c r="MK121" s="158"/>
      <c r="NA121" s="158"/>
      <c r="NI121" s="158"/>
      <c r="NQ121" s="158"/>
      <c r="NY121" s="158"/>
      <c r="OG121" s="158"/>
      <c r="OT121" s="158"/>
      <c r="PB121" s="158"/>
      <c r="PJ121" s="158"/>
      <c r="PR121" s="158"/>
      <c r="PZ121" s="158"/>
      <c r="QH121" s="158"/>
      <c r="QP121" s="158"/>
      <c r="QX121" s="158"/>
      <c r="RN121" s="158"/>
      <c r="RS121" s="159"/>
      <c r="RU121" s="159"/>
      <c r="SA121" s="159"/>
      <c r="SC121" s="159"/>
      <c r="SI121" s="159"/>
      <c r="SK121" s="159"/>
      <c r="SQ121" s="159"/>
      <c r="SS121" s="159"/>
      <c r="SY121" s="159"/>
      <c r="TA121" s="159"/>
      <c r="TG121" s="159"/>
      <c r="TI121" s="159"/>
      <c r="TO121" s="159"/>
      <c r="TQ121" s="159"/>
      <c r="TW121" s="159"/>
      <c r="TY121" s="159"/>
      <c r="UE121" s="159"/>
      <c r="UG121" s="159"/>
      <c r="UM121" s="159"/>
      <c r="UO121" s="159"/>
      <c r="UU121" s="159"/>
      <c r="UW121" s="159"/>
      <c r="VC121" s="159"/>
      <c r="VE121" s="159"/>
      <c r="VK121" s="159"/>
      <c r="VM121" s="159"/>
      <c r="VS121" s="159"/>
      <c r="VU121" s="159"/>
      <c r="WA121" s="159"/>
      <c r="WC121" s="159"/>
      <c r="WI121" s="159"/>
      <c r="WK121" s="159"/>
    </row>
    <row r="122" spans="13:610">
      <c r="RY122" s="121"/>
      <c r="RZ122" s="121"/>
      <c r="SA122" s="121"/>
      <c r="SB122" s="121"/>
      <c r="SC122" s="121"/>
      <c r="SD122" s="132"/>
      <c r="SE122" s="121"/>
      <c r="SF122" s="121"/>
      <c r="SG122" s="121"/>
      <c r="SH122" s="121"/>
      <c r="SI122" s="121"/>
      <c r="SJ122" s="121"/>
      <c r="SK122" s="121"/>
      <c r="SL122" s="132"/>
      <c r="SM122" s="121"/>
      <c r="SO122" s="121"/>
      <c r="SP122" s="121"/>
      <c r="SQ122" s="121"/>
      <c r="SR122" s="121"/>
      <c r="SS122" s="121"/>
      <c r="ST122" s="132"/>
      <c r="SU122" s="121"/>
      <c r="SW122" s="121"/>
      <c r="SX122" s="121"/>
      <c r="SY122" s="121"/>
      <c r="SZ122" s="121"/>
      <c r="TA122" s="121"/>
      <c r="TB122" s="132"/>
      <c r="TC122" s="121"/>
      <c r="TE122" s="121"/>
      <c r="TF122" s="121"/>
      <c r="TG122" s="121"/>
      <c r="TH122" s="121"/>
      <c r="TI122" s="121"/>
      <c r="TJ122" s="132"/>
      <c r="TK122" s="121"/>
      <c r="TM122" s="121"/>
      <c r="TN122" s="121"/>
      <c r="TO122" s="121"/>
      <c r="TP122" s="121"/>
      <c r="TQ122" s="121"/>
      <c r="TR122" s="132"/>
      <c r="TU122" s="121"/>
      <c r="TV122" s="121"/>
      <c r="TW122" s="121"/>
      <c r="TX122" s="121"/>
      <c r="TY122" s="121"/>
      <c r="TZ122" s="132"/>
      <c r="UC122" s="121"/>
      <c r="UD122" s="121"/>
      <c r="UE122" s="121"/>
      <c r="UF122" s="121"/>
      <c r="UG122" s="121"/>
      <c r="UH122" s="132"/>
      <c r="UK122" s="121"/>
      <c r="UL122" s="121"/>
      <c r="UM122" s="121"/>
      <c r="UN122" s="121"/>
      <c r="UO122" s="121"/>
      <c r="UP122" s="132"/>
      <c r="US122" s="121"/>
      <c r="UT122" s="121"/>
      <c r="UU122" s="121"/>
      <c r="UV122" s="121"/>
      <c r="UW122" s="121"/>
      <c r="UX122" s="132"/>
      <c r="VA122" s="121"/>
      <c r="VB122" s="121"/>
      <c r="VC122" s="121"/>
      <c r="VD122" s="121"/>
      <c r="VE122" s="121"/>
      <c r="VF122" s="132"/>
      <c r="VI122" s="121"/>
      <c r="VJ122" s="121"/>
      <c r="VK122" s="121"/>
      <c r="VL122" s="121"/>
      <c r="VM122" s="121"/>
      <c r="VN122" s="132"/>
      <c r="VQ122" s="121"/>
      <c r="VR122" s="121"/>
      <c r="VS122" s="121"/>
      <c r="VT122" s="121"/>
      <c r="VU122" s="121"/>
      <c r="VV122" s="132"/>
      <c r="VY122" s="121"/>
      <c r="VZ122" s="121"/>
      <c r="WA122" s="121"/>
      <c r="WB122" s="121"/>
      <c r="WC122" s="121"/>
      <c r="WD122" s="132"/>
      <c r="WG122" s="121"/>
      <c r="WH122" s="121"/>
      <c r="WI122" s="121"/>
      <c r="WJ122" s="121"/>
      <c r="WK122" s="121"/>
      <c r="WL122" s="132"/>
    </row>
    <row r="123" spans="13:610">
      <c r="RY123" s="121"/>
      <c r="RZ123" s="121"/>
      <c r="SA123" s="121"/>
      <c r="SB123" s="121"/>
      <c r="SC123" s="121"/>
      <c r="SD123" s="132"/>
      <c r="SE123" s="121"/>
      <c r="SF123" s="121"/>
      <c r="SG123" s="121"/>
      <c r="SH123" s="121"/>
      <c r="SI123" s="121"/>
      <c r="SJ123" s="121"/>
      <c r="SK123" s="121"/>
      <c r="SL123" s="132"/>
      <c r="SM123" s="121"/>
      <c r="SO123" s="121"/>
      <c r="SP123" s="121"/>
      <c r="SQ123" s="121"/>
      <c r="SR123" s="121"/>
      <c r="SS123" s="121"/>
      <c r="ST123" s="132"/>
      <c r="SU123" s="121"/>
      <c r="SW123" s="121"/>
      <c r="SX123" s="121"/>
      <c r="SY123" s="121"/>
      <c r="SZ123" s="121"/>
      <c r="TA123" s="121"/>
      <c r="TB123" s="132"/>
      <c r="TC123" s="121"/>
      <c r="TE123" s="121"/>
      <c r="TF123" s="121"/>
      <c r="TG123" s="121"/>
      <c r="TH123" s="121"/>
      <c r="TI123" s="121"/>
      <c r="TJ123" s="132"/>
      <c r="TK123" s="121"/>
      <c r="TM123" s="121"/>
      <c r="TN123" s="121"/>
      <c r="TO123" s="121"/>
      <c r="TP123" s="121"/>
      <c r="TQ123" s="121"/>
      <c r="TR123" s="132"/>
      <c r="TU123" s="121"/>
      <c r="TV123" s="121"/>
      <c r="TW123" s="121"/>
      <c r="TX123" s="121"/>
      <c r="TY123" s="121"/>
      <c r="TZ123" s="132"/>
      <c r="UC123" s="121"/>
      <c r="UD123" s="121"/>
      <c r="UE123" s="121"/>
      <c r="UF123" s="121"/>
      <c r="UG123" s="121"/>
      <c r="UH123" s="132"/>
      <c r="UK123" s="121"/>
      <c r="UL123" s="121"/>
      <c r="UM123" s="121"/>
      <c r="UN123" s="121"/>
      <c r="UO123" s="121"/>
      <c r="UP123" s="132"/>
      <c r="US123" s="121"/>
      <c r="UT123" s="121"/>
      <c r="UU123" s="121"/>
      <c r="UV123" s="121"/>
      <c r="UW123" s="121"/>
      <c r="UX123" s="132"/>
      <c r="VA123" s="121"/>
      <c r="VB123" s="121"/>
      <c r="VC123" s="121"/>
      <c r="VD123" s="121"/>
      <c r="VE123" s="121"/>
      <c r="VF123" s="132"/>
      <c r="VI123" s="121"/>
      <c r="VJ123" s="121"/>
      <c r="VK123" s="121"/>
      <c r="VL123" s="121"/>
      <c r="VM123" s="121"/>
      <c r="VN123" s="132"/>
      <c r="VQ123" s="121"/>
      <c r="VR123" s="121"/>
      <c r="VS123" s="121"/>
      <c r="VT123" s="121"/>
      <c r="VU123" s="121"/>
      <c r="VV123" s="132"/>
      <c r="VY123" s="121"/>
      <c r="VZ123" s="121"/>
      <c r="WA123" s="121"/>
      <c r="WB123" s="121"/>
      <c r="WC123" s="121"/>
      <c r="WD123" s="132"/>
      <c r="WG123" s="121"/>
      <c r="WH123" s="121"/>
      <c r="WI123" s="121"/>
      <c r="WJ123" s="121"/>
      <c r="WK123" s="121"/>
      <c r="WL123" s="132"/>
    </row>
    <row r="124" spans="13:610">
      <c r="RY124" s="121"/>
      <c r="RZ124" s="121"/>
      <c r="SA124" s="121"/>
      <c r="SB124" s="121"/>
      <c r="SC124" s="121"/>
      <c r="SD124" s="132"/>
      <c r="SE124" s="121"/>
      <c r="SF124" s="121"/>
      <c r="SG124" s="121"/>
      <c r="SH124" s="121"/>
      <c r="SI124" s="121"/>
      <c r="SJ124" s="121"/>
      <c r="SK124" s="121"/>
      <c r="SL124" s="132"/>
      <c r="SM124" s="121"/>
      <c r="SO124" s="121"/>
      <c r="SP124" s="121"/>
      <c r="SQ124" s="121"/>
      <c r="SR124" s="121"/>
      <c r="SS124" s="121"/>
      <c r="ST124" s="132"/>
      <c r="SU124" s="121"/>
      <c r="SW124" s="121"/>
      <c r="SX124" s="121"/>
      <c r="SY124" s="121"/>
      <c r="SZ124" s="121"/>
      <c r="TA124" s="121"/>
      <c r="TB124" s="132"/>
      <c r="TC124" s="121"/>
      <c r="TE124" s="121"/>
      <c r="TF124" s="121"/>
      <c r="TG124" s="121"/>
      <c r="TH124" s="121"/>
      <c r="TI124" s="121"/>
      <c r="TJ124" s="132"/>
      <c r="TK124" s="121"/>
      <c r="TM124" s="121"/>
      <c r="TN124" s="121"/>
      <c r="TO124" s="121"/>
      <c r="TP124" s="121"/>
      <c r="TQ124" s="121"/>
      <c r="TR124" s="132"/>
      <c r="TU124" s="121"/>
      <c r="TV124" s="121"/>
      <c r="TW124" s="121"/>
      <c r="TX124" s="121"/>
      <c r="TY124" s="121"/>
      <c r="TZ124" s="132"/>
      <c r="UC124" s="121"/>
      <c r="UD124" s="121"/>
      <c r="UE124" s="121"/>
      <c r="UF124" s="121"/>
      <c r="UG124" s="121"/>
      <c r="UH124" s="132"/>
      <c r="UK124" s="121"/>
      <c r="UL124" s="121"/>
      <c r="UM124" s="121"/>
      <c r="UN124" s="121"/>
      <c r="UO124" s="121"/>
      <c r="UP124" s="132"/>
      <c r="US124" s="121"/>
      <c r="UT124" s="121"/>
      <c r="UU124" s="121"/>
      <c r="UV124" s="121"/>
      <c r="UW124" s="121"/>
      <c r="UX124" s="132"/>
      <c r="VA124" s="121"/>
      <c r="VB124" s="121"/>
      <c r="VC124" s="121"/>
      <c r="VD124" s="121"/>
      <c r="VE124" s="121"/>
      <c r="VF124" s="132"/>
      <c r="VI124" s="121"/>
      <c r="VJ124" s="121"/>
      <c r="VK124" s="121"/>
      <c r="VL124" s="121"/>
      <c r="VM124" s="121"/>
      <c r="VN124" s="132"/>
      <c r="VQ124" s="121"/>
      <c r="VR124" s="121"/>
      <c r="VS124" s="121"/>
      <c r="VT124" s="121"/>
      <c r="VU124" s="121"/>
      <c r="VV124" s="132"/>
      <c r="VY124" s="121"/>
      <c r="VZ124" s="121"/>
      <c r="WA124" s="121"/>
      <c r="WB124" s="121"/>
      <c r="WC124" s="121"/>
      <c r="WD124" s="132"/>
      <c r="WG124" s="121"/>
      <c r="WH124" s="121"/>
      <c r="WI124" s="121"/>
      <c r="WJ124" s="121"/>
      <c r="WK124" s="121"/>
      <c r="WL124" s="132"/>
    </row>
    <row r="125" spans="13:610">
      <c r="RY125" s="121"/>
      <c r="RZ125" s="121"/>
      <c r="SA125" s="121"/>
      <c r="SB125" s="121"/>
      <c r="SC125" s="121"/>
      <c r="SD125" s="132"/>
      <c r="SE125" s="121"/>
      <c r="SF125" s="121"/>
      <c r="SG125" s="121"/>
      <c r="SH125" s="121"/>
      <c r="SI125" s="121"/>
      <c r="SJ125" s="121"/>
      <c r="SK125" s="121"/>
      <c r="SL125" s="132"/>
      <c r="SM125" s="121"/>
      <c r="SO125" s="121"/>
      <c r="SP125" s="121"/>
      <c r="SQ125" s="121"/>
      <c r="SR125" s="121"/>
      <c r="SS125" s="121"/>
      <c r="ST125" s="132"/>
      <c r="SU125" s="121"/>
      <c r="SW125" s="121"/>
      <c r="SX125" s="121"/>
      <c r="SY125" s="121"/>
      <c r="SZ125" s="121"/>
      <c r="TA125" s="121"/>
      <c r="TB125" s="132"/>
      <c r="TC125" s="121"/>
      <c r="TE125" s="121"/>
      <c r="TF125" s="121"/>
      <c r="TG125" s="121"/>
      <c r="TH125" s="121"/>
      <c r="TI125" s="121"/>
      <c r="TJ125" s="132"/>
      <c r="TK125" s="121"/>
      <c r="TM125" s="121"/>
      <c r="TN125" s="121"/>
      <c r="TO125" s="121"/>
      <c r="TP125" s="121"/>
      <c r="TQ125" s="121"/>
      <c r="TR125" s="132"/>
      <c r="TU125" s="121"/>
      <c r="TV125" s="121"/>
      <c r="TW125" s="121"/>
      <c r="TX125" s="121"/>
      <c r="TY125" s="121"/>
      <c r="TZ125" s="132"/>
      <c r="UC125" s="121"/>
      <c r="UD125" s="121"/>
      <c r="UE125" s="121"/>
      <c r="UF125" s="121"/>
      <c r="UG125" s="121"/>
      <c r="UH125" s="132"/>
      <c r="UK125" s="121"/>
      <c r="UL125" s="121"/>
      <c r="UM125" s="121"/>
      <c r="UN125" s="121"/>
      <c r="UO125" s="121"/>
      <c r="UP125" s="132"/>
      <c r="US125" s="121"/>
      <c r="UT125" s="121"/>
      <c r="UU125" s="121"/>
      <c r="UV125" s="121"/>
      <c r="UW125" s="121"/>
      <c r="UX125" s="132"/>
      <c r="VA125" s="121"/>
      <c r="VB125" s="121"/>
      <c r="VC125" s="121"/>
      <c r="VD125" s="121"/>
      <c r="VE125" s="121"/>
      <c r="VF125" s="132"/>
      <c r="VI125" s="121"/>
      <c r="VJ125" s="121"/>
      <c r="VK125" s="121"/>
      <c r="VL125" s="121"/>
      <c r="VM125" s="121"/>
      <c r="VN125" s="132"/>
      <c r="VQ125" s="121"/>
      <c r="VR125" s="121"/>
      <c r="VS125" s="121"/>
      <c r="VT125" s="121"/>
      <c r="VU125" s="121"/>
      <c r="VV125" s="132"/>
      <c r="VY125" s="121"/>
      <c r="VZ125" s="121"/>
      <c r="WA125" s="121"/>
      <c r="WB125" s="121"/>
      <c r="WC125" s="121"/>
      <c r="WD125" s="132"/>
      <c r="WG125" s="121"/>
      <c r="WH125" s="121"/>
      <c r="WI125" s="121"/>
      <c r="WJ125" s="121"/>
      <c r="WK125" s="121"/>
      <c r="WL125" s="132"/>
    </row>
    <row r="126" spans="13:610">
      <c r="RY126" s="121"/>
      <c r="RZ126" s="121"/>
      <c r="SA126" s="121"/>
      <c r="SB126" s="121"/>
      <c r="SC126" s="121"/>
      <c r="SD126" s="132"/>
      <c r="SE126" s="121"/>
      <c r="SF126" s="121"/>
      <c r="SG126" s="121"/>
      <c r="SH126" s="121"/>
      <c r="SI126" s="121"/>
      <c r="SJ126" s="121"/>
      <c r="SK126" s="121"/>
      <c r="SL126" s="132"/>
      <c r="SM126" s="121"/>
      <c r="SO126" s="121"/>
      <c r="SP126" s="121"/>
      <c r="SQ126" s="121"/>
      <c r="SR126" s="121"/>
      <c r="SS126" s="121"/>
      <c r="ST126" s="132"/>
      <c r="SU126" s="121"/>
      <c r="SW126" s="121"/>
      <c r="SX126" s="121"/>
      <c r="SY126" s="121"/>
      <c r="SZ126" s="121"/>
      <c r="TA126" s="121"/>
      <c r="TB126" s="132"/>
      <c r="TC126" s="121"/>
      <c r="TE126" s="121"/>
      <c r="TF126" s="121"/>
      <c r="TG126" s="121"/>
      <c r="TH126" s="121"/>
      <c r="TI126" s="121"/>
      <c r="TJ126" s="132"/>
      <c r="TK126" s="121"/>
      <c r="TM126" s="121"/>
      <c r="TN126" s="121"/>
      <c r="TO126" s="121"/>
      <c r="TP126" s="121"/>
      <c r="TQ126" s="121"/>
      <c r="TR126" s="132"/>
      <c r="TU126" s="121"/>
      <c r="TV126" s="121"/>
      <c r="TW126" s="121"/>
      <c r="TX126" s="121"/>
      <c r="TY126" s="121"/>
      <c r="TZ126" s="132"/>
      <c r="UC126" s="121"/>
      <c r="UD126" s="121"/>
      <c r="UE126" s="121"/>
      <c r="UF126" s="121"/>
      <c r="UG126" s="121"/>
      <c r="UH126" s="132"/>
      <c r="UK126" s="121"/>
      <c r="UL126" s="121"/>
      <c r="UM126" s="121"/>
      <c r="UN126" s="121"/>
      <c r="UO126" s="121"/>
      <c r="UP126" s="132"/>
      <c r="US126" s="121"/>
      <c r="UT126" s="121"/>
      <c r="UU126" s="121"/>
      <c r="UV126" s="121"/>
      <c r="UW126" s="121"/>
      <c r="UX126" s="132"/>
      <c r="VA126" s="121"/>
      <c r="VB126" s="121"/>
      <c r="VC126" s="121"/>
      <c r="VD126" s="121"/>
      <c r="VE126" s="121"/>
      <c r="VF126" s="132"/>
      <c r="VI126" s="121"/>
      <c r="VJ126" s="121"/>
      <c r="VK126" s="121"/>
      <c r="VL126" s="121"/>
      <c r="VM126" s="121"/>
      <c r="VN126" s="132"/>
      <c r="VQ126" s="121"/>
      <c r="VR126" s="121"/>
      <c r="VS126" s="121"/>
      <c r="VT126" s="121"/>
      <c r="VU126" s="121"/>
      <c r="VV126" s="132"/>
      <c r="VY126" s="121"/>
      <c r="VZ126" s="121"/>
      <c r="WA126" s="121"/>
      <c r="WB126" s="121"/>
      <c r="WC126" s="121"/>
      <c r="WD126" s="132"/>
      <c r="WG126" s="121"/>
      <c r="WH126" s="121"/>
      <c r="WI126" s="121"/>
      <c r="WJ126" s="121"/>
      <c r="WK126" s="121"/>
      <c r="WL126" s="132"/>
    </row>
    <row r="127" spans="13:610">
      <c r="RY127" s="121"/>
      <c r="RZ127" s="121"/>
      <c r="SA127" s="121"/>
      <c r="SB127" s="121"/>
      <c r="SC127" s="121"/>
      <c r="SD127" s="132"/>
      <c r="SE127" s="121"/>
      <c r="SF127" s="121"/>
      <c r="SG127" s="121"/>
      <c r="SH127" s="121"/>
      <c r="SI127" s="121"/>
      <c r="SJ127" s="121"/>
      <c r="SK127" s="121"/>
      <c r="SL127" s="132"/>
      <c r="SM127" s="121"/>
      <c r="SO127" s="121"/>
      <c r="SP127" s="121"/>
      <c r="SQ127" s="121"/>
      <c r="SR127" s="121"/>
      <c r="SS127" s="121"/>
      <c r="ST127" s="132"/>
      <c r="SU127" s="121"/>
      <c r="SW127" s="121"/>
      <c r="SX127" s="121"/>
      <c r="SY127" s="121"/>
      <c r="SZ127" s="121"/>
      <c r="TA127" s="121"/>
      <c r="TB127" s="132"/>
      <c r="TC127" s="121"/>
      <c r="TE127" s="121"/>
      <c r="TF127" s="121"/>
      <c r="TG127" s="121"/>
      <c r="TH127" s="121"/>
      <c r="TI127" s="121"/>
      <c r="TJ127" s="132"/>
      <c r="TK127" s="121"/>
      <c r="TM127" s="121"/>
      <c r="TN127" s="121"/>
      <c r="TO127" s="121"/>
      <c r="TP127" s="121"/>
      <c r="TQ127" s="121"/>
      <c r="TR127" s="132"/>
      <c r="TU127" s="121"/>
      <c r="TV127" s="121"/>
      <c r="TW127" s="121"/>
      <c r="TX127" s="121"/>
      <c r="TY127" s="121"/>
      <c r="TZ127" s="132"/>
      <c r="UC127" s="121"/>
      <c r="UD127" s="121"/>
      <c r="UE127" s="121"/>
      <c r="UF127" s="121"/>
      <c r="UG127" s="121"/>
      <c r="UH127" s="132"/>
      <c r="UK127" s="121"/>
      <c r="UL127" s="121"/>
      <c r="UM127" s="121"/>
      <c r="UN127" s="121"/>
      <c r="UO127" s="121"/>
      <c r="UP127" s="132"/>
      <c r="US127" s="121"/>
      <c r="UT127" s="121"/>
      <c r="UU127" s="121"/>
      <c r="UV127" s="121"/>
      <c r="UW127" s="121"/>
      <c r="UX127" s="132"/>
      <c r="VA127" s="121"/>
      <c r="VB127" s="121"/>
      <c r="VC127" s="121"/>
      <c r="VD127" s="121"/>
      <c r="VE127" s="121"/>
      <c r="VF127" s="132"/>
      <c r="VI127" s="121"/>
      <c r="VJ127" s="121"/>
      <c r="VK127" s="121"/>
      <c r="VL127" s="121"/>
      <c r="VM127" s="121"/>
      <c r="VN127" s="132"/>
      <c r="VQ127" s="121"/>
      <c r="VR127" s="121"/>
      <c r="VS127" s="121"/>
      <c r="VT127" s="121"/>
      <c r="VU127" s="121"/>
      <c r="VV127" s="132"/>
      <c r="VY127" s="121"/>
      <c r="VZ127" s="121"/>
      <c r="WA127" s="121"/>
      <c r="WB127" s="121"/>
      <c r="WC127" s="121"/>
      <c r="WD127" s="132"/>
      <c r="WG127" s="121"/>
      <c r="WH127" s="121"/>
      <c r="WI127" s="121"/>
      <c r="WJ127" s="121"/>
      <c r="WK127" s="121"/>
      <c r="WL127" s="132"/>
    </row>
    <row r="128" spans="13:610">
      <c r="RY128" s="121"/>
      <c r="RZ128" s="121"/>
      <c r="SA128" s="121"/>
      <c r="SB128" s="121"/>
      <c r="SC128" s="121"/>
      <c r="SD128" s="132"/>
      <c r="SE128" s="121"/>
      <c r="SF128" s="121"/>
      <c r="SG128" s="121"/>
      <c r="SH128" s="121"/>
      <c r="SI128" s="121"/>
      <c r="SJ128" s="121"/>
      <c r="SK128" s="121"/>
      <c r="SL128" s="132"/>
      <c r="SM128" s="121"/>
      <c r="SO128" s="121"/>
      <c r="SP128" s="121"/>
      <c r="SQ128" s="121"/>
      <c r="SR128" s="121"/>
      <c r="SS128" s="121"/>
      <c r="ST128" s="132"/>
      <c r="SU128" s="121"/>
      <c r="SW128" s="121"/>
      <c r="SX128" s="121"/>
      <c r="SY128" s="121"/>
      <c r="SZ128" s="121"/>
      <c r="TA128" s="121"/>
      <c r="TB128" s="132"/>
      <c r="TC128" s="121"/>
      <c r="TE128" s="121"/>
      <c r="TF128" s="121"/>
      <c r="TG128" s="121"/>
      <c r="TH128" s="121"/>
      <c r="TI128" s="121"/>
      <c r="TJ128" s="132"/>
      <c r="TK128" s="121"/>
      <c r="TM128" s="121"/>
      <c r="TN128" s="121"/>
      <c r="TO128" s="121"/>
      <c r="TP128" s="121"/>
      <c r="TQ128" s="121"/>
      <c r="TR128" s="132"/>
      <c r="TU128" s="121"/>
      <c r="TV128" s="121"/>
      <c r="TW128" s="121"/>
      <c r="TX128" s="121"/>
      <c r="TY128" s="121"/>
      <c r="TZ128" s="132"/>
      <c r="UC128" s="121"/>
      <c r="UD128" s="121"/>
      <c r="UE128" s="121"/>
      <c r="UF128" s="121"/>
      <c r="UG128" s="121"/>
      <c r="UH128" s="132"/>
      <c r="UK128" s="121"/>
      <c r="UL128" s="121"/>
      <c r="UM128" s="121"/>
      <c r="UN128" s="121"/>
      <c r="UO128" s="121"/>
      <c r="UP128" s="132"/>
      <c r="US128" s="121"/>
      <c r="UT128" s="121"/>
      <c r="UU128" s="121"/>
      <c r="UV128" s="121"/>
      <c r="UW128" s="121"/>
      <c r="UX128" s="132"/>
      <c r="VA128" s="121"/>
      <c r="VB128" s="121"/>
      <c r="VC128" s="121"/>
      <c r="VD128" s="121"/>
      <c r="VE128" s="121"/>
      <c r="VF128" s="132"/>
      <c r="VI128" s="121"/>
      <c r="VJ128" s="121"/>
      <c r="VK128" s="121"/>
      <c r="VL128" s="121"/>
      <c r="VM128" s="121"/>
      <c r="VN128" s="132"/>
      <c r="VQ128" s="121"/>
      <c r="VR128" s="121"/>
      <c r="VS128" s="121"/>
      <c r="VT128" s="121"/>
      <c r="VU128" s="121"/>
      <c r="VV128" s="132"/>
      <c r="VY128" s="121"/>
      <c r="VZ128" s="121"/>
      <c r="WA128" s="121"/>
      <c r="WB128" s="121"/>
      <c r="WC128" s="121"/>
      <c r="WD128" s="132"/>
      <c r="WG128" s="121"/>
      <c r="WH128" s="121"/>
      <c r="WI128" s="121"/>
      <c r="WJ128" s="121"/>
      <c r="WK128" s="121"/>
      <c r="WL128" s="132"/>
    </row>
    <row r="129" spans="493:610">
      <c r="RY129" s="121"/>
      <c r="RZ129" s="121"/>
      <c r="SA129" s="121"/>
      <c r="SB129" s="121"/>
      <c r="SC129" s="121"/>
      <c r="SD129" s="132"/>
      <c r="SE129" s="121"/>
      <c r="SF129" s="121"/>
      <c r="SG129" s="121"/>
      <c r="SH129" s="121"/>
      <c r="SI129" s="121"/>
      <c r="SJ129" s="121"/>
      <c r="SK129" s="121"/>
      <c r="SL129" s="132"/>
      <c r="SM129" s="121"/>
      <c r="SO129" s="121"/>
      <c r="SP129" s="121"/>
      <c r="SQ129" s="121"/>
      <c r="SR129" s="121"/>
      <c r="SS129" s="121"/>
      <c r="ST129" s="132"/>
      <c r="SU129" s="121"/>
      <c r="SW129" s="121"/>
      <c r="SX129" s="121"/>
      <c r="SY129" s="121"/>
      <c r="SZ129" s="121"/>
      <c r="TA129" s="121"/>
      <c r="TB129" s="132"/>
      <c r="TC129" s="121"/>
      <c r="TE129" s="121"/>
      <c r="TF129" s="121"/>
      <c r="TG129" s="121"/>
      <c r="TH129" s="121"/>
      <c r="TI129" s="121"/>
      <c r="TJ129" s="132"/>
      <c r="TK129" s="121"/>
      <c r="TM129" s="121"/>
      <c r="TN129" s="121"/>
      <c r="TO129" s="121"/>
      <c r="TP129" s="121"/>
      <c r="TQ129" s="121"/>
      <c r="TR129" s="132"/>
      <c r="TU129" s="121"/>
      <c r="TV129" s="121"/>
      <c r="TW129" s="121"/>
      <c r="TX129" s="121"/>
      <c r="TY129" s="121"/>
      <c r="TZ129" s="132"/>
      <c r="UC129" s="121"/>
      <c r="UD129" s="121"/>
      <c r="UE129" s="121"/>
      <c r="UF129" s="121"/>
      <c r="UG129" s="121"/>
      <c r="UH129" s="132"/>
      <c r="UK129" s="121"/>
      <c r="UL129" s="121"/>
      <c r="UM129" s="121"/>
      <c r="UN129" s="121"/>
      <c r="UO129" s="121"/>
      <c r="UP129" s="132"/>
      <c r="US129" s="121"/>
      <c r="UT129" s="121"/>
      <c r="UU129" s="121"/>
      <c r="UV129" s="121"/>
      <c r="UW129" s="121"/>
      <c r="UX129" s="132"/>
      <c r="VA129" s="121"/>
      <c r="VB129" s="121"/>
      <c r="VC129" s="121"/>
      <c r="VD129" s="121"/>
      <c r="VE129" s="121"/>
      <c r="VF129" s="132"/>
      <c r="VI129" s="121"/>
      <c r="VJ129" s="121"/>
      <c r="VK129" s="121"/>
      <c r="VL129" s="121"/>
      <c r="VM129" s="121"/>
      <c r="VN129" s="132"/>
      <c r="VQ129" s="121"/>
      <c r="VR129" s="121"/>
      <c r="VS129" s="121"/>
      <c r="VT129" s="121"/>
      <c r="VU129" s="121"/>
      <c r="VV129" s="132"/>
      <c r="VY129" s="121"/>
      <c r="VZ129" s="121"/>
      <c r="WA129" s="121"/>
      <c r="WB129" s="121"/>
      <c r="WC129" s="121"/>
      <c r="WD129" s="132"/>
      <c r="WG129" s="121"/>
      <c r="WH129" s="121"/>
      <c r="WI129" s="121"/>
      <c r="WJ129" s="121"/>
      <c r="WK129" s="121"/>
      <c r="WL129" s="132"/>
    </row>
    <row r="130" spans="493:610">
      <c r="RY130" s="121"/>
      <c r="RZ130" s="121"/>
      <c r="SA130" s="121"/>
      <c r="SB130" s="121"/>
      <c r="SC130" s="121"/>
      <c r="SD130" s="132"/>
      <c r="SE130" s="121"/>
      <c r="SF130" s="121"/>
      <c r="SG130" s="121"/>
      <c r="SH130" s="121"/>
      <c r="SI130" s="121"/>
      <c r="SJ130" s="121"/>
      <c r="SK130" s="121"/>
      <c r="SL130" s="132"/>
      <c r="SM130" s="121"/>
      <c r="SO130" s="121"/>
      <c r="SP130" s="121"/>
      <c r="SQ130" s="121"/>
      <c r="SR130" s="121"/>
      <c r="SS130" s="121"/>
      <c r="ST130" s="132"/>
      <c r="SU130" s="121"/>
      <c r="SW130" s="121"/>
      <c r="SX130" s="121"/>
      <c r="SY130" s="121"/>
      <c r="SZ130" s="121"/>
      <c r="TA130" s="121"/>
      <c r="TB130" s="132"/>
      <c r="TC130" s="121"/>
      <c r="TE130" s="121"/>
      <c r="TF130" s="121"/>
      <c r="TG130" s="121"/>
      <c r="TH130" s="121"/>
      <c r="TI130" s="121"/>
      <c r="TJ130" s="132"/>
      <c r="TK130" s="121"/>
      <c r="TM130" s="121"/>
      <c r="TN130" s="121"/>
      <c r="TO130" s="121"/>
      <c r="TP130" s="121"/>
      <c r="TQ130" s="121"/>
      <c r="TR130" s="132"/>
      <c r="TU130" s="121"/>
      <c r="TV130" s="121"/>
      <c r="TW130" s="121"/>
      <c r="TX130" s="121"/>
      <c r="TY130" s="121"/>
      <c r="TZ130" s="132"/>
      <c r="UC130" s="121"/>
      <c r="UD130" s="121"/>
      <c r="UE130" s="121"/>
      <c r="UF130" s="121"/>
      <c r="UG130" s="121"/>
      <c r="UH130" s="132"/>
      <c r="UK130" s="121"/>
      <c r="UL130" s="121"/>
      <c r="UM130" s="121"/>
      <c r="UN130" s="121"/>
      <c r="UO130" s="121"/>
      <c r="UP130" s="132"/>
      <c r="US130" s="121"/>
      <c r="UT130" s="121"/>
      <c r="UU130" s="121"/>
      <c r="UV130" s="121"/>
      <c r="UW130" s="121"/>
      <c r="UX130" s="132"/>
      <c r="VA130" s="121"/>
      <c r="VB130" s="121"/>
      <c r="VC130" s="121"/>
      <c r="VD130" s="121"/>
      <c r="VE130" s="121"/>
      <c r="VF130" s="132"/>
      <c r="VI130" s="121"/>
      <c r="VJ130" s="121"/>
      <c r="VK130" s="121"/>
      <c r="VL130" s="121"/>
      <c r="VM130" s="121"/>
      <c r="VN130" s="132"/>
      <c r="VQ130" s="121"/>
      <c r="VR130" s="121"/>
      <c r="VS130" s="121"/>
      <c r="VT130" s="121"/>
      <c r="VU130" s="121"/>
      <c r="VV130" s="132"/>
      <c r="VY130" s="121"/>
      <c r="VZ130" s="121"/>
      <c r="WA130" s="121"/>
      <c r="WB130" s="121"/>
      <c r="WC130" s="121"/>
      <c r="WD130" s="132"/>
      <c r="WG130" s="121"/>
      <c r="WH130" s="121"/>
      <c r="WI130" s="121"/>
      <c r="WJ130" s="121"/>
      <c r="WK130" s="121"/>
      <c r="WL130" s="132"/>
    </row>
    <row r="131" spans="493:610">
      <c r="RY131" s="121"/>
      <c r="RZ131" s="121"/>
      <c r="SA131" s="121"/>
      <c r="SB131" s="121"/>
      <c r="SC131" s="121"/>
      <c r="SD131" s="132"/>
      <c r="SE131" s="121"/>
      <c r="SF131" s="121"/>
      <c r="SG131" s="121"/>
      <c r="SH131" s="121"/>
      <c r="SI131" s="121"/>
      <c r="SJ131" s="121"/>
      <c r="SK131" s="121"/>
      <c r="SL131" s="132"/>
      <c r="SM131" s="121"/>
      <c r="SO131" s="121"/>
      <c r="SP131" s="121"/>
      <c r="SQ131" s="121"/>
      <c r="SR131" s="121"/>
      <c r="SS131" s="121"/>
      <c r="ST131" s="132"/>
      <c r="SU131" s="121"/>
      <c r="SW131" s="121"/>
      <c r="SX131" s="121"/>
      <c r="SY131" s="121"/>
      <c r="SZ131" s="121"/>
      <c r="TA131" s="121"/>
      <c r="TB131" s="132"/>
      <c r="TC131" s="121"/>
      <c r="TE131" s="121"/>
      <c r="TF131" s="121"/>
      <c r="TG131" s="121"/>
      <c r="TH131" s="121"/>
      <c r="TI131" s="121"/>
      <c r="TJ131" s="132"/>
      <c r="TK131" s="121"/>
      <c r="TM131" s="121"/>
      <c r="TN131" s="121"/>
      <c r="TO131" s="121"/>
      <c r="TP131" s="121"/>
      <c r="TQ131" s="121"/>
      <c r="TR131" s="132"/>
      <c r="TU131" s="121"/>
      <c r="TV131" s="121"/>
      <c r="TW131" s="121"/>
      <c r="TX131" s="121"/>
      <c r="TY131" s="121"/>
      <c r="TZ131" s="132"/>
      <c r="UC131" s="121"/>
      <c r="UD131" s="121"/>
      <c r="UE131" s="121"/>
      <c r="UF131" s="121"/>
      <c r="UG131" s="121"/>
      <c r="UH131" s="132"/>
      <c r="UK131" s="121"/>
      <c r="UL131" s="121"/>
      <c r="UM131" s="121"/>
      <c r="UN131" s="121"/>
      <c r="UO131" s="121"/>
      <c r="UP131" s="132"/>
      <c r="US131" s="121"/>
      <c r="UT131" s="121"/>
      <c r="UU131" s="121"/>
      <c r="UV131" s="121"/>
      <c r="UW131" s="121"/>
      <c r="UX131" s="132"/>
      <c r="VA131" s="121"/>
      <c r="VB131" s="121"/>
      <c r="VC131" s="121"/>
      <c r="VD131" s="121"/>
      <c r="VE131" s="121"/>
      <c r="VF131" s="132"/>
      <c r="VI131" s="121"/>
      <c r="VJ131" s="121"/>
      <c r="VK131" s="121"/>
      <c r="VL131" s="121"/>
      <c r="VM131" s="121"/>
      <c r="VN131" s="132"/>
      <c r="VQ131" s="121"/>
      <c r="VR131" s="121"/>
      <c r="VS131" s="121"/>
      <c r="VT131" s="121"/>
      <c r="VU131" s="121"/>
      <c r="VV131" s="132"/>
      <c r="VY131" s="121"/>
      <c r="VZ131" s="121"/>
      <c r="WA131" s="121"/>
      <c r="WB131" s="121"/>
      <c r="WC131" s="121"/>
      <c r="WD131" s="132"/>
      <c r="WG131" s="121"/>
      <c r="WH131" s="121"/>
      <c r="WI131" s="121"/>
      <c r="WJ131" s="121"/>
      <c r="WK131" s="121"/>
      <c r="WL131" s="132"/>
    </row>
    <row r="132" spans="493:610">
      <c r="RY132" s="121"/>
      <c r="RZ132" s="121"/>
      <c r="SA132" s="121"/>
      <c r="SB132" s="121"/>
      <c r="SC132" s="121"/>
      <c r="SD132" s="132"/>
      <c r="SE132" s="121"/>
      <c r="SF132" s="121"/>
      <c r="SG132" s="121"/>
      <c r="SH132" s="121"/>
      <c r="SI132" s="121"/>
      <c r="SJ132" s="121"/>
      <c r="SK132" s="121"/>
      <c r="SL132" s="132"/>
      <c r="SM132" s="121"/>
      <c r="SO132" s="121"/>
      <c r="SP132" s="121"/>
      <c r="SQ132" s="121"/>
      <c r="SR132" s="121"/>
      <c r="SS132" s="121"/>
      <c r="ST132" s="132"/>
      <c r="SU132" s="121"/>
      <c r="SW132" s="121"/>
      <c r="SX132" s="121"/>
      <c r="SY132" s="121"/>
      <c r="SZ132" s="121"/>
      <c r="TA132" s="121"/>
      <c r="TB132" s="132"/>
      <c r="TC132" s="121"/>
      <c r="TE132" s="121"/>
      <c r="TF132" s="121"/>
      <c r="TG132" s="121"/>
      <c r="TH132" s="121"/>
      <c r="TI132" s="121"/>
      <c r="TJ132" s="132"/>
      <c r="TK132" s="121"/>
      <c r="TM132" s="121"/>
      <c r="TN132" s="121"/>
      <c r="TO132" s="121"/>
      <c r="TP132" s="121"/>
      <c r="TQ132" s="121"/>
      <c r="TR132" s="132"/>
      <c r="TU132" s="121"/>
      <c r="TV132" s="121"/>
      <c r="TW132" s="121"/>
      <c r="TX132" s="121"/>
      <c r="TY132" s="121"/>
      <c r="TZ132" s="132"/>
      <c r="UC132" s="121"/>
      <c r="UD132" s="121"/>
      <c r="UE132" s="121"/>
      <c r="UF132" s="121"/>
      <c r="UG132" s="121"/>
      <c r="UH132" s="132"/>
      <c r="UK132" s="121"/>
      <c r="UL132" s="121"/>
      <c r="UM132" s="121"/>
      <c r="UN132" s="121"/>
      <c r="UO132" s="121"/>
      <c r="UP132" s="132"/>
      <c r="US132" s="121"/>
      <c r="UT132" s="121"/>
      <c r="UU132" s="121"/>
      <c r="UV132" s="121"/>
      <c r="UW132" s="121"/>
      <c r="UX132" s="132"/>
      <c r="VA132" s="121"/>
      <c r="VB132" s="121"/>
      <c r="VC132" s="121"/>
      <c r="VD132" s="121"/>
      <c r="VE132" s="121"/>
      <c r="VF132" s="132"/>
      <c r="VI132" s="121"/>
      <c r="VJ132" s="121"/>
      <c r="VK132" s="121"/>
      <c r="VL132" s="121"/>
      <c r="VM132" s="121"/>
      <c r="VN132" s="132"/>
      <c r="VQ132" s="121"/>
      <c r="VR132" s="121"/>
      <c r="VS132" s="121"/>
      <c r="VT132" s="121"/>
      <c r="VU132" s="121"/>
      <c r="VV132" s="132"/>
      <c r="VY132" s="121"/>
      <c r="VZ132" s="121"/>
      <c r="WA132" s="121"/>
      <c r="WB132" s="121"/>
      <c r="WC132" s="121"/>
      <c r="WD132" s="132"/>
      <c r="WG132" s="121"/>
      <c r="WH132" s="121"/>
      <c r="WI132" s="121"/>
      <c r="WJ132" s="121"/>
      <c r="WK132" s="121"/>
      <c r="WL132" s="132"/>
    </row>
    <row r="133" spans="493:610">
      <c r="RY133" s="121"/>
      <c r="RZ133" s="121"/>
      <c r="SA133" s="121"/>
      <c r="SB133" s="121"/>
      <c r="SC133" s="121"/>
      <c r="SD133" s="132"/>
      <c r="SE133" s="121"/>
      <c r="SF133" s="121"/>
      <c r="SG133" s="121"/>
      <c r="SH133" s="121"/>
      <c r="SI133" s="121"/>
      <c r="SJ133" s="121"/>
      <c r="SK133" s="121"/>
      <c r="SL133" s="132"/>
      <c r="SM133" s="121"/>
      <c r="SO133" s="121"/>
      <c r="SP133" s="121"/>
      <c r="SQ133" s="121"/>
      <c r="SR133" s="121"/>
      <c r="SS133" s="121"/>
      <c r="ST133" s="132"/>
      <c r="SU133" s="121"/>
      <c r="SW133" s="121"/>
      <c r="SX133" s="121"/>
      <c r="SY133" s="121"/>
      <c r="SZ133" s="121"/>
      <c r="TA133" s="121"/>
      <c r="TB133" s="132"/>
      <c r="TC133" s="121"/>
      <c r="TE133" s="121"/>
      <c r="TF133" s="121"/>
      <c r="TG133" s="121"/>
      <c r="TH133" s="121"/>
      <c r="TI133" s="121"/>
      <c r="TJ133" s="132"/>
      <c r="TK133" s="121"/>
      <c r="TM133" s="121"/>
      <c r="TN133" s="121"/>
      <c r="TO133" s="121"/>
      <c r="TP133" s="121"/>
      <c r="TQ133" s="121"/>
      <c r="TR133" s="132"/>
      <c r="TU133" s="121"/>
      <c r="TV133" s="121"/>
      <c r="TW133" s="121"/>
      <c r="TX133" s="121"/>
      <c r="TY133" s="121"/>
      <c r="TZ133" s="132"/>
      <c r="UC133" s="121"/>
      <c r="UD133" s="121"/>
      <c r="UE133" s="121"/>
      <c r="UF133" s="121"/>
      <c r="UG133" s="121"/>
      <c r="UH133" s="132"/>
      <c r="UK133" s="121"/>
      <c r="UL133" s="121"/>
      <c r="UM133" s="121"/>
      <c r="UN133" s="121"/>
      <c r="UO133" s="121"/>
      <c r="UP133" s="132"/>
      <c r="US133" s="121"/>
      <c r="UT133" s="121"/>
      <c r="UU133" s="121"/>
      <c r="UV133" s="121"/>
      <c r="UW133" s="121"/>
      <c r="UX133" s="132"/>
      <c r="VA133" s="121"/>
      <c r="VB133" s="121"/>
      <c r="VC133" s="121"/>
      <c r="VD133" s="121"/>
      <c r="VE133" s="121"/>
      <c r="VF133" s="132"/>
      <c r="VI133" s="121"/>
      <c r="VJ133" s="121"/>
      <c r="VK133" s="121"/>
      <c r="VL133" s="121"/>
      <c r="VM133" s="121"/>
      <c r="VN133" s="132"/>
      <c r="VQ133" s="121"/>
      <c r="VR133" s="121"/>
      <c r="VS133" s="121"/>
      <c r="VT133" s="121"/>
      <c r="VU133" s="121"/>
      <c r="VV133" s="132"/>
      <c r="VY133" s="121"/>
      <c r="VZ133" s="121"/>
      <c r="WA133" s="121"/>
      <c r="WB133" s="121"/>
      <c r="WC133" s="121"/>
      <c r="WD133" s="132"/>
      <c r="WG133" s="121"/>
      <c r="WH133" s="121"/>
      <c r="WI133" s="121"/>
      <c r="WJ133" s="121"/>
      <c r="WK133" s="121"/>
      <c r="WL133" s="132"/>
    </row>
    <row r="134" spans="493:610">
      <c r="RY134" s="121"/>
      <c r="RZ134" s="121"/>
      <c r="SA134" s="121"/>
      <c r="SB134" s="121"/>
      <c r="SC134" s="121"/>
      <c r="SD134" s="132"/>
      <c r="SE134" s="121"/>
      <c r="SF134" s="121"/>
      <c r="SG134" s="121"/>
      <c r="SH134" s="121"/>
      <c r="SI134" s="121"/>
      <c r="SJ134" s="121"/>
      <c r="SK134" s="121"/>
      <c r="SL134" s="132"/>
      <c r="SM134" s="121"/>
      <c r="SO134" s="121"/>
      <c r="SP134" s="121"/>
      <c r="SQ134" s="121"/>
      <c r="SR134" s="121"/>
      <c r="SS134" s="121"/>
      <c r="ST134" s="132"/>
      <c r="SU134" s="121"/>
      <c r="SW134" s="121"/>
      <c r="SX134" s="121"/>
      <c r="SY134" s="121"/>
      <c r="SZ134" s="121"/>
      <c r="TA134" s="121"/>
      <c r="TB134" s="132"/>
      <c r="TC134" s="121"/>
      <c r="TE134" s="121"/>
      <c r="TF134" s="121"/>
      <c r="TG134" s="121"/>
      <c r="TH134" s="121"/>
      <c r="TI134" s="121"/>
      <c r="TJ134" s="132"/>
      <c r="TK134" s="121"/>
      <c r="TM134" s="121"/>
      <c r="TN134" s="121"/>
      <c r="TO134" s="121"/>
      <c r="TP134" s="121"/>
      <c r="TQ134" s="121"/>
      <c r="TR134" s="132"/>
      <c r="TU134" s="121"/>
      <c r="TV134" s="121"/>
      <c r="TW134" s="121"/>
      <c r="TX134" s="121"/>
      <c r="TY134" s="121"/>
      <c r="TZ134" s="132"/>
      <c r="UC134" s="121"/>
      <c r="UD134" s="121"/>
      <c r="UE134" s="121"/>
      <c r="UF134" s="121"/>
      <c r="UG134" s="121"/>
      <c r="UH134" s="132"/>
      <c r="UK134" s="121"/>
      <c r="UL134" s="121"/>
      <c r="UM134" s="121"/>
      <c r="UN134" s="121"/>
      <c r="UO134" s="121"/>
      <c r="UP134" s="132"/>
      <c r="US134" s="121"/>
      <c r="UT134" s="121"/>
      <c r="UU134" s="121"/>
      <c r="UV134" s="121"/>
      <c r="UW134" s="121"/>
      <c r="UX134" s="132"/>
      <c r="VA134" s="121"/>
      <c r="VB134" s="121"/>
      <c r="VC134" s="121"/>
      <c r="VD134" s="121"/>
      <c r="VE134" s="121"/>
      <c r="VF134" s="132"/>
      <c r="VI134" s="121"/>
      <c r="VJ134" s="121"/>
      <c r="VK134" s="121"/>
      <c r="VL134" s="121"/>
      <c r="VM134" s="121"/>
      <c r="VN134" s="132"/>
      <c r="VQ134" s="121"/>
      <c r="VR134" s="121"/>
      <c r="VS134" s="121"/>
      <c r="VT134" s="121"/>
      <c r="VU134" s="121"/>
      <c r="VV134" s="132"/>
      <c r="VY134" s="121"/>
      <c r="VZ134" s="121"/>
      <c r="WA134" s="121"/>
      <c r="WB134" s="121"/>
      <c r="WC134" s="121"/>
      <c r="WD134" s="132"/>
      <c r="WG134" s="121"/>
      <c r="WH134" s="121"/>
      <c r="WI134" s="121"/>
      <c r="WJ134" s="121"/>
      <c r="WK134" s="121"/>
      <c r="WL134" s="132"/>
    </row>
  </sheetData>
  <autoFilter ref="A2:XK2"/>
  <mergeCells count="14">
    <mergeCell ref="LH1:LI1"/>
    <mergeCell ref="KZ1:LA1"/>
    <mergeCell ref="KR1:KS1"/>
    <mergeCell ref="KB1:KC1"/>
    <mergeCell ref="IN1:IO1"/>
    <mergeCell ref="IV1:IW1"/>
    <mergeCell ref="JD1:JE1"/>
    <mergeCell ref="JL1:JM1"/>
    <mergeCell ref="JT1:JU1"/>
    <mergeCell ref="NE1:NF1"/>
    <mergeCell ref="NL1:NM1"/>
    <mergeCell ref="MN1:MO1"/>
    <mergeCell ref="MV1:MW1"/>
    <mergeCell ref="MF1:MG1"/>
  </mergeCells>
  <phoneticPr fontId="11" type="noConversion"/>
  <conditionalFormatting sqref="JU1:JU19 JU86:JU87 JU21:JU58 JU60:JU72 JU74:JU79">
    <cfRule type="cellIs" dxfId="370" priority="381" operator="equal">
      <formula>799</formula>
    </cfRule>
    <cfRule type="uniqueValues" priority="382"/>
  </conditionalFormatting>
  <conditionalFormatting sqref="JU80:JU85">
    <cfRule type="cellIs" dxfId="369" priority="377" operator="equal">
      <formula>799</formula>
    </cfRule>
    <cfRule type="uniqueValues" priority="380"/>
  </conditionalFormatting>
  <conditionalFormatting sqref="JU80:JU85 JY80:JY85">
    <cfRule type="uniqueValues" priority="379"/>
  </conditionalFormatting>
  <conditionalFormatting sqref="JU80:JU85">
    <cfRule type="cellIs" dxfId="368" priority="378" operator="equal">
      <formula>799</formula>
    </cfRule>
  </conditionalFormatting>
  <conditionalFormatting sqref="JU96:JU99">
    <cfRule type="cellIs" dxfId="367" priority="375" operator="equal">
      <formula>799</formula>
    </cfRule>
    <cfRule type="uniqueValues" priority="376"/>
  </conditionalFormatting>
  <conditionalFormatting sqref="JU100">
    <cfRule type="cellIs" dxfId="366" priority="373" operator="equal">
      <formula>799</formula>
    </cfRule>
    <cfRule type="uniqueValues" priority="374"/>
  </conditionalFormatting>
  <conditionalFormatting sqref="JU101">
    <cfRule type="cellIs" dxfId="365" priority="371" operator="equal">
      <formula>799</formula>
    </cfRule>
    <cfRule type="uniqueValues" priority="372"/>
  </conditionalFormatting>
  <conditionalFormatting sqref="JU102">
    <cfRule type="cellIs" dxfId="364" priority="369" operator="equal">
      <formula>799</formula>
    </cfRule>
    <cfRule type="uniqueValues" priority="370"/>
  </conditionalFormatting>
  <conditionalFormatting sqref="JU103">
    <cfRule type="cellIs" dxfId="363" priority="367" operator="equal">
      <formula>799</formula>
    </cfRule>
    <cfRule type="uniqueValues" priority="368"/>
  </conditionalFormatting>
  <conditionalFormatting sqref="JU104">
    <cfRule type="cellIs" dxfId="362" priority="365" operator="equal">
      <formula>799</formula>
    </cfRule>
    <cfRule type="uniqueValues" priority="366"/>
  </conditionalFormatting>
  <conditionalFormatting sqref="KC4">
    <cfRule type="cellIs" dxfId="361" priority="363" operator="equal">
      <formula>799</formula>
    </cfRule>
    <cfRule type="uniqueValues" priority="364"/>
  </conditionalFormatting>
  <conditionalFormatting sqref="KC9">
    <cfRule type="cellIs" dxfId="360" priority="361" operator="equal">
      <formula>799</formula>
    </cfRule>
    <cfRule type="uniqueValues" priority="362"/>
  </conditionalFormatting>
  <conditionalFormatting sqref="KC11">
    <cfRule type="cellIs" dxfId="359" priority="359" operator="equal">
      <formula>799</formula>
    </cfRule>
    <cfRule type="uniqueValues" priority="360"/>
  </conditionalFormatting>
  <conditionalFormatting sqref="KC12">
    <cfRule type="cellIs" dxfId="358" priority="357" operator="equal">
      <formula>799</formula>
    </cfRule>
    <cfRule type="uniqueValues" priority="358"/>
  </conditionalFormatting>
  <conditionalFormatting sqref="KC14">
    <cfRule type="cellIs" dxfId="357" priority="355" operator="equal">
      <formula>799</formula>
    </cfRule>
    <cfRule type="uniqueValues" priority="356"/>
  </conditionalFormatting>
  <conditionalFormatting sqref="KC17">
    <cfRule type="cellIs" dxfId="356" priority="353" operator="equal">
      <formula>799</formula>
    </cfRule>
    <cfRule type="uniqueValues" priority="354"/>
  </conditionalFormatting>
  <conditionalFormatting sqref="KC22">
    <cfRule type="cellIs" dxfId="355" priority="351" operator="equal">
      <formula>799</formula>
    </cfRule>
    <cfRule type="uniqueValues" priority="352"/>
  </conditionalFormatting>
  <conditionalFormatting sqref="KC31">
    <cfRule type="cellIs" dxfId="354" priority="349" operator="equal">
      <formula>799</formula>
    </cfRule>
    <cfRule type="uniqueValues" priority="350"/>
  </conditionalFormatting>
  <conditionalFormatting sqref="KC42">
    <cfRule type="cellIs" dxfId="353" priority="347" operator="equal">
      <formula>799</formula>
    </cfRule>
    <cfRule type="uniqueValues" priority="348"/>
  </conditionalFormatting>
  <conditionalFormatting sqref="KC43">
    <cfRule type="cellIs" dxfId="352" priority="345" operator="equal">
      <formula>799</formula>
    </cfRule>
    <cfRule type="uniqueValues" priority="346"/>
  </conditionalFormatting>
  <conditionalFormatting sqref="KK4">
    <cfRule type="cellIs" dxfId="351" priority="343" operator="equal">
      <formula>799</formula>
    </cfRule>
    <cfRule type="uniqueValues" priority="344"/>
  </conditionalFormatting>
  <conditionalFormatting sqref="KK9">
    <cfRule type="cellIs" dxfId="350" priority="341" operator="equal">
      <formula>799</formula>
    </cfRule>
    <cfRule type="uniqueValues" priority="342"/>
  </conditionalFormatting>
  <conditionalFormatting sqref="KK11">
    <cfRule type="cellIs" dxfId="349" priority="339" operator="equal">
      <formula>799</formula>
    </cfRule>
    <cfRule type="uniqueValues" priority="340"/>
  </conditionalFormatting>
  <conditionalFormatting sqref="KK12">
    <cfRule type="cellIs" dxfId="348" priority="337" operator="equal">
      <formula>799</formula>
    </cfRule>
    <cfRule type="uniqueValues" priority="338"/>
  </conditionalFormatting>
  <conditionalFormatting sqref="KK14">
    <cfRule type="cellIs" dxfId="347" priority="335" operator="equal">
      <formula>799</formula>
    </cfRule>
    <cfRule type="uniqueValues" priority="336"/>
  </conditionalFormatting>
  <conditionalFormatting sqref="KK17">
    <cfRule type="cellIs" dxfId="346" priority="333" operator="equal">
      <formula>799</formula>
    </cfRule>
    <cfRule type="uniqueValues" priority="334"/>
  </conditionalFormatting>
  <conditionalFormatting sqref="KK22">
    <cfRule type="cellIs" dxfId="345" priority="331" operator="equal">
      <formula>799</formula>
    </cfRule>
    <cfRule type="uniqueValues" priority="332"/>
  </conditionalFormatting>
  <conditionalFormatting sqref="KK31">
    <cfRule type="cellIs" dxfId="344" priority="329" operator="equal">
      <formula>799</formula>
    </cfRule>
    <cfRule type="uniqueValues" priority="330"/>
  </conditionalFormatting>
  <conditionalFormatting sqref="KK42">
    <cfRule type="cellIs" dxfId="343" priority="327" operator="equal">
      <formula>799</formula>
    </cfRule>
    <cfRule type="uniqueValues" priority="328"/>
  </conditionalFormatting>
  <conditionalFormatting sqref="KK43">
    <cfRule type="cellIs" dxfId="342" priority="325" operator="equal">
      <formula>799</formula>
    </cfRule>
    <cfRule type="uniqueValues" priority="326"/>
  </conditionalFormatting>
  <conditionalFormatting sqref="LQ4">
    <cfRule type="cellIs" dxfId="341" priority="323" operator="equal">
      <formula>799</formula>
    </cfRule>
    <cfRule type="uniqueValues" priority="324"/>
  </conditionalFormatting>
  <conditionalFormatting sqref="LI4">
    <cfRule type="cellIs" dxfId="340" priority="321" operator="equal">
      <formula>799</formula>
    </cfRule>
    <cfRule type="uniqueValues" priority="322"/>
  </conditionalFormatting>
  <conditionalFormatting sqref="LI9">
    <cfRule type="cellIs" dxfId="339" priority="319" operator="equal">
      <formula>799</formula>
    </cfRule>
    <cfRule type="uniqueValues" priority="320"/>
  </conditionalFormatting>
  <conditionalFormatting sqref="LI11">
    <cfRule type="cellIs" dxfId="338" priority="317" operator="equal">
      <formula>799</formula>
    </cfRule>
    <cfRule type="uniqueValues" priority="318"/>
  </conditionalFormatting>
  <conditionalFormatting sqref="LI12">
    <cfRule type="cellIs" dxfId="337" priority="315" operator="equal">
      <formula>799</formula>
    </cfRule>
    <cfRule type="uniqueValues" priority="316"/>
  </conditionalFormatting>
  <conditionalFormatting sqref="LI14">
    <cfRule type="cellIs" dxfId="336" priority="313" operator="equal">
      <formula>799</formula>
    </cfRule>
    <cfRule type="uniqueValues" priority="314"/>
  </conditionalFormatting>
  <conditionalFormatting sqref="LI17">
    <cfRule type="cellIs" dxfId="335" priority="311" operator="equal">
      <formula>799</formula>
    </cfRule>
    <cfRule type="uniqueValues" priority="312"/>
  </conditionalFormatting>
  <conditionalFormatting sqref="LI22">
    <cfRule type="cellIs" dxfId="334" priority="309" operator="equal">
      <formula>799</formula>
    </cfRule>
    <cfRule type="uniqueValues" priority="310"/>
  </conditionalFormatting>
  <conditionalFormatting sqref="LI42">
    <cfRule type="cellIs" dxfId="333" priority="307" operator="equal">
      <formula>799</formula>
    </cfRule>
    <cfRule type="uniqueValues" priority="308"/>
  </conditionalFormatting>
  <conditionalFormatting sqref="LI31">
    <cfRule type="cellIs" dxfId="332" priority="305" operator="equal">
      <formula>799</formula>
    </cfRule>
    <cfRule type="uniqueValues" priority="306"/>
  </conditionalFormatting>
  <conditionalFormatting sqref="LY4">
    <cfRule type="cellIs" dxfId="331" priority="303" operator="equal">
      <formula>799</formula>
    </cfRule>
    <cfRule type="uniqueValues" priority="304"/>
  </conditionalFormatting>
  <conditionalFormatting sqref="MG4">
    <cfRule type="cellIs" dxfId="330" priority="301" operator="equal">
      <formula>799</formula>
    </cfRule>
    <cfRule type="uniqueValues" priority="302"/>
  </conditionalFormatting>
  <conditionalFormatting sqref="MG9">
    <cfRule type="cellIs" dxfId="329" priority="299" operator="equal">
      <formula>799</formula>
    </cfRule>
    <cfRule type="uniqueValues" priority="300"/>
  </conditionalFormatting>
  <conditionalFormatting sqref="MG11">
    <cfRule type="cellIs" dxfId="328" priority="297" operator="equal">
      <formula>799</formula>
    </cfRule>
    <cfRule type="uniqueValues" priority="298"/>
  </conditionalFormatting>
  <conditionalFormatting sqref="MG12">
    <cfRule type="cellIs" dxfId="327" priority="295" operator="equal">
      <formula>799</formula>
    </cfRule>
    <cfRule type="uniqueValues" priority="296"/>
  </conditionalFormatting>
  <conditionalFormatting sqref="MG17">
    <cfRule type="cellIs" dxfId="326" priority="293" operator="equal">
      <formula>799</formula>
    </cfRule>
    <cfRule type="uniqueValues" priority="294"/>
  </conditionalFormatting>
  <conditionalFormatting sqref="MG31">
    <cfRule type="cellIs" dxfId="325" priority="291" operator="equal">
      <formula>799</formula>
    </cfRule>
    <cfRule type="uniqueValues" priority="292"/>
  </conditionalFormatting>
  <conditionalFormatting sqref="MG42">
    <cfRule type="cellIs" dxfId="324" priority="289" operator="equal">
      <formula>799</formula>
    </cfRule>
    <cfRule type="uniqueValues" priority="290"/>
  </conditionalFormatting>
  <conditionalFormatting sqref="MO4">
    <cfRule type="cellIs" dxfId="323" priority="287" operator="equal">
      <formula>799</formula>
    </cfRule>
    <cfRule type="uniqueValues" priority="288"/>
  </conditionalFormatting>
  <conditionalFormatting sqref="MO9">
    <cfRule type="cellIs" dxfId="322" priority="285" operator="equal">
      <formula>799</formula>
    </cfRule>
    <cfRule type="uniqueValues" priority="286"/>
  </conditionalFormatting>
  <conditionalFormatting sqref="MO12">
    <cfRule type="cellIs" dxfId="321" priority="283" operator="equal">
      <formula>799</formula>
    </cfRule>
    <cfRule type="uniqueValues" priority="284"/>
  </conditionalFormatting>
  <conditionalFormatting sqref="MO17">
    <cfRule type="cellIs" dxfId="320" priority="281" operator="equal">
      <formula>799</formula>
    </cfRule>
    <cfRule type="uniqueValues" priority="282"/>
  </conditionalFormatting>
  <conditionalFormatting sqref="MO31">
    <cfRule type="cellIs" dxfId="319" priority="279" operator="equal">
      <formula>799</formula>
    </cfRule>
    <cfRule type="uniqueValues" priority="280"/>
  </conditionalFormatting>
  <conditionalFormatting sqref="MO42">
    <cfRule type="cellIs" dxfId="318" priority="277" operator="equal">
      <formula>799</formula>
    </cfRule>
    <cfRule type="uniqueValues" priority="278"/>
  </conditionalFormatting>
  <conditionalFormatting sqref="MW4">
    <cfRule type="cellIs" dxfId="317" priority="275" operator="equal">
      <formula>799</formula>
    </cfRule>
    <cfRule type="uniqueValues" priority="276"/>
  </conditionalFormatting>
  <conditionalFormatting sqref="MW9">
    <cfRule type="cellIs" dxfId="316" priority="273" operator="equal">
      <formula>799</formula>
    </cfRule>
    <cfRule type="uniqueValues" priority="274"/>
  </conditionalFormatting>
  <conditionalFormatting sqref="MW12">
    <cfRule type="cellIs" dxfId="315" priority="271" operator="equal">
      <formula>799</formula>
    </cfRule>
    <cfRule type="uniqueValues" priority="272"/>
  </conditionalFormatting>
  <conditionalFormatting sqref="NE4">
    <cfRule type="cellIs" dxfId="314" priority="269" operator="equal">
      <formula>799</formula>
    </cfRule>
    <cfRule type="uniqueValues" priority="270"/>
  </conditionalFormatting>
  <conditionalFormatting sqref="NE9">
    <cfRule type="cellIs" dxfId="313" priority="267" operator="equal">
      <formula>799</formula>
    </cfRule>
    <cfRule type="uniqueValues" priority="268"/>
  </conditionalFormatting>
  <conditionalFormatting sqref="NE12">
    <cfRule type="cellIs" dxfId="312" priority="265" operator="equal">
      <formula>799</formula>
    </cfRule>
    <cfRule type="uniqueValues" priority="266"/>
  </conditionalFormatting>
  <conditionalFormatting sqref="NM4">
    <cfRule type="cellIs" dxfId="311" priority="263" operator="equal">
      <formula>799</formula>
    </cfRule>
    <cfRule type="uniqueValues" priority="264"/>
  </conditionalFormatting>
  <conditionalFormatting sqref="NM9">
    <cfRule type="cellIs" dxfId="310" priority="261" operator="equal">
      <formula>799</formula>
    </cfRule>
    <cfRule type="uniqueValues" priority="262"/>
  </conditionalFormatting>
  <conditionalFormatting sqref="NM12">
    <cfRule type="cellIs" dxfId="309" priority="259" operator="equal">
      <formula>799</formula>
    </cfRule>
    <cfRule type="uniqueValues" priority="260"/>
  </conditionalFormatting>
  <conditionalFormatting sqref="OP4">
    <cfRule type="cellIs" dxfId="308" priority="257" operator="equal">
      <formula>799</formula>
    </cfRule>
    <cfRule type="uniqueValues" priority="258"/>
  </conditionalFormatting>
  <conditionalFormatting sqref="OP9">
    <cfRule type="cellIs" dxfId="307" priority="255" operator="equal">
      <formula>799</formula>
    </cfRule>
    <cfRule type="uniqueValues" priority="256"/>
  </conditionalFormatting>
  <conditionalFormatting sqref="OP12">
    <cfRule type="cellIs" dxfId="306" priority="253" operator="equal">
      <formula>799</formula>
    </cfRule>
    <cfRule type="uniqueValues" priority="254"/>
  </conditionalFormatting>
  <conditionalFormatting sqref="OX4">
    <cfRule type="cellIs" dxfId="305" priority="251" operator="equal">
      <formula>799</formula>
    </cfRule>
    <cfRule type="uniqueValues" priority="252"/>
  </conditionalFormatting>
  <conditionalFormatting sqref="OX9">
    <cfRule type="cellIs" dxfId="304" priority="249" operator="equal">
      <formula>799</formula>
    </cfRule>
    <cfRule type="uniqueValues" priority="250"/>
  </conditionalFormatting>
  <conditionalFormatting sqref="OX12">
    <cfRule type="cellIs" dxfId="303" priority="247" operator="equal">
      <formula>799</formula>
    </cfRule>
    <cfRule type="uniqueValues" priority="248"/>
  </conditionalFormatting>
  <conditionalFormatting sqref="PF4">
    <cfRule type="cellIs" dxfId="302" priority="245" operator="equal">
      <formula>799</formula>
    </cfRule>
    <cfRule type="uniqueValues" priority="246"/>
  </conditionalFormatting>
  <conditionalFormatting sqref="PF9">
    <cfRule type="cellIs" dxfId="301" priority="243" operator="equal">
      <formula>799</formula>
    </cfRule>
    <cfRule type="uniqueValues" priority="244"/>
  </conditionalFormatting>
  <conditionalFormatting sqref="PF12">
    <cfRule type="cellIs" dxfId="300" priority="241" operator="equal">
      <formula>799</formula>
    </cfRule>
    <cfRule type="uniqueValues" priority="242"/>
  </conditionalFormatting>
  <conditionalFormatting sqref="PN4">
    <cfRule type="cellIs" dxfId="299" priority="239" operator="equal">
      <formula>799</formula>
    </cfRule>
    <cfRule type="uniqueValues" priority="240"/>
  </conditionalFormatting>
  <conditionalFormatting sqref="PN9">
    <cfRule type="cellIs" dxfId="298" priority="237" operator="equal">
      <formula>799</formula>
    </cfRule>
    <cfRule type="uniqueValues" priority="238"/>
  </conditionalFormatting>
  <conditionalFormatting sqref="PN12">
    <cfRule type="cellIs" dxfId="297" priority="235" operator="equal">
      <formula>799</formula>
    </cfRule>
    <cfRule type="uniqueValues" priority="236"/>
  </conditionalFormatting>
  <conditionalFormatting sqref="PV4">
    <cfRule type="cellIs" dxfId="296" priority="233" operator="equal">
      <formula>799</formula>
    </cfRule>
    <cfRule type="uniqueValues" priority="234"/>
  </conditionalFormatting>
  <conditionalFormatting sqref="PV9">
    <cfRule type="cellIs" dxfId="295" priority="231" operator="equal">
      <formula>799</formula>
    </cfRule>
    <cfRule type="uniqueValues" priority="232"/>
  </conditionalFormatting>
  <conditionalFormatting sqref="PV12">
    <cfRule type="cellIs" dxfId="294" priority="229" operator="equal">
      <formula>799</formula>
    </cfRule>
    <cfRule type="uniqueValues" priority="230"/>
  </conditionalFormatting>
  <conditionalFormatting sqref="QD4">
    <cfRule type="cellIs" dxfId="293" priority="221" operator="equal">
      <formula>799</formula>
    </cfRule>
    <cfRule type="uniqueValues" priority="222"/>
  </conditionalFormatting>
  <conditionalFormatting sqref="QD9">
    <cfRule type="cellIs" dxfId="292" priority="219" operator="equal">
      <formula>799</formula>
    </cfRule>
    <cfRule type="uniqueValues" priority="220"/>
  </conditionalFormatting>
  <conditionalFormatting sqref="QD12">
    <cfRule type="cellIs" dxfId="291" priority="217" operator="equal">
      <formula>799</formula>
    </cfRule>
    <cfRule type="uniqueValues" priority="218"/>
  </conditionalFormatting>
  <conditionalFormatting sqref="QL4">
    <cfRule type="cellIs" dxfId="290" priority="215" operator="equal">
      <formula>799</formula>
    </cfRule>
    <cfRule type="uniqueValues" priority="216"/>
  </conditionalFormatting>
  <conditionalFormatting sqref="QL9">
    <cfRule type="cellIs" dxfId="289" priority="213" operator="equal">
      <formula>799</formula>
    </cfRule>
    <cfRule type="uniqueValues" priority="214"/>
  </conditionalFormatting>
  <conditionalFormatting sqref="QL12">
    <cfRule type="cellIs" dxfId="288" priority="211" operator="equal">
      <formula>799</formula>
    </cfRule>
    <cfRule type="uniqueValues" priority="212"/>
  </conditionalFormatting>
  <conditionalFormatting sqref="QT4">
    <cfRule type="cellIs" dxfId="287" priority="209" operator="equal">
      <formula>799</formula>
    </cfRule>
    <cfRule type="uniqueValues" priority="210"/>
  </conditionalFormatting>
  <conditionalFormatting sqref="QT9">
    <cfRule type="cellIs" dxfId="286" priority="207" operator="equal">
      <formula>799</formula>
    </cfRule>
    <cfRule type="uniqueValues" priority="208"/>
  </conditionalFormatting>
  <conditionalFormatting sqref="QT12">
    <cfRule type="cellIs" dxfId="285" priority="205" operator="equal">
      <formula>799</formula>
    </cfRule>
    <cfRule type="uniqueValues" priority="206"/>
  </conditionalFormatting>
  <conditionalFormatting sqref="RB4">
    <cfRule type="cellIs" dxfId="284" priority="197" operator="equal">
      <formula>799</formula>
    </cfRule>
    <cfRule type="uniqueValues" priority="198"/>
  </conditionalFormatting>
  <conditionalFormatting sqref="RB9">
    <cfRule type="cellIs" dxfId="283" priority="195" operator="equal">
      <formula>799</formula>
    </cfRule>
    <cfRule type="uniqueValues" priority="196"/>
  </conditionalFormatting>
  <conditionalFormatting sqref="RB12">
    <cfRule type="cellIs" dxfId="282" priority="193" operator="equal">
      <formula>799</formula>
    </cfRule>
    <cfRule type="uniqueValues" priority="194"/>
  </conditionalFormatting>
  <conditionalFormatting sqref="RJ4">
    <cfRule type="cellIs" dxfId="281" priority="185" operator="equal">
      <formula>799</formula>
    </cfRule>
    <cfRule type="uniqueValues" priority="186"/>
  </conditionalFormatting>
  <conditionalFormatting sqref="RJ9">
    <cfRule type="cellIs" dxfId="280" priority="183" operator="equal">
      <formula>799</formula>
    </cfRule>
    <cfRule type="uniqueValues" priority="184"/>
  </conditionalFormatting>
  <conditionalFormatting sqref="RJ12">
    <cfRule type="cellIs" dxfId="279" priority="181" operator="equal">
      <formula>799</formula>
    </cfRule>
    <cfRule type="uniqueValues" priority="182"/>
  </conditionalFormatting>
  <conditionalFormatting sqref="RR4">
    <cfRule type="cellIs" dxfId="278" priority="173" operator="equal">
      <formula>799</formula>
    </cfRule>
    <cfRule type="uniqueValues" priority="174"/>
  </conditionalFormatting>
  <conditionalFormatting sqref="RR9">
    <cfRule type="cellIs" dxfId="277" priority="171" operator="equal">
      <formula>799</formula>
    </cfRule>
    <cfRule type="uniqueValues" priority="172"/>
  </conditionalFormatting>
  <conditionalFormatting sqref="RR12">
    <cfRule type="cellIs" dxfId="276" priority="169" operator="equal">
      <formula>799</formula>
    </cfRule>
    <cfRule type="uniqueValues" priority="170"/>
  </conditionalFormatting>
  <conditionalFormatting sqref="RZ4">
    <cfRule type="cellIs" dxfId="275" priority="161" operator="equal">
      <formula>799</formula>
    </cfRule>
    <cfRule type="uniqueValues" priority="162"/>
  </conditionalFormatting>
  <conditionalFormatting sqref="RZ9">
    <cfRule type="cellIs" dxfId="274" priority="159" operator="equal">
      <formula>799</formula>
    </cfRule>
    <cfRule type="uniqueValues" priority="160"/>
  </conditionalFormatting>
  <conditionalFormatting sqref="RZ12">
    <cfRule type="cellIs" dxfId="273" priority="157" operator="equal">
      <formula>799</formula>
    </cfRule>
    <cfRule type="uniqueValues" priority="158"/>
  </conditionalFormatting>
  <conditionalFormatting sqref="SH4">
    <cfRule type="cellIs" dxfId="272" priority="143" operator="equal">
      <formula>799</formula>
    </cfRule>
    <cfRule type="uniqueValues" priority="144"/>
  </conditionalFormatting>
  <conditionalFormatting sqref="SH9">
    <cfRule type="cellIs" dxfId="271" priority="141" operator="equal">
      <formula>799</formula>
    </cfRule>
    <cfRule type="uniqueValues" priority="142"/>
  </conditionalFormatting>
  <conditionalFormatting sqref="SH12">
    <cfRule type="cellIs" dxfId="270" priority="139" operator="equal">
      <formula>799</formula>
    </cfRule>
    <cfRule type="uniqueValues" priority="140"/>
  </conditionalFormatting>
  <conditionalFormatting sqref="SP4">
    <cfRule type="cellIs" dxfId="269" priority="125" operator="equal">
      <formula>799</formula>
    </cfRule>
    <cfRule type="uniqueValues" priority="126"/>
  </conditionalFormatting>
  <conditionalFormatting sqref="SP9">
    <cfRule type="cellIs" dxfId="268" priority="123" operator="equal">
      <formula>799</formula>
    </cfRule>
    <cfRule type="uniqueValues" priority="124"/>
  </conditionalFormatting>
  <conditionalFormatting sqref="SP12">
    <cfRule type="cellIs" dxfId="267" priority="121" operator="equal">
      <formula>799</formula>
    </cfRule>
    <cfRule type="uniqueValues" priority="122"/>
  </conditionalFormatting>
  <conditionalFormatting sqref="SX4">
    <cfRule type="cellIs" dxfId="266" priority="113" operator="equal">
      <formula>799</formula>
    </cfRule>
    <cfRule type="uniqueValues" priority="114"/>
  </conditionalFormatting>
  <conditionalFormatting sqref="SX9">
    <cfRule type="cellIs" dxfId="265" priority="111" operator="equal">
      <formula>799</formula>
    </cfRule>
    <cfRule type="uniqueValues" priority="112"/>
  </conditionalFormatting>
  <conditionalFormatting sqref="TF4">
    <cfRule type="cellIs" dxfId="264" priority="103" operator="equal">
      <formula>799</formula>
    </cfRule>
    <cfRule type="uniqueValues" priority="104"/>
  </conditionalFormatting>
  <conditionalFormatting sqref="TF9">
    <cfRule type="cellIs" dxfId="263" priority="101" operator="equal">
      <formula>799</formula>
    </cfRule>
    <cfRule type="uniqueValues" priority="102"/>
  </conditionalFormatting>
  <conditionalFormatting sqref="TN9">
    <cfRule type="cellIs" dxfId="262" priority="93" operator="equal">
      <formula>799</formula>
    </cfRule>
    <cfRule type="uniqueValues" priority="94"/>
  </conditionalFormatting>
  <conditionalFormatting sqref="TN4">
    <cfRule type="cellIs" dxfId="261" priority="95" operator="equal">
      <formula>799</formula>
    </cfRule>
    <cfRule type="uniqueValues" priority="96"/>
  </conditionalFormatting>
  <conditionalFormatting sqref="JU107 JU110 JU113 JU116 JU119">
    <cfRule type="cellIs" dxfId="260" priority="91" operator="equal">
      <formula>799</formula>
    </cfRule>
    <cfRule type="uniqueValues" priority="92"/>
  </conditionalFormatting>
  <conditionalFormatting sqref="TV4">
    <cfRule type="cellIs" dxfId="259" priority="85" operator="equal">
      <formula>799</formula>
    </cfRule>
    <cfRule type="uniqueValues" priority="86"/>
  </conditionalFormatting>
  <conditionalFormatting sqref="TV9">
    <cfRule type="cellIs" dxfId="258" priority="83" operator="equal">
      <formula>799</formula>
    </cfRule>
    <cfRule type="uniqueValues" priority="84"/>
  </conditionalFormatting>
  <conditionalFormatting sqref="UD4">
    <cfRule type="cellIs" dxfId="257" priority="77" operator="equal">
      <formula>799</formula>
    </cfRule>
    <cfRule type="uniqueValues" priority="78"/>
  </conditionalFormatting>
  <conditionalFormatting sqref="UD9">
    <cfRule type="cellIs" dxfId="256" priority="75" operator="equal">
      <formula>799</formula>
    </cfRule>
    <cfRule type="uniqueValues" priority="76"/>
  </conditionalFormatting>
  <conditionalFormatting sqref="UL4">
    <cfRule type="cellIs" dxfId="255" priority="69" operator="equal">
      <formula>799</formula>
    </cfRule>
    <cfRule type="uniqueValues" priority="70"/>
  </conditionalFormatting>
  <conditionalFormatting sqref="UL9">
    <cfRule type="cellIs" dxfId="254" priority="67" operator="equal">
      <formula>799</formula>
    </cfRule>
    <cfRule type="uniqueValues" priority="68"/>
  </conditionalFormatting>
  <conditionalFormatting sqref="UT4">
    <cfRule type="cellIs" dxfId="253" priority="53" operator="equal">
      <formula>799</formula>
    </cfRule>
    <cfRule type="uniqueValues" priority="54"/>
  </conditionalFormatting>
  <conditionalFormatting sqref="VB4">
    <cfRule type="cellIs" dxfId="252" priority="45" operator="equal">
      <formula>799</formula>
    </cfRule>
    <cfRule type="uniqueValues" priority="46"/>
  </conditionalFormatting>
  <conditionalFormatting sqref="VR4">
    <cfRule type="cellIs" dxfId="251" priority="41" operator="equal">
      <formula>799</formula>
    </cfRule>
    <cfRule type="uniqueValues" priority="42"/>
  </conditionalFormatting>
  <conditionalFormatting sqref="VJ4">
    <cfRule type="cellIs" dxfId="250" priority="37" operator="equal">
      <formula>799</formula>
    </cfRule>
    <cfRule type="uniqueValues" priority="38"/>
  </conditionalFormatting>
  <conditionalFormatting sqref="VZ4">
    <cfRule type="cellIs" dxfId="249" priority="33" operator="equal">
      <formula>799</formula>
    </cfRule>
    <cfRule type="uniqueValues" priority="34"/>
  </conditionalFormatting>
  <conditionalFormatting sqref="WH4">
    <cfRule type="cellIs" dxfId="248" priority="29" operator="equal">
      <formula>799</formula>
    </cfRule>
    <cfRule type="uniqueValues" priority="30"/>
  </conditionalFormatting>
  <conditionalFormatting sqref="WP4">
    <cfRule type="cellIs" dxfId="247" priority="15" operator="equal">
      <formula>799</formula>
    </cfRule>
    <cfRule type="uniqueValues" priority="16"/>
  </conditionalFormatting>
  <conditionalFormatting sqref="WX4">
    <cfRule type="cellIs" dxfId="246" priority="7" operator="equal">
      <formula>799</formula>
    </cfRule>
    <cfRule type="uniqueValues" priority="8"/>
  </conditionalFormatting>
  <conditionalFormatting sqref="XF4">
    <cfRule type="cellIs" dxfId="245" priority="3" operator="equal">
      <formula>799</formula>
    </cfRule>
    <cfRule type="uniqueValues" priority="4"/>
  </conditionalFormatting>
  <conditionalFormatting sqref="XN4">
    <cfRule type="cellIs" dxfId="1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K99"/>
  <sheetViews>
    <sheetView topLeftCell="ZV1" zoomScaleNormal="100" workbookViewId="0">
      <pane ySplit="2" topLeftCell="A51" activePane="bottomLeft" state="frozen"/>
      <selection activeCell="CW21" sqref="CW21"/>
      <selection pane="bottomLeft" activeCell="AAF74" sqref="AAF74"/>
    </sheetView>
  </sheetViews>
  <sheetFormatPr defaultColWidth="9.140625" defaultRowHeight="12.75"/>
  <cols>
    <col min="1" max="2" width="9.140625" style="18" hidden="1" customWidth="1"/>
    <col min="3" max="3" width="35.7109375" style="18" hidden="1" customWidth="1"/>
    <col min="4" max="9" width="9.140625" style="18" hidden="1" customWidth="1"/>
    <col min="10" max="10" width="35.7109375" style="18" hidden="1" customWidth="1"/>
    <col min="11" max="14" width="9.140625" style="18" hidden="1" customWidth="1"/>
    <col min="15" max="16" width="9.140625" style="19" hidden="1" customWidth="1"/>
    <col min="17" max="17" width="9.140625" style="18" hidden="1" customWidth="1"/>
    <col min="18" max="18" width="35.7109375" style="18" hidden="1" customWidth="1"/>
    <col min="19" max="22" width="9.140625" style="18" hidden="1" customWidth="1"/>
    <col min="23" max="24" width="9.140625" style="19" hidden="1" customWidth="1"/>
    <col min="25" max="25" width="9.140625" style="18" hidden="1" customWidth="1"/>
    <col min="26" max="26" width="35.7109375" style="18" hidden="1" customWidth="1"/>
    <col min="27" max="41" width="9.140625" style="18" hidden="1" customWidth="1"/>
    <col min="42" max="42" width="9.140625" style="19" hidden="1" customWidth="1"/>
    <col min="43" max="44" width="9.140625" style="18" hidden="1" customWidth="1"/>
    <col min="45" max="45" width="35.7109375" style="18" hidden="1" customWidth="1"/>
    <col min="46" max="49" width="9.140625" style="18" hidden="1" customWidth="1"/>
    <col min="50" max="50" width="9.140625" style="19" hidden="1" customWidth="1"/>
    <col min="51" max="57" width="9.140625" style="18" hidden="1" customWidth="1"/>
    <col min="58" max="58" width="9.140625" style="19" hidden="1" customWidth="1"/>
    <col min="59" max="65" width="9.140625" style="18" hidden="1" customWidth="1"/>
    <col min="66" max="66" width="9.140625" style="19" hidden="1" customWidth="1"/>
    <col min="67" max="73" width="9.140625" style="18" hidden="1" customWidth="1"/>
    <col min="74" max="74" width="9.140625" style="19" hidden="1" customWidth="1"/>
    <col min="75" max="76" width="9.140625" style="18" hidden="1" customWidth="1"/>
    <col min="77" max="77" width="30.7109375" style="18" hidden="1" customWidth="1"/>
    <col min="78" max="81" width="9.140625" style="18" hidden="1" customWidth="1"/>
    <col min="82" max="82" width="9.140625" style="19" hidden="1" customWidth="1"/>
    <col min="83" max="84" width="9.140625" style="18" hidden="1" customWidth="1"/>
    <col min="85" max="85" width="30.7109375" style="18" hidden="1" customWidth="1"/>
    <col min="86" max="89" width="9.140625" style="18" hidden="1" customWidth="1"/>
    <col min="90" max="90" width="9.140625" style="19" hidden="1" customWidth="1"/>
    <col min="91" max="97" width="9.140625" style="18" hidden="1" customWidth="1"/>
    <col min="98" max="98" width="9.140625" style="19" hidden="1" customWidth="1"/>
    <col min="99" max="105" width="9.140625" style="18" hidden="1" customWidth="1"/>
    <col min="106" max="106" width="9.140625" style="19" hidden="1" customWidth="1"/>
    <col min="107" max="113" width="9.140625" style="18" hidden="1" customWidth="1"/>
    <col min="114" max="114" width="9.140625" style="19" hidden="1" customWidth="1"/>
    <col min="115" max="121" width="9.140625" style="18" hidden="1" customWidth="1"/>
    <col min="122" max="122" width="9.140625" style="19" hidden="1" customWidth="1"/>
    <col min="123" max="124" width="9.140625" style="18" hidden="1" customWidth="1"/>
    <col min="125" max="125" width="33.7109375" style="18" hidden="1" customWidth="1"/>
    <col min="126" max="129" width="9.140625" style="18" hidden="1" customWidth="1"/>
    <col min="130" max="130" width="9.140625" style="19" hidden="1" customWidth="1"/>
    <col min="131" max="132" width="9.140625" style="18" hidden="1" customWidth="1"/>
    <col min="133" max="137" width="0" style="18" hidden="1" customWidth="1"/>
    <col min="138" max="139" width="0" style="19" hidden="1" customWidth="1"/>
    <col min="140" max="145" width="0" style="18" hidden="1" customWidth="1"/>
    <col min="146" max="146" width="0" style="19" hidden="1" customWidth="1"/>
    <col min="147" max="153" width="0" style="18" hidden="1" customWidth="1"/>
    <col min="154" max="154" width="0" style="19" hidden="1" customWidth="1"/>
    <col min="155" max="161" width="0" style="18" hidden="1" customWidth="1"/>
    <col min="162" max="162" width="0" style="19" hidden="1" customWidth="1"/>
    <col min="163" max="169" width="0" style="18" hidden="1" customWidth="1"/>
    <col min="170" max="170" width="0" style="19" hidden="1" customWidth="1"/>
    <col min="171" max="177" width="0" style="18" hidden="1" customWidth="1"/>
    <col min="178" max="178" width="0" style="19" hidden="1" customWidth="1"/>
    <col min="179" max="180" width="0" style="18" hidden="1" customWidth="1"/>
    <col min="181" max="185" width="9.140625" style="18"/>
    <col min="186" max="186" width="9.140625" style="19"/>
    <col min="187" max="193" width="9.140625" style="18"/>
    <col min="194" max="194" width="9.140625" style="19"/>
    <col min="195" max="201" width="9.140625" style="18"/>
    <col min="202" max="202" width="9.140625" style="19"/>
    <col min="203" max="209" width="9.140625" style="18"/>
    <col min="210" max="210" width="9.140625" style="19"/>
    <col min="211" max="212" width="9.140625" style="18"/>
    <col min="213" max="213" width="30.7109375" style="18" customWidth="1"/>
    <col min="214" max="217" width="9.140625" style="18"/>
    <col min="218" max="218" width="9.140625" style="19"/>
    <col min="219" max="220" width="9.140625" style="18"/>
    <col min="221" max="221" width="30.7109375" style="18" customWidth="1"/>
    <col min="222" max="225" width="9.140625" style="18"/>
    <col min="226" max="226" width="9.140625" style="19"/>
    <col min="227" max="233" width="9.140625" style="18"/>
    <col min="234" max="234" width="9.140625" style="19"/>
    <col min="235" max="241" width="9.140625" style="18"/>
    <col min="242" max="242" width="9.140625" style="19"/>
    <col min="243" max="249" width="9.140625" style="18"/>
    <col min="250" max="250" width="9.140625" style="19"/>
    <col min="251" max="257" width="9.140625" style="18"/>
    <col min="258" max="258" width="9.140625" style="19"/>
    <col min="259" max="265" width="9.140625" style="18"/>
    <col min="266" max="266" width="9.140625" style="19"/>
    <col min="267" max="268" width="9.140625" style="18"/>
    <col min="269" max="269" width="15.7109375" style="18" customWidth="1"/>
    <col min="270" max="273" width="9.140625" style="18"/>
    <col min="274" max="274" width="9.140625" style="19"/>
    <col min="275" max="281" width="9.140625" style="18"/>
    <col min="282" max="282" width="9.140625" style="19"/>
    <col min="283" max="289" width="9.140625" style="18"/>
    <col min="290" max="290" width="9.140625" style="19"/>
    <col min="291" max="297" width="9.140625" style="18"/>
    <col min="298" max="298" width="9.140625" style="19"/>
    <col min="299" max="305" width="9.140625" style="18"/>
    <col min="306" max="306" width="9.140625" style="19"/>
    <col min="307" max="313" width="9.140625" style="18"/>
    <col min="314" max="314" width="9.140625" style="19"/>
    <col min="315" max="321" width="9.140625" style="18"/>
    <col min="322" max="322" width="9.140625" style="19"/>
    <col min="323" max="329" width="9.140625" style="18"/>
    <col min="330" max="330" width="9.140625" style="19"/>
    <col min="331" max="337" width="9.140625" style="18"/>
    <col min="338" max="338" width="9.140625" style="19"/>
    <col min="339" max="345" width="9.140625" style="18"/>
    <col min="346" max="346" width="9.140625" style="19"/>
    <col min="347" max="353" width="9.140625" style="18"/>
    <col min="354" max="354" width="9.140625" style="19"/>
    <col min="355" max="356" width="9.140625" style="18"/>
    <col min="357" max="357" width="18.28515625" style="18" customWidth="1"/>
    <col min="358" max="361" width="9.140625" style="18"/>
    <col min="362" max="362" width="9.140625" style="19"/>
    <col min="363" max="369" width="9.140625" style="18"/>
    <col min="370" max="370" width="9.140625" style="19"/>
    <col min="371" max="401" width="9.140625" style="18"/>
    <col min="402" max="402" width="9.140625" style="19"/>
    <col min="403" max="409" width="9.140625" style="18"/>
    <col min="410" max="410" width="9.140625" style="19"/>
    <col min="411" max="441" width="9.140625" style="18"/>
    <col min="442" max="442" width="9.140625" style="132"/>
    <col min="443" max="457" width="9.140625" style="18"/>
    <col min="458" max="458" width="9.140625" style="132"/>
    <col min="459" max="484" width="9.140625" style="18"/>
    <col min="485" max="485" width="9.140625" style="18" customWidth="1"/>
    <col min="486" max="489" width="9.140625" style="18" hidden="1" customWidth="1"/>
    <col min="490" max="490" width="9.140625" style="132" hidden="1" customWidth="1"/>
    <col min="491" max="514" width="9.140625" style="18" hidden="1" customWidth="1"/>
    <col min="515" max="519" width="9.140625" style="18"/>
    <col min="520" max="520" width="9.140625" style="132"/>
    <col min="521" max="522" width="9.140625" style="18"/>
    <col min="523" max="523" width="17.5703125" style="18" customWidth="1"/>
    <col min="524" max="527" width="9.140625" style="18"/>
    <col min="528" max="528" width="9.140625" style="132"/>
    <col min="529" max="535" width="9.140625" style="18"/>
    <col min="536" max="536" width="9.140625" style="132"/>
    <col min="537" max="543" width="9.140625" style="18"/>
    <col min="544" max="544" width="9.140625" style="132"/>
    <col min="545" max="551" width="9.140625" style="18"/>
    <col min="552" max="552" width="9.140625" style="132"/>
    <col min="553" max="554" width="9.140625" style="18"/>
    <col min="555" max="555" width="9.140625" style="121"/>
    <col min="556" max="559" width="9.140625" style="157"/>
    <col min="560" max="560" width="9.140625" style="158"/>
    <col min="561" max="562" width="9.140625" style="18"/>
    <col min="563" max="563" width="9.140625" style="121"/>
    <col min="564" max="567" width="9.140625" style="157"/>
    <col min="568" max="568" width="9.140625" style="158"/>
    <col min="569" max="569" width="9.140625" style="121"/>
    <col min="570" max="570" width="9.140625" style="18"/>
    <col min="571" max="571" width="9.140625" style="121"/>
    <col min="572" max="575" width="9.140625" style="157"/>
    <col min="576" max="576" width="9.140625" style="158"/>
    <col min="577" max="577" width="9.140625" style="121"/>
    <col min="578" max="578" width="9.140625" style="18"/>
    <col min="579" max="579" width="9.140625" style="121"/>
    <col min="580" max="583" width="9.140625" style="157"/>
    <col min="584" max="584" width="9.140625" style="158"/>
    <col min="585" max="585" width="9.140625" style="121"/>
    <col min="586" max="586" width="9.140625" style="18"/>
    <col min="587" max="587" width="9.140625" style="121"/>
    <col min="588" max="591" width="9.140625" style="157"/>
    <col min="592" max="592" width="9.140625" style="158"/>
    <col min="593" max="593" width="9.140625" style="121"/>
    <col min="594" max="594" width="9.140625" style="18"/>
    <col min="595" max="595" width="9.140625" style="121"/>
    <col min="596" max="599" width="9.140625" style="157"/>
    <col min="600" max="600" width="9.140625" style="158"/>
    <col min="601" max="601" width="9.140625" style="121"/>
    <col min="602" max="602" width="9.140625" style="18"/>
    <col min="603" max="603" width="9.140625" style="121"/>
    <col min="604" max="607" width="9.140625" style="157"/>
    <col min="608" max="608" width="9.140625" style="158"/>
    <col min="609" max="609" width="9.140625" style="121"/>
    <col min="610" max="610" width="9.140625" style="18"/>
    <col min="611" max="611" width="9.140625" style="121"/>
    <col min="612" max="615" width="9.140625" style="157"/>
    <col min="616" max="616" width="9.140625" style="158"/>
    <col min="617" max="617" width="9.140625" style="121"/>
    <col min="618" max="618" width="9.140625" style="18"/>
    <col min="619" max="619" width="9.140625" style="121"/>
    <col min="620" max="623" width="9.140625" style="157"/>
    <col min="624" max="624" width="9.140625" style="158"/>
    <col min="625" max="625" width="9.140625" style="121"/>
    <col min="626" max="626" width="9.140625" style="18"/>
    <col min="627" max="627" width="9.140625" style="121"/>
    <col min="628" max="631" width="9.140625" style="157"/>
    <col min="632" max="632" width="9.140625" style="158"/>
    <col min="633" max="633" width="9.140625" style="121"/>
    <col min="634" max="634" width="9.140625" style="18"/>
    <col min="635" max="635" width="9.140625" style="121"/>
    <col min="636" max="639" width="9.140625" style="157"/>
    <col min="640" max="640" width="9.140625" style="158"/>
    <col min="641" max="641" width="9.140625" style="121"/>
    <col min="642" max="642" width="9.140625" style="18"/>
    <col min="643" max="643" width="9.140625" style="121"/>
    <col min="644" max="647" width="9.140625" style="157"/>
    <col min="648" max="648" width="9.140625" style="158"/>
    <col min="649" max="649" width="9.140625" style="121"/>
    <col min="650" max="650" width="9.140625" style="18"/>
    <col min="651" max="651" width="9.140625" style="121"/>
    <col min="652" max="655" width="9.140625" style="157"/>
    <col min="656" max="656" width="9.140625" style="158"/>
    <col min="657" max="657" width="9.140625" style="121"/>
    <col min="658" max="658" width="9.140625" style="18"/>
    <col min="659" max="659" width="9.140625" style="121"/>
    <col min="660" max="663" width="9.140625" style="157"/>
    <col min="664" max="664" width="9.140625" style="158"/>
    <col min="665" max="665" width="9.140625" style="121"/>
    <col min="666" max="666" width="9.140625" style="18"/>
    <col min="667" max="667" width="9.140625" style="121"/>
    <col min="668" max="671" width="9.140625" style="157"/>
    <col min="672" max="672" width="9.140625" style="158"/>
    <col min="673" max="673" width="9.140625" style="121"/>
    <col min="674" max="674" width="9.140625" style="18"/>
    <col min="675" max="675" width="9.140625" style="121"/>
    <col min="676" max="679" width="9.140625" style="157"/>
    <col min="680" max="680" width="9.140625" style="158"/>
    <col min="681" max="681" width="9.140625" style="121"/>
    <col min="682" max="682" width="9.140625" style="18"/>
    <col min="683" max="683" width="9.140625" style="121"/>
    <col min="684" max="687" width="9.140625" style="157"/>
    <col min="688" max="688" width="9.140625" style="158"/>
    <col min="689" max="689" width="9.140625" style="121"/>
    <col min="690" max="690" width="9.140625" style="18"/>
    <col min="691" max="691" width="9.140625" style="121"/>
    <col min="692" max="695" width="9.140625" style="157"/>
    <col min="696" max="696" width="9.140625" style="158"/>
    <col min="697" max="697" width="9.140625" style="121"/>
    <col min="698" max="698" width="9.140625" style="18"/>
    <col min="699" max="699" width="9.140625" style="121"/>
    <col min="700" max="703" width="9.140625" style="157"/>
    <col min="704" max="704" width="9.140625" style="158"/>
    <col min="705" max="705" width="9.140625" style="121"/>
    <col min="706" max="706" width="9.140625" style="18"/>
    <col min="707" max="707" width="9.140625" style="121"/>
    <col min="708" max="711" width="9.140625" style="157"/>
    <col min="712" max="712" width="9.140625" style="158"/>
    <col min="713" max="713" width="9.140625" style="121"/>
    <col min="714" max="16384" width="9.140625" style="18"/>
  </cols>
  <sheetData>
    <row r="1" spans="1:713" s="64" customFormat="1" ht="24.95" customHeight="1">
      <c r="A1" s="64" t="s">
        <v>88</v>
      </c>
      <c r="C1" s="64" t="s">
        <v>87</v>
      </c>
      <c r="J1" s="68" t="s">
        <v>97</v>
      </c>
      <c r="K1" s="68"/>
      <c r="R1" s="68" t="s">
        <v>99</v>
      </c>
      <c r="S1" s="68"/>
      <c r="Z1" s="68" t="s">
        <v>103</v>
      </c>
      <c r="AK1" s="68" t="s">
        <v>120</v>
      </c>
      <c r="AS1" s="68" t="s">
        <v>123</v>
      </c>
      <c r="BA1" s="68" t="s">
        <v>125</v>
      </c>
      <c r="BI1" s="68" t="s">
        <v>127</v>
      </c>
      <c r="BQ1" s="68" t="s">
        <v>131</v>
      </c>
      <c r="BY1" s="68" t="s">
        <v>132</v>
      </c>
      <c r="CG1" s="68" t="s">
        <v>135</v>
      </c>
      <c r="CO1" s="68" t="s">
        <v>136</v>
      </c>
      <c r="CW1" s="68" t="s">
        <v>137</v>
      </c>
      <c r="DE1" s="68" t="s">
        <v>138</v>
      </c>
      <c r="DM1" s="68" t="s">
        <v>143</v>
      </c>
      <c r="DU1" s="68" t="s">
        <v>146</v>
      </c>
      <c r="EC1" s="68" t="s">
        <v>152</v>
      </c>
      <c r="ED1" s="68"/>
      <c r="EK1" s="68" t="s">
        <v>154</v>
      </c>
      <c r="ES1" s="68" t="s">
        <v>155</v>
      </c>
      <c r="FA1" s="68" t="s">
        <v>166</v>
      </c>
      <c r="FF1" s="68"/>
      <c r="FI1" s="68" t="s">
        <v>167</v>
      </c>
      <c r="FN1" s="68"/>
      <c r="FQ1" s="68" t="s">
        <v>168</v>
      </c>
      <c r="FV1" s="68"/>
      <c r="FY1" s="68" t="s">
        <v>169</v>
      </c>
      <c r="GD1" s="68"/>
      <c r="GG1" s="68" t="s">
        <v>171</v>
      </c>
      <c r="GL1" s="68"/>
      <c r="GO1" s="68" t="s">
        <v>172</v>
      </c>
      <c r="GT1" s="68"/>
      <c r="GW1" s="68" t="s">
        <v>173</v>
      </c>
      <c r="HB1" s="68"/>
      <c r="HE1" s="68" t="s">
        <v>175</v>
      </c>
      <c r="HJ1" s="68"/>
      <c r="HM1" s="68" t="s">
        <v>178</v>
      </c>
      <c r="HR1" s="68"/>
      <c r="HU1" s="68" t="s">
        <v>184</v>
      </c>
      <c r="HZ1" s="68"/>
      <c r="IC1" s="68" t="s">
        <v>185</v>
      </c>
      <c r="IH1" s="68"/>
      <c r="IK1" s="68" t="s">
        <v>186</v>
      </c>
      <c r="IP1" s="68"/>
      <c r="IS1" s="64" t="s">
        <v>187</v>
      </c>
      <c r="IX1" s="68"/>
      <c r="JA1" s="64" t="s">
        <v>188</v>
      </c>
      <c r="JF1" s="68"/>
      <c r="JI1" s="64" t="s">
        <v>190</v>
      </c>
      <c r="JN1" s="68"/>
      <c r="JQ1" s="64" t="s">
        <v>191</v>
      </c>
      <c r="JV1" s="68"/>
      <c r="JY1" s="64" t="s">
        <v>192</v>
      </c>
      <c r="KD1" s="68"/>
      <c r="KG1" s="64" t="s">
        <v>195</v>
      </c>
      <c r="KL1" s="68"/>
      <c r="KO1" s="64" t="s">
        <v>196</v>
      </c>
      <c r="KT1" s="68"/>
      <c r="KW1" s="64" t="s">
        <v>197</v>
      </c>
      <c r="LB1" s="68"/>
      <c r="LE1" s="64" t="s">
        <v>199</v>
      </c>
      <c r="LJ1" s="68"/>
      <c r="LM1" s="64" t="s">
        <v>200</v>
      </c>
      <c r="LR1" s="68"/>
      <c r="LU1" s="64" t="s">
        <v>201</v>
      </c>
      <c r="LZ1" s="68"/>
      <c r="MC1" s="64" t="s">
        <v>207</v>
      </c>
      <c r="MH1" s="68"/>
      <c r="MK1" s="197" t="s">
        <v>206</v>
      </c>
      <c r="ML1" s="197"/>
      <c r="MP1" s="68"/>
      <c r="MS1" s="198" t="s">
        <v>215</v>
      </c>
      <c r="MT1" s="198"/>
      <c r="MX1" s="68"/>
      <c r="NA1" s="197" t="s">
        <v>220</v>
      </c>
      <c r="NB1" s="197"/>
      <c r="NF1" s="68"/>
      <c r="NI1" s="197" t="s">
        <v>230</v>
      </c>
      <c r="NJ1" s="197"/>
      <c r="NN1" s="68"/>
      <c r="NQ1" s="197" t="s">
        <v>237</v>
      </c>
      <c r="NR1" s="197"/>
      <c r="NV1" s="68"/>
      <c r="NY1" s="197" t="s">
        <v>244</v>
      </c>
      <c r="NZ1" s="197"/>
      <c r="OD1" s="68"/>
      <c r="OG1" s="197" t="s">
        <v>260</v>
      </c>
      <c r="OH1" s="197"/>
      <c r="OL1" s="68"/>
      <c r="OO1" s="64" t="s">
        <v>259</v>
      </c>
      <c r="OT1" s="68"/>
      <c r="OW1" s="197" t="s">
        <v>276</v>
      </c>
      <c r="OX1" s="197"/>
      <c r="OY1" s="133"/>
      <c r="OZ1" s="133"/>
      <c r="PA1" s="133"/>
      <c r="PB1" s="134"/>
      <c r="PC1" s="133"/>
      <c r="PD1" s="133"/>
      <c r="PE1" s="197" t="s">
        <v>277</v>
      </c>
      <c r="PF1" s="197"/>
      <c r="PG1" s="133"/>
      <c r="PH1" s="133"/>
      <c r="PI1" s="133"/>
      <c r="PJ1" s="134"/>
      <c r="PK1" s="133"/>
      <c r="PM1" s="197" t="s">
        <v>278</v>
      </c>
      <c r="PN1" s="197"/>
      <c r="PO1" s="133"/>
      <c r="PP1" s="133"/>
      <c r="PQ1" s="133"/>
      <c r="PR1" s="134"/>
      <c r="PS1" s="133"/>
      <c r="PT1" s="133"/>
      <c r="PU1" s="197" t="s">
        <v>271</v>
      </c>
      <c r="PV1" s="197"/>
      <c r="PW1" s="133"/>
      <c r="PX1" s="133"/>
      <c r="PY1" s="133"/>
      <c r="PZ1" s="134"/>
      <c r="QA1" s="133"/>
      <c r="QB1" s="133"/>
      <c r="QC1" s="197" t="s">
        <v>282</v>
      </c>
      <c r="QD1" s="197"/>
      <c r="QE1" s="133"/>
      <c r="QF1" s="133"/>
      <c r="QG1" s="133"/>
      <c r="QH1" s="134"/>
      <c r="QI1" s="133"/>
      <c r="QJ1" s="133"/>
      <c r="QK1" s="197" t="s">
        <v>286</v>
      </c>
      <c r="QL1" s="197"/>
      <c r="QM1" s="133"/>
      <c r="QN1" s="133"/>
      <c r="QO1" s="133"/>
      <c r="QP1" s="134"/>
      <c r="QQ1" s="133"/>
      <c r="QR1" s="133"/>
      <c r="QS1" s="195" t="s">
        <v>288</v>
      </c>
      <c r="QT1" s="195"/>
      <c r="QU1" s="157"/>
      <c r="QV1" s="157"/>
      <c r="QW1" s="157"/>
      <c r="QX1" s="158"/>
      <c r="QY1" s="157"/>
      <c r="QZ1" s="133"/>
      <c r="RA1" s="197" t="s">
        <v>314</v>
      </c>
      <c r="RB1" s="197"/>
      <c r="RC1" s="133"/>
      <c r="RD1" s="133"/>
      <c r="RE1" s="133"/>
      <c r="RF1" s="134"/>
      <c r="RG1" s="133"/>
      <c r="RH1" s="133"/>
      <c r="RI1" s="133"/>
      <c r="RJ1" s="197" t="s">
        <v>316</v>
      </c>
      <c r="RK1" s="197"/>
      <c r="RL1" s="133"/>
      <c r="RM1" s="133"/>
      <c r="RN1" s="133"/>
      <c r="RO1" s="134"/>
      <c r="RP1" s="133"/>
      <c r="RQ1" s="133"/>
      <c r="RR1" s="197" t="s">
        <v>317</v>
      </c>
      <c r="RS1" s="197"/>
      <c r="RT1" s="133"/>
      <c r="RU1" s="133"/>
      <c r="RV1" s="133"/>
      <c r="RW1" s="134"/>
      <c r="RX1" s="133"/>
      <c r="RY1" s="197" t="s">
        <v>308</v>
      </c>
      <c r="RZ1" s="197"/>
      <c r="SA1" s="133"/>
      <c r="SB1" s="133"/>
      <c r="SC1" s="133"/>
      <c r="SD1" s="134"/>
      <c r="SE1" s="133"/>
      <c r="SF1" s="197" t="s">
        <v>313</v>
      </c>
      <c r="SG1" s="197"/>
      <c r="SH1" s="133"/>
      <c r="SI1" s="133"/>
      <c r="SJ1" s="133"/>
      <c r="SK1" s="134"/>
      <c r="SL1" s="133"/>
      <c r="SM1" s="197" t="s">
        <v>318</v>
      </c>
      <c r="SN1" s="197"/>
      <c r="SO1" s="133"/>
      <c r="SP1" s="133"/>
      <c r="SQ1" s="133"/>
      <c r="SR1" s="134"/>
      <c r="SU1" s="64" t="s">
        <v>331</v>
      </c>
      <c r="SZ1" s="134"/>
      <c r="TC1" s="64" t="s">
        <v>332</v>
      </c>
      <c r="TH1" s="134"/>
      <c r="TK1" s="64" t="s">
        <v>354</v>
      </c>
      <c r="TP1" s="134"/>
      <c r="TS1" s="64" t="s">
        <v>366</v>
      </c>
      <c r="TX1" s="134"/>
      <c r="UA1" s="64" t="s">
        <v>370</v>
      </c>
      <c r="UF1" s="134"/>
      <c r="UI1" s="133" t="s">
        <v>373</v>
      </c>
      <c r="UJ1" s="157"/>
      <c r="UK1" s="157"/>
      <c r="UL1" s="157"/>
      <c r="UM1" s="157"/>
      <c r="UN1" s="158"/>
      <c r="UQ1" s="133" t="s">
        <v>376</v>
      </c>
      <c r="UR1" s="157"/>
      <c r="US1" s="157"/>
      <c r="UT1" s="157"/>
      <c r="UU1" s="157"/>
      <c r="UV1" s="158"/>
      <c r="UW1" s="133"/>
      <c r="UY1" s="133" t="s">
        <v>377</v>
      </c>
      <c r="UZ1" s="157"/>
      <c r="VA1" s="157"/>
      <c r="VB1" s="157"/>
      <c r="VC1" s="157"/>
      <c r="VD1" s="158"/>
      <c r="VE1" s="133"/>
      <c r="VG1" s="133" t="s">
        <v>378</v>
      </c>
      <c r="VH1" s="157"/>
      <c r="VI1" s="157"/>
      <c r="VJ1" s="157"/>
      <c r="VK1" s="157"/>
      <c r="VL1" s="158"/>
      <c r="VM1" s="133"/>
      <c r="VO1" s="133" t="s">
        <v>382</v>
      </c>
      <c r="VP1" s="157"/>
      <c r="VQ1" s="157"/>
      <c r="VR1" s="157"/>
      <c r="VS1" s="157"/>
      <c r="VT1" s="158"/>
      <c r="VU1" s="133"/>
      <c r="VW1" s="133" t="s">
        <v>386</v>
      </c>
      <c r="VX1" s="157"/>
      <c r="VY1" s="157"/>
      <c r="VZ1" s="157"/>
      <c r="WA1" s="157"/>
      <c r="WB1" s="158"/>
      <c r="WC1" s="133"/>
      <c r="WE1" s="133" t="s">
        <v>391</v>
      </c>
      <c r="WF1" s="157"/>
      <c r="WG1" s="157"/>
      <c r="WH1" s="157"/>
      <c r="WI1" s="157"/>
      <c r="WJ1" s="158"/>
      <c r="WK1" s="133"/>
      <c r="WM1" s="133" t="s">
        <v>397</v>
      </c>
      <c r="WN1" s="157"/>
      <c r="WO1" s="157"/>
      <c r="WP1" s="157"/>
      <c r="WQ1" s="157"/>
      <c r="WR1" s="158"/>
      <c r="WS1" s="133"/>
      <c r="WU1" s="133" t="s">
        <v>398</v>
      </c>
      <c r="WV1" s="157"/>
      <c r="WW1" s="157"/>
      <c r="WX1" s="157"/>
      <c r="WY1" s="157"/>
      <c r="WZ1" s="158"/>
      <c r="XA1" s="133"/>
      <c r="XC1" s="133" t="s">
        <v>399</v>
      </c>
      <c r="XD1" s="157"/>
      <c r="XE1" s="157"/>
      <c r="XF1" s="157"/>
      <c r="XG1" s="157"/>
      <c r="XH1" s="158"/>
      <c r="XI1" s="133"/>
      <c r="XK1" s="133" t="s">
        <v>410</v>
      </c>
      <c r="XL1" s="157"/>
      <c r="XM1" s="157"/>
      <c r="XN1" s="157"/>
      <c r="XO1" s="157"/>
      <c r="XP1" s="158"/>
      <c r="XQ1" s="133"/>
      <c r="XS1" s="133" t="s">
        <v>414</v>
      </c>
      <c r="XT1" s="157"/>
      <c r="XU1" s="157"/>
      <c r="XV1" s="157"/>
      <c r="XW1" s="157"/>
      <c r="XX1" s="158"/>
      <c r="XY1" s="133"/>
      <c r="YA1" s="133" t="s">
        <v>415</v>
      </c>
      <c r="YB1" s="157"/>
      <c r="YC1" s="157"/>
      <c r="YD1" s="157"/>
      <c r="YE1" s="157"/>
      <c r="YF1" s="158"/>
      <c r="YG1" s="133"/>
      <c r="YI1" s="133" t="s">
        <v>416</v>
      </c>
      <c r="YJ1" s="157"/>
      <c r="YK1" s="157"/>
      <c r="YL1" s="157"/>
      <c r="YM1" s="157"/>
      <c r="YN1" s="158"/>
      <c r="YO1" s="133"/>
      <c r="YQ1" s="133" t="s">
        <v>419</v>
      </c>
      <c r="YR1" s="157"/>
      <c r="YS1" s="157"/>
      <c r="YT1" s="157"/>
      <c r="YU1" s="157"/>
      <c r="YV1" s="158"/>
      <c r="YW1" s="133"/>
      <c r="YY1" s="133" t="s">
        <v>420</v>
      </c>
      <c r="YZ1" s="157"/>
      <c r="ZA1" s="157"/>
      <c r="ZB1" s="157"/>
      <c r="ZC1" s="157"/>
      <c r="ZD1" s="158"/>
      <c r="ZE1" s="133"/>
      <c r="ZG1" s="133" t="s">
        <v>424</v>
      </c>
      <c r="ZH1" s="157"/>
      <c r="ZI1" s="157"/>
      <c r="ZJ1" s="157"/>
      <c r="ZK1" s="157"/>
      <c r="ZL1" s="158"/>
      <c r="ZM1" s="133"/>
      <c r="ZO1" s="133" t="s">
        <v>426</v>
      </c>
      <c r="ZP1" s="157"/>
      <c r="ZQ1" s="157"/>
      <c r="ZR1" s="157"/>
      <c r="ZS1" s="157"/>
      <c r="ZT1" s="158"/>
      <c r="ZU1" s="133"/>
      <c r="ZW1" s="133" t="s">
        <v>427</v>
      </c>
      <c r="ZX1" s="157"/>
      <c r="ZY1" s="157"/>
      <c r="ZZ1" s="157"/>
      <c r="AAA1" s="157"/>
      <c r="AAB1" s="158"/>
      <c r="AAC1" s="133"/>
      <c r="AAE1" s="133" t="s">
        <v>429</v>
      </c>
      <c r="AAF1" s="157"/>
      <c r="AAG1" s="157"/>
      <c r="AAH1" s="157"/>
      <c r="AAI1" s="157"/>
      <c r="AAJ1" s="158"/>
      <c r="AAK1" s="133"/>
    </row>
    <row r="2" spans="1:713" ht="15">
      <c r="A2" s="18" t="s">
        <v>5</v>
      </c>
      <c r="C2" s="18" t="s">
        <v>0</v>
      </c>
      <c r="D2" s="18" t="s">
        <v>1</v>
      </c>
      <c r="E2" s="18" t="s">
        <v>2</v>
      </c>
      <c r="F2" s="18" t="s">
        <v>3</v>
      </c>
      <c r="G2" s="18" t="s">
        <v>4</v>
      </c>
      <c r="H2" s="18" t="s">
        <v>5</v>
      </c>
      <c r="J2" s="58" t="s">
        <v>0</v>
      </c>
      <c r="K2" s="58" t="s">
        <v>1</v>
      </c>
      <c r="L2" s="58" t="s">
        <v>2</v>
      </c>
      <c r="M2" s="58" t="s">
        <v>3</v>
      </c>
      <c r="N2" s="58" t="s">
        <v>4</v>
      </c>
      <c r="O2" s="59" t="s">
        <v>5</v>
      </c>
      <c r="P2" s="59"/>
      <c r="R2" s="18" t="s">
        <v>0</v>
      </c>
      <c r="S2" s="18" t="s">
        <v>1</v>
      </c>
      <c r="T2" s="18" t="s">
        <v>2</v>
      </c>
      <c r="U2" s="18" t="s">
        <v>3</v>
      </c>
      <c r="V2" s="18" t="s">
        <v>4</v>
      </c>
      <c r="W2" s="19" t="s">
        <v>5</v>
      </c>
      <c r="Z2" s="57" t="s">
        <v>0</v>
      </c>
      <c r="AA2" s="57" t="s">
        <v>1</v>
      </c>
      <c r="AB2" s="57" t="s">
        <v>2</v>
      </c>
      <c r="AC2" s="57" t="s">
        <v>3</v>
      </c>
      <c r="AD2" s="57" t="s">
        <v>4</v>
      </c>
      <c r="AE2" s="57" t="s">
        <v>5</v>
      </c>
      <c r="AH2" s="64" t="s">
        <v>122</v>
      </c>
      <c r="AI2" s="64" t="s">
        <v>121</v>
      </c>
      <c r="AK2" s="18" t="s">
        <v>0</v>
      </c>
      <c r="AL2" s="18" t="s">
        <v>1</v>
      </c>
      <c r="AM2" s="18" t="s">
        <v>2</v>
      </c>
      <c r="AN2" s="18" t="s">
        <v>3</v>
      </c>
      <c r="AO2" s="18" t="s">
        <v>4</v>
      </c>
      <c r="AP2" s="19" t="s">
        <v>5</v>
      </c>
      <c r="AS2" s="18" t="s">
        <v>0</v>
      </c>
      <c r="AT2" s="18" t="s">
        <v>1</v>
      </c>
      <c r="AU2" s="18" t="s">
        <v>2</v>
      </c>
      <c r="AV2" s="18" t="s">
        <v>3</v>
      </c>
      <c r="AW2" s="18" t="s">
        <v>4</v>
      </c>
      <c r="AX2" s="19" t="s">
        <v>5</v>
      </c>
      <c r="BA2" s="18" t="s">
        <v>0</v>
      </c>
      <c r="BB2" s="18" t="s">
        <v>1</v>
      </c>
      <c r="BC2" s="18" t="s">
        <v>2</v>
      </c>
      <c r="BD2" s="18" t="s">
        <v>3</v>
      </c>
      <c r="BE2" s="18" t="s">
        <v>4</v>
      </c>
      <c r="BF2" s="19" t="s">
        <v>5</v>
      </c>
      <c r="BI2" s="18" t="s">
        <v>0</v>
      </c>
      <c r="BJ2" s="18" t="s">
        <v>1</v>
      </c>
      <c r="BK2" s="18" t="s">
        <v>2</v>
      </c>
      <c r="BL2" s="18" t="s">
        <v>3</v>
      </c>
      <c r="BM2" s="18" t="s">
        <v>4</v>
      </c>
      <c r="BN2" s="19" t="s">
        <v>5</v>
      </c>
      <c r="BQ2" s="18" t="s">
        <v>0</v>
      </c>
      <c r="BR2" s="18" t="s">
        <v>1</v>
      </c>
      <c r="BS2" s="18" t="s">
        <v>2</v>
      </c>
      <c r="BT2" s="18" t="s">
        <v>3</v>
      </c>
      <c r="BU2" s="18" t="s">
        <v>4</v>
      </c>
      <c r="BV2" s="19" t="s">
        <v>5</v>
      </c>
      <c r="BY2" s="18" t="s">
        <v>0</v>
      </c>
      <c r="BZ2" s="18" t="s">
        <v>1</v>
      </c>
      <c r="CA2" s="18" t="s">
        <v>2</v>
      </c>
      <c r="CB2" s="18" t="s">
        <v>3</v>
      </c>
      <c r="CC2" s="18" t="s">
        <v>4</v>
      </c>
      <c r="CD2" s="19" t="s">
        <v>5</v>
      </c>
      <c r="CG2" s="2" t="s">
        <v>0</v>
      </c>
      <c r="CH2" s="2" t="s">
        <v>1</v>
      </c>
      <c r="CI2" s="2" t="s">
        <v>2</v>
      </c>
      <c r="CJ2" s="2" t="s">
        <v>3</v>
      </c>
      <c r="CK2" s="2" t="s">
        <v>4</v>
      </c>
      <c r="CL2" s="4" t="s">
        <v>5</v>
      </c>
      <c r="CO2" s="2" t="s">
        <v>0</v>
      </c>
      <c r="CP2" s="2" t="s">
        <v>1</v>
      </c>
      <c r="CQ2" s="2" t="s">
        <v>2</v>
      </c>
      <c r="CR2" s="2" t="s">
        <v>3</v>
      </c>
      <c r="CS2" s="2" t="s">
        <v>4</v>
      </c>
      <c r="CT2" s="4" t="s">
        <v>5</v>
      </c>
      <c r="CW2" s="2" t="s">
        <v>0</v>
      </c>
      <c r="CX2" s="2" t="s">
        <v>1</v>
      </c>
      <c r="CY2" s="2" t="s">
        <v>2</v>
      </c>
      <c r="CZ2" s="2" t="s">
        <v>3</v>
      </c>
      <c r="DA2" s="2" t="s">
        <v>4</v>
      </c>
      <c r="DB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4" t="s">
        <v>5</v>
      </c>
      <c r="DM2" s="2" t="s">
        <v>0</v>
      </c>
      <c r="DN2" s="2" t="s">
        <v>1</v>
      </c>
      <c r="DO2" s="2" t="s">
        <v>2</v>
      </c>
      <c r="DP2" s="2" t="s">
        <v>3</v>
      </c>
      <c r="DQ2" s="2" t="s">
        <v>4</v>
      </c>
      <c r="DR2" s="4" t="s">
        <v>5</v>
      </c>
      <c r="DU2" s="2" t="s">
        <v>0</v>
      </c>
      <c r="DV2" s="2" t="s">
        <v>1</v>
      </c>
      <c r="DW2" s="2" t="s">
        <v>2</v>
      </c>
      <c r="DX2" s="2" t="s">
        <v>3</v>
      </c>
      <c r="DY2" s="2" t="s">
        <v>4</v>
      </c>
      <c r="DZ2" s="4" t="s">
        <v>5</v>
      </c>
      <c r="EC2" s="2" t="s">
        <v>0</v>
      </c>
      <c r="ED2" s="2" t="s">
        <v>1</v>
      </c>
      <c r="EE2" s="2" t="s">
        <v>2</v>
      </c>
      <c r="EF2" s="2" t="s">
        <v>3</v>
      </c>
      <c r="EG2" s="2" t="s">
        <v>4</v>
      </c>
      <c r="EH2" s="4" t="s">
        <v>5</v>
      </c>
      <c r="EK2" s="2" t="s">
        <v>0</v>
      </c>
      <c r="EL2" s="2" t="s">
        <v>1</v>
      </c>
      <c r="EM2" s="2" t="s">
        <v>2</v>
      </c>
      <c r="EN2" s="2" t="s">
        <v>3</v>
      </c>
      <c r="EO2" s="2" t="s">
        <v>4</v>
      </c>
      <c r="EP2" s="4" t="s">
        <v>5</v>
      </c>
      <c r="ES2" s="2" t="s">
        <v>0</v>
      </c>
      <c r="ET2" s="2" t="s">
        <v>1</v>
      </c>
      <c r="EU2" s="2" t="s">
        <v>2</v>
      </c>
      <c r="EV2" s="2" t="s">
        <v>3</v>
      </c>
      <c r="EW2" s="2" t="s">
        <v>4</v>
      </c>
      <c r="EX2" s="4" t="s">
        <v>5</v>
      </c>
      <c r="FA2" s="2" t="s">
        <v>0</v>
      </c>
      <c r="FB2" s="2" t="s">
        <v>1</v>
      </c>
      <c r="FC2" s="2" t="s">
        <v>2</v>
      </c>
      <c r="FD2" s="2" t="s">
        <v>3</v>
      </c>
      <c r="FE2" s="2" t="s">
        <v>4</v>
      </c>
      <c r="FF2" s="4" t="s">
        <v>5</v>
      </c>
      <c r="FI2" s="2" t="s">
        <v>0</v>
      </c>
      <c r="FJ2" s="2" t="s">
        <v>1</v>
      </c>
      <c r="FK2" s="2" t="s">
        <v>2</v>
      </c>
      <c r="FL2" s="2" t="s">
        <v>3</v>
      </c>
      <c r="FM2" s="2" t="s">
        <v>4</v>
      </c>
      <c r="FN2" s="4" t="s">
        <v>5</v>
      </c>
      <c r="FQ2" s="2" t="s">
        <v>0</v>
      </c>
      <c r="FR2" s="2" t="s">
        <v>1</v>
      </c>
      <c r="FS2" s="2" t="s">
        <v>2</v>
      </c>
      <c r="FT2" s="2" t="s">
        <v>3</v>
      </c>
      <c r="FU2" s="2" t="s">
        <v>4</v>
      </c>
      <c r="FV2" s="4" t="s">
        <v>5</v>
      </c>
      <c r="FY2" s="2" t="s">
        <v>0</v>
      </c>
      <c r="FZ2" s="2" t="s">
        <v>1</v>
      </c>
      <c r="GA2" s="2" t="s">
        <v>2</v>
      </c>
      <c r="GB2" s="2" t="s">
        <v>3</v>
      </c>
      <c r="GC2" s="2" t="s">
        <v>4</v>
      </c>
      <c r="GD2" s="4" t="s">
        <v>5</v>
      </c>
      <c r="GG2" s="2" t="s">
        <v>0</v>
      </c>
      <c r="GH2" s="2" t="s">
        <v>1</v>
      </c>
      <c r="GI2" s="2" t="s">
        <v>2</v>
      </c>
      <c r="GJ2" s="2" t="s">
        <v>3</v>
      </c>
      <c r="GK2" s="2" t="s">
        <v>4</v>
      </c>
      <c r="GL2" s="4" t="s">
        <v>5</v>
      </c>
      <c r="GO2" s="2" t="s">
        <v>0</v>
      </c>
      <c r="GP2" s="2" t="s">
        <v>1</v>
      </c>
      <c r="GQ2" s="2" t="s">
        <v>2</v>
      </c>
      <c r="GR2" s="2" t="s">
        <v>3</v>
      </c>
      <c r="GS2" s="2" t="s">
        <v>4</v>
      </c>
      <c r="GT2" s="4" t="s">
        <v>5</v>
      </c>
      <c r="GW2" s="2" t="s">
        <v>0</v>
      </c>
      <c r="GX2" s="2" t="s">
        <v>1</v>
      </c>
      <c r="GY2" s="2" t="s">
        <v>2</v>
      </c>
      <c r="GZ2" s="2" t="s">
        <v>3</v>
      </c>
      <c r="HA2" s="2" t="s">
        <v>4</v>
      </c>
      <c r="HB2" s="4" t="s">
        <v>5</v>
      </c>
      <c r="HE2" s="2" t="s">
        <v>0</v>
      </c>
      <c r="HF2" s="2" t="s">
        <v>1</v>
      </c>
      <c r="HG2" s="2" t="s">
        <v>2</v>
      </c>
      <c r="HH2" s="2" t="s">
        <v>3</v>
      </c>
      <c r="HI2" s="2" t="s">
        <v>4</v>
      </c>
      <c r="HJ2" s="4" t="s">
        <v>5</v>
      </c>
      <c r="HM2" s="2" t="s">
        <v>0</v>
      </c>
      <c r="HN2" s="2" t="s">
        <v>1</v>
      </c>
      <c r="HO2" s="2" t="s">
        <v>2</v>
      </c>
      <c r="HP2" s="2" t="s">
        <v>3</v>
      </c>
      <c r="HQ2" s="2" t="s">
        <v>4</v>
      </c>
      <c r="HR2" s="4" t="s">
        <v>5</v>
      </c>
      <c r="HU2" s="2" t="s">
        <v>0</v>
      </c>
      <c r="HV2" s="2" t="s">
        <v>1</v>
      </c>
      <c r="HW2" s="2" t="s">
        <v>2</v>
      </c>
      <c r="HX2" s="2" t="s">
        <v>3</v>
      </c>
      <c r="HY2" s="2" t="s">
        <v>4</v>
      </c>
      <c r="HZ2" s="4" t="s">
        <v>5</v>
      </c>
      <c r="IC2" s="2" t="s">
        <v>0</v>
      </c>
      <c r="ID2" s="2" t="s">
        <v>1</v>
      </c>
      <c r="IE2" s="2" t="s">
        <v>2</v>
      </c>
      <c r="IF2" s="2" t="s">
        <v>3</v>
      </c>
      <c r="IG2" s="2" t="s">
        <v>4</v>
      </c>
      <c r="IH2" s="4" t="s">
        <v>5</v>
      </c>
      <c r="IK2" s="2" t="s">
        <v>0</v>
      </c>
      <c r="IL2" s="2" t="s">
        <v>1</v>
      </c>
      <c r="IM2" s="2" t="s">
        <v>2</v>
      </c>
      <c r="IN2" s="2" t="s">
        <v>3</v>
      </c>
      <c r="IO2" s="2" t="s">
        <v>4</v>
      </c>
      <c r="IP2" s="4" t="s">
        <v>5</v>
      </c>
      <c r="IS2" s="2" t="s">
        <v>0</v>
      </c>
      <c r="IT2" s="2" t="s">
        <v>1</v>
      </c>
      <c r="IU2" s="2" t="s">
        <v>2</v>
      </c>
      <c r="IV2" s="2" t="s">
        <v>3</v>
      </c>
      <c r="IW2" s="2" t="s">
        <v>4</v>
      </c>
      <c r="IX2" s="4" t="s">
        <v>5</v>
      </c>
      <c r="JA2" s="2" t="s">
        <v>0</v>
      </c>
      <c r="JB2" s="2" t="s">
        <v>1</v>
      </c>
      <c r="JC2" s="2" t="s">
        <v>2</v>
      </c>
      <c r="JD2" s="2" t="s">
        <v>3</v>
      </c>
      <c r="JE2" s="2" t="s">
        <v>4</v>
      </c>
      <c r="JF2" s="4" t="s">
        <v>5</v>
      </c>
      <c r="JI2" s="2" t="s">
        <v>0</v>
      </c>
      <c r="JJ2" s="2" t="s">
        <v>1</v>
      </c>
      <c r="JK2" s="2" t="s">
        <v>2</v>
      </c>
      <c r="JL2" s="2" t="s">
        <v>3</v>
      </c>
      <c r="JM2" s="2" t="s">
        <v>4</v>
      </c>
      <c r="JN2" s="4" t="s">
        <v>5</v>
      </c>
      <c r="JQ2" s="2" t="s">
        <v>0</v>
      </c>
      <c r="JR2" s="2" t="s">
        <v>1</v>
      </c>
      <c r="JS2" s="2" t="s">
        <v>2</v>
      </c>
      <c r="JT2" s="2" t="s">
        <v>3</v>
      </c>
      <c r="JU2" s="2" t="s">
        <v>4</v>
      </c>
      <c r="JV2" s="4" t="s">
        <v>5</v>
      </c>
      <c r="JY2" s="2" t="s">
        <v>0</v>
      </c>
      <c r="JZ2" s="2" t="s">
        <v>1</v>
      </c>
      <c r="KA2" s="2" t="s">
        <v>2</v>
      </c>
      <c r="KB2" s="2" t="s">
        <v>3</v>
      </c>
      <c r="KC2" s="2" t="s">
        <v>4</v>
      </c>
      <c r="KD2" s="4" t="s">
        <v>5</v>
      </c>
      <c r="KG2" s="2" t="s">
        <v>0</v>
      </c>
      <c r="KH2" s="2" t="s">
        <v>1</v>
      </c>
      <c r="KI2" s="2" t="s">
        <v>2</v>
      </c>
      <c r="KJ2" s="2" t="s">
        <v>3</v>
      </c>
      <c r="KK2" s="2" t="s">
        <v>4</v>
      </c>
      <c r="KL2" s="4" t="s">
        <v>5</v>
      </c>
      <c r="KO2" s="2" t="s">
        <v>0</v>
      </c>
      <c r="KP2" s="2" t="s">
        <v>1</v>
      </c>
      <c r="KQ2" s="2" t="s">
        <v>2</v>
      </c>
      <c r="KR2" s="2" t="s">
        <v>3</v>
      </c>
      <c r="KS2" s="2" t="s">
        <v>4</v>
      </c>
      <c r="KT2" s="4" t="s">
        <v>5</v>
      </c>
      <c r="KW2" s="2" t="s">
        <v>0</v>
      </c>
      <c r="KX2" s="2" t="s">
        <v>1</v>
      </c>
      <c r="KY2" s="2" t="s">
        <v>2</v>
      </c>
      <c r="KZ2" s="2" t="s">
        <v>3</v>
      </c>
      <c r="LA2" s="2" t="s">
        <v>4</v>
      </c>
      <c r="LB2" s="4" t="s">
        <v>5</v>
      </c>
      <c r="LE2" s="2" t="s">
        <v>0</v>
      </c>
      <c r="LF2" s="2" t="s">
        <v>1</v>
      </c>
      <c r="LG2" s="2" t="s">
        <v>2</v>
      </c>
      <c r="LH2" s="2" t="s">
        <v>3</v>
      </c>
      <c r="LI2" s="2" t="s">
        <v>4</v>
      </c>
      <c r="LJ2" s="4" t="s">
        <v>5</v>
      </c>
      <c r="LM2" s="2" t="s">
        <v>0</v>
      </c>
      <c r="LN2" s="2" t="s">
        <v>1</v>
      </c>
      <c r="LO2" s="2" t="s">
        <v>2</v>
      </c>
      <c r="LP2" s="2" t="s">
        <v>3</v>
      </c>
      <c r="LQ2" s="2" t="s">
        <v>4</v>
      </c>
      <c r="LR2" s="4" t="s">
        <v>5</v>
      </c>
      <c r="LU2" s="2" t="s">
        <v>0</v>
      </c>
      <c r="LV2" s="2" t="s">
        <v>1</v>
      </c>
      <c r="LW2" s="2" t="s">
        <v>2</v>
      </c>
      <c r="LX2" s="2" t="s">
        <v>3</v>
      </c>
      <c r="LY2" s="2" t="s">
        <v>4</v>
      </c>
      <c r="LZ2" s="4" t="s">
        <v>5</v>
      </c>
      <c r="MC2" s="2" t="s">
        <v>0</v>
      </c>
      <c r="MD2" s="2" t="s">
        <v>1</v>
      </c>
      <c r="ME2" s="2" t="s">
        <v>2</v>
      </c>
      <c r="MF2" s="2" t="s">
        <v>3</v>
      </c>
      <c r="MG2" s="2" t="s">
        <v>4</v>
      </c>
      <c r="MH2" s="4" t="s">
        <v>5</v>
      </c>
      <c r="MK2" s="2" t="s">
        <v>0</v>
      </c>
      <c r="ML2" s="2" t="s">
        <v>1</v>
      </c>
      <c r="MM2" s="2" t="s">
        <v>2</v>
      </c>
      <c r="MN2" s="2" t="s">
        <v>3</v>
      </c>
      <c r="MO2" s="2" t="s">
        <v>4</v>
      </c>
      <c r="MP2" s="4" t="s">
        <v>5</v>
      </c>
      <c r="MS2" s="2" t="s">
        <v>0</v>
      </c>
      <c r="MT2" s="2" t="s">
        <v>1</v>
      </c>
      <c r="MU2" s="2" t="s">
        <v>2</v>
      </c>
      <c r="MV2" s="2" t="s">
        <v>3</v>
      </c>
      <c r="MW2" s="2" t="s">
        <v>4</v>
      </c>
      <c r="MX2" s="4" t="s">
        <v>5</v>
      </c>
      <c r="NA2" s="2" t="s">
        <v>0</v>
      </c>
      <c r="NB2" s="2" t="s">
        <v>1</v>
      </c>
      <c r="NC2" s="2" t="s">
        <v>2</v>
      </c>
      <c r="ND2" s="2" t="s">
        <v>3</v>
      </c>
      <c r="NE2" s="2" t="s">
        <v>4</v>
      </c>
      <c r="NF2" s="4" t="s">
        <v>5</v>
      </c>
      <c r="NI2" s="2" t="s">
        <v>0</v>
      </c>
      <c r="NJ2" s="2" t="s">
        <v>1</v>
      </c>
      <c r="NK2" s="2" t="s">
        <v>2</v>
      </c>
      <c r="NL2" s="2" t="s">
        <v>3</v>
      </c>
      <c r="NM2" s="2" t="s">
        <v>4</v>
      </c>
      <c r="NN2" s="4" t="s">
        <v>5</v>
      </c>
      <c r="NQ2" s="2" t="s">
        <v>0</v>
      </c>
      <c r="NR2" s="2" t="s">
        <v>1</v>
      </c>
      <c r="NS2" s="2" t="s">
        <v>2</v>
      </c>
      <c r="NT2" s="2" t="s">
        <v>3</v>
      </c>
      <c r="NU2" s="2" t="s">
        <v>4</v>
      </c>
      <c r="NV2" s="4" t="s">
        <v>5</v>
      </c>
      <c r="NY2" s="2" t="s">
        <v>0</v>
      </c>
      <c r="NZ2" s="2" t="s">
        <v>1</v>
      </c>
      <c r="OA2" s="2" t="s">
        <v>2</v>
      </c>
      <c r="OB2" s="2" t="s">
        <v>3</v>
      </c>
      <c r="OC2" s="2" t="s">
        <v>4</v>
      </c>
      <c r="OD2" s="4" t="s">
        <v>5</v>
      </c>
      <c r="OG2" s="2" t="s">
        <v>0</v>
      </c>
      <c r="OH2" s="2" t="s">
        <v>1</v>
      </c>
      <c r="OI2" s="2" t="s">
        <v>2</v>
      </c>
      <c r="OJ2" s="2" t="s">
        <v>3</v>
      </c>
      <c r="OK2" s="2" t="s">
        <v>4</v>
      </c>
      <c r="OL2" s="4" t="s">
        <v>5</v>
      </c>
      <c r="OO2" s="2" t="s">
        <v>0</v>
      </c>
      <c r="OP2" s="2" t="s">
        <v>1</v>
      </c>
      <c r="OQ2" s="2" t="s">
        <v>2</v>
      </c>
      <c r="OR2" s="2" t="s">
        <v>3</v>
      </c>
      <c r="OS2" s="2" t="s">
        <v>4</v>
      </c>
      <c r="OT2" s="4" t="s">
        <v>5</v>
      </c>
      <c r="OW2" s="129" t="s">
        <v>0</v>
      </c>
      <c r="OX2" s="129" t="s">
        <v>1</v>
      </c>
      <c r="OY2" s="129" t="s">
        <v>2</v>
      </c>
      <c r="OZ2" s="129" t="s">
        <v>3</v>
      </c>
      <c r="PA2" s="129" t="s">
        <v>4</v>
      </c>
      <c r="PB2" s="135" t="s">
        <v>5</v>
      </c>
      <c r="PC2" s="129"/>
      <c r="PD2" s="129"/>
      <c r="PE2" s="129" t="s">
        <v>0</v>
      </c>
      <c r="PF2" s="129" t="s">
        <v>1</v>
      </c>
      <c r="PG2" s="129" t="s">
        <v>2</v>
      </c>
      <c r="PH2" s="129" t="s">
        <v>3</v>
      </c>
      <c r="PI2" s="129" t="s">
        <v>4</v>
      </c>
      <c r="PJ2" s="135" t="s">
        <v>5</v>
      </c>
      <c r="PK2" s="129"/>
      <c r="PM2" s="156" t="s">
        <v>0</v>
      </c>
      <c r="PN2" s="156" t="s">
        <v>1</v>
      </c>
      <c r="PO2" s="156" t="s">
        <v>2</v>
      </c>
      <c r="PP2" s="156" t="s">
        <v>3</v>
      </c>
      <c r="PQ2" s="156" t="s">
        <v>4</v>
      </c>
      <c r="PR2" s="162" t="s">
        <v>5</v>
      </c>
      <c r="PS2" s="121"/>
      <c r="PT2" s="121"/>
      <c r="PU2" s="156" t="s">
        <v>0</v>
      </c>
      <c r="PV2" s="156" t="s">
        <v>1</v>
      </c>
      <c r="PW2" s="156" t="s">
        <v>2</v>
      </c>
      <c r="PX2" s="156" t="s">
        <v>3</v>
      </c>
      <c r="PY2" s="156" t="s">
        <v>4</v>
      </c>
      <c r="PZ2" s="162" t="s">
        <v>5</v>
      </c>
      <c r="QA2" s="121"/>
      <c r="QB2" s="121"/>
      <c r="QC2" s="156" t="s">
        <v>0</v>
      </c>
      <c r="QD2" s="156" t="s">
        <v>1</v>
      </c>
      <c r="QE2" s="156" t="s">
        <v>2</v>
      </c>
      <c r="QF2" s="156" t="s">
        <v>3</v>
      </c>
      <c r="QG2" s="156" t="s">
        <v>4</v>
      </c>
      <c r="QH2" s="162" t="s">
        <v>5</v>
      </c>
      <c r="QI2" s="121"/>
      <c r="QJ2" s="121"/>
      <c r="QK2" s="156" t="s">
        <v>0</v>
      </c>
      <c r="QL2" s="156" t="s">
        <v>1</v>
      </c>
      <c r="QM2" s="156" t="s">
        <v>2</v>
      </c>
      <c r="QN2" s="156" t="s">
        <v>3</v>
      </c>
      <c r="QO2" s="156" t="s">
        <v>4</v>
      </c>
      <c r="QP2" s="162" t="s">
        <v>5</v>
      </c>
      <c r="QQ2" s="121"/>
      <c r="QR2" s="121"/>
      <c r="QS2" s="156" t="s">
        <v>0</v>
      </c>
      <c r="QT2" s="156" t="s">
        <v>1</v>
      </c>
      <c r="QU2" s="156" t="s">
        <v>2</v>
      </c>
      <c r="QV2" s="156" t="s">
        <v>3</v>
      </c>
      <c r="QW2" s="156" t="s">
        <v>4</v>
      </c>
      <c r="QX2" s="162" t="s">
        <v>5</v>
      </c>
      <c r="QY2" s="157"/>
      <c r="QZ2" s="121"/>
      <c r="RA2" s="156" t="s">
        <v>0</v>
      </c>
      <c r="RB2" s="156" t="s">
        <v>1</v>
      </c>
      <c r="RC2" s="156" t="s">
        <v>2</v>
      </c>
      <c r="RD2" s="156" t="s">
        <v>3</v>
      </c>
      <c r="RE2" s="156" t="s">
        <v>4</v>
      </c>
      <c r="RF2" s="162" t="s">
        <v>5</v>
      </c>
      <c r="RG2" s="121"/>
      <c r="RH2" s="121"/>
      <c r="RI2" s="121"/>
      <c r="RJ2" s="156" t="s">
        <v>0</v>
      </c>
      <c r="RK2" s="156" t="s">
        <v>1</v>
      </c>
      <c r="RL2" s="156" t="s">
        <v>2</v>
      </c>
      <c r="RM2" s="156" t="s">
        <v>3</v>
      </c>
      <c r="RN2" s="156" t="s">
        <v>4</v>
      </c>
      <c r="RO2" s="162" t="s">
        <v>5</v>
      </c>
      <c r="RP2" s="121"/>
      <c r="RQ2" s="121"/>
      <c r="SU2" s="157" t="s">
        <v>0</v>
      </c>
      <c r="SV2" s="157" t="s">
        <v>1</v>
      </c>
      <c r="SW2" s="157" t="s">
        <v>2</v>
      </c>
      <c r="SX2" s="157" t="s">
        <v>3</v>
      </c>
      <c r="SY2" s="157" t="s">
        <v>4</v>
      </c>
      <c r="SZ2" s="158" t="s">
        <v>5</v>
      </c>
      <c r="TC2" s="157" t="s">
        <v>0</v>
      </c>
      <c r="TD2" s="157" t="s">
        <v>1</v>
      </c>
      <c r="TE2" s="157" t="s">
        <v>2</v>
      </c>
      <c r="TF2" s="157" t="s">
        <v>3</v>
      </c>
      <c r="TG2" s="157" t="s">
        <v>4</v>
      </c>
      <c r="TH2" s="158" t="s">
        <v>5</v>
      </c>
      <c r="TK2" s="157" t="s">
        <v>0</v>
      </c>
      <c r="TL2" s="157" t="s">
        <v>1</v>
      </c>
      <c r="TM2" s="157" t="s">
        <v>2</v>
      </c>
      <c r="TN2" s="157" t="s">
        <v>3</v>
      </c>
      <c r="TO2" s="157" t="s">
        <v>4</v>
      </c>
      <c r="TP2" s="158" t="s">
        <v>5</v>
      </c>
      <c r="TS2" s="157" t="s">
        <v>0</v>
      </c>
      <c r="TT2" s="157" t="s">
        <v>1</v>
      </c>
      <c r="TU2" s="157" t="s">
        <v>2</v>
      </c>
      <c r="TV2" s="157" t="s">
        <v>3</v>
      </c>
      <c r="TW2" s="157" t="s">
        <v>4</v>
      </c>
      <c r="TX2" s="158" t="s">
        <v>5</v>
      </c>
      <c r="UA2" s="157" t="s">
        <v>0</v>
      </c>
      <c r="UB2" s="157" t="s">
        <v>1</v>
      </c>
      <c r="UC2" s="157" t="s">
        <v>2</v>
      </c>
      <c r="UD2" s="157" t="s">
        <v>3</v>
      </c>
      <c r="UE2" s="157" t="s">
        <v>4</v>
      </c>
      <c r="UF2" s="158" t="s">
        <v>5</v>
      </c>
      <c r="UI2" s="157" t="s">
        <v>0</v>
      </c>
      <c r="UJ2" s="157" t="s">
        <v>1</v>
      </c>
      <c r="UK2" s="157" t="s">
        <v>2</v>
      </c>
      <c r="UL2" s="157" t="s">
        <v>3</v>
      </c>
      <c r="UM2" s="157" t="s">
        <v>4</v>
      </c>
      <c r="UN2" s="158" t="s">
        <v>5</v>
      </c>
      <c r="UQ2" s="157" t="s">
        <v>0</v>
      </c>
      <c r="UR2" s="157" t="s">
        <v>1</v>
      </c>
      <c r="US2" s="157" t="s">
        <v>2</v>
      </c>
      <c r="UT2" s="157" t="s">
        <v>3</v>
      </c>
      <c r="UU2" s="157" t="s">
        <v>4</v>
      </c>
      <c r="UV2" s="158" t="s">
        <v>5</v>
      </c>
      <c r="UY2" s="157" t="s">
        <v>0</v>
      </c>
      <c r="UZ2" s="157" t="s">
        <v>1</v>
      </c>
      <c r="VA2" s="157" t="s">
        <v>2</v>
      </c>
      <c r="VB2" s="157" t="s">
        <v>3</v>
      </c>
      <c r="VC2" s="157" t="s">
        <v>4</v>
      </c>
      <c r="VD2" s="158" t="s">
        <v>5</v>
      </c>
      <c r="VG2" s="157" t="s">
        <v>0</v>
      </c>
      <c r="VH2" s="157" t="s">
        <v>1</v>
      </c>
      <c r="VI2" s="157" t="s">
        <v>2</v>
      </c>
      <c r="VJ2" s="157" t="s">
        <v>3</v>
      </c>
      <c r="VK2" s="157" t="s">
        <v>4</v>
      </c>
      <c r="VL2" s="158" t="s">
        <v>5</v>
      </c>
      <c r="VO2" s="157" t="s">
        <v>0</v>
      </c>
      <c r="VP2" s="157" t="s">
        <v>1</v>
      </c>
      <c r="VQ2" s="157" t="s">
        <v>2</v>
      </c>
      <c r="VR2" s="157" t="s">
        <v>3</v>
      </c>
      <c r="VS2" s="157" t="s">
        <v>4</v>
      </c>
      <c r="VT2" s="158" t="s">
        <v>5</v>
      </c>
      <c r="VW2" s="157" t="s">
        <v>0</v>
      </c>
      <c r="VX2" s="157" t="s">
        <v>1</v>
      </c>
      <c r="VY2" s="157" t="s">
        <v>2</v>
      </c>
      <c r="VZ2" s="157" t="s">
        <v>3</v>
      </c>
      <c r="WA2" s="157" t="s">
        <v>4</v>
      </c>
      <c r="WB2" s="158" t="s">
        <v>5</v>
      </c>
      <c r="WE2" s="157" t="s">
        <v>0</v>
      </c>
      <c r="WF2" s="157" t="s">
        <v>1</v>
      </c>
      <c r="WG2" s="157" t="s">
        <v>2</v>
      </c>
      <c r="WH2" s="157" t="s">
        <v>3</v>
      </c>
      <c r="WI2" s="157" t="s">
        <v>4</v>
      </c>
      <c r="WJ2" s="158" t="s">
        <v>5</v>
      </c>
      <c r="WM2" s="157" t="s">
        <v>0</v>
      </c>
      <c r="WN2" s="157" t="s">
        <v>1</v>
      </c>
      <c r="WO2" s="157" t="s">
        <v>2</v>
      </c>
      <c r="WP2" s="157" t="s">
        <v>3</v>
      </c>
      <c r="WQ2" s="157" t="s">
        <v>4</v>
      </c>
      <c r="WR2" s="158" t="s">
        <v>5</v>
      </c>
      <c r="WU2" s="157" t="s">
        <v>0</v>
      </c>
      <c r="WV2" s="157" t="s">
        <v>1</v>
      </c>
      <c r="WW2" s="157" t="s">
        <v>2</v>
      </c>
      <c r="WX2" s="157" t="s">
        <v>3</v>
      </c>
      <c r="WY2" s="157" t="s">
        <v>4</v>
      </c>
      <c r="WZ2" s="158" t="s">
        <v>5</v>
      </c>
      <c r="XC2" s="157" t="s">
        <v>0</v>
      </c>
      <c r="XD2" s="157" t="s">
        <v>1</v>
      </c>
      <c r="XE2" s="157" t="s">
        <v>2</v>
      </c>
      <c r="XF2" s="157" t="s">
        <v>3</v>
      </c>
      <c r="XG2" s="157" t="s">
        <v>4</v>
      </c>
      <c r="XH2" s="158" t="s">
        <v>5</v>
      </c>
      <c r="XK2" s="157" t="s">
        <v>0</v>
      </c>
      <c r="XL2" s="157" t="s">
        <v>1</v>
      </c>
      <c r="XM2" s="157" t="s">
        <v>2</v>
      </c>
      <c r="XN2" s="157" t="s">
        <v>3</v>
      </c>
      <c r="XO2" s="157" t="s">
        <v>4</v>
      </c>
      <c r="XP2" s="158" t="s">
        <v>5</v>
      </c>
      <c r="XS2" s="157" t="s">
        <v>0</v>
      </c>
      <c r="XT2" s="157" t="s">
        <v>1</v>
      </c>
      <c r="XU2" s="157" t="s">
        <v>2</v>
      </c>
      <c r="XV2" s="157" t="s">
        <v>3</v>
      </c>
      <c r="XW2" s="157" t="s">
        <v>4</v>
      </c>
      <c r="XX2" s="158" t="s">
        <v>5</v>
      </c>
      <c r="YA2" s="157" t="s">
        <v>0</v>
      </c>
      <c r="YB2" s="157" t="s">
        <v>1</v>
      </c>
      <c r="YC2" s="157" t="s">
        <v>2</v>
      </c>
      <c r="YD2" s="157" t="s">
        <v>3</v>
      </c>
      <c r="YE2" s="157" t="s">
        <v>4</v>
      </c>
      <c r="YF2" s="158" t="s">
        <v>5</v>
      </c>
      <c r="YI2" s="157" t="s">
        <v>0</v>
      </c>
      <c r="YJ2" s="157" t="s">
        <v>1</v>
      </c>
      <c r="YK2" s="157" t="s">
        <v>2</v>
      </c>
      <c r="YL2" s="157" t="s">
        <v>3</v>
      </c>
      <c r="YM2" s="157" t="s">
        <v>4</v>
      </c>
      <c r="YN2" s="158" t="s">
        <v>5</v>
      </c>
      <c r="YQ2" s="157" t="s">
        <v>0</v>
      </c>
      <c r="YR2" s="157" t="s">
        <v>1</v>
      </c>
      <c r="YS2" s="157" t="s">
        <v>2</v>
      </c>
      <c r="YT2" s="157" t="s">
        <v>3</v>
      </c>
      <c r="YU2" s="157" t="s">
        <v>4</v>
      </c>
      <c r="YV2" s="158" t="s">
        <v>5</v>
      </c>
      <c r="YY2" s="157" t="s">
        <v>0</v>
      </c>
      <c r="YZ2" s="157" t="s">
        <v>1</v>
      </c>
      <c r="ZA2" s="157" t="s">
        <v>2</v>
      </c>
      <c r="ZB2" s="157" t="s">
        <v>3</v>
      </c>
      <c r="ZC2" s="157" t="s">
        <v>4</v>
      </c>
      <c r="ZD2" s="158" t="s">
        <v>5</v>
      </c>
      <c r="ZG2" s="157" t="s">
        <v>0</v>
      </c>
      <c r="ZH2" s="157" t="s">
        <v>1</v>
      </c>
      <c r="ZI2" s="157" t="s">
        <v>2</v>
      </c>
      <c r="ZJ2" s="157" t="s">
        <v>3</v>
      </c>
      <c r="ZK2" s="157" t="s">
        <v>4</v>
      </c>
      <c r="ZL2" s="158" t="s">
        <v>5</v>
      </c>
      <c r="ZO2" s="157" t="s">
        <v>0</v>
      </c>
      <c r="ZP2" s="157" t="s">
        <v>1</v>
      </c>
      <c r="ZQ2" s="157" t="s">
        <v>2</v>
      </c>
      <c r="ZR2" s="157" t="s">
        <v>3</v>
      </c>
      <c r="ZS2" s="157" t="s">
        <v>4</v>
      </c>
      <c r="ZT2" s="158" t="s">
        <v>5</v>
      </c>
      <c r="ZW2" s="157" t="s">
        <v>0</v>
      </c>
      <c r="ZX2" s="157" t="s">
        <v>1</v>
      </c>
      <c r="ZY2" s="157" t="s">
        <v>2</v>
      </c>
      <c r="ZZ2" s="157" t="s">
        <v>3</v>
      </c>
      <c r="AAA2" s="157" t="s">
        <v>4</v>
      </c>
      <c r="AAB2" s="158" t="s">
        <v>5</v>
      </c>
      <c r="AAE2" s="157" t="s">
        <v>0</v>
      </c>
      <c r="AAF2" s="157" t="s">
        <v>1</v>
      </c>
      <c r="AAG2" s="157" t="s">
        <v>2</v>
      </c>
      <c r="AAH2" s="157" t="s">
        <v>3</v>
      </c>
      <c r="AAI2" s="157" t="s">
        <v>4</v>
      </c>
      <c r="AAJ2" s="158" t="s">
        <v>5</v>
      </c>
    </row>
    <row r="3" spans="1:713" ht="15">
      <c r="A3" s="19">
        <v>1</v>
      </c>
      <c r="B3" s="19"/>
      <c r="C3" s="18" t="s">
        <v>17</v>
      </c>
      <c r="D3" s="18">
        <v>34</v>
      </c>
      <c r="E3" s="18">
        <v>34</v>
      </c>
      <c r="F3" s="18">
        <v>0</v>
      </c>
      <c r="G3" s="18">
        <v>0</v>
      </c>
      <c r="H3" s="19">
        <v>1</v>
      </c>
      <c r="J3" s="58" t="s">
        <v>17</v>
      </c>
      <c r="K3" s="58">
        <v>34</v>
      </c>
      <c r="L3" s="58">
        <v>34</v>
      </c>
      <c r="M3" s="58">
        <v>0</v>
      </c>
      <c r="N3" s="58">
        <v>0</v>
      </c>
      <c r="O3" s="59">
        <v>1</v>
      </c>
      <c r="P3" s="59">
        <f t="shared" ref="P3:P34" si="0">O3-H3</f>
        <v>0</v>
      </c>
      <c r="R3" s="18" t="s">
        <v>17</v>
      </c>
      <c r="S3" s="18">
        <v>34</v>
      </c>
      <c r="T3" s="18">
        <v>34</v>
      </c>
      <c r="U3" s="18">
        <v>0</v>
      </c>
      <c r="V3" s="18">
        <v>0</v>
      </c>
      <c r="W3" s="19">
        <v>1</v>
      </c>
      <c r="X3" s="19">
        <f t="shared" ref="X3:X34" si="1">W3-O3</f>
        <v>0</v>
      </c>
      <c r="Z3" s="51" t="s">
        <v>17</v>
      </c>
      <c r="AA3" s="51">
        <v>34</v>
      </c>
      <c r="AB3" s="52">
        <v>34</v>
      </c>
      <c r="AC3" s="53">
        <v>0</v>
      </c>
      <c r="AD3" s="51">
        <v>0</v>
      </c>
      <c r="AE3" s="54">
        <v>1</v>
      </c>
      <c r="AF3" s="19">
        <f t="shared" ref="AF3:AF34" si="2">AE3-W3</f>
        <v>0</v>
      </c>
      <c r="AH3" s="19">
        <v>1</v>
      </c>
      <c r="AI3" s="19">
        <f t="shared" ref="AI3:AI34" si="3">AE3-AH3</f>
        <v>0</v>
      </c>
      <c r="AK3" s="18" t="s">
        <v>17</v>
      </c>
      <c r="AL3" s="18">
        <v>34</v>
      </c>
      <c r="AM3" s="18">
        <v>34</v>
      </c>
      <c r="AN3" s="18">
        <v>0</v>
      </c>
      <c r="AO3" s="18">
        <v>0</v>
      </c>
      <c r="AP3" s="19">
        <f t="shared" ref="AP3:AP34" si="4">AM3/AL3</f>
        <v>1</v>
      </c>
      <c r="AQ3" s="19">
        <f t="shared" ref="AQ3:AQ37" si="5">AP3-AE3</f>
        <v>0</v>
      </c>
      <c r="AS3" s="18" t="s">
        <v>17</v>
      </c>
      <c r="AT3" s="18">
        <v>34</v>
      </c>
      <c r="AU3" s="18">
        <v>34</v>
      </c>
      <c r="AV3" s="18">
        <v>0</v>
      </c>
      <c r="AW3" s="18">
        <v>0</v>
      </c>
      <c r="AX3" s="19">
        <v>1</v>
      </c>
      <c r="AY3" s="19">
        <f t="shared" ref="AY3:AY34" si="6">AX3-AP3</f>
        <v>0</v>
      </c>
      <c r="BA3" s="18" t="s">
        <v>17</v>
      </c>
      <c r="BB3" s="18">
        <v>34</v>
      </c>
      <c r="BC3" s="18">
        <v>34</v>
      </c>
      <c r="BD3" s="18">
        <v>0</v>
      </c>
      <c r="BE3" s="18">
        <v>0</v>
      </c>
      <c r="BF3" s="19">
        <v>1</v>
      </c>
      <c r="BG3" s="19">
        <f t="shared" ref="BG3:BG34" si="7">BF3-AX3</f>
        <v>0</v>
      </c>
      <c r="BI3" s="18" t="s">
        <v>17</v>
      </c>
      <c r="BJ3" s="18">
        <v>34</v>
      </c>
      <c r="BK3" s="18">
        <v>34</v>
      </c>
      <c r="BL3" s="18">
        <v>0</v>
      </c>
      <c r="BM3" s="18">
        <v>0</v>
      </c>
      <c r="BN3" s="19">
        <v>1</v>
      </c>
      <c r="BO3" s="19">
        <f t="shared" ref="BO3:BO34" si="8">BN3-BF3</f>
        <v>0</v>
      </c>
      <c r="BQ3" s="18" t="s">
        <v>17</v>
      </c>
      <c r="BR3" s="18">
        <v>34</v>
      </c>
      <c r="BS3" s="18">
        <v>34</v>
      </c>
      <c r="BT3" s="18">
        <v>0</v>
      </c>
      <c r="BU3" s="18">
        <v>0</v>
      </c>
      <c r="BV3" s="19">
        <v>1</v>
      </c>
      <c r="BW3" s="19">
        <f t="shared" ref="BW3:BW34" si="9">BV3-BN3</f>
        <v>0</v>
      </c>
      <c r="BY3" s="18" t="s">
        <v>17</v>
      </c>
      <c r="BZ3" s="18">
        <v>34</v>
      </c>
      <c r="CA3" s="18">
        <v>34</v>
      </c>
      <c r="CB3" s="18">
        <v>0</v>
      </c>
      <c r="CC3" s="18">
        <v>0</v>
      </c>
      <c r="CD3" s="19">
        <v>1</v>
      </c>
      <c r="CE3" s="19">
        <f t="shared" ref="CE3:CE34" si="10">CD3-BV3</f>
        <v>0</v>
      </c>
      <c r="CG3" s="2" t="s">
        <v>17</v>
      </c>
      <c r="CH3" s="2">
        <v>34</v>
      </c>
      <c r="CI3" s="2">
        <v>34</v>
      </c>
      <c r="CJ3" s="2">
        <v>0</v>
      </c>
      <c r="CK3" s="2">
        <v>0</v>
      </c>
      <c r="CL3" s="4">
        <v>1</v>
      </c>
      <c r="CM3" s="19">
        <f t="shared" ref="CM3:CM34" si="11">CL3-CD3</f>
        <v>0</v>
      </c>
      <c r="CO3" s="2" t="s">
        <v>17</v>
      </c>
      <c r="CP3" s="2">
        <v>34</v>
      </c>
      <c r="CQ3" s="2">
        <v>34</v>
      </c>
      <c r="CR3" s="2">
        <v>0</v>
      </c>
      <c r="CS3" s="2">
        <v>0</v>
      </c>
      <c r="CT3" s="4">
        <v>1</v>
      </c>
      <c r="CU3" s="19">
        <f t="shared" ref="CU3:CU34" si="12">CT3-CL3</f>
        <v>0</v>
      </c>
      <c r="CW3" s="2" t="s">
        <v>17</v>
      </c>
      <c r="CX3" s="2">
        <v>34</v>
      </c>
      <c r="CY3" s="2">
        <v>34</v>
      </c>
      <c r="CZ3" s="2">
        <v>0</v>
      </c>
      <c r="DA3" s="2">
        <v>0</v>
      </c>
      <c r="DB3" s="4">
        <v>1</v>
      </c>
      <c r="DC3" s="19">
        <f t="shared" ref="DC3:DC34" si="13">DB3-CT3</f>
        <v>0</v>
      </c>
      <c r="DE3" s="2" t="s">
        <v>17</v>
      </c>
      <c r="DF3" s="2">
        <v>34</v>
      </c>
      <c r="DG3" s="2">
        <v>34</v>
      </c>
      <c r="DH3" s="2">
        <v>0</v>
      </c>
      <c r="DI3" s="2">
        <v>0</v>
      </c>
      <c r="DJ3" s="4">
        <v>1</v>
      </c>
      <c r="DK3" s="19">
        <f t="shared" ref="DK3:DK34" si="14">DJ3-DB3</f>
        <v>0</v>
      </c>
      <c r="DM3" s="2" t="s">
        <v>17</v>
      </c>
      <c r="DN3" s="2">
        <v>34</v>
      </c>
      <c r="DO3" s="2">
        <v>34</v>
      </c>
      <c r="DP3" s="2">
        <v>0</v>
      </c>
      <c r="DQ3" s="2">
        <v>0</v>
      </c>
      <c r="DR3" s="4">
        <v>1</v>
      </c>
      <c r="DS3" s="19">
        <f t="shared" ref="DS3:DS34" si="15">DR3-DJ3</f>
        <v>0</v>
      </c>
      <c r="DU3" s="2" t="s">
        <v>17</v>
      </c>
      <c r="DV3" s="2">
        <v>34</v>
      </c>
      <c r="DW3" s="2">
        <v>34</v>
      </c>
      <c r="DX3" s="2">
        <v>0</v>
      </c>
      <c r="DY3" s="2">
        <v>0</v>
      </c>
      <c r="DZ3" s="4">
        <v>1</v>
      </c>
      <c r="EA3" s="19">
        <f t="shared" ref="EA3:EA34" si="16">DZ3-DR3</f>
        <v>0</v>
      </c>
      <c r="EC3" s="2" t="s">
        <v>17</v>
      </c>
      <c r="ED3" s="2">
        <v>34</v>
      </c>
      <c r="EE3" s="2">
        <v>34</v>
      </c>
      <c r="EF3" s="2">
        <v>0</v>
      </c>
      <c r="EG3" s="2">
        <v>0</v>
      </c>
      <c r="EH3" s="4">
        <v>1</v>
      </c>
      <c r="EI3" s="19">
        <f t="shared" ref="EI3:EI34" si="17">EH3-DZ3</f>
        <v>0</v>
      </c>
      <c r="EK3" s="2" t="s">
        <v>17</v>
      </c>
      <c r="EL3" s="2">
        <v>34</v>
      </c>
      <c r="EM3" s="2">
        <v>34</v>
      </c>
      <c r="EN3" s="2">
        <v>0</v>
      </c>
      <c r="EO3" s="2">
        <v>0</v>
      </c>
      <c r="EP3" s="4">
        <v>1</v>
      </c>
      <c r="EQ3" s="19">
        <f t="shared" ref="EQ3:EQ34" si="18">EP3-EH3</f>
        <v>0</v>
      </c>
      <c r="ES3" s="2" t="s">
        <v>17</v>
      </c>
      <c r="ET3" s="2">
        <v>34</v>
      </c>
      <c r="EU3" s="2">
        <v>34</v>
      </c>
      <c r="EV3" s="2">
        <v>0</v>
      </c>
      <c r="EW3" s="2">
        <v>0</v>
      </c>
      <c r="EX3" s="4">
        <v>1</v>
      </c>
      <c r="EY3" s="19">
        <f t="shared" ref="EY3:EY34" si="19">EX3-EP3</f>
        <v>0</v>
      </c>
      <c r="FA3" s="2" t="s">
        <v>17</v>
      </c>
      <c r="FB3" s="2">
        <v>34</v>
      </c>
      <c r="FC3" s="2">
        <v>34</v>
      </c>
      <c r="FD3" s="2">
        <v>0</v>
      </c>
      <c r="FE3" s="2">
        <v>0</v>
      </c>
      <c r="FF3" s="4">
        <v>1</v>
      </c>
      <c r="FG3" s="19">
        <f t="shared" ref="FG3:FG34" si="20">FF3-EX3</f>
        <v>0</v>
      </c>
      <c r="FI3" s="2" t="s">
        <v>17</v>
      </c>
      <c r="FJ3" s="2">
        <v>34</v>
      </c>
      <c r="FK3" s="2">
        <v>34</v>
      </c>
      <c r="FL3" s="2">
        <v>0</v>
      </c>
      <c r="FM3" s="2">
        <v>0</v>
      </c>
      <c r="FN3" s="4">
        <v>1</v>
      </c>
      <c r="FO3" s="19">
        <f t="shared" ref="FO3:FO34" si="21">FN3-FF3</f>
        <v>0</v>
      </c>
      <c r="FQ3" s="2" t="s">
        <v>17</v>
      </c>
      <c r="FR3" s="2">
        <v>34</v>
      </c>
      <c r="FS3" s="2">
        <v>34</v>
      </c>
      <c r="FT3" s="2">
        <v>0</v>
      </c>
      <c r="FU3" s="2">
        <v>0</v>
      </c>
      <c r="FV3" s="4">
        <v>1</v>
      </c>
      <c r="FW3" s="19">
        <f t="shared" ref="FW3:FW34" si="22">FV3-FN3</f>
        <v>0</v>
      </c>
      <c r="FY3" s="2" t="s">
        <v>17</v>
      </c>
      <c r="FZ3" s="2">
        <v>34</v>
      </c>
      <c r="GA3" s="2">
        <v>34</v>
      </c>
      <c r="GB3" s="2">
        <v>0</v>
      </c>
      <c r="GC3" s="2">
        <v>0</v>
      </c>
      <c r="GD3" s="4">
        <v>1</v>
      </c>
      <c r="GE3" s="19">
        <f>GD3-FV3</f>
        <v>0</v>
      </c>
      <c r="GG3" s="2" t="s">
        <v>17</v>
      </c>
      <c r="GH3" s="2">
        <v>34</v>
      </c>
      <c r="GI3" s="2">
        <v>34</v>
      </c>
      <c r="GJ3" s="2">
        <v>0</v>
      </c>
      <c r="GK3" s="2">
        <v>0</v>
      </c>
      <c r="GL3" s="4">
        <v>1</v>
      </c>
      <c r="GM3" s="19">
        <f>GL3-GD3</f>
        <v>0</v>
      </c>
      <c r="GO3" s="2" t="s">
        <v>17</v>
      </c>
      <c r="GP3" s="2">
        <v>34</v>
      </c>
      <c r="GQ3" s="2">
        <v>34</v>
      </c>
      <c r="GR3" s="2">
        <v>0</v>
      </c>
      <c r="GS3" s="2">
        <v>0</v>
      </c>
      <c r="GT3" s="4">
        <v>1</v>
      </c>
      <c r="GU3" s="19">
        <f>GT3-GL3</f>
        <v>0</v>
      </c>
      <c r="GW3" s="2" t="s">
        <v>17</v>
      </c>
      <c r="GX3" s="2">
        <v>34</v>
      </c>
      <c r="GY3" s="2">
        <v>34</v>
      </c>
      <c r="GZ3" s="2">
        <v>0</v>
      </c>
      <c r="HA3" s="2">
        <v>0</v>
      </c>
      <c r="HB3" s="4">
        <v>1</v>
      </c>
      <c r="HC3" s="19">
        <f>HB3-GT3</f>
        <v>0</v>
      </c>
      <c r="HE3" s="2" t="s">
        <v>17</v>
      </c>
      <c r="HF3" s="2">
        <v>34</v>
      </c>
      <c r="HG3" s="2">
        <v>34</v>
      </c>
      <c r="HH3" s="2">
        <v>0</v>
      </c>
      <c r="HI3" s="2">
        <v>0</v>
      </c>
      <c r="HJ3" s="4">
        <v>1</v>
      </c>
      <c r="HK3" s="19">
        <f>HJ3-HB3</f>
        <v>0</v>
      </c>
      <c r="HM3" s="2" t="s">
        <v>17</v>
      </c>
      <c r="HN3" s="2">
        <v>34</v>
      </c>
      <c r="HO3" s="2">
        <v>34</v>
      </c>
      <c r="HP3" s="2">
        <v>0</v>
      </c>
      <c r="HQ3" s="2">
        <v>0</v>
      </c>
      <c r="HR3" s="4">
        <v>1</v>
      </c>
      <c r="HS3" s="19">
        <f>HR3-HJ3</f>
        <v>0</v>
      </c>
      <c r="HU3" s="2" t="s">
        <v>17</v>
      </c>
      <c r="HV3" s="2">
        <v>34</v>
      </c>
      <c r="HW3" s="2">
        <v>34</v>
      </c>
      <c r="HX3" s="2">
        <v>0</v>
      </c>
      <c r="HY3" s="2">
        <v>0</v>
      </c>
      <c r="HZ3" s="4">
        <v>1</v>
      </c>
      <c r="IA3" s="19">
        <f>HZ3-HR3</f>
        <v>0</v>
      </c>
      <c r="IC3" s="2" t="s">
        <v>17</v>
      </c>
      <c r="ID3" s="2">
        <v>34</v>
      </c>
      <c r="IE3" s="2">
        <v>34</v>
      </c>
      <c r="IF3" s="2">
        <v>0</v>
      </c>
      <c r="IG3" s="2">
        <v>0</v>
      </c>
      <c r="IH3" s="4">
        <v>1</v>
      </c>
      <c r="II3" s="19">
        <f>IH3-HZ3</f>
        <v>0</v>
      </c>
      <c r="IK3" s="2" t="s">
        <v>17</v>
      </c>
      <c r="IL3" s="2">
        <v>34</v>
      </c>
      <c r="IM3" s="2">
        <v>34</v>
      </c>
      <c r="IN3" s="2">
        <v>0</v>
      </c>
      <c r="IO3" s="2">
        <v>0</v>
      </c>
      <c r="IP3" s="4">
        <v>1</v>
      </c>
      <c r="IQ3" s="19">
        <f>IP3-IH3</f>
        <v>0</v>
      </c>
      <c r="IS3" s="2" t="s">
        <v>17</v>
      </c>
      <c r="IT3" s="2">
        <v>34</v>
      </c>
      <c r="IU3" s="2">
        <v>34</v>
      </c>
      <c r="IV3" s="2">
        <v>0</v>
      </c>
      <c r="IW3" s="2">
        <v>0</v>
      </c>
      <c r="IX3" s="4">
        <v>1</v>
      </c>
      <c r="IY3" s="19">
        <f>IX3-IP3</f>
        <v>0</v>
      </c>
      <c r="JA3" s="2" t="s">
        <v>17</v>
      </c>
      <c r="JB3" s="2">
        <v>34</v>
      </c>
      <c r="JC3" s="2">
        <v>34</v>
      </c>
      <c r="JD3" s="2">
        <v>0</v>
      </c>
      <c r="JE3" s="2">
        <v>0</v>
      </c>
      <c r="JF3" s="4">
        <v>1</v>
      </c>
      <c r="JG3" s="19">
        <f>JF3-IX3</f>
        <v>0</v>
      </c>
      <c r="JI3" s="2" t="s">
        <v>17</v>
      </c>
      <c r="JJ3" s="2">
        <v>34</v>
      </c>
      <c r="JK3" s="2">
        <v>34</v>
      </c>
      <c r="JL3" s="2">
        <v>0</v>
      </c>
      <c r="JM3" s="2">
        <v>0</v>
      </c>
      <c r="JN3" s="4">
        <v>1</v>
      </c>
      <c r="JO3" s="19">
        <f>JN3-JF3</f>
        <v>0</v>
      </c>
      <c r="JQ3" s="2" t="s">
        <v>17</v>
      </c>
      <c r="JR3" s="2">
        <v>34</v>
      </c>
      <c r="JS3" s="2">
        <v>34</v>
      </c>
      <c r="JT3" s="2">
        <v>0</v>
      </c>
      <c r="JU3" s="2">
        <v>0</v>
      </c>
      <c r="JV3" s="4">
        <v>1</v>
      </c>
      <c r="JW3" s="19">
        <f>JV3-JN3</f>
        <v>0</v>
      </c>
      <c r="JY3" s="2" t="s">
        <v>17</v>
      </c>
      <c r="JZ3" s="2">
        <v>34</v>
      </c>
      <c r="KA3" s="2">
        <v>34</v>
      </c>
      <c r="KB3" s="2">
        <v>0</v>
      </c>
      <c r="KC3" s="2">
        <v>0</v>
      </c>
      <c r="KD3" s="4">
        <v>1</v>
      </c>
      <c r="KE3" s="19">
        <f>KD3-JV3</f>
        <v>0</v>
      </c>
      <c r="KG3" s="2" t="s">
        <v>17</v>
      </c>
      <c r="KH3" s="2">
        <v>34</v>
      </c>
      <c r="KI3" s="2">
        <v>34</v>
      </c>
      <c r="KJ3" s="2">
        <v>0</v>
      </c>
      <c r="KK3" s="2">
        <v>0</v>
      </c>
      <c r="KL3" s="4">
        <v>1</v>
      </c>
      <c r="KM3" s="19">
        <f>KL3-KD3</f>
        <v>0</v>
      </c>
      <c r="KO3" s="2" t="s">
        <v>17</v>
      </c>
      <c r="KP3" s="2">
        <v>34</v>
      </c>
      <c r="KQ3" s="2">
        <v>34</v>
      </c>
      <c r="KR3" s="2">
        <v>0</v>
      </c>
      <c r="KS3" s="2">
        <v>0</v>
      </c>
      <c r="KT3" s="4">
        <v>1</v>
      </c>
      <c r="KU3" s="19">
        <f>KT3-KL3</f>
        <v>0</v>
      </c>
      <c r="KW3" s="2" t="s">
        <v>17</v>
      </c>
      <c r="KX3" s="2">
        <v>34</v>
      </c>
      <c r="KY3" s="2">
        <v>34</v>
      </c>
      <c r="KZ3" s="2">
        <v>0</v>
      </c>
      <c r="LA3" s="2">
        <v>0</v>
      </c>
      <c r="LB3" s="4">
        <v>1</v>
      </c>
      <c r="LC3" s="19">
        <f>LB3-KT3</f>
        <v>0</v>
      </c>
      <c r="LE3" s="2" t="s">
        <v>17</v>
      </c>
      <c r="LF3" s="2">
        <v>34</v>
      </c>
      <c r="LG3" s="2">
        <v>34</v>
      </c>
      <c r="LH3" s="2">
        <v>0</v>
      </c>
      <c r="LI3" s="2">
        <v>0</v>
      </c>
      <c r="LJ3" s="4">
        <v>1</v>
      </c>
      <c r="LK3" s="19">
        <f>LJ3-LB3</f>
        <v>0</v>
      </c>
      <c r="LM3" s="2" t="s">
        <v>17</v>
      </c>
      <c r="LN3" s="2">
        <v>34</v>
      </c>
      <c r="LO3" s="2">
        <v>34</v>
      </c>
      <c r="LP3" s="2">
        <v>0</v>
      </c>
      <c r="LQ3" s="2">
        <v>0</v>
      </c>
      <c r="LR3" s="4">
        <v>1</v>
      </c>
      <c r="LS3" s="19">
        <f>LR3-LJ3</f>
        <v>0</v>
      </c>
      <c r="LU3" s="2" t="s">
        <v>17</v>
      </c>
      <c r="LV3" s="2">
        <v>34</v>
      </c>
      <c r="LW3" s="2">
        <v>34</v>
      </c>
      <c r="LX3" s="2">
        <v>0</v>
      </c>
      <c r="LY3" s="2">
        <v>0</v>
      </c>
      <c r="LZ3" s="4">
        <v>1</v>
      </c>
      <c r="MA3" s="19">
        <f>LZ3-LR3</f>
        <v>0</v>
      </c>
      <c r="MC3" s="2" t="s">
        <v>17</v>
      </c>
      <c r="MD3" s="2">
        <v>34</v>
      </c>
      <c r="ME3" s="2">
        <v>34</v>
      </c>
      <c r="MF3" s="2">
        <v>0</v>
      </c>
      <c r="MG3" s="2">
        <v>0</v>
      </c>
      <c r="MH3" s="4">
        <f>ME3/MD3</f>
        <v>1</v>
      </c>
      <c r="MI3" s="19">
        <f>MH3-LZ3</f>
        <v>0</v>
      </c>
      <c r="MK3" s="2" t="s">
        <v>17</v>
      </c>
      <c r="ML3" s="2">
        <v>34</v>
      </c>
      <c r="MM3" s="2">
        <v>34</v>
      </c>
      <c r="MN3" s="2">
        <v>0</v>
      </c>
      <c r="MO3" s="2">
        <v>0</v>
      </c>
      <c r="MP3" s="4">
        <v>1</v>
      </c>
      <c r="MQ3" s="19">
        <f>MP3-MH3</f>
        <v>0</v>
      </c>
      <c r="MS3" s="2" t="s">
        <v>17</v>
      </c>
      <c r="MT3" s="2">
        <v>34</v>
      </c>
      <c r="MU3" s="2">
        <v>34</v>
      </c>
      <c r="MV3" s="2">
        <v>0</v>
      </c>
      <c r="MW3" s="2">
        <v>0</v>
      </c>
      <c r="MX3" s="4">
        <v>1</v>
      </c>
      <c r="MY3" s="19">
        <f>MX3-MP3</f>
        <v>0</v>
      </c>
      <c r="NA3" s="2" t="s">
        <v>17</v>
      </c>
      <c r="NB3" s="2">
        <v>34</v>
      </c>
      <c r="NC3" s="2">
        <v>34</v>
      </c>
      <c r="ND3" s="2">
        <v>0</v>
      </c>
      <c r="NE3" s="2">
        <v>0</v>
      </c>
      <c r="NF3" s="4">
        <v>1</v>
      </c>
      <c r="NG3" s="19">
        <f>NF3-MX3</f>
        <v>0</v>
      </c>
      <c r="NI3" s="2" t="s">
        <v>17</v>
      </c>
      <c r="NJ3" s="2">
        <v>34</v>
      </c>
      <c r="NK3" s="2">
        <v>34</v>
      </c>
      <c r="NL3" s="2">
        <v>0</v>
      </c>
      <c r="NM3" s="2">
        <v>0</v>
      </c>
      <c r="NN3" s="4">
        <v>1</v>
      </c>
      <c r="NO3" s="19">
        <f>NN3-NF3</f>
        <v>0</v>
      </c>
      <c r="NQ3" s="2" t="s">
        <v>17</v>
      </c>
      <c r="NR3" s="2">
        <v>34</v>
      </c>
      <c r="NS3" s="2">
        <v>34</v>
      </c>
      <c r="NT3" s="2">
        <v>0</v>
      </c>
      <c r="NU3" s="2">
        <v>0</v>
      </c>
      <c r="NV3" s="4">
        <v>1</v>
      </c>
      <c r="NW3" s="19">
        <f>NV3-NN3</f>
        <v>0</v>
      </c>
      <c r="NY3" s="2" t="s">
        <v>17</v>
      </c>
      <c r="NZ3" s="2">
        <v>34</v>
      </c>
      <c r="OA3" s="2">
        <v>34</v>
      </c>
      <c r="OB3" s="2">
        <v>0</v>
      </c>
      <c r="OC3" s="2">
        <v>0</v>
      </c>
      <c r="OD3" s="4">
        <v>1</v>
      </c>
      <c r="OE3" s="19">
        <f>OD3-NV3</f>
        <v>0</v>
      </c>
      <c r="OG3" s="2" t="s">
        <v>17</v>
      </c>
      <c r="OH3" s="2">
        <v>34</v>
      </c>
      <c r="OI3" s="2">
        <v>34</v>
      </c>
      <c r="OJ3" s="2">
        <v>0</v>
      </c>
      <c r="OK3" s="2">
        <v>0</v>
      </c>
      <c r="OL3" s="4">
        <v>1</v>
      </c>
      <c r="OM3" s="19">
        <f>OL3-OD3</f>
        <v>0</v>
      </c>
      <c r="OO3" s="2" t="s">
        <v>17</v>
      </c>
      <c r="OP3" s="2">
        <v>34</v>
      </c>
      <c r="OQ3" s="2">
        <v>34</v>
      </c>
      <c r="OR3" s="2">
        <v>0</v>
      </c>
      <c r="OS3" s="2">
        <v>0</v>
      </c>
      <c r="OT3" s="4">
        <f>OQ3/OP3</f>
        <v>1</v>
      </c>
      <c r="OU3" s="19">
        <f>OT3-OL3</f>
        <v>0</v>
      </c>
      <c r="OW3" s="131" t="s">
        <v>17</v>
      </c>
      <c r="OX3" s="129">
        <v>34</v>
      </c>
      <c r="OY3" s="129">
        <v>34</v>
      </c>
      <c r="OZ3" s="129">
        <v>0</v>
      </c>
      <c r="PA3" s="129">
        <v>0</v>
      </c>
      <c r="PB3" s="135">
        <v>1</v>
      </c>
      <c r="PC3" s="132">
        <v>0</v>
      </c>
      <c r="PD3" s="129"/>
      <c r="PE3" s="129" t="s">
        <v>17</v>
      </c>
      <c r="PF3" s="129">
        <v>34</v>
      </c>
      <c r="PG3" s="129">
        <v>34</v>
      </c>
      <c r="PH3" s="129">
        <v>0</v>
      </c>
      <c r="PI3" s="129">
        <v>0</v>
      </c>
      <c r="PJ3" s="135">
        <v>1</v>
      </c>
      <c r="PK3" s="132">
        <v>0</v>
      </c>
      <c r="PM3" s="156" t="s">
        <v>17</v>
      </c>
      <c r="PN3" s="156">
        <v>34</v>
      </c>
      <c r="PO3" s="156">
        <v>34</v>
      </c>
      <c r="PP3" s="156">
        <v>0</v>
      </c>
      <c r="PQ3" s="156">
        <v>0</v>
      </c>
      <c r="PR3" s="162">
        <v>1</v>
      </c>
      <c r="PS3" s="132">
        <f>PR3-PJ3</f>
        <v>0</v>
      </c>
      <c r="PT3" s="121"/>
      <c r="PU3" s="156" t="s">
        <v>17</v>
      </c>
      <c r="PV3" s="156">
        <v>34</v>
      </c>
      <c r="PW3" s="156">
        <v>34</v>
      </c>
      <c r="PX3" s="156">
        <v>0</v>
      </c>
      <c r="PY3" s="156">
        <v>0</v>
      </c>
      <c r="PZ3" s="162">
        <v>1</v>
      </c>
      <c r="QA3" s="132">
        <f>PZ3-PR3</f>
        <v>0</v>
      </c>
      <c r="QB3" s="121"/>
      <c r="QC3" s="156" t="s">
        <v>17</v>
      </c>
      <c r="QD3" s="156">
        <v>34</v>
      </c>
      <c r="QE3" s="156">
        <v>34</v>
      </c>
      <c r="QF3" s="156">
        <v>0</v>
      </c>
      <c r="QG3" s="156">
        <v>0</v>
      </c>
      <c r="QH3" s="162">
        <v>1</v>
      </c>
      <c r="QI3" s="132">
        <f>QH3-PZ3</f>
        <v>0</v>
      </c>
      <c r="QJ3" s="121"/>
      <c r="QK3" s="156" t="s">
        <v>17</v>
      </c>
      <c r="QL3" s="156">
        <v>34</v>
      </c>
      <c r="QM3" s="156">
        <v>34</v>
      </c>
      <c r="QN3" s="156">
        <v>0</v>
      </c>
      <c r="QO3" s="156">
        <v>0</v>
      </c>
      <c r="QP3" s="162">
        <v>1</v>
      </c>
      <c r="QQ3" s="132">
        <f>QP3-QH3</f>
        <v>0</v>
      </c>
      <c r="QR3" s="121"/>
      <c r="QS3" s="156" t="s">
        <v>17</v>
      </c>
      <c r="QT3" s="156">
        <v>34</v>
      </c>
      <c r="QU3" s="156">
        <v>34</v>
      </c>
      <c r="QV3" s="156">
        <v>0</v>
      </c>
      <c r="QW3" s="156">
        <v>0</v>
      </c>
      <c r="QX3" s="162">
        <v>1</v>
      </c>
      <c r="QY3" s="158">
        <f>QX3-QP3</f>
        <v>0</v>
      </c>
      <c r="QZ3" s="121"/>
      <c r="RA3" s="156" t="s">
        <v>17</v>
      </c>
      <c r="RB3" s="156">
        <v>34</v>
      </c>
      <c r="RC3" s="156">
        <v>34</v>
      </c>
      <c r="RD3" s="156">
        <v>0</v>
      </c>
      <c r="RE3" s="156">
        <v>0</v>
      </c>
      <c r="RF3" s="162">
        <v>1</v>
      </c>
      <c r="RG3" s="132">
        <f>RF3-QX3</f>
        <v>0</v>
      </c>
      <c r="RH3" s="121"/>
      <c r="RI3" s="121"/>
      <c r="RJ3" s="156" t="s">
        <v>17</v>
      </c>
      <c r="RK3" s="156">
        <v>34</v>
      </c>
      <c r="RL3" s="156">
        <v>34</v>
      </c>
      <c r="RM3" s="156">
        <v>0</v>
      </c>
      <c r="RN3" s="156">
        <v>0</v>
      </c>
      <c r="RO3" s="162">
        <f>RL3/RK3</f>
        <v>1</v>
      </c>
      <c r="RP3" s="132">
        <f>RO3-RF3</f>
        <v>0</v>
      </c>
      <c r="RQ3" s="121"/>
      <c r="SU3" s="157" t="s">
        <v>17</v>
      </c>
      <c r="SV3" s="157">
        <v>34</v>
      </c>
      <c r="SW3" s="157">
        <v>34</v>
      </c>
      <c r="SX3" s="157">
        <v>0</v>
      </c>
      <c r="SY3" s="157">
        <v>0</v>
      </c>
      <c r="SZ3" s="158">
        <f>SW3/SV3</f>
        <v>1</v>
      </c>
      <c r="TA3" s="132">
        <f>SZ3-RO3</f>
        <v>0</v>
      </c>
      <c r="TC3" s="157" t="s">
        <v>17</v>
      </c>
      <c r="TD3" s="157">
        <v>34</v>
      </c>
      <c r="TE3" s="157">
        <v>34</v>
      </c>
      <c r="TF3" s="157">
        <v>0</v>
      </c>
      <c r="TG3" s="157">
        <v>0</v>
      </c>
      <c r="TH3" s="158">
        <f>TE3/TD3</f>
        <v>1</v>
      </c>
      <c r="TI3" s="132">
        <f>TH3-SZ3</f>
        <v>0</v>
      </c>
      <c r="TK3" s="157" t="s">
        <v>17</v>
      </c>
      <c r="TL3" s="157">
        <v>34</v>
      </c>
      <c r="TM3" s="157">
        <v>34</v>
      </c>
      <c r="TN3" s="157">
        <v>0</v>
      </c>
      <c r="TO3" s="157">
        <v>0</v>
      </c>
      <c r="TP3" s="158">
        <f>TM3/TL3</f>
        <v>1</v>
      </c>
      <c r="TQ3" s="132">
        <f>TP3-TH3</f>
        <v>0</v>
      </c>
      <c r="TS3" s="157" t="s">
        <v>17</v>
      </c>
      <c r="TT3" s="157">
        <v>34</v>
      </c>
      <c r="TU3" s="157">
        <v>34</v>
      </c>
      <c r="TV3" s="157">
        <v>0</v>
      </c>
      <c r="TW3" s="157">
        <v>0</v>
      </c>
      <c r="TX3" s="158">
        <f>TU3/TT3</f>
        <v>1</v>
      </c>
      <c r="TY3" s="132">
        <f>TX3-TP3</f>
        <v>0</v>
      </c>
      <c r="UA3" s="157" t="s">
        <v>17</v>
      </c>
      <c r="UB3" s="157">
        <v>34</v>
      </c>
      <c r="UC3" s="157">
        <v>34</v>
      </c>
      <c r="UD3" s="157">
        <v>0</v>
      </c>
      <c r="UE3" s="157">
        <v>0</v>
      </c>
      <c r="UF3" s="158">
        <f>UC3/UB3</f>
        <v>1</v>
      </c>
      <c r="UG3" s="132">
        <f>UF3-TX3</f>
        <v>0</v>
      </c>
      <c r="UI3" s="157" t="s">
        <v>17</v>
      </c>
      <c r="UJ3" s="157">
        <v>34</v>
      </c>
      <c r="UK3" s="157">
        <v>34</v>
      </c>
      <c r="UL3" s="157">
        <v>0</v>
      </c>
      <c r="UM3" s="157">
        <v>0</v>
      </c>
      <c r="UN3" s="158">
        <f>UK3/UJ3</f>
        <v>1</v>
      </c>
      <c r="UO3" s="132">
        <f>UN3-UF3</f>
        <v>0</v>
      </c>
      <c r="UQ3" s="157" t="s">
        <v>17</v>
      </c>
      <c r="UR3" s="157">
        <v>34</v>
      </c>
      <c r="US3" s="157">
        <v>34</v>
      </c>
      <c r="UT3" s="157">
        <v>0</v>
      </c>
      <c r="UU3" s="157">
        <v>0</v>
      </c>
      <c r="UV3" s="158">
        <f>US3/UR3</f>
        <v>1</v>
      </c>
      <c r="UW3" s="132">
        <f>UV3-UN3</f>
        <v>0</v>
      </c>
      <c r="UY3" s="157" t="s">
        <v>17</v>
      </c>
      <c r="UZ3" s="157">
        <v>34</v>
      </c>
      <c r="VA3" s="157">
        <v>34</v>
      </c>
      <c r="VB3" s="157">
        <v>0</v>
      </c>
      <c r="VC3" s="157">
        <v>0</v>
      </c>
      <c r="VD3" s="158">
        <f>VA3/UZ3</f>
        <v>1</v>
      </c>
      <c r="VE3" s="132">
        <f>VD3-UV3</f>
        <v>0</v>
      </c>
      <c r="VG3" s="157" t="s">
        <v>17</v>
      </c>
      <c r="VH3" s="157">
        <v>34</v>
      </c>
      <c r="VI3" s="157">
        <v>34</v>
      </c>
      <c r="VJ3" s="157">
        <v>0</v>
      </c>
      <c r="VK3" s="157">
        <v>0</v>
      </c>
      <c r="VL3" s="158">
        <f>VI3/VH3</f>
        <v>1</v>
      </c>
      <c r="VM3" s="132">
        <f>VL3-VD3</f>
        <v>0</v>
      </c>
      <c r="VO3" s="157" t="s">
        <v>17</v>
      </c>
      <c r="VP3" s="157">
        <v>34</v>
      </c>
      <c r="VQ3" s="157">
        <v>34</v>
      </c>
      <c r="VR3" s="157">
        <v>0</v>
      </c>
      <c r="VS3" s="157">
        <v>0</v>
      </c>
      <c r="VT3" s="158">
        <f>VQ3/VP3</f>
        <v>1</v>
      </c>
      <c r="VU3" s="132">
        <f>VT3-VL3</f>
        <v>0</v>
      </c>
      <c r="VW3" s="157" t="s">
        <v>17</v>
      </c>
      <c r="VX3" s="157">
        <v>34</v>
      </c>
      <c r="VY3" s="157">
        <v>34</v>
      </c>
      <c r="VZ3" s="157">
        <v>0</v>
      </c>
      <c r="WA3" s="157">
        <v>0</v>
      </c>
      <c r="WB3" s="158">
        <f>VY3/VX3</f>
        <v>1</v>
      </c>
      <c r="WC3" s="132">
        <f>WB3-VT3</f>
        <v>0</v>
      </c>
      <c r="WE3" s="157" t="s">
        <v>17</v>
      </c>
      <c r="WF3" s="157">
        <v>34</v>
      </c>
      <c r="WG3" s="157">
        <v>34</v>
      </c>
      <c r="WH3" s="157">
        <v>0</v>
      </c>
      <c r="WI3" s="157">
        <v>0</v>
      </c>
      <c r="WJ3" s="158">
        <f>WG3/WF3</f>
        <v>1</v>
      </c>
      <c r="WK3" s="132">
        <f>WJ3-WB3</f>
        <v>0</v>
      </c>
      <c r="WM3" s="157" t="s">
        <v>17</v>
      </c>
      <c r="WN3" s="157">
        <v>34</v>
      </c>
      <c r="WO3" s="157">
        <v>34</v>
      </c>
      <c r="WP3" s="157">
        <v>0</v>
      </c>
      <c r="WQ3" s="157">
        <v>0</v>
      </c>
      <c r="WR3" s="158">
        <f>WO3/WN3</f>
        <v>1</v>
      </c>
      <c r="WS3" s="132">
        <f>WR3-WJ3</f>
        <v>0</v>
      </c>
      <c r="WU3" s="157" t="s">
        <v>17</v>
      </c>
      <c r="WV3" s="157">
        <v>34</v>
      </c>
      <c r="WW3" s="157">
        <v>34</v>
      </c>
      <c r="WX3" s="157">
        <v>0</v>
      </c>
      <c r="WY3" s="157">
        <v>0</v>
      </c>
      <c r="WZ3" s="158">
        <f>WW3/WV3</f>
        <v>1</v>
      </c>
      <c r="XA3" s="132">
        <f>WZ3-WR3</f>
        <v>0</v>
      </c>
      <c r="XC3" s="157" t="s">
        <v>17</v>
      </c>
      <c r="XD3" s="157">
        <v>34</v>
      </c>
      <c r="XE3" s="157">
        <v>34</v>
      </c>
      <c r="XF3" s="157">
        <v>0</v>
      </c>
      <c r="XG3" s="157">
        <v>0</v>
      </c>
      <c r="XH3" s="158">
        <f>XE3/XD3</f>
        <v>1</v>
      </c>
      <c r="XI3" s="132">
        <f>XH3-WZ3</f>
        <v>0</v>
      </c>
      <c r="XK3" s="157" t="s">
        <v>17</v>
      </c>
      <c r="XL3" s="157">
        <v>34</v>
      </c>
      <c r="XM3" s="157">
        <v>34</v>
      </c>
      <c r="XN3" s="157">
        <v>0</v>
      </c>
      <c r="XO3" s="157">
        <v>0</v>
      </c>
      <c r="XP3" s="158">
        <f>XM3/XL3</f>
        <v>1</v>
      </c>
      <c r="XQ3" s="132">
        <f>XP3-XH3</f>
        <v>0</v>
      </c>
      <c r="XS3" s="157" t="s">
        <v>17</v>
      </c>
      <c r="XT3" s="157">
        <v>34</v>
      </c>
      <c r="XU3" s="157">
        <v>34</v>
      </c>
      <c r="XV3" s="157">
        <v>0</v>
      </c>
      <c r="XW3" s="157">
        <v>0</v>
      </c>
      <c r="XX3" s="158">
        <f>XU3/XT3</f>
        <v>1</v>
      </c>
      <c r="XY3" s="132">
        <f>XX3-XP3</f>
        <v>0</v>
      </c>
      <c r="YA3" s="157" t="s">
        <v>17</v>
      </c>
      <c r="YB3" s="157">
        <v>34</v>
      </c>
      <c r="YC3" s="157">
        <v>34</v>
      </c>
      <c r="YD3" s="157">
        <v>0</v>
      </c>
      <c r="YE3" s="157">
        <v>0</v>
      </c>
      <c r="YF3" s="158">
        <f>YC3/YB3</f>
        <v>1</v>
      </c>
      <c r="YG3" s="132">
        <f>YF3-XX3</f>
        <v>0</v>
      </c>
      <c r="YI3" s="157" t="s">
        <v>17</v>
      </c>
      <c r="YJ3" s="157">
        <v>34</v>
      </c>
      <c r="YK3" s="157">
        <v>34</v>
      </c>
      <c r="YL3" s="157">
        <v>0</v>
      </c>
      <c r="YM3" s="157">
        <v>0</v>
      </c>
      <c r="YN3" s="158">
        <f>YK3/YJ3</f>
        <v>1</v>
      </c>
      <c r="YO3" s="132">
        <f>YN3-YF3</f>
        <v>0</v>
      </c>
      <c r="YQ3" s="157" t="s">
        <v>17</v>
      </c>
      <c r="YR3" s="157">
        <v>34</v>
      </c>
      <c r="YS3" s="157">
        <v>34</v>
      </c>
      <c r="YT3" s="157">
        <v>0</v>
      </c>
      <c r="YU3" s="157">
        <v>0</v>
      </c>
      <c r="YV3" s="158">
        <f>YS3/YR3</f>
        <v>1</v>
      </c>
      <c r="YW3" s="132">
        <f>YV3-YN3</f>
        <v>0</v>
      </c>
      <c r="YY3" s="157" t="s">
        <v>17</v>
      </c>
      <c r="YZ3" s="157">
        <v>34</v>
      </c>
      <c r="ZA3" s="157">
        <v>34</v>
      </c>
      <c r="ZB3" s="157">
        <v>0</v>
      </c>
      <c r="ZC3" s="157">
        <v>0</v>
      </c>
      <c r="ZD3" s="158">
        <f>ZA3/YZ3</f>
        <v>1</v>
      </c>
      <c r="ZE3" s="132">
        <f>ZD3-YV3</f>
        <v>0</v>
      </c>
      <c r="ZG3" s="157" t="s">
        <v>17</v>
      </c>
      <c r="ZH3" s="157">
        <v>34</v>
      </c>
      <c r="ZI3" s="157">
        <v>34</v>
      </c>
      <c r="ZJ3" s="157">
        <v>0</v>
      </c>
      <c r="ZK3" s="157">
        <v>0</v>
      </c>
      <c r="ZL3" s="158">
        <f>ZI3/ZH3</f>
        <v>1</v>
      </c>
      <c r="ZM3" s="132">
        <f>ZL3-ZD3</f>
        <v>0</v>
      </c>
      <c r="ZO3" s="157" t="s">
        <v>17</v>
      </c>
      <c r="ZP3" s="157">
        <v>34</v>
      </c>
      <c r="ZQ3" s="157">
        <v>34</v>
      </c>
      <c r="ZR3" s="157">
        <v>0</v>
      </c>
      <c r="ZS3" s="157">
        <v>0</v>
      </c>
      <c r="ZT3" s="158">
        <f>ZQ3/ZP3</f>
        <v>1</v>
      </c>
      <c r="ZU3" s="132">
        <f>ZT3-ZL3</f>
        <v>0</v>
      </c>
      <c r="ZW3" s="157" t="s">
        <v>17</v>
      </c>
      <c r="ZX3" s="157">
        <v>34</v>
      </c>
      <c r="ZY3" s="157">
        <v>34</v>
      </c>
      <c r="ZZ3" s="157">
        <v>0</v>
      </c>
      <c r="AAA3" s="157">
        <v>0</v>
      </c>
      <c r="AAB3" s="158">
        <f>ZY3/ZX3</f>
        <v>1</v>
      </c>
      <c r="AAC3" s="132">
        <f>AAB3-ZT3</f>
        <v>0</v>
      </c>
      <c r="AAE3" s="157" t="s">
        <v>17</v>
      </c>
      <c r="AAF3" s="157">
        <v>34</v>
      </c>
      <c r="AAG3" s="157">
        <v>34</v>
      </c>
      <c r="AAH3" s="157">
        <v>0</v>
      </c>
      <c r="AAI3" s="157">
        <v>0</v>
      </c>
      <c r="AAJ3" s="158">
        <f>AAG3/AAF3</f>
        <v>1</v>
      </c>
      <c r="AAK3" s="132">
        <f>AAJ3-AAB3</f>
        <v>0</v>
      </c>
    </row>
    <row r="4" spans="1:713" ht="15">
      <c r="A4" s="19">
        <v>1</v>
      </c>
      <c r="B4" s="19"/>
      <c r="C4" s="18" t="s">
        <v>18</v>
      </c>
      <c r="D4" s="18">
        <v>32</v>
      </c>
      <c r="E4" s="18">
        <v>32</v>
      </c>
      <c r="F4" s="18">
        <v>0</v>
      </c>
      <c r="G4" s="18">
        <v>0</v>
      </c>
      <c r="H4" s="19">
        <v>1</v>
      </c>
      <c r="J4" s="58" t="s">
        <v>18</v>
      </c>
      <c r="K4" s="58">
        <v>32</v>
      </c>
      <c r="L4" s="58">
        <v>32</v>
      </c>
      <c r="M4" s="58">
        <v>0</v>
      </c>
      <c r="N4" s="58">
        <v>0</v>
      </c>
      <c r="O4" s="59">
        <v>1</v>
      </c>
      <c r="P4" s="59">
        <f t="shared" si="0"/>
        <v>0</v>
      </c>
      <c r="R4" s="18" t="s">
        <v>18</v>
      </c>
      <c r="S4" s="18">
        <v>32</v>
      </c>
      <c r="T4" s="18">
        <v>32</v>
      </c>
      <c r="U4" s="18">
        <v>0</v>
      </c>
      <c r="V4" s="18">
        <v>0</v>
      </c>
      <c r="W4" s="19">
        <v>1</v>
      </c>
      <c r="X4" s="19">
        <f t="shared" si="1"/>
        <v>0</v>
      </c>
      <c r="Z4" s="51" t="s">
        <v>18</v>
      </c>
      <c r="AA4" s="51">
        <v>32</v>
      </c>
      <c r="AB4" s="52">
        <v>32</v>
      </c>
      <c r="AC4" s="53">
        <v>0</v>
      </c>
      <c r="AD4" s="51">
        <v>0</v>
      </c>
      <c r="AE4" s="54">
        <v>1</v>
      </c>
      <c r="AF4" s="19">
        <f t="shared" si="2"/>
        <v>0</v>
      </c>
      <c r="AH4" s="19">
        <v>1</v>
      </c>
      <c r="AI4" s="19">
        <f t="shared" si="3"/>
        <v>0</v>
      </c>
      <c r="AK4" s="18" t="s">
        <v>18</v>
      </c>
      <c r="AL4" s="18">
        <v>32</v>
      </c>
      <c r="AM4" s="18">
        <v>32</v>
      </c>
      <c r="AN4" s="18">
        <v>0</v>
      </c>
      <c r="AO4" s="18">
        <v>0</v>
      </c>
      <c r="AP4" s="19">
        <f t="shared" si="4"/>
        <v>1</v>
      </c>
      <c r="AQ4" s="19">
        <f t="shared" si="5"/>
        <v>0</v>
      </c>
      <c r="AS4" s="18" t="s">
        <v>18</v>
      </c>
      <c r="AT4" s="18">
        <v>32</v>
      </c>
      <c r="AU4" s="18">
        <v>32</v>
      </c>
      <c r="AV4" s="18">
        <v>0</v>
      </c>
      <c r="AW4" s="18">
        <v>0</v>
      </c>
      <c r="AX4" s="19">
        <v>1</v>
      </c>
      <c r="AY4" s="19">
        <f t="shared" si="6"/>
        <v>0</v>
      </c>
      <c r="BA4" s="18" t="s">
        <v>18</v>
      </c>
      <c r="BB4" s="18">
        <v>32</v>
      </c>
      <c r="BC4" s="18">
        <v>32</v>
      </c>
      <c r="BD4" s="18">
        <v>0</v>
      </c>
      <c r="BE4" s="18">
        <v>0</v>
      </c>
      <c r="BF4" s="19">
        <v>1</v>
      </c>
      <c r="BG4" s="19">
        <f t="shared" si="7"/>
        <v>0</v>
      </c>
      <c r="BI4" s="18" t="s">
        <v>18</v>
      </c>
      <c r="BJ4" s="18">
        <v>32</v>
      </c>
      <c r="BK4" s="18">
        <v>32</v>
      </c>
      <c r="BL4" s="18">
        <v>0</v>
      </c>
      <c r="BM4" s="18">
        <v>0</v>
      </c>
      <c r="BN4" s="19">
        <v>1</v>
      </c>
      <c r="BO4" s="19">
        <f t="shared" si="8"/>
        <v>0</v>
      </c>
      <c r="BQ4" s="18" t="s">
        <v>18</v>
      </c>
      <c r="BR4" s="18">
        <v>32</v>
      </c>
      <c r="BS4" s="18">
        <v>32</v>
      </c>
      <c r="BT4" s="18">
        <v>0</v>
      </c>
      <c r="BU4" s="18">
        <v>0</v>
      </c>
      <c r="BV4" s="19">
        <v>1</v>
      </c>
      <c r="BW4" s="19">
        <f t="shared" si="9"/>
        <v>0</v>
      </c>
      <c r="BY4" s="18" t="s">
        <v>18</v>
      </c>
      <c r="BZ4" s="18">
        <v>32</v>
      </c>
      <c r="CA4" s="18">
        <v>32</v>
      </c>
      <c r="CB4" s="18">
        <v>0</v>
      </c>
      <c r="CC4" s="18">
        <v>0</v>
      </c>
      <c r="CD4" s="19">
        <v>1</v>
      </c>
      <c r="CE4" s="19">
        <f t="shared" si="10"/>
        <v>0</v>
      </c>
      <c r="CG4" s="2" t="s">
        <v>18</v>
      </c>
      <c r="CH4" s="2">
        <v>32</v>
      </c>
      <c r="CI4" s="2">
        <v>32</v>
      </c>
      <c r="CJ4" s="2">
        <v>0</v>
      </c>
      <c r="CK4" s="2">
        <v>0</v>
      </c>
      <c r="CL4" s="4">
        <v>1</v>
      </c>
      <c r="CM4" s="19">
        <f t="shared" si="11"/>
        <v>0</v>
      </c>
      <c r="CO4" s="2" t="s">
        <v>18</v>
      </c>
      <c r="CP4" s="2">
        <v>32</v>
      </c>
      <c r="CQ4" s="2">
        <v>32</v>
      </c>
      <c r="CR4" s="2">
        <v>0</v>
      </c>
      <c r="CS4" s="2">
        <v>0</v>
      </c>
      <c r="CT4" s="4">
        <v>1</v>
      </c>
      <c r="CU4" s="19">
        <f t="shared" si="12"/>
        <v>0</v>
      </c>
      <c r="CW4" s="2" t="s">
        <v>18</v>
      </c>
      <c r="CX4" s="2">
        <v>32</v>
      </c>
      <c r="CY4" s="2">
        <v>32</v>
      </c>
      <c r="CZ4" s="2">
        <v>0</v>
      </c>
      <c r="DA4" s="2">
        <v>0</v>
      </c>
      <c r="DB4" s="4">
        <v>1</v>
      </c>
      <c r="DC4" s="19">
        <f t="shared" si="13"/>
        <v>0</v>
      </c>
      <c r="DE4" s="2" t="s">
        <v>18</v>
      </c>
      <c r="DF4" s="2">
        <v>32</v>
      </c>
      <c r="DG4" s="2">
        <v>32</v>
      </c>
      <c r="DH4" s="2">
        <v>0</v>
      </c>
      <c r="DI4" s="2">
        <v>0</v>
      </c>
      <c r="DJ4" s="4">
        <v>1</v>
      </c>
      <c r="DK4" s="19">
        <f t="shared" si="14"/>
        <v>0</v>
      </c>
      <c r="DM4" s="67" t="s">
        <v>18</v>
      </c>
      <c r="DN4" s="2">
        <v>32</v>
      </c>
      <c r="DO4" s="2">
        <v>32</v>
      </c>
      <c r="DP4" s="2">
        <v>0</v>
      </c>
      <c r="DQ4" s="2">
        <v>0</v>
      </c>
      <c r="DR4" s="4">
        <v>1</v>
      </c>
      <c r="DS4" s="19">
        <f t="shared" si="15"/>
        <v>0</v>
      </c>
      <c r="DU4" s="66" t="s">
        <v>18</v>
      </c>
      <c r="DV4" s="2">
        <v>32</v>
      </c>
      <c r="DW4" s="2">
        <v>32</v>
      </c>
      <c r="DX4" s="2">
        <v>0</v>
      </c>
      <c r="DY4" s="2">
        <v>0</v>
      </c>
      <c r="DZ4" s="4">
        <v>1</v>
      </c>
      <c r="EA4" s="19">
        <f t="shared" si="16"/>
        <v>0</v>
      </c>
      <c r="EC4" s="66" t="s">
        <v>18</v>
      </c>
      <c r="ED4" s="2">
        <v>32</v>
      </c>
      <c r="EE4" s="2">
        <v>32</v>
      </c>
      <c r="EF4" s="2">
        <v>0</v>
      </c>
      <c r="EG4" s="2">
        <v>0</v>
      </c>
      <c r="EH4" s="4">
        <v>1</v>
      </c>
      <c r="EI4" s="19">
        <f t="shared" si="17"/>
        <v>0</v>
      </c>
      <c r="EK4" s="2" t="s">
        <v>18</v>
      </c>
      <c r="EL4" s="2">
        <v>32</v>
      </c>
      <c r="EM4" s="2">
        <v>32</v>
      </c>
      <c r="EN4" s="2">
        <v>0</v>
      </c>
      <c r="EO4" s="2">
        <v>0</v>
      </c>
      <c r="EP4" s="4">
        <v>1</v>
      </c>
      <c r="EQ4" s="19">
        <f t="shared" si="18"/>
        <v>0</v>
      </c>
      <c r="ES4" s="66" t="s">
        <v>18</v>
      </c>
      <c r="ET4" s="2">
        <v>32</v>
      </c>
      <c r="EU4" s="2">
        <v>32</v>
      </c>
      <c r="EV4" s="2">
        <v>0</v>
      </c>
      <c r="EW4" s="2">
        <v>0</v>
      </c>
      <c r="EX4" s="4">
        <v>1</v>
      </c>
      <c r="EY4" s="19">
        <f t="shared" si="19"/>
        <v>0</v>
      </c>
      <c r="FA4" s="66" t="s">
        <v>18</v>
      </c>
      <c r="FB4" s="2">
        <v>32</v>
      </c>
      <c r="FC4" s="2">
        <v>32</v>
      </c>
      <c r="FD4" s="2">
        <v>0</v>
      </c>
      <c r="FE4" s="2">
        <v>0</v>
      </c>
      <c r="FF4" s="4">
        <v>1</v>
      </c>
      <c r="FG4" s="19">
        <f t="shared" si="20"/>
        <v>0</v>
      </c>
      <c r="FI4" s="66" t="s">
        <v>18</v>
      </c>
      <c r="FJ4" s="2">
        <v>32</v>
      </c>
      <c r="FK4" s="2">
        <v>32</v>
      </c>
      <c r="FL4" s="2">
        <v>0</v>
      </c>
      <c r="FM4" s="2">
        <v>0</v>
      </c>
      <c r="FN4" s="4">
        <v>1</v>
      </c>
      <c r="FO4" s="19">
        <f t="shared" si="21"/>
        <v>0</v>
      </c>
      <c r="FQ4" s="66" t="s">
        <v>18</v>
      </c>
      <c r="FR4" s="2">
        <v>32</v>
      </c>
      <c r="FS4" s="2">
        <v>32</v>
      </c>
      <c r="FT4" s="2">
        <v>0</v>
      </c>
      <c r="FU4" s="2">
        <v>0</v>
      </c>
      <c r="FV4" s="4">
        <v>1</v>
      </c>
      <c r="FW4" s="19">
        <f t="shared" si="22"/>
        <v>0</v>
      </c>
      <c r="FY4" s="66" t="s">
        <v>18</v>
      </c>
      <c r="FZ4" s="2">
        <v>32</v>
      </c>
      <c r="GA4" s="2">
        <v>32</v>
      </c>
      <c r="GB4" s="2">
        <v>0</v>
      </c>
      <c r="GC4" s="2">
        <v>0</v>
      </c>
      <c r="GD4" s="4">
        <v>1</v>
      </c>
      <c r="GE4" s="19">
        <f t="shared" ref="GE4:GE67" si="23">GD4-FV4</f>
        <v>0</v>
      </c>
      <c r="GG4" s="66" t="s">
        <v>18</v>
      </c>
      <c r="GH4" s="2">
        <v>32</v>
      </c>
      <c r="GI4" s="2">
        <v>32</v>
      </c>
      <c r="GJ4" s="2">
        <v>0</v>
      </c>
      <c r="GK4" s="2">
        <v>0</v>
      </c>
      <c r="GL4" s="4">
        <v>1</v>
      </c>
      <c r="GM4" s="19">
        <f t="shared" ref="GM4:GM67" si="24">GL4-GD4</f>
        <v>0</v>
      </c>
      <c r="GO4" s="66" t="s">
        <v>18</v>
      </c>
      <c r="GP4" s="2">
        <v>32</v>
      </c>
      <c r="GQ4" s="2">
        <v>32</v>
      </c>
      <c r="GR4" s="2">
        <v>0</v>
      </c>
      <c r="GS4" s="2">
        <v>0</v>
      </c>
      <c r="GT4" s="4">
        <v>1</v>
      </c>
      <c r="GU4" s="19">
        <f t="shared" ref="GU4:GU67" si="25">GT4-GL4</f>
        <v>0</v>
      </c>
      <c r="GW4" s="66" t="s">
        <v>18</v>
      </c>
      <c r="GX4" s="2">
        <v>32</v>
      </c>
      <c r="GY4" s="2">
        <v>32</v>
      </c>
      <c r="GZ4" s="2">
        <v>0</v>
      </c>
      <c r="HA4" s="2">
        <v>0</v>
      </c>
      <c r="HB4" s="4">
        <v>1</v>
      </c>
      <c r="HC4" s="19">
        <f t="shared" ref="HC4:HC67" si="26">HB4-GT4</f>
        <v>0</v>
      </c>
      <c r="HE4" s="66" t="s">
        <v>18</v>
      </c>
      <c r="HF4" s="2">
        <v>32</v>
      </c>
      <c r="HG4" s="2">
        <v>32</v>
      </c>
      <c r="HH4" s="2">
        <v>0</v>
      </c>
      <c r="HI4" s="2">
        <v>0</v>
      </c>
      <c r="HJ4" s="4">
        <v>1</v>
      </c>
      <c r="HK4" s="19">
        <f t="shared" ref="HK4:HK67" si="27">HJ4-HB4</f>
        <v>0</v>
      </c>
      <c r="HM4" s="66" t="s">
        <v>18</v>
      </c>
      <c r="HN4" s="2">
        <v>32</v>
      </c>
      <c r="HO4" s="2">
        <v>32</v>
      </c>
      <c r="HP4" s="2">
        <v>0</v>
      </c>
      <c r="HQ4" s="2">
        <v>0</v>
      </c>
      <c r="HR4" s="4">
        <v>1</v>
      </c>
      <c r="HS4" s="19">
        <f t="shared" ref="HS4:HS58" si="28">HR4-HJ4</f>
        <v>0</v>
      </c>
      <c r="HU4" s="66" t="s">
        <v>18</v>
      </c>
      <c r="HV4" s="2">
        <v>32</v>
      </c>
      <c r="HW4" s="2">
        <v>32</v>
      </c>
      <c r="HX4" s="2">
        <v>0</v>
      </c>
      <c r="HY4" s="2">
        <v>0</v>
      </c>
      <c r="HZ4" s="4">
        <v>1</v>
      </c>
      <c r="IA4" s="19">
        <f t="shared" ref="IA4:IA67" si="29">HZ4-HR4</f>
        <v>0</v>
      </c>
      <c r="IC4" s="66" t="s">
        <v>18</v>
      </c>
      <c r="ID4" s="2">
        <v>32</v>
      </c>
      <c r="IE4" s="2">
        <v>32</v>
      </c>
      <c r="IF4" s="2">
        <v>0</v>
      </c>
      <c r="IG4" s="2">
        <v>0</v>
      </c>
      <c r="IH4" s="4">
        <v>1</v>
      </c>
      <c r="II4" s="19">
        <f t="shared" ref="II4:II67" si="30">IH4-HZ4</f>
        <v>0</v>
      </c>
      <c r="IK4" s="66" t="s">
        <v>18</v>
      </c>
      <c r="IL4" s="2">
        <v>32</v>
      </c>
      <c r="IM4" s="2">
        <v>32</v>
      </c>
      <c r="IN4" s="2">
        <v>0</v>
      </c>
      <c r="IO4" s="2">
        <v>0</v>
      </c>
      <c r="IP4" s="4">
        <v>1</v>
      </c>
      <c r="IQ4" s="19">
        <f t="shared" ref="IQ4:IQ67" si="31">IP4-IH4</f>
        <v>0</v>
      </c>
      <c r="IS4" s="66" t="s">
        <v>18</v>
      </c>
      <c r="IT4" s="2">
        <v>32</v>
      </c>
      <c r="IU4" s="2">
        <v>32</v>
      </c>
      <c r="IV4" s="2">
        <v>0</v>
      </c>
      <c r="IW4" s="2">
        <v>0</v>
      </c>
      <c r="IX4" s="4">
        <v>1</v>
      </c>
      <c r="IY4" s="19">
        <f t="shared" ref="IY4:IY67" si="32">IX4-IP4</f>
        <v>0</v>
      </c>
      <c r="JA4" s="66" t="s">
        <v>18</v>
      </c>
      <c r="JB4" s="2">
        <v>32</v>
      </c>
      <c r="JC4" s="2">
        <v>32</v>
      </c>
      <c r="JD4" s="2">
        <v>0</v>
      </c>
      <c r="JE4" s="2">
        <v>0</v>
      </c>
      <c r="JF4" s="4">
        <v>1</v>
      </c>
      <c r="JG4" s="19">
        <f t="shared" ref="JG4:JG67" si="33">JF4-IX4</f>
        <v>0</v>
      </c>
      <c r="JI4" s="66" t="s">
        <v>18</v>
      </c>
      <c r="JJ4" s="2">
        <v>32</v>
      </c>
      <c r="JK4" s="2">
        <v>32</v>
      </c>
      <c r="JL4" s="2">
        <v>0</v>
      </c>
      <c r="JM4" s="2">
        <v>0</v>
      </c>
      <c r="JN4" s="4">
        <v>1</v>
      </c>
      <c r="JO4" s="19">
        <f t="shared" ref="JO4:JO67" si="34">JN4-JF4</f>
        <v>0</v>
      </c>
      <c r="JQ4" s="66" t="s">
        <v>18</v>
      </c>
      <c r="JR4" s="2">
        <v>32</v>
      </c>
      <c r="JS4" s="2">
        <v>32</v>
      </c>
      <c r="JT4" s="2">
        <v>0</v>
      </c>
      <c r="JU4" s="2">
        <v>0</v>
      </c>
      <c r="JV4" s="4">
        <v>1</v>
      </c>
      <c r="JW4" s="19">
        <f t="shared" ref="JW4:JW67" si="35">JV4-JN4</f>
        <v>0</v>
      </c>
      <c r="JY4" s="66" t="s">
        <v>18</v>
      </c>
      <c r="JZ4" s="2">
        <v>32</v>
      </c>
      <c r="KA4" s="2">
        <v>32</v>
      </c>
      <c r="KB4" s="2">
        <v>0</v>
      </c>
      <c r="KC4" s="2">
        <v>0</v>
      </c>
      <c r="KD4" s="4">
        <v>1</v>
      </c>
      <c r="KE4" s="19">
        <f t="shared" ref="KE4:KE67" si="36">KD4-JV4</f>
        <v>0</v>
      </c>
      <c r="KG4" s="66" t="s">
        <v>18</v>
      </c>
      <c r="KH4" s="2">
        <v>32</v>
      </c>
      <c r="KI4" s="2">
        <v>32</v>
      </c>
      <c r="KJ4" s="2">
        <v>0</v>
      </c>
      <c r="KK4" s="2">
        <v>0</v>
      </c>
      <c r="KL4" s="4">
        <v>1</v>
      </c>
      <c r="KM4" s="19">
        <f t="shared" ref="KM4:KM67" si="37">KL4-KD4</f>
        <v>0</v>
      </c>
      <c r="KO4" s="66" t="s">
        <v>18</v>
      </c>
      <c r="KP4" s="2">
        <v>32</v>
      </c>
      <c r="KQ4" s="2">
        <v>32</v>
      </c>
      <c r="KR4" s="2">
        <v>0</v>
      </c>
      <c r="KS4" s="2">
        <v>0</v>
      </c>
      <c r="KT4" s="4">
        <v>1</v>
      </c>
      <c r="KU4" s="19">
        <f t="shared" ref="KU4:KU67" si="38">KT4-KL4</f>
        <v>0</v>
      </c>
      <c r="KW4" s="66" t="s">
        <v>18</v>
      </c>
      <c r="KX4" s="2">
        <v>32</v>
      </c>
      <c r="KY4" s="2">
        <v>32</v>
      </c>
      <c r="KZ4" s="2">
        <v>0</v>
      </c>
      <c r="LA4" s="2">
        <v>0</v>
      </c>
      <c r="LB4" s="4">
        <v>1</v>
      </c>
      <c r="LC4" s="19">
        <f t="shared" ref="LC4:LC67" si="39">LB4-KT4</f>
        <v>0</v>
      </c>
      <c r="LE4" s="66" t="s">
        <v>18</v>
      </c>
      <c r="LF4" s="2">
        <v>32</v>
      </c>
      <c r="LG4" s="2">
        <v>32</v>
      </c>
      <c r="LH4" s="2">
        <v>0</v>
      </c>
      <c r="LI4" s="2">
        <v>0</v>
      </c>
      <c r="LJ4" s="4">
        <v>1</v>
      </c>
      <c r="LK4" s="19">
        <f t="shared" ref="LK4:LK67" si="40">LJ4-LB4</f>
        <v>0</v>
      </c>
      <c r="LM4" s="66" t="s">
        <v>18</v>
      </c>
      <c r="LN4" s="2">
        <v>32</v>
      </c>
      <c r="LO4" s="2">
        <v>32</v>
      </c>
      <c r="LP4" s="2">
        <v>0</v>
      </c>
      <c r="LQ4" s="2">
        <v>0</v>
      </c>
      <c r="LR4" s="4">
        <v>1</v>
      </c>
      <c r="LS4" s="19">
        <f t="shared" ref="LS4:LS67" si="41">LR4-LJ4</f>
        <v>0</v>
      </c>
      <c r="LU4" s="66" t="s">
        <v>18</v>
      </c>
      <c r="LV4" s="2">
        <v>32</v>
      </c>
      <c r="LW4" s="2">
        <v>32</v>
      </c>
      <c r="LX4" s="2">
        <v>0</v>
      </c>
      <c r="LY4" s="2">
        <v>0</v>
      </c>
      <c r="LZ4" s="4">
        <v>1</v>
      </c>
      <c r="MA4" s="19">
        <f t="shared" ref="MA4:MA67" si="42">LZ4-LR4</f>
        <v>0</v>
      </c>
      <c r="MC4" s="66" t="s">
        <v>18</v>
      </c>
      <c r="MD4" s="2">
        <v>32</v>
      </c>
      <c r="ME4" s="2">
        <v>32</v>
      </c>
      <c r="MF4" s="2">
        <v>0</v>
      </c>
      <c r="MG4" s="2">
        <v>0</v>
      </c>
      <c r="MH4" s="4">
        <v>1</v>
      </c>
      <c r="MI4" s="19">
        <f t="shared" ref="MI4:MI67" si="43">MH4-LZ4</f>
        <v>0</v>
      </c>
      <c r="MK4" s="66" t="s">
        <v>18</v>
      </c>
      <c r="ML4" s="2">
        <v>32</v>
      </c>
      <c r="MM4" s="2">
        <v>32</v>
      </c>
      <c r="MN4" s="2">
        <v>0</v>
      </c>
      <c r="MO4" s="2">
        <v>0</v>
      </c>
      <c r="MP4" s="4">
        <v>1</v>
      </c>
      <c r="MQ4" s="19">
        <f>MP4-MH4</f>
        <v>0</v>
      </c>
      <c r="MS4" s="65" t="s">
        <v>18</v>
      </c>
      <c r="MT4" s="2">
        <v>32</v>
      </c>
      <c r="MU4" s="2">
        <v>32</v>
      </c>
      <c r="MV4" s="2">
        <v>0</v>
      </c>
      <c r="MW4" s="2">
        <v>0</v>
      </c>
      <c r="MX4" s="4">
        <v>1</v>
      </c>
      <c r="MY4" s="19">
        <f t="shared" ref="MY4:MY67" si="44">MX4-MP4</f>
        <v>0</v>
      </c>
      <c r="NA4" s="2" t="s">
        <v>18</v>
      </c>
      <c r="NB4" s="2">
        <v>32</v>
      </c>
      <c r="NC4" s="2">
        <v>32</v>
      </c>
      <c r="ND4" s="2">
        <v>0</v>
      </c>
      <c r="NE4" s="2">
        <v>0</v>
      </c>
      <c r="NF4" s="4">
        <v>1</v>
      </c>
      <c r="NG4" s="19">
        <f t="shared" ref="NG4:NG67" si="45">NF4-MX4</f>
        <v>0</v>
      </c>
      <c r="NI4" s="114" t="s">
        <v>18</v>
      </c>
      <c r="NJ4" s="2">
        <v>32</v>
      </c>
      <c r="NK4" s="2">
        <v>32</v>
      </c>
      <c r="NL4" s="2">
        <v>0</v>
      </c>
      <c r="NM4" s="2">
        <v>0</v>
      </c>
      <c r="NN4" s="4">
        <v>1</v>
      </c>
      <c r="NO4" s="19">
        <f t="shared" ref="NO4:NO67" si="46">NN4-NF4</f>
        <v>0</v>
      </c>
      <c r="NQ4" s="2" t="s">
        <v>18</v>
      </c>
      <c r="NR4" s="2">
        <v>44</v>
      </c>
      <c r="NS4" s="2">
        <v>32</v>
      </c>
      <c r="NT4" s="2">
        <v>0</v>
      </c>
      <c r="NU4" s="2">
        <v>12</v>
      </c>
      <c r="NV4" s="4">
        <v>0.73</v>
      </c>
      <c r="NW4" s="19">
        <f t="shared" ref="NW4:NW67" si="47">NV4-NN4</f>
        <v>-0.27</v>
      </c>
      <c r="NY4" s="114" t="s">
        <v>18</v>
      </c>
      <c r="NZ4" s="2">
        <v>32</v>
      </c>
      <c r="OA4" s="2">
        <v>32</v>
      </c>
      <c r="OB4" s="2">
        <v>0</v>
      </c>
      <c r="OC4" s="2">
        <v>0</v>
      </c>
      <c r="OD4" s="4">
        <v>1</v>
      </c>
      <c r="OE4" s="19">
        <f t="shared" ref="OE4:OE67" si="48">OD4-NV4</f>
        <v>0.27</v>
      </c>
      <c r="OG4" s="114" t="s">
        <v>18</v>
      </c>
      <c r="OH4" s="2">
        <v>32</v>
      </c>
      <c r="OI4" s="2">
        <v>32</v>
      </c>
      <c r="OJ4" s="2">
        <v>0</v>
      </c>
      <c r="OK4" s="2">
        <v>0</v>
      </c>
      <c r="OL4" s="4">
        <v>1</v>
      </c>
      <c r="OM4" s="19">
        <f t="shared" ref="OM4:OM32" si="49">OL4-OD4</f>
        <v>0</v>
      </c>
      <c r="OO4" s="114" t="s">
        <v>18</v>
      </c>
      <c r="OP4" s="2">
        <v>32</v>
      </c>
      <c r="OQ4" s="2">
        <v>32</v>
      </c>
      <c r="OR4" s="2">
        <v>0</v>
      </c>
      <c r="OS4" s="2">
        <v>0</v>
      </c>
      <c r="OT4" s="4">
        <v>1</v>
      </c>
      <c r="OU4" s="19">
        <f t="shared" ref="OU4:OU67" si="50">OT4-OL4</f>
        <v>0</v>
      </c>
      <c r="OW4" s="136" t="s">
        <v>18</v>
      </c>
      <c r="OX4" s="130">
        <v>32</v>
      </c>
      <c r="OY4" s="130">
        <v>32</v>
      </c>
      <c r="OZ4" s="130">
        <v>0</v>
      </c>
      <c r="PA4" s="130">
        <v>0</v>
      </c>
      <c r="PB4" s="131">
        <v>1</v>
      </c>
      <c r="PC4" s="132">
        <v>0</v>
      </c>
      <c r="PD4" s="129"/>
      <c r="PE4" s="136" t="s">
        <v>18</v>
      </c>
      <c r="PF4" s="130">
        <v>32</v>
      </c>
      <c r="PG4" s="130">
        <v>32</v>
      </c>
      <c r="PH4" s="130">
        <v>0</v>
      </c>
      <c r="PI4" s="130">
        <v>0</v>
      </c>
      <c r="PJ4" s="131">
        <v>1</v>
      </c>
      <c r="PK4" s="132"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v>1</v>
      </c>
      <c r="PS4" s="132">
        <f t="shared" ref="PS4:PS67" si="51">PR4-PJ4</f>
        <v>0</v>
      </c>
      <c r="PT4" s="121"/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v>1</v>
      </c>
      <c r="QA4" s="132">
        <f t="shared" ref="QA4:QA67" si="52">PZ4-PR4</f>
        <v>0</v>
      </c>
      <c r="QB4" s="121"/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v>1</v>
      </c>
      <c r="QI4" s="132">
        <f t="shared" ref="QI4:QI69" si="53">QH4-PZ4</f>
        <v>0</v>
      </c>
      <c r="QJ4" s="121"/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v>1</v>
      </c>
      <c r="QQ4" s="132">
        <f t="shared" ref="QQ4:QQ67" si="54">QP4-QH4</f>
        <v>0</v>
      </c>
      <c r="QR4" s="121"/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62">
        <f>QU4/QT4</f>
        <v>1</v>
      </c>
      <c r="QY4" s="158">
        <f t="shared" ref="QY4:QY67" si="55">QX4-QP4</f>
        <v>0</v>
      </c>
      <c r="QZ4" s="121"/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62">
        <f>RC4/RB4</f>
        <v>1</v>
      </c>
      <c r="RG4" s="132">
        <f t="shared" ref="RG4:RG67" si="56">RF4-QX4</f>
        <v>0</v>
      </c>
      <c r="RH4" s="121"/>
      <c r="RI4" s="121"/>
      <c r="RJ4" s="163" t="s">
        <v>18</v>
      </c>
      <c r="RK4" s="157">
        <v>32</v>
      </c>
      <c r="RL4" s="157">
        <v>32</v>
      </c>
      <c r="RM4" s="157">
        <v>0</v>
      </c>
      <c r="RN4" s="157">
        <v>0</v>
      </c>
      <c r="RO4" s="162">
        <f t="shared" ref="RO4:RO67" si="57">RL4/RK4</f>
        <v>1</v>
      </c>
      <c r="RP4" s="132">
        <f t="shared" ref="RP4:RP67" si="58">RO4-RF4</f>
        <v>0</v>
      </c>
      <c r="RQ4" s="121"/>
      <c r="SU4" s="163" t="s">
        <v>18</v>
      </c>
      <c r="SV4" s="157">
        <v>32</v>
      </c>
      <c r="SW4" s="157">
        <v>32</v>
      </c>
      <c r="SX4" s="157">
        <v>0</v>
      </c>
      <c r="SY4" s="157">
        <v>0</v>
      </c>
      <c r="SZ4" s="162">
        <f>SW4/SV4</f>
        <v>1</v>
      </c>
      <c r="TA4" s="132">
        <f t="shared" ref="TA4:TA67" si="59">SZ4-RO4</f>
        <v>0</v>
      </c>
      <c r="TC4" s="163" t="s">
        <v>18</v>
      </c>
      <c r="TD4" s="157">
        <v>32</v>
      </c>
      <c r="TE4" s="157">
        <v>32</v>
      </c>
      <c r="TF4" s="157">
        <v>0</v>
      </c>
      <c r="TG4" s="157">
        <v>0</v>
      </c>
      <c r="TH4" s="158">
        <f t="shared" ref="TH4:TH67" si="60">TE4/TD4</f>
        <v>1</v>
      </c>
      <c r="TI4" s="132">
        <f t="shared" ref="TI4:TI67" si="61">TH4-SZ4</f>
        <v>0</v>
      </c>
      <c r="TK4" s="163" t="s">
        <v>18</v>
      </c>
      <c r="TL4" s="157">
        <v>32</v>
      </c>
      <c r="TM4" s="157">
        <v>32</v>
      </c>
      <c r="TN4" s="157">
        <v>0</v>
      </c>
      <c r="TO4" s="157">
        <v>0</v>
      </c>
      <c r="TP4" s="158">
        <f t="shared" ref="TP4:TP67" si="62">TM4/TL4</f>
        <v>1</v>
      </c>
      <c r="TQ4" s="132">
        <f t="shared" ref="TQ4:TQ67" si="63">TP4-TH4</f>
        <v>0</v>
      </c>
      <c r="TS4" s="163" t="s">
        <v>18</v>
      </c>
      <c r="TT4" s="157">
        <v>32</v>
      </c>
      <c r="TU4" s="157">
        <v>32</v>
      </c>
      <c r="TV4" s="157">
        <v>0</v>
      </c>
      <c r="TW4" s="157">
        <v>0</v>
      </c>
      <c r="TX4" s="158">
        <f t="shared" ref="TX4:TX67" si="64">TU4/TT4</f>
        <v>1</v>
      </c>
      <c r="TY4" s="132">
        <f t="shared" ref="TY4:TY67" si="65">TX4-TP4</f>
        <v>0</v>
      </c>
      <c r="UA4" s="163" t="s">
        <v>18</v>
      </c>
      <c r="UB4" s="157">
        <v>32</v>
      </c>
      <c r="UC4" s="157">
        <v>32</v>
      </c>
      <c r="UD4" s="157">
        <v>0</v>
      </c>
      <c r="UE4" s="157">
        <v>0</v>
      </c>
      <c r="UF4" s="158">
        <f t="shared" ref="UF4:UF67" si="66">UC4/UB4</f>
        <v>1</v>
      </c>
      <c r="UG4" s="132">
        <f t="shared" ref="UG4:UG67" si="67">UF4-TX4</f>
        <v>0</v>
      </c>
      <c r="UI4" s="163" t="s">
        <v>18</v>
      </c>
      <c r="UJ4" s="157">
        <v>32</v>
      </c>
      <c r="UK4" s="157">
        <v>32</v>
      </c>
      <c r="UL4" s="157">
        <v>0</v>
      </c>
      <c r="UM4" s="157">
        <v>0</v>
      </c>
      <c r="UN4" s="158">
        <f t="shared" ref="UN4:UN67" si="68">UK4/UJ4</f>
        <v>1</v>
      </c>
      <c r="UO4" s="132">
        <f t="shared" ref="UO4:UO67" si="69">UN4-UF4</f>
        <v>0</v>
      </c>
      <c r="UQ4" s="163" t="s">
        <v>18</v>
      </c>
      <c r="UR4" s="157">
        <v>32</v>
      </c>
      <c r="US4" s="157">
        <v>32</v>
      </c>
      <c r="UT4" s="157">
        <v>0</v>
      </c>
      <c r="UU4" s="157">
        <v>0</v>
      </c>
      <c r="UV4" s="158">
        <f t="shared" ref="UV4:UV67" si="70">US4/UR4</f>
        <v>1</v>
      </c>
      <c r="UW4" s="132">
        <f t="shared" ref="UW4:UW67" si="71">UV4-UN4</f>
        <v>0</v>
      </c>
      <c r="UY4" s="163" t="s">
        <v>18</v>
      </c>
      <c r="UZ4" s="157">
        <v>32</v>
      </c>
      <c r="VA4" s="157">
        <v>32</v>
      </c>
      <c r="VB4" s="157">
        <v>0</v>
      </c>
      <c r="VC4" s="157">
        <v>0</v>
      </c>
      <c r="VD4" s="158">
        <f t="shared" ref="VD4:VD67" si="72">VA4/UZ4</f>
        <v>1</v>
      </c>
      <c r="VE4" s="132">
        <f t="shared" ref="VE4:VE67" si="73">VD4-UV4</f>
        <v>0</v>
      </c>
      <c r="VG4" s="163" t="s">
        <v>18</v>
      </c>
      <c r="VH4" s="157">
        <v>32</v>
      </c>
      <c r="VI4" s="157">
        <v>32</v>
      </c>
      <c r="VJ4" s="157">
        <v>0</v>
      </c>
      <c r="VK4" s="157">
        <v>0</v>
      </c>
      <c r="VL4" s="158">
        <f t="shared" ref="VL4:VL67" si="74">VI4/VH4</f>
        <v>1</v>
      </c>
      <c r="VM4" s="132">
        <f t="shared" ref="VM4:VM67" si="75">VL4-VD4</f>
        <v>0</v>
      </c>
      <c r="VO4" s="163" t="s">
        <v>18</v>
      </c>
      <c r="VP4" s="157">
        <v>32</v>
      </c>
      <c r="VQ4" s="157">
        <v>32</v>
      </c>
      <c r="VR4" s="157">
        <v>0</v>
      </c>
      <c r="VS4" s="157">
        <v>0</v>
      </c>
      <c r="VT4" s="158">
        <f t="shared" ref="VT4:VT67" si="76">VQ4/VP4</f>
        <v>1</v>
      </c>
      <c r="VU4" s="132">
        <f t="shared" ref="VU4:VU67" si="77">VT4-VL4</f>
        <v>0</v>
      </c>
      <c r="VW4" s="163" t="s">
        <v>18</v>
      </c>
      <c r="VX4" s="157">
        <v>32</v>
      </c>
      <c r="VY4" s="157">
        <v>32</v>
      </c>
      <c r="VZ4" s="157">
        <v>0</v>
      </c>
      <c r="WA4" s="157">
        <v>0</v>
      </c>
      <c r="WB4" s="158">
        <f t="shared" ref="WB4:WB67" si="78">VY4/VX4</f>
        <v>1</v>
      </c>
      <c r="WC4" s="132">
        <f t="shared" ref="WC4:WC67" si="79">WB4-VT4</f>
        <v>0</v>
      </c>
      <c r="WE4" s="163" t="s">
        <v>18</v>
      </c>
      <c r="WF4" s="157">
        <v>32</v>
      </c>
      <c r="WG4" s="157">
        <v>32</v>
      </c>
      <c r="WH4" s="157">
        <v>0</v>
      </c>
      <c r="WI4" s="157">
        <v>0</v>
      </c>
      <c r="WJ4" s="158">
        <f t="shared" ref="WJ4:WJ15" si="80">WG4/WF4</f>
        <v>1</v>
      </c>
      <c r="WK4" s="132">
        <f t="shared" ref="WK4:WK15" si="81">WJ4-WB4</f>
        <v>0</v>
      </c>
      <c r="WM4" s="163" t="s">
        <v>18</v>
      </c>
      <c r="WN4" s="157">
        <v>32</v>
      </c>
      <c r="WO4" s="157">
        <v>32</v>
      </c>
      <c r="WP4" s="157">
        <v>0</v>
      </c>
      <c r="WQ4" s="157">
        <v>0</v>
      </c>
      <c r="WR4" s="158">
        <f t="shared" ref="WR4:WR67" si="82">WO4/WN4</f>
        <v>1</v>
      </c>
      <c r="WS4" s="132">
        <f t="shared" ref="WS4:WS67" si="83">WR4-WJ4</f>
        <v>0</v>
      </c>
      <c r="WU4" s="163" t="s">
        <v>18</v>
      </c>
      <c r="WV4" s="157">
        <v>32</v>
      </c>
      <c r="WW4" s="157">
        <v>32</v>
      </c>
      <c r="WX4" s="157">
        <v>0</v>
      </c>
      <c r="WY4" s="157">
        <v>0</v>
      </c>
      <c r="WZ4" s="158">
        <f t="shared" ref="WZ4:WZ67" si="84">WW4/WV4</f>
        <v>1</v>
      </c>
      <c r="XA4" s="132">
        <f t="shared" ref="XA4:XA67" si="85">WZ4-WR4</f>
        <v>0</v>
      </c>
      <c r="XC4" s="163" t="s">
        <v>18</v>
      </c>
      <c r="XD4" s="157">
        <v>32</v>
      </c>
      <c r="XE4" s="157">
        <v>32</v>
      </c>
      <c r="XF4" s="157">
        <v>0</v>
      </c>
      <c r="XG4" s="157">
        <v>0</v>
      </c>
      <c r="XH4" s="158">
        <f t="shared" ref="XH4:XH67" si="86">XE4/XD4</f>
        <v>1</v>
      </c>
      <c r="XI4" s="132">
        <f t="shared" ref="XI4:XI67" si="87">XH4-WZ4</f>
        <v>0</v>
      </c>
      <c r="XK4" s="163" t="s">
        <v>18</v>
      </c>
      <c r="XL4" s="157">
        <v>32</v>
      </c>
      <c r="XM4" s="157">
        <v>32</v>
      </c>
      <c r="XN4" s="157">
        <v>0</v>
      </c>
      <c r="XO4" s="157">
        <v>0</v>
      </c>
      <c r="XP4" s="158">
        <f t="shared" ref="XP4:XP67" si="88">XM4/XL4</f>
        <v>1</v>
      </c>
      <c r="XQ4" s="132">
        <f t="shared" ref="XQ4:XQ67" si="89">XP4-XH4</f>
        <v>0</v>
      </c>
      <c r="XS4" s="163" t="s">
        <v>18</v>
      </c>
      <c r="XT4" s="157">
        <v>32</v>
      </c>
      <c r="XU4" s="157">
        <v>32</v>
      </c>
      <c r="XV4" s="157">
        <v>0</v>
      </c>
      <c r="XW4" s="157">
        <v>0</v>
      </c>
      <c r="XX4" s="158">
        <f t="shared" ref="XX4:XX67" si="90">XU4/XT4</f>
        <v>1</v>
      </c>
      <c r="XY4" s="132">
        <f t="shared" ref="XY4:XY67" si="91">XX4-XP4</f>
        <v>0</v>
      </c>
      <c r="YA4" s="163" t="s">
        <v>18</v>
      </c>
      <c r="YB4" s="157">
        <v>32</v>
      </c>
      <c r="YC4" s="157">
        <v>32</v>
      </c>
      <c r="YD4" s="157">
        <v>0</v>
      </c>
      <c r="YE4" s="157">
        <v>0</v>
      </c>
      <c r="YF4" s="158">
        <f t="shared" ref="YF4:YF67" si="92">YC4/YB4</f>
        <v>1</v>
      </c>
      <c r="YG4" s="132">
        <f t="shared" ref="YG4:YG67" si="93">YF4-XX4</f>
        <v>0</v>
      </c>
      <c r="YI4" s="163" t="s">
        <v>18</v>
      </c>
      <c r="YJ4" s="157">
        <v>32</v>
      </c>
      <c r="YK4" s="157">
        <v>32</v>
      </c>
      <c r="YL4" s="157">
        <v>0</v>
      </c>
      <c r="YM4" s="157">
        <v>0</v>
      </c>
      <c r="YN4" s="158">
        <f t="shared" ref="YN4:YN67" si="94">YK4/YJ4</f>
        <v>1</v>
      </c>
      <c r="YO4" s="132">
        <f t="shared" ref="YO4:YO67" si="95">YN4-YF4</f>
        <v>0</v>
      </c>
      <c r="YQ4" s="163" t="s">
        <v>18</v>
      </c>
      <c r="YR4" s="157">
        <v>32</v>
      </c>
      <c r="YS4" s="157">
        <v>32</v>
      </c>
      <c r="YT4" s="157">
        <v>0</v>
      </c>
      <c r="YU4" s="157">
        <v>0</v>
      </c>
      <c r="YV4" s="158">
        <f t="shared" ref="YV4:YV67" si="96">YS4/YR4</f>
        <v>1</v>
      </c>
      <c r="YW4" s="132">
        <f t="shared" ref="YW4:YW67" si="97">YV4-YN4</f>
        <v>0</v>
      </c>
      <c r="YY4" s="163" t="s">
        <v>18</v>
      </c>
      <c r="YZ4" s="157">
        <v>32</v>
      </c>
      <c r="ZA4" s="157">
        <v>32</v>
      </c>
      <c r="ZB4" s="157">
        <v>0</v>
      </c>
      <c r="ZC4" s="157">
        <v>0</v>
      </c>
      <c r="ZD4" s="158">
        <f t="shared" ref="ZD4:ZD67" si="98">ZA4/YZ4</f>
        <v>1</v>
      </c>
      <c r="ZE4" s="132">
        <f t="shared" ref="ZE4:ZE67" si="99">ZD4-YV4</f>
        <v>0</v>
      </c>
      <c r="ZG4" s="163" t="s">
        <v>18</v>
      </c>
      <c r="ZH4" s="157">
        <v>32</v>
      </c>
      <c r="ZI4" s="157">
        <v>32</v>
      </c>
      <c r="ZJ4" s="157">
        <v>0</v>
      </c>
      <c r="ZK4" s="157">
        <v>0</v>
      </c>
      <c r="ZL4" s="158">
        <f t="shared" ref="ZL4:ZL67" si="100">ZI4/ZH4</f>
        <v>1</v>
      </c>
      <c r="ZM4" s="132">
        <f t="shared" ref="ZM4:ZM67" si="101">ZL4-ZD4</f>
        <v>0</v>
      </c>
      <c r="ZO4" s="163" t="s">
        <v>18</v>
      </c>
      <c r="ZP4" s="157">
        <v>32</v>
      </c>
      <c r="ZQ4" s="157">
        <v>32</v>
      </c>
      <c r="ZR4" s="157">
        <v>0</v>
      </c>
      <c r="ZS4" s="157">
        <v>0</v>
      </c>
      <c r="ZT4" s="158">
        <f t="shared" ref="ZT4:ZT67" si="102">ZQ4/ZP4</f>
        <v>1</v>
      </c>
      <c r="ZU4" s="132">
        <f t="shared" ref="ZU4:ZU67" si="103">ZT4-ZL4</f>
        <v>0</v>
      </c>
      <c r="ZW4" s="163" t="s">
        <v>18</v>
      </c>
      <c r="ZX4" s="157">
        <v>32</v>
      </c>
      <c r="ZY4" s="157">
        <v>32</v>
      </c>
      <c r="ZZ4" s="157">
        <v>0</v>
      </c>
      <c r="AAA4" s="157">
        <v>0</v>
      </c>
      <c r="AAB4" s="158">
        <f t="shared" ref="AAB4:AAB67" si="104">ZY4/ZX4</f>
        <v>1</v>
      </c>
      <c r="AAC4" s="132">
        <f t="shared" ref="AAC4:AAC67" si="105">AAB4-ZT4</f>
        <v>0</v>
      </c>
      <c r="AAE4" s="163" t="s">
        <v>18</v>
      </c>
      <c r="AAF4" s="157">
        <v>32</v>
      </c>
      <c r="AAG4" s="157">
        <v>32</v>
      </c>
      <c r="AAH4" s="157">
        <v>0</v>
      </c>
      <c r="AAI4" s="157">
        <v>0</v>
      </c>
      <c r="AAJ4" s="158">
        <f t="shared" ref="AAJ4:AAJ67" si="106">AAG4/AAF4</f>
        <v>1</v>
      </c>
      <c r="AAK4" s="132">
        <f t="shared" ref="AAK4:AAK67" si="107">AAJ4-AAB4</f>
        <v>0</v>
      </c>
    </row>
    <row r="5" spans="1:713" ht="15">
      <c r="A5" s="19">
        <v>1</v>
      </c>
      <c r="B5" s="19"/>
      <c r="C5" s="18" t="s">
        <v>19</v>
      </c>
      <c r="D5" s="18">
        <v>23</v>
      </c>
      <c r="E5" s="18">
        <v>23</v>
      </c>
      <c r="F5" s="18">
        <v>0</v>
      </c>
      <c r="G5" s="18">
        <v>0</v>
      </c>
      <c r="H5" s="19">
        <v>1</v>
      </c>
      <c r="J5" s="58" t="s">
        <v>19</v>
      </c>
      <c r="K5" s="58">
        <v>23</v>
      </c>
      <c r="L5" s="58">
        <v>23</v>
      </c>
      <c r="M5" s="58">
        <v>0</v>
      </c>
      <c r="N5" s="58">
        <v>0</v>
      </c>
      <c r="O5" s="59">
        <v>1</v>
      </c>
      <c r="P5" s="59">
        <f t="shared" si="0"/>
        <v>0</v>
      </c>
      <c r="R5" s="18" t="s">
        <v>19</v>
      </c>
      <c r="S5" s="18">
        <v>23</v>
      </c>
      <c r="T5" s="18">
        <v>23</v>
      </c>
      <c r="U5" s="18">
        <v>0</v>
      </c>
      <c r="V5" s="18">
        <v>0</v>
      </c>
      <c r="W5" s="19">
        <v>1</v>
      </c>
      <c r="X5" s="19">
        <f t="shared" si="1"/>
        <v>0</v>
      </c>
      <c r="Z5" s="51" t="s">
        <v>19</v>
      </c>
      <c r="AA5" s="51">
        <v>23</v>
      </c>
      <c r="AB5" s="52">
        <v>23</v>
      </c>
      <c r="AC5" s="53">
        <v>0</v>
      </c>
      <c r="AD5" s="51">
        <v>0</v>
      </c>
      <c r="AE5" s="54">
        <v>1</v>
      </c>
      <c r="AF5" s="19">
        <f t="shared" si="2"/>
        <v>0</v>
      </c>
      <c r="AH5" s="19">
        <v>1</v>
      </c>
      <c r="AI5" s="19">
        <f t="shared" si="3"/>
        <v>0</v>
      </c>
      <c r="AK5" s="18" t="s">
        <v>19</v>
      </c>
      <c r="AL5" s="18">
        <v>23</v>
      </c>
      <c r="AM5" s="18">
        <v>23</v>
      </c>
      <c r="AN5" s="18">
        <v>0</v>
      </c>
      <c r="AO5" s="18">
        <v>0</v>
      </c>
      <c r="AP5" s="19">
        <f t="shared" si="4"/>
        <v>1</v>
      </c>
      <c r="AQ5" s="19">
        <f t="shared" si="5"/>
        <v>0</v>
      </c>
      <c r="AS5" s="18" t="s">
        <v>19</v>
      </c>
      <c r="AT5" s="18">
        <v>23</v>
      </c>
      <c r="AU5" s="18">
        <v>23</v>
      </c>
      <c r="AV5" s="18">
        <v>0</v>
      </c>
      <c r="AW5" s="18">
        <v>0</v>
      </c>
      <c r="AX5" s="19">
        <v>1</v>
      </c>
      <c r="AY5" s="19">
        <f t="shared" si="6"/>
        <v>0</v>
      </c>
      <c r="BA5" s="18" t="s">
        <v>19</v>
      </c>
      <c r="BB5" s="18">
        <v>23</v>
      </c>
      <c r="BC5" s="18">
        <v>23</v>
      </c>
      <c r="BD5" s="18">
        <v>0</v>
      </c>
      <c r="BE5" s="18">
        <v>0</v>
      </c>
      <c r="BF5" s="19">
        <v>1</v>
      </c>
      <c r="BG5" s="19">
        <f t="shared" si="7"/>
        <v>0</v>
      </c>
      <c r="BI5" s="18" t="s">
        <v>19</v>
      </c>
      <c r="BJ5" s="18">
        <v>23</v>
      </c>
      <c r="BK5" s="18">
        <v>23</v>
      </c>
      <c r="BL5" s="18">
        <v>0</v>
      </c>
      <c r="BM5" s="18">
        <v>0</v>
      </c>
      <c r="BN5" s="19">
        <v>1</v>
      </c>
      <c r="BO5" s="19">
        <f t="shared" si="8"/>
        <v>0</v>
      </c>
      <c r="BQ5" s="18" t="s">
        <v>19</v>
      </c>
      <c r="BR5" s="18">
        <v>23</v>
      </c>
      <c r="BS5" s="18">
        <v>23</v>
      </c>
      <c r="BT5" s="18">
        <v>0</v>
      </c>
      <c r="BU5" s="18">
        <v>0</v>
      </c>
      <c r="BV5" s="19">
        <v>1</v>
      </c>
      <c r="BW5" s="19">
        <f t="shared" si="9"/>
        <v>0</v>
      </c>
      <c r="BY5" s="18" t="s">
        <v>19</v>
      </c>
      <c r="BZ5" s="18">
        <v>23</v>
      </c>
      <c r="CA5" s="18">
        <v>23</v>
      </c>
      <c r="CB5" s="18">
        <v>0</v>
      </c>
      <c r="CC5" s="18">
        <v>0</v>
      </c>
      <c r="CD5" s="19">
        <v>1</v>
      </c>
      <c r="CE5" s="19">
        <f t="shared" si="10"/>
        <v>0</v>
      </c>
      <c r="CG5" s="2" t="s">
        <v>19</v>
      </c>
      <c r="CH5" s="2">
        <v>23</v>
      </c>
      <c r="CI5" s="2">
        <v>23</v>
      </c>
      <c r="CJ5" s="2">
        <v>0</v>
      </c>
      <c r="CK5" s="2">
        <v>0</v>
      </c>
      <c r="CL5" s="4">
        <v>1</v>
      </c>
      <c r="CM5" s="19">
        <f t="shared" si="11"/>
        <v>0</v>
      </c>
      <c r="CO5" s="2" t="s">
        <v>19</v>
      </c>
      <c r="CP5" s="2">
        <v>23</v>
      </c>
      <c r="CQ5" s="2">
        <v>23</v>
      </c>
      <c r="CR5" s="2">
        <v>0</v>
      </c>
      <c r="CS5" s="2">
        <v>0</v>
      </c>
      <c r="CT5" s="4">
        <v>1</v>
      </c>
      <c r="CU5" s="19">
        <f t="shared" si="12"/>
        <v>0</v>
      </c>
      <c r="CW5" s="2" t="s">
        <v>19</v>
      </c>
      <c r="CX5" s="2">
        <v>23</v>
      </c>
      <c r="CY5" s="2">
        <v>23</v>
      </c>
      <c r="CZ5" s="2">
        <v>0</v>
      </c>
      <c r="DA5" s="2">
        <v>0</v>
      </c>
      <c r="DB5" s="4">
        <v>1</v>
      </c>
      <c r="DC5" s="19">
        <f t="shared" si="13"/>
        <v>0</v>
      </c>
      <c r="DE5" s="2" t="s">
        <v>19</v>
      </c>
      <c r="DF5" s="2">
        <v>23</v>
      </c>
      <c r="DG5" s="2">
        <v>23</v>
      </c>
      <c r="DH5" s="2">
        <v>0</v>
      </c>
      <c r="DI5" s="2">
        <v>0</v>
      </c>
      <c r="DJ5" s="4">
        <v>1</v>
      </c>
      <c r="DK5" s="19">
        <f t="shared" si="14"/>
        <v>0</v>
      </c>
      <c r="DM5" s="2" t="s">
        <v>19</v>
      </c>
      <c r="DN5" s="2">
        <v>23</v>
      </c>
      <c r="DO5" s="2">
        <v>23</v>
      </c>
      <c r="DP5" s="2">
        <v>0</v>
      </c>
      <c r="DQ5" s="2">
        <v>0</v>
      </c>
      <c r="DR5" s="4">
        <v>1</v>
      </c>
      <c r="DS5" s="19">
        <f t="shared" si="15"/>
        <v>0</v>
      </c>
      <c r="DU5" s="2" t="s">
        <v>19</v>
      </c>
      <c r="DV5" s="2">
        <v>23</v>
      </c>
      <c r="DW5" s="2">
        <v>23</v>
      </c>
      <c r="DX5" s="2">
        <v>0</v>
      </c>
      <c r="DY5" s="2">
        <v>0</v>
      </c>
      <c r="DZ5" s="4">
        <v>1</v>
      </c>
      <c r="EA5" s="19">
        <f t="shared" si="16"/>
        <v>0</v>
      </c>
      <c r="EC5" s="2" t="s">
        <v>19</v>
      </c>
      <c r="ED5" s="2">
        <v>23</v>
      </c>
      <c r="EE5" s="2">
        <v>23</v>
      </c>
      <c r="EF5" s="2">
        <v>0</v>
      </c>
      <c r="EG5" s="2">
        <v>0</v>
      </c>
      <c r="EH5" s="4">
        <v>1</v>
      </c>
      <c r="EI5" s="19">
        <f t="shared" si="17"/>
        <v>0</v>
      </c>
      <c r="EK5" s="2" t="s">
        <v>19</v>
      </c>
      <c r="EL5" s="2">
        <v>23</v>
      </c>
      <c r="EM5" s="2">
        <v>23</v>
      </c>
      <c r="EN5" s="2">
        <v>0</v>
      </c>
      <c r="EO5" s="2">
        <v>0</v>
      </c>
      <c r="EP5" s="4">
        <v>1</v>
      </c>
      <c r="EQ5" s="19">
        <f t="shared" si="18"/>
        <v>0</v>
      </c>
      <c r="ES5" s="2" t="s">
        <v>19</v>
      </c>
      <c r="ET5" s="2">
        <v>23</v>
      </c>
      <c r="EU5" s="2">
        <v>23</v>
      </c>
      <c r="EV5" s="2">
        <v>0</v>
      </c>
      <c r="EW5" s="2">
        <v>0</v>
      </c>
      <c r="EX5" s="4">
        <v>1</v>
      </c>
      <c r="EY5" s="19">
        <f t="shared" si="19"/>
        <v>0</v>
      </c>
      <c r="FA5" s="2" t="s">
        <v>19</v>
      </c>
      <c r="FB5" s="2">
        <v>23</v>
      </c>
      <c r="FC5" s="2">
        <v>23</v>
      </c>
      <c r="FD5" s="2">
        <v>0</v>
      </c>
      <c r="FE5" s="2">
        <v>0</v>
      </c>
      <c r="FF5" s="4">
        <v>1</v>
      </c>
      <c r="FG5" s="19">
        <f t="shared" si="20"/>
        <v>0</v>
      </c>
      <c r="FI5" s="2" t="s">
        <v>19</v>
      </c>
      <c r="FJ5" s="2">
        <v>23</v>
      </c>
      <c r="FK5" s="2">
        <v>23</v>
      </c>
      <c r="FL5" s="2">
        <v>0</v>
      </c>
      <c r="FM5" s="2">
        <v>0</v>
      </c>
      <c r="FN5" s="4">
        <v>1</v>
      </c>
      <c r="FO5" s="19">
        <f t="shared" si="21"/>
        <v>0</v>
      </c>
      <c r="FQ5" s="2" t="s">
        <v>19</v>
      </c>
      <c r="FR5" s="2">
        <v>23</v>
      </c>
      <c r="FS5" s="2">
        <v>23</v>
      </c>
      <c r="FT5" s="2">
        <v>0</v>
      </c>
      <c r="FU5" s="2">
        <v>0</v>
      </c>
      <c r="FV5" s="4">
        <v>1</v>
      </c>
      <c r="FW5" s="19">
        <f t="shared" si="22"/>
        <v>0</v>
      </c>
      <c r="FY5" s="2" t="s">
        <v>19</v>
      </c>
      <c r="FZ5" s="2">
        <v>23</v>
      </c>
      <c r="GA5" s="2">
        <v>23</v>
      </c>
      <c r="GB5" s="2">
        <v>0</v>
      </c>
      <c r="GC5" s="2">
        <v>0</v>
      </c>
      <c r="GD5" s="4">
        <v>1</v>
      </c>
      <c r="GE5" s="19">
        <f t="shared" si="23"/>
        <v>0</v>
      </c>
      <c r="GG5" s="2" t="s">
        <v>19</v>
      </c>
      <c r="GH5" s="2">
        <v>23</v>
      </c>
      <c r="GI5" s="2">
        <v>23</v>
      </c>
      <c r="GJ5" s="2">
        <v>0</v>
      </c>
      <c r="GK5" s="2">
        <v>0</v>
      </c>
      <c r="GL5" s="4">
        <v>1</v>
      </c>
      <c r="GM5" s="19">
        <f t="shared" si="24"/>
        <v>0</v>
      </c>
      <c r="GO5" s="2" t="s">
        <v>19</v>
      </c>
      <c r="GP5" s="2">
        <v>23</v>
      </c>
      <c r="GQ5" s="2">
        <v>23</v>
      </c>
      <c r="GR5" s="2">
        <v>0</v>
      </c>
      <c r="GS5" s="2">
        <v>0</v>
      </c>
      <c r="GT5" s="4">
        <v>1</v>
      </c>
      <c r="GU5" s="19">
        <f t="shared" si="25"/>
        <v>0</v>
      </c>
      <c r="GW5" s="2" t="s">
        <v>19</v>
      </c>
      <c r="GX5" s="2">
        <v>23</v>
      </c>
      <c r="GY5" s="2">
        <v>23</v>
      </c>
      <c r="GZ5" s="2">
        <v>0</v>
      </c>
      <c r="HA5" s="2">
        <v>0</v>
      </c>
      <c r="HB5" s="4">
        <v>1</v>
      </c>
      <c r="HC5" s="19">
        <f t="shared" si="26"/>
        <v>0</v>
      </c>
      <c r="HE5" s="2" t="s">
        <v>19</v>
      </c>
      <c r="HF5" s="2">
        <v>23</v>
      </c>
      <c r="HG5" s="2">
        <v>23</v>
      </c>
      <c r="HH5" s="2">
        <v>0</v>
      </c>
      <c r="HI5" s="2">
        <v>0</v>
      </c>
      <c r="HJ5" s="4">
        <v>1</v>
      </c>
      <c r="HK5" s="19">
        <f t="shared" si="27"/>
        <v>0</v>
      </c>
      <c r="HM5" s="2" t="s">
        <v>19</v>
      </c>
      <c r="HN5" s="2">
        <v>23</v>
      </c>
      <c r="HO5" s="2">
        <v>23</v>
      </c>
      <c r="HP5" s="2">
        <v>0</v>
      </c>
      <c r="HQ5" s="2">
        <v>0</v>
      </c>
      <c r="HR5" s="4">
        <v>1</v>
      </c>
      <c r="HS5" s="19">
        <f t="shared" si="28"/>
        <v>0</v>
      </c>
      <c r="HU5" s="2" t="s">
        <v>19</v>
      </c>
      <c r="HV5" s="2">
        <v>23</v>
      </c>
      <c r="HW5" s="2">
        <v>23</v>
      </c>
      <c r="HX5" s="2">
        <v>0</v>
      </c>
      <c r="HY5" s="2">
        <v>0</v>
      </c>
      <c r="HZ5" s="4">
        <v>1</v>
      </c>
      <c r="IA5" s="19">
        <f t="shared" si="29"/>
        <v>0</v>
      </c>
      <c r="IC5" s="2" t="s">
        <v>19</v>
      </c>
      <c r="ID5" s="2">
        <v>23</v>
      </c>
      <c r="IE5" s="2">
        <v>23</v>
      </c>
      <c r="IF5" s="2">
        <v>0</v>
      </c>
      <c r="IG5" s="2">
        <v>0</v>
      </c>
      <c r="IH5" s="4">
        <v>1</v>
      </c>
      <c r="II5" s="19">
        <f t="shared" si="30"/>
        <v>0</v>
      </c>
      <c r="IK5" s="2" t="s">
        <v>19</v>
      </c>
      <c r="IL5" s="2">
        <v>23</v>
      </c>
      <c r="IM5" s="2">
        <v>23</v>
      </c>
      <c r="IN5" s="2">
        <v>0</v>
      </c>
      <c r="IO5" s="2">
        <v>0</v>
      </c>
      <c r="IP5" s="4">
        <v>1</v>
      </c>
      <c r="IQ5" s="19">
        <f t="shared" si="31"/>
        <v>0</v>
      </c>
      <c r="IS5" s="2" t="s">
        <v>19</v>
      </c>
      <c r="IT5" s="2">
        <v>23</v>
      </c>
      <c r="IU5" s="2">
        <v>23</v>
      </c>
      <c r="IV5" s="2">
        <v>0</v>
      </c>
      <c r="IW5" s="2">
        <v>0</v>
      </c>
      <c r="IX5" s="4">
        <v>1</v>
      </c>
      <c r="IY5" s="19">
        <f t="shared" si="32"/>
        <v>0</v>
      </c>
      <c r="JA5" s="2" t="s">
        <v>19</v>
      </c>
      <c r="JB5" s="2">
        <v>23</v>
      </c>
      <c r="JC5" s="2">
        <v>23</v>
      </c>
      <c r="JD5" s="2">
        <v>0</v>
      </c>
      <c r="JE5" s="2">
        <v>0</v>
      </c>
      <c r="JF5" s="4">
        <v>1</v>
      </c>
      <c r="JG5" s="19">
        <f t="shared" si="33"/>
        <v>0</v>
      </c>
      <c r="JI5" s="2" t="s">
        <v>19</v>
      </c>
      <c r="JJ5" s="2">
        <v>23</v>
      </c>
      <c r="JK5" s="2">
        <v>23</v>
      </c>
      <c r="JL5" s="2">
        <v>0</v>
      </c>
      <c r="JM5" s="2">
        <v>0</v>
      </c>
      <c r="JN5" s="4">
        <v>1</v>
      </c>
      <c r="JO5" s="19">
        <f t="shared" si="34"/>
        <v>0</v>
      </c>
      <c r="JQ5" s="2" t="s">
        <v>19</v>
      </c>
      <c r="JR5" s="2">
        <v>23</v>
      </c>
      <c r="JS5" s="2">
        <v>23</v>
      </c>
      <c r="JT5" s="2">
        <v>0</v>
      </c>
      <c r="JU5" s="2">
        <v>0</v>
      </c>
      <c r="JV5" s="4">
        <v>1</v>
      </c>
      <c r="JW5" s="19">
        <f t="shared" si="35"/>
        <v>0</v>
      </c>
      <c r="JY5" s="2" t="s">
        <v>19</v>
      </c>
      <c r="JZ5" s="2">
        <v>23</v>
      </c>
      <c r="KA5" s="2">
        <v>23</v>
      </c>
      <c r="KB5" s="2">
        <v>0</v>
      </c>
      <c r="KC5" s="2">
        <v>0</v>
      </c>
      <c r="KD5" s="4">
        <v>1</v>
      </c>
      <c r="KE5" s="19">
        <f t="shared" si="36"/>
        <v>0</v>
      </c>
      <c r="KG5" s="2" t="s">
        <v>19</v>
      </c>
      <c r="KH5" s="2">
        <v>23</v>
      </c>
      <c r="KI5" s="2">
        <v>23</v>
      </c>
      <c r="KJ5" s="2">
        <v>0</v>
      </c>
      <c r="KK5" s="2">
        <v>0</v>
      </c>
      <c r="KL5" s="4">
        <v>1</v>
      </c>
      <c r="KM5" s="19">
        <f t="shared" si="37"/>
        <v>0</v>
      </c>
      <c r="KO5" s="2" t="s">
        <v>19</v>
      </c>
      <c r="KP5" s="2">
        <v>23</v>
      </c>
      <c r="KQ5" s="2">
        <v>23</v>
      </c>
      <c r="KR5" s="2">
        <v>0</v>
      </c>
      <c r="KS5" s="2">
        <v>0</v>
      </c>
      <c r="KT5" s="4">
        <v>1</v>
      </c>
      <c r="KU5" s="19">
        <f t="shared" si="38"/>
        <v>0</v>
      </c>
      <c r="KW5" s="2" t="s">
        <v>19</v>
      </c>
      <c r="KX5" s="2">
        <v>23</v>
      </c>
      <c r="KY5" s="2">
        <v>23</v>
      </c>
      <c r="KZ5" s="2">
        <v>0</v>
      </c>
      <c r="LA5" s="2">
        <v>0</v>
      </c>
      <c r="LB5" s="4">
        <v>1</v>
      </c>
      <c r="LC5" s="19">
        <f t="shared" si="39"/>
        <v>0</v>
      </c>
      <c r="LE5" s="2" t="s">
        <v>19</v>
      </c>
      <c r="LF5" s="2">
        <v>23</v>
      </c>
      <c r="LG5" s="2">
        <v>23</v>
      </c>
      <c r="LH5" s="2">
        <v>0</v>
      </c>
      <c r="LI5" s="2">
        <v>0</v>
      </c>
      <c r="LJ5" s="4">
        <v>1</v>
      </c>
      <c r="LK5" s="19">
        <f t="shared" si="40"/>
        <v>0</v>
      </c>
      <c r="LM5" s="2" t="s">
        <v>19</v>
      </c>
      <c r="LN5" s="2">
        <v>23</v>
      </c>
      <c r="LO5" s="2">
        <v>23</v>
      </c>
      <c r="LP5" s="2">
        <v>0</v>
      </c>
      <c r="LQ5" s="2">
        <v>0</v>
      </c>
      <c r="LR5" s="4">
        <v>1</v>
      </c>
      <c r="LS5" s="19">
        <f t="shared" si="41"/>
        <v>0</v>
      </c>
      <c r="LU5" s="2" t="s">
        <v>19</v>
      </c>
      <c r="LV5" s="2">
        <v>26</v>
      </c>
      <c r="LW5" s="2">
        <v>26</v>
      </c>
      <c r="LX5" s="2">
        <v>0</v>
      </c>
      <c r="LY5" s="2">
        <v>0</v>
      </c>
      <c r="LZ5" s="4">
        <v>1</v>
      </c>
      <c r="MA5" s="19">
        <f t="shared" si="42"/>
        <v>0</v>
      </c>
      <c r="MC5" s="2" t="s">
        <v>19</v>
      </c>
      <c r="MD5" s="2">
        <v>26</v>
      </c>
      <c r="ME5" s="2">
        <v>26</v>
      </c>
      <c r="MF5" s="2">
        <v>0</v>
      </c>
      <c r="MG5" s="2">
        <v>0</v>
      </c>
      <c r="MH5" s="4">
        <f t="shared" ref="MH5:MH67" si="108">ME5/MD5</f>
        <v>1</v>
      </c>
      <c r="MI5" s="19">
        <f t="shared" si="43"/>
        <v>0</v>
      </c>
      <c r="MK5" s="2" t="s">
        <v>19</v>
      </c>
      <c r="ML5" s="2">
        <v>26</v>
      </c>
      <c r="MM5" s="2">
        <v>26</v>
      </c>
      <c r="MN5" s="2">
        <v>0</v>
      </c>
      <c r="MO5" s="2">
        <v>0</v>
      </c>
      <c r="MP5" s="4">
        <v>1</v>
      </c>
      <c r="MQ5" s="19">
        <f t="shared" ref="MQ5:MQ67" si="109">MP5-MH5</f>
        <v>0</v>
      </c>
      <c r="MS5" s="2" t="s">
        <v>19</v>
      </c>
      <c r="MT5" s="2">
        <v>26</v>
      </c>
      <c r="MU5" s="2">
        <v>26</v>
      </c>
      <c r="MV5" s="2">
        <v>0</v>
      </c>
      <c r="MW5" s="2">
        <v>0</v>
      </c>
      <c r="MX5" s="4">
        <v>1</v>
      </c>
      <c r="MY5" s="19">
        <f t="shared" si="44"/>
        <v>0</v>
      </c>
      <c r="NA5" s="2" t="s">
        <v>19</v>
      </c>
      <c r="NB5" s="2">
        <v>26</v>
      </c>
      <c r="NC5" s="2">
        <v>26</v>
      </c>
      <c r="ND5" s="2">
        <v>0</v>
      </c>
      <c r="NE5" s="2">
        <v>0</v>
      </c>
      <c r="NF5" s="4">
        <v>1</v>
      </c>
      <c r="NG5" s="19">
        <f t="shared" si="45"/>
        <v>0</v>
      </c>
      <c r="NI5" s="2" t="s">
        <v>19</v>
      </c>
      <c r="NJ5" s="2">
        <v>26</v>
      </c>
      <c r="NK5" s="2">
        <v>26</v>
      </c>
      <c r="NL5" s="2">
        <v>0</v>
      </c>
      <c r="NM5" s="2">
        <v>0</v>
      </c>
      <c r="NN5" s="4">
        <v>1</v>
      </c>
      <c r="NO5" s="19">
        <f t="shared" si="46"/>
        <v>0</v>
      </c>
      <c r="NQ5" s="2" t="s">
        <v>19</v>
      </c>
      <c r="NR5" s="2">
        <v>26</v>
      </c>
      <c r="NS5" s="2">
        <v>26</v>
      </c>
      <c r="NT5" s="2">
        <v>0</v>
      </c>
      <c r="NU5" s="2">
        <v>0</v>
      </c>
      <c r="NV5" s="4">
        <v>1</v>
      </c>
      <c r="NW5" s="19">
        <f t="shared" si="47"/>
        <v>0</v>
      </c>
      <c r="NY5" s="2" t="s">
        <v>19</v>
      </c>
      <c r="NZ5" s="2">
        <v>26</v>
      </c>
      <c r="OA5" s="2">
        <v>26</v>
      </c>
      <c r="OB5" s="2">
        <v>0</v>
      </c>
      <c r="OC5" s="2">
        <v>0</v>
      </c>
      <c r="OD5" s="4">
        <v>1</v>
      </c>
      <c r="OE5" s="19">
        <f t="shared" si="48"/>
        <v>0</v>
      </c>
      <c r="OG5" s="2" t="s">
        <v>19</v>
      </c>
      <c r="OH5" s="2">
        <v>26</v>
      </c>
      <c r="OI5" s="2">
        <v>26</v>
      </c>
      <c r="OJ5" s="2">
        <v>0</v>
      </c>
      <c r="OK5" s="2">
        <v>0</v>
      </c>
      <c r="OL5" s="4">
        <v>1</v>
      </c>
      <c r="OM5" s="19">
        <f t="shared" si="49"/>
        <v>0</v>
      </c>
      <c r="OO5" s="2" t="s">
        <v>19</v>
      </c>
      <c r="OP5" s="2">
        <v>26</v>
      </c>
      <c r="OQ5" s="2">
        <v>26</v>
      </c>
      <c r="OR5" s="2">
        <v>0</v>
      </c>
      <c r="OS5" s="2">
        <v>0</v>
      </c>
      <c r="OT5" s="4">
        <f t="shared" ref="OT5:OT67" si="110">OQ5/OP5</f>
        <v>1</v>
      </c>
      <c r="OU5" s="19">
        <f t="shared" si="50"/>
        <v>0</v>
      </c>
      <c r="OW5" s="129" t="s">
        <v>19</v>
      </c>
      <c r="OX5" s="129">
        <v>26</v>
      </c>
      <c r="OY5" s="129">
        <v>26</v>
      </c>
      <c r="OZ5" s="129">
        <v>0</v>
      </c>
      <c r="PA5" s="129">
        <v>0</v>
      </c>
      <c r="PB5" s="135">
        <v>1</v>
      </c>
      <c r="PC5" s="132">
        <v>0</v>
      </c>
      <c r="PD5" s="129"/>
      <c r="PE5" s="129" t="s">
        <v>19</v>
      </c>
      <c r="PF5" s="129">
        <v>26</v>
      </c>
      <c r="PG5" s="129">
        <v>26</v>
      </c>
      <c r="PH5" s="129">
        <v>0</v>
      </c>
      <c r="PI5" s="129">
        <v>0</v>
      </c>
      <c r="PJ5" s="135">
        <v>1</v>
      </c>
      <c r="PK5" s="132">
        <v>0</v>
      </c>
      <c r="PM5" s="156" t="s">
        <v>19</v>
      </c>
      <c r="PN5" s="156">
        <v>26</v>
      </c>
      <c r="PO5" s="156">
        <v>26</v>
      </c>
      <c r="PP5" s="156">
        <v>0</v>
      </c>
      <c r="PQ5" s="156">
        <v>0</v>
      </c>
      <c r="PR5" s="162">
        <v>1</v>
      </c>
      <c r="PS5" s="132">
        <f t="shared" si="51"/>
        <v>0</v>
      </c>
      <c r="PT5" s="121"/>
      <c r="PU5" s="156" t="s">
        <v>19</v>
      </c>
      <c r="PV5" s="156">
        <v>26</v>
      </c>
      <c r="PW5" s="156">
        <v>26</v>
      </c>
      <c r="PX5" s="156">
        <v>0</v>
      </c>
      <c r="PY5" s="156">
        <v>0</v>
      </c>
      <c r="PZ5" s="162">
        <v>1</v>
      </c>
      <c r="QA5" s="132">
        <f t="shared" si="52"/>
        <v>0</v>
      </c>
      <c r="QB5" s="121"/>
      <c r="QC5" s="156" t="s">
        <v>19</v>
      </c>
      <c r="QD5" s="156">
        <v>26</v>
      </c>
      <c r="QE5" s="156">
        <v>26</v>
      </c>
      <c r="QF5" s="156">
        <v>0</v>
      </c>
      <c r="QG5" s="156">
        <v>0</v>
      </c>
      <c r="QH5" s="162">
        <v>1</v>
      </c>
      <c r="QI5" s="132">
        <f t="shared" si="53"/>
        <v>0</v>
      </c>
      <c r="QJ5" s="121"/>
      <c r="QK5" s="156" t="s">
        <v>19</v>
      </c>
      <c r="QL5" s="156">
        <v>26</v>
      </c>
      <c r="QM5" s="156">
        <v>26</v>
      </c>
      <c r="QN5" s="156">
        <v>0</v>
      </c>
      <c r="QO5" s="156">
        <v>0</v>
      </c>
      <c r="QP5" s="162">
        <v>1</v>
      </c>
      <c r="QQ5" s="132">
        <f t="shared" si="54"/>
        <v>0</v>
      </c>
      <c r="QR5" s="121"/>
      <c r="QS5" s="156" t="s">
        <v>19</v>
      </c>
      <c r="QT5" s="156">
        <v>26</v>
      </c>
      <c r="QU5" s="156">
        <v>26</v>
      </c>
      <c r="QV5" s="156">
        <v>0</v>
      </c>
      <c r="QW5" s="156">
        <v>0</v>
      </c>
      <c r="QX5" s="162">
        <v>1</v>
      </c>
      <c r="QY5" s="158">
        <f t="shared" si="55"/>
        <v>0</v>
      </c>
      <c r="QZ5" s="121"/>
      <c r="RA5" s="156" t="s">
        <v>19</v>
      </c>
      <c r="RB5" s="156">
        <v>26</v>
      </c>
      <c r="RC5" s="156">
        <v>26</v>
      </c>
      <c r="RD5" s="156">
        <v>0</v>
      </c>
      <c r="RE5" s="156">
        <v>0</v>
      </c>
      <c r="RF5" s="162">
        <v>1</v>
      </c>
      <c r="RG5" s="132">
        <f t="shared" si="56"/>
        <v>0</v>
      </c>
      <c r="RH5" s="121"/>
      <c r="RI5" s="121"/>
      <c r="RJ5" s="156" t="s">
        <v>19</v>
      </c>
      <c r="RK5" s="156">
        <v>26</v>
      </c>
      <c r="RL5" s="156">
        <v>26</v>
      </c>
      <c r="RM5" s="156">
        <v>0</v>
      </c>
      <c r="RN5" s="156">
        <v>0</v>
      </c>
      <c r="RO5" s="162">
        <f t="shared" si="57"/>
        <v>1</v>
      </c>
      <c r="RP5" s="132">
        <f t="shared" si="58"/>
        <v>0</v>
      </c>
      <c r="RQ5" s="121"/>
      <c r="SU5" s="157" t="s">
        <v>19</v>
      </c>
      <c r="SV5" s="157">
        <v>26</v>
      </c>
      <c r="SW5" s="157">
        <v>26</v>
      </c>
      <c r="SX5" s="157">
        <v>0</v>
      </c>
      <c r="SY5" s="157">
        <v>0</v>
      </c>
      <c r="SZ5" s="158">
        <f t="shared" ref="SZ5:SZ67" si="111">SW5/SV5</f>
        <v>1</v>
      </c>
      <c r="TA5" s="132">
        <f t="shared" si="59"/>
        <v>0</v>
      </c>
      <c r="TC5" s="157" t="s">
        <v>19</v>
      </c>
      <c r="TD5" s="157">
        <v>26</v>
      </c>
      <c r="TE5" s="157">
        <v>26</v>
      </c>
      <c r="TF5" s="157">
        <v>0</v>
      </c>
      <c r="TG5" s="157">
        <v>0</v>
      </c>
      <c r="TH5" s="158">
        <f t="shared" si="60"/>
        <v>1</v>
      </c>
      <c r="TI5" s="132">
        <f t="shared" si="61"/>
        <v>0</v>
      </c>
      <c r="TK5" s="157" t="s">
        <v>19</v>
      </c>
      <c r="TL5" s="157">
        <v>26</v>
      </c>
      <c r="TM5" s="157">
        <v>26</v>
      </c>
      <c r="TN5" s="157">
        <v>0</v>
      </c>
      <c r="TO5" s="157">
        <v>0</v>
      </c>
      <c r="TP5" s="158">
        <f t="shared" si="62"/>
        <v>1</v>
      </c>
      <c r="TQ5" s="132">
        <f t="shared" si="63"/>
        <v>0</v>
      </c>
      <c r="TS5" s="157" t="s">
        <v>19</v>
      </c>
      <c r="TT5" s="157">
        <v>26</v>
      </c>
      <c r="TU5" s="157">
        <v>26</v>
      </c>
      <c r="TV5" s="157">
        <v>0</v>
      </c>
      <c r="TW5" s="157">
        <v>0</v>
      </c>
      <c r="TX5" s="158">
        <f t="shared" si="64"/>
        <v>1</v>
      </c>
      <c r="TY5" s="132">
        <f t="shared" si="65"/>
        <v>0</v>
      </c>
      <c r="UA5" s="157" t="s">
        <v>19</v>
      </c>
      <c r="UB5" s="157">
        <v>26</v>
      </c>
      <c r="UC5" s="157">
        <v>26</v>
      </c>
      <c r="UD5" s="157">
        <v>0</v>
      </c>
      <c r="UE5" s="157">
        <v>0</v>
      </c>
      <c r="UF5" s="158">
        <f t="shared" si="66"/>
        <v>1</v>
      </c>
      <c r="UG5" s="132">
        <f t="shared" si="67"/>
        <v>0</v>
      </c>
      <c r="UI5" s="157" t="s">
        <v>19</v>
      </c>
      <c r="UJ5" s="157">
        <v>26</v>
      </c>
      <c r="UK5" s="157">
        <v>26</v>
      </c>
      <c r="UL5" s="157">
        <v>0</v>
      </c>
      <c r="UM5" s="157">
        <v>0</v>
      </c>
      <c r="UN5" s="158">
        <f t="shared" si="68"/>
        <v>1</v>
      </c>
      <c r="UO5" s="132">
        <f t="shared" si="69"/>
        <v>0</v>
      </c>
      <c r="UQ5" s="157" t="s">
        <v>19</v>
      </c>
      <c r="UR5" s="157">
        <v>26</v>
      </c>
      <c r="US5" s="157">
        <v>26</v>
      </c>
      <c r="UT5" s="157">
        <v>0</v>
      </c>
      <c r="UU5" s="157">
        <v>0</v>
      </c>
      <c r="UV5" s="158">
        <f t="shared" si="70"/>
        <v>1</v>
      </c>
      <c r="UW5" s="132">
        <f t="shared" si="71"/>
        <v>0</v>
      </c>
      <c r="UY5" s="157" t="s">
        <v>19</v>
      </c>
      <c r="UZ5" s="157">
        <v>26</v>
      </c>
      <c r="VA5" s="157">
        <v>26</v>
      </c>
      <c r="VB5" s="157">
        <v>0</v>
      </c>
      <c r="VC5" s="157">
        <v>0</v>
      </c>
      <c r="VD5" s="158">
        <f t="shared" si="72"/>
        <v>1</v>
      </c>
      <c r="VE5" s="132">
        <f t="shared" si="73"/>
        <v>0</v>
      </c>
      <c r="VG5" s="157" t="s">
        <v>19</v>
      </c>
      <c r="VH5" s="157">
        <v>26</v>
      </c>
      <c r="VI5" s="157">
        <v>26</v>
      </c>
      <c r="VJ5" s="157">
        <v>0</v>
      </c>
      <c r="VK5" s="157">
        <v>0</v>
      </c>
      <c r="VL5" s="158">
        <f t="shared" si="74"/>
        <v>1</v>
      </c>
      <c r="VM5" s="132">
        <f t="shared" si="75"/>
        <v>0</v>
      </c>
      <c r="VO5" s="157" t="s">
        <v>19</v>
      </c>
      <c r="VP5" s="157">
        <v>26</v>
      </c>
      <c r="VQ5" s="157">
        <v>26</v>
      </c>
      <c r="VR5" s="157">
        <v>0</v>
      </c>
      <c r="VS5" s="157">
        <v>0</v>
      </c>
      <c r="VT5" s="158">
        <f t="shared" si="76"/>
        <v>1</v>
      </c>
      <c r="VU5" s="132">
        <f t="shared" si="77"/>
        <v>0</v>
      </c>
      <c r="VW5" s="157" t="s">
        <v>19</v>
      </c>
      <c r="VX5" s="157">
        <v>26</v>
      </c>
      <c r="VY5" s="157">
        <v>26</v>
      </c>
      <c r="VZ5" s="157">
        <v>0</v>
      </c>
      <c r="WA5" s="157">
        <v>0</v>
      </c>
      <c r="WB5" s="158">
        <f t="shared" si="78"/>
        <v>1</v>
      </c>
      <c r="WC5" s="132">
        <f t="shared" si="79"/>
        <v>0</v>
      </c>
      <c r="WE5" s="157" t="s">
        <v>19</v>
      </c>
      <c r="WF5" s="157">
        <v>26</v>
      </c>
      <c r="WG5" s="157">
        <v>26</v>
      </c>
      <c r="WH5" s="157">
        <v>0</v>
      </c>
      <c r="WI5" s="157">
        <v>0</v>
      </c>
      <c r="WJ5" s="158">
        <f t="shared" si="80"/>
        <v>1</v>
      </c>
      <c r="WK5" s="132">
        <f t="shared" si="81"/>
        <v>0</v>
      </c>
      <c r="WM5" s="157" t="s">
        <v>19</v>
      </c>
      <c r="WN5" s="157">
        <v>26</v>
      </c>
      <c r="WO5" s="157">
        <v>26</v>
      </c>
      <c r="WP5" s="157">
        <v>0</v>
      </c>
      <c r="WQ5" s="157">
        <v>0</v>
      </c>
      <c r="WR5" s="158">
        <f t="shared" si="82"/>
        <v>1</v>
      </c>
      <c r="WS5" s="132">
        <f t="shared" si="83"/>
        <v>0</v>
      </c>
      <c r="WU5" s="157" t="s">
        <v>19</v>
      </c>
      <c r="WV5" s="157">
        <v>26</v>
      </c>
      <c r="WW5" s="157">
        <v>26</v>
      </c>
      <c r="WX5" s="157">
        <v>0</v>
      </c>
      <c r="WY5" s="157">
        <v>0</v>
      </c>
      <c r="WZ5" s="158">
        <f t="shared" si="84"/>
        <v>1</v>
      </c>
      <c r="XA5" s="132">
        <f t="shared" si="85"/>
        <v>0</v>
      </c>
      <c r="XC5" s="157" t="s">
        <v>19</v>
      </c>
      <c r="XD5" s="157">
        <v>26</v>
      </c>
      <c r="XE5" s="157">
        <v>26</v>
      </c>
      <c r="XF5" s="157">
        <v>0</v>
      </c>
      <c r="XG5" s="157">
        <v>0</v>
      </c>
      <c r="XH5" s="158">
        <f t="shared" si="86"/>
        <v>1</v>
      </c>
      <c r="XI5" s="132">
        <f t="shared" si="87"/>
        <v>0</v>
      </c>
      <c r="XK5" s="157" t="s">
        <v>19</v>
      </c>
      <c r="XL5" s="157">
        <v>26</v>
      </c>
      <c r="XM5" s="157">
        <v>26</v>
      </c>
      <c r="XN5" s="157">
        <v>0</v>
      </c>
      <c r="XO5" s="157">
        <v>0</v>
      </c>
      <c r="XP5" s="158">
        <f t="shared" si="88"/>
        <v>1</v>
      </c>
      <c r="XQ5" s="132">
        <f t="shared" si="89"/>
        <v>0</v>
      </c>
      <c r="XS5" s="157" t="s">
        <v>19</v>
      </c>
      <c r="XT5" s="157">
        <v>26</v>
      </c>
      <c r="XU5" s="157">
        <v>26</v>
      </c>
      <c r="XV5" s="157">
        <v>0</v>
      </c>
      <c r="XW5" s="157">
        <v>0</v>
      </c>
      <c r="XX5" s="158">
        <f t="shared" si="90"/>
        <v>1</v>
      </c>
      <c r="XY5" s="132">
        <f t="shared" si="91"/>
        <v>0</v>
      </c>
      <c r="YA5" s="157" t="s">
        <v>19</v>
      </c>
      <c r="YB5" s="157">
        <v>26</v>
      </c>
      <c r="YC5" s="157">
        <v>26</v>
      </c>
      <c r="YD5" s="157">
        <v>0</v>
      </c>
      <c r="YE5" s="157">
        <v>0</v>
      </c>
      <c r="YF5" s="158">
        <f t="shared" si="92"/>
        <v>1</v>
      </c>
      <c r="YG5" s="132">
        <f t="shared" si="93"/>
        <v>0</v>
      </c>
      <c r="YI5" s="157" t="s">
        <v>19</v>
      </c>
      <c r="YJ5" s="157">
        <v>26</v>
      </c>
      <c r="YK5" s="157">
        <v>26</v>
      </c>
      <c r="YL5" s="157">
        <v>0</v>
      </c>
      <c r="YM5" s="157">
        <v>0</v>
      </c>
      <c r="YN5" s="158">
        <f t="shared" si="94"/>
        <v>1</v>
      </c>
      <c r="YO5" s="132">
        <f t="shared" si="95"/>
        <v>0</v>
      </c>
      <c r="YQ5" s="157" t="s">
        <v>19</v>
      </c>
      <c r="YR5" s="157">
        <v>26</v>
      </c>
      <c r="YS5" s="157">
        <v>26</v>
      </c>
      <c r="YT5" s="157">
        <v>0</v>
      </c>
      <c r="YU5" s="157">
        <v>0</v>
      </c>
      <c r="YV5" s="158">
        <f t="shared" si="96"/>
        <v>1</v>
      </c>
      <c r="YW5" s="132">
        <f t="shared" si="97"/>
        <v>0</v>
      </c>
      <c r="YY5" s="157" t="s">
        <v>19</v>
      </c>
      <c r="YZ5" s="157">
        <v>26</v>
      </c>
      <c r="ZA5" s="157">
        <v>26</v>
      </c>
      <c r="ZB5" s="157">
        <v>0</v>
      </c>
      <c r="ZC5" s="157">
        <v>0</v>
      </c>
      <c r="ZD5" s="158">
        <f t="shared" si="98"/>
        <v>1</v>
      </c>
      <c r="ZE5" s="132">
        <f t="shared" si="99"/>
        <v>0</v>
      </c>
      <c r="ZG5" s="157" t="s">
        <v>19</v>
      </c>
      <c r="ZH5" s="157">
        <v>26</v>
      </c>
      <c r="ZI5" s="157">
        <v>26</v>
      </c>
      <c r="ZJ5" s="157">
        <v>0</v>
      </c>
      <c r="ZK5" s="157">
        <v>0</v>
      </c>
      <c r="ZL5" s="158">
        <f t="shared" si="100"/>
        <v>1</v>
      </c>
      <c r="ZM5" s="132">
        <f t="shared" si="101"/>
        <v>0</v>
      </c>
      <c r="ZO5" s="157" t="s">
        <v>19</v>
      </c>
      <c r="ZP5" s="157">
        <v>26</v>
      </c>
      <c r="ZQ5" s="157">
        <v>26</v>
      </c>
      <c r="ZR5" s="157">
        <v>0</v>
      </c>
      <c r="ZS5" s="157">
        <v>0</v>
      </c>
      <c r="ZT5" s="158">
        <f t="shared" si="102"/>
        <v>1</v>
      </c>
      <c r="ZU5" s="132">
        <f t="shared" si="103"/>
        <v>0</v>
      </c>
      <c r="ZW5" s="157" t="s">
        <v>19</v>
      </c>
      <c r="ZX5" s="157">
        <v>26</v>
      </c>
      <c r="ZY5" s="157">
        <v>26</v>
      </c>
      <c r="ZZ5" s="157">
        <v>0</v>
      </c>
      <c r="AAA5" s="157">
        <v>0</v>
      </c>
      <c r="AAB5" s="158">
        <f t="shared" si="104"/>
        <v>1</v>
      </c>
      <c r="AAC5" s="132">
        <f t="shared" si="105"/>
        <v>0</v>
      </c>
      <c r="AAE5" s="157" t="s">
        <v>19</v>
      </c>
      <c r="AAF5" s="157">
        <v>26</v>
      </c>
      <c r="AAG5" s="157">
        <v>26</v>
      </c>
      <c r="AAH5" s="157">
        <v>0</v>
      </c>
      <c r="AAI5" s="157">
        <v>0</v>
      </c>
      <c r="AAJ5" s="158">
        <f t="shared" si="106"/>
        <v>1</v>
      </c>
      <c r="AAK5" s="132">
        <f t="shared" si="107"/>
        <v>0</v>
      </c>
    </row>
    <row r="6" spans="1:713" ht="15">
      <c r="A6" s="19">
        <v>1</v>
      </c>
      <c r="B6" s="19"/>
      <c r="C6" s="18" t="s">
        <v>20</v>
      </c>
      <c r="D6" s="18">
        <v>11</v>
      </c>
      <c r="E6" s="18">
        <v>11</v>
      </c>
      <c r="F6" s="18">
        <v>0</v>
      </c>
      <c r="G6" s="18">
        <v>0</v>
      </c>
      <c r="H6" s="19">
        <v>1</v>
      </c>
      <c r="J6" s="58" t="s">
        <v>20</v>
      </c>
      <c r="K6" s="58">
        <v>11</v>
      </c>
      <c r="L6" s="58">
        <v>11</v>
      </c>
      <c r="M6" s="58">
        <v>0</v>
      </c>
      <c r="N6" s="58">
        <v>0</v>
      </c>
      <c r="O6" s="59">
        <v>1</v>
      </c>
      <c r="P6" s="59">
        <f t="shared" si="0"/>
        <v>0</v>
      </c>
      <c r="R6" s="18" t="s">
        <v>20</v>
      </c>
      <c r="S6" s="18">
        <v>11</v>
      </c>
      <c r="T6" s="18">
        <v>11</v>
      </c>
      <c r="U6" s="18">
        <v>0</v>
      </c>
      <c r="V6" s="18">
        <v>0</v>
      </c>
      <c r="W6" s="19">
        <v>1</v>
      </c>
      <c r="X6" s="19">
        <f t="shared" si="1"/>
        <v>0</v>
      </c>
      <c r="Z6" s="51" t="s">
        <v>20</v>
      </c>
      <c r="AA6" s="51">
        <v>11</v>
      </c>
      <c r="AB6" s="52">
        <v>11</v>
      </c>
      <c r="AC6" s="53">
        <v>0</v>
      </c>
      <c r="AD6" s="51">
        <v>0</v>
      </c>
      <c r="AE6" s="54">
        <v>1</v>
      </c>
      <c r="AF6" s="19">
        <f t="shared" si="2"/>
        <v>0</v>
      </c>
      <c r="AH6" s="19">
        <v>1</v>
      </c>
      <c r="AI6" s="19">
        <f t="shared" si="3"/>
        <v>0</v>
      </c>
      <c r="AK6" s="18" t="s">
        <v>20</v>
      </c>
      <c r="AL6" s="18">
        <v>11</v>
      </c>
      <c r="AM6" s="18">
        <v>11</v>
      </c>
      <c r="AN6" s="18">
        <v>0</v>
      </c>
      <c r="AO6" s="18">
        <v>0</v>
      </c>
      <c r="AP6" s="19">
        <f t="shared" si="4"/>
        <v>1</v>
      </c>
      <c r="AQ6" s="19">
        <f t="shared" si="5"/>
        <v>0</v>
      </c>
      <c r="AS6" s="18" t="s">
        <v>20</v>
      </c>
      <c r="AT6" s="18">
        <v>11</v>
      </c>
      <c r="AU6" s="18">
        <v>11</v>
      </c>
      <c r="AV6" s="18">
        <v>0</v>
      </c>
      <c r="AW6" s="18">
        <v>0</v>
      </c>
      <c r="AX6" s="19">
        <v>1</v>
      </c>
      <c r="AY6" s="19">
        <f t="shared" si="6"/>
        <v>0</v>
      </c>
      <c r="BA6" s="18" t="s">
        <v>20</v>
      </c>
      <c r="BB6" s="18">
        <v>11</v>
      </c>
      <c r="BC6" s="18">
        <v>11</v>
      </c>
      <c r="BD6" s="18">
        <v>0</v>
      </c>
      <c r="BE6" s="18">
        <v>0</v>
      </c>
      <c r="BF6" s="19">
        <v>1</v>
      </c>
      <c r="BG6" s="19">
        <f t="shared" si="7"/>
        <v>0</v>
      </c>
      <c r="BI6" s="18" t="s">
        <v>20</v>
      </c>
      <c r="BJ6" s="18">
        <v>11</v>
      </c>
      <c r="BK6" s="18">
        <v>11</v>
      </c>
      <c r="BL6" s="18">
        <v>0</v>
      </c>
      <c r="BM6" s="18">
        <v>0</v>
      </c>
      <c r="BN6" s="19">
        <v>1</v>
      </c>
      <c r="BO6" s="19">
        <f t="shared" si="8"/>
        <v>0</v>
      </c>
      <c r="BQ6" s="18" t="s">
        <v>20</v>
      </c>
      <c r="BR6" s="18">
        <v>11</v>
      </c>
      <c r="BS6" s="18">
        <v>11</v>
      </c>
      <c r="BT6" s="18">
        <v>0</v>
      </c>
      <c r="BU6" s="18">
        <v>0</v>
      </c>
      <c r="BV6" s="19">
        <v>1</v>
      </c>
      <c r="BW6" s="19">
        <f t="shared" si="9"/>
        <v>0</v>
      </c>
      <c r="BY6" s="18" t="s">
        <v>20</v>
      </c>
      <c r="BZ6" s="18">
        <v>11</v>
      </c>
      <c r="CA6" s="18">
        <v>11</v>
      </c>
      <c r="CB6" s="18">
        <v>0</v>
      </c>
      <c r="CC6" s="18">
        <v>0</v>
      </c>
      <c r="CD6" s="19">
        <v>1</v>
      </c>
      <c r="CE6" s="19">
        <f t="shared" si="10"/>
        <v>0</v>
      </c>
      <c r="CG6" s="2" t="s">
        <v>20</v>
      </c>
      <c r="CH6" s="2">
        <v>11</v>
      </c>
      <c r="CI6" s="2">
        <v>11</v>
      </c>
      <c r="CJ6" s="2">
        <v>0</v>
      </c>
      <c r="CK6" s="2">
        <v>0</v>
      </c>
      <c r="CL6" s="4">
        <v>1</v>
      </c>
      <c r="CM6" s="19">
        <f t="shared" si="11"/>
        <v>0</v>
      </c>
      <c r="CO6" s="2" t="s">
        <v>20</v>
      </c>
      <c r="CP6" s="2">
        <v>11</v>
      </c>
      <c r="CQ6" s="2">
        <v>11</v>
      </c>
      <c r="CR6" s="2">
        <v>0</v>
      </c>
      <c r="CS6" s="2">
        <v>0</v>
      </c>
      <c r="CT6" s="4">
        <v>1</v>
      </c>
      <c r="CU6" s="19">
        <f t="shared" si="12"/>
        <v>0</v>
      </c>
      <c r="CW6" s="2" t="s">
        <v>20</v>
      </c>
      <c r="CX6" s="2">
        <v>11</v>
      </c>
      <c r="CY6" s="2">
        <v>11</v>
      </c>
      <c r="CZ6" s="2">
        <v>0</v>
      </c>
      <c r="DA6" s="2">
        <v>0</v>
      </c>
      <c r="DB6" s="4">
        <v>1</v>
      </c>
      <c r="DC6" s="19">
        <f t="shared" si="13"/>
        <v>0</v>
      </c>
      <c r="DE6" s="2" t="s">
        <v>20</v>
      </c>
      <c r="DF6" s="2">
        <v>11</v>
      </c>
      <c r="DG6" s="2">
        <v>11</v>
      </c>
      <c r="DH6" s="2">
        <v>0</v>
      </c>
      <c r="DI6" s="2">
        <v>0</v>
      </c>
      <c r="DJ6" s="4">
        <v>1</v>
      </c>
      <c r="DK6" s="19">
        <f t="shared" si="14"/>
        <v>0</v>
      </c>
      <c r="DM6" s="2" t="s">
        <v>20</v>
      </c>
      <c r="DN6" s="2">
        <v>11</v>
      </c>
      <c r="DO6" s="2">
        <v>11</v>
      </c>
      <c r="DP6" s="2">
        <v>0</v>
      </c>
      <c r="DQ6" s="2">
        <v>0</v>
      </c>
      <c r="DR6" s="4">
        <v>1</v>
      </c>
      <c r="DS6" s="19">
        <f t="shared" si="15"/>
        <v>0</v>
      </c>
      <c r="DU6" s="2" t="s">
        <v>20</v>
      </c>
      <c r="DV6" s="2">
        <v>11</v>
      </c>
      <c r="DW6" s="2">
        <v>11</v>
      </c>
      <c r="DX6" s="2">
        <v>0</v>
      </c>
      <c r="DY6" s="2">
        <v>0</v>
      </c>
      <c r="DZ6" s="4">
        <v>1</v>
      </c>
      <c r="EA6" s="19">
        <f t="shared" si="16"/>
        <v>0</v>
      </c>
      <c r="EC6" s="2" t="s">
        <v>20</v>
      </c>
      <c r="ED6" s="2">
        <v>11</v>
      </c>
      <c r="EE6" s="2">
        <v>11</v>
      </c>
      <c r="EF6" s="2">
        <v>0</v>
      </c>
      <c r="EG6" s="2">
        <v>0</v>
      </c>
      <c r="EH6" s="4">
        <v>1</v>
      </c>
      <c r="EI6" s="19">
        <f t="shared" si="17"/>
        <v>0</v>
      </c>
      <c r="EK6" s="2" t="s">
        <v>20</v>
      </c>
      <c r="EL6" s="2">
        <v>11</v>
      </c>
      <c r="EM6" s="2">
        <v>11</v>
      </c>
      <c r="EN6" s="2">
        <v>0</v>
      </c>
      <c r="EO6" s="2">
        <v>0</v>
      </c>
      <c r="EP6" s="4">
        <v>1</v>
      </c>
      <c r="EQ6" s="19">
        <f t="shared" si="18"/>
        <v>0</v>
      </c>
      <c r="ES6" s="2" t="s">
        <v>20</v>
      </c>
      <c r="ET6" s="2">
        <v>11</v>
      </c>
      <c r="EU6" s="2">
        <v>11</v>
      </c>
      <c r="EV6" s="2">
        <v>0</v>
      </c>
      <c r="EW6" s="2">
        <v>0</v>
      </c>
      <c r="EX6" s="4">
        <v>1</v>
      </c>
      <c r="EY6" s="19">
        <f t="shared" si="19"/>
        <v>0</v>
      </c>
      <c r="FA6" s="2" t="s">
        <v>20</v>
      </c>
      <c r="FB6" s="2">
        <v>11</v>
      </c>
      <c r="FC6" s="2">
        <v>11</v>
      </c>
      <c r="FD6" s="2">
        <v>0</v>
      </c>
      <c r="FE6" s="2">
        <v>0</v>
      </c>
      <c r="FF6" s="4">
        <v>1</v>
      </c>
      <c r="FG6" s="19">
        <f t="shared" si="20"/>
        <v>0</v>
      </c>
      <c r="FI6" s="2" t="s">
        <v>20</v>
      </c>
      <c r="FJ6" s="2">
        <v>11</v>
      </c>
      <c r="FK6" s="2">
        <v>11</v>
      </c>
      <c r="FL6" s="2">
        <v>0</v>
      </c>
      <c r="FM6" s="2">
        <v>0</v>
      </c>
      <c r="FN6" s="4">
        <v>1</v>
      </c>
      <c r="FO6" s="19">
        <f t="shared" si="21"/>
        <v>0</v>
      </c>
      <c r="FQ6" s="2" t="s">
        <v>20</v>
      </c>
      <c r="FR6" s="2">
        <v>11</v>
      </c>
      <c r="FS6" s="2">
        <v>11</v>
      </c>
      <c r="FT6" s="2">
        <v>0</v>
      </c>
      <c r="FU6" s="2">
        <v>0</v>
      </c>
      <c r="FV6" s="4">
        <v>1</v>
      </c>
      <c r="FW6" s="19">
        <f t="shared" si="22"/>
        <v>0</v>
      </c>
      <c r="FY6" s="2" t="s">
        <v>20</v>
      </c>
      <c r="FZ6" s="2">
        <v>11</v>
      </c>
      <c r="GA6" s="2">
        <v>11</v>
      </c>
      <c r="GB6" s="2">
        <v>0</v>
      </c>
      <c r="GC6" s="2">
        <v>0</v>
      </c>
      <c r="GD6" s="4">
        <v>1</v>
      </c>
      <c r="GE6" s="19">
        <f t="shared" si="23"/>
        <v>0</v>
      </c>
      <c r="GG6" s="2" t="s">
        <v>20</v>
      </c>
      <c r="GH6" s="2">
        <v>11</v>
      </c>
      <c r="GI6" s="2">
        <v>11</v>
      </c>
      <c r="GJ6" s="2">
        <v>0</v>
      </c>
      <c r="GK6" s="2">
        <v>0</v>
      </c>
      <c r="GL6" s="4">
        <v>1</v>
      </c>
      <c r="GM6" s="19">
        <f t="shared" si="24"/>
        <v>0</v>
      </c>
      <c r="GO6" s="2" t="s">
        <v>20</v>
      </c>
      <c r="GP6" s="2">
        <v>11</v>
      </c>
      <c r="GQ6" s="2">
        <v>11</v>
      </c>
      <c r="GR6" s="2">
        <v>0</v>
      </c>
      <c r="GS6" s="2">
        <v>0</v>
      </c>
      <c r="GT6" s="4">
        <v>1</v>
      </c>
      <c r="GU6" s="19">
        <f t="shared" si="25"/>
        <v>0</v>
      </c>
      <c r="GW6" s="2" t="s">
        <v>20</v>
      </c>
      <c r="GX6" s="2">
        <v>11</v>
      </c>
      <c r="GY6" s="2">
        <v>11</v>
      </c>
      <c r="GZ6" s="2">
        <v>0</v>
      </c>
      <c r="HA6" s="2">
        <v>0</v>
      </c>
      <c r="HB6" s="4">
        <v>1</v>
      </c>
      <c r="HC6" s="19">
        <f t="shared" si="26"/>
        <v>0</v>
      </c>
      <c r="HE6" s="2" t="s">
        <v>20</v>
      </c>
      <c r="HF6" s="2">
        <v>11</v>
      </c>
      <c r="HG6" s="2">
        <v>11</v>
      </c>
      <c r="HH6" s="2">
        <v>0</v>
      </c>
      <c r="HI6" s="2">
        <v>0</v>
      </c>
      <c r="HJ6" s="4">
        <v>1</v>
      </c>
      <c r="HK6" s="19">
        <f t="shared" si="27"/>
        <v>0</v>
      </c>
      <c r="HM6" s="2" t="s">
        <v>20</v>
      </c>
      <c r="HN6" s="2">
        <v>11</v>
      </c>
      <c r="HO6" s="2">
        <v>11</v>
      </c>
      <c r="HP6" s="2">
        <v>0</v>
      </c>
      <c r="HQ6" s="2">
        <v>0</v>
      </c>
      <c r="HR6" s="4">
        <v>1</v>
      </c>
      <c r="HS6" s="19">
        <f t="shared" si="28"/>
        <v>0</v>
      </c>
      <c r="HU6" s="2" t="s">
        <v>20</v>
      </c>
      <c r="HV6" s="2">
        <v>11</v>
      </c>
      <c r="HW6" s="2">
        <v>11</v>
      </c>
      <c r="HX6" s="2">
        <v>0</v>
      </c>
      <c r="HY6" s="2">
        <v>0</v>
      </c>
      <c r="HZ6" s="4">
        <v>1</v>
      </c>
      <c r="IA6" s="19">
        <f t="shared" si="29"/>
        <v>0</v>
      </c>
      <c r="IC6" s="2" t="s">
        <v>20</v>
      </c>
      <c r="ID6" s="2">
        <v>11</v>
      </c>
      <c r="IE6" s="2">
        <v>11</v>
      </c>
      <c r="IF6" s="2">
        <v>0</v>
      </c>
      <c r="IG6" s="2">
        <v>0</v>
      </c>
      <c r="IH6" s="4">
        <v>1</v>
      </c>
      <c r="II6" s="19">
        <f t="shared" si="30"/>
        <v>0</v>
      </c>
      <c r="IK6" s="2" t="s">
        <v>20</v>
      </c>
      <c r="IL6" s="2">
        <v>11</v>
      </c>
      <c r="IM6" s="2">
        <v>11</v>
      </c>
      <c r="IN6" s="2">
        <v>0</v>
      </c>
      <c r="IO6" s="2">
        <v>0</v>
      </c>
      <c r="IP6" s="4">
        <v>1</v>
      </c>
      <c r="IQ6" s="19">
        <f t="shared" si="31"/>
        <v>0</v>
      </c>
      <c r="IS6" s="2" t="s">
        <v>20</v>
      </c>
      <c r="IT6" s="2">
        <v>11</v>
      </c>
      <c r="IU6" s="2">
        <v>11</v>
      </c>
      <c r="IV6" s="2">
        <v>0</v>
      </c>
      <c r="IW6" s="2">
        <v>0</v>
      </c>
      <c r="IX6" s="4">
        <v>1</v>
      </c>
      <c r="IY6" s="19">
        <f t="shared" si="32"/>
        <v>0</v>
      </c>
      <c r="JA6" s="2" t="s">
        <v>20</v>
      </c>
      <c r="JB6" s="2">
        <v>11</v>
      </c>
      <c r="JC6" s="2">
        <v>11</v>
      </c>
      <c r="JD6" s="2">
        <v>0</v>
      </c>
      <c r="JE6" s="2">
        <v>0</v>
      </c>
      <c r="JF6" s="4">
        <v>1</v>
      </c>
      <c r="JG6" s="19">
        <f t="shared" si="33"/>
        <v>0</v>
      </c>
      <c r="JI6" s="2" t="s">
        <v>20</v>
      </c>
      <c r="JJ6" s="2">
        <v>11</v>
      </c>
      <c r="JK6" s="2">
        <v>11</v>
      </c>
      <c r="JL6" s="2">
        <v>0</v>
      </c>
      <c r="JM6" s="2">
        <v>0</v>
      </c>
      <c r="JN6" s="4">
        <v>1</v>
      </c>
      <c r="JO6" s="19">
        <f t="shared" si="34"/>
        <v>0</v>
      </c>
      <c r="JQ6" s="2" t="s">
        <v>20</v>
      </c>
      <c r="JR6" s="2">
        <v>11</v>
      </c>
      <c r="JS6" s="2">
        <v>11</v>
      </c>
      <c r="JT6" s="2">
        <v>0</v>
      </c>
      <c r="JU6" s="2">
        <v>0</v>
      </c>
      <c r="JV6" s="4">
        <v>1</v>
      </c>
      <c r="JW6" s="19">
        <f t="shared" si="35"/>
        <v>0</v>
      </c>
      <c r="JY6" s="2" t="s">
        <v>20</v>
      </c>
      <c r="JZ6" s="2">
        <v>11</v>
      </c>
      <c r="KA6" s="2">
        <v>11</v>
      </c>
      <c r="KB6" s="2">
        <v>0</v>
      </c>
      <c r="KC6" s="2">
        <v>0</v>
      </c>
      <c r="KD6" s="4">
        <v>1</v>
      </c>
      <c r="KE6" s="19">
        <f t="shared" si="36"/>
        <v>0</v>
      </c>
      <c r="KG6" s="2" t="s">
        <v>20</v>
      </c>
      <c r="KH6" s="2">
        <v>11</v>
      </c>
      <c r="KI6" s="2">
        <v>11</v>
      </c>
      <c r="KJ6" s="2">
        <v>0</v>
      </c>
      <c r="KK6" s="2">
        <v>0</v>
      </c>
      <c r="KL6" s="4">
        <v>1</v>
      </c>
      <c r="KM6" s="19">
        <f t="shared" si="37"/>
        <v>0</v>
      </c>
      <c r="KO6" s="2" t="s">
        <v>20</v>
      </c>
      <c r="KP6" s="2">
        <v>11</v>
      </c>
      <c r="KQ6" s="2">
        <v>11</v>
      </c>
      <c r="KR6" s="2">
        <v>0</v>
      </c>
      <c r="KS6" s="2">
        <v>0</v>
      </c>
      <c r="KT6" s="4">
        <v>1</v>
      </c>
      <c r="KU6" s="19">
        <f t="shared" si="38"/>
        <v>0</v>
      </c>
      <c r="KW6" s="2" t="s">
        <v>20</v>
      </c>
      <c r="KX6" s="2">
        <v>11</v>
      </c>
      <c r="KY6" s="2">
        <v>11</v>
      </c>
      <c r="KZ6" s="2">
        <v>0</v>
      </c>
      <c r="LA6" s="2">
        <v>0</v>
      </c>
      <c r="LB6" s="4">
        <v>1</v>
      </c>
      <c r="LC6" s="19">
        <f t="shared" si="39"/>
        <v>0</v>
      </c>
      <c r="LE6" s="2" t="s">
        <v>20</v>
      </c>
      <c r="LF6" s="2">
        <v>11</v>
      </c>
      <c r="LG6" s="2">
        <v>11</v>
      </c>
      <c r="LH6" s="2">
        <v>0</v>
      </c>
      <c r="LI6" s="2">
        <v>0</v>
      </c>
      <c r="LJ6" s="4">
        <v>1</v>
      </c>
      <c r="LK6" s="19">
        <f t="shared" si="40"/>
        <v>0</v>
      </c>
      <c r="LM6" s="2" t="s">
        <v>20</v>
      </c>
      <c r="LN6" s="2">
        <v>11</v>
      </c>
      <c r="LO6" s="2">
        <v>11</v>
      </c>
      <c r="LP6" s="2">
        <v>0</v>
      </c>
      <c r="LQ6" s="2">
        <v>0</v>
      </c>
      <c r="LR6" s="4">
        <v>1</v>
      </c>
      <c r="LS6" s="19">
        <f t="shared" si="41"/>
        <v>0</v>
      </c>
      <c r="LU6" s="2" t="s">
        <v>20</v>
      </c>
      <c r="LV6" s="2">
        <v>11</v>
      </c>
      <c r="LW6" s="2">
        <v>11</v>
      </c>
      <c r="LX6" s="2">
        <v>0</v>
      </c>
      <c r="LY6" s="2">
        <v>0</v>
      </c>
      <c r="LZ6" s="4">
        <v>1</v>
      </c>
      <c r="MA6" s="19">
        <f t="shared" si="42"/>
        <v>0</v>
      </c>
      <c r="MC6" s="2" t="s">
        <v>20</v>
      </c>
      <c r="MD6" s="2">
        <v>11</v>
      </c>
      <c r="ME6" s="2">
        <v>11</v>
      </c>
      <c r="MF6" s="2">
        <v>0</v>
      </c>
      <c r="MG6" s="2">
        <v>0</v>
      </c>
      <c r="MH6" s="4">
        <f t="shared" si="108"/>
        <v>1</v>
      </c>
      <c r="MI6" s="19">
        <f t="shared" si="43"/>
        <v>0</v>
      </c>
      <c r="MK6" s="2" t="s">
        <v>20</v>
      </c>
      <c r="ML6" s="2">
        <v>11</v>
      </c>
      <c r="MM6" s="2">
        <v>11</v>
      </c>
      <c r="MN6" s="2">
        <v>0</v>
      </c>
      <c r="MO6" s="2">
        <v>0</v>
      </c>
      <c r="MP6" s="4">
        <v>1</v>
      </c>
      <c r="MQ6" s="19">
        <f t="shared" si="109"/>
        <v>0</v>
      </c>
      <c r="MS6" s="2" t="s">
        <v>20</v>
      </c>
      <c r="MT6" s="2">
        <v>11</v>
      </c>
      <c r="MU6" s="2">
        <v>11</v>
      </c>
      <c r="MV6" s="2">
        <v>0</v>
      </c>
      <c r="MW6" s="2">
        <v>0</v>
      </c>
      <c r="MX6" s="4">
        <v>1</v>
      </c>
      <c r="MY6" s="19">
        <f t="shared" si="44"/>
        <v>0</v>
      </c>
      <c r="NA6" s="2" t="s">
        <v>20</v>
      </c>
      <c r="NB6" s="2">
        <v>11</v>
      </c>
      <c r="NC6" s="2">
        <v>11</v>
      </c>
      <c r="ND6" s="2">
        <v>0</v>
      </c>
      <c r="NE6" s="2">
        <v>0</v>
      </c>
      <c r="NF6" s="4">
        <v>1</v>
      </c>
      <c r="NG6" s="19">
        <f t="shared" si="45"/>
        <v>0</v>
      </c>
      <c r="NI6" s="2" t="s">
        <v>20</v>
      </c>
      <c r="NJ6" s="2">
        <v>11</v>
      </c>
      <c r="NK6" s="2">
        <v>11</v>
      </c>
      <c r="NL6" s="2">
        <v>0</v>
      </c>
      <c r="NM6" s="2">
        <v>0</v>
      </c>
      <c r="NN6" s="4">
        <v>1</v>
      </c>
      <c r="NO6" s="19">
        <f t="shared" si="46"/>
        <v>0</v>
      </c>
      <c r="NQ6" s="2" t="s">
        <v>20</v>
      </c>
      <c r="NR6" s="2">
        <v>11</v>
      </c>
      <c r="NS6" s="2">
        <v>11</v>
      </c>
      <c r="NT6" s="2">
        <v>0</v>
      </c>
      <c r="NU6" s="2">
        <v>0</v>
      </c>
      <c r="NV6" s="4">
        <v>1</v>
      </c>
      <c r="NW6" s="19">
        <f t="shared" si="47"/>
        <v>0</v>
      </c>
      <c r="NY6" s="2" t="s">
        <v>20</v>
      </c>
      <c r="NZ6" s="2">
        <v>11</v>
      </c>
      <c r="OA6" s="2">
        <v>11</v>
      </c>
      <c r="OB6" s="2">
        <v>0</v>
      </c>
      <c r="OC6" s="2">
        <v>0</v>
      </c>
      <c r="OD6" s="4">
        <v>1</v>
      </c>
      <c r="OE6" s="19">
        <f t="shared" si="48"/>
        <v>0</v>
      </c>
      <c r="OG6" s="2" t="s">
        <v>20</v>
      </c>
      <c r="OH6" s="2">
        <v>11</v>
      </c>
      <c r="OI6" s="2">
        <v>11</v>
      </c>
      <c r="OJ6" s="2">
        <v>0</v>
      </c>
      <c r="OK6" s="2">
        <v>0</v>
      </c>
      <c r="OL6" s="4">
        <v>1</v>
      </c>
      <c r="OM6" s="19">
        <f t="shared" si="49"/>
        <v>0</v>
      </c>
      <c r="OO6" s="2" t="s">
        <v>20</v>
      </c>
      <c r="OP6" s="2">
        <v>11</v>
      </c>
      <c r="OQ6" s="2">
        <v>11</v>
      </c>
      <c r="OR6" s="2">
        <v>0</v>
      </c>
      <c r="OS6" s="2">
        <v>0</v>
      </c>
      <c r="OT6" s="4">
        <f t="shared" si="110"/>
        <v>1</v>
      </c>
      <c r="OU6" s="19">
        <f t="shared" si="50"/>
        <v>0</v>
      </c>
      <c r="OW6" s="129" t="s">
        <v>20</v>
      </c>
      <c r="OX6" s="129">
        <v>11</v>
      </c>
      <c r="OY6" s="129">
        <v>11</v>
      </c>
      <c r="OZ6" s="129">
        <v>0</v>
      </c>
      <c r="PA6" s="129">
        <v>0</v>
      </c>
      <c r="PB6" s="135">
        <v>1</v>
      </c>
      <c r="PC6" s="132">
        <v>0</v>
      </c>
      <c r="PD6" s="129"/>
      <c r="PE6" s="129" t="s">
        <v>20</v>
      </c>
      <c r="PF6" s="129">
        <v>11</v>
      </c>
      <c r="PG6" s="129">
        <v>11</v>
      </c>
      <c r="PH6" s="129">
        <v>0</v>
      </c>
      <c r="PI6" s="129">
        <v>0</v>
      </c>
      <c r="PJ6" s="135">
        <v>1</v>
      </c>
      <c r="PK6" s="132">
        <v>0</v>
      </c>
      <c r="PM6" s="156" t="s">
        <v>20</v>
      </c>
      <c r="PN6" s="156">
        <v>11</v>
      </c>
      <c r="PO6" s="156">
        <v>11</v>
      </c>
      <c r="PP6" s="156">
        <v>0</v>
      </c>
      <c r="PQ6" s="156">
        <v>0</v>
      </c>
      <c r="PR6" s="162">
        <v>1</v>
      </c>
      <c r="PS6" s="132">
        <f t="shared" si="51"/>
        <v>0</v>
      </c>
      <c r="PT6" s="121"/>
      <c r="PU6" s="156" t="s">
        <v>20</v>
      </c>
      <c r="PV6" s="156">
        <v>11</v>
      </c>
      <c r="PW6" s="156">
        <v>11</v>
      </c>
      <c r="PX6" s="156">
        <v>0</v>
      </c>
      <c r="PY6" s="156">
        <v>0</v>
      </c>
      <c r="PZ6" s="162">
        <v>1</v>
      </c>
      <c r="QA6" s="132">
        <f t="shared" si="52"/>
        <v>0</v>
      </c>
      <c r="QB6" s="121"/>
      <c r="QC6" s="156" t="s">
        <v>20</v>
      </c>
      <c r="QD6" s="156">
        <v>11</v>
      </c>
      <c r="QE6" s="156">
        <v>10</v>
      </c>
      <c r="QF6" s="156">
        <v>0</v>
      </c>
      <c r="QG6" s="156">
        <v>1</v>
      </c>
      <c r="QH6" s="162">
        <v>0.91</v>
      </c>
      <c r="QI6" s="132">
        <f t="shared" si="53"/>
        <v>-8.9999999999999969E-2</v>
      </c>
      <c r="QJ6" s="121"/>
      <c r="QK6" s="156" t="s">
        <v>20</v>
      </c>
      <c r="QL6" s="156">
        <v>11</v>
      </c>
      <c r="QM6" s="156">
        <v>11</v>
      </c>
      <c r="QN6" s="156">
        <v>0</v>
      </c>
      <c r="QO6" s="156">
        <v>0</v>
      </c>
      <c r="QP6" s="162">
        <v>1</v>
      </c>
      <c r="QQ6" s="132">
        <f t="shared" si="54"/>
        <v>8.9999999999999969E-2</v>
      </c>
      <c r="QR6" s="121"/>
      <c r="QS6" s="156" t="s">
        <v>20</v>
      </c>
      <c r="QT6" s="156">
        <v>11</v>
      </c>
      <c r="QU6" s="156">
        <v>11</v>
      </c>
      <c r="QV6" s="156">
        <v>0</v>
      </c>
      <c r="QW6" s="156">
        <v>0</v>
      </c>
      <c r="QX6" s="162">
        <v>1</v>
      </c>
      <c r="QY6" s="158">
        <f t="shared" si="55"/>
        <v>0</v>
      </c>
      <c r="QZ6" s="121"/>
      <c r="RA6" s="156" t="s">
        <v>20</v>
      </c>
      <c r="RB6" s="156">
        <v>11</v>
      </c>
      <c r="RC6" s="156">
        <v>11</v>
      </c>
      <c r="RD6" s="156">
        <v>0</v>
      </c>
      <c r="RE6" s="156">
        <v>0</v>
      </c>
      <c r="RF6" s="162">
        <v>1</v>
      </c>
      <c r="RG6" s="132">
        <f t="shared" si="56"/>
        <v>0</v>
      </c>
      <c r="RH6" s="121"/>
      <c r="RI6" s="121"/>
      <c r="RJ6" s="156" t="s">
        <v>20</v>
      </c>
      <c r="RK6" s="156">
        <v>11</v>
      </c>
      <c r="RL6" s="156">
        <v>11</v>
      </c>
      <c r="RM6" s="156">
        <v>0</v>
      </c>
      <c r="RN6" s="156">
        <v>0</v>
      </c>
      <c r="RO6" s="162">
        <f t="shared" si="57"/>
        <v>1</v>
      </c>
      <c r="RP6" s="132">
        <f t="shared" si="58"/>
        <v>0</v>
      </c>
      <c r="RQ6" s="121"/>
      <c r="SU6" s="157" t="s">
        <v>20</v>
      </c>
      <c r="SV6" s="157">
        <v>11</v>
      </c>
      <c r="SW6" s="157">
        <v>11</v>
      </c>
      <c r="SX6" s="157">
        <v>0</v>
      </c>
      <c r="SY6" s="157">
        <v>0</v>
      </c>
      <c r="SZ6" s="158">
        <f t="shared" si="111"/>
        <v>1</v>
      </c>
      <c r="TA6" s="132">
        <f t="shared" si="59"/>
        <v>0</v>
      </c>
      <c r="TC6" s="157" t="s">
        <v>20</v>
      </c>
      <c r="TD6" s="157">
        <v>11</v>
      </c>
      <c r="TE6" s="157">
        <v>11</v>
      </c>
      <c r="TF6" s="157">
        <v>0</v>
      </c>
      <c r="TG6" s="157">
        <v>0</v>
      </c>
      <c r="TH6" s="158">
        <f t="shared" si="60"/>
        <v>1</v>
      </c>
      <c r="TI6" s="132">
        <f t="shared" si="61"/>
        <v>0</v>
      </c>
      <c r="TK6" s="157" t="s">
        <v>20</v>
      </c>
      <c r="TL6" s="157">
        <v>11</v>
      </c>
      <c r="TM6" s="157">
        <v>11</v>
      </c>
      <c r="TN6" s="157">
        <v>0</v>
      </c>
      <c r="TO6" s="157">
        <v>0</v>
      </c>
      <c r="TP6" s="158">
        <f t="shared" si="62"/>
        <v>1</v>
      </c>
      <c r="TQ6" s="132">
        <f t="shared" si="63"/>
        <v>0</v>
      </c>
      <c r="TS6" s="157" t="s">
        <v>20</v>
      </c>
      <c r="TT6" s="157">
        <v>11</v>
      </c>
      <c r="TU6" s="157">
        <v>11</v>
      </c>
      <c r="TV6" s="157">
        <v>0</v>
      </c>
      <c r="TW6" s="157">
        <v>0</v>
      </c>
      <c r="TX6" s="158">
        <f t="shared" si="64"/>
        <v>1</v>
      </c>
      <c r="TY6" s="132">
        <f t="shared" si="65"/>
        <v>0</v>
      </c>
      <c r="UA6" s="157" t="s">
        <v>20</v>
      </c>
      <c r="UB6" s="157">
        <v>11</v>
      </c>
      <c r="UC6" s="157">
        <v>11</v>
      </c>
      <c r="UD6" s="157">
        <v>0</v>
      </c>
      <c r="UE6" s="157">
        <v>0</v>
      </c>
      <c r="UF6" s="158">
        <f t="shared" si="66"/>
        <v>1</v>
      </c>
      <c r="UG6" s="132">
        <f t="shared" si="67"/>
        <v>0</v>
      </c>
      <c r="UI6" s="157" t="s">
        <v>20</v>
      </c>
      <c r="UJ6" s="157">
        <v>11</v>
      </c>
      <c r="UK6" s="157">
        <v>11</v>
      </c>
      <c r="UL6" s="157">
        <v>0</v>
      </c>
      <c r="UM6" s="157">
        <v>0</v>
      </c>
      <c r="UN6" s="158">
        <f t="shared" si="68"/>
        <v>1</v>
      </c>
      <c r="UO6" s="132">
        <f t="shared" si="69"/>
        <v>0</v>
      </c>
      <c r="UQ6" s="157" t="s">
        <v>20</v>
      </c>
      <c r="UR6" s="157">
        <v>11</v>
      </c>
      <c r="US6" s="157">
        <v>11</v>
      </c>
      <c r="UT6" s="157">
        <v>0</v>
      </c>
      <c r="UU6" s="157">
        <v>0</v>
      </c>
      <c r="UV6" s="158">
        <f t="shared" si="70"/>
        <v>1</v>
      </c>
      <c r="UW6" s="132">
        <f t="shared" si="71"/>
        <v>0</v>
      </c>
      <c r="UY6" s="157" t="s">
        <v>20</v>
      </c>
      <c r="UZ6" s="157">
        <v>11</v>
      </c>
      <c r="VA6" s="157">
        <v>11</v>
      </c>
      <c r="VB6" s="157">
        <v>0</v>
      </c>
      <c r="VC6" s="157">
        <v>0</v>
      </c>
      <c r="VD6" s="158">
        <f t="shared" si="72"/>
        <v>1</v>
      </c>
      <c r="VE6" s="132">
        <f t="shared" si="73"/>
        <v>0</v>
      </c>
      <c r="VG6" s="157" t="s">
        <v>20</v>
      </c>
      <c r="VH6" s="157">
        <v>11</v>
      </c>
      <c r="VI6" s="157">
        <v>11</v>
      </c>
      <c r="VJ6" s="157">
        <v>0</v>
      </c>
      <c r="VK6" s="157">
        <v>0</v>
      </c>
      <c r="VL6" s="158">
        <f t="shared" si="74"/>
        <v>1</v>
      </c>
      <c r="VM6" s="132">
        <f t="shared" si="75"/>
        <v>0</v>
      </c>
      <c r="VO6" s="157" t="s">
        <v>20</v>
      </c>
      <c r="VP6" s="157">
        <v>11</v>
      </c>
      <c r="VQ6" s="157">
        <v>11</v>
      </c>
      <c r="VR6" s="157">
        <v>0</v>
      </c>
      <c r="VS6" s="157">
        <v>0</v>
      </c>
      <c r="VT6" s="158">
        <f t="shared" si="76"/>
        <v>1</v>
      </c>
      <c r="VU6" s="132">
        <f t="shared" si="77"/>
        <v>0</v>
      </c>
      <c r="VW6" s="157" t="s">
        <v>20</v>
      </c>
      <c r="VX6" s="157">
        <v>11</v>
      </c>
      <c r="VY6" s="157">
        <v>11</v>
      </c>
      <c r="VZ6" s="157">
        <v>0</v>
      </c>
      <c r="WA6" s="157">
        <v>0</v>
      </c>
      <c r="WB6" s="158">
        <f t="shared" si="78"/>
        <v>1</v>
      </c>
      <c r="WC6" s="132">
        <f t="shared" si="79"/>
        <v>0</v>
      </c>
      <c r="WE6" s="157" t="s">
        <v>20</v>
      </c>
      <c r="WF6" s="157">
        <v>11</v>
      </c>
      <c r="WG6" s="157">
        <v>11</v>
      </c>
      <c r="WH6" s="157">
        <v>0</v>
      </c>
      <c r="WI6" s="157">
        <v>0</v>
      </c>
      <c r="WJ6" s="158">
        <f t="shared" si="80"/>
        <v>1</v>
      </c>
      <c r="WK6" s="132">
        <f t="shared" si="81"/>
        <v>0</v>
      </c>
      <c r="WM6" s="157" t="s">
        <v>20</v>
      </c>
      <c r="WN6" s="157">
        <v>11</v>
      </c>
      <c r="WO6" s="157">
        <v>11</v>
      </c>
      <c r="WP6" s="157">
        <v>0</v>
      </c>
      <c r="WQ6" s="157">
        <v>0</v>
      </c>
      <c r="WR6" s="158">
        <f t="shared" si="82"/>
        <v>1</v>
      </c>
      <c r="WS6" s="132">
        <f t="shared" si="83"/>
        <v>0</v>
      </c>
      <c r="WU6" s="157" t="s">
        <v>20</v>
      </c>
      <c r="WV6" s="157">
        <v>11</v>
      </c>
      <c r="WW6" s="157">
        <v>11</v>
      </c>
      <c r="WX6" s="157">
        <v>0</v>
      </c>
      <c r="WY6" s="157">
        <v>0</v>
      </c>
      <c r="WZ6" s="158">
        <f t="shared" si="84"/>
        <v>1</v>
      </c>
      <c r="XA6" s="132">
        <f t="shared" si="85"/>
        <v>0</v>
      </c>
      <c r="XC6" s="157" t="s">
        <v>20</v>
      </c>
      <c r="XD6" s="157">
        <v>11</v>
      </c>
      <c r="XE6" s="157">
        <v>11</v>
      </c>
      <c r="XF6" s="157">
        <v>0</v>
      </c>
      <c r="XG6" s="157">
        <v>0</v>
      </c>
      <c r="XH6" s="158">
        <f t="shared" si="86"/>
        <v>1</v>
      </c>
      <c r="XI6" s="132">
        <f t="shared" si="87"/>
        <v>0</v>
      </c>
      <c r="XK6" s="157" t="s">
        <v>20</v>
      </c>
      <c r="XL6" s="157">
        <v>11</v>
      </c>
      <c r="XM6" s="157">
        <v>11</v>
      </c>
      <c r="XN6" s="157">
        <v>0</v>
      </c>
      <c r="XO6" s="157">
        <v>0</v>
      </c>
      <c r="XP6" s="158">
        <f t="shared" si="88"/>
        <v>1</v>
      </c>
      <c r="XQ6" s="132">
        <f t="shared" si="89"/>
        <v>0</v>
      </c>
      <c r="XS6" s="157" t="s">
        <v>20</v>
      </c>
      <c r="XT6" s="157">
        <v>11</v>
      </c>
      <c r="XU6" s="157">
        <v>11</v>
      </c>
      <c r="XV6" s="157">
        <v>0</v>
      </c>
      <c r="XW6" s="157">
        <v>0</v>
      </c>
      <c r="XX6" s="158">
        <f t="shared" si="90"/>
        <v>1</v>
      </c>
      <c r="XY6" s="132">
        <f t="shared" si="91"/>
        <v>0</v>
      </c>
      <c r="YA6" s="157" t="s">
        <v>20</v>
      </c>
      <c r="YB6" s="157">
        <v>11</v>
      </c>
      <c r="YC6" s="157">
        <v>11</v>
      </c>
      <c r="YD6" s="157">
        <v>0</v>
      </c>
      <c r="YE6" s="157">
        <v>0</v>
      </c>
      <c r="YF6" s="158">
        <f t="shared" si="92"/>
        <v>1</v>
      </c>
      <c r="YG6" s="132">
        <f t="shared" si="93"/>
        <v>0</v>
      </c>
      <c r="YI6" s="157" t="s">
        <v>20</v>
      </c>
      <c r="YJ6" s="157">
        <v>11</v>
      </c>
      <c r="YK6" s="157">
        <v>11</v>
      </c>
      <c r="YL6" s="157">
        <v>0</v>
      </c>
      <c r="YM6" s="157">
        <v>0</v>
      </c>
      <c r="YN6" s="158">
        <f t="shared" si="94"/>
        <v>1</v>
      </c>
      <c r="YO6" s="132">
        <f t="shared" si="95"/>
        <v>0</v>
      </c>
      <c r="YQ6" s="157" t="s">
        <v>20</v>
      </c>
      <c r="YR6" s="157">
        <v>11</v>
      </c>
      <c r="YS6" s="157">
        <v>11</v>
      </c>
      <c r="YT6" s="157">
        <v>0</v>
      </c>
      <c r="YU6" s="157">
        <v>0</v>
      </c>
      <c r="YV6" s="158">
        <f t="shared" si="96"/>
        <v>1</v>
      </c>
      <c r="YW6" s="132">
        <f t="shared" si="97"/>
        <v>0</v>
      </c>
      <c r="YY6" s="157" t="s">
        <v>20</v>
      </c>
      <c r="YZ6" s="157">
        <v>11</v>
      </c>
      <c r="ZA6" s="157">
        <v>11</v>
      </c>
      <c r="ZB6" s="157">
        <v>0</v>
      </c>
      <c r="ZC6" s="157">
        <v>0</v>
      </c>
      <c r="ZD6" s="158">
        <f t="shared" si="98"/>
        <v>1</v>
      </c>
      <c r="ZE6" s="132">
        <f t="shared" si="99"/>
        <v>0</v>
      </c>
      <c r="ZG6" s="157" t="s">
        <v>20</v>
      </c>
      <c r="ZH6" s="157">
        <v>11</v>
      </c>
      <c r="ZI6" s="157">
        <v>11</v>
      </c>
      <c r="ZJ6" s="157">
        <v>0</v>
      </c>
      <c r="ZK6" s="157">
        <v>0</v>
      </c>
      <c r="ZL6" s="158">
        <f t="shared" si="100"/>
        <v>1</v>
      </c>
      <c r="ZM6" s="132">
        <f t="shared" si="101"/>
        <v>0</v>
      </c>
      <c r="ZO6" s="157" t="s">
        <v>20</v>
      </c>
      <c r="ZP6" s="157">
        <v>11</v>
      </c>
      <c r="ZQ6" s="157">
        <v>11</v>
      </c>
      <c r="ZR6" s="157">
        <v>0</v>
      </c>
      <c r="ZS6" s="157">
        <v>0</v>
      </c>
      <c r="ZT6" s="158">
        <f t="shared" si="102"/>
        <v>1</v>
      </c>
      <c r="ZU6" s="132">
        <f t="shared" si="103"/>
        <v>0</v>
      </c>
      <c r="ZW6" s="157" t="s">
        <v>20</v>
      </c>
      <c r="ZX6" s="157">
        <v>11</v>
      </c>
      <c r="ZY6" s="157">
        <v>11</v>
      </c>
      <c r="ZZ6" s="157">
        <v>0</v>
      </c>
      <c r="AAA6" s="157">
        <v>0</v>
      </c>
      <c r="AAB6" s="158">
        <f t="shared" si="104"/>
        <v>1</v>
      </c>
      <c r="AAC6" s="132">
        <f t="shared" si="105"/>
        <v>0</v>
      </c>
      <c r="AAE6" s="157" t="s">
        <v>20</v>
      </c>
      <c r="AAF6" s="157">
        <v>11</v>
      </c>
      <c r="AAG6" s="157">
        <v>11</v>
      </c>
      <c r="AAH6" s="157">
        <v>0</v>
      </c>
      <c r="AAI6" s="157">
        <v>0</v>
      </c>
      <c r="AAJ6" s="158">
        <f t="shared" si="106"/>
        <v>1</v>
      </c>
      <c r="AAK6" s="132">
        <f t="shared" si="107"/>
        <v>0</v>
      </c>
    </row>
    <row r="7" spans="1:713" ht="15">
      <c r="A7" s="19">
        <v>1</v>
      </c>
      <c r="B7" s="19"/>
      <c r="C7" s="18" t="s">
        <v>21</v>
      </c>
      <c r="D7" s="18">
        <v>25</v>
      </c>
      <c r="E7" s="18">
        <v>25</v>
      </c>
      <c r="F7" s="18">
        <v>0</v>
      </c>
      <c r="G7" s="18">
        <v>0</v>
      </c>
      <c r="H7" s="19">
        <v>1</v>
      </c>
      <c r="J7" s="58" t="s">
        <v>21</v>
      </c>
      <c r="K7" s="58">
        <v>25</v>
      </c>
      <c r="L7" s="58">
        <v>25</v>
      </c>
      <c r="M7" s="58">
        <v>0</v>
      </c>
      <c r="N7" s="58">
        <v>0</v>
      </c>
      <c r="O7" s="59">
        <v>1</v>
      </c>
      <c r="P7" s="59">
        <f t="shared" si="0"/>
        <v>0</v>
      </c>
      <c r="R7" s="18" t="s">
        <v>21</v>
      </c>
      <c r="S7" s="18">
        <v>25</v>
      </c>
      <c r="T7" s="18">
        <v>25</v>
      </c>
      <c r="U7" s="18">
        <v>0</v>
      </c>
      <c r="V7" s="18">
        <v>0</v>
      </c>
      <c r="W7" s="19">
        <v>1</v>
      </c>
      <c r="X7" s="19">
        <f t="shared" si="1"/>
        <v>0</v>
      </c>
      <c r="Z7" s="51" t="s">
        <v>21</v>
      </c>
      <c r="AA7" s="51">
        <v>25</v>
      </c>
      <c r="AB7" s="52">
        <v>25</v>
      </c>
      <c r="AC7" s="53">
        <v>0</v>
      </c>
      <c r="AD7" s="51">
        <v>0</v>
      </c>
      <c r="AE7" s="54">
        <v>1</v>
      </c>
      <c r="AF7" s="19">
        <f t="shared" si="2"/>
        <v>0</v>
      </c>
      <c r="AH7" s="19">
        <v>1</v>
      </c>
      <c r="AI7" s="19">
        <f t="shared" si="3"/>
        <v>0</v>
      </c>
      <c r="AK7" s="18" t="s">
        <v>21</v>
      </c>
      <c r="AL7" s="18">
        <v>25</v>
      </c>
      <c r="AM7" s="18">
        <v>25</v>
      </c>
      <c r="AN7" s="18">
        <v>0</v>
      </c>
      <c r="AO7" s="18">
        <v>0</v>
      </c>
      <c r="AP7" s="19">
        <f t="shared" si="4"/>
        <v>1</v>
      </c>
      <c r="AQ7" s="19">
        <f t="shared" si="5"/>
        <v>0</v>
      </c>
      <c r="AS7" s="18" t="s">
        <v>21</v>
      </c>
      <c r="AT7" s="18">
        <v>25</v>
      </c>
      <c r="AU7" s="18">
        <v>25</v>
      </c>
      <c r="AV7" s="18">
        <v>0</v>
      </c>
      <c r="AW7" s="18">
        <v>0</v>
      </c>
      <c r="AX7" s="19">
        <v>1</v>
      </c>
      <c r="AY7" s="19">
        <f t="shared" si="6"/>
        <v>0</v>
      </c>
      <c r="BA7" s="18" t="s">
        <v>21</v>
      </c>
      <c r="BB7" s="18">
        <v>25</v>
      </c>
      <c r="BC7" s="18">
        <v>25</v>
      </c>
      <c r="BD7" s="18">
        <v>0</v>
      </c>
      <c r="BE7" s="18">
        <v>0</v>
      </c>
      <c r="BF7" s="19">
        <v>1</v>
      </c>
      <c r="BG7" s="19">
        <f t="shared" si="7"/>
        <v>0</v>
      </c>
      <c r="BI7" s="18" t="s">
        <v>21</v>
      </c>
      <c r="BJ7" s="18">
        <v>25</v>
      </c>
      <c r="BK7" s="18">
        <v>25</v>
      </c>
      <c r="BL7" s="18">
        <v>0</v>
      </c>
      <c r="BM7" s="18">
        <v>0</v>
      </c>
      <c r="BN7" s="19">
        <v>1</v>
      </c>
      <c r="BO7" s="19">
        <f t="shared" si="8"/>
        <v>0</v>
      </c>
      <c r="BQ7" s="18" t="s">
        <v>21</v>
      </c>
      <c r="BR7" s="18">
        <v>25</v>
      </c>
      <c r="BS7" s="18">
        <v>25</v>
      </c>
      <c r="BT7" s="18">
        <v>0</v>
      </c>
      <c r="BU7" s="18">
        <v>0</v>
      </c>
      <c r="BV7" s="19">
        <v>1</v>
      </c>
      <c r="BW7" s="19">
        <f t="shared" si="9"/>
        <v>0</v>
      </c>
      <c r="BY7" s="18" t="s">
        <v>21</v>
      </c>
      <c r="BZ7" s="18">
        <v>25</v>
      </c>
      <c r="CA7" s="18">
        <v>25</v>
      </c>
      <c r="CB7" s="18">
        <v>0</v>
      </c>
      <c r="CC7" s="18">
        <v>0</v>
      </c>
      <c r="CD7" s="19">
        <v>1</v>
      </c>
      <c r="CE7" s="19">
        <f t="shared" si="10"/>
        <v>0</v>
      </c>
      <c r="CG7" s="2" t="s">
        <v>21</v>
      </c>
      <c r="CH7" s="2">
        <v>25</v>
      </c>
      <c r="CI7" s="2">
        <v>25</v>
      </c>
      <c r="CJ7" s="2">
        <v>0</v>
      </c>
      <c r="CK7" s="2">
        <v>0</v>
      </c>
      <c r="CL7" s="4">
        <v>1</v>
      </c>
      <c r="CM7" s="19">
        <f t="shared" si="11"/>
        <v>0</v>
      </c>
      <c r="CO7" s="2" t="s">
        <v>21</v>
      </c>
      <c r="CP7" s="2">
        <v>25</v>
      </c>
      <c r="CQ7" s="2">
        <v>25</v>
      </c>
      <c r="CR7" s="2">
        <v>0</v>
      </c>
      <c r="CS7" s="2">
        <v>0</v>
      </c>
      <c r="CT7" s="4">
        <v>1</v>
      </c>
      <c r="CU7" s="19">
        <f t="shared" si="12"/>
        <v>0</v>
      </c>
      <c r="CW7" s="2" t="s">
        <v>21</v>
      </c>
      <c r="CX7" s="2">
        <v>25</v>
      </c>
      <c r="CY7" s="2">
        <v>25</v>
      </c>
      <c r="CZ7" s="2">
        <v>0</v>
      </c>
      <c r="DA7" s="2">
        <v>0</v>
      </c>
      <c r="DB7" s="4">
        <v>1</v>
      </c>
      <c r="DC7" s="19">
        <f t="shared" si="13"/>
        <v>0</v>
      </c>
      <c r="DE7" s="2" t="s">
        <v>21</v>
      </c>
      <c r="DF7" s="2">
        <v>25</v>
      </c>
      <c r="DG7" s="2">
        <v>25</v>
      </c>
      <c r="DH7" s="2">
        <v>0</v>
      </c>
      <c r="DI7" s="2">
        <v>0</v>
      </c>
      <c r="DJ7" s="4">
        <v>1</v>
      </c>
      <c r="DK7" s="19">
        <f t="shared" si="14"/>
        <v>0</v>
      </c>
      <c r="DM7" s="2" t="s">
        <v>21</v>
      </c>
      <c r="DN7" s="2">
        <v>25</v>
      </c>
      <c r="DO7" s="2">
        <v>25</v>
      </c>
      <c r="DP7" s="2">
        <v>0</v>
      </c>
      <c r="DQ7" s="2">
        <v>0</v>
      </c>
      <c r="DR7" s="4">
        <v>1</v>
      </c>
      <c r="DS7" s="19">
        <f t="shared" si="15"/>
        <v>0</v>
      </c>
      <c r="DU7" s="2" t="s">
        <v>21</v>
      </c>
      <c r="DV7" s="2">
        <v>25</v>
      </c>
      <c r="DW7" s="2">
        <v>25</v>
      </c>
      <c r="DX7" s="2">
        <v>0</v>
      </c>
      <c r="DY7" s="2">
        <v>0</v>
      </c>
      <c r="DZ7" s="4">
        <v>1</v>
      </c>
      <c r="EA7" s="19">
        <f t="shared" si="16"/>
        <v>0</v>
      </c>
      <c r="EC7" s="2" t="s">
        <v>21</v>
      </c>
      <c r="ED7" s="2">
        <v>25</v>
      </c>
      <c r="EE7" s="2">
        <v>25</v>
      </c>
      <c r="EF7" s="2">
        <v>0</v>
      </c>
      <c r="EG7" s="2">
        <v>0</v>
      </c>
      <c r="EH7" s="4">
        <v>1</v>
      </c>
      <c r="EI7" s="19">
        <f t="shared" si="17"/>
        <v>0</v>
      </c>
      <c r="EK7" s="2" t="s">
        <v>21</v>
      </c>
      <c r="EL7" s="2">
        <v>25</v>
      </c>
      <c r="EM7" s="2">
        <v>25</v>
      </c>
      <c r="EN7" s="2">
        <v>0</v>
      </c>
      <c r="EO7" s="2">
        <v>0</v>
      </c>
      <c r="EP7" s="4">
        <v>1</v>
      </c>
      <c r="EQ7" s="19">
        <f t="shared" si="18"/>
        <v>0</v>
      </c>
      <c r="ES7" s="2" t="s">
        <v>21</v>
      </c>
      <c r="ET7" s="2">
        <v>25</v>
      </c>
      <c r="EU7" s="2">
        <v>25</v>
      </c>
      <c r="EV7" s="2">
        <v>0</v>
      </c>
      <c r="EW7" s="2">
        <v>0</v>
      </c>
      <c r="EX7" s="4">
        <v>1</v>
      </c>
      <c r="EY7" s="19">
        <f t="shared" si="19"/>
        <v>0</v>
      </c>
      <c r="FA7" s="2" t="s">
        <v>21</v>
      </c>
      <c r="FB7" s="2">
        <v>25</v>
      </c>
      <c r="FC7" s="2">
        <v>25</v>
      </c>
      <c r="FD7" s="2">
        <v>0</v>
      </c>
      <c r="FE7" s="2">
        <v>0</v>
      </c>
      <c r="FF7" s="4">
        <v>1</v>
      </c>
      <c r="FG7" s="19">
        <f t="shared" si="20"/>
        <v>0</v>
      </c>
      <c r="FI7" s="2" t="s">
        <v>21</v>
      </c>
      <c r="FJ7" s="2">
        <v>25</v>
      </c>
      <c r="FK7" s="2">
        <v>25</v>
      </c>
      <c r="FL7" s="2">
        <v>0</v>
      </c>
      <c r="FM7" s="2">
        <v>0</v>
      </c>
      <c r="FN7" s="4">
        <v>1</v>
      </c>
      <c r="FO7" s="19">
        <f t="shared" si="21"/>
        <v>0</v>
      </c>
      <c r="FQ7" s="2" t="s">
        <v>21</v>
      </c>
      <c r="FR7" s="2">
        <v>25</v>
      </c>
      <c r="FS7" s="2">
        <v>25</v>
      </c>
      <c r="FT7" s="2">
        <v>0</v>
      </c>
      <c r="FU7" s="2">
        <v>0</v>
      </c>
      <c r="FV7" s="4">
        <v>1</v>
      </c>
      <c r="FW7" s="19">
        <f t="shared" si="22"/>
        <v>0</v>
      </c>
      <c r="FY7" s="2" t="s">
        <v>21</v>
      </c>
      <c r="FZ7" s="2">
        <v>25</v>
      </c>
      <c r="GA7" s="2">
        <v>25</v>
      </c>
      <c r="GB7" s="2">
        <v>0</v>
      </c>
      <c r="GC7" s="2">
        <v>0</v>
      </c>
      <c r="GD7" s="4">
        <v>1</v>
      </c>
      <c r="GE7" s="19">
        <f t="shared" si="23"/>
        <v>0</v>
      </c>
      <c r="GG7" s="2" t="s">
        <v>21</v>
      </c>
      <c r="GH7" s="2">
        <v>25</v>
      </c>
      <c r="GI7" s="2">
        <v>25</v>
      </c>
      <c r="GJ7" s="2">
        <v>0</v>
      </c>
      <c r="GK7" s="2">
        <v>0</v>
      </c>
      <c r="GL7" s="4">
        <v>1</v>
      </c>
      <c r="GM7" s="19">
        <f t="shared" si="24"/>
        <v>0</v>
      </c>
      <c r="GO7" s="2" t="s">
        <v>21</v>
      </c>
      <c r="GP7" s="2">
        <v>25</v>
      </c>
      <c r="GQ7" s="2">
        <v>25</v>
      </c>
      <c r="GR7" s="2">
        <v>0</v>
      </c>
      <c r="GS7" s="2">
        <v>0</v>
      </c>
      <c r="GT7" s="4">
        <v>1</v>
      </c>
      <c r="GU7" s="19">
        <f t="shared" si="25"/>
        <v>0</v>
      </c>
      <c r="GW7" s="2" t="s">
        <v>21</v>
      </c>
      <c r="GX7" s="2">
        <v>25</v>
      </c>
      <c r="GY7" s="2">
        <v>25</v>
      </c>
      <c r="GZ7" s="2">
        <v>0</v>
      </c>
      <c r="HA7" s="2">
        <v>0</v>
      </c>
      <c r="HB7" s="4">
        <v>1</v>
      </c>
      <c r="HC7" s="19">
        <f t="shared" si="26"/>
        <v>0</v>
      </c>
      <c r="HE7" s="2" t="s">
        <v>21</v>
      </c>
      <c r="HF7" s="2">
        <v>25</v>
      </c>
      <c r="HG7" s="2">
        <v>25</v>
      </c>
      <c r="HH7" s="2">
        <v>0</v>
      </c>
      <c r="HI7" s="2">
        <v>0</v>
      </c>
      <c r="HJ7" s="4">
        <v>1</v>
      </c>
      <c r="HK7" s="19">
        <f t="shared" si="27"/>
        <v>0</v>
      </c>
      <c r="HM7" s="2" t="s">
        <v>21</v>
      </c>
      <c r="HN7" s="2">
        <v>25</v>
      </c>
      <c r="HO7" s="2">
        <v>25</v>
      </c>
      <c r="HP7" s="2">
        <v>0</v>
      </c>
      <c r="HQ7" s="2">
        <v>0</v>
      </c>
      <c r="HR7" s="4">
        <v>1</v>
      </c>
      <c r="HS7" s="19">
        <f t="shared" si="28"/>
        <v>0</v>
      </c>
      <c r="HU7" s="2" t="s">
        <v>21</v>
      </c>
      <c r="HV7" s="2">
        <v>25</v>
      </c>
      <c r="HW7" s="2">
        <v>25</v>
      </c>
      <c r="HX7" s="2">
        <v>0</v>
      </c>
      <c r="HY7" s="2">
        <v>0</v>
      </c>
      <c r="HZ7" s="4">
        <v>1</v>
      </c>
      <c r="IA7" s="19">
        <f t="shared" si="29"/>
        <v>0</v>
      </c>
      <c r="IC7" s="2" t="s">
        <v>21</v>
      </c>
      <c r="ID7" s="2">
        <v>25</v>
      </c>
      <c r="IE7" s="2">
        <v>25</v>
      </c>
      <c r="IF7" s="2">
        <v>0</v>
      </c>
      <c r="IG7" s="2">
        <v>0</v>
      </c>
      <c r="IH7" s="4">
        <v>1</v>
      </c>
      <c r="II7" s="19">
        <f t="shared" si="30"/>
        <v>0</v>
      </c>
      <c r="IK7" s="2" t="s">
        <v>21</v>
      </c>
      <c r="IL7" s="2">
        <v>25</v>
      </c>
      <c r="IM7" s="2">
        <v>25</v>
      </c>
      <c r="IN7" s="2">
        <v>0</v>
      </c>
      <c r="IO7" s="2">
        <v>0</v>
      </c>
      <c r="IP7" s="4">
        <v>1</v>
      </c>
      <c r="IQ7" s="19">
        <f t="shared" si="31"/>
        <v>0</v>
      </c>
      <c r="IS7" s="2" t="s">
        <v>21</v>
      </c>
      <c r="IT7" s="2">
        <v>25</v>
      </c>
      <c r="IU7" s="2">
        <v>25</v>
      </c>
      <c r="IV7" s="2">
        <v>0</v>
      </c>
      <c r="IW7" s="2">
        <v>0</v>
      </c>
      <c r="IX7" s="4">
        <v>1</v>
      </c>
      <c r="IY7" s="19">
        <f t="shared" si="32"/>
        <v>0</v>
      </c>
      <c r="JA7" s="2" t="s">
        <v>21</v>
      </c>
      <c r="JB7" s="2">
        <v>25</v>
      </c>
      <c r="JC7" s="2">
        <v>25</v>
      </c>
      <c r="JD7" s="2">
        <v>0</v>
      </c>
      <c r="JE7" s="2">
        <v>0</v>
      </c>
      <c r="JF7" s="4">
        <v>1</v>
      </c>
      <c r="JG7" s="19">
        <f t="shared" si="33"/>
        <v>0</v>
      </c>
      <c r="JI7" s="2" t="s">
        <v>21</v>
      </c>
      <c r="JJ7" s="2">
        <v>25</v>
      </c>
      <c r="JK7" s="2">
        <v>25</v>
      </c>
      <c r="JL7" s="2">
        <v>0</v>
      </c>
      <c r="JM7" s="2">
        <v>0</v>
      </c>
      <c r="JN7" s="4">
        <v>1</v>
      </c>
      <c r="JO7" s="19">
        <f t="shared" si="34"/>
        <v>0</v>
      </c>
      <c r="JQ7" s="2" t="s">
        <v>21</v>
      </c>
      <c r="JR7" s="2">
        <v>25</v>
      </c>
      <c r="JS7" s="2">
        <v>25</v>
      </c>
      <c r="JT7" s="2">
        <v>0</v>
      </c>
      <c r="JU7" s="2">
        <v>0</v>
      </c>
      <c r="JV7" s="4">
        <v>1</v>
      </c>
      <c r="JW7" s="19">
        <f t="shared" si="35"/>
        <v>0</v>
      </c>
      <c r="JY7" s="2" t="s">
        <v>21</v>
      </c>
      <c r="JZ7" s="2">
        <v>25</v>
      </c>
      <c r="KA7" s="2">
        <v>25</v>
      </c>
      <c r="KB7" s="2">
        <v>0</v>
      </c>
      <c r="KC7" s="2">
        <v>0</v>
      </c>
      <c r="KD7" s="4">
        <v>1</v>
      </c>
      <c r="KE7" s="19">
        <f t="shared" si="36"/>
        <v>0</v>
      </c>
      <c r="KG7" s="2" t="s">
        <v>21</v>
      </c>
      <c r="KH7" s="2">
        <v>25</v>
      </c>
      <c r="KI7" s="2">
        <v>25</v>
      </c>
      <c r="KJ7" s="2">
        <v>0</v>
      </c>
      <c r="KK7" s="2">
        <v>0</v>
      </c>
      <c r="KL7" s="4">
        <v>1</v>
      </c>
      <c r="KM7" s="19">
        <f t="shared" si="37"/>
        <v>0</v>
      </c>
      <c r="KO7" s="2" t="s">
        <v>21</v>
      </c>
      <c r="KP7" s="2">
        <v>36</v>
      </c>
      <c r="KQ7" s="2">
        <v>36</v>
      </c>
      <c r="KR7" s="2">
        <v>0</v>
      </c>
      <c r="KS7" s="2">
        <v>0</v>
      </c>
      <c r="KT7" s="4">
        <v>1</v>
      </c>
      <c r="KU7" s="19">
        <f t="shared" si="38"/>
        <v>0</v>
      </c>
      <c r="KW7" s="2" t="s">
        <v>21</v>
      </c>
      <c r="KX7" s="2">
        <v>36</v>
      </c>
      <c r="KY7" s="2">
        <v>36</v>
      </c>
      <c r="KZ7" s="2">
        <v>0</v>
      </c>
      <c r="LA7" s="2">
        <v>0</v>
      </c>
      <c r="LB7" s="4">
        <v>1</v>
      </c>
      <c r="LC7" s="19">
        <f t="shared" si="39"/>
        <v>0</v>
      </c>
      <c r="LE7" s="2" t="s">
        <v>21</v>
      </c>
      <c r="LF7" s="2">
        <v>36</v>
      </c>
      <c r="LG7" s="2">
        <v>36</v>
      </c>
      <c r="LH7" s="2">
        <v>0</v>
      </c>
      <c r="LI7" s="2">
        <v>0</v>
      </c>
      <c r="LJ7" s="4">
        <v>1</v>
      </c>
      <c r="LK7" s="19">
        <f t="shared" si="40"/>
        <v>0</v>
      </c>
      <c r="LM7" s="2" t="s">
        <v>21</v>
      </c>
      <c r="LN7" s="2">
        <v>36</v>
      </c>
      <c r="LO7" s="2">
        <v>36</v>
      </c>
      <c r="LP7" s="2">
        <v>0</v>
      </c>
      <c r="LQ7" s="2">
        <v>0</v>
      </c>
      <c r="LR7" s="4">
        <v>1</v>
      </c>
      <c r="LS7" s="19">
        <f t="shared" si="41"/>
        <v>0</v>
      </c>
      <c r="LU7" s="2" t="s">
        <v>21</v>
      </c>
      <c r="LV7" s="2">
        <v>36</v>
      </c>
      <c r="LW7" s="2">
        <v>36</v>
      </c>
      <c r="LX7" s="2">
        <v>0</v>
      </c>
      <c r="LY7" s="2">
        <v>0</v>
      </c>
      <c r="LZ7" s="4">
        <v>1</v>
      </c>
      <c r="MA7" s="19">
        <f t="shared" si="42"/>
        <v>0</v>
      </c>
      <c r="MC7" s="2" t="s">
        <v>21</v>
      </c>
      <c r="MD7" s="2">
        <v>36</v>
      </c>
      <c r="ME7" s="2">
        <v>36</v>
      </c>
      <c r="MF7" s="2">
        <v>0</v>
      </c>
      <c r="MG7" s="2">
        <v>0</v>
      </c>
      <c r="MH7" s="4">
        <f t="shared" si="108"/>
        <v>1</v>
      </c>
      <c r="MI7" s="19">
        <f t="shared" si="43"/>
        <v>0</v>
      </c>
      <c r="MK7" s="2" t="s">
        <v>21</v>
      </c>
      <c r="ML7" s="2">
        <v>36</v>
      </c>
      <c r="MM7" s="2">
        <v>36</v>
      </c>
      <c r="MN7" s="2">
        <v>0</v>
      </c>
      <c r="MO7" s="2">
        <v>0</v>
      </c>
      <c r="MP7" s="4">
        <v>1</v>
      </c>
      <c r="MQ7" s="19">
        <f t="shared" si="109"/>
        <v>0</v>
      </c>
      <c r="MS7" s="2" t="s">
        <v>21</v>
      </c>
      <c r="MT7" s="2">
        <v>36</v>
      </c>
      <c r="MU7" s="2">
        <v>36</v>
      </c>
      <c r="MV7" s="2">
        <v>0</v>
      </c>
      <c r="MW7" s="2">
        <v>0</v>
      </c>
      <c r="MX7" s="4">
        <v>1</v>
      </c>
      <c r="MY7" s="19">
        <f t="shared" si="44"/>
        <v>0</v>
      </c>
      <c r="NA7" s="2" t="s">
        <v>21</v>
      </c>
      <c r="NB7" s="2">
        <v>36</v>
      </c>
      <c r="NC7" s="2">
        <v>36</v>
      </c>
      <c r="ND7" s="2">
        <v>0</v>
      </c>
      <c r="NE7" s="2">
        <v>0</v>
      </c>
      <c r="NF7" s="4">
        <v>1</v>
      </c>
      <c r="NG7" s="19">
        <f t="shared" si="45"/>
        <v>0</v>
      </c>
      <c r="NI7" s="2" t="s">
        <v>21</v>
      </c>
      <c r="NJ7" s="2">
        <v>36</v>
      </c>
      <c r="NK7" s="2">
        <v>36</v>
      </c>
      <c r="NL7" s="2">
        <v>0</v>
      </c>
      <c r="NM7" s="2">
        <v>0</v>
      </c>
      <c r="NN7" s="4">
        <v>1</v>
      </c>
      <c r="NO7" s="19">
        <f t="shared" si="46"/>
        <v>0</v>
      </c>
      <c r="NQ7" s="2" t="s">
        <v>21</v>
      </c>
      <c r="NR7" s="2">
        <v>36</v>
      </c>
      <c r="NS7" s="2">
        <v>36</v>
      </c>
      <c r="NT7" s="2">
        <v>0</v>
      </c>
      <c r="NU7" s="2">
        <v>0</v>
      </c>
      <c r="NV7" s="4">
        <v>1</v>
      </c>
      <c r="NW7" s="19">
        <f t="shared" si="47"/>
        <v>0</v>
      </c>
      <c r="NY7" s="2" t="s">
        <v>21</v>
      </c>
      <c r="NZ7" s="2">
        <v>36</v>
      </c>
      <c r="OA7" s="2">
        <v>36</v>
      </c>
      <c r="OB7" s="2">
        <v>0</v>
      </c>
      <c r="OC7" s="2">
        <v>0</v>
      </c>
      <c r="OD7" s="4">
        <v>1</v>
      </c>
      <c r="OE7" s="19">
        <f t="shared" si="48"/>
        <v>0</v>
      </c>
      <c r="OG7" s="2" t="s">
        <v>21</v>
      </c>
      <c r="OH7" s="2">
        <v>36</v>
      </c>
      <c r="OI7" s="2">
        <v>36</v>
      </c>
      <c r="OJ7" s="2">
        <v>0</v>
      </c>
      <c r="OK7" s="2">
        <v>0</v>
      </c>
      <c r="OL7" s="4">
        <v>1</v>
      </c>
      <c r="OM7" s="19">
        <f t="shared" si="49"/>
        <v>0</v>
      </c>
      <c r="OO7" s="2" t="s">
        <v>21</v>
      </c>
      <c r="OP7" s="2">
        <v>36</v>
      </c>
      <c r="OQ7" s="2">
        <v>36</v>
      </c>
      <c r="OR7" s="2">
        <v>0</v>
      </c>
      <c r="OS7" s="2">
        <v>0</v>
      </c>
      <c r="OT7" s="4">
        <f t="shared" si="110"/>
        <v>1</v>
      </c>
      <c r="OU7" s="19">
        <f t="shared" si="50"/>
        <v>0</v>
      </c>
      <c r="OW7" s="129" t="s">
        <v>21</v>
      </c>
      <c r="OX7" s="129">
        <v>36</v>
      </c>
      <c r="OY7" s="129">
        <v>36</v>
      </c>
      <c r="OZ7" s="129">
        <v>0</v>
      </c>
      <c r="PA7" s="129">
        <v>0</v>
      </c>
      <c r="PB7" s="135">
        <v>1</v>
      </c>
      <c r="PC7" s="132">
        <v>0</v>
      </c>
      <c r="PD7" s="129"/>
      <c r="PE7" s="129" t="s">
        <v>21</v>
      </c>
      <c r="PF7" s="129">
        <v>36</v>
      </c>
      <c r="PG7" s="129">
        <v>36</v>
      </c>
      <c r="PH7" s="129">
        <v>0</v>
      </c>
      <c r="PI7" s="129">
        <v>0</v>
      </c>
      <c r="PJ7" s="135">
        <v>1</v>
      </c>
      <c r="PK7" s="132">
        <v>0</v>
      </c>
      <c r="PM7" s="156" t="s">
        <v>21</v>
      </c>
      <c r="PN7" s="156">
        <v>36</v>
      </c>
      <c r="PO7" s="156">
        <v>36</v>
      </c>
      <c r="PP7" s="156">
        <v>0</v>
      </c>
      <c r="PQ7" s="156">
        <v>0</v>
      </c>
      <c r="PR7" s="162">
        <v>1</v>
      </c>
      <c r="PS7" s="132">
        <f t="shared" si="51"/>
        <v>0</v>
      </c>
      <c r="PT7" s="121"/>
      <c r="PU7" s="156" t="s">
        <v>21</v>
      </c>
      <c r="PV7" s="156">
        <v>36</v>
      </c>
      <c r="PW7" s="156">
        <v>36</v>
      </c>
      <c r="PX7" s="156">
        <v>0</v>
      </c>
      <c r="PY7" s="156">
        <v>0</v>
      </c>
      <c r="PZ7" s="162">
        <v>1</v>
      </c>
      <c r="QA7" s="132">
        <f t="shared" si="52"/>
        <v>0</v>
      </c>
      <c r="QB7" s="121"/>
      <c r="QC7" s="156" t="s">
        <v>21</v>
      </c>
      <c r="QD7" s="156">
        <v>36</v>
      </c>
      <c r="QE7" s="156">
        <v>36</v>
      </c>
      <c r="QF7" s="156">
        <v>0</v>
      </c>
      <c r="QG7" s="156">
        <v>0</v>
      </c>
      <c r="QH7" s="162">
        <v>1</v>
      </c>
      <c r="QI7" s="132">
        <f t="shared" si="53"/>
        <v>0</v>
      </c>
      <c r="QJ7" s="121"/>
      <c r="QK7" s="156" t="s">
        <v>21</v>
      </c>
      <c r="QL7" s="156">
        <v>36</v>
      </c>
      <c r="QM7" s="156">
        <v>36</v>
      </c>
      <c r="QN7" s="156">
        <v>0</v>
      </c>
      <c r="QO7" s="156">
        <v>0</v>
      </c>
      <c r="QP7" s="162">
        <v>1</v>
      </c>
      <c r="QQ7" s="132">
        <f t="shared" si="54"/>
        <v>0</v>
      </c>
      <c r="QR7" s="121"/>
      <c r="QS7" s="156" t="s">
        <v>21</v>
      </c>
      <c r="QT7" s="156">
        <v>36</v>
      </c>
      <c r="QU7" s="156">
        <v>36</v>
      </c>
      <c r="QV7" s="156">
        <v>0</v>
      </c>
      <c r="QW7" s="156">
        <v>0</v>
      </c>
      <c r="QX7" s="162">
        <v>1</v>
      </c>
      <c r="QY7" s="158">
        <f t="shared" si="55"/>
        <v>0</v>
      </c>
      <c r="QZ7" s="121"/>
      <c r="RA7" s="156" t="s">
        <v>21</v>
      </c>
      <c r="RB7" s="156">
        <v>36</v>
      </c>
      <c r="RC7" s="156">
        <v>36</v>
      </c>
      <c r="RD7" s="156">
        <v>0</v>
      </c>
      <c r="RE7" s="156">
        <v>0</v>
      </c>
      <c r="RF7" s="162">
        <v>1</v>
      </c>
      <c r="RG7" s="132">
        <f t="shared" si="56"/>
        <v>0</v>
      </c>
      <c r="RH7" s="121"/>
      <c r="RI7" s="121"/>
      <c r="RJ7" s="156" t="s">
        <v>21</v>
      </c>
      <c r="RK7" s="156">
        <v>36</v>
      </c>
      <c r="RL7" s="156">
        <v>36</v>
      </c>
      <c r="RM7" s="156">
        <v>0</v>
      </c>
      <c r="RN7" s="156">
        <v>0</v>
      </c>
      <c r="RO7" s="162">
        <f t="shared" si="57"/>
        <v>1</v>
      </c>
      <c r="RP7" s="132">
        <f t="shared" si="58"/>
        <v>0</v>
      </c>
      <c r="RQ7" s="121"/>
      <c r="SU7" s="157" t="s">
        <v>21</v>
      </c>
      <c r="SV7" s="157">
        <v>36</v>
      </c>
      <c r="SW7" s="157">
        <v>36</v>
      </c>
      <c r="SX7" s="157">
        <v>0</v>
      </c>
      <c r="SY7" s="157">
        <v>0</v>
      </c>
      <c r="SZ7" s="158">
        <f t="shared" si="111"/>
        <v>1</v>
      </c>
      <c r="TA7" s="132">
        <f t="shared" si="59"/>
        <v>0</v>
      </c>
      <c r="TC7" s="157" t="s">
        <v>21</v>
      </c>
      <c r="TD7" s="157">
        <v>36</v>
      </c>
      <c r="TE7" s="157">
        <v>36</v>
      </c>
      <c r="TF7" s="157">
        <v>0</v>
      </c>
      <c r="TG7" s="157">
        <v>0</v>
      </c>
      <c r="TH7" s="158">
        <f t="shared" si="60"/>
        <v>1</v>
      </c>
      <c r="TI7" s="132">
        <f t="shared" si="61"/>
        <v>0</v>
      </c>
      <c r="TK7" s="157" t="s">
        <v>21</v>
      </c>
      <c r="TL7" s="157">
        <v>36</v>
      </c>
      <c r="TM7" s="157">
        <v>36</v>
      </c>
      <c r="TN7" s="157">
        <v>0</v>
      </c>
      <c r="TO7" s="157">
        <v>0</v>
      </c>
      <c r="TP7" s="158">
        <f t="shared" si="62"/>
        <v>1</v>
      </c>
      <c r="TQ7" s="132">
        <f t="shared" si="63"/>
        <v>0</v>
      </c>
      <c r="TS7" s="157" t="s">
        <v>21</v>
      </c>
      <c r="TT7" s="157">
        <v>36</v>
      </c>
      <c r="TU7" s="157">
        <v>36</v>
      </c>
      <c r="TV7" s="157">
        <v>0</v>
      </c>
      <c r="TW7" s="157">
        <v>0</v>
      </c>
      <c r="TX7" s="158">
        <f t="shared" si="64"/>
        <v>1</v>
      </c>
      <c r="TY7" s="132">
        <f t="shared" si="65"/>
        <v>0</v>
      </c>
      <c r="UA7" s="157" t="s">
        <v>21</v>
      </c>
      <c r="UB7" s="157">
        <v>36</v>
      </c>
      <c r="UC7" s="157">
        <v>36</v>
      </c>
      <c r="UD7" s="157">
        <v>0</v>
      </c>
      <c r="UE7" s="157">
        <v>0</v>
      </c>
      <c r="UF7" s="158">
        <f t="shared" si="66"/>
        <v>1</v>
      </c>
      <c r="UG7" s="132">
        <f t="shared" si="67"/>
        <v>0</v>
      </c>
      <c r="UI7" s="157" t="s">
        <v>21</v>
      </c>
      <c r="UJ7" s="157">
        <v>36</v>
      </c>
      <c r="UK7" s="157">
        <v>36</v>
      </c>
      <c r="UL7" s="157">
        <v>0</v>
      </c>
      <c r="UM7" s="157">
        <v>0</v>
      </c>
      <c r="UN7" s="158">
        <f t="shared" si="68"/>
        <v>1</v>
      </c>
      <c r="UO7" s="132">
        <f t="shared" si="69"/>
        <v>0</v>
      </c>
      <c r="UQ7" s="157" t="s">
        <v>21</v>
      </c>
      <c r="UR7" s="157">
        <v>36</v>
      </c>
      <c r="US7" s="157">
        <v>36</v>
      </c>
      <c r="UT7" s="157">
        <v>0</v>
      </c>
      <c r="UU7" s="157">
        <v>0</v>
      </c>
      <c r="UV7" s="158">
        <f t="shared" si="70"/>
        <v>1</v>
      </c>
      <c r="UW7" s="132">
        <f t="shared" si="71"/>
        <v>0</v>
      </c>
      <c r="UY7" s="157" t="s">
        <v>21</v>
      </c>
      <c r="UZ7" s="157">
        <v>36</v>
      </c>
      <c r="VA7" s="157">
        <v>36</v>
      </c>
      <c r="VB7" s="157">
        <v>0</v>
      </c>
      <c r="VC7" s="157">
        <v>0</v>
      </c>
      <c r="VD7" s="158">
        <f t="shared" si="72"/>
        <v>1</v>
      </c>
      <c r="VE7" s="132">
        <f t="shared" si="73"/>
        <v>0</v>
      </c>
      <c r="VG7" s="157" t="s">
        <v>21</v>
      </c>
      <c r="VH7" s="157">
        <v>36</v>
      </c>
      <c r="VI7" s="157">
        <v>36</v>
      </c>
      <c r="VJ7" s="157">
        <v>0</v>
      </c>
      <c r="VK7" s="157">
        <v>0</v>
      </c>
      <c r="VL7" s="158">
        <f t="shared" si="74"/>
        <v>1</v>
      </c>
      <c r="VM7" s="132">
        <f t="shared" si="75"/>
        <v>0</v>
      </c>
      <c r="VO7" s="157" t="s">
        <v>21</v>
      </c>
      <c r="VP7" s="157">
        <v>36</v>
      </c>
      <c r="VQ7" s="157">
        <v>36</v>
      </c>
      <c r="VR7" s="157">
        <v>0</v>
      </c>
      <c r="VS7" s="157">
        <v>0</v>
      </c>
      <c r="VT7" s="158">
        <f t="shared" si="76"/>
        <v>1</v>
      </c>
      <c r="VU7" s="132">
        <f t="shared" si="77"/>
        <v>0</v>
      </c>
      <c r="VW7" s="157" t="s">
        <v>21</v>
      </c>
      <c r="VX7" s="157">
        <v>36</v>
      </c>
      <c r="VY7" s="157">
        <v>36</v>
      </c>
      <c r="VZ7" s="157">
        <v>0</v>
      </c>
      <c r="WA7" s="157">
        <v>0</v>
      </c>
      <c r="WB7" s="158">
        <f t="shared" si="78"/>
        <v>1</v>
      </c>
      <c r="WC7" s="132">
        <f t="shared" si="79"/>
        <v>0</v>
      </c>
      <c r="WE7" s="157" t="s">
        <v>21</v>
      </c>
      <c r="WF7" s="157">
        <v>36</v>
      </c>
      <c r="WG7" s="157">
        <v>36</v>
      </c>
      <c r="WH7" s="157">
        <v>0</v>
      </c>
      <c r="WI7" s="157">
        <v>0</v>
      </c>
      <c r="WJ7" s="158">
        <f t="shared" si="80"/>
        <v>1</v>
      </c>
      <c r="WK7" s="132">
        <f t="shared" si="81"/>
        <v>0</v>
      </c>
      <c r="WM7" s="157" t="s">
        <v>21</v>
      </c>
      <c r="WN7" s="157">
        <v>36</v>
      </c>
      <c r="WO7" s="157">
        <v>36</v>
      </c>
      <c r="WP7" s="157">
        <v>0</v>
      </c>
      <c r="WQ7" s="157">
        <v>0</v>
      </c>
      <c r="WR7" s="158">
        <f t="shared" si="82"/>
        <v>1</v>
      </c>
      <c r="WS7" s="132">
        <f t="shared" si="83"/>
        <v>0</v>
      </c>
      <c r="WU7" s="157" t="s">
        <v>21</v>
      </c>
      <c r="WV7" s="157">
        <v>36</v>
      </c>
      <c r="WW7" s="157">
        <v>36</v>
      </c>
      <c r="WX7" s="157">
        <v>0</v>
      </c>
      <c r="WY7" s="157">
        <v>0</v>
      </c>
      <c r="WZ7" s="158">
        <f t="shared" si="84"/>
        <v>1</v>
      </c>
      <c r="XA7" s="132">
        <f t="shared" si="85"/>
        <v>0</v>
      </c>
      <c r="XC7" s="157" t="s">
        <v>21</v>
      </c>
      <c r="XD7" s="157">
        <v>36</v>
      </c>
      <c r="XE7" s="157">
        <v>36</v>
      </c>
      <c r="XF7" s="157">
        <v>0</v>
      </c>
      <c r="XG7" s="157">
        <v>0</v>
      </c>
      <c r="XH7" s="158">
        <f t="shared" si="86"/>
        <v>1</v>
      </c>
      <c r="XI7" s="132">
        <f t="shared" si="87"/>
        <v>0</v>
      </c>
      <c r="XK7" s="157" t="s">
        <v>21</v>
      </c>
      <c r="XL7" s="157">
        <v>36</v>
      </c>
      <c r="XM7" s="157">
        <v>36</v>
      </c>
      <c r="XN7" s="157">
        <v>0</v>
      </c>
      <c r="XO7" s="157">
        <v>0</v>
      </c>
      <c r="XP7" s="158">
        <f t="shared" si="88"/>
        <v>1</v>
      </c>
      <c r="XQ7" s="132">
        <f t="shared" si="89"/>
        <v>0</v>
      </c>
      <c r="XS7" s="157" t="s">
        <v>21</v>
      </c>
      <c r="XT7" s="157">
        <v>36</v>
      </c>
      <c r="XU7" s="157">
        <v>36</v>
      </c>
      <c r="XV7" s="157">
        <v>0</v>
      </c>
      <c r="XW7" s="157">
        <v>0</v>
      </c>
      <c r="XX7" s="158">
        <f t="shared" si="90"/>
        <v>1</v>
      </c>
      <c r="XY7" s="132">
        <f t="shared" si="91"/>
        <v>0</v>
      </c>
      <c r="YA7" s="157" t="s">
        <v>21</v>
      </c>
      <c r="YB7" s="157">
        <v>36</v>
      </c>
      <c r="YC7" s="157">
        <v>36</v>
      </c>
      <c r="YD7" s="157">
        <v>0</v>
      </c>
      <c r="YE7" s="157">
        <v>0</v>
      </c>
      <c r="YF7" s="158">
        <f t="shared" si="92"/>
        <v>1</v>
      </c>
      <c r="YG7" s="132">
        <f t="shared" si="93"/>
        <v>0</v>
      </c>
      <c r="YI7" s="157" t="s">
        <v>21</v>
      </c>
      <c r="YJ7" s="157">
        <v>36</v>
      </c>
      <c r="YK7" s="157">
        <v>36</v>
      </c>
      <c r="YL7" s="157">
        <v>0</v>
      </c>
      <c r="YM7" s="157">
        <v>0</v>
      </c>
      <c r="YN7" s="158">
        <f t="shared" si="94"/>
        <v>1</v>
      </c>
      <c r="YO7" s="132">
        <f t="shared" si="95"/>
        <v>0</v>
      </c>
      <c r="YQ7" s="157" t="s">
        <v>21</v>
      </c>
      <c r="YR7" s="157">
        <v>36</v>
      </c>
      <c r="YS7" s="157">
        <v>36</v>
      </c>
      <c r="YT7" s="157">
        <v>0</v>
      </c>
      <c r="YU7" s="157">
        <v>0</v>
      </c>
      <c r="YV7" s="158">
        <f t="shared" si="96"/>
        <v>1</v>
      </c>
      <c r="YW7" s="132">
        <f t="shared" si="97"/>
        <v>0</v>
      </c>
      <c r="YY7" s="157" t="s">
        <v>21</v>
      </c>
      <c r="YZ7" s="157">
        <v>36</v>
      </c>
      <c r="ZA7" s="157">
        <v>36</v>
      </c>
      <c r="ZB7" s="157">
        <v>0</v>
      </c>
      <c r="ZC7" s="157">
        <v>0</v>
      </c>
      <c r="ZD7" s="158">
        <f t="shared" si="98"/>
        <v>1</v>
      </c>
      <c r="ZE7" s="132">
        <f t="shared" si="99"/>
        <v>0</v>
      </c>
      <c r="ZG7" s="157" t="s">
        <v>21</v>
      </c>
      <c r="ZH7" s="157">
        <v>36</v>
      </c>
      <c r="ZI7" s="157">
        <v>36</v>
      </c>
      <c r="ZJ7" s="157">
        <v>0</v>
      </c>
      <c r="ZK7" s="157">
        <v>0</v>
      </c>
      <c r="ZL7" s="158">
        <f t="shared" si="100"/>
        <v>1</v>
      </c>
      <c r="ZM7" s="132">
        <f t="shared" si="101"/>
        <v>0</v>
      </c>
      <c r="ZO7" s="157" t="s">
        <v>21</v>
      </c>
      <c r="ZP7" s="157">
        <v>36</v>
      </c>
      <c r="ZQ7" s="157">
        <v>36</v>
      </c>
      <c r="ZR7" s="157">
        <v>0</v>
      </c>
      <c r="ZS7" s="157">
        <v>0</v>
      </c>
      <c r="ZT7" s="158">
        <f t="shared" si="102"/>
        <v>1</v>
      </c>
      <c r="ZU7" s="132">
        <f t="shared" si="103"/>
        <v>0</v>
      </c>
      <c r="ZW7" s="157" t="s">
        <v>21</v>
      </c>
      <c r="ZX7" s="157">
        <v>36</v>
      </c>
      <c r="ZY7" s="157">
        <v>36</v>
      </c>
      <c r="ZZ7" s="157">
        <v>0</v>
      </c>
      <c r="AAA7" s="157">
        <v>0</v>
      </c>
      <c r="AAB7" s="158">
        <f t="shared" si="104"/>
        <v>1</v>
      </c>
      <c r="AAC7" s="132">
        <f t="shared" si="105"/>
        <v>0</v>
      </c>
      <c r="AAE7" s="157" t="s">
        <v>21</v>
      </c>
      <c r="AAF7" s="157">
        <v>36</v>
      </c>
      <c r="AAG7" s="157">
        <v>36</v>
      </c>
      <c r="AAH7" s="157">
        <v>0</v>
      </c>
      <c r="AAI7" s="157">
        <v>0</v>
      </c>
      <c r="AAJ7" s="158">
        <f t="shared" si="106"/>
        <v>1</v>
      </c>
      <c r="AAK7" s="132">
        <f t="shared" si="107"/>
        <v>0</v>
      </c>
    </row>
    <row r="8" spans="1:713" ht="15">
      <c r="A8" s="19">
        <v>0.86</v>
      </c>
      <c r="B8" s="19"/>
      <c r="C8" s="18" t="s">
        <v>22</v>
      </c>
      <c r="D8" s="18">
        <v>172</v>
      </c>
      <c r="E8" s="18">
        <v>149</v>
      </c>
      <c r="F8" s="18">
        <v>21</v>
      </c>
      <c r="G8" s="18">
        <v>2</v>
      </c>
      <c r="H8" s="19">
        <v>0.86</v>
      </c>
      <c r="J8" s="58" t="s">
        <v>22</v>
      </c>
      <c r="K8" s="58">
        <v>172</v>
      </c>
      <c r="L8" s="58">
        <v>149</v>
      </c>
      <c r="M8" s="58">
        <v>21</v>
      </c>
      <c r="N8" s="58">
        <v>2</v>
      </c>
      <c r="O8" s="59">
        <v>0.86</v>
      </c>
      <c r="P8" s="59">
        <f t="shared" si="0"/>
        <v>0</v>
      </c>
      <c r="R8" s="18" t="s">
        <v>22</v>
      </c>
      <c r="S8" s="18">
        <v>172</v>
      </c>
      <c r="T8" s="18">
        <v>149</v>
      </c>
      <c r="U8" s="18">
        <v>21</v>
      </c>
      <c r="V8" s="18">
        <v>2</v>
      </c>
      <c r="W8" s="19">
        <v>0.86</v>
      </c>
      <c r="X8" s="19">
        <f t="shared" si="1"/>
        <v>0</v>
      </c>
      <c r="Z8" s="51" t="s">
        <v>22</v>
      </c>
      <c r="AA8" s="51">
        <v>172</v>
      </c>
      <c r="AB8" s="52">
        <v>149</v>
      </c>
      <c r="AC8" s="53">
        <v>21</v>
      </c>
      <c r="AD8" s="51">
        <v>2</v>
      </c>
      <c r="AE8" s="55">
        <v>0.86</v>
      </c>
      <c r="AF8" s="19">
        <f t="shared" si="2"/>
        <v>0</v>
      </c>
      <c r="AH8" s="19">
        <v>0.86</v>
      </c>
      <c r="AI8" s="19">
        <f t="shared" si="3"/>
        <v>0</v>
      </c>
      <c r="AK8" s="18" t="s">
        <v>22</v>
      </c>
      <c r="AL8" s="18">
        <v>172</v>
      </c>
      <c r="AM8" s="18">
        <v>149</v>
      </c>
      <c r="AN8" s="18">
        <v>21</v>
      </c>
      <c r="AO8" s="18">
        <v>2</v>
      </c>
      <c r="AP8" s="19">
        <f t="shared" si="4"/>
        <v>0.86627906976744184</v>
      </c>
      <c r="AQ8" s="19">
        <f t="shared" si="5"/>
        <v>6.2790697674418583E-3</v>
      </c>
      <c r="AS8" s="18" t="s">
        <v>22</v>
      </c>
      <c r="AT8" s="18">
        <v>172</v>
      </c>
      <c r="AU8" s="18">
        <v>149</v>
      </c>
      <c r="AV8" s="18">
        <v>21</v>
      </c>
      <c r="AW8" s="18">
        <v>2</v>
      </c>
      <c r="AX8" s="19">
        <v>0.87</v>
      </c>
      <c r="AY8" s="19">
        <f t="shared" si="6"/>
        <v>3.7209302325581506E-3</v>
      </c>
      <c r="BA8" s="18" t="s">
        <v>22</v>
      </c>
      <c r="BB8" s="18">
        <v>172</v>
      </c>
      <c r="BC8" s="18">
        <v>149</v>
      </c>
      <c r="BD8" s="18">
        <v>21</v>
      </c>
      <c r="BE8" s="18">
        <v>2</v>
      </c>
      <c r="BF8" s="19">
        <v>0.87</v>
      </c>
      <c r="BG8" s="19">
        <f t="shared" si="7"/>
        <v>0</v>
      </c>
      <c r="BI8" s="18" t="s">
        <v>22</v>
      </c>
      <c r="BJ8" s="18">
        <v>172</v>
      </c>
      <c r="BK8" s="18">
        <v>149</v>
      </c>
      <c r="BL8" s="18">
        <v>21</v>
      </c>
      <c r="BM8" s="18">
        <v>2</v>
      </c>
      <c r="BN8" s="19">
        <v>0.87</v>
      </c>
      <c r="BO8" s="19">
        <f t="shared" si="8"/>
        <v>0</v>
      </c>
      <c r="BQ8" s="18" t="s">
        <v>22</v>
      </c>
      <c r="BR8" s="18">
        <v>172</v>
      </c>
      <c r="BS8" s="18">
        <v>149</v>
      </c>
      <c r="BT8" s="18">
        <v>21</v>
      </c>
      <c r="BU8" s="18">
        <v>2</v>
      </c>
      <c r="BV8" s="19">
        <v>0.87</v>
      </c>
      <c r="BW8" s="19">
        <f t="shared" si="9"/>
        <v>0</v>
      </c>
      <c r="BY8" s="18" t="s">
        <v>22</v>
      </c>
      <c r="BZ8" s="18">
        <v>172</v>
      </c>
      <c r="CA8" s="18">
        <v>149</v>
      </c>
      <c r="CB8" s="18">
        <v>21</v>
      </c>
      <c r="CC8" s="18">
        <v>2</v>
      </c>
      <c r="CD8" s="19">
        <v>0.87</v>
      </c>
      <c r="CE8" s="19">
        <f t="shared" si="10"/>
        <v>0</v>
      </c>
      <c r="CG8" s="2" t="s">
        <v>22</v>
      </c>
      <c r="CH8" s="2">
        <v>172</v>
      </c>
      <c r="CI8" s="2">
        <v>149</v>
      </c>
      <c r="CJ8" s="2">
        <v>21</v>
      </c>
      <c r="CK8" s="2">
        <v>2</v>
      </c>
      <c r="CL8" s="4">
        <v>0.87</v>
      </c>
      <c r="CM8" s="19">
        <f t="shared" si="11"/>
        <v>0</v>
      </c>
      <c r="CO8" s="2" t="s">
        <v>22</v>
      </c>
      <c r="CP8" s="2">
        <v>172</v>
      </c>
      <c r="CQ8" s="2">
        <v>149</v>
      </c>
      <c r="CR8" s="2">
        <v>21</v>
      </c>
      <c r="CS8" s="2">
        <v>2</v>
      </c>
      <c r="CT8" s="4">
        <v>0.87</v>
      </c>
      <c r="CU8" s="19">
        <f t="shared" si="12"/>
        <v>0</v>
      </c>
      <c r="CW8" s="2" t="s">
        <v>22</v>
      </c>
      <c r="CX8" s="2">
        <v>172</v>
      </c>
      <c r="CY8" s="2">
        <v>149</v>
      </c>
      <c r="CZ8" s="2">
        <v>21</v>
      </c>
      <c r="DA8" s="2">
        <v>2</v>
      </c>
      <c r="DB8" s="4">
        <v>0.87</v>
      </c>
      <c r="DC8" s="19">
        <f t="shared" si="13"/>
        <v>0</v>
      </c>
      <c r="DE8" s="2" t="s">
        <v>22</v>
      </c>
      <c r="DF8" s="2">
        <v>172</v>
      </c>
      <c r="DG8" s="2">
        <v>149</v>
      </c>
      <c r="DH8" s="2">
        <v>21</v>
      </c>
      <c r="DI8" s="2">
        <v>2</v>
      </c>
      <c r="DJ8" s="4">
        <v>0.87</v>
      </c>
      <c r="DK8" s="19">
        <f t="shared" si="14"/>
        <v>0</v>
      </c>
      <c r="DM8" s="2" t="s">
        <v>22</v>
      </c>
      <c r="DN8" s="2">
        <v>172</v>
      </c>
      <c r="DO8" s="2">
        <v>149</v>
      </c>
      <c r="DP8" s="2">
        <v>21</v>
      </c>
      <c r="DQ8" s="2">
        <v>2</v>
      </c>
      <c r="DR8" s="4">
        <v>0.87</v>
      </c>
      <c r="DS8" s="19">
        <f t="shared" si="15"/>
        <v>0</v>
      </c>
      <c r="DU8" s="2" t="s">
        <v>22</v>
      </c>
      <c r="DV8" s="2">
        <v>172</v>
      </c>
      <c r="DW8" s="2">
        <v>149</v>
      </c>
      <c r="DX8" s="2">
        <v>21</v>
      </c>
      <c r="DY8" s="2">
        <v>2</v>
      </c>
      <c r="DZ8" s="4">
        <v>0.87</v>
      </c>
      <c r="EA8" s="19">
        <f t="shared" si="16"/>
        <v>0</v>
      </c>
      <c r="EC8" s="2" t="s">
        <v>22</v>
      </c>
      <c r="ED8" s="2">
        <v>172</v>
      </c>
      <c r="EE8" s="2">
        <v>149</v>
      </c>
      <c r="EF8" s="2">
        <v>21</v>
      </c>
      <c r="EG8" s="2">
        <v>2</v>
      </c>
      <c r="EH8" s="4">
        <v>0.87</v>
      </c>
      <c r="EI8" s="19">
        <f t="shared" si="17"/>
        <v>0</v>
      </c>
      <c r="EK8" s="2" t="s">
        <v>22</v>
      </c>
      <c r="EL8" s="2">
        <v>172</v>
      </c>
      <c r="EM8" s="2">
        <v>149</v>
      </c>
      <c r="EN8" s="2">
        <v>21</v>
      </c>
      <c r="EO8" s="2">
        <v>2</v>
      </c>
      <c r="EP8" s="4">
        <v>0.87</v>
      </c>
      <c r="EQ8" s="19">
        <f t="shared" si="18"/>
        <v>0</v>
      </c>
      <c r="ES8" s="2" t="s">
        <v>22</v>
      </c>
      <c r="ET8" s="2">
        <v>172</v>
      </c>
      <c r="EU8" s="2">
        <v>149</v>
      </c>
      <c r="EV8" s="2">
        <v>21</v>
      </c>
      <c r="EW8" s="2">
        <v>2</v>
      </c>
      <c r="EX8" s="4">
        <v>0.87</v>
      </c>
      <c r="EY8" s="19">
        <f t="shared" si="19"/>
        <v>0</v>
      </c>
      <c r="FA8" s="2" t="s">
        <v>22</v>
      </c>
      <c r="FB8" s="2">
        <v>172</v>
      </c>
      <c r="FC8" s="2">
        <v>149</v>
      </c>
      <c r="FD8" s="2">
        <v>21</v>
      </c>
      <c r="FE8" s="2">
        <v>2</v>
      </c>
      <c r="FF8" s="4">
        <v>0.87</v>
      </c>
      <c r="FG8" s="19">
        <f t="shared" si="20"/>
        <v>0</v>
      </c>
      <c r="FI8" s="2" t="s">
        <v>22</v>
      </c>
      <c r="FJ8" s="2">
        <v>172</v>
      </c>
      <c r="FK8" s="2">
        <v>149</v>
      </c>
      <c r="FL8" s="2">
        <v>21</v>
      </c>
      <c r="FM8" s="2">
        <v>2</v>
      </c>
      <c r="FN8" s="4">
        <v>0.87</v>
      </c>
      <c r="FO8" s="19">
        <f t="shared" si="21"/>
        <v>0</v>
      </c>
      <c r="FQ8" s="2" t="s">
        <v>22</v>
      </c>
      <c r="FR8" s="2">
        <v>172</v>
      </c>
      <c r="FS8" s="2">
        <v>149</v>
      </c>
      <c r="FT8" s="2">
        <v>21</v>
      </c>
      <c r="FU8" s="2">
        <v>2</v>
      </c>
      <c r="FV8" s="4">
        <v>0.87</v>
      </c>
      <c r="FW8" s="19">
        <f t="shared" si="22"/>
        <v>0</v>
      </c>
      <c r="FY8" s="2" t="s">
        <v>22</v>
      </c>
      <c r="FZ8" s="2">
        <v>172</v>
      </c>
      <c r="GA8" s="2">
        <v>149</v>
      </c>
      <c r="GB8" s="2">
        <v>21</v>
      </c>
      <c r="GC8" s="2">
        <v>2</v>
      </c>
      <c r="GD8" s="4">
        <v>0.87</v>
      </c>
      <c r="GE8" s="19">
        <f t="shared" si="23"/>
        <v>0</v>
      </c>
      <c r="GG8" s="2" t="s">
        <v>22</v>
      </c>
      <c r="GH8" s="2">
        <v>172</v>
      </c>
      <c r="GI8" s="2">
        <v>149</v>
      </c>
      <c r="GJ8" s="2">
        <v>21</v>
      </c>
      <c r="GK8" s="2">
        <v>2</v>
      </c>
      <c r="GL8" s="4">
        <v>0.87</v>
      </c>
      <c r="GM8" s="19">
        <f t="shared" si="24"/>
        <v>0</v>
      </c>
      <c r="GO8" s="2" t="s">
        <v>22</v>
      </c>
      <c r="GP8" s="2">
        <v>172</v>
      </c>
      <c r="GQ8" s="2">
        <v>149</v>
      </c>
      <c r="GR8" s="2">
        <v>21</v>
      </c>
      <c r="GS8" s="2">
        <v>2</v>
      </c>
      <c r="GT8" s="4">
        <v>0.87</v>
      </c>
      <c r="GU8" s="19">
        <f t="shared" si="25"/>
        <v>0</v>
      </c>
      <c r="GW8" s="2" t="s">
        <v>22</v>
      </c>
      <c r="GX8" s="2">
        <v>172</v>
      </c>
      <c r="GY8" s="2">
        <v>149</v>
      </c>
      <c r="GZ8" s="2">
        <v>21</v>
      </c>
      <c r="HA8" s="2">
        <v>2</v>
      </c>
      <c r="HB8" s="4">
        <v>0.87</v>
      </c>
      <c r="HC8" s="19">
        <f t="shared" si="26"/>
        <v>0</v>
      </c>
      <c r="HE8" s="2" t="s">
        <v>22</v>
      </c>
      <c r="HF8" s="2">
        <v>172</v>
      </c>
      <c r="HG8" s="2">
        <v>149</v>
      </c>
      <c r="HH8" s="2">
        <v>21</v>
      </c>
      <c r="HI8" s="2">
        <v>2</v>
      </c>
      <c r="HJ8" s="4">
        <v>0.87</v>
      </c>
      <c r="HK8" s="19">
        <f t="shared" si="27"/>
        <v>0</v>
      </c>
      <c r="HM8" s="2" t="s">
        <v>22</v>
      </c>
      <c r="HN8" s="2">
        <v>172</v>
      </c>
      <c r="HO8" s="2">
        <v>149</v>
      </c>
      <c r="HP8" s="2">
        <v>21</v>
      </c>
      <c r="HQ8" s="2">
        <v>2</v>
      </c>
      <c r="HR8" s="4">
        <v>0.87</v>
      </c>
      <c r="HS8" s="19">
        <f t="shared" si="28"/>
        <v>0</v>
      </c>
      <c r="HU8" s="2" t="s">
        <v>22</v>
      </c>
      <c r="HV8" s="2">
        <v>172</v>
      </c>
      <c r="HW8" s="2">
        <v>149</v>
      </c>
      <c r="HX8" s="2">
        <v>21</v>
      </c>
      <c r="HY8" s="2">
        <v>2</v>
      </c>
      <c r="HZ8" s="4">
        <v>0.87</v>
      </c>
      <c r="IA8" s="19">
        <f t="shared" si="29"/>
        <v>0</v>
      </c>
      <c r="IC8" s="2" t="s">
        <v>22</v>
      </c>
      <c r="ID8" s="2">
        <v>172</v>
      </c>
      <c r="IE8" s="2">
        <v>149</v>
      </c>
      <c r="IF8" s="2">
        <v>21</v>
      </c>
      <c r="IG8" s="2">
        <v>2</v>
      </c>
      <c r="IH8" s="4">
        <v>0.87</v>
      </c>
      <c r="II8" s="19">
        <f t="shared" si="30"/>
        <v>0</v>
      </c>
      <c r="IK8" s="2" t="s">
        <v>22</v>
      </c>
      <c r="IL8" s="2">
        <v>172</v>
      </c>
      <c r="IM8" s="2">
        <v>149</v>
      </c>
      <c r="IN8" s="2">
        <v>21</v>
      </c>
      <c r="IO8" s="2">
        <v>2</v>
      </c>
      <c r="IP8" s="4">
        <v>0.87</v>
      </c>
      <c r="IQ8" s="19">
        <f t="shared" si="31"/>
        <v>0</v>
      </c>
      <c r="IS8" s="2" t="s">
        <v>22</v>
      </c>
      <c r="IT8" s="2">
        <v>172</v>
      </c>
      <c r="IU8" s="2">
        <v>149</v>
      </c>
      <c r="IV8" s="2">
        <v>21</v>
      </c>
      <c r="IW8" s="2">
        <v>2</v>
      </c>
      <c r="IX8" s="4">
        <v>0.87</v>
      </c>
      <c r="IY8" s="19">
        <f t="shared" si="32"/>
        <v>0</v>
      </c>
      <c r="JA8" s="2" t="s">
        <v>22</v>
      </c>
      <c r="JB8" s="2">
        <v>179</v>
      </c>
      <c r="JC8" s="2">
        <v>153</v>
      </c>
      <c r="JD8" s="7">
        <v>24</v>
      </c>
      <c r="JE8" s="2">
        <v>2</v>
      </c>
      <c r="JF8" s="4">
        <v>0.85</v>
      </c>
      <c r="JG8" s="19">
        <f t="shared" si="33"/>
        <v>-2.0000000000000018E-2</v>
      </c>
      <c r="JI8" s="2" t="s">
        <v>22</v>
      </c>
      <c r="JJ8" s="2">
        <v>179</v>
      </c>
      <c r="JK8" s="2">
        <v>153</v>
      </c>
      <c r="JL8" s="2">
        <v>24</v>
      </c>
      <c r="JM8" s="2">
        <v>2</v>
      </c>
      <c r="JN8" s="4">
        <v>0.85</v>
      </c>
      <c r="JO8" s="19">
        <f t="shared" si="34"/>
        <v>0</v>
      </c>
      <c r="JQ8" s="2" t="s">
        <v>22</v>
      </c>
      <c r="JR8" s="2">
        <v>179</v>
      </c>
      <c r="JS8" s="2">
        <v>153</v>
      </c>
      <c r="JT8" s="2">
        <v>24</v>
      </c>
      <c r="JU8" s="2">
        <v>2</v>
      </c>
      <c r="JV8" s="4">
        <v>0.85</v>
      </c>
      <c r="JW8" s="19">
        <f t="shared" si="35"/>
        <v>0</v>
      </c>
      <c r="JY8" s="2" t="s">
        <v>22</v>
      </c>
      <c r="JZ8" s="2">
        <v>179</v>
      </c>
      <c r="KA8" s="2">
        <v>153</v>
      </c>
      <c r="KB8" s="2">
        <v>24</v>
      </c>
      <c r="KC8" s="2">
        <v>2</v>
      </c>
      <c r="KD8" s="4">
        <v>0.85</v>
      </c>
      <c r="KE8" s="19">
        <f t="shared" si="36"/>
        <v>0</v>
      </c>
      <c r="KG8" s="2" t="s">
        <v>22</v>
      </c>
      <c r="KH8" s="2">
        <v>179</v>
      </c>
      <c r="KI8" s="2">
        <v>153</v>
      </c>
      <c r="KJ8" s="2">
        <v>24</v>
      </c>
      <c r="KK8" s="2">
        <v>2</v>
      </c>
      <c r="KL8" s="4">
        <v>0.85</v>
      </c>
      <c r="KM8" s="19">
        <f t="shared" si="37"/>
        <v>0</v>
      </c>
      <c r="KO8" s="2" t="s">
        <v>22</v>
      </c>
      <c r="KP8" s="2">
        <v>290</v>
      </c>
      <c r="KQ8" s="2">
        <v>251</v>
      </c>
      <c r="KR8" s="7">
        <v>32</v>
      </c>
      <c r="KS8" s="7">
        <v>7</v>
      </c>
      <c r="KT8" s="4">
        <v>0.87</v>
      </c>
      <c r="KU8" s="19">
        <f t="shared" si="38"/>
        <v>2.0000000000000018E-2</v>
      </c>
      <c r="KW8" s="2" t="s">
        <v>22</v>
      </c>
      <c r="KX8" s="2">
        <v>290</v>
      </c>
      <c r="KY8" s="2">
        <v>251</v>
      </c>
      <c r="KZ8" s="2">
        <v>32</v>
      </c>
      <c r="LA8" s="2">
        <v>7</v>
      </c>
      <c r="LB8" s="4">
        <v>0.87</v>
      </c>
      <c r="LC8" s="19">
        <f t="shared" si="39"/>
        <v>0</v>
      </c>
      <c r="LE8" s="2" t="s">
        <v>22</v>
      </c>
      <c r="LF8" s="2">
        <v>290</v>
      </c>
      <c r="LG8" s="2">
        <v>251</v>
      </c>
      <c r="LH8" s="2">
        <v>32</v>
      </c>
      <c r="LI8" s="2">
        <v>7</v>
      </c>
      <c r="LJ8" s="4">
        <v>0.87</v>
      </c>
      <c r="LK8" s="19">
        <f t="shared" si="40"/>
        <v>0</v>
      </c>
      <c r="LM8" s="2" t="s">
        <v>22</v>
      </c>
      <c r="LN8" s="2">
        <v>290</v>
      </c>
      <c r="LO8" s="2">
        <v>251</v>
      </c>
      <c r="LP8" s="2">
        <v>32</v>
      </c>
      <c r="LQ8" s="2">
        <v>7</v>
      </c>
      <c r="LR8" s="4">
        <v>0.87</v>
      </c>
      <c r="LS8" s="19">
        <f t="shared" si="41"/>
        <v>0</v>
      </c>
      <c r="LU8" s="2" t="s">
        <v>22</v>
      </c>
      <c r="LV8" s="2">
        <v>290</v>
      </c>
      <c r="LW8" s="2">
        <v>251</v>
      </c>
      <c r="LX8" s="2">
        <v>32</v>
      </c>
      <c r="LY8" s="2">
        <v>7</v>
      </c>
      <c r="LZ8" s="4">
        <v>0.87</v>
      </c>
      <c r="MA8" s="19">
        <f t="shared" si="42"/>
        <v>0</v>
      </c>
      <c r="MC8" s="2" t="s">
        <v>22</v>
      </c>
      <c r="MD8" s="2">
        <v>290</v>
      </c>
      <c r="ME8" s="2">
        <v>251</v>
      </c>
      <c r="MF8" s="2">
        <v>32</v>
      </c>
      <c r="MG8" s="2">
        <v>7</v>
      </c>
      <c r="MH8" s="4">
        <f t="shared" si="108"/>
        <v>0.8655172413793103</v>
      </c>
      <c r="MI8" s="19">
        <f t="shared" si="43"/>
        <v>-4.4827586206896974E-3</v>
      </c>
      <c r="MK8" s="2" t="s">
        <v>22</v>
      </c>
      <c r="ML8" s="2">
        <v>290</v>
      </c>
      <c r="MM8" s="2">
        <v>251</v>
      </c>
      <c r="MN8" s="2">
        <v>32</v>
      </c>
      <c r="MO8" s="2">
        <v>7</v>
      </c>
      <c r="MP8" s="4">
        <v>0.87</v>
      </c>
      <c r="MQ8" s="19">
        <f t="shared" si="109"/>
        <v>4.4827586206896974E-3</v>
      </c>
      <c r="MS8" s="2" t="s">
        <v>22</v>
      </c>
      <c r="MT8" s="2">
        <v>290</v>
      </c>
      <c r="MU8" s="2">
        <v>251</v>
      </c>
      <c r="MV8" s="2">
        <v>32</v>
      </c>
      <c r="MW8" s="2">
        <v>7</v>
      </c>
      <c r="MX8" s="4">
        <v>0.87</v>
      </c>
      <c r="MY8" s="19">
        <f t="shared" si="44"/>
        <v>0</v>
      </c>
      <c r="NA8" s="2" t="s">
        <v>22</v>
      </c>
      <c r="NB8" s="2">
        <v>290</v>
      </c>
      <c r="NC8" s="2">
        <v>251</v>
      </c>
      <c r="ND8" s="2">
        <v>32</v>
      </c>
      <c r="NE8" s="2">
        <v>7</v>
      </c>
      <c r="NF8" s="4">
        <v>0.87</v>
      </c>
      <c r="NG8" s="19">
        <f t="shared" si="45"/>
        <v>0</v>
      </c>
      <c r="NI8" s="2" t="s">
        <v>22</v>
      </c>
      <c r="NJ8" s="2">
        <v>290</v>
      </c>
      <c r="NK8" s="2">
        <v>251</v>
      </c>
      <c r="NL8" s="2">
        <v>32</v>
      </c>
      <c r="NM8" s="2">
        <v>7</v>
      </c>
      <c r="NN8" s="4">
        <v>0.87</v>
      </c>
      <c r="NO8" s="19">
        <f t="shared" si="46"/>
        <v>0</v>
      </c>
      <c r="NQ8" s="2" t="s">
        <v>22</v>
      </c>
      <c r="NR8" s="2">
        <v>290</v>
      </c>
      <c r="NS8" s="2">
        <v>251</v>
      </c>
      <c r="NT8" s="2">
        <v>32</v>
      </c>
      <c r="NU8" s="2">
        <v>7</v>
      </c>
      <c r="NV8" s="4">
        <v>0.87</v>
      </c>
      <c r="NW8" s="19">
        <f t="shared" si="47"/>
        <v>0</v>
      </c>
      <c r="NY8" s="2" t="s">
        <v>22</v>
      </c>
      <c r="NZ8" s="2">
        <v>290</v>
      </c>
      <c r="OA8" s="2">
        <v>251</v>
      </c>
      <c r="OB8" s="2">
        <v>32</v>
      </c>
      <c r="OC8" s="2">
        <v>7</v>
      </c>
      <c r="OD8" s="4">
        <v>0.87</v>
      </c>
      <c r="OE8" s="19">
        <f t="shared" si="48"/>
        <v>0</v>
      </c>
      <c r="OG8" s="2" t="s">
        <v>22</v>
      </c>
      <c r="OH8" s="2">
        <v>290</v>
      </c>
      <c r="OI8" s="2">
        <v>251</v>
      </c>
      <c r="OJ8" s="2">
        <v>32</v>
      </c>
      <c r="OK8" s="2">
        <v>7</v>
      </c>
      <c r="OL8" s="4">
        <v>0.87</v>
      </c>
      <c r="OM8" s="19">
        <f t="shared" si="49"/>
        <v>0</v>
      </c>
      <c r="OO8" s="2" t="s">
        <v>22</v>
      </c>
      <c r="OP8" s="2">
        <v>290</v>
      </c>
      <c r="OQ8" s="2">
        <v>251</v>
      </c>
      <c r="OR8" s="2">
        <v>32</v>
      </c>
      <c r="OS8" s="2">
        <v>7</v>
      </c>
      <c r="OT8" s="4">
        <f t="shared" si="110"/>
        <v>0.8655172413793103</v>
      </c>
      <c r="OU8" s="19">
        <f t="shared" si="50"/>
        <v>-4.4827586206896974E-3</v>
      </c>
      <c r="OW8" s="129" t="s">
        <v>22</v>
      </c>
      <c r="OX8" s="129">
        <v>290</v>
      </c>
      <c r="OY8" s="129">
        <v>251</v>
      </c>
      <c r="OZ8" s="129">
        <v>32</v>
      </c>
      <c r="PA8" s="129">
        <v>7</v>
      </c>
      <c r="PB8" s="135">
        <v>0.87</v>
      </c>
      <c r="PC8" s="132">
        <v>0</v>
      </c>
      <c r="PD8" s="129"/>
      <c r="PE8" s="129" t="s">
        <v>22</v>
      </c>
      <c r="PF8" s="129">
        <v>290</v>
      </c>
      <c r="PG8" s="129">
        <v>251</v>
      </c>
      <c r="PH8" s="129">
        <v>32</v>
      </c>
      <c r="PI8" s="129">
        <v>7</v>
      </c>
      <c r="PJ8" s="135">
        <v>0.87</v>
      </c>
      <c r="PK8" s="132">
        <v>0</v>
      </c>
      <c r="PM8" s="156" t="s">
        <v>22</v>
      </c>
      <c r="PN8" s="156">
        <v>290</v>
      </c>
      <c r="PO8" s="156">
        <v>251</v>
      </c>
      <c r="PP8" s="156">
        <v>32</v>
      </c>
      <c r="PQ8" s="156">
        <v>7</v>
      </c>
      <c r="PR8" s="162">
        <v>0.87</v>
      </c>
      <c r="PS8" s="132">
        <f t="shared" si="51"/>
        <v>0</v>
      </c>
      <c r="PT8" s="121"/>
      <c r="PU8" s="156" t="s">
        <v>22</v>
      </c>
      <c r="PV8" s="156">
        <v>348</v>
      </c>
      <c r="PW8" s="156">
        <v>260</v>
      </c>
      <c r="PX8" s="156">
        <v>56</v>
      </c>
      <c r="PY8" s="156">
        <v>32</v>
      </c>
      <c r="PZ8" s="162">
        <v>0.75</v>
      </c>
      <c r="QA8" s="132">
        <f t="shared" si="52"/>
        <v>-0.12</v>
      </c>
      <c r="QB8" s="121" t="s">
        <v>119</v>
      </c>
      <c r="QC8" s="156" t="s">
        <v>22</v>
      </c>
      <c r="QD8" s="156">
        <v>348</v>
      </c>
      <c r="QE8" s="156">
        <v>260</v>
      </c>
      <c r="QF8" s="156">
        <v>56</v>
      </c>
      <c r="QG8" s="156">
        <v>32</v>
      </c>
      <c r="QH8" s="162">
        <v>0.75</v>
      </c>
      <c r="QI8" s="132">
        <f t="shared" si="53"/>
        <v>0</v>
      </c>
      <c r="QJ8" s="121"/>
      <c r="QK8" s="156" t="s">
        <v>22</v>
      </c>
      <c r="QL8" s="156">
        <v>348</v>
      </c>
      <c r="QM8" s="156">
        <v>260</v>
      </c>
      <c r="QN8" s="156">
        <v>56</v>
      </c>
      <c r="QO8" s="156">
        <v>32</v>
      </c>
      <c r="QP8" s="162">
        <v>0.75</v>
      </c>
      <c r="QQ8" s="132">
        <f t="shared" si="54"/>
        <v>0</v>
      </c>
      <c r="QR8" s="121"/>
      <c r="QS8" s="156" t="s">
        <v>22</v>
      </c>
      <c r="QT8" s="156">
        <v>348</v>
      </c>
      <c r="QU8" s="156">
        <v>257</v>
      </c>
      <c r="QV8" s="156">
        <v>58</v>
      </c>
      <c r="QW8" s="156">
        <v>33</v>
      </c>
      <c r="QX8" s="162">
        <v>0.74</v>
      </c>
      <c r="QY8" s="158">
        <f t="shared" si="55"/>
        <v>-1.0000000000000009E-2</v>
      </c>
      <c r="QZ8" s="121"/>
      <c r="RA8" s="156" t="s">
        <v>22</v>
      </c>
      <c r="RB8" s="156">
        <v>348</v>
      </c>
      <c r="RC8" s="156">
        <v>257</v>
      </c>
      <c r="RD8" s="156">
        <v>58</v>
      </c>
      <c r="RE8" s="156">
        <v>33</v>
      </c>
      <c r="RF8" s="162">
        <v>0.74</v>
      </c>
      <c r="RG8" s="132">
        <f t="shared" si="56"/>
        <v>0</v>
      </c>
      <c r="RH8" s="121"/>
      <c r="RI8" s="121"/>
      <c r="RJ8" s="156" t="s">
        <v>22</v>
      </c>
      <c r="RK8" s="156">
        <v>348</v>
      </c>
      <c r="RL8" s="156">
        <v>257</v>
      </c>
      <c r="RM8" s="156">
        <v>58</v>
      </c>
      <c r="RN8" s="156">
        <v>33</v>
      </c>
      <c r="RO8" s="162">
        <f t="shared" si="57"/>
        <v>0.7385057471264368</v>
      </c>
      <c r="RP8" s="132">
        <f t="shared" si="58"/>
        <v>-1.4942528735631955E-3</v>
      </c>
      <c r="RQ8" s="121"/>
      <c r="RR8" s="121"/>
      <c r="RS8" s="121"/>
      <c r="RT8" s="121"/>
      <c r="RU8" s="121"/>
      <c r="RV8" s="121"/>
      <c r="RW8" s="132"/>
      <c r="RX8" s="121"/>
      <c r="RY8" s="121"/>
      <c r="RZ8" s="121"/>
      <c r="SA8" s="121"/>
      <c r="SB8" s="121"/>
      <c r="SC8" s="121"/>
      <c r="SD8" s="132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U8" s="157" t="s">
        <v>22</v>
      </c>
      <c r="SV8" s="157">
        <v>348</v>
      </c>
      <c r="SW8" s="157">
        <v>257</v>
      </c>
      <c r="SX8" s="157">
        <v>58</v>
      </c>
      <c r="SY8" s="157">
        <v>33</v>
      </c>
      <c r="SZ8" s="158">
        <f t="shared" si="111"/>
        <v>0.7385057471264368</v>
      </c>
      <c r="TA8" s="132">
        <f t="shared" si="59"/>
        <v>0</v>
      </c>
      <c r="TC8" s="157" t="s">
        <v>22</v>
      </c>
      <c r="TD8" s="157">
        <v>348</v>
      </c>
      <c r="TE8" s="157">
        <v>257</v>
      </c>
      <c r="TF8" s="157">
        <v>58</v>
      </c>
      <c r="TG8" s="157">
        <v>33</v>
      </c>
      <c r="TH8" s="158">
        <f t="shared" si="60"/>
        <v>0.7385057471264368</v>
      </c>
      <c r="TI8" s="132">
        <f t="shared" si="61"/>
        <v>0</v>
      </c>
      <c r="TK8" s="161" t="s">
        <v>22</v>
      </c>
      <c r="TL8" s="157">
        <v>346</v>
      </c>
      <c r="TM8" s="157">
        <v>257</v>
      </c>
      <c r="TN8" s="157">
        <v>58</v>
      </c>
      <c r="TO8" s="157">
        <v>31</v>
      </c>
      <c r="TP8" s="158">
        <f t="shared" si="62"/>
        <v>0.74277456647398843</v>
      </c>
      <c r="TQ8" s="132">
        <f t="shared" si="63"/>
        <v>4.2688193475516334E-3</v>
      </c>
      <c r="TS8" s="161" t="s">
        <v>22</v>
      </c>
      <c r="TT8" s="157">
        <v>346</v>
      </c>
      <c r="TU8" s="157">
        <v>257</v>
      </c>
      <c r="TV8" s="157">
        <v>58</v>
      </c>
      <c r="TW8" s="157">
        <v>31</v>
      </c>
      <c r="TX8" s="158">
        <f t="shared" si="64"/>
        <v>0.74277456647398843</v>
      </c>
      <c r="TY8" s="132">
        <f t="shared" si="65"/>
        <v>0</v>
      </c>
      <c r="UA8" s="161" t="s">
        <v>22</v>
      </c>
      <c r="UB8" s="157">
        <v>346</v>
      </c>
      <c r="UC8" s="157">
        <v>259</v>
      </c>
      <c r="UD8" s="157">
        <v>56</v>
      </c>
      <c r="UE8" s="157">
        <v>31</v>
      </c>
      <c r="UF8" s="158">
        <f t="shared" si="66"/>
        <v>0.74855491329479773</v>
      </c>
      <c r="UG8" s="132">
        <f t="shared" si="67"/>
        <v>5.7803468208093012E-3</v>
      </c>
      <c r="UI8" s="161" t="s">
        <v>22</v>
      </c>
      <c r="UJ8" s="157">
        <v>346</v>
      </c>
      <c r="UK8" s="157">
        <v>259</v>
      </c>
      <c r="UL8" s="157">
        <v>56</v>
      </c>
      <c r="UM8" s="157">
        <v>31</v>
      </c>
      <c r="UN8" s="158">
        <f t="shared" si="68"/>
        <v>0.74855491329479773</v>
      </c>
      <c r="UO8" s="132">
        <f t="shared" si="69"/>
        <v>0</v>
      </c>
      <c r="UQ8" s="161" t="s">
        <v>22</v>
      </c>
      <c r="UR8" s="157">
        <v>346</v>
      </c>
      <c r="US8" s="157">
        <v>259</v>
      </c>
      <c r="UT8" s="157">
        <v>56</v>
      </c>
      <c r="UU8" s="157">
        <v>31</v>
      </c>
      <c r="UV8" s="158">
        <f t="shared" si="70"/>
        <v>0.74855491329479773</v>
      </c>
      <c r="UW8" s="132">
        <f t="shared" si="71"/>
        <v>0</v>
      </c>
      <c r="UY8" s="161" t="s">
        <v>22</v>
      </c>
      <c r="UZ8" s="157">
        <v>346</v>
      </c>
      <c r="VA8" s="157">
        <v>259</v>
      </c>
      <c r="VB8" s="157">
        <v>56</v>
      </c>
      <c r="VC8" s="157">
        <v>31</v>
      </c>
      <c r="VD8" s="158">
        <f t="shared" si="72"/>
        <v>0.74855491329479773</v>
      </c>
      <c r="VE8" s="132">
        <f t="shared" si="73"/>
        <v>0</v>
      </c>
      <c r="VG8" s="161" t="s">
        <v>22</v>
      </c>
      <c r="VH8" s="157">
        <v>346</v>
      </c>
      <c r="VI8" s="157">
        <v>259</v>
      </c>
      <c r="VJ8" s="157">
        <v>56</v>
      </c>
      <c r="VK8" s="157">
        <v>31</v>
      </c>
      <c r="VL8" s="158">
        <f t="shared" si="74"/>
        <v>0.74855491329479773</v>
      </c>
      <c r="VM8" s="132">
        <f t="shared" si="75"/>
        <v>0</v>
      </c>
      <c r="VO8" s="161" t="s">
        <v>22</v>
      </c>
      <c r="VP8" s="157">
        <v>346</v>
      </c>
      <c r="VQ8" s="157">
        <v>259</v>
      </c>
      <c r="VR8" s="157">
        <v>56</v>
      </c>
      <c r="VS8" s="157">
        <v>31</v>
      </c>
      <c r="VT8" s="158">
        <f t="shared" si="76"/>
        <v>0.74855491329479773</v>
      </c>
      <c r="VU8" s="132">
        <f t="shared" si="77"/>
        <v>0</v>
      </c>
      <c r="VW8" s="161" t="s">
        <v>22</v>
      </c>
      <c r="VX8" s="157">
        <v>346</v>
      </c>
      <c r="VY8" s="157">
        <v>259</v>
      </c>
      <c r="VZ8" s="157">
        <v>56</v>
      </c>
      <c r="WA8" s="157">
        <v>31</v>
      </c>
      <c r="WB8" s="158">
        <f t="shared" si="78"/>
        <v>0.74855491329479773</v>
      </c>
      <c r="WC8" s="132">
        <f t="shared" si="79"/>
        <v>0</v>
      </c>
      <c r="WE8" s="161" t="s">
        <v>22</v>
      </c>
      <c r="WF8" s="157">
        <v>346</v>
      </c>
      <c r="WG8" s="157">
        <v>259</v>
      </c>
      <c r="WH8" s="157">
        <v>56</v>
      </c>
      <c r="WI8" s="157">
        <v>31</v>
      </c>
      <c r="WJ8" s="158">
        <f t="shared" si="80"/>
        <v>0.74855491329479773</v>
      </c>
      <c r="WK8" s="132">
        <f t="shared" si="81"/>
        <v>0</v>
      </c>
      <c r="WM8" s="161" t="s">
        <v>22</v>
      </c>
      <c r="WN8" s="157">
        <v>346</v>
      </c>
      <c r="WO8" s="157">
        <v>259</v>
      </c>
      <c r="WP8" s="157">
        <v>56</v>
      </c>
      <c r="WQ8" s="157">
        <v>31</v>
      </c>
      <c r="WR8" s="158">
        <f t="shared" si="82"/>
        <v>0.74855491329479773</v>
      </c>
      <c r="WS8" s="132">
        <f t="shared" si="83"/>
        <v>0</v>
      </c>
      <c r="WU8" s="161" t="s">
        <v>22</v>
      </c>
      <c r="WV8" s="157">
        <v>346</v>
      </c>
      <c r="WW8" s="157">
        <v>259</v>
      </c>
      <c r="WX8" s="157">
        <v>56</v>
      </c>
      <c r="WY8" s="157">
        <v>31</v>
      </c>
      <c r="WZ8" s="158">
        <f t="shared" si="84"/>
        <v>0.74855491329479773</v>
      </c>
      <c r="XA8" s="132">
        <f t="shared" si="85"/>
        <v>0</v>
      </c>
      <c r="XC8" s="161" t="s">
        <v>22</v>
      </c>
      <c r="XD8" s="157">
        <v>346</v>
      </c>
      <c r="XE8" s="157">
        <v>259</v>
      </c>
      <c r="XF8" s="157">
        <v>56</v>
      </c>
      <c r="XG8" s="157">
        <v>31</v>
      </c>
      <c r="XH8" s="158">
        <f t="shared" si="86"/>
        <v>0.74855491329479773</v>
      </c>
      <c r="XI8" s="132">
        <f t="shared" si="87"/>
        <v>0</v>
      </c>
      <c r="XK8" s="161" t="s">
        <v>22</v>
      </c>
      <c r="XL8" s="157">
        <v>346</v>
      </c>
      <c r="XM8" s="157">
        <v>259</v>
      </c>
      <c r="XN8" s="157">
        <v>56</v>
      </c>
      <c r="XO8" s="157">
        <v>31</v>
      </c>
      <c r="XP8" s="158">
        <f t="shared" si="88"/>
        <v>0.74855491329479773</v>
      </c>
      <c r="XQ8" s="132">
        <f t="shared" si="89"/>
        <v>0</v>
      </c>
      <c r="XS8" s="161" t="s">
        <v>22</v>
      </c>
      <c r="XT8" s="157">
        <v>346</v>
      </c>
      <c r="XU8" s="157">
        <v>259</v>
      </c>
      <c r="XV8" s="157">
        <v>56</v>
      </c>
      <c r="XW8" s="157">
        <v>31</v>
      </c>
      <c r="XX8" s="158">
        <f t="shared" si="90"/>
        <v>0.74855491329479773</v>
      </c>
      <c r="XY8" s="132">
        <f t="shared" si="91"/>
        <v>0</v>
      </c>
      <c r="YA8" s="161" t="s">
        <v>22</v>
      </c>
      <c r="YB8" s="157">
        <v>346</v>
      </c>
      <c r="YC8" s="157">
        <v>259</v>
      </c>
      <c r="YD8" s="157">
        <v>56</v>
      </c>
      <c r="YE8" s="157">
        <v>31</v>
      </c>
      <c r="YF8" s="158">
        <f t="shared" si="92"/>
        <v>0.74855491329479773</v>
      </c>
      <c r="YG8" s="132">
        <f t="shared" si="93"/>
        <v>0</v>
      </c>
      <c r="YI8" s="161" t="s">
        <v>22</v>
      </c>
      <c r="YJ8" s="157">
        <v>346</v>
      </c>
      <c r="YK8" s="157">
        <v>260</v>
      </c>
      <c r="YL8" s="157">
        <v>56</v>
      </c>
      <c r="YM8" s="157">
        <v>30</v>
      </c>
      <c r="YN8" s="158">
        <f t="shared" si="94"/>
        <v>0.75144508670520227</v>
      </c>
      <c r="YO8" s="132">
        <f t="shared" si="95"/>
        <v>2.8901734104045396E-3</v>
      </c>
      <c r="YQ8" s="161" t="s">
        <v>22</v>
      </c>
      <c r="YR8" s="157">
        <v>346</v>
      </c>
      <c r="YS8" s="157">
        <v>260</v>
      </c>
      <c r="YT8" s="157">
        <v>56</v>
      </c>
      <c r="YU8" s="157">
        <v>30</v>
      </c>
      <c r="YV8" s="158">
        <f t="shared" si="96"/>
        <v>0.75144508670520227</v>
      </c>
      <c r="YW8" s="132">
        <f t="shared" si="97"/>
        <v>0</v>
      </c>
      <c r="YY8" s="161" t="s">
        <v>22</v>
      </c>
      <c r="YZ8" s="157">
        <v>346</v>
      </c>
      <c r="ZA8" s="157">
        <v>260</v>
      </c>
      <c r="ZB8" s="157">
        <v>56</v>
      </c>
      <c r="ZC8" s="157">
        <v>30</v>
      </c>
      <c r="ZD8" s="158">
        <f t="shared" si="98"/>
        <v>0.75144508670520227</v>
      </c>
      <c r="ZE8" s="132">
        <f t="shared" si="99"/>
        <v>0</v>
      </c>
      <c r="ZG8" s="161" t="s">
        <v>22</v>
      </c>
      <c r="ZH8" s="157">
        <v>346</v>
      </c>
      <c r="ZI8" s="157">
        <v>260</v>
      </c>
      <c r="ZJ8" s="157">
        <v>56</v>
      </c>
      <c r="ZK8" s="157">
        <v>30</v>
      </c>
      <c r="ZL8" s="158">
        <f t="shared" si="100"/>
        <v>0.75144508670520227</v>
      </c>
      <c r="ZM8" s="132">
        <f t="shared" si="101"/>
        <v>0</v>
      </c>
      <c r="ZO8" s="161" t="s">
        <v>22</v>
      </c>
      <c r="ZP8" s="157">
        <v>346</v>
      </c>
      <c r="ZQ8" s="157">
        <v>260</v>
      </c>
      <c r="ZR8" s="157">
        <v>56</v>
      </c>
      <c r="ZS8" s="157">
        <v>30</v>
      </c>
      <c r="ZT8" s="158">
        <f t="shared" si="102"/>
        <v>0.75144508670520227</v>
      </c>
      <c r="ZU8" s="132">
        <f t="shared" si="103"/>
        <v>0</v>
      </c>
      <c r="ZW8" s="161" t="s">
        <v>22</v>
      </c>
      <c r="ZX8" s="157">
        <v>346</v>
      </c>
      <c r="ZY8" s="157">
        <v>260</v>
      </c>
      <c r="ZZ8" s="157">
        <v>56</v>
      </c>
      <c r="AAA8" s="157">
        <v>30</v>
      </c>
      <c r="AAB8" s="158">
        <f t="shared" si="104"/>
        <v>0.75144508670520227</v>
      </c>
      <c r="AAC8" s="132">
        <f t="shared" si="105"/>
        <v>0</v>
      </c>
      <c r="AAE8" s="161" t="s">
        <v>22</v>
      </c>
      <c r="AAF8" s="157">
        <v>346</v>
      </c>
      <c r="AAG8" s="157">
        <v>261</v>
      </c>
      <c r="AAH8" s="157">
        <v>52</v>
      </c>
      <c r="AAI8" s="157">
        <v>33</v>
      </c>
      <c r="AAJ8" s="158">
        <f t="shared" si="106"/>
        <v>0.75433526011560692</v>
      </c>
      <c r="AAK8" s="132">
        <f t="shared" si="107"/>
        <v>2.8901734104046506E-3</v>
      </c>
    </row>
    <row r="9" spans="1:713" ht="15">
      <c r="A9" s="19">
        <v>0.99</v>
      </c>
      <c r="B9" s="19"/>
      <c r="C9" s="18" t="s">
        <v>23</v>
      </c>
      <c r="D9" s="18">
        <v>541</v>
      </c>
      <c r="E9" s="18">
        <v>540</v>
      </c>
      <c r="F9" s="18">
        <v>0</v>
      </c>
      <c r="G9" s="18">
        <v>1</v>
      </c>
      <c r="H9" s="19">
        <v>0.99</v>
      </c>
      <c r="J9" s="58" t="s">
        <v>23</v>
      </c>
      <c r="K9" s="58">
        <v>541</v>
      </c>
      <c r="L9" s="58">
        <v>540</v>
      </c>
      <c r="M9" s="58">
        <v>0</v>
      </c>
      <c r="N9" s="58">
        <v>1</v>
      </c>
      <c r="O9" s="59">
        <v>0.99</v>
      </c>
      <c r="P9" s="59">
        <f t="shared" si="0"/>
        <v>0</v>
      </c>
      <c r="R9" s="39" t="s">
        <v>23</v>
      </c>
      <c r="S9" s="39">
        <v>541</v>
      </c>
      <c r="T9" s="39">
        <v>540</v>
      </c>
      <c r="U9" s="39">
        <v>0</v>
      </c>
      <c r="V9" s="39">
        <v>1</v>
      </c>
      <c r="W9" s="23">
        <v>0.99</v>
      </c>
      <c r="X9" s="19">
        <f t="shared" si="1"/>
        <v>0</v>
      </c>
      <c r="Z9" s="51" t="s">
        <v>23</v>
      </c>
      <c r="AA9" s="51">
        <v>541</v>
      </c>
      <c r="AB9" s="52">
        <v>541</v>
      </c>
      <c r="AC9" s="53">
        <v>0</v>
      </c>
      <c r="AD9" s="51">
        <v>0</v>
      </c>
      <c r="AE9" s="54">
        <v>1</v>
      </c>
      <c r="AF9" s="19">
        <f t="shared" si="2"/>
        <v>1.0000000000000009E-2</v>
      </c>
      <c r="AH9" s="19">
        <v>1</v>
      </c>
      <c r="AI9" s="19">
        <f t="shared" si="3"/>
        <v>0</v>
      </c>
      <c r="AK9" s="18" t="s">
        <v>23</v>
      </c>
      <c r="AL9" s="18">
        <v>541</v>
      </c>
      <c r="AM9" s="18">
        <v>541</v>
      </c>
      <c r="AN9" s="18">
        <v>0</v>
      </c>
      <c r="AO9" s="18">
        <v>0</v>
      </c>
      <c r="AP9" s="19">
        <f t="shared" si="4"/>
        <v>1</v>
      </c>
      <c r="AQ9" s="19">
        <f t="shared" si="5"/>
        <v>0</v>
      </c>
      <c r="AS9" s="18" t="s">
        <v>23</v>
      </c>
      <c r="AT9" s="18">
        <v>541</v>
      </c>
      <c r="AU9" s="18">
        <v>541</v>
      </c>
      <c r="AV9" s="18">
        <v>0</v>
      </c>
      <c r="AW9" s="18">
        <v>0</v>
      </c>
      <c r="AX9" s="19">
        <v>1</v>
      </c>
      <c r="AY9" s="19">
        <f t="shared" si="6"/>
        <v>0</v>
      </c>
      <c r="BA9" s="18" t="s">
        <v>23</v>
      </c>
      <c r="BB9" s="18">
        <v>541</v>
      </c>
      <c r="BC9" s="18">
        <v>541</v>
      </c>
      <c r="BD9" s="18">
        <v>0</v>
      </c>
      <c r="BE9" s="18">
        <v>0</v>
      </c>
      <c r="BF9" s="19">
        <v>1</v>
      </c>
      <c r="BG9" s="19">
        <f t="shared" si="7"/>
        <v>0</v>
      </c>
      <c r="BI9" s="18" t="s">
        <v>23</v>
      </c>
      <c r="BJ9" s="18">
        <v>541</v>
      </c>
      <c r="BK9" s="18">
        <v>541</v>
      </c>
      <c r="BL9" s="18">
        <v>0</v>
      </c>
      <c r="BM9" s="18">
        <v>0</v>
      </c>
      <c r="BN9" s="19">
        <v>1</v>
      </c>
      <c r="BO9" s="19">
        <f t="shared" si="8"/>
        <v>0</v>
      </c>
      <c r="BQ9" s="18" t="s">
        <v>23</v>
      </c>
      <c r="BR9" s="18">
        <v>541</v>
      </c>
      <c r="BS9" s="18">
        <v>541</v>
      </c>
      <c r="BT9" s="18">
        <v>0</v>
      </c>
      <c r="BU9" s="18">
        <v>0</v>
      </c>
      <c r="BV9" s="19">
        <v>1</v>
      </c>
      <c r="BW9" s="19">
        <f t="shared" si="9"/>
        <v>0</v>
      </c>
      <c r="BY9" s="18" t="s">
        <v>23</v>
      </c>
      <c r="BZ9" s="18">
        <v>541</v>
      </c>
      <c r="CA9" s="18">
        <v>541</v>
      </c>
      <c r="CB9" s="18">
        <v>0</v>
      </c>
      <c r="CC9" s="18">
        <v>0</v>
      </c>
      <c r="CD9" s="19">
        <v>1</v>
      </c>
      <c r="CE9" s="19">
        <f t="shared" si="10"/>
        <v>0</v>
      </c>
      <c r="CG9" s="2" t="s">
        <v>23</v>
      </c>
      <c r="CH9" s="2">
        <v>541</v>
      </c>
      <c r="CI9" s="2">
        <v>541</v>
      </c>
      <c r="CJ9" s="2">
        <v>0</v>
      </c>
      <c r="CK9" s="2">
        <v>0</v>
      </c>
      <c r="CL9" s="4">
        <v>1</v>
      </c>
      <c r="CM9" s="19">
        <f t="shared" si="11"/>
        <v>0</v>
      </c>
      <c r="CO9" s="2" t="s">
        <v>23</v>
      </c>
      <c r="CP9" s="2">
        <v>541</v>
      </c>
      <c r="CQ9" s="2">
        <v>541</v>
      </c>
      <c r="CR9" s="2">
        <v>0</v>
      </c>
      <c r="CS9" s="2">
        <v>0</v>
      </c>
      <c r="CT9" s="4">
        <v>1</v>
      </c>
      <c r="CU9" s="19">
        <f t="shared" si="12"/>
        <v>0</v>
      </c>
      <c r="CW9" s="2" t="s">
        <v>23</v>
      </c>
      <c r="CX9" s="2">
        <v>541</v>
      </c>
      <c r="CY9" s="2">
        <v>541</v>
      </c>
      <c r="CZ9" s="2">
        <v>0</v>
      </c>
      <c r="DA9" s="2">
        <v>0</v>
      </c>
      <c r="DB9" s="4">
        <v>1</v>
      </c>
      <c r="DC9" s="19">
        <f t="shared" si="13"/>
        <v>0</v>
      </c>
      <c r="DE9" s="2" t="s">
        <v>23</v>
      </c>
      <c r="DF9" s="2">
        <v>541</v>
      </c>
      <c r="DG9" s="2">
        <v>541</v>
      </c>
      <c r="DH9" s="2">
        <v>0</v>
      </c>
      <c r="DI9" s="2">
        <v>0</v>
      </c>
      <c r="DJ9" s="4">
        <v>1</v>
      </c>
      <c r="DK9" s="19">
        <f t="shared" si="14"/>
        <v>0</v>
      </c>
      <c r="DM9" s="67" t="s">
        <v>23</v>
      </c>
      <c r="DN9" s="2">
        <v>541</v>
      </c>
      <c r="DO9" s="2">
        <v>541</v>
      </c>
      <c r="DP9" s="2">
        <v>0</v>
      </c>
      <c r="DQ9" s="2">
        <v>0</v>
      </c>
      <c r="DR9" s="4">
        <v>1</v>
      </c>
      <c r="DS9" s="19">
        <f t="shared" si="15"/>
        <v>0</v>
      </c>
      <c r="DU9" s="66" t="s">
        <v>23</v>
      </c>
      <c r="DV9" s="2">
        <v>541</v>
      </c>
      <c r="DW9" s="2">
        <v>541</v>
      </c>
      <c r="DX9" s="2">
        <v>0</v>
      </c>
      <c r="DY9" s="2">
        <v>0</v>
      </c>
      <c r="DZ9" s="4">
        <v>1</v>
      </c>
      <c r="EA9" s="19">
        <f t="shared" si="16"/>
        <v>0</v>
      </c>
      <c r="EC9" s="66" t="s">
        <v>23</v>
      </c>
      <c r="ED9" s="2">
        <v>541</v>
      </c>
      <c r="EE9" s="2">
        <v>541</v>
      </c>
      <c r="EF9" s="2">
        <v>0</v>
      </c>
      <c r="EG9" s="2">
        <v>0</v>
      </c>
      <c r="EH9" s="4">
        <v>1</v>
      </c>
      <c r="EI9" s="19">
        <f t="shared" si="17"/>
        <v>0</v>
      </c>
      <c r="EK9" s="2" t="s">
        <v>23</v>
      </c>
      <c r="EL9" s="2">
        <v>541</v>
      </c>
      <c r="EM9" s="2">
        <v>541</v>
      </c>
      <c r="EN9" s="2">
        <v>0</v>
      </c>
      <c r="EO9" s="2">
        <v>0</v>
      </c>
      <c r="EP9" s="4">
        <v>1</v>
      </c>
      <c r="EQ9" s="19">
        <f t="shared" si="18"/>
        <v>0</v>
      </c>
      <c r="ES9" s="66" t="s">
        <v>23</v>
      </c>
      <c r="ET9" s="2">
        <v>541</v>
      </c>
      <c r="EU9" s="2">
        <v>541</v>
      </c>
      <c r="EV9" s="2">
        <v>0</v>
      </c>
      <c r="EW9" s="2">
        <v>0</v>
      </c>
      <c r="EX9" s="4">
        <v>1</v>
      </c>
      <c r="EY9" s="19">
        <f t="shared" si="19"/>
        <v>0</v>
      </c>
      <c r="FA9" s="66" t="s">
        <v>23</v>
      </c>
      <c r="FB9" s="2">
        <v>541</v>
      </c>
      <c r="FC9" s="2">
        <v>541</v>
      </c>
      <c r="FD9" s="2">
        <v>0</v>
      </c>
      <c r="FE9" s="2">
        <v>0</v>
      </c>
      <c r="FF9" s="4">
        <v>1</v>
      </c>
      <c r="FG9" s="19">
        <f t="shared" si="20"/>
        <v>0</v>
      </c>
      <c r="FI9" s="66" t="s">
        <v>23</v>
      </c>
      <c r="FJ9" s="2">
        <v>541</v>
      </c>
      <c r="FK9" s="2">
        <v>541</v>
      </c>
      <c r="FL9" s="2">
        <v>0</v>
      </c>
      <c r="FM9" s="2">
        <v>0</v>
      </c>
      <c r="FN9" s="4">
        <v>1</v>
      </c>
      <c r="FO9" s="19">
        <f t="shared" si="21"/>
        <v>0</v>
      </c>
      <c r="FQ9" s="66" t="s">
        <v>23</v>
      </c>
      <c r="FR9" s="2">
        <v>541</v>
      </c>
      <c r="FS9" s="2">
        <v>541</v>
      </c>
      <c r="FT9" s="2">
        <v>0</v>
      </c>
      <c r="FU9" s="2">
        <v>0</v>
      </c>
      <c r="FV9" s="4">
        <v>1</v>
      </c>
      <c r="FW9" s="19">
        <f t="shared" si="22"/>
        <v>0</v>
      </c>
      <c r="FY9" s="66" t="s">
        <v>23</v>
      </c>
      <c r="FZ9" s="2">
        <v>538</v>
      </c>
      <c r="GA9" s="2">
        <v>538</v>
      </c>
      <c r="GB9" s="2">
        <v>0</v>
      </c>
      <c r="GC9" s="2">
        <v>0</v>
      </c>
      <c r="GD9" s="4">
        <v>1</v>
      </c>
      <c r="GE9" s="19">
        <f t="shared" si="23"/>
        <v>0</v>
      </c>
      <c r="GG9" s="66" t="s">
        <v>23</v>
      </c>
      <c r="GH9" s="2">
        <v>538</v>
      </c>
      <c r="GI9" s="2">
        <v>538</v>
      </c>
      <c r="GJ9" s="2">
        <v>0</v>
      </c>
      <c r="GK9" s="2">
        <v>0</v>
      </c>
      <c r="GL9" s="4">
        <v>1</v>
      </c>
      <c r="GM9" s="19">
        <f t="shared" si="24"/>
        <v>0</v>
      </c>
      <c r="GO9" s="66" t="s">
        <v>23</v>
      </c>
      <c r="GP9" s="2">
        <v>538</v>
      </c>
      <c r="GQ9" s="2">
        <v>538</v>
      </c>
      <c r="GR9" s="2">
        <v>0</v>
      </c>
      <c r="GS9" s="2">
        <v>0</v>
      </c>
      <c r="GT9" s="4">
        <v>1</v>
      </c>
      <c r="GU9" s="19">
        <f t="shared" si="25"/>
        <v>0</v>
      </c>
      <c r="GW9" s="66" t="s">
        <v>23</v>
      </c>
      <c r="GX9" s="2">
        <v>538</v>
      </c>
      <c r="GY9" s="2">
        <v>538</v>
      </c>
      <c r="GZ9" s="2">
        <v>0</v>
      </c>
      <c r="HA9" s="2">
        <v>0</v>
      </c>
      <c r="HB9" s="4">
        <v>1</v>
      </c>
      <c r="HC9" s="19">
        <f t="shared" si="26"/>
        <v>0</v>
      </c>
      <c r="HE9" s="66" t="s">
        <v>23</v>
      </c>
      <c r="HF9" s="2">
        <v>538</v>
      </c>
      <c r="HG9" s="2">
        <v>538</v>
      </c>
      <c r="HH9" s="2">
        <v>0</v>
      </c>
      <c r="HI9" s="2">
        <v>0</v>
      </c>
      <c r="HJ9" s="4">
        <v>1</v>
      </c>
      <c r="HK9" s="19">
        <f t="shared" si="27"/>
        <v>0</v>
      </c>
      <c r="HM9" s="66" t="s">
        <v>23</v>
      </c>
      <c r="HN9" s="2">
        <v>538</v>
      </c>
      <c r="HO9" s="2">
        <v>538</v>
      </c>
      <c r="HP9" s="2">
        <v>0</v>
      </c>
      <c r="HQ9" s="2">
        <v>0</v>
      </c>
      <c r="HR9" s="4">
        <v>1</v>
      </c>
      <c r="HS9" s="19">
        <f t="shared" si="28"/>
        <v>0</v>
      </c>
      <c r="HU9" s="66" t="s">
        <v>23</v>
      </c>
      <c r="HV9" s="2">
        <v>538</v>
      </c>
      <c r="HW9" s="2">
        <v>538</v>
      </c>
      <c r="HX9" s="2">
        <v>0</v>
      </c>
      <c r="HY9" s="2">
        <v>0</v>
      </c>
      <c r="HZ9" s="4">
        <v>1</v>
      </c>
      <c r="IA9" s="19">
        <f t="shared" si="29"/>
        <v>0</v>
      </c>
      <c r="IC9" s="66" t="s">
        <v>23</v>
      </c>
      <c r="ID9" s="2">
        <v>538</v>
      </c>
      <c r="IE9" s="2">
        <v>538</v>
      </c>
      <c r="IF9" s="2">
        <v>0</v>
      </c>
      <c r="IG9" s="2">
        <v>0</v>
      </c>
      <c r="IH9" s="4">
        <v>1</v>
      </c>
      <c r="II9" s="19">
        <f t="shared" si="30"/>
        <v>0</v>
      </c>
      <c r="IK9" s="66" t="s">
        <v>23</v>
      </c>
      <c r="IL9" s="2">
        <v>538</v>
      </c>
      <c r="IM9" s="2">
        <v>538</v>
      </c>
      <c r="IN9" s="2">
        <v>0</v>
      </c>
      <c r="IO9" s="2">
        <v>0</v>
      </c>
      <c r="IP9" s="4">
        <v>1</v>
      </c>
      <c r="IQ9" s="19">
        <f t="shared" si="31"/>
        <v>0</v>
      </c>
      <c r="IS9" s="66" t="s">
        <v>23</v>
      </c>
      <c r="IT9" s="2">
        <v>538</v>
      </c>
      <c r="IU9" s="2">
        <v>538</v>
      </c>
      <c r="IV9" s="2">
        <v>0</v>
      </c>
      <c r="IW9" s="2">
        <v>0</v>
      </c>
      <c r="IX9" s="4">
        <v>1</v>
      </c>
      <c r="IY9" s="19">
        <f t="shared" si="32"/>
        <v>0</v>
      </c>
      <c r="JA9" s="66" t="s">
        <v>23</v>
      </c>
      <c r="JB9" s="2">
        <v>538</v>
      </c>
      <c r="JC9" s="2">
        <v>538</v>
      </c>
      <c r="JD9" s="2">
        <v>0</v>
      </c>
      <c r="JE9" s="2">
        <v>0</v>
      </c>
      <c r="JF9" s="4">
        <v>1</v>
      </c>
      <c r="JG9" s="19">
        <f t="shared" si="33"/>
        <v>0</v>
      </c>
      <c r="JI9" s="66" t="s">
        <v>23</v>
      </c>
      <c r="JJ9" s="2">
        <v>538</v>
      </c>
      <c r="JK9" s="2">
        <v>538</v>
      </c>
      <c r="JL9" s="2">
        <v>0</v>
      </c>
      <c r="JM9" s="2">
        <v>0</v>
      </c>
      <c r="JN9" s="4">
        <v>1</v>
      </c>
      <c r="JO9" s="19">
        <f t="shared" si="34"/>
        <v>0</v>
      </c>
      <c r="JQ9" s="66" t="s">
        <v>23</v>
      </c>
      <c r="JR9" s="2">
        <v>538</v>
      </c>
      <c r="JS9" s="2">
        <v>538</v>
      </c>
      <c r="JT9" s="2">
        <v>0</v>
      </c>
      <c r="JU9" s="2">
        <v>0</v>
      </c>
      <c r="JV9" s="4">
        <v>1</v>
      </c>
      <c r="JW9" s="19">
        <f t="shared" si="35"/>
        <v>0</v>
      </c>
      <c r="JY9" s="66" t="s">
        <v>23</v>
      </c>
      <c r="JZ9" s="2">
        <v>538</v>
      </c>
      <c r="KA9" s="2">
        <v>538</v>
      </c>
      <c r="KB9" s="2">
        <v>0</v>
      </c>
      <c r="KC9" s="2">
        <v>0</v>
      </c>
      <c r="KD9" s="4">
        <v>1</v>
      </c>
      <c r="KE9" s="19">
        <f t="shared" si="36"/>
        <v>0</v>
      </c>
      <c r="KG9" s="66" t="s">
        <v>23</v>
      </c>
      <c r="KH9" s="2">
        <v>538</v>
      </c>
      <c r="KI9" s="2">
        <v>538</v>
      </c>
      <c r="KJ9" s="2">
        <v>0</v>
      </c>
      <c r="KK9" s="2">
        <v>0</v>
      </c>
      <c r="KL9" s="4">
        <v>1</v>
      </c>
      <c r="KM9" s="19">
        <f t="shared" si="37"/>
        <v>0</v>
      </c>
      <c r="KO9" s="66" t="s">
        <v>23</v>
      </c>
      <c r="KP9" s="2">
        <v>538</v>
      </c>
      <c r="KQ9" s="2">
        <v>538</v>
      </c>
      <c r="KR9" s="2">
        <v>0</v>
      </c>
      <c r="KS9" s="2">
        <v>0</v>
      </c>
      <c r="KT9" s="4">
        <v>1</v>
      </c>
      <c r="KU9" s="19">
        <f t="shared" si="38"/>
        <v>0</v>
      </c>
      <c r="KW9" s="66" t="s">
        <v>23</v>
      </c>
      <c r="KX9" s="2">
        <v>538</v>
      </c>
      <c r="KY9" s="2">
        <v>538</v>
      </c>
      <c r="KZ9" s="2">
        <v>0</v>
      </c>
      <c r="LA9" s="2">
        <v>0</v>
      </c>
      <c r="LB9" s="4">
        <v>1</v>
      </c>
      <c r="LC9" s="19">
        <f t="shared" si="39"/>
        <v>0</v>
      </c>
      <c r="LE9" s="66" t="s">
        <v>23</v>
      </c>
      <c r="LF9" s="2">
        <v>538</v>
      </c>
      <c r="LG9" s="2">
        <v>538</v>
      </c>
      <c r="LH9" s="2">
        <v>0</v>
      </c>
      <c r="LI9" s="2">
        <v>0</v>
      </c>
      <c r="LJ9" s="4">
        <v>1</v>
      </c>
      <c r="LK9" s="19">
        <f t="shared" si="40"/>
        <v>0</v>
      </c>
      <c r="LM9" s="66" t="s">
        <v>23</v>
      </c>
      <c r="LN9" s="2">
        <v>538</v>
      </c>
      <c r="LO9" s="2">
        <v>538</v>
      </c>
      <c r="LP9" s="2">
        <v>0</v>
      </c>
      <c r="LQ9" s="2">
        <v>0</v>
      </c>
      <c r="LR9" s="4">
        <v>1</v>
      </c>
      <c r="LS9" s="19">
        <f t="shared" si="41"/>
        <v>0</v>
      </c>
      <c r="LU9" s="66" t="s">
        <v>23</v>
      </c>
      <c r="LV9" s="2">
        <v>538</v>
      </c>
      <c r="LW9" s="2">
        <v>538</v>
      </c>
      <c r="LX9" s="2">
        <v>0</v>
      </c>
      <c r="LY9" s="2">
        <v>0</v>
      </c>
      <c r="LZ9" s="4">
        <v>1</v>
      </c>
      <c r="MA9" s="19">
        <f t="shared" si="42"/>
        <v>0</v>
      </c>
      <c r="MC9" s="66" t="s">
        <v>23</v>
      </c>
      <c r="MD9" s="2">
        <v>538</v>
      </c>
      <c r="ME9" s="2">
        <v>538</v>
      </c>
      <c r="MF9" s="2">
        <v>0</v>
      </c>
      <c r="MG9" s="2">
        <v>0</v>
      </c>
      <c r="MH9" s="4">
        <v>1</v>
      </c>
      <c r="MI9" s="19">
        <f t="shared" si="43"/>
        <v>0</v>
      </c>
      <c r="MK9" s="66" t="s">
        <v>23</v>
      </c>
      <c r="ML9" s="2">
        <v>538</v>
      </c>
      <c r="MM9" s="2">
        <v>538</v>
      </c>
      <c r="MN9" s="2">
        <v>0</v>
      </c>
      <c r="MO9" s="2">
        <v>0</v>
      </c>
      <c r="MP9" s="4">
        <v>1</v>
      </c>
      <c r="MQ9" s="19">
        <f t="shared" si="109"/>
        <v>0</v>
      </c>
      <c r="MS9" s="65" t="s">
        <v>23</v>
      </c>
      <c r="MT9" s="2">
        <v>538</v>
      </c>
      <c r="MU9" s="2">
        <v>538</v>
      </c>
      <c r="MV9" s="2">
        <v>0</v>
      </c>
      <c r="MW9" s="2">
        <v>0</v>
      </c>
      <c r="MX9" s="4">
        <v>1</v>
      </c>
      <c r="MY9" s="19">
        <f t="shared" si="44"/>
        <v>0</v>
      </c>
      <c r="NA9" s="2" t="s">
        <v>23</v>
      </c>
      <c r="NB9" s="2">
        <v>538</v>
      </c>
      <c r="NC9" s="2">
        <v>538</v>
      </c>
      <c r="ND9" s="2">
        <v>0</v>
      </c>
      <c r="NE9" s="2">
        <v>0</v>
      </c>
      <c r="NF9" s="4">
        <v>1</v>
      </c>
      <c r="NG9" s="19">
        <f t="shared" si="45"/>
        <v>0</v>
      </c>
      <c r="NI9" s="114" t="s">
        <v>23</v>
      </c>
      <c r="NJ9" s="2">
        <v>538</v>
      </c>
      <c r="NK9" s="2">
        <v>538</v>
      </c>
      <c r="NL9" s="2">
        <v>0</v>
      </c>
      <c r="NM9" s="2">
        <v>0</v>
      </c>
      <c r="NN9" s="4">
        <v>1</v>
      </c>
      <c r="NO9" s="19">
        <f t="shared" si="46"/>
        <v>0</v>
      </c>
      <c r="NQ9" s="2" t="s">
        <v>23</v>
      </c>
      <c r="NR9" s="2">
        <v>595</v>
      </c>
      <c r="NS9" s="2">
        <v>538</v>
      </c>
      <c r="NT9" s="2">
        <v>0</v>
      </c>
      <c r="NU9" s="2">
        <v>57</v>
      </c>
      <c r="NV9" s="4">
        <v>0.9</v>
      </c>
      <c r="NW9" s="19">
        <f t="shared" si="47"/>
        <v>-9.9999999999999978E-2</v>
      </c>
      <c r="NY9" s="114" t="s">
        <v>23</v>
      </c>
      <c r="NZ9" s="2">
        <v>538</v>
      </c>
      <c r="OA9" s="2">
        <v>538</v>
      </c>
      <c r="OB9" s="2">
        <v>0</v>
      </c>
      <c r="OC9" s="2">
        <v>0</v>
      </c>
      <c r="OD9" s="4">
        <v>1</v>
      </c>
      <c r="OE9" s="19">
        <f t="shared" si="48"/>
        <v>9.9999999999999978E-2</v>
      </c>
      <c r="OG9" s="114" t="s">
        <v>23</v>
      </c>
      <c r="OH9" s="2">
        <v>538</v>
      </c>
      <c r="OI9" s="2">
        <v>538</v>
      </c>
      <c r="OJ9" s="2">
        <v>0</v>
      </c>
      <c r="OK9" s="2">
        <v>0</v>
      </c>
      <c r="OL9" s="4">
        <v>1</v>
      </c>
      <c r="OM9" s="19">
        <f t="shared" si="49"/>
        <v>0</v>
      </c>
      <c r="OO9" s="114" t="s">
        <v>23</v>
      </c>
      <c r="OP9" s="2">
        <v>538</v>
      </c>
      <c r="OQ9" s="2">
        <v>538</v>
      </c>
      <c r="OR9" s="2">
        <v>0</v>
      </c>
      <c r="OS9" s="2">
        <v>0</v>
      </c>
      <c r="OT9" s="4">
        <v>1</v>
      </c>
      <c r="OU9" s="19">
        <f t="shared" si="50"/>
        <v>0</v>
      </c>
      <c r="OW9" s="136" t="s">
        <v>23</v>
      </c>
      <c r="OX9" s="130">
        <v>538</v>
      </c>
      <c r="OY9" s="130">
        <v>538</v>
      </c>
      <c r="OZ9" s="130">
        <v>0</v>
      </c>
      <c r="PA9" s="130">
        <v>0</v>
      </c>
      <c r="PB9" s="131">
        <v>1</v>
      </c>
      <c r="PC9" s="132">
        <v>0</v>
      </c>
      <c r="PD9" s="129"/>
      <c r="PE9" s="136" t="s">
        <v>23</v>
      </c>
      <c r="PF9" s="130">
        <v>538</v>
      </c>
      <c r="PG9" s="130">
        <v>538</v>
      </c>
      <c r="PH9" s="130">
        <v>0</v>
      </c>
      <c r="PI9" s="130">
        <v>0</v>
      </c>
      <c r="PJ9" s="131">
        <v>1</v>
      </c>
      <c r="PK9" s="132"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v>1</v>
      </c>
      <c r="PS9" s="132">
        <f t="shared" si="51"/>
        <v>0</v>
      </c>
      <c r="PT9" s="121"/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v>1</v>
      </c>
      <c r="QA9" s="132">
        <f t="shared" si="52"/>
        <v>0</v>
      </c>
      <c r="QB9" s="121"/>
      <c r="QC9" s="163" t="s">
        <v>23</v>
      </c>
      <c r="QD9" s="177">
        <v>538</v>
      </c>
      <c r="QE9" s="157">
        <v>538</v>
      </c>
      <c r="QF9" s="157">
        <v>0</v>
      </c>
      <c r="QG9" s="157">
        <v>0</v>
      </c>
      <c r="QH9" s="158">
        <v>1</v>
      </c>
      <c r="QI9" s="132">
        <f t="shared" si="53"/>
        <v>0</v>
      </c>
      <c r="QJ9" s="121"/>
      <c r="QK9" s="163" t="s">
        <v>23</v>
      </c>
      <c r="QL9" s="177">
        <v>538</v>
      </c>
      <c r="QM9" s="157">
        <v>538</v>
      </c>
      <c r="QN9" s="157">
        <v>0</v>
      </c>
      <c r="QO9" s="157">
        <v>0</v>
      </c>
      <c r="QP9" s="158">
        <v>1</v>
      </c>
      <c r="QQ9" s="132">
        <f t="shared" si="54"/>
        <v>0</v>
      </c>
      <c r="QR9" s="121"/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v>1</v>
      </c>
      <c r="QY9" s="158">
        <f t="shared" si="55"/>
        <v>0</v>
      </c>
      <c r="QZ9" s="121"/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v>1</v>
      </c>
      <c r="RG9" s="132">
        <f t="shared" si="56"/>
        <v>0</v>
      </c>
      <c r="RH9" s="121"/>
      <c r="RI9" s="121"/>
      <c r="RJ9" s="163" t="s">
        <v>23</v>
      </c>
      <c r="RK9" s="157">
        <v>538</v>
      </c>
      <c r="RL9" s="157">
        <v>538</v>
      </c>
      <c r="RM9" s="157">
        <v>0</v>
      </c>
      <c r="RN9" s="157">
        <v>0</v>
      </c>
      <c r="RO9" s="162">
        <f t="shared" si="57"/>
        <v>1</v>
      </c>
      <c r="RP9" s="132">
        <f t="shared" si="58"/>
        <v>0</v>
      </c>
      <c r="RQ9" s="121"/>
      <c r="RR9" s="121"/>
      <c r="RS9" s="121"/>
      <c r="RT9" s="121"/>
      <c r="RU9" s="121"/>
      <c r="RV9" s="121"/>
      <c r="RW9" s="132"/>
      <c r="RX9" s="121"/>
      <c r="RY9" s="121"/>
      <c r="RZ9" s="121"/>
      <c r="SA9" s="121"/>
      <c r="SB9" s="121"/>
      <c r="SC9" s="121"/>
      <c r="SD9" s="132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U9" s="163" t="s">
        <v>23</v>
      </c>
      <c r="SV9" s="157">
        <v>538</v>
      </c>
      <c r="SW9" s="157">
        <v>538</v>
      </c>
      <c r="SX9" s="157">
        <v>0</v>
      </c>
      <c r="SY9" s="157">
        <v>0</v>
      </c>
      <c r="SZ9" s="158">
        <v>1</v>
      </c>
      <c r="TA9" s="132">
        <f t="shared" si="59"/>
        <v>0</v>
      </c>
      <c r="TC9" s="163" t="s">
        <v>23</v>
      </c>
      <c r="TD9" s="157">
        <v>538</v>
      </c>
      <c r="TE9" s="157">
        <v>538</v>
      </c>
      <c r="TF9" s="157">
        <v>0</v>
      </c>
      <c r="TG9" s="157">
        <v>0</v>
      </c>
      <c r="TH9" s="158">
        <f t="shared" si="60"/>
        <v>1</v>
      </c>
      <c r="TI9" s="132">
        <f t="shared" si="61"/>
        <v>0</v>
      </c>
      <c r="TK9" s="163" t="s">
        <v>23</v>
      </c>
      <c r="TL9" s="157">
        <v>538</v>
      </c>
      <c r="TM9" s="157">
        <v>538</v>
      </c>
      <c r="TN9" s="157">
        <v>0</v>
      </c>
      <c r="TO9" s="157">
        <v>0</v>
      </c>
      <c r="TP9" s="158">
        <f t="shared" si="62"/>
        <v>1</v>
      </c>
      <c r="TQ9" s="132">
        <f t="shared" si="63"/>
        <v>0</v>
      </c>
      <c r="TS9" s="163" t="s">
        <v>23</v>
      </c>
      <c r="TT9" s="157">
        <v>538</v>
      </c>
      <c r="TU9" s="157">
        <v>538</v>
      </c>
      <c r="TV9" s="157">
        <v>0</v>
      </c>
      <c r="TW9" s="157">
        <v>0</v>
      </c>
      <c r="TX9" s="158">
        <f t="shared" si="64"/>
        <v>1</v>
      </c>
      <c r="TY9" s="132">
        <f t="shared" si="65"/>
        <v>0</v>
      </c>
      <c r="UA9" s="163" t="s">
        <v>23</v>
      </c>
      <c r="UB9" s="157">
        <v>538</v>
      </c>
      <c r="UC9" s="157">
        <v>538</v>
      </c>
      <c r="UD9" s="157">
        <v>0</v>
      </c>
      <c r="UE9" s="157">
        <v>0</v>
      </c>
      <c r="UF9" s="158">
        <f t="shared" si="66"/>
        <v>1</v>
      </c>
      <c r="UG9" s="132">
        <f t="shared" si="67"/>
        <v>0</v>
      </c>
      <c r="UI9" s="163" t="s">
        <v>23</v>
      </c>
      <c r="UJ9" s="157">
        <v>538</v>
      </c>
      <c r="UK9" s="157">
        <v>538</v>
      </c>
      <c r="UL9" s="157">
        <v>0</v>
      </c>
      <c r="UM9" s="157">
        <v>0</v>
      </c>
      <c r="UN9" s="158">
        <f t="shared" si="68"/>
        <v>1</v>
      </c>
      <c r="UO9" s="132">
        <f t="shared" si="69"/>
        <v>0</v>
      </c>
      <c r="UQ9" s="163" t="s">
        <v>23</v>
      </c>
      <c r="UR9" s="157">
        <v>538</v>
      </c>
      <c r="US9" s="157">
        <v>538</v>
      </c>
      <c r="UT9" s="157">
        <v>0</v>
      </c>
      <c r="UU9" s="157">
        <v>0</v>
      </c>
      <c r="UV9" s="158">
        <f t="shared" si="70"/>
        <v>1</v>
      </c>
      <c r="UW9" s="132">
        <f t="shared" si="71"/>
        <v>0</v>
      </c>
      <c r="UY9" s="163" t="s">
        <v>23</v>
      </c>
      <c r="UZ9" s="157">
        <v>538</v>
      </c>
      <c r="VA9" s="157">
        <v>538</v>
      </c>
      <c r="VB9" s="157">
        <v>0</v>
      </c>
      <c r="VC9" s="157">
        <v>0</v>
      </c>
      <c r="VD9" s="158">
        <f t="shared" si="72"/>
        <v>1</v>
      </c>
      <c r="VE9" s="132">
        <f t="shared" si="73"/>
        <v>0</v>
      </c>
      <c r="VG9" s="163" t="s">
        <v>23</v>
      </c>
      <c r="VH9" s="157">
        <v>538</v>
      </c>
      <c r="VI9" s="157">
        <v>538</v>
      </c>
      <c r="VJ9" s="157">
        <v>0</v>
      </c>
      <c r="VK9" s="157">
        <v>0</v>
      </c>
      <c r="VL9" s="158">
        <f t="shared" si="74"/>
        <v>1</v>
      </c>
      <c r="VM9" s="132">
        <f t="shared" si="75"/>
        <v>0</v>
      </c>
      <c r="VO9" s="163" t="s">
        <v>23</v>
      </c>
      <c r="VP9" s="157">
        <v>538</v>
      </c>
      <c r="VQ9" s="157">
        <v>538</v>
      </c>
      <c r="VR9" s="157">
        <v>0</v>
      </c>
      <c r="VS9" s="157">
        <v>0</v>
      </c>
      <c r="VT9" s="158">
        <f t="shared" si="76"/>
        <v>1</v>
      </c>
      <c r="VU9" s="132">
        <f t="shared" si="77"/>
        <v>0</v>
      </c>
      <c r="VW9" s="163" t="s">
        <v>23</v>
      </c>
      <c r="VX9" s="157">
        <v>538</v>
      </c>
      <c r="VY9" s="157">
        <v>538</v>
      </c>
      <c r="VZ9" s="157">
        <v>0</v>
      </c>
      <c r="WA9" s="157">
        <v>0</v>
      </c>
      <c r="WB9" s="158">
        <f t="shared" si="78"/>
        <v>1</v>
      </c>
      <c r="WC9" s="132">
        <f t="shared" si="79"/>
        <v>0</v>
      </c>
      <c r="WE9" s="163" t="s">
        <v>23</v>
      </c>
      <c r="WF9" s="157">
        <v>538</v>
      </c>
      <c r="WG9" s="157">
        <v>538</v>
      </c>
      <c r="WH9" s="157">
        <v>0</v>
      </c>
      <c r="WI9" s="157">
        <v>0</v>
      </c>
      <c r="WJ9" s="158">
        <f t="shared" si="80"/>
        <v>1</v>
      </c>
      <c r="WK9" s="132">
        <f t="shared" si="81"/>
        <v>0</v>
      </c>
      <c r="WM9" s="163" t="s">
        <v>23</v>
      </c>
      <c r="WN9" s="157">
        <v>538</v>
      </c>
      <c r="WO9" s="157">
        <v>538</v>
      </c>
      <c r="WP9" s="157">
        <v>0</v>
      </c>
      <c r="WQ9" s="157">
        <v>0</v>
      </c>
      <c r="WR9" s="158">
        <f t="shared" si="82"/>
        <v>1</v>
      </c>
      <c r="WS9" s="132">
        <f t="shared" si="83"/>
        <v>0</v>
      </c>
      <c r="WU9" s="163" t="s">
        <v>23</v>
      </c>
      <c r="WV9" s="157">
        <v>538</v>
      </c>
      <c r="WW9" s="157">
        <v>538</v>
      </c>
      <c r="WX9" s="157">
        <v>0</v>
      </c>
      <c r="WY9" s="157">
        <v>0</v>
      </c>
      <c r="WZ9" s="158">
        <f t="shared" si="84"/>
        <v>1</v>
      </c>
      <c r="XA9" s="132">
        <f t="shared" si="85"/>
        <v>0</v>
      </c>
      <c r="XC9" s="163" t="s">
        <v>23</v>
      </c>
      <c r="XD9" s="157">
        <v>538</v>
      </c>
      <c r="XE9" s="157">
        <v>538</v>
      </c>
      <c r="XF9" s="157">
        <v>0</v>
      </c>
      <c r="XG9" s="157">
        <v>0</v>
      </c>
      <c r="XH9" s="158">
        <f t="shared" si="86"/>
        <v>1</v>
      </c>
      <c r="XI9" s="132">
        <f t="shared" si="87"/>
        <v>0</v>
      </c>
      <c r="XK9" s="163" t="s">
        <v>23</v>
      </c>
      <c r="XL9" s="157">
        <v>538</v>
      </c>
      <c r="XM9" s="157">
        <v>538</v>
      </c>
      <c r="XN9" s="157">
        <v>0</v>
      </c>
      <c r="XO9" s="157">
        <v>0</v>
      </c>
      <c r="XP9" s="158">
        <f t="shared" si="88"/>
        <v>1</v>
      </c>
      <c r="XQ9" s="132">
        <f t="shared" si="89"/>
        <v>0</v>
      </c>
      <c r="XS9" s="163" t="s">
        <v>23</v>
      </c>
      <c r="XT9" s="157">
        <v>538</v>
      </c>
      <c r="XU9" s="157">
        <v>538</v>
      </c>
      <c r="XV9" s="157">
        <v>0</v>
      </c>
      <c r="XW9" s="157">
        <v>0</v>
      </c>
      <c r="XX9" s="158">
        <f t="shared" si="90"/>
        <v>1</v>
      </c>
      <c r="XY9" s="132">
        <f t="shared" si="91"/>
        <v>0</v>
      </c>
      <c r="YA9" s="163" t="s">
        <v>23</v>
      </c>
      <c r="YB9" s="157">
        <v>538</v>
      </c>
      <c r="YC9" s="157">
        <v>538</v>
      </c>
      <c r="YD9" s="157">
        <v>0</v>
      </c>
      <c r="YE9" s="157">
        <v>0</v>
      </c>
      <c r="YF9" s="158">
        <f t="shared" si="92"/>
        <v>1</v>
      </c>
      <c r="YG9" s="132">
        <f t="shared" si="93"/>
        <v>0</v>
      </c>
      <c r="YI9" s="163" t="s">
        <v>23</v>
      </c>
      <c r="YJ9" s="157">
        <v>538</v>
      </c>
      <c r="YK9" s="157">
        <v>538</v>
      </c>
      <c r="YL9" s="157">
        <v>0</v>
      </c>
      <c r="YM9" s="157">
        <v>0</v>
      </c>
      <c r="YN9" s="158">
        <f t="shared" si="94"/>
        <v>1</v>
      </c>
      <c r="YO9" s="132">
        <f t="shared" si="95"/>
        <v>0</v>
      </c>
      <c r="YQ9" s="163" t="s">
        <v>23</v>
      </c>
      <c r="YR9" s="157">
        <v>538</v>
      </c>
      <c r="YS9" s="157">
        <v>538</v>
      </c>
      <c r="YT9" s="157">
        <v>0</v>
      </c>
      <c r="YU9" s="157">
        <v>0</v>
      </c>
      <c r="YV9" s="158">
        <f t="shared" si="96"/>
        <v>1</v>
      </c>
      <c r="YW9" s="132">
        <f t="shared" si="97"/>
        <v>0</v>
      </c>
      <c r="YY9" s="163" t="s">
        <v>23</v>
      </c>
      <c r="YZ9" s="157">
        <v>538</v>
      </c>
      <c r="ZA9" s="157">
        <v>538</v>
      </c>
      <c r="ZB9" s="157">
        <v>0</v>
      </c>
      <c r="ZC9" s="157">
        <v>0</v>
      </c>
      <c r="ZD9" s="158">
        <f t="shared" si="98"/>
        <v>1</v>
      </c>
      <c r="ZE9" s="132">
        <f t="shared" si="99"/>
        <v>0</v>
      </c>
      <c r="ZG9" s="163" t="s">
        <v>23</v>
      </c>
      <c r="ZH9" s="157">
        <v>538</v>
      </c>
      <c r="ZI9" s="157">
        <v>538</v>
      </c>
      <c r="ZJ9" s="157">
        <v>0</v>
      </c>
      <c r="ZK9" s="157">
        <v>0</v>
      </c>
      <c r="ZL9" s="158">
        <f t="shared" si="100"/>
        <v>1</v>
      </c>
      <c r="ZM9" s="132">
        <f t="shared" si="101"/>
        <v>0</v>
      </c>
      <c r="ZO9" s="163" t="s">
        <v>23</v>
      </c>
      <c r="ZP9" s="157">
        <v>538</v>
      </c>
      <c r="ZQ9" s="157">
        <v>538</v>
      </c>
      <c r="ZR9" s="157">
        <v>0</v>
      </c>
      <c r="ZS9" s="157">
        <v>0</v>
      </c>
      <c r="ZT9" s="158">
        <f t="shared" si="102"/>
        <v>1</v>
      </c>
      <c r="ZU9" s="132">
        <f t="shared" si="103"/>
        <v>0</v>
      </c>
      <c r="ZW9" s="163" t="s">
        <v>23</v>
      </c>
      <c r="ZX9" s="157">
        <v>538</v>
      </c>
      <c r="ZY9" s="157">
        <v>538</v>
      </c>
      <c r="ZZ9" s="157">
        <v>0</v>
      </c>
      <c r="AAA9" s="157">
        <v>0</v>
      </c>
      <c r="AAB9" s="158">
        <f t="shared" si="104"/>
        <v>1</v>
      </c>
      <c r="AAC9" s="132">
        <f t="shared" si="105"/>
        <v>0</v>
      </c>
      <c r="AAE9" s="163" t="s">
        <v>23</v>
      </c>
      <c r="AAF9" s="157">
        <v>538</v>
      </c>
      <c r="AAG9" s="157">
        <v>538</v>
      </c>
      <c r="AAH9" s="157">
        <v>0</v>
      </c>
      <c r="AAI9" s="157">
        <v>0</v>
      </c>
      <c r="AAJ9" s="158">
        <f t="shared" si="106"/>
        <v>1</v>
      </c>
      <c r="AAK9" s="132">
        <f t="shared" si="107"/>
        <v>0</v>
      </c>
    </row>
    <row r="10" spans="1:713" ht="15">
      <c r="A10" s="19">
        <v>1</v>
      </c>
      <c r="B10" s="19"/>
      <c r="C10" s="18" t="s">
        <v>24</v>
      </c>
      <c r="D10" s="18">
        <v>3</v>
      </c>
      <c r="E10" s="18">
        <v>3</v>
      </c>
      <c r="F10" s="18">
        <v>0</v>
      </c>
      <c r="G10" s="18">
        <v>0</v>
      </c>
      <c r="H10" s="19">
        <v>1</v>
      </c>
      <c r="J10" s="58" t="s">
        <v>24</v>
      </c>
      <c r="K10" s="58">
        <v>3</v>
      </c>
      <c r="L10" s="58">
        <v>3</v>
      </c>
      <c r="M10" s="58">
        <v>0</v>
      </c>
      <c r="N10" s="58">
        <v>0</v>
      </c>
      <c r="O10" s="59">
        <v>1</v>
      </c>
      <c r="P10" s="59">
        <f t="shared" si="0"/>
        <v>0</v>
      </c>
      <c r="R10" s="18" t="s">
        <v>24</v>
      </c>
      <c r="S10" s="18">
        <v>3</v>
      </c>
      <c r="T10" s="18">
        <v>3</v>
      </c>
      <c r="U10" s="18">
        <v>0</v>
      </c>
      <c r="V10" s="18">
        <v>0</v>
      </c>
      <c r="W10" s="19">
        <v>1</v>
      </c>
      <c r="X10" s="19">
        <f t="shared" si="1"/>
        <v>0</v>
      </c>
      <c r="Z10" s="51" t="s">
        <v>24</v>
      </c>
      <c r="AA10" s="51">
        <v>3</v>
      </c>
      <c r="AB10" s="52">
        <v>3</v>
      </c>
      <c r="AC10" s="53">
        <v>0</v>
      </c>
      <c r="AD10" s="51">
        <v>0</v>
      </c>
      <c r="AE10" s="54">
        <v>1</v>
      </c>
      <c r="AF10" s="19">
        <f t="shared" si="2"/>
        <v>0</v>
      </c>
      <c r="AH10" s="19">
        <v>1</v>
      </c>
      <c r="AI10" s="19">
        <f t="shared" si="3"/>
        <v>0</v>
      </c>
      <c r="AK10" s="18" t="s">
        <v>24</v>
      </c>
      <c r="AL10" s="18">
        <v>3</v>
      </c>
      <c r="AM10" s="18">
        <v>3</v>
      </c>
      <c r="AN10" s="18">
        <v>0</v>
      </c>
      <c r="AO10" s="18">
        <v>0</v>
      </c>
      <c r="AP10" s="19">
        <f t="shared" si="4"/>
        <v>1</v>
      </c>
      <c r="AQ10" s="19">
        <f t="shared" si="5"/>
        <v>0</v>
      </c>
      <c r="AS10" s="18" t="s">
        <v>24</v>
      </c>
      <c r="AT10" s="18">
        <v>3</v>
      </c>
      <c r="AU10" s="18">
        <v>3</v>
      </c>
      <c r="AV10" s="18">
        <v>0</v>
      </c>
      <c r="AW10" s="18">
        <v>0</v>
      </c>
      <c r="AX10" s="19">
        <v>1</v>
      </c>
      <c r="AY10" s="19">
        <f t="shared" si="6"/>
        <v>0</v>
      </c>
      <c r="BA10" s="18" t="s">
        <v>24</v>
      </c>
      <c r="BB10" s="18">
        <v>3</v>
      </c>
      <c r="BC10" s="18">
        <v>3</v>
      </c>
      <c r="BD10" s="18">
        <v>0</v>
      </c>
      <c r="BE10" s="18">
        <v>0</v>
      </c>
      <c r="BF10" s="19">
        <v>1</v>
      </c>
      <c r="BG10" s="19">
        <f t="shared" si="7"/>
        <v>0</v>
      </c>
      <c r="BI10" s="18" t="s">
        <v>24</v>
      </c>
      <c r="BJ10" s="18">
        <v>3</v>
      </c>
      <c r="BK10" s="18">
        <v>3</v>
      </c>
      <c r="BL10" s="18">
        <v>0</v>
      </c>
      <c r="BM10" s="18">
        <v>0</v>
      </c>
      <c r="BN10" s="19">
        <v>1</v>
      </c>
      <c r="BO10" s="19">
        <f t="shared" si="8"/>
        <v>0</v>
      </c>
      <c r="BQ10" s="18" t="s">
        <v>24</v>
      </c>
      <c r="BR10" s="18">
        <v>3</v>
      </c>
      <c r="BS10" s="18">
        <v>3</v>
      </c>
      <c r="BT10" s="18">
        <v>0</v>
      </c>
      <c r="BU10" s="18">
        <v>0</v>
      </c>
      <c r="BV10" s="19">
        <v>1</v>
      </c>
      <c r="BW10" s="19">
        <f t="shared" si="9"/>
        <v>0</v>
      </c>
      <c r="BY10" s="18" t="s">
        <v>24</v>
      </c>
      <c r="BZ10" s="18">
        <v>3</v>
      </c>
      <c r="CA10" s="18">
        <v>3</v>
      </c>
      <c r="CB10" s="18">
        <v>0</v>
      </c>
      <c r="CC10" s="18">
        <v>0</v>
      </c>
      <c r="CD10" s="19">
        <v>1</v>
      </c>
      <c r="CE10" s="19">
        <f t="shared" si="10"/>
        <v>0</v>
      </c>
      <c r="CG10" s="2" t="s">
        <v>24</v>
      </c>
      <c r="CH10" s="2">
        <v>3</v>
      </c>
      <c r="CI10" s="2">
        <v>3</v>
      </c>
      <c r="CJ10" s="2">
        <v>0</v>
      </c>
      <c r="CK10" s="2">
        <v>0</v>
      </c>
      <c r="CL10" s="4">
        <v>1</v>
      </c>
      <c r="CM10" s="19">
        <f t="shared" si="11"/>
        <v>0</v>
      </c>
      <c r="CO10" s="2" t="s">
        <v>24</v>
      </c>
      <c r="CP10" s="2">
        <v>3</v>
      </c>
      <c r="CQ10" s="2">
        <v>3</v>
      </c>
      <c r="CR10" s="2">
        <v>0</v>
      </c>
      <c r="CS10" s="2">
        <v>0</v>
      </c>
      <c r="CT10" s="4">
        <v>1</v>
      </c>
      <c r="CU10" s="19">
        <f t="shared" si="12"/>
        <v>0</v>
      </c>
      <c r="CW10" s="2" t="s">
        <v>24</v>
      </c>
      <c r="CX10" s="2">
        <v>3</v>
      </c>
      <c r="CY10" s="2">
        <v>3</v>
      </c>
      <c r="CZ10" s="2">
        <v>0</v>
      </c>
      <c r="DA10" s="2">
        <v>0</v>
      </c>
      <c r="DB10" s="4">
        <v>1</v>
      </c>
      <c r="DC10" s="19">
        <f t="shared" si="13"/>
        <v>0</v>
      </c>
      <c r="DE10" s="2" t="s">
        <v>24</v>
      </c>
      <c r="DF10" s="2">
        <v>3</v>
      </c>
      <c r="DG10" s="2">
        <v>3</v>
      </c>
      <c r="DH10" s="2">
        <v>0</v>
      </c>
      <c r="DI10" s="2">
        <v>0</v>
      </c>
      <c r="DJ10" s="4">
        <v>1</v>
      </c>
      <c r="DK10" s="19">
        <f t="shared" si="14"/>
        <v>0</v>
      </c>
      <c r="DM10" s="2" t="s">
        <v>24</v>
      </c>
      <c r="DN10" s="2">
        <v>3</v>
      </c>
      <c r="DO10" s="2">
        <v>3</v>
      </c>
      <c r="DP10" s="2">
        <v>0</v>
      </c>
      <c r="DQ10" s="2">
        <v>0</v>
      </c>
      <c r="DR10" s="4">
        <v>1</v>
      </c>
      <c r="DS10" s="19">
        <f t="shared" si="15"/>
        <v>0</v>
      </c>
      <c r="DU10" s="2" t="s">
        <v>24</v>
      </c>
      <c r="DV10" s="2">
        <v>3</v>
      </c>
      <c r="DW10" s="2">
        <v>3</v>
      </c>
      <c r="DX10" s="2">
        <v>0</v>
      </c>
      <c r="DY10" s="2">
        <v>0</v>
      </c>
      <c r="DZ10" s="4">
        <v>1</v>
      </c>
      <c r="EA10" s="19">
        <f t="shared" si="16"/>
        <v>0</v>
      </c>
      <c r="EC10" s="2" t="s">
        <v>24</v>
      </c>
      <c r="ED10" s="2">
        <v>3</v>
      </c>
      <c r="EE10" s="2">
        <v>3</v>
      </c>
      <c r="EF10" s="2">
        <v>0</v>
      </c>
      <c r="EG10" s="2">
        <v>0</v>
      </c>
      <c r="EH10" s="4">
        <v>1</v>
      </c>
      <c r="EI10" s="19">
        <f t="shared" si="17"/>
        <v>0</v>
      </c>
      <c r="EK10" s="2" t="s">
        <v>24</v>
      </c>
      <c r="EL10" s="2">
        <v>3</v>
      </c>
      <c r="EM10" s="2">
        <v>3</v>
      </c>
      <c r="EN10" s="2">
        <v>0</v>
      </c>
      <c r="EO10" s="2">
        <v>0</v>
      </c>
      <c r="EP10" s="4">
        <v>1</v>
      </c>
      <c r="EQ10" s="19">
        <f t="shared" si="18"/>
        <v>0</v>
      </c>
      <c r="ES10" s="2" t="s">
        <v>24</v>
      </c>
      <c r="ET10" s="2">
        <v>3</v>
      </c>
      <c r="EU10" s="2">
        <v>3</v>
      </c>
      <c r="EV10" s="2">
        <v>0</v>
      </c>
      <c r="EW10" s="2">
        <v>0</v>
      </c>
      <c r="EX10" s="4">
        <v>1</v>
      </c>
      <c r="EY10" s="19">
        <f t="shared" si="19"/>
        <v>0</v>
      </c>
      <c r="FA10" s="2" t="s">
        <v>24</v>
      </c>
      <c r="FB10" s="2">
        <v>3</v>
      </c>
      <c r="FC10" s="2">
        <v>3</v>
      </c>
      <c r="FD10" s="2">
        <v>0</v>
      </c>
      <c r="FE10" s="2">
        <v>0</v>
      </c>
      <c r="FF10" s="4">
        <v>1</v>
      </c>
      <c r="FG10" s="19">
        <f t="shared" si="20"/>
        <v>0</v>
      </c>
      <c r="FI10" s="2" t="s">
        <v>24</v>
      </c>
      <c r="FJ10" s="2">
        <v>3</v>
      </c>
      <c r="FK10" s="2">
        <v>3</v>
      </c>
      <c r="FL10" s="2">
        <v>0</v>
      </c>
      <c r="FM10" s="2">
        <v>0</v>
      </c>
      <c r="FN10" s="4">
        <v>1</v>
      </c>
      <c r="FO10" s="19">
        <f t="shared" si="21"/>
        <v>0</v>
      </c>
      <c r="FQ10" s="2" t="s">
        <v>24</v>
      </c>
      <c r="FR10" s="2">
        <v>3</v>
      </c>
      <c r="FS10" s="2">
        <v>3</v>
      </c>
      <c r="FT10" s="2">
        <v>0</v>
      </c>
      <c r="FU10" s="2">
        <v>0</v>
      </c>
      <c r="FV10" s="4">
        <v>1</v>
      </c>
      <c r="FW10" s="19">
        <f t="shared" si="22"/>
        <v>0</v>
      </c>
      <c r="FY10" s="2" t="s">
        <v>24</v>
      </c>
      <c r="FZ10" s="2">
        <v>3</v>
      </c>
      <c r="GA10" s="2">
        <v>3</v>
      </c>
      <c r="GB10" s="2">
        <v>0</v>
      </c>
      <c r="GC10" s="2">
        <v>0</v>
      </c>
      <c r="GD10" s="4">
        <v>1</v>
      </c>
      <c r="GE10" s="19">
        <f t="shared" si="23"/>
        <v>0</v>
      </c>
      <c r="GG10" s="2" t="s">
        <v>24</v>
      </c>
      <c r="GH10" s="2">
        <v>3</v>
      </c>
      <c r="GI10" s="2">
        <v>3</v>
      </c>
      <c r="GJ10" s="2">
        <v>0</v>
      </c>
      <c r="GK10" s="2">
        <v>0</v>
      </c>
      <c r="GL10" s="4">
        <v>1</v>
      </c>
      <c r="GM10" s="19">
        <f t="shared" si="24"/>
        <v>0</v>
      </c>
      <c r="GO10" s="2" t="s">
        <v>24</v>
      </c>
      <c r="GP10" s="2">
        <v>3</v>
      </c>
      <c r="GQ10" s="2">
        <v>3</v>
      </c>
      <c r="GR10" s="2">
        <v>0</v>
      </c>
      <c r="GS10" s="2">
        <v>0</v>
      </c>
      <c r="GT10" s="4">
        <v>1</v>
      </c>
      <c r="GU10" s="19">
        <f t="shared" si="25"/>
        <v>0</v>
      </c>
      <c r="GW10" s="2" t="s">
        <v>24</v>
      </c>
      <c r="GX10" s="2">
        <v>3</v>
      </c>
      <c r="GY10" s="2">
        <v>3</v>
      </c>
      <c r="GZ10" s="2">
        <v>0</v>
      </c>
      <c r="HA10" s="2">
        <v>0</v>
      </c>
      <c r="HB10" s="4">
        <v>1</v>
      </c>
      <c r="HC10" s="19">
        <f t="shared" si="26"/>
        <v>0</v>
      </c>
      <c r="HE10" s="2" t="s">
        <v>24</v>
      </c>
      <c r="HF10" s="2">
        <v>3</v>
      </c>
      <c r="HG10" s="2">
        <v>3</v>
      </c>
      <c r="HH10" s="2">
        <v>0</v>
      </c>
      <c r="HI10" s="2">
        <v>0</v>
      </c>
      <c r="HJ10" s="4">
        <v>1</v>
      </c>
      <c r="HK10" s="19">
        <f t="shared" si="27"/>
        <v>0</v>
      </c>
      <c r="HM10" s="2" t="s">
        <v>24</v>
      </c>
      <c r="HN10" s="2">
        <v>3</v>
      </c>
      <c r="HO10" s="2">
        <v>3</v>
      </c>
      <c r="HP10" s="2">
        <v>0</v>
      </c>
      <c r="HQ10" s="2">
        <v>0</v>
      </c>
      <c r="HR10" s="4">
        <v>1</v>
      </c>
      <c r="HS10" s="19">
        <f t="shared" si="28"/>
        <v>0</v>
      </c>
      <c r="HU10" s="2" t="s">
        <v>24</v>
      </c>
      <c r="HV10" s="2">
        <v>3</v>
      </c>
      <c r="HW10" s="2">
        <v>3</v>
      </c>
      <c r="HX10" s="2">
        <v>0</v>
      </c>
      <c r="HY10" s="2">
        <v>0</v>
      </c>
      <c r="HZ10" s="4">
        <v>1</v>
      </c>
      <c r="IA10" s="19">
        <f t="shared" si="29"/>
        <v>0</v>
      </c>
      <c r="IC10" s="2" t="s">
        <v>24</v>
      </c>
      <c r="ID10" s="2">
        <v>3</v>
      </c>
      <c r="IE10" s="2">
        <v>3</v>
      </c>
      <c r="IF10" s="2">
        <v>0</v>
      </c>
      <c r="IG10" s="2">
        <v>0</v>
      </c>
      <c r="IH10" s="4">
        <v>1</v>
      </c>
      <c r="II10" s="19">
        <f t="shared" si="30"/>
        <v>0</v>
      </c>
      <c r="IK10" s="2" t="s">
        <v>24</v>
      </c>
      <c r="IL10" s="2">
        <v>3</v>
      </c>
      <c r="IM10" s="2">
        <v>3</v>
      </c>
      <c r="IN10" s="2">
        <v>0</v>
      </c>
      <c r="IO10" s="2">
        <v>0</v>
      </c>
      <c r="IP10" s="4">
        <v>1</v>
      </c>
      <c r="IQ10" s="19">
        <f t="shared" si="31"/>
        <v>0</v>
      </c>
      <c r="IS10" s="2" t="s">
        <v>24</v>
      </c>
      <c r="IT10" s="2">
        <v>3</v>
      </c>
      <c r="IU10" s="2">
        <v>3</v>
      </c>
      <c r="IV10" s="2">
        <v>0</v>
      </c>
      <c r="IW10" s="2">
        <v>0</v>
      </c>
      <c r="IX10" s="4">
        <v>1</v>
      </c>
      <c r="IY10" s="19">
        <f t="shared" si="32"/>
        <v>0</v>
      </c>
      <c r="JA10" s="2" t="s">
        <v>24</v>
      </c>
      <c r="JB10" s="2">
        <v>3</v>
      </c>
      <c r="JC10" s="2">
        <v>3</v>
      </c>
      <c r="JD10" s="2">
        <v>0</v>
      </c>
      <c r="JE10" s="2">
        <v>0</v>
      </c>
      <c r="JF10" s="4">
        <v>1</v>
      </c>
      <c r="JG10" s="19">
        <f t="shared" si="33"/>
        <v>0</v>
      </c>
      <c r="JI10" s="2" t="s">
        <v>24</v>
      </c>
      <c r="JJ10" s="2">
        <v>3</v>
      </c>
      <c r="JK10" s="2">
        <v>3</v>
      </c>
      <c r="JL10" s="2">
        <v>0</v>
      </c>
      <c r="JM10" s="2">
        <v>0</v>
      </c>
      <c r="JN10" s="4">
        <v>1</v>
      </c>
      <c r="JO10" s="19">
        <f t="shared" si="34"/>
        <v>0</v>
      </c>
      <c r="JQ10" s="2" t="s">
        <v>24</v>
      </c>
      <c r="JR10" s="2">
        <v>3</v>
      </c>
      <c r="JS10" s="2">
        <v>3</v>
      </c>
      <c r="JT10" s="2">
        <v>0</v>
      </c>
      <c r="JU10" s="2">
        <v>0</v>
      </c>
      <c r="JV10" s="4">
        <v>1</v>
      </c>
      <c r="JW10" s="19">
        <f t="shared" si="35"/>
        <v>0</v>
      </c>
      <c r="JY10" s="2" t="s">
        <v>24</v>
      </c>
      <c r="JZ10" s="2">
        <v>3</v>
      </c>
      <c r="KA10" s="2">
        <v>3</v>
      </c>
      <c r="KB10" s="2">
        <v>0</v>
      </c>
      <c r="KC10" s="2">
        <v>0</v>
      </c>
      <c r="KD10" s="4">
        <v>1</v>
      </c>
      <c r="KE10" s="19">
        <f t="shared" si="36"/>
        <v>0</v>
      </c>
      <c r="KG10" s="2" t="s">
        <v>24</v>
      </c>
      <c r="KH10" s="2">
        <v>3</v>
      </c>
      <c r="KI10" s="2">
        <v>3</v>
      </c>
      <c r="KJ10" s="2">
        <v>0</v>
      </c>
      <c r="KK10" s="2">
        <v>0</v>
      </c>
      <c r="KL10" s="4">
        <v>1</v>
      </c>
      <c r="KM10" s="19">
        <f t="shared" si="37"/>
        <v>0</v>
      </c>
      <c r="KO10" s="2" t="s">
        <v>24</v>
      </c>
      <c r="KP10" s="2">
        <v>3</v>
      </c>
      <c r="KQ10" s="2">
        <v>3</v>
      </c>
      <c r="KR10" s="2">
        <v>0</v>
      </c>
      <c r="KS10" s="2">
        <v>0</v>
      </c>
      <c r="KT10" s="4">
        <v>1</v>
      </c>
      <c r="KU10" s="19">
        <f t="shared" si="38"/>
        <v>0</v>
      </c>
      <c r="KW10" s="2" t="s">
        <v>24</v>
      </c>
      <c r="KX10" s="2">
        <v>3</v>
      </c>
      <c r="KY10" s="2">
        <v>3</v>
      </c>
      <c r="KZ10" s="2">
        <v>0</v>
      </c>
      <c r="LA10" s="2">
        <v>0</v>
      </c>
      <c r="LB10" s="4">
        <v>1</v>
      </c>
      <c r="LC10" s="19">
        <f t="shared" si="39"/>
        <v>0</v>
      </c>
      <c r="LE10" s="2" t="s">
        <v>24</v>
      </c>
      <c r="LF10" s="2">
        <v>3</v>
      </c>
      <c r="LG10" s="2">
        <v>3</v>
      </c>
      <c r="LH10" s="2">
        <v>0</v>
      </c>
      <c r="LI10" s="2">
        <v>0</v>
      </c>
      <c r="LJ10" s="4">
        <v>1</v>
      </c>
      <c r="LK10" s="19">
        <f t="shared" si="40"/>
        <v>0</v>
      </c>
      <c r="LM10" s="2" t="s">
        <v>24</v>
      </c>
      <c r="LN10" s="2">
        <v>3</v>
      </c>
      <c r="LO10" s="2">
        <v>3</v>
      </c>
      <c r="LP10" s="2">
        <v>0</v>
      </c>
      <c r="LQ10" s="2">
        <v>0</v>
      </c>
      <c r="LR10" s="4">
        <v>1</v>
      </c>
      <c r="LS10" s="19">
        <f t="shared" si="41"/>
        <v>0</v>
      </c>
      <c r="LU10" s="2" t="s">
        <v>24</v>
      </c>
      <c r="LV10" s="2">
        <v>3</v>
      </c>
      <c r="LW10" s="2">
        <v>3</v>
      </c>
      <c r="LX10" s="2">
        <v>0</v>
      </c>
      <c r="LY10" s="2">
        <v>0</v>
      </c>
      <c r="LZ10" s="4">
        <v>1</v>
      </c>
      <c r="MA10" s="19">
        <f t="shared" si="42"/>
        <v>0</v>
      </c>
      <c r="MC10" s="2" t="s">
        <v>24</v>
      </c>
      <c r="MD10" s="2">
        <v>3</v>
      </c>
      <c r="ME10" s="2">
        <v>3</v>
      </c>
      <c r="MF10" s="2">
        <v>0</v>
      </c>
      <c r="MG10" s="2">
        <v>0</v>
      </c>
      <c r="MH10" s="4">
        <f t="shared" si="108"/>
        <v>1</v>
      </c>
      <c r="MI10" s="19">
        <f t="shared" si="43"/>
        <v>0</v>
      </c>
      <c r="MK10" s="2" t="s">
        <v>24</v>
      </c>
      <c r="ML10" s="2">
        <v>3</v>
      </c>
      <c r="MM10" s="2">
        <v>3</v>
      </c>
      <c r="MN10" s="2">
        <v>0</v>
      </c>
      <c r="MO10" s="2">
        <v>0</v>
      </c>
      <c r="MP10" s="4">
        <v>1</v>
      </c>
      <c r="MQ10" s="19">
        <f t="shared" si="109"/>
        <v>0</v>
      </c>
      <c r="MS10" s="2" t="s">
        <v>24</v>
      </c>
      <c r="MT10" s="2">
        <v>3</v>
      </c>
      <c r="MU10" s="2">
        <v>3</v>
      </c>
      <c r="MV10" s="2">
        <v>0</v>
      </c>
      <c r="MW10" s="2">
        <v>0</v>
      </c>
      <c r="MX10" s="4">
        <v>1</v>
      </c>
      <c r="MY10" s="19">
        <f t="shared" si="44"/>
        <v>0</v>
      </c>
      <c r="NA10" s="2" t="s">
        <v>24</v>
      </c>
      <c r="NB10" s="2">
        <v>3</v>
      </c>
      <c r="NC10" s="2">
        <v>3</v>
      </c>
      <c r="ND10" s="2">
        <v>0</v>
      </c>
      <c r="NE10" s="2">
        <v>0</v>
      </c>
      <c r="NF10" s="4">
        <v>1</v>
      </c>
      <c r="NG10" s="19">
        <f t="shared" si="45"/>
        <v>0</v>
      </c>
      <c r="NI10" s="2" t="s">
        <v>24</v>
      </c>
      <c r="NJ10" s="2">
        <v>3</v>
      </c>
      <c r="NK10" s="2">
        <v>3</v>
      </c>
      <c r="NL10" s="2">
        <v>0</v>
      </c>
      <c r="NM10" s="2">
        <v>0</v>
      </c>
      <c r="NN10" s="4">
        <v>1</v>
      </c>
      <c r="NO10" s="19">
        <f t="shared" si="46"/>
        <v>0</v>
      </c>
      <c r="NQ10" s="2" t="s">
        <v>24</v>
      </c>
      <c r="NR10" s="2">
        <v>3</v>
      </c>
      <c r="NS10" s="2">
        <v>3</v>
      </c>
      <c r="NT10" s="2">
        <v>0</v>
      </c>
      <c r="NU10" s="2">
        <v>0</v>
      </c>
      <c r="NV10" s="4">
        <v>1</v>
      </c>
      <c r="NW10" s="19">
        <f t="shared" si="47"/>
        <v>0</v>
      </c>
      <c r="NY10" s="2" t="s">
        <v>24</v>
      </c>
      <c r="NZ10" s="2">
        <v>3</v>
      </c>
      <c r="OA10" s="2">
        <v>3</v>
      </c>
      <c r="OB10" s="2">
        <v>0</v>
      </c>
      <c r="OC10" s="2">
        <v>0</v>
      </c>
      <c r="OD10" s="4">
        <v>1</v>
      </c>
      <c r="OE10" s="19">
        <f t="shared" si="48"/>
        <v>0</v>
      </c>
      <c r="OG10" s="2" t="s">
        <v>24</v>
      </c>
      <c r="OH10" s="2">
        <v>3</v>
      </c>
      <c r="OI10" s="2">
        <v>3</v>
      </c>
      <c r="OJ10" s="2">
        <v>0</v>
      </c>
      <c r="OK10" s="2">
        <v>0</v>
      </c>
      <c r="OL10" s="4">
        <v>1</v>
      </c>
      <c r="OM10" s="19">
        <f t="shared" si="49"/>
        <v>0</v>
      </c>
      <c r="OO10" s="2" t="s">
        <v>24</v>
      </c>
      <c r="OP10" s="2">
        <v>3</v>
      </c>
      <c r="OQ10" s="2">
        <v>3</v>
      </c>
      <c r="OR10" s="2">
        <v>0</v>
      </c>
      <c r="OS10" s="2">
        <v>0</v>
      </c>
      <c r="OT10" s="4">
        <f t="shared" si="110"/>
        <v>1</v>
      </c>
      <c r="OU10" s="19">
        <f t="shared" si="50"/>
        <v>0</v>
      </c>
      <c r="OW10" s="129" t="s">
        <v>24</v>
      </c>
      <c r="OX10" s="129">
        <v>3</v>
      </c>
      <c r="OY10" s="129">
        <v>3</v>
      </c>
      <c r="OZ10" s="129">
        <v>0</v>
      </c>
      <c r="PA10" s="129">
        <v>0</v>
      </c>
      <c r="PB10" s="135">
        <v>1</v>
      </c>
      <c r="PC10" s="132">
        <v>0</v>
      </c>
      <c r="PD10" s="129"/>
      <c r="PE10" s="129" t="s">
        <v>24</v>
      </c>
      <c r="PF10" s="129">
        <v>3</v>
      </c>
      <c r="PG10" s="129">
        <v>3</v>
      </c>
      <c r="PH10" s="129">
        <v>0</v>
      </c>
      <c r="PI10" s="129">
        <v>0</v>
      </c>
      <c r="PJ10" s="135">
        <v>1</v>
      </c>
      <c r="PK10" s="132">
        <v>0</v>
      </c>
      <c r="PM10" s="156" t="s">
        <v>24</v>
      </c>
      <c r="PN10" s="156">
        <v>3</v>
      </c>
      <c r="PO10" s="156">
        <v>3</v>
      </c>
      <c r="PP10" s="156">
        <v>0</v>
      </c>
      <c r="PQ10" s="156">
        <v>0</v>
      </c>
      <c r="PR10" s="162">
        <v>1</v>
      </c>
      <c r="PS10" s="132">
        <f t="shared" si="51"/>
        <v>0</v>
      </c>
      <c r="PT10" s="121"/>
      <c r="PU10" s="156" t="s">
        <v>24</v>
      </c>
      <c r="PV10" s="156">
        <v>3</v>
      </c>
      <c r="PW10" s="156">
        <v>3</v>
      </c>
      <c r="PX10" s="156">
        <v>0</v>
      </c>
      <c r="PY10" s="156">
        <v>0</v>
      </c>
      <c r="PZ10" s="162">
        <v>1</v>
      </c>
      <c r="QA10" s="132">
        <f t="shared" si="52"/>
        <v>0</v>
      </c>
      <c r="QB10" s="121"/>
      <c r="QC10" s="156" t="s">
        <v>24</v>
      </c>
      <c r="QD10" s="156">
        <v>3</v>
      </c>
      <c r="QE10" s="156">
        <v>3</v>
      </c>
      <c r="QF10" s="156">
        <v>0</v>
      </c>
      <c r="QG10" s="156">
        <v>0</v>
      </c>
      <c r="QH10" s="162">
        <v>1</v>
      </c>
      <c r="QI10" s="132">
        <f t="shared" si="53"/>
        <v>0</v>
      </c>
      <c r="QJ10" s="121"/>
      <c r="QK10" s="156" t="s">
        <v>24</v>
      </c>
      <c r="QL10" s="156">
        <v>3</v>
      </c>
      <c r="QM10" s="156">
        <v>3</v>
      </c>
      <c r="QN10" s="156">
        <v>0</v>
      </c>
      <c r="QO10" s="156">
        <v>0</v>
      </c>
      <c r="QP10" s="162">
        <v>1</v>
      </c>
      <c r="QQ10" s="132">
        <f t="shared" si="54"/>
        <v>0</v>
      </c>
      <c r="QR10" s="121"/>
      <c r="QS10" s="156" t="s">
        <v>24</v>
      </c>
      <c r="QT10" s="156">
        <v>3</v>
      </c>
      <c r="QU10" s="156">
        <v>3</v>
      </c>
      <c r="QV10" s="156">
        <v>0</v>
      </c>
      <c r="QW10" s="156">
        <v>0</v>
      </c>
      <c r="QX10" s="162">
        <v>1</v>
      </c>
      <c r="QY10" s="158">
        <f t="shared" si="55"/>
        <v>0</v>
      </c>
      <c r="QZ10" s="121"/>
      <c r="RA10" s="156" t="s">
        <v>24</v>
      </c>
      <c r="RB10" s="156">
        <v>3</v>
      </c>
      <c r="RC10" s="156">
        <v>3</v>
      </c>
      <c r="RD10" s="156">
        <v>0</v>
      </c>
      <c r="RE10" s="156">
        <v>0</v>
      </c>
      <c r="RF10" s="162">
        <v>1</v>
      </c>
      <c r="RG10" s="132">
        <f t="shared" si="56"/>
        <v>0</v>
      </c>
      <c r="RH10" s="121"/>
      <c r="RI10" s="121"/>
      <c r="RJ10" s="156" t="s">
        <v>24</v>
      </c>
      <c r="RK10" s="156">
        <v>3</v>
      </c>
      <c r="RL10" s="156">
        <v>3</v>
      </c>
      <c r="RM10" s="156">
        <v>0</v>
      </c>
      <c r="RN10" s="156">
        <v>0</v>
      </c>
      <c r="RO10" s="162">
        <f t="shared" si="57"/>
        <v>1</v>
      </c>
      <c r="RP10" s="132">
        <f t="shared" si="58"/>
        <v>0</v>
      </c>
      <c r="RQ10" s="121"/>
      <c r="RR10" s="121"/>
      <c r="RS10" s="121"/>
      <c r="RT10" s="121"/>
      <c r="RU10" s="121"/>
      <c r="RV10" s="121"/>
      <c r="RW10" s="132"/>
      <c r="RX10" s="121"/>
      <c r="RY10" s="121"/>
      <c r="RZ10" s="121"/>
      <c r="SA10" s="121"/>
      <c r="SB10" s="121"/>
      <c r="SC10" s="121"/>
      <c r="SD10" s="132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U10" s="157" t="s">
        <v>24</v>
      </c>
      <c r="SV10" s="157">
        <v>3</v>
      </c>
      <c r="SW10" s="157">
        <v>3</v>
      </c>
      <c r="SX10" s="157">
        <v>0</v>
      </c>
      <c r="SY10" s="157">
        <v>0</v>
      </c>
      <c r="SZ10" s="158">
        <f t="shared" si="111"/>
        <v>1</v>
      </c>
      <c r="TA10" s="132">
        <f t="shared" si="59"/>
        <v>0</v>
      </c>
      <c r="TC10" s="157" t="s">
        <v>24</v>
      </c>
      <c r="TD10" s="157">
        <v>3</v>
      </c>
      <c r="TE10" s="157">
        <v>3</v>
      </c>
      <c r="TF10" s="157">
        <v>0</v>
      </c>
      <c r="TG10" s="157">
        <v>0</v>
      </c>
      <c r="TH10" s="158">
        <f t="shared" si="60"/>
        <v>1</v>
      </c>
      <c r="TI10" s="132">
        <f t="shared" si="61"/>
        <v>0</v>
      </c>
      <c r="TK10" s="157" t="s">
        <v>24</v>
      </c>
      <c r="TL10" s="157">
        <v>3</v>
      </c>
      <c r="TM10" s="157">
        <v>3</v>
      </c>
      <c r="TN10" s="157">
        <v>0</v>
      </c>
      <c r="TO10" s="157">
        <v>0</v>
      </c>
      <c r="TP10" s="158">
        <f t="shared" si="62"/>
        <v>1</v>
      </c>
      <c r="TQ10" s="132">
        <f t="shared" si="63"/>
        <v>0</v>
      </c>
      <c r="TS10" s="157" t="s">
        <v>24</v>
      </c>
      <c r="TT10" s="157">
        <v>3</v>
      </c>
      <c r="TU10" s="157">
        <v>3</v>
      </c>
      <c r="TV10" s="157">
        <v>0</v>
      </c>
      <c r="TW10" s="157">
        <v>0</v>
      </c>
      <c r="TX10" s="158">
        <f t="shared" si="64"/>
        <v>1</v>
      </c>
      <c r="TY10" s="132">
        <f t="shared" si="65"/>
        <v>0</v>
      </c>
      <c r="UA10" s="157" t="s">
        <v>24</v>
      </c>
      <c r="UB10" s="157">
        <v>3</v>
      </c>
      <c r="UC10" s="157">
        <v>3</v>
      </c>
      <c r="UD10" s="157">
        <v>0</v>
      </c>
      <c r="UE10" s="157">
        <v>0</v>
      </c>
      <c r="UF10" s="158">
        <f t="shared" si="66"/>
        <v>1</v>
      </c>
      <c r="UG10" s="132">
        <f t="shared" si="67"/>
        <v>0</v>
      </c>
      <c r="UI10" s="157" t="s">
        <v>24</v>
      </c>
      <c r="UJ10" s="157">
        <v>3</v>
      </c>
      <c r="UK10" s="157">
        <v>3</v>
      </c>
      <c r="UL10" s="157">
        <v>0</v>
      </c>
      <c r="UM10" s="157">
        <v>0</v>
      </c>
      <c r="UN10" s="158">
        <f t="shared" si="68"/>
        <v>1</v>
      </c>
      <c r="UO10" s="132">
        <f t="shared" si="69"/>
        <v>0</v>
      </c>
      <c r="UQ10" s="157" t="s">
        <v>24</v>
      </c>
      <c r="UR10" s="157">
        <v>3</v>
      </c>
      <c r="US10" s="157">
        <v>3</v>
      </c>
      <c r="UT10" s="157">
        <v>0</v>
      </c>
      <c r="UU10" s="157">
        <v>0</v>
      </c>
      <c r="UV10" s="158">
        <f t="shared" si="70"/>
        <v>1</v>
      </c>
      <c r="UW10" s="132">
        <f t="shared" si="71"/>
        <v>0</v>
      </c>
      <c r="UY10" s="157" t="s">
        <v>24</v>
      </c>
      <c r="UZ10" s="157">
        <v>3</v>
      </c>
      <c r="VA10" s="157">
        <v>3</v>
      </c>
      <c r="VB10" s="157">
        <v>0</v>
      </c>
      <c r="VC10" s="157">
        <v>0</v>
      </c>
      <c r="VD10" s="158">
        <f t="shared" si="72"/>
        <v>1</v>
      </c>
      <c r="VE10" s="132">
        <f t="shared" si="73"/>
        <v>0</v>
      </c>
      <c r="VG10" s="157" t="s">
        <v>24</v>
      </c>
      <c r="VH10" s="157">
        <v>3</v>
      </c>
      <c r="VI10" s="157">
        <v>3</v>
      </c>
      <c r="VJ10" s="157">
        <v>0</v>
      </c>
      <c r="VK10" s="157">
        <v>0</v>
      </c>
      <c r="VL10" s="158">
        <f t="shared" si="74"/>
        <v>1</v>
      </c>
      <c r="VM10" s="132">
        <f t="shared" si="75"/>
        <v>0</v>
      </c>
      <c r="VO10" s="157" t="s">
        <v>24</v>
      </c>
      <c r="VP10" s="157">
        <v>3</v>
      </c>
      <c r="VQ10" s="157">
        <v>3</v>
      </c>
      <c r="VR10" s="157">
        <v>0</v>
      </c>
      <c r="VS10" s="157">
        <v>0</v>
      </c>
      <c r="VT10" s="158">
        <f t="shared" si="76"/>
        <v>1</v>
      </c>
      <c r="VU10" s="132">
        <f t="shared" si="77"/>
        <v>0</v>
      </c>
      <c r="VW10" s="157" t="s">
        <v>24</v>
      </c>
      <c r="VX10" s="157">
        <v>3</v>
      </c>
      <c r="VY10" s="157">
        <v>3</v>
      </c>
      <c r="VZ10" s="157">
        <v>0</v>
      </c>
      <c r="WA10" s="157">
        <v>0</v>
      </c>
      <c r="WB10" s="158">
        <f t="shared" si="78"/>
        <v>1</v>
      </c>
      <c r="WC10" s="132">
        <f t="shared" si="79"/>
        <v>0</v>
      </c>
      <c r="WE10" s="157" t="s">
        <v>24</v>
      </c>
      <c r="WF10" s="157">
        <v>3</v>
      </c>
      <c r="WG10" s="157">
        <v>3</v>
      </c>
      <c r="WH10" s="157">
        <v>0</v>
      </c>
      <c r="WI10" s="157">
        <v>0</v>
      </c>
      <c r="WJ10" s="158">
        <f t="shared" si="80"/>
        <v>1</v>
      </c>
      <c r="WK10" s="132">
        <f t="shared" si="81"/>
        <v>0</v>
      </c>
      <c r="WM10" s="157" t="s">
        <v>24</v>
      </c>
      <c r="WN10" s="157">
        <v>3</v>
      </c>
      <c r="WO10" s="157">
        <v>3</v>
      </c>
      <c r="WP10" s="157">
        <v>0</v>
      </c>
      <c r="WQ10" s="157">
        <v>0</v>
      </c>
      <c r="WR10" s="158">
        <f t="shared" si="82"/>
        <v>1</v>
      </c>
      <c r="WS10" s="132">
        <f t="shared" si="83"/>
        <v>0</v>
      </c>
      <c r="WU10" s="157" t="s">
        <v>24</v>
      </c>
      <c r="WV10" s="157">
        <v>3</v>
      </c>
      <c r="WW10" s="157">
        <v>3</v>
      </c>
      <c r="WX10" s="157">
        <v>0</v>
      </c>
      <c r="WY10" s="157">
        <v>0</v>
      </c>
      <c r="WZ10" s="158">
        <f t="shared" si="84"/>
        <v>1</v>
      </c>
      <c r="XA10" s="132">
        <f t="shared" si="85"/>
        <v>0</v>
      </c>
      <c r="XC10" s="157" t="s">
        <v>24</v>
      </c>
      <c r="XD10" s="157">
        <v>3</v>
      </c>
      <c r="XE10" s="157">
        <v>3</v>
      </c>
      <c r="XF10" s="157">
        <v>0</v>
      </c>
      <c r="XG10" s="157">
        <v>0</v>
      </c>
      <c r="XH10" s="158">
        <f t="shared" si="86"/>
        <v>1</v>
      </c>
      <c r="XI10" s="132">
        <f t="shared" si="87"/>
        <v>0</v>
      </c>
      <c r="XK10" s="157" t="s">
        <v>24</v>
      </c>
      <c r="XL10" s="157">
        <v>3</v>
      </c>
      <c r="XM10" s="157">
        <v>3</v>
      </c>
      <c r="XN10" s="157">
        <v>0</v>
      </c>
      <c r="XO10" s="157">
        <v>0</v>
      </c>
      <c r="XP10" s="158">
        <f t="shared" si="88"/>
        <v>1</v>
      </c>
      <c r="XQ10" s="132">
        <f t="shared" si="89"/>
        <v>0</v>
      </c>
      <c r="XS10" s="157" t="s">
        <v>24</v>
      </c>
      <c r="XT10" s="157">
        <v>3</v>
      </c>
      <c r="XU10" s="157">
        <v>3</v>
      </c>
      <c r="XV10" s="157">
        <v>0</v>
      </c>
      <c r="XW10" s="157">
        <v>0</v>
      </c>
      <c r="XX10" s="158">
        <f t="shared" si="90"/>
        <v>1</v>
      </c>
      <c r="XY10" s="132">
        <f t="shared" si="91"/>
        <v>0</v>
      </c>
      <c r="YA10" s="157" t="s">
        <v>24</v>
      </c>
      <c r="YB10" s="157">
        <v>3</v>
      </c>
      <c r="YC10" s="157">
        <v>3</v>
      </c>
      <c r="YD10" s="157">
        <v>0</v>
      </c>
      <c r="YE10" s="157">
        <v>0</v>
      </c>
      <c r="YF10" s="158">
        <f t="shared" si="92"/>
        <v>1</v>
      </c>
      <c r="YG10" s="132">
        <f t="shared" si="93"/>
        <v>0</v>
      </c>
      <c r="YI10" s="157" t="s">
        <v>24</v>
      </c>
      <c r="YJ10" s="157">
        <v>3</v>
      </c>
      <c r="YK10" s="157">
        <v>3</v>
      </c>
      <c r="YL10" s="157">
        <v>0</v>
      </c>
      <c r="YM10" s="157">
        <v>0</v>
      </c>
      <c r="YN10" s="158">
        <f t="shared" si="94"/>
        <v>1</v>
      </c>
      <c r="YO10" s="132">
        <f t="shared" si="95"/>
        <v>0</v>
      </c>
      <c r="YQ10" s="157" t="s">
        <v>24</v>
      </c>
      <c r="YR10" s="157">
        <v>3</v>
      </c>
      <c r="YS10" s="157">
        <v>3</v>
      </c>
      <c r="YT10" s="157">
        <v>0</v>
      </c>
      <c r="YU10" s="157">
        <v>0</v>
      </c>
      <c r="YV10" s="158">
        <f t="shared" si="96"/>
        <v>1</v>
      </c>
      <c r="YW10" s="132">
        <f t="shared" si="97"/>
        <v>0</v>
      </c>
      <c r="YY10" s="157" t="s">
        <v>24</v>
      </c>
      <c r="YZ10" s="157">
        <v>3</v>
      </c>
      <c r="ZA10" s="157">
        <v>3</v>
      </c>
      <c r="ZB10" s="157">
        <v>0</v>
      </c>
      <c r="ZC10" s="157">
        <v>0</v>
      </c>
      <c r="ZD10" s="158">
        <f t="shared" si="98"/>
        <v>1</v>
      </c>
      <c r="ZE10" s="132">
        <f t="shared" si="99"/>
        <v>0</v>
      </c>
      <c r="ZG10" s="157" t="s">
        <v>24</v>
      </c>
      <c r="ZH10" s="157">
        <v>3</v>
      </c>
      <c r="ZI10" s="157">
        <v>3</v>
      </c>
      <c r="ZJ10" s="157">
        <v>0</v>
      </c>
      <c r="ZK10" s="157">
        <v>0</v>
      </c>
      <c r="ZL10" s="158">
        <f t="shared" si="100"/>
        <v>1</v>
      </c>
      <c r="ZM10" s="132">
        <f t="shared" si="101"/>
        <v>0</v>
      </c>
      <c r="ZO10" s="157" t="s">
        <v>24</v>
      </c>
      <c r="ZP10" s="157">
        <v>3</v>
      </c>
      <c r="ZQ10" s="157">
        <v>3</v>
      </c>
      <c r="ZR10" s="157">
        <v>0</v>
      </c>
      <c r="ZS10" s="157">
        <v>0</v>
      </c>
      <c r="ZT10" s="158">
        <f t="shared" si="102"/>
        <v>1</v>
      </c>
      <c r="ZU10" s="132">
        <f t="shared" si="103"/>
        <v>0</v>
      </c>
      <c r="ZW10" s="157" t="s">
        <v>24</v>
      </c>
      <c r="ZX10" s="157">
        <v>3</v>
      </c>
      <c r="ZY10" s="157">
        <v>3</v>
      </c>
      <c r="ZZ10" s="157">
        <v>0</v>
      </c>
      <c r="AAA10" s="157">
        <v>0</v>
      </c>
      <c r="AAB10" s="158">
        <f t="shared" si="104"/>
        <v>1</v>
      </c>
      <c r="AAC10" s="132">
        <f t="shared" si="105"/>
        <v>0</v>
      </c>
      <c r="AAE10" s="157" t="s">
        <v>24</v>
      </c>
      <c r="AAF10" s="157">
        <v>3</v>
      </c>
      <c r="AAG10" s="157">
        <v>3</v>
      </c>
      <c r="AAH10" s="157">
        <v>0</v>
      </c>
      <c r="AAI10" s="157">
        <v>0</v>
      </c>
      <c r="AAJ10" s="158">
        <f t="shared" si="106"/>
        <v>1</v>
      </c>
      <c r="AAK10" s="132">
        <f t="shared" si="107"/>
        <v>0</v>
      </c>
    </row>
    <row r="11" spans="1:713" ht="15">
      <c r="A11" s="19">
        <v>0.98</v>
      </c>
      <c r="B11" s="19"/>
      <c r="C11" s="18" t="s">
        <v>25</v>
      </c>
      <c r="D11" s="18">
        <v>832</v>
      </c>
      <c r="E11" s="18">
        <v>817</v>
      </c>
      <c r="F11" s="18">
        <v>15</v>
      </c>
      <c r="G11" s="18">
        <v>0</v>
      </c>
      <c r="H11" s="19">
        <v>0.98</v>
      </c>
      <c r="J11" s="58" t="s">
        <v>25</v>
      </c>
      <c r="K11" s="58">
        <v>832</v>
      </c>
      <c r="L11" s="58">
        <v>817</v>
      </c>
      <c r="M11" s="58">
        <v>15</v>
      </c>
      <c r="N11" s="58">
        <v>0</v>
      </c>
      <c r="O11" s="59">
        <v>0.98</v>
      </c>
      <c r="P11" s="59">
        <f t="shared" si="0"/>
        <v>0</v>
      </c>
      <c r="R11" s="18" t="s">
        <v>25</v>
      </c>
      <c r="S11" s="18">
        <v>832</v>
      </c>
      <c r="T11" s="18">
        <v>817</v>
      </c>
      <c r="U11" s="18">
        <v>15</v>
      </c>
      <c r="V11" s="18">
        <v>0</v>
      </c>
      <c r="W11" s="19">
        <v>0.98</v>
      </c>
      <c r="X11" s="19">
        <f t="shared" si="1"/>
        <v>0</v>
      </c>
      <c r="Z11" s="51" t="s">
        <v>25</v>
      </c>
      <c r="AA11" s="51">
        <v>832</v>
      </c>
      <c r="AB11" s="52">
        <v>817</v>
      </c>
      <c r="AC11" s="53">
        <v>15</v>
      </c>
      <c r="AD11" s="51">
        <v>0</v>
      </c>
      <c r="AE11" s="54">
        <v>0.98</v>
      </c>
      <c r="AF11" s="19">
        <f t="shared" si="2"/>
        <v>0</v>
      </c>
      <c r="AH11" s="54">
        <v>0.98</v>
      </c>
      <c r="AI11" s="19">
        <f t="shared" si="3"/>
        <v>0</v>
      </c>
      <c r="AK11" s="18" t="s">
        <v>25</v>
      </c>
      <c r="AL11" s="18">
        <v>832</v>
      </c>
      <c r="AM11" s="18">
        <v>817</v>
      </c>
      <c r="AN11" s="18">
        <v>15</v>
      </c>
      <c r="AO11" s="18">
        <v>0</v>
      </c>
      <c r="AP11" s="19">
        <f t="shared" si="4"/>
        <v>0.98197115384615385</v>
      </c>
      <c r="AQ11" s="19">
        <f t="shared" si="5"/>
        <v>1.9711538461538725E-3</v>
      </c>
      <c r="AS11" s="18" t="s">
        <v>25</v>
      </c>
      <c r="AT11" s="18">
        <v>832</v>
      </c>
      <c r="AU11" s="18">
        <v>817</v>
      </c>
      <c r="AV11" s="18">
        <v>15</v>
      </c>
      <c r="AW11" s="18">
        <v>0</v>
      </c>
      <c r="AX11" s="19">
        <v>0.98</v>
      </c>
      <c r="AY11" s="19">
        <f t="shared" si="6"/>
        <v>-1.9711538461538725E-3</v>
      </c>
      <c r="BA11" s="18" t="s">
        <v>25</v>
      </c>
      <c r="BB11" s="18">
        <v>832</v>
      </c>
      <c r="BC11" s="18">
        <v>817</v>
      </c>
      <c r="BD11" s="18">
        <v>15</v>
      </c>
      <c r="BE11" s="18">
        <v>0</v>
      </c>
      <c r="BF11" s="19">
        <v>0.98</v>
      </c>
      <c r="BG11" s="19">
        <f t="shared" si="7"/>
        <v>0</v>
      </c>
      <c r="BI11" s="18" t="s">
        <v>25</v>
      </c>
      <c r="BJ11" s="18">
        <v>832</v>
      </c>
      <c r="BK11" s="18">
        <v>817</v>
      </c>
      <c r="BL11" s="18">
        <v>15</v>
      </c>
      <c r="BM11" s="18">
        <v>0</v>
      </c>
      <c r="BN11" s="19">
        <v>0.98</v>
      </c>
      <c r="BO11" s="19">
        <f t="shared" si="8"/>
        <v>0</v>
      </c>
      <c r="BQ11" s="18" t="s">
        <v>25</v>
      </c>
      <c r="BR11" s="18">
        <v>832</v>
      </c>
      <c r="BS11" s="18">
        <v>817</v>
      </c>
      <c r="BT11" s="18">
        <v>15</v>
      </c>
      <c r="BU11" s="18">
        <v>0</v>
      </c>
      <c r="BV11" s="19">
        <v>0.98</v>
      </c>
      <c r="BW11" s="19">
        <f t="shared" si="9"/>
        <v>0</v>
      </c>
      <c r="BY11" s="18" t="s">
        <v>25</v>
      </c>
      <c r="BZ11" s="18">
        <v>832</v>
      </c>
      <c r="CA11" s="18">
        <v>817</v>
      </c>
      <c r="CB11" s="18">
        <v>15</v>
      </c>
      <c r="CC11" s="18">
        <v>0</v>
      </c>
      <c r="CD11" s="19">
        <v>0.98</v>
      </c>
      <c r="CE11" s="19">
        <f t="shared" si="10"/>
        <v>0</v>
      </c>
      <c r="CG11" s="2" t="s">
        <v>25</v>
      </c>
      <c r="CH11" s="2">
        <v>832</v>
      </c>
      <c r="CI11" s="2">
        <v>817</v>
      </c>
      <c r="CJ11" s="2">
        <v>15</v>
      </c>
      <c r="CK11" s="2">
        <v>0</v>
      </c>
      <c r="CL11" s="4">
        <v>0.98</v>
      </c>
      <c r="CM11" s="19">
        <f t="shared" si="11"/>
        <v>0</v>
      </c>
      <c r="CO11" s="2" t="s">
        <v>25</v>
      </c>
      <c r="CP11" s="2">
        <v>832</v>
      </c>
      <c r="CQ11" s="2">
        <v>822</v>
      </c>
      <c r="CR11" s="2">
        <v>10</v>
      </c>
      <c r="CS11" s="2">
        <v>0</v>
      </c>
      <c r="CT11" s="4">
        <v>0.99</v>
      </c>
      <c r="CU11" s="19">
        <f t="shared" si="12"/>
        <v>1.0000000000000009E-2</v>
      </c>
      <c r="CW11" s="2" t="s">
        <v>25</v>
      </c>
      <c r="CX11" s="2">
        <v>832</v>
      </c>
      <c r="CY11" s="2">
        <v>822</v>
      </c>
      <c r="CZ11" s="2">
        <v>10</v>
      </c>
      <c r="DA11" s="2">
        <v>0</v>
      </c>
      <c r="DB11" s="4">
        <v>0.99</v>
      </c>
      <c r="DC11" s="19">
        <f t="shared" si="13"/>
        <v>0</v>
      </c>
      <c r="DD11" s="18" t="s">
        <v>119</v>
      </c>
      <c r="DE11" s="2" t="s">
        <v>25</v>
      </c>
      <c r="DF11" s="2">
        <v>832</v>
      </c>
      <c r="DG11" s="2">
        <v>822</v>
      </c>
      <c r="DH11" s="2">
        <v>10</v>
      </c>
      <c r="DI11" s="2">
        <v>0</v>
      </c>
      <c r="DJ11" s="4">
        <v>0.99</v>
      </c>
      <c r="DK11" s="19">
        <f t="shared" si="14"/>
        <v>0</v>
      </c>
      <c r="DM11" s="2" t="s">
        <v>25</v>
      </c>
      <c r="DN11" s="2">
        <v>832</v>
      </c>
      <c r="DO11" s="2">
        <v>822</v>
      </c>
      <c r="DP11" s="2">
        <v>10</v>
      </c>
      <c r="DQ11" s="2">
        <v>0</v>
      </c>
      <c r="DR11" s="4">
        <v>0.99</v>
      </c>
      <c r="DS11" s="19">
        <f t="shared" si="15"/>
        <v>0</v>
      </c>
      <c r="DU11" s="2" t="s">
        <v>25</v>
      </c>
      <c r="DV11" s="2">
        <v>832</v>
      </c>
      <c r="DW11" s="2">
        <v>822</v>
      </c>
      <c r="DX11" s="2">
        <v>10</v>
      </c>
      <c r="DY11" s="2">
        <v>0</v>
      </c>
      <c r="DZ11" s="4">
        <v>0.99</v>
      </c>
      <c r="EA11" s="19">
        <f t="shared" si="16"/>
        <v>0</v>
      </c>
      <c r="EC11" s="2" t="s">
        <v>25</v>
      </c>
      <c r="ED11" s="2">
        <v>832</v>
      </c>
      <c r="EE11" s="2">
        <v>822</v>
      </c>
      <c r="EF11" s="2">
        <v>10</v>
      </c>
      <c r="EG11" s="2">
        <v>0</v>
      </c>
      <c r="EH11" s="4">
        <v>0.99</v>
      </c>
      <c r="EI11" s="19">
        <f t="shared" si="17"/>
        <v>0</v>
      </c>
      <c r="EK11" s="2" t="s">
        <v>25</v>
      </c>
      <c r="EL11" s="2">
        <v>832</v>
      </c>
      <c r="EM11" s="2">
        <v>822</v>
      </c>
      <c r="EN11" s="2">
        <v>10</v>
      </c>
      <c r="EO11" s="2">
        <v>0</v>
      </c>
      <c r="EP11" s="4">
        <v>0.99</v>
      </c>
      <c r="EQ11" s="19">
        <f t="shared" si="18"/>
        <v>0</v>
      </c>
      <c r="ES11" s="66" t="s">
        <v>25</v>
      </c>
      <c r="ET11" s="2">
        <v>832</v>
      </c>
      <c r="EU11" s="2">
        <v>822</v>
      </c>
      <c r="EV11" s="2">
        <v>10</v>
      </c>
      <c r="EW11" s="2">
        <v>0</v>
      </c>
      <c r="EX11" s="4">
        <v>0.99</v>
      </c>
      <c r="EY11" s="19">
        <f t="shared" si="19"/>
        <v>0</v>
      </c>
      <c r="FA11" s="66" t="s">
        <v>25</v>
      </c>
      <c r="FB11" s="2">
        <v>832</v>
      </c>
      <c r="FC11" s="2">
        <v>822</v>
      </c>
      <c r="FD11" s="2">
        <v>10</v>
      </c>
      <c r="FE11" s="2">
        <v>0</v>
      </c>
      <c r="FF11" s="4">
        <v>0.99</v>
      </c>
      <c r="FG11" s="19">
        <f t="shared" si="20"/>
        <v>0</v>
      </c>
      <c r="FI11" s="66" t="s">
        <v>25</v>
      </c>
      <c r="FJ11" s="2">
        <v>832</v>
      </c>
      <c r="FK11" s="2">
        <v>822</v>
      </c>
      <c r="FL11" s="2">
        <v>10</v>
      </c>
      <c r="FM11" s="2">
        <v>0</v>
      </c>
      <c r="FN11" s="4">
        <v>0.99</v>
      </c>
      <c r="FO11" s="19">
        <f t="shared" si="21"/>
        <v>0</v>
      </c>
      <c r="FQ11" s="66" t="s">
        <v>25</v>
      </c>
      <c r="FR11" s="2">
        <v>832</v>
      </c>
      <c r="FS11" s="2">
        <v>822</v>
      </c>
      <c r="FT11" s="2">
        <v>10</v>
      </c>
      <c r="FU11" s="2">
        <v>0</v>
      </c>
      <c r="FV11" s="4">
        <v>0.99</v>
      </c>
      <c r="FW11" s="19">
        <f t="shared" si="22"/>
        <v>0</v>
      </c>
      <c r="FY11" s="66" t="s">
        <v>25</v>
      </c>
      <c r="FZ11" s="2">
        <v>832</v>
      </c>
      <c r="GA11" s="2">
        <v>822</v>
      </c>
      <c r="GB11" s="2">
        <v>10</v>
      </c>
      <c r="GC11" s="2">
        <v>0</v>
      </c>
      <c r="GD11" s="4">
        <v>0.99</v>
      </c>
      <c r="GE11" s="19">
        <f t="shared" si="23"/>
        <v>0</v>
      </c>
      <c r="GG11" s="66" t="s">
        <v>25</v>
      </c>
      <c r="GH11" s="2">
        <v>832</v>
      </c>
      <c r="GI11" s="2">
        <v>822</v>
      </c>
      <c r="GJ11" s="2">
        <v>10</v>
      </c>
      <c r="GK11" s="2">
        <v>0</v>
      </c>
      <c r="GL11" s="4">
        <v>0.99</v>
      </c>
      <c r="GM11" s="19">
        <f t="shared" si="24"/>
        <v>0</v>
      </c>
      <c r="GO11" s="66" t="s">
        <v>25</v>
      </c>
      <c r="GP11" s="2">
        <v>832</v>
      </c>
      <c r="GQ11" s="2">
        <v>822</v>
      </c>
      <c r="GR11" s="2">
        <v>10</v>
      </c>
      <c r="GS11" s="2">
        <v>0</v>
      </c>
      <c r="GT11" s="4">
        <v>0.99</v>
      </c>
      <c r="GU11" s="19">
        <f t="shared" si="25"/>
        <v>0</v>
      </c>
      <c r="GW11" s="66" t="s">
        <v>25</v>
      </c>
      <c r="GX11" s="2">
        <v>832</v>
      </c>
      <c r="GY11" s="2">
        <v>822</v>
      </c>
      <c r="GZ11" s="2">
        <v>10</v>
      </c>
      <c r="HA11" s="2">
        <v>0</v>
      </c>
      <c r="HB11" s="4">
        <v>0.99</v>
      </c>
      <c r="HC11" s="19">
        <f t="shared" si="26"/>
        <v>0</v>
      </c>
      <c r="HE11" s="66" t="s">
        <v>25</v>
      </c>
      <c r="HF11" s="2">
        <v>832</v>
      </c>
      <c r="HG11" s="2">
        <v>822</v>
      </c>
      <c r="HH11" s="2">
        <v>10</v>
      </c>
      <c r="HI11" s="2">
        <v>0</v>
      </c>
      <c r="HJ11" s="4">
        <v>0.99</v>
      </c>
      <c r="HK11" s="19">
        <f t="shared" si="27"/>
        <v>0</v>
      </c>
      <c r="HM11" s="66" t="s">
        <v>25</v>
      </c>
      <c r="HN11" s="2">
        <v>832</v>
      </c>
      <c r="HO11" s="2">
        <v>822</v>
      </c>
      <c r="HP11" s="2">
        <v>10</v>
      </c>
      <c r="HQ11" s="2">
        <v>0</v>
      </c>
      <c r="HR11" s="4">
        <v>0.99</v>
      </c>
      <c r="HS11" s="19">
        <f t="shared" si="28"/>
        <v>0</v>
      </c>
      <c r="HU11" s="66" t="s">
        <v>25</v>
      </c>
      <c r="HV11" s="2">
        <v>832</v>
      </c>
      <c r="HW11" s="2">
        <v>822</v>
      </c>
      <c r="HX11" s="2">
        <v>10</v>
      </c>
      <c r="HY11" s="2">
        <v>0</v>
      </c>
      <c r="HZ11" s="4">
        <v>0.99</v>
      </c>
      <c r="IA11" s="19">
        <f t="shared" si="29"/>
        <v>0</v>
      </c>
      <c r="IC11" s="66" t="s">
        <v>25</v>
      </c>
      <c r="ID11" s="2">
        <v>832</v>
      </c>
      <c r="IE11" s="2">
        <v>822</v>
      </c>
      <c r="IF11" s="2">
        <v>10</v>
      </c>
      <c r="IG11" s="2">
        <v>0</v>
      </c>
      <c r="IH11" s="4">
        <v>0.99</v>
      </c>
      <c r="II11" s="19">
        <f t="shared" si="30"/>
        <v>0</v>
      </c>
      <c r="IK11" s="66" t="s">
        <v>25</v>
      </c>
      <c r="IL11" s="2">
        <v>832</v>
      </c>
      <c r="IM11" s="2">
        <v>822</v>
      </c>
      <c r="IN11" s="2">
        <v>10</v>
      </c>
      <c r="IO11" s="2">
        <v>0</v>
      </c>
      <c r="IP11" s="4">
        <v>0.99</v>
      </c>
      <c r="IQ11" s="19">
        <f t="shared" si="31"/>
        <v>0</v>
      </c>
      <c r="IS11" s="66" t="s">
        <v>25</v>
      </c>
      <c r="IT11" s="2">
        <v>832</v>
      </c>
      <c r="IU11" s="2">
        <v>822</v>
      </c>
      <c r="IV11" s="2">
        <v>10</v>
      </c>
      <c r="IW11" s="2">
        <v>0</v>
      </c>
      <c r="IX11" s="4">
        <v>0.99</v>
      </c>
      <c r="IY11" s="19">
        <f t="shared" si="32"/>
        <v>0</v>
      </c>
      <c r="JA11" s="66" t="s">
        <v>25</v>
      </c>
      <c r="JB11" s="2">
        <v>832</v>
      </c>
      <c r="JC11" s="2">
        <v>822</v>
      </c>
      <c r="JD11" s="2">
        <v>10</v>
      </c>
      <c r="JE11" s="2">
        <v>0</v>
      </c>
      <c r="JF11" s="4">
        <v>0.99</v>
      </c>
      <c r="JG11" s="19">
        <f t="shared" si="33"/>
        <v>0</v>
      </c>
      <c r="JI11" s="66" t="s">
        <v>25</v>
      </c>
      <c r="JJ11" s="2">
        <v>832</v>
      </c>
      <c r="JK11" s="2">
        <v>822</v>
      </c>
      <c r="JL11" s="2">
        <v>10</v>
      </c>
      <c r="JM11" s="2">
        <v>0</v>
      </c>
      <c r="JN11" s="4">
        <v>0.99</v>
      </c>
      <c r="JO11" s="19">
        <f t="shared" si="34"/>
        <v>0</v>
      </c>
      <c r="JQ11" s="66" t="s">
        <v>25</v>
      </c>
      <c r="JR11" s="2">
        <v>832</v>
      </c>
      <c r="JS11" s="2">
        <v>822</v>
      </c>
      <c r="JT11" s="2">
        <v>10</v>
      </c>
      <c r="JU11" s="2">
        <v>0</v>
      </c>
      <c r="JV11" s="4">
        <v>0.99</v>
      </c>
      <c r="JW11" s="19">
        <f t="shared" si="35"/>
        <v>0</v>
      </c>
      <c r="JY11" s="66" t="s">
        <v>25</v>
      </c>
      <c r="JZ11" s="2">
        <v>832</v>
      </c>
      <c r="KA11" s="2">
        <v>822</v>
      </c>
      <c r="KB11" s="2">
        <v>10</v>
      </c>
      <c r="KC11" s="2">
        <v>0</v>
      </c>
      <c r="KD11" s="4">
        <v>0.99</v>
      </c>
      <c r="KE11" s="19">
        <f t="shared" si="36"/>
        <v>0</v>
      </c>
      <c r="KG11" s="66" t="s">
        <v>25</v>
      </c>
      <c r="KH11" s="2">
        <v>832</v>
      </c>
      <c r="KI11" s="2">
        <v>822</v>
      </c>
      <c r="KJ11" s="2">
        <v>10</v>
      </c>
      <c r="KK11" s="2">
        <v>0</v>
      </c>
      <c r="KL11" s="4">
        <v>0.99</v>
      </c>
      <c r="KM11" s="19">
        <f t="shared" si="37"/>
        <v>0</v>
      </c>
      <c r="KU11" s="19"/>
      <c r="KW11" s="7" t="s">
        <v>25</v>
      </c>
      <c r="LC11" s="19"/>
      <c r="LD11" s="18" t="s">
        <v>119</v>
      </c>
      <c r="LK11" s="19"/>
      <c r="LS11" s="19">
        <f t="shared" si="41"/>
        <v>0</v>
      </c>
      <c r="LU11" s="65" t="s">
        <v>25</v>
      </c>
      <c r="LV11" s="2">
        <v>847</v>
      </c>
      <c r="LW11" s="2">
        <v>0</v>
      </c>
      <c r="LX11" s="2">
        <v>0</v>
      </c>
      <c r="LY11" s="7">
        <v>847</v>
      </c>
      <c r="LZ11" s="4">
        <v>0</v>
      </c>
      <c r="MA11" s="19">
        <f t="shared" si="42"/>
        <v>0</v>
      </c>
      <c r="MC11" s="65" t="s">
        <v>25</v>
      </c>
      <c r="MD11" s="2">
        <v>847</v>
      </c>
      <c r="ME11" s="2">
        <v>836</v>
      </c>
      <c r="MF11" s="2">
        <v>11</v>
      </c>
      <c r="MG11" s="7">
        <v>0</v>
      </c>
      <c r="MH11" s="4">
        <v>0.99</v>
      </c>
      <c r="MI11" s="19">
        <f t="shared" si="43"/>
        <v>0.99</v>
      </c>
      <c r="MJ11" s="18" t="s">
        <v>119</v>
      </c>
      <c r="MK11" s="66" t="s">
        <v>25</v>
      </c>
      <c r="ML11" s="2">
        <v>847</v>
      </c>
      <c r="MM11" s="2">
        <v>836</v>
      </c>
      <c r="MN11" s="2">
        <v>11</v>
      </c>
      <c r="MO11" s="2">
        <v>0</v>
      </c>
      <c r="MP11" s="4">
        <v>0.99</v>
      </c>
      <c r="MQ11" s="19">
        <f t="shared" si="109"/>
        <v>0</v>
      </c>
      <c r="MS11" s="65" t="s">
        <v>25</v>
      </c>
      <c r="MT11" s="2">
        <v>853</v>
      </c>
      <c r="MU11" s="2">
        <v>0</v>
      </c>
      <c r="MV11" s="2">
        <v>0</v>
      </c>
      <c r="MW11" s="7">
        <v>853</v>
      </c>
      <c r="MX11" s="4">
        <v>0</v>
      </c>
      <c r="MY11" s="19">
        <f t="shared" si="44"/>
        <v>-0.99</v>
      </c>
      <c r="MZ11" s="18" t="s">
        <v>216</v>
      </c>
      <c r="NA11" s="2" t="s">
        <v>25</v>
      </c>
      <c r="NB11" s="2">
        <v>853</v>
      </c>
      <c r="NC11" s="2">
        <v>836</v>
      </c>
      <c r="ND11" s="2">
        <v>11</v>
      </c>
      <c r="NE11" s="2">
        <v>6</v>
      </c>
      <c r="NF11" s="4">
        <v>0.98</v>
      </c>
      <c r="NG11" s="19">
        <f t="shared" si="45"/>
        <v>0.98</v>
      </c>
      <c r="NI11" s="2" t="s">
        <v>25</v>
      </c>
      <c r="NJ11" s="2">
        <v>853</v>
      </c>
      <c r="NK11" s="2">
        <v>836</v>
      </c>
      <c r="NL11" s="2">
        <v>11</v>
      </c>
      <c r="NM11" s="2">
        <v>6</v>
      </c>
      <c r="NN11" s="4">
        <v>0.98</v>
      </c>
      <c r="NO11" s="19">
        <f t="shared" si="46"/>
        <v>0</v>
      </c>
      <c r="NQ11" s="2" t="s">
        <v>25</v>
      </c>
      <c r="NR11" s="2">
        <v>853</v>
      </c>
      <c r="NS11" s="2">
        <v>836</v>
      </c>
      <c r="NT11" s="2">
        <v>11</v>
      </c>
      <c r="NU11" s="2">
        <v>6</v>
      </c>
      <c r="NV11" s="4">
        <v>0.98</v>
      </c>
      <c r="NW11" s="19">
        <f t="shared" si="47"/>
        <v>0</v>
      </c>
      <c r="NY11" s="2" t="s">
        <v>25</v>
      </c>
      <c r="NZ11" s="2">
        <v>853</v>
      </c>
      <c r="OA11" s="2">
        <v>836</v>
      </c>
      <c r="OB11" s="2">
        <v>11</v>
      </c>
      <c r="OC11" s="2">
        <v>6</v>
      </c>
      <c r="OD11" s="4">
        <v>0.98</v>
      </c>
      <c r="OE11" s="19">
        <f t="shared" si="48"/>
        <v>0</v>
      </c>
      <c r="OG11" s="2" t="s">
        <v>25</v>
      </c>
      <c r="OH11" s="2">
        <v>853</v>
      </c>
      <c r="OI11" s="2">
        <v>836</v>
      </c>
      <c r="OJ11" s="2">
        <v>11</v>
      </c>
      <c r="OK11" s="2">
        <v>6</v>
      </c>
      <c r="OL11" s="4">
        <v>0.98</v>
      </c>
      <c r="OM11" s="19">
        <f t="shared" si="49"/>
        <v>0</v>
      </c>
      <c r="OO11" s="65" t="s">
        <v>25</v>
      </c>
      <c r="OP11" s="2">
        <v>847</v>
      </c>
      <c r="OQ11" s="2">
        <v>836</v>
      </c>
      <c r="OR11" s="2">
        <v>11</v>
      </c>
      <c r="OS11" s="2">
        <v>0</v>
      </c>
      <c r="OT11" s="4">
        <v>0.98</v>
      </c>
      <c r="OU11" s="19">
        <f t="shared" si="50"/>
        <v>0</v>
      </c>
      <c r="OW11" s="129" t="s">
        <v>25</v>
      </c>
      <c r="OX11" s="129">
        <v>853</v>
      </c>
      <c r="OY11" s="129">
        <v>836</v>
      </c>
      <c r="OZ11" s="129">
        <v>11</v>
      </c>
      <c r="PA11" s="129">
        <v>6</v>
      </c>
      <c r="PB11" s="135">
        <v>0.98</v>
      </c>
      <c r="PC11" s="132">
        <v>0</v>
      </c>
      <c r="PD11" s="129"/>
      <c r="PE11" s="129" t="s">
        <v>25</v>
      </c>
      <c r="PF11" s="129">
        <v>853</v>
      </c>
      <c r="PG11" s="129">
        <v>836</v>
      </c>
      <c r="PH11" s="129">
        <v>11</v>
      </c>
      <c r="PI11" s="129">
        <v>6</v>
      </c>
      <c r="PJ11" s="135">
        <v>0.98</v>
      </c>
      <c r="PK11" s="132">
        <v>0</v>
      </c>
      <c r="PM11" s="156" t="s">
        <v>25</v>
      </c>
      <c r="PN11" s="156">
        <v>853</v>
      </c>
      <c r="PO11" s="156">
        <v>836</v>
      </c>
      <c r="PP11" s="156">
        <v>11</v>
      </c>
      <c r="PQ11" s="156">
        <v>6</v>
      </c>
      <c r="PR11" s="162">
        <v>0.98</v>
      </c>
      <c r="PS11" s="132">
        <f t="shared" si="51"/>
        <v>0</v>
      </c>
      <c r="PT11" s="121"/>
      <c r="PU11" s="156" t="s">
        <v>25</v>
      </c>
      <c r="PV11" s="156">
        <v>853</v>
      </c>
      <c r="PW11" s="156">
        <v>836</v>
      </c>
      <c r="PX11" s="156">
        <v>11</v>
      </c>
      <c r="PY11" s="156">
        <v>6</v>
      </c>
      <c r="PZ11" s="162">
        <v>0.98</v>
      </c>
      <c r="QA11" s="132">
        <f t="shared" si="52"/>
        <v>0</v>
      </c>
      <c r="QB11" s="121"/>
      <c r="QC11" s="156" t="s">
        <v>25</v>
      </c>
      <c r="QD11" s="156">
        <v>853</v>
      </c>
      <c r="QE11" s="156">
        <v>836</v>
      </c>
      <c r="QF11" s="156">
        <v>11</v>
      </c>
      <c r="QG11" s="156">
        <v>6</v>
      </c>
      <c r="QH11" s="162">
        <v>0.98</v>
      </c>
      <c r="QI11" s="132">
        <f t="shared" si="53"/>
        <v>0</v>
      </c>
      <c r="QJ11" s="121"/>
      <c r="QK11" s="156" t="s">
        <v>25</v>
      </c>
      <c r="QL11" s="156">
        <v>853</v>
      </c>
      <c r="QM11" s="156">
        <v>836</v>
      </c>
      <c r="QN11" s="156">
        <v>11</v>
      </c>
      <c r="QO11" s="156">
        <v>6</v>
      </c>
      <c r="QP11" s="162">
        <v>0.98</v>
      </c>
      <c r="QQ11" s="132">
        <f t="shared" si="54"/>
        <v>0</v>
      </c>
      <c r="QR11" s="121"/>
      <c r="QS11" s="16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>QU11/QT11</f>
        <v>0.98701298701298701</v>
      </c>
      <c r="QY11" s="158">
        <f t="shared" si="55"/>
        <v>7.0129870129870264E-3</v>
      </c>
      <c r="QZ11" s="121"/>
      <c r="RA11" s="16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>RC11/RB11</f>
        <v>0.98701298701298701</v>
      </c>
      <c r="RG11" s="132">
        <f t="shared" si="56"/>
        <v>0</v>
      </c>
      <c r="RH11" s="121">
        <v>-1</v>
      </c>
      <c r="RI11" s="121"/>
      <c r="RJ11" s="163" t="s">
        <v>25</v>
      </c>
      <c r="RK11" s="157">
        <v>847</v>
      </c>
      <c r="RL11" s="157">
        <v>836</v>
      </c>
      <c r="RM11" s="157">
        <v>11</v>
      </c>
      <c r="RN11" s="157">
        <v>0</v>
      </c>
      <c r="RO11" s="162">
        <f t="shared" si="57"/>
        <v>0.98701298701298701</v>
      </c>
      <c r="RP11" s="132">
        <f t="shared" si="58"/>
        <v>0</v>
      </c>
      <c r="RQ11" s="121"/>
      <c r="RR11" s="121"/>
      <c r="RS11" s="121"/>
      <c r="RT11" s="121"/>
      <c r="RU11" s="121"/>
      <c r="RV11" s="121"/>
      <c r="RW11" s="132"/>
      <c r="RX11" s="121"/>
      <c r="RY11" s="121"/>
      <c r="RZ11" s="121"/>
      <c r="SA11" s="121"/>
      <c r="SB11" s="121"/>
      <c r="SC11" s="121"/>
      <c r="SD11" s="132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U11" s="163" t="s">
        <v>25</v>
      </c>
      <c r="SV11" s="157">
        <v>847</v>
      </c>
      <c r="SW11" s="157">
        <v>836</v>
      </c>
      <c r="SX11" s="157">
        <v>11</v>
      </c>
      <c r="SY11" s="157">
        <v>0</v>
      </c>
      <c r="SZ11" s="158">
        <f>SW11/SV11</f>
        <v>0.98701298701298701</v>
      </c>
      <c r="TA11" s="132">
        <f t="shared" si="59"/>
        <v>0</v>
      </c>
      <c r="TC11" s="163" t="s">
        <v>25</v>
      </c>
      <c r="TD11" s="157">
        <v>847</v>
      </c>
      <c r="TE11" s="157">
        <v>836</v>
      </c>
      <c r="TF11" s="157">
        <v>11</v>
      </c>
      <c r="TG11" s="157">
        <v>0</v>
      </c>
      <c r="TH11" s="158">
        <f t="shared" si="60"/>
        <v>0.98701298701298701</v>
      </c>
      <c r="TI11" s="132">
        <f t="shared" si="61"/>
        <v>0</v>
      </c>
      <c r="TK11" s="163" t="s">
        <v>25</v>
      </c>
      <c r="TL11" s="157">
        <v>847</v>
      </c>
      <c r="TM11" s="157">
        <v>836</v>
      </c>
      <c r="TN11" s="157">
        <v>11</v>
      </c>
      <c r="TO11" s="157">
        <v>0</v>
      </c>
      <c r="TP11" s="158">
        <f t="shared" si="62"/>
        <v>0.98701298701298701</v>
      </c>
      <c r="TQ11" s="132">
        <f t="shared" si="63"/>
        <v>0</v>
      </c>
      <c r="TS11" s="163" t="s">
        <v>25</v>
      </c>
      <c r="TT11" s="157">
        <v>847</v>
      </c>
      <c r="TU11" s="157">
        <v>836</v>
      </c>
      <c r="TV11" s="157">
        <v>11</v>
      </c>
      <c r="TW11" s="157">
        <v>0</v>
      </c>
      <c r="TX11" s="158">
        <f t="shared" si="64"/>
        <v>0.98701298701298701</v>
      </c>
      <c r="TY11" s="132">
        <f t="shared" si="65"/>
        <v>0</v>
      </c>
      <c r="UA11" s="163" t="s">
        <v>25</v>
      </c>
      <c r="UB11" s="157">
        <v>847</v>
      </c>
      <c r="UC11" s="157">
        <v>836</v>
      </c>
      <c r="UD11" s="157">
        <v>11</v>
      </c>
      <c r="UE11" s="157">
        <v>0</v>
      </c>
      <c r="UF11" s="158">
        <f t="shared" si="66"/>
        <v>0.98701298701298701</v>
      </c>
      <c r="UG11" s="132">
        <f t="shared" si="67"/>
        <v>0</v>
      </c>
      <c r="UI11" s="163" t="s">
        <v>25</v>
      </c>
      <c r="UJ11" s="157">
        <v>847</v>
      </c>
      <c r="UK11" s="157">
        <v>836</v>
      </c>
      <c r="UL11" s="157">
        <v>11</v>
      </c>
      <c r="UM11" s="157">
        <v>0</v>
      </c>
      <c r="UN11" s="158">
        <f t="shared" si="68"/>
        <v>0.98701298701298701</v>
      </c>
      <c r="UO11" s="132">
        <f t="shared" si="69"/>
        <v>0</v>
      </c>
      <c r="UQ11" s="163" t="s">
        <v>25</v>
      </c>
      <c r="UR11" s="157">
        <v>847</v>
      </c>
      <c r="US11" s="157">
        <v>836</v>
      </c>
      <c r="UT11" s="157">
        <v>11</v>
      </c>
      <c r="UU11" s="157">
        <v>0</v>
      </c>
      <c r="UV11" s="158">
        <f t="shared" si="70"/>
        <v>0.98701298701298701</v>
      </c>
      <c r="UW11" s="132">
        <f t="shared" si="71"/>
        <v>0</v>
      </c>
      <c r="UY11" s="163" t="s">
        <v>25</v>
      </c>
      <c r="UZ11" s="157">
        <v>847</v>
      </c>
      <c r="VA11" s="157">
        <v>836</v>
      </c>
      <c r="VB11" s="157">
        <v>11</v>
      </c>
      <c r="VC11" s="157">
        <v>0</v>
      </c>
      <c r="VD11" s="158">
        <f t="shared" si="72"/>
        <v>0.98701298701298701</v>
      </c>
      <c r="VE11" s="132">
        <f t="shared" si="73"/>
        <v>0</v>
      </c>
      <c r="VG11" s="163" t="s">
        <v>25</v>
      </c>
      <c r="VH11" s="157">
        <v>847</v>
      </c>
      <c r="VI11" s="157">
        <v>836</v>
      </c>
      <c r="VJ11" s="157">
        <v>11</v>
      </c>
      <c r="VK11" s="157">
        <v>0</v>
      </c>
      <c r="VL11" s="158">
        <f t="shared" si="74"/>
        <v>0.98701298701298701</v>
      </c>
      <c r="VM11" s="132">
        <f t="shared" si="75"/>
        <v>0</v>
      </c>
      <c r="VO11" s="163" t="s">
        <v>25</v>
      </c>
      <c r="VP11" s="157">
        <v>847</v>
      </c>
      <c r="VQ11" s="157">
        <v>836</v>
      </c>
      <c r="VR11" s="157">
        <v>11</v>
      </c>
      <c r="VS11" s="157">
        <v>0</v>
      </c>
      <c r="VT11" s="158">
        <f t="shared" si="76"/>
        <v>0.98701298701298701</v>
      </c>
      <c r="VU11" s="132">
        <f t="shared" si="77"/>
        <v>0</v>
      </c>
      <c r="VW11" s="163" t="s">
        <v>25</v>
      </c>
      <c r="VX11" s="157">
        <v>847</v>
      </c>
      <c r="VY11" s="157">
        <v>836</v>
      </c>
      <c r="VZ11" s="157">
        <v>11</v>
      </c>
      <c r="WA11" s="157">
        <v>0</v>
      </c>
      <c r="WB11" s="158">
        <f t="shared" si="78"/>
        <v>0.98701298701298701</v>
      </c>
      <c r="WC11" s="132">
        <f t="shared" si="79"/>
        <v>0</v>
      </c>
      <c r="WE11" s="163" t="s">
        <v>25</v>
      </c>
      <c r="WF11" s="157">
        <v>847</v>
      </c>
      <c r="WG11" s="157">
        <v>836</v>
      </c>
      <c r="WH11" s="157">
        <v>11</v>
      </c>
      <c r="WI11" s="157">
        <v>0</v>
      </c>
      <c r="WJ11" s="158">
        <f t="shared" si="80"/>
        <v>0.98701298701298701</v>
      </c>
      <c r="WK11" s="132">
        <f t="shared" si="81"/>
        <v>0</v>
      </c>
      <c r="WM11" s="163" t="s">
        <v>25</v>
      </c>
      <c r="WN11" s="157">
        <v>847</v>
      </c>
      <c r="WO11" s="157">
        <v>836</v>
      </c>
      <c r="WP11" s="157">
        <v>11</v>
      </c>
      <c r="WQ11" s="157">
        <v>0</v>
      </c>
      <c r="WR11" s="158">
        <f t="shared" si="82"/>
        <v>0.98701298701298701</v>
      </c>
      <c r="WS11" s="132">
        <f t="shared" si="83"/>
        <v>0</v>
      </c>
      <c r="WU11" s="163" t="s">
        <v>25</v>
      </c>
      <c r="WV11" s="157">
        <v>847</v>
      </c>
      <c r="WW11" s="157">
        <v>836</v>
      </c>
      <c r="WX11" s="157">
        <v>11</v>
      </c>
      <c r="WY11" s="157">
        <v>0</v>
      </c>
      <c r="WZ11" s="158">
        <f t="shared" si="84"/>
        <v>0.98701298701298701</v>
      </c>
      <c r="XA11" s="132">
        <f t="shared" si="85"/>
        <v>0</v>
      </c>
      <c r="XC11" s="163" t="s">
        <v>25</v>
      </c>
      <c r="XD11" s="157">
        <v>857</v>
      </c>
      <c r="XE11" s="157">
        <v>846</v>
      </c>
      <c r="XF11" s="157">
        <v>11</v>
      </c>
      <c r="XG11" s="157">
        <v>0</v>
      </c>
      <c r="XH11" s="158">
        <f t="shared" si="86"/>
        <v>0.98716452742123684</v>
      </c>
      <c r="XI11" s="132">
        <f t="shared" si="87"/>
        <v>1.515404082498284E-4</v>
      </c>
      <c r="XK11" s="163" t="s">
        <v>25</v>
      </c>
      <c r="XL11" s="157">
        <v>857</v>
      </c>
      <c r="XM11" s="157">
        <v>846</v>
      </c>
      <c r="XN11" s="157">
        <v>11</v>
      </c>
      <c r="XO11" s="157">
        <v>0</v>
      </c>
      <c r="XP11" s="158">
        <f t="shared" si="88"/>
        <v>0.98716452742123684</v>
      </c>
      <c r="XQ11" s="132">
        <f t="shared" si="89"/>
        <v>0</v>
      </c>
      <c r="XS11" s="163" t="s">
        <v>25</v>
      </c>
      <c r="XT11" s="157">
        <v>857</v>
      </c>
      <c r="XU11" s="157">
        <v>846</v>
      </c>
      <c r="XV11" s="157">
        <v>11</v>
      </c>
      <c r="XW11" s="157">
        <v>0</v>
      </c>
      <c r="XX11" s="158">
        <f t="shared" si="90"/>
        <v>0.98716452742123684</v>
      </c>
      <c r="XY11" s="132">
        <f t="shared" si="91"/>
        <v>0</v>
      </c>
      <c r="YA11" s="163" t="s">
        <v>25</v>
      </c>
      <c r="YB11" s="157">
        <v>857</v>
      </c>
      <c r="YC11" s="157">
        <v>846</v>
      </c>
      <c r="YD11" s="157">
        <v>11</v>
      </c>
      <c r="YE11" s="157">
        <v>0</v>
      </c>
      <c r="YF11" s="158">
        <f t="shared" si="92"/>
        <v>0.98716452742123684</v>
      </c>
      <c r="YG11" s="132">
        <f t="shared" si="93"/>
        <v>0</v>
      </c>
      <c r="YI11" s="163" t="s">
        <v>25</v>
      </c>
      <c r="YJ11" s="157">
        <v>857</v>
      </c>
      <c r="YK11" s="157">
        <v>846</v>
      </c>
      <c r="YL11" s="157">
        <v>11</v>
      </c>
      <c r="YM11" s="157">
        <v>0</v>
      </c>
      <c r="YN11" s="158">
        <f t="shared" si="94"/>
        <v>0.98716452742123684</v>
      </c>
      <c r="YO11" s="132">
        <f t="shared" si="95"/>
        <v>0</v>
      </c>
      <c r="YQ11" s="163" t="s">
        <v>25</v>
      </c>
      <c r="YR11" s="157">
        <v>857</v>
      </c>
      <c r="YS11" s="157">
        <v>846</v>
      </c>
      <c r="YT11" s="157">
        <v>11</v>
      </c>
      <c r="YU11" s="157">
        <v>0</v>
      </c>
      <c r="YV11" s="158">
        <f t="shared" si="96"/>
        <v>0.98716452742123684</v>
      </c>
      <c r="YW11" s="132">
        <f t="shared" si="97"/>
        <v>0</v>
      </c>
      <c r="YY11" s="163" t="s">
        <v>25</v>
      </c>
      <c r="YZ11" s="157">
        <v>857</v>
      </c>
      <c r="ZA11" s="157">
        <v>846</v>
      </c>
      <c r="ZB11" s="157">
        <v>11</v>
      </c>
      <c r="ZC11" s="157">
        <v>0</v>
      </c>
      <c r="ZD11" s="158">
        <f t="shared" si="98"/>
        <v>0.98716452742123684</v>
      </c>
      <c r="ZE11" s="132">
        <f t="shared" si="99"/>
        <v>0</v>
      </c>
      <c r="ZG11" s="163" t="s">
        <v>25</v>
      </c>
      <c r="ZH11" s="159">
        <v>857</v>
      </c>
      <c r="ZI11" s="159">
        <v>757</v>
      </c>
      <c r="ZJ11" s="159">
        <v>98</v>
      </c>
      <c r="ZK11" s="159">
        <v>2</v>
      </c>
      <c r="ZL11" s="158">
        <f t="shared" si="100"/>
        <v>0.88331388564760793</v>
      </c>
      <c r="ZM11" s="132">
        <f t="shared" si="101"/>
        <v>-0.1038506417736289</v>
      </c>
      <c r="ZO11" s="163" t="s">
        <v>25</v>
      </c>
      <c r="ZP11" s="159">
        <v>857</v>
      </c>
      <c r="ZQ11" s="159">
        <v>757</v>
      </c>
      <c r="ZR11" s="159">
        <v>98</v>
      </c>
      <c r="ZS11" s="159">
        <v>2</v>
      </c>
      <c r="ZT11" s="158">
        <f t="shared" si="102"/>
        <v>0.88331388564760793</v>
      </c>
      <c r="ZU11" s="132">
        <f t="shared" si="103"/>
        <v>0</v>
      </c>
      <c r="ZW11" s="163" t="s">
        <v>25</v>
      </c>
      <c r="ZX11" s="159">
        <v>857</v>
      </c>
      <c r="ZY11" s="159">
        <v>757</v>
      </c>
      <c r="ZZ11" s="159">
        <v>98</v>
      </c>
      <c r="AAA11" s="159">
        <v>2</v>
      </c>
      <c r="AAB11" s="158">
        <f t="shared" si="104"/>
        <v>0.88331388564760793</v>
      </c>
      <c r="AAC11" s="132">
        <f t="shared" si="105"/>
        <v>0</v>
      </c>
      <c r="AAE11" s="163" t="s">
        <v>25</v>
      </c>
      <c r="AAF11" s="159">
        <v>857</v>
      </c>
      <c r="AAG11" s="159">
        <v>757</v>
      </c>
      <c r="AAH11" s="159">
        <v>98</v>
      </c>
      <c r="AAI11" s="159">
        <v>2</v>
      </c>
      <c r="AAJ11" s="158">
        <f t="shared" si="106"/>
        <v>0.88331388564760793</v>
      </c>
      <c r="AAK11" s="132">
        <f t="shared" si="107"/>
        <v>0</v>
      </c>
    </row>
    <row r="12" spans="1:713" ht="15">
      <c r="A12" s="19">
        <v>1</v>
      </c>
      <c r="B12" s="19"/>
      <c r="C12" s="18" t="s">
        <v>27</v>
      </c>
      <c r="D12" s="18">
        <v>46</v>
      </c>
      <c r="E12" s="18">
        <v>46</v>
      </c>
      <c r="F12" s="18">
        <v>0</v>
      </c>
      <c r="G12" s="18">
        <v>0</v>
      </c>
      <c r="H12" s="19">
        <v>1</v>
      </c>
      <c r="J12" s="58" t="s">
        <v>27</v>
      </c>
      <c r="K12" s="58">
        <v>46</v>
      </c>
      <c r="L12" s="58">
        <v>46</v>
      </c>
      <c r="M12" s="58">
        <v>0</v>
      </c>
      <c r="N12" s="58">
        <v>0</v>
      </c>
      <c r="O12" s="59">
        <v>1</v>
      </c>
      <c r="P12" s="59">
        <f t="shared" si="0"/>
        <v>0</v>
      </c>
      <c r="R12" s="18" t="s">
        <v>27</v>
      </c>
      <c r="S12" s="18">
        <v>46</v>
      </c>
      <c r="T12" s="18">
        <v>46</v>
      </c>
      <c r="U12" s="18">
        <v>0</v>
      </c>
      <c r="V12" s="18">
        <v>0</v>
      </c>
      <c r="W12" s="19">
        <v>1</v>
      </c>
      <c r="X12" s="19">
        <f t="shared" si="1"/>
        <v>0</v>
      </c>
      <c r="Z12" s="51" t="s">
        <v>27</v>
      </c>
      <c r="AA12" s="51">
        <v>46</v>
      </c>
      <c r="AB12" s="52">
        <v>46</v>
      </c>
      <c r="AC12" s="53">
        <v>0</v>
      </c>
      <c r="AD12" s="51">
        <v>0</v>
      </c>
      <c r="AE12" s="54">
        <v>1</v>
      </c>
      <c r="AF12" s="19">
        <f t="shared" si="2"/>
        <v>0</v>
      </c>
      <c r="AH12" s="19">
        <v>1</v>
      </c>
      <c r="AI12" s="19">
        <f t="shared" si="3"/>
        <v>0</v>
      </c>
      <c r="AK12" s="18" t="s">
        <v>27</v>
      </c>
      <c r="AL12" s="18">
        <v>46</v>
      </c>
      <c r="AM12" s="18">
        <v>46</v>
      </c>
      <c r="AN12" s="18">
        <v>0</v>
      </c>
      <c r="AO12" s="18">
        <v>0</v>
      </c>
      <c r="AP12" s="19">
        <f t="shared" si="4"/>
        <v>1</v>
      </c>
      <c r="AQ12" s="19">
        <f t="shared" si="5"/>
        <v>0</v>
      </c>
      <c r="AS12" s="18" t="s">
        <v>27</v>
      </c>
      <c r="AT12" s="18">
        <v>46</v>
      </c>
      <c r="AU12" s="18">
        <v>46</v>
      </c>
      <c r="AV12" s="18">
        <v>0</v>
      </c>
      <c r="AW12" s="18">
        <v>0</v>
      </c>
      <c r="AX12" s="19">
        <v>1</v>
      </c>
      <c r="AY12" s="19">
        <f t="shared" si="6"/>
        <v>0</v>
      </c>
      <c r="BA12" s="18" t="s">
        <v>27</v>
      </c>
      <c r="BB12" s="18">
        <v>46</v>
      </c>
      <c r="BC12" s="18">
        <v>46</v>
      </c>
      <c r="BD12" s="18">
        <v>0</v>
      </c>
      <c r="BE12" s="18">
        <v>0</v>
      </c>
      <c r="BF12" s="19">
        <v>1</v>
      </c>
      <c r="BG12" s="19">
        <f t="shared" si="7"/>
        <v>0</v>
      </c>
      <c r="BI12" s="18" t="s">
        <v>27</v>
      </c>
      <c r="BJ12" s="18">
        <v>46</v>
      </c>
      <c r="BK12" s="18">
        <v>46</v>
      </c>
      <c r="BL12" s="18">
        <v>0</v>
      </c>
      <c r="BM12" s="18">
        <v>0</v>
      </c>
      <c r="BN12" s="19">
        <v>1</v>
      </c>
      <c r="BO12" s="19">
        <f t="shared" si="8"/>
        <v>0</v>
      </c>
      <c r="BQ12" s="18" t="s">
        <v>27</v>
      </c>
      <c r="BR12" s="18">
        <v>46</v>
      </c>
      <c r="BS12" s="18">
        <v>46</v>
      </c>
      <c r="BT12" s="18">
        <v>0</v>
      </c>
      <c r="BU12" s="18">
        <v>0</v>
      </c>
      <c r="BV12" s="19">
        <v>1</v>
      </c>
      <c r="BW12" s="19">
        <f t="shared" si="9"/>
        <v>0</v>
      </c>
      <c r="BY12" s="18" t="s">
        <v>27</v>
      </c>
      <c r="BZ12" s="18">
        <v>46</v>
      </c>
      <c r="CA12" s="18">
        <v>46</v>
      </c>
      <c r="CB12" s="18">
        <v>0</v>
      </c>
      <c r="CC12" s="18">
        <v>0</v>
      </c>
      <c r="CD12" s="19">
        <v>1</v>
      </c>
      <c r="CE12" s="19">
        <f t="shared" si="10"/>
        <v>0</v>
      </c>
      <c r="CG12" s="2" t="s">
        <v>27</v>
      </c>
      <c r="CH12" s="2">
        <v>46</v>
      </c>
      <c r="CI12" s="2">
        <v>46</v>
      </c>
      <c r="CJ12" s="2">
        <v>0</v>
      </c>
      <c r="CK12" s="2">
        <v>0</v>
      </c>
      <c r="CL12" s="4">
        <v>1</v>
      </c>
      <c r="CM12" s="19">
        <f t="shared" si="11"/>
        <v>0</v>
      </c>
      <c r="CO12" s="2" t="s">
        <v>27</v>
      </c>
      <c r="CP12" s="2">
        <v>46</v>
      </c>
      <c r="CQ12" s="2">
        <v>46</v>
      </c>
      <c r="CR12" s="2">
        <v>0</v>
      </c>
      <c r="CS12" s="2">
        <v>0</v>
      </c>
      <c r="CT12" s="4">
        <v>1</v>
      </c>
      <c r="CU12" s="19">
        <f t="shared" si="12"/>
        <v>0</v>
      </c>
      <c r="CW12" s="2" t="s">
        <v>27</v>
      </c>
      <c r="CX12" s="2">
        <v>46</v>
      </c>
      <c r="CY12" s="2">
        <v>46</v>
      </c>
      <c r="CZ12" s="2">
        <v>0</v>
      </c>
      <c r="DA12" s="2">
        <v>0</v>
      </c>
      <c r="DB12" s="4">
        <v>1</v>
      </c>
      <c r="DC12" s="19">
        <f t="shared" si="13"/>
        <v>0</v>
      </c>
      <c r="DE12" s="2" t="s">
        <v>27</v>
      </c>
      <c r="DF12" s="2">
        <v>46</v>
      </c>
      <c r="DG12" s="2">
        <v>46</v>
      </c>
      <c r="DH12" s="2">
        <v>0</v>
      </c>
      <c r="DI12" s="2">
        <v>0</v>
      </c>
      <c r="DJ12" s="4">
        <v>1</v>
      </c>
      <c r="DK12" s="19">
        <f t="shared" si="14"/>
        <v>0</v>
      </c>
      <c r="DM12" s="2" t="s">
        <v>27</v>
      </c>
      <c r="DN12" s="2">
        <v>46</v>
      </c>
      <c r="DO12" s="2">
        <v>46</v>
      </c>
      <c r="DP12" s="2">
        <v>0</v>
      </c>
      <c r="DQ12" s="2">
        <v>0</v>
      </c>
      <c r="DR12" s="4">
        <v>1</v>
      </c>
      <c r="DS12" s="19">
        <f t="shared" si="15"/>
        <v>0</v>
      </c>
      <c r="DU12" s="2" t="s">
        <v>27</v>
      </c>
      <c r="DV12" s="2">
        <v>46</v>
      </c>
      <c r="DW12" s="2">
        <v>46</v>
      </c>
      <c r="DX12" s="2">
        <v>0</v>
      </c>
      <c r="DY12" s="2">
        <v>0</v>
      </c>
      <c r="DZ12" s="4">
        <v>1</v>
      </c>
      <c r="EA12" s="19">
        <f t="shared" si="16"/>
        <v>0</v>
      </c>
      <c r="EC12" s="2" t="s">
        <v>27</v>
      </c>
      <c r="ED12" s="2">
        <v>46</v>
      </c>
      <c r="EE12" s="2">
        <v>46</v>
      </c>
      <c r="EF12" s="2">
        <v>0</v>
      </c>
      <c r="EG12" s="2">
        <v>0</v>
      </c>
      <c r="EH12" s="4">
        <v>1</v>
      </c>
      <c r="EI12" s="19">
        <f t="shared" si="17"/>
        <v>0</v>
      </c>
      <c r="EK12" s="2" t="s">
        <v>27</v>
      </c>
      <c r="EL12" s="2">
        <v>46</v>
      </c>
      <c r="EM12" s="2">
        <v>46</v>
      </c>
      <c r="EN12" s="2">
        <v>0</v>
      </c>
      <c r="EO12" s="2">
        <v>0</v>
      </c>
      <c r="EP12" s="4">
        <v>1</v>
      </c>
      <c r="EQ12" s="19">
        <f t="shared" si="18"/>
        <v>0</v>
      </c>
      <c r="ES12" s="66" t="s">
        <v>27</v>
      </c>
      <c r="ET12" s="2">
        <v>46</v>
      </c>
      <c r="EU12" s="2">
        <v>46</v>
      </c>
      <c r="EV12" s="2">
        <v>0</v>
      </c>
      <c r="EW12" s="2">
        <v>0</v>
      </c>
      <c r="EX12" s="4">
        <v>1</v>
      </c>
      <c r="EY12" s="19">
        <f t="shared" si="19"/>
        <v>0</v>
      </c>
      <c r="FA12" s="66" t="s">
        <v>27</v>
      </c>
      <c r="FB12" s="2">
        <v>46</v>
      </c>
      <c r="FC12" s="2">
        <v>46</v>
      </c>
      <c r="FD12" s="2">
        <v>0</v>
      </c>
      <c r="FE12" s="2">
        <v>0</v>
      </c>
      <c r="FF12" s="4">
        <v>1</v>
      </c>
      <c r="FG12" s="19">
        <f t="shared" si="20"/>
        <v>0</v>
      </c>
      <c r="FI12" s="66" t="s">
        <v>27</v>
      </c>
      <c r="FJ12" s="2">
        <v>46</v>
      </c>
      <c r="FK12" s="2">
        <v>46</v>
      </c>
      <c r="FL12" s="2">
        <v>0</v>
      </c>
      <c r="FM12" s="2">
        <v>0</v>
      </c>
      <c r="FN12" s="4">
        <v>1</v>
      </c>
      <c r="FO12" s="19">
        <f t="shared" si="21"/>
        <v>0</v>
      </c>
      <c r="FQ12" s="66" t="s">
        <v>27</v>
      </c>
      <c r="FR12" s="2">
        <v>46</v>
      </c>
      <c r="FS12" s="2">
        <v>46</v>
      </c>
      <c r="FT12" s="2">
        <v>0</v>
      </c>
      <c r="FU12" s="2">
        <v>0</v>
      </c>
      <c r="FV12" s="4">
        <v>1</v>
      </c>
      <c r="FW12" s="19">
        <f t="shared" si="22"/>
        <v>0</v>
      </c>
      <c r="FY12" s="66" t="s">
        <v>27</v>
      </c>
      <c r="FZ12" s="2">
        <v>46</v>
      </c>
      <c r="GA12" s="2">
        <v>46</v>
      </c>
      <c r="GB12" s="2">
        <v>0</v>
      </c>
      <c r="GC12" s="2">
        <v>0</v>
      </c>
      <c r="GD12" s="4">
        <v>1</v>
      </c>
      <c r="GE12" s="19">
        <f t="shared" si="23"/>
        <v>0</v>
      </c>
      <c r="GG12" s="66" t="s">
        <v>27</v>
      </c>
      <c r="GH12" s="2">
        <v>46</v>
      </c>
      <c r="GI12" s="2">
        <v>46</v>
      </c>
      <c r="GJ12" s="2">
        <v>0</v>
      </c>
      <c r="GK12" s="2">
        <v>0</v>
      </c>
      <c r="GL12" s="4">
        <v>1</v>
      </c>
      <c r="GM12" s="19">
        <f t="shared" si="24"/>
        <v>0</v>
      </c>
      <c r="GO12" s="66" t="s">
        <v>27</v>
      </c>
      <c r="GP12" s="2">
        <v>46</v>
      </c>
      <c r="GQ12" s="2">
        <v>46</v>
      </c>
      <c r="GR12" s="2">
        <v>0</v>
      </c>
      <c r="GS12" s="2">
        <v>0</v>
      </c>
      <c r="GT12" s="4">
        <v>1</v>
      </c>
      <c r="GU12" s="19">
        <f t="shared" si="25"/>
        <v>0</v>
      </c>
      <c r="GW12" s="66" t="s">
        <v>27</v>
      </c>
      <c r="GX12" s="2">
        <v>46</v>
      </c>
      <c r="GY12" s="2">
        <v>46</v>
      </c>
      <c r="GZ12" s="2">
        <v>0</v>
      </c>
      <c r="HA12" s="2">
        <v>0</v>
      </c>
      <c r="HB12" s="4">
        <v>1</v>
      </c>
      <c r="HC12" s="19">
        <f t="shared" si="26"/>
        <v>0</v>
      </c>
      <c r="HE12" s="66" t="s">
        <v>27</v>
      </c>
      <c r="HF12" s="2">
        <v>46</v>
      </c>
      <c r="HG12" s="2">
        <v>46</v>
      </c>
      <c r="HH12" s="2">
        <v>0</v>
      </c>
      <c r="HI12" s="2">
        <v>0</v>
      </c>
      <c r="HJ12" s="4">
        <v>1</v>
      </c>
      <c r="HK12" s="19">
        <f t="shared" si="27"/>
        <v>0</v>
      </c>
      <c r="HM12" s="66" t="s">
        <v>27</v>
      </c>
      <c r="HN12" s="2">
        <v>46</v>
      </c>
      <c r="HO12" s="2">
        <v>46</v>
      </c>
      <c r="HP12" s="2">
        <v>0</v>
      </c>
      <c r="HQ12" s="2">
        <v>0</v>
      </c>
      <c r="HR12" s="4">
        <v>1</v>
      </c>
      <c r="HS12" s="19">
        <f t="shared" si="28"/>
        <v>0</v>
      </c>
      <c r="HU12" s="66" t="s">
        <v>27</v>
      </c>
      <c r="HV12" s="2">
        <v>46</v>
      </c>
      <c r="HW12" s="2">
        <v>46</v>
      </c>
      <c r="HX12" s="2">
        <v>0</v>
      </c>
      <c r="HY12" s="2">
        <v>0</v>
      </c>
      <c r="HZ12" s="4">
        <v>1</v>
      </c>
      <c r="IA12" s="19">
        <f t="shared" si="29"/>
        <v>0</v>
      </c>
      <c r="IC12" s="66" t="s">
        <v>27</v>
      </c>
      <c r="ID12" s="2">
        <v>46</v>
      </c>
      <c r="IE12" s="2">
        <v>46</v>
      </c>
      <c r="IF12" s="2">
        <v>0</v>
      </c>
      <c r="IG12" s="2">
        <v>0</v>
      </c>
      <c r="IH12" s="4">
        <v>1</v>
      </c>
      <c r="II12" s="19">
        <f t="shared" si="30"/>
        <v>0</v>
      </c>
      <c r="IK12" s="66" t="s">
        <v>27</v>
      </c>
      <c r="IL12" s="2">
        <v>46</v>
      </c>
      <c r="IM12" s="2">
        <v>46</v>
      </c>
      <c r="IN12" s="2">
        <v>0</v>
      </c>
      <c r="IO12" s="2">
        <v>0</v>
      </c>
      <c r="IP12" s="4">
        <v>1</v>
      </c>
      <c r="IQ12" s="19">
        <f t="shared" si="31"/>
        <v>0</v>
      </c>
      <c r="IS12" s="66" t="s">
        <v>27</v>
      </c>
      <c r="IT12" s="2">
        <v>46</v>
      </c>
      <c r="IU12" s="2">
        <v>46</v>
      </c>
      <c r="IV12" s="2">
        <v>0</v>
      </c>
      <c r="IW12" s="2">
        <v>0</v>
      </c>
      <c r="IX12" s="4">
        <v>1</v>
      </c>
      <c r="IY12" s="19">
        <f t="shared" si="32"/>
        <v>0</v>
      </c>
      <c r="JA12" s="66" t="s">
        <v>27</v>
      </c>
      <c r="JB12" s="2">
        <v>46</v>
      </c>
      <c r="JC12" s="2">
        <v>46</v>
      </c>
      <c r="JD12" s="2">
        <v>0</v>
      </c>
      <c r="JE12" s="2">
        <v>0</v>
      </c>
      <c r="JF12" s="4">
        <v>1</v>
      </c>
      <c r="JG12" s="19">
        <f t="shared" si="33"/>
        <v>0</v>
      </c>
      <c r="JI12" s="66" t="s">
        <v>27</v>
      </c>
      <c r="JJ12" s="2">
        <v>46</v>
      </c>
      <c r="JK12" s="2">
        <v>46</v>
      </c>
      <c r="JL12" s="2">
        <v>0</v>
      </c>
      <c r="JM12" s="2">
        <v>0</v>
      </c>
      <c r="JN12" s="4">
        <v>1</v>
      </c>
      <c r="JO12" s="19">
        <f t="shared" si="34"/>
        <v>0</v>
      </c>
      <c r="JQ12" s="66" t="s">
        <v>27</v>
      </c>
      <c r="JR12" s="2">
        <v>46</v>
      </c>
      <c r="JS12" s="2">
        <v>46</v>
      </c>
      <c r="JT12" s="2">
        <v>0</v>
      </c>
      <c r="JU12" s="2">
        <v>0</v>
      </c>
      <c r="JV12" s="4">
        <v>1</v>
      </c>
      <c r="JW12" s="19">
        <f t="shared" si="35"/>
        <v>0</v>
      </c>
      <c r="JY12" s="66" t="s">
        <v>27</v>
      </c>
      <c r="JZ12" s="2">
        <v>46</v>
      </c>
      <c r="KA12" s="2">
        <v>46</v>
      </c>
      <c r="KB12" s="2">
        <v>0</v>
      </c>
      <c r="KC12" s="2">
        <v>0</v>
      </c>
      <c r="KD12" s="4">
        <v>1</v>
      </c>
      <c r="KE12" s="19">
        <f t="shared" si="36"/>
        <v>0</v>
      </c>
      <c r="KG12" s="66" t="s">
        <v>27</v>
      </c>
      <c r="KH12" s="2">
        <v>46</v>
      </c>
      <c r="KI12" s="2">
        <v>46</v>
      </c>
      <c r="KJ12" s="2">
        <v>0</v>
      </c>
      <c r="KK12" s="2">
        <v>0</v>
      </c>
      <c r="KL12" s="4">
        <v>1</v>
      </c>
      <c r="KM12" s="19">
        <f t="shared" si="37"/>
        <v>0</v>
      </c>
      <c r="KU12" s="19"/>
      <c r="LC12" s="19"/>
      <c r="LK12" s="19"/>
      <c r="LS12" s="19">
        <f t="shared" si="41"/>
        <v>0</v>
      </c>
      <c r="LU12" s="66" t="s">
        <v>27</v>
      </c>
      <c r="LV12" s="2">
        <v>46</v>
      </c>
      <c r="LW12" s="2">
        <v>46</v>
      </c>
      <c r="LX12" s="2">
        <v>0</v>
      </c>
      <c r="LY12" s="2">
        <v>0</v>
      </c>
      <c r="LZ12" s="4">
        <v>1</v>
      </c>
      <c r="MA12" s="19">
        <f t="shared" si="42"/>
        <v>1</v>
      </c>
      <c r="MC12" s="66" t="s">
        <v>27</v>
      </c>
      <c r="MD12" s="2">
        <v>46</v>
      </c>
      <c r="ME12" s="2">
        <v>46</v>
      </c>
      <c r="MF12" s="2">
        <v>0</v>
      </c>
      <c r="MG12" s="2">
        <v>0</v>
      </c>
      <c r="MH12" s="4">
        <v>1</v>
      </c>
      <c r="MI12" s="19">
        <f t="shared" si="43"/>
        <v>0</v>
      </c>
      <c r="MK12" s="66" t="s">
        <v>27</v>
      </c>
      <c r="ML12" s="2">
        <v>46</v>
      </c>
      <c r="MM12" s="2">
        <v>46</v>
      </c>
      <c r="MN12" s="2">
        <v>0</v>
      </c>
      <c r="MO12" s="2">
        <v>0</v>
      </c>
      <c r="MP12" s="4">
        <v>1</v>
      </c>
      <c r="MQ12" s="19">
        <f t="shared" si="109"/>
        <v>0</v>
      </c>
      <c r="MS12" s="65" t="s">
        <v>27</v>
      </c>
      <c r="MT12" s="2">
        <v>46</v>
      </c>
      <c r="MU12" s="2">
        <v>46</v>
      </c>
      <c r="MV12" s="2">
        <v>0</v>
      </c>
      <c r="MW12" s="2">
        <v>0</v>
      </c>
      <c r="MX12" s="4">
        <v>1</v>
      </c>
      <c r="MY12" s="19">
        <f t="shared" si="44"/>
        <v>0</v>
      </c>
      <c r="NA12" s="2" t="s">
        <v>27</v>
      </c>
      <c r="NB12" s="2">
        <v>46</v>
      </c>
      <c r="NC12" s="2">
        <v>46</v>
      </c>
      <c r="ND12" s="2">
        <v>0</v>
      </c>
      <c r="NE12" s="2">
        <v>0</v>
      </c>
      <c r="NF12" s="4">
        <v>1</v>
      </c>
      <c r="NG12" s="19">
        <f t="shared" si="45"/>
        <v>0</v>
      </c>
      <c r="NI12" s="114" t="s">
        <v>27</v>
      </c>
      <c r="NJ12" s="2">
        <v>46</v>
      </c>
      <c r="NK12" s="2">
        <v>46</v>
      </c>
      <c r="NL12" s="2">
        <v>0</v>
      </c>
      <c r="NM12" s="2">
        <v>0</v>
      </c>
      <c r="NN12" s="4">
        <v>1</v>
      </c>
      <c r="NO12" s="19">
        <f t="shared" si="46"/>
        <v>0</v>
      </c>
      <c r="NQ12" s="2" t="s">
        <v>27</v>
      </c>
      <c r="NR12" s="2">
        <v>61</v>
      </c>
      <c r="NS12" s="2">
        <v>46</v>
      </c>
      <c r="NT12" s="2">
        <v>0</v>
      </c>
      <c r="NU12" s="2">
        <v>15</v>
      </c>
      <c r="NV12" s="4">
        <v>0.75</v>
      </c>
      <c r="NW12" s="19">
        <f t="shared" si="47"/>
        <v>-0.25</v>
      </c>
      <c r="NY12" s="114" t="s">
        <v>27</v>
      </c>
      <c r="NZ12" s="2">
        <v>46</v>
      </c>
      <c r="OA12" s="2">
        <v>46</v>
      </c>
      <c r="OB12" s="2">
        <v>0</v>
      </c>
      <c r="OC12" s="2">
        <v>0</v>
      </c>
      <c r="OD12" s="4">
        <v>1</v>
      </c>
      <c r="OE12" s="19">
        <f t="shared" si="48"/>
        <v>0.25</v>
      </c>
      <c r="OG12" s="114" t="s">
        <v>27</v>
      </c>
      <c r="OH12" s="2">
        <v>46</v>
      </c>
      <c r="OI12" s="2">
        <v>46</v>
      </c>
      <c r="OJ12" s="2">
        <v>0</v>
      </c>
      <c r="OK12" s="2">
        <v>0</v>
      </c>
      <c r="OL12" s="4">
        <v>1</v>
      </c>
      <c r="OM12" s="19">
        <f t="shared" si="49"/>
        <v>0</v>
      </c>
      <c r="OO12" s="114" t="s">
        <v>27</v>
      </c>
      <c r="OP12" s="2">
        <v>46</v>
      </c>
      <c r="OQ12" s="2">
        <v>46</v>
      </c>
      <c r="OR12" s="2">
        <v>0</v>
      </c>
      <c r="OS12" s="2">
        <v>0</v>
      </c>
      <c r="OT12" s="4">
        <v>1</v>
      </c>
      <c r="OU12" s="19">
        <f t="shared" si="50"/>
        <v>0</v>
      </c>
      <c r="OW12" s="136" t="s">
        <v>27</v>
      </c>
      <c r="OX12" s="130">
        <v>46</v>
      </c>
      <c r="OY12" s="130">
        <v>46</v>
      </c>
      <c r="OZ12" s="130">
        <v>0</v>
      </c>
      <c r="PA12" s="130">
        <v>0</v>
      </c>
      <c r="PB12" s="131">
        <v>1</v>
      </c>
      <c r="PC12" s="132">
        <v>0</v>
      </c>
      <c r="PD12" s="129"/>
      <c r="PE12" s="136" t="s">
        <v>27</v>
      </c>
      <c r="PF12" s="130">
        <v>46</v>
      </c>
      <c r="PG12" s="130">
        <v>46</v>
      </c>
      <c r="PH12" s="130">
        <v>0</v>
      </c>
      <c r="PI12" s="130">
        <v>0</v>
      </c>
      <c r="PJ12" s="131">
        <v>1</v>
      </c>
      <c r="PK12" s="132"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v>1</v>
      </c>
      <c r="PS12" s="132">
        <f t="shared" si="51"/>
        <v>0</v>
      </c>
      <c r="PT12" s="121"/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v>1</v>
      </c>
      <c r="QA12" s="132">
        <f t="shared" si="52"/>
        <v>0</v>
      </c>
      <c r="QB12" s="121"/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v>1</v>
      </c>
      <c r="QI12" s="132">
        <f t="shared" si="53"/>
        <v>0</v>
      </c>
      <c r="QJ12" s="121"/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v>1</v>
      </c>
      <c r="QQ12" s="132">
        <f t="shared" si="54"/>
        <v>0</v>
      </c>
      <c r="QR12" s="121"/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>QU12/QT12</f>
        <v>1</v>
      </c>
      <c r="QY12" s="158">
        <f t="shared" si="55"/>
        <v>0</v>
      </c>
      <c r="QZ12" s="121"/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>RC12/RB12</f>
        <v>1</v>
      </c>
      <c r="RG12" s="132">
        <f t="shared" si="56"/>
        <v>0</v>
      </c>
      <c r="RH12" s="121"/>
      <c r="RI12" s="121"/>
      <c r="RJ12" s="163" t="s">
        <v>27</v>
      </c>
      <c r="RK12" s="157">
        <v>46</v>
      </c>
      <c r="RL12" s="157">
        <v>46</v>
      </c>
      <c r="RM12" s="157">
        <v>0</v>
      </c>
      <c r="RN12" s="157">
        <v>0</v>
      </c>
      <c r="RO12" s="162">
        <f t="shared" si="57"/>
        <v>1</v>
      </c>
      <c r="RP12" s="132">
        <f t="shared" si="58"/>
        <v>0</v>
      </c>
      <c r="RQ12" s="121"/>
      <c r="RR12" s="121"/>
      <c r="RS12" s="121"/>
      <c r="RT12" s="121"/>
      <c r="RU12" s="121"/>
      <c r="RV12" s="121"/>
      <c r="RW12" s="132"/>
      <c r="RX12" s="121"/>
      <c r="RY12" s="121"/>
      <c r="RZ12" s="121"/>
      <c r="SA12" s="121"/>
      <c r="SB12" s="121"/>
      <c r="SC12" s="121"/>
      <c r="SD12" s="132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U12" s="163" t="s">
        <v>27</v>
      </c>
      <c r="SV12" s="157">
        <v>46</v>
      </c>
      <c r="SW12" s="157">
        <v>46</v>
      </c>
      <c r="SX12" s="157">
        <v>0</v>
      </c>
      <c r="SY12" s="157">
        <v>0</v>
      </c>
      <c r="SZ12" s="158">
        <f>SW12/SV12</f>
        <v>1</v>
      </c>
      <c r="TA12" s="132">
        <f t="shared" si="59"/>
        <v>0</v>
      </c>
      <c r="TC12" s="163" t="s">
        <v>27</v>
      </c>
      <c r="TD12" s="157">
        <v>46</v>
      </c>
      <c r="TE12" s="157">
        <v>46</v>
      </c>
      <c r="TF12" s="157">
        <v>0</v>
      </c>
      <c r="TG12" s="157">
        <v>0</v>
      </c>
      <c r="TH12" s="158">
        <f t="shared" si="60"/>
        <v>1</v>
      </c>
      <c r="TI12" s="132">
        <f t="shared" si="61"/>
        <v>0</v>
      </c>
      <c r="TK12" s="163" t="s">
        <v>27</v>
      </c>
      <c r="TL12" s="157">
        <v>46</v>
      </c>
      <c r="TM12" s="157">
        <v>46</v>
      </c>
      <c r="TN12" s="157">
        <v>0</v>
      </c>
      <c r="TO12" s="157">
        <v>0</v>
      </c>
      <c r="TP12" s="158">
        <f t="shared" si="62"/>
        <v>1</v>
      </c>
      <c r="TQ12" s="132">
        <f t="shared" si="63"/>
        <v>0</v>
      </c>
      <c r="TS12" s="163" t="s">
        <v>27</v>
      </c>
      <c r="TT12" s="157">
        <v>46</v>
      </c>
      <c r="TU12" s="157">
        <v>46</v>
      </c>
      <c r="TV12" s="157">
        <v>0</v>
      </c>
      <c r="TW12" s="157">
        <v>0</v>
      </c>
      <c r="TX12" s="158">
        <f t="shared" si="64"/>
        <v>1</v>
      </c>
      <c r="TY12" s="132">
        <f t="shared" si="65"/>
        <v>0</v>
      </c>
      <c r="UA12" s="163" t="s">
        <v>27</v>
      </c>
      <c r="UB12" s="157">
        <v>46</v>
      </c>
      <c r="UC12" s="157">
        <v>46</v>
      </c>
      <c r="UD12" s="157">
        <v>0</v>
      </c>
      <c r="UE12" s="157">
        <v>0</v>
      </c>
      <c r="UF12" s="158">
        <f t="shared" si="66"/>
        <v>1</v>
      </c>
      <c r="UG12" s="132">
        <f t="shared" si="67"/>
        <v>0</v>
      </c>
      <c r="UI12" s="163" t="s">
        <v>27</v>
      </c>
      <c r="UJ12" s="157">
        <v>46</v>
      </c>
      <c r="UK12" s="157">
        <v>46</v>
      </c>
      <c r="UL12" s="157">
        <v>0</v>
      </c>
      <c r="UM12" s="157">
        <v>0</v>
      </c>
      <c r="UN12" s="158">
        <f t="shared" si="68"/>
        <v>1</v>
      </c>
      <c r="UO12" s="132">
        <f t="shared" si="69"/>
        <v>0</v>
      </c>
      <c r="UQ12" s="163" t="s">
        <v>27</v>
      </c>
      <c r="UR12" s="157">
        <v>46</v>
      </c>
      <c r="US12" s="157">
        <v>46</v>
      </c>
      <c r="UT12" s="157">
        <v>0</v>
      </c>
      <c r="UU12" s="157">
        <v>0</v>
      </c>
      <c r="UV12" s="158">
        <f t="shared" si="70"/>
        <v>1</v>
      </c>
      <c r="UW12" s="132">
        <f t="shared" si="71"/>
        <v>0</v>
      </c>
      <c r="UY12" s="163" t="s">
        <v>27</v>
      </c>
      <c r="UZ12" s="157">
        <v>46</v>
      </c>
      <c r="VA12" s="157">
        <v>46</v>
      </c>
      <c r="VB12" s="157">
        <v>0</v>
      </c>
      <c r="VC12" s="157">
        <v>0</v>
      </c>
      <c r="VD12" s="158">
        <f t="shared" si="72"/>
        <v>1</v>
      </c>
      <c r="VE12" s="132">
        <f t="shared" si="73"/>
        <v>0</v>
      </c>
      <c r="VG12" s="163" t="s">
        <v>27</v>
      </c>
      <c r="VH12" s="157">
        <v>46</v>
      </c>
      <c r="VI12" s="157">
        <v>46</v>
      </c>
      <c r="VJ12" s="157">
        <v>0</v>
      </c>
      <c r="VK12" s="157">
        <v>0</v>
      </c>
      <c r="VL12" s="158">
        <f t="shared" si="74"/>
        <v>1</v>
      </c>
      <c r="VM12" s="132">
        <f t="shared" si="75"/>
        <v>0</v>
      </c>
      <c r="VO12" s="163" t="s">
        <v>27</v>
      </c>
      <c r="VP12" s="157">
        <v>46</v>
      </c>
      <c r="VQ12" s="157">
        <v>46</v>
      </c>
      <c r="VR12" s="157">
        <v>0</v>
      </c>
      <c r="VS12" s="157">
        <v>0</v>
      </c>
      <c r="VT12" s="158">
        <f t="shared" si="76"/>
        <v>1</v>
      </c>
      <c r="VU12" s="132">
        <f t="shared" si="77"/>
        <v>0</v>
      </c>
      <c r="VW12" s="163" t="s">
        <v>27</v>
      </c>
      <c r="VX12" s="157">
        <v>46</v>
      </c>
      <c r="VY12" s="157">
        <v>46</v>
      </c>
      <c r="VZ12" s="157">
        <v>0</v>
      </c>
      <c r="WA12" s="157">
        <v>0</v>
      </c>
      <c r="WB12" s="158">
        <f t="shared" si="78"/>
        <v>1</v>
      </c>
      <c r="WC12" s="132">
        <f t="shared" si="79"/>
        <v>0</v>
      </c>
      <c r="WE12" s="163" t="s">
        <v>27</v>
      </c>
      <c r="WF12" s="157">
        <v>46</v>
      </c>
      <c r="WG12" s="157">
        <v>46</v>
      </c>
      <c r="WH12" s="157">
        <v>0</v>
      </c>
      <c r="WI12" s="157">
        <v>0</v>
      </c>
      <c r="WJ12" s="158">
        <f t="shared" si="80"/>
        <v>1</v>
      </c>
      <c r="WK12" s="132">
        <f t="shared" si="81"/>
        <v>0</v>
      </c>
      <c r="WM12" s="163" t="s">
        <v>27</v>
      </c>
      <c r="WN12" s="157">
        <v>46</v>
      </c>
      <c r="WO12" s="157">
        <v>46</v>
      </c>
      <c r="WP12" s="157">
        <v>0</v>
      </c>
      <c r="WQ12" s="157">
        <v>0</v>
      </c>
      <c r="WR12" s="158">
        <f t="shared" si="82"/>
        <v>1</v>
      </c>
      <c r="WS12" s="132">
        <f t="shared" si="83"/>
        <v>0</v>
      </c>
      <c r="WU12" s="163" t="s">
        <v>27</v>
      </c>
      <c r="WV12" s="157">
        <v>46</v>
      </c>
      <c r="WW12" s="157">
        <v>46</v>
      </c>
      <c r="WX12" s="157">
        <v>0</v>
      </c>
      <c r="WY12" s="157">
        <v>0</v>
      </c>
      <c r="WZ12" s="158">
        <f t="shared" si="84"/>
        <v>1</v>
      </c>
      <c r="XA12" s="132">
        <f t="shared" si="85"/>
        <v>0</v>
      </c>
      <c r="XC12" s="163" t="s">
        <v>27</v>
      </c>
      <c r="XD12" s="157">
        <v>46</v>
      </c>
      <c r="XE12" s="157">
        <v>46</v>
      </c>
      <c r="XF12" s="157">
        <v>0</v>
      </c>
      <c r="XG12" s="157">
        <v>0</v>
      </c>
      <c r="XH12" s="158">
        <f t="shared" si="86"/>
        <v>1</v>
      </c>
      <c r="XI12" s="132">
        <f t="shared" si="87"/>
        <v>0</v>
      </c>
      <c r="XK12" s="163" t="s">
        <v>27</v>
      </c>
      <c r="XL12" s="157">
        <v>46</v>
      </c>
      <c r="XM12" s="157">
        <v>46</v>
      </c>
      <c r="XN12" s="157">
        <v>0</v>
      </c>
      <c r="XO12" s="157">
        <v>0</v>
      </c>
      <c r="XP12" s="158">
        <f t="shared" si="88"/>
        <v>1</v>
      </c>
      <c r="XQ12" s="132">
        <f t="shared" si="89"/>
        <v>0</v>
      </c>
      <c r="XS12" s="163" t="s">
        <v>27</v>
      </c>
      <c r="XT12" s="157">
        <v>46</v>
      </c>
      <c r="XU12" s="157">
        <v>46</v>
      </c>
      <c r="XV12" s="157">
        <v>0</v>
      </c>
      <c r="XW12" s="157">
        <v>0</v>
      </c>
      <c r="XX12" s="158">
        <f t="shared" si="90"/>
        <v>1</v>
      </c>
      <c r="XY12" s="132">
        <f t="shared" si="91"/>
        <v>0</v>
      </c>
      <c r="YA12" s="163" t="s">
        <v>27</v>
      </c>
      <c r="YB12" s="157">
        <v>46</v>
      </c>
      <c r="YC12" s="157">
        <v>46</v>
      </c>
      <c r="YD12" s="157">
        <v>0</v>
      </c>
      <c r="YE12" s="157">
        <v>0</v>
      </c>
      <c r="YF12" s="158">
        <f t="shared" si="92"/>
        <v>1</v>
      </c>
      <c r="YG12" s="132">
        <f t="shared" si="93"/>
        <v>0</v>
      </c>
      <c r="YI12" s="163" t="s">
        <v>27</v>
      </c>
      <c r="YJ12" s="157">
        <v>46</v>
      </c>
      <c r="YK12" s="157">
        <v>46</v>
      </c>
      <c r="YL12" s="157">
        <v>0</v>
      </c>
      <c r="YM12" s="157">
        <v>0</v>
      </c>
      <c r="YN12" s="158">
        <f t="shared" si="94"/>
        <v>1</v>
      </c>
      <c r="YO12" s="132">
        <f t="shared" si="95"/>
        <v>0</v>
      </c>
      <c r="YQ12" s="163" t="s">
        <v>27</v>
      </c>
      <c r="YR12" s="157">
        <v>46</v>
      </c>
      <c r="YS12" s="157">
        <v>46</v>
      </c>
      <c r="YT12" s="157">
        <v>0</v>
      </c>
      <c r="YU12" s="157">
        <v>0</v>
      </c>
      <c r="YV12" s="158">
        <f t="shared" si="96"/>
        <v>1</v>
      </c>
      <c r="YW12" s="132">
        <f t="shared" si="97"/>
        <v>0</v>
      </c>
      <c r="YY12" s="163" t="s">
        <v>27</v>
      </c>
      <c r="YZ12" s="157">
        <v>46</v>
      </c>
      <c r="ZA12" s="157">
        <v>46</v>
      </c>
      <c r="ZB12" s="157">
        <v>0</v>
      </c>
      <c r="ZC12" s="157">
        <v>0</v>
      </c>
      <c r="ZD12" s="158">
        <f t="shared" si="98"/>
        <v>1</v>
      </c>
      <c r="ZE12" s="132">
        <f t="shared" si="99"/>
        <v>0</v>
      </c>
      <c r="ZG12" s="163" t="s">
        <v>27</v>
      </c>
      <c r="ZH12" s="157">
        <v>46</v>
      </c>
      <c r="ZI12" s="157">
        <v>46</v>
      </c>
      <c r="ZJ12" s="157">
        <v>0</v>
      </c>
      <c r="ZK12" s="157">
        <v>0</v>
      </c>
      <c r="ZL12" s="158">
        <f t="shared" si="100"/>
        <v>1</v>
      </c>
      <c r="ZM12" s="132">
        <f t="shared" si="101"/>
        <v>0</v>
      </c>
      <c r="ZO12" s="163" t="s">
        <v>27</v>
      </c>
      <c r="ZP12" s="157">
        <v>46</v>
      </c>
      <c r="ZQ12" s="157">
        <v>46</v>
      </c>
      <c r="ZR12" s="157">
        <v>0</v>
      </c>
      <c r="ZS12" s="157">
        <v>0</v>
      </c>
      <c r="ZT12" s="158">
        <f t="shared" si="102"/>
        <v>1</v>
      </c>
      <c r="ZU12" s="132">
        <f t="shared" si="103"/>
        <v>0</v>
      </c>
      <c r="ZW12" s="163" t="s">
        <v>27</v>
      </c>
      <c r="ZX12" s="157">
        <v>46</v>
      </c>
      <c r="ZY12" s="157">
        <v>46</v>
      </c>
      <c r="ZZ12" s="157">
        <v>0</v>
      </c>
      <c r="AAA12" s="157">
        <v>0</v>
      </c>
      <c r="AAB12" s="158">
        <f t="shared" si="104"/>
        <v>1</v>
      </c>
      <c r="AAC12" s="132">
        <f t="shared" si="105"/>
        <v>0</v>
      </c>
      <c r="AAE12" s="163" t="s">
        <v>27</v>
      </c>
      <c r="AAF12" s="157">
        <v>46</v>
      </c>
      <c r="AAG12" s="157">
        <v>46</v>
      </c>
      <c r="AAH12" s="157">
        <v>0</v>
      </c>
      <c r="AAI12" s="157">
        <v>0</v>
      </c>
      <c r="AAJ12" s="158">
        <f t="shared" si="106"/>
        <v>1</v>
      </c>
      <c r="AAK12" s="132">
        <f t="shared" si="107"/>
        <v>0</v>
      </c>
    </row>
    <row r="13" spans="1:713" ht="15">
      <c r="A13" s="19">
        <v>1</v>
      </c>
      <c r="B13" s="19"/>
      <c r="C13" s="18" t="s">
        <v>28</v>
      </c>
      <c r="D13" s="18">
        <v>10</v>
      </c>
      <c r="E13" s="18">
        <v>10</v>
      </c>
      <c r="F13" s="18">
        <v>0</v>
      </c>
      <c r="G13" s="18">
        <v>0</v>
      </c>
      <c r="H13" s="19">
        <v>1</v>
      </c>
      <c r="J13" s="58" t="s">
        <v>28</v>
      </c>
      <c r="K13" s="58">
        <v>10</v>
      </c>
      <c r="L13" s="58">
        <v>10</v>
      </c>
      <c r="M13" s="58">
        <v>0</v>
      </c>
      <c r="N13" s="58">
        <v>0</v>
      </c>
      <c r="O13" s="59">
        <v>1</v>
      </c>
      <c r="P13" s="59">
        <f t="shared" si="0"/>
        <v>0</v>
      </c>
      <c r="R13" s="18" t="s">
        <v>28</v>
      </c>
      <c r="S13" s="18">
        <v>10</v>
      </c>
      <c r="T13" s="18">
        <v>10</v>
      </c>
      <c r="U13" s="18">
        <v>0</v>
      </c>
      <c r="V13" s="18">
        <v>0</v>
      </c>
      <c r="W13" s="19">
        <v>1</v>
      </c>
      <c r="X13" s="19">
        <f t="shared" si="1"/>
        <v>0</v>
      </c>
      <c r="Z13" s="51" t="s">
        <v>28</v>
      </c>
      <c r="AA13" s="51">
        <v>10</v>
      </c>
      <c r="AB13" s="52">
        <v>10</v>
      </c>
      <c r="AC13" s="53">
        <v>0</v>
      </c>
      <c r="AD13" s="51">
        <v>0</v>
      </c>
      <c r="AE13" s="54">
        <v>1</v>
      </c>
      <c r="AF13" s="19">
        <f t="shared" si="2"/>
        <v>0</v>
      </c>
      <c r="AH13" s="54">
        <v>1</v>
      </c>
      <c r="AI13" s="19">
        <f t="shared" si="3"/>
        <v>0</v>
      </c>
      <c r="AK13" s="18" t="s">
        <v>28</v>
      </c>
      <c r="AL13" s="18">
        <v>10</v>
      </c>
      <c r="AM13" s="18">
        <v>10</v>
      </c>
      <c r="AN13" s="18">
        <v>0</v>
      </c>
      <c r="AO13" s="18">
        <v>0</v>
      </c>
      <c r="AP13" s="19">
        <f t="shared" si="4"/>
        <v>1</v>
      </c>
      <c r="AQ13" s="19">
        <f t="shared" si="5"/>
        <v>0</v>
      </c>
      <c r="AS13" s="18" t="s">
        <v>28</v>
      </c>
      <c r="AT13" s="18">
        <v>10</v>
      </c>
      <c r="AU13" s="18">
        <v>10</v>
      </c>
      <c r="AV13" s="18">
        <v>0</v>
      </c>
      <c r="AW13" s="18">
        <v>0</v>
      </c>
      <c r="AX13" s="19">
        <v>1</v>
      </c>
      <c r="AY13" s="19">
        <f t="shared" si="6"/>
        <v>0</v>
      </c>
      <c r="BA13" s="18" t="s">
        <v>28</v>
      </c>
      <c r="BB13" s="18">
        <v>10</v>
      </c>
      <c r="BC13" s="18">
        <v>10</v>
      </c>
      <c r="BD13" s="18">
        <v>0</v>
      </c>
      <c r="BE13" s="18">
        <v>0</v>
      </c>
      <c r="BF13" s="19">
        <v>1</v>
      </c>
      <c r="BG13" s="19">
        <f t="shared" si="7"/>
        <v>0</v>
      </c>
      <c r="BI13" s="18" t="s">
        <v>28</v>
      </c>
      <c r="BJ13" s="18">
        <v>10</v>
      </c>
      <c r="BK13" s="18">
        <v>10</v>
      </c>
      <c r="BL13" s="18">
        <v>0</v>
      </c>
      <c r="BM13" s="18">
        <v>0</v>
      </c>
      <c r="BN13" s="19">
        <v>1</v>
      </c>
      <c r="BO13" s="19">
        <f t="shared" si="8"/>
        <v>0</v>
      </c>
      <c r="BQ13" s="18" t="s">
        <v>28</v>
      </c>
      <c r="BR13" s="18">
        <v>10</v>
      </c>
      <c r="BS13" s="18">
        <v>10</v>
      </c>
      <c r="BT13" s="18">
        <v>0</v>
      </c>
      <c r="BU13" s="18">
        <v>0</v>
      </c>
      <c r="BV13" s="19">
        <v>1</v>
      </c>
      <c r="BW13" s="19">
        <f t="shared" si="9"/>
        <v>0</v>
      </c>
      <c r="BY13" s="18" t="s">
        <v>28</v>
      </c>
      <c r="BZ13" s="18">
        <v>10</v>
      </c>
      <c r="CA13" s="18">
        <v>10</v>
      </c>
      <c r="CB13" s="18">
        <v>0</v>
      </c>
      <c r="CC13" s="18">
        <v>0</v>
      </c>
      <c r="CD13" s="19">
        <v>1</v>
      </c>
      <c r="CE13" s="19">
        <f t="shared" si="10"/>
        <v>0</v>
      </c>
      <c r="CG13" s="2" t="s">
        <v>28</v>
      </c>
      <c r="CH13" s="2">
        <v>10</v>
      </c>
      <c r="CI13" s="2">
        <v>10</v>
      </c>
      <c r="CJ13" s="2">
        <v>0</v>
      </c>
      <c r="CK13" s="2">
        <v>0</v>
      </c>
      <c r="CL13" s="4">
        <v>1</v>
      </c>
      <c r="CM13" s="19">
        <f t="shared" si="11"/>
        <v>0</v>
      </c>
      <c r="CO13" s="2" t="s">
        <v>28</v>
      </c>
      <c r="CP13" s="2">
        <v>10</v>
      </c>
      <c r="CQ13" s="2">
        <v>10</v>
      </c>
      <c r="CR13" s="2">
        <v>0</v>
      </c>
      <c r="CS13" s="2">
        <v>0</v>
      </c>
      <c r="CT13" s="4">
        <v>1</v>
      </c>
      <c r="CU13" s="19">
        <f t="shared" si="12"/>
        <v>0</v>
      </c>
      <c r="CW13" s="2" t="s">
        <v>28</v>
      </c>
      <c r="CX13" s="2">
        <v>10</v>
      </c>
      <c r="CY13" s="2">
        <v>10</v>
      </c>
      <c r="CZ13" s="2">
        <v>0</v>
      </c>
      <c r="DA13" s="2">
        <v>0</v>
      </c>
      <c r="DB13" s="4">
        <v>1</v>
      </c>
      <c r="DC13" s="19">
        <f t="shared" si="13"/>
        <v>0</v>
      </c>
      <c r="DD13" s="18" t="s">
        <v>119</v>
      </c>
      <c r="DE13" s="2" t="s">
        <v>28</v>
      </c>
      <c r="DF13" s="2">
        <v>10</v>
      </c>
      <c r="DG13" s="2">
        <v>10</v>
      </c>
      <c r="DH13" s="2">
        <v>0</v>
      </c>
      <c r="DI13" s="2">
        <v>0</v>
      </c>
      <c r="DJ13" s="4">
        <v>1</v>
      </c>
      <c r="DK13" s="19">
        <f t="shared" si="14"/>
        <v>0</v>
      </c>
      <c r="DM13" s="2" t="s">
        <v>28</v>
      </c>
      <c r="DN13" s="2">
        <v>10</v>
      </c>
      <c r="DO13" s="2">
        <v>10</v>
      </c>
      <c r="DP13" s="2">
        <v>0</v>
      </c>
      <c r="DQ13" s="2">
        <v>0</v>
      </c>
      <c r="DR13" s="4">
        <v>1</v>
      </c>
      <c r="DS13" s="19">
        <f t="shared" si="15"/>
        <v>0</v>
      </c>
      <c r="DU13" s="2" t="s">
        <v>28</v>
      </c>
      <c r="DV13" s="2">
        <v>10</v>
      </c>
      <c r="DW13" s="2">
        <v>10</v>
      </c>
      <c r="DX13" s="2">
        <v>0</v>
      </c>
      <c r="DY13" s="2">
        <v>0</v>
      </c>
      <c r="DZ13" s="4">
        <v>1</v>
      </c>
      <c r="EA13" s="19">
        <f t="shared" si="16"/>
        <v>0</v>
      </c>
      <c r="EC13" s="2" t="s">
        <v>28</v>
      </c>
      <c r="ED13" s="2">
        <v>10</v>
      </c>
      <c r="EE13" s="2">
        <v>10</v>
      </c>
      <c r="EF13" s="2">
        <v>0</v>
      </c>
      <c r="EG13" s="2">
        <v>0</v>
      </c>
      <c r="EH13" s="4">
        <v>1</v>
      </c>
      <c r="EI13" s="19">
        <f t="shared" si="17"/>
        <v>0</v>
      </c>
      <c r="EK13" s="2" t="s">
        <v>28</v>
      </c>
      <c r="EL13" s="2">
        <v>10</v>
      </c>
      <c r="EM13" s="2">
        <v>10</v>
      </c>
      <c r="EN13" s="2">
        <v>0</v>
      </c>
      <c r="EO13" s="2">
        <v>0</v>
      </c>
      <c r="EP13" s="4">
        <v>1</v>
      </c>
      <c r="EQ13" s="19">
        <f t="shared" si="18"/>
        <v>0</v>
      </c>
      <c r="ES13" s="2" t="s">
        <v>28</v>
      </c>
      <c r="ET13" s="2">
        <v>10</v>
      </c>
      <c r="EU13" s="2">
        <v>10</v>
      </c>
      <c r="EV13" s="2">
        <v>0</v>
      </c>
      <c r="EW13" s="2">
        <v>0</v>
      </c>
      <c r="EX13" s="4">
        <v>1</v>
      </c>
      <c r="EY13" s="19">
        <f t="shared" si="19"/>
        <v>0</v>
      </c>
      <c r="FA13" s="2" t="s">
        <v>28</v>
      </c>
      <c r="FB13" s="2">
        <v>10</v>
      </c>
      <c r="FC13" s="2">
        <v>10</v>
      </c>
      <c r="FD13" s="2">
        <v>0</v>
      </c>
      <c r="FE13" s="2">
        <v>0</v>
      </c>
      <c r="FF13" s="4">
        <v>1</v>
      </c>
      <c r="FG13" s="19">
        <f t="shared" si="20"/>
        <v>0</v>
      </c>
      <c r="FI13" s="2" t="s">
        <v>28</v>
      </c>
      <c r="FJ13" s="2">
        <v>10</v>
      </c>
      <c r="FK13" s="2">
        <v>10</v>
      </c>
      <c r="FL13" s="2">
        <v>0</v>
      </c>
      <c r="FM13" s="2">
        <v>0</v>
      </c>
      <c r="FN13" s="4">
        <v>1</v>
      </c>
      <c r="FO13" s="19">
        <f t="shared" si="21"/>
        <v>0</v>
      </c>
      <c r="FQ13" s="2" t="s">
        <v>28</v>
      </c>
      <c r="FR13" s="2">
        <v>10</v>
      </c>
      <c r="FS13" s="2">
        <v>10</v>
      </c>
      <c r="FT13" s="2">
        <v>0</v>
      </c>
      <c r="FU13" s="2">
        <v>0</v>
      </c>
      <c r="FV13" s="4">
        <v>1</v>
      </c>
      <c r="FW13" s="19">
        <f t="shared" si="22"/>
        <v>0</v>
      </c>
      <c r="FY13" s="2" t="s">
        <v>28</v>
      </c>
      <c r="FZ13" s="2">
        <v>10</v>
      </c>
      <c r="GA13" s="2">
        <v>10</v>
      </c>
      <c r="GB13" s="2">
        <v>0</v>
      </c>
      <c r="GC13" s="2">
        <v>0</v>
      </c>
      <c r="GD13" s="4">
        <v>1</v>
      </c>
      <c r="GE13" s="19">
        <f t="shared" si="23"/>
        <v>0</v>
      </c>
      <c r="GG13" s="2" t="s">
        <v>28</v>
      </c>
      <c r="GH13" s="2">
        <v>10</v>
      </c>
      <c r="GI13" s="2">
        <v>10</v>
      </c>
      <c r="GJ13" s="2">
        <v>0</v>
      </c>
      <c r="GK13" s="2">
        <v>0</v>
      </c>
      <c r="GL13" s="4">
        <v>1</v>
      </c>
      <c r="GM13" s="19">
        <f t="shared" si="24"/>
        <v>0</v>
      </c>
      <c r="GO13" s="2" t="s">
        <v>28</v>
      </c>
      <c r="GP13" s="2">
        <v>10</v>
      </c>
      <c r="GQ13" s="2">
        <v>10</v>
      </c>
      <c r="GR13" s="2">
        <v>0</v>
      </c>
      <c r="GS13" s="2">
        <v>0</v>
      </c>
      <c r="GT13" s="4">
        <v>1</v>
      </c>
      <c r="GU13" s="19">
        <f t="shared" si="25"/>
        <v>0</v>
      </c>
      <c r="GW13" s="2" t="s">
        <v>28</v>
      </c>
      <c r="GX13" s="2">
        <v>10</v>
      </c>
      <c r="GY13" s="2">
        <v>10</v>
      </c>
      <c r="GZ13" s="2">
        <v>0</v>
      </c>
      <c r="HA13" s="2">
        <v>0</v>
      </c>
      <c r="HB13" s="4">
        <v>1</v>
      </c>
      <c r="HC13" s="19">
        <f t="shared" si="26"/>
        <v>0</v>
      </c>
      <c r="HE13" s="2" t="s">
        <v>28</v>
      </c>
      <c r="HF13" s="2">
        <v>10</v>
      </c>
      <c r="HG13" s="2">
        <v>10</v>
      </c>
      <c r="HH13" s="2">
        <v>0</v>
      </c>
      <c r="HI13" s="2">
        <v>0</v>
      </c>
      <c r="HJ13" s="4">
        <v>1</v>
      </c>
      <c r="HK13" s="19">
        <f t="shared" si="27"/>
        <v>0</v>
      </c>
      <c r="HM13" s="2" t="s">
        <v>28</v>
      </c>
      <c r="HN13" s="2">
        <v>10</v>
      </c>
      <c r="HO13" s="2">
        <v>10</v>
      </c>
      <c r="HP13" s="2">
        <v>0</v>
      </c>
      <c r="HQ13" s="2">
        <v>0</v>
      </c>
      <c r="HR13" s="4">
        <v>1</v>
      </c>
      <c r="HS13" s="19">
        <f t="shared" si="28"/>
        <v>0</v>
      </c>
      <c r="HU13" s="2" t="s">
        <v>28</v>
      </c>
      <c r="HV13" s="2">
        <v>10</v>
      </c>
      <c r="HW13" s="2">
        <v>10</v>
      </c>
      <c r="HX13" s="2">
        <v>0</v>
      </c>
      <c r="HY13" s="2">
        <v>0</v>
      </c>
      <c r="HZ13" s="4">
        <v>1</v>
      </c>
      <c r="IA13" s="19">
        <f t="shared" si="29"/>
        <v>0</v>
      </c>
      <c r="IC13" s="2" t="s">
        <v>28</v>
      </c>
      <c r="ID13" s="2">
        <v>10</v>
      </c>
      <c r="IE13" s="2">
        <v>10</v>
      </c>
      <c r="IF13" s="2">
        <v>0</v>
      </c>
      <c r="IG13" s="2">
        <v>0</v>
      </c>
      <c r="IH13" s="4">
        <v>1</v>
      </c>
      <c r="II13" s="19">
        <f t="shared" si="30"/>
        <v>0</v>
      </c>
      <c r="IK13" s="2" t="s">
        <v>28</v>
      </c>
      <c r="IL13" s="2">
        <v>10</v>
      </c>
      <c r="IM13" s="2">
        <v>10</v>
      </c>
      <c r="IN13" s="2">
        <v>0</v>
      </c>
      <c r="IO13" s="2">
        <v>0</v>
      </c>
      <c r="IP13" s="4">
        <v>1</v>
      </c>
      <c r="IQ13" s="19">
        <f t="shared" si="31"/>
        <v>0</v>
      </c>
      <c r="IS13" s="2" t="s">
        <v>28</v>
      </c>
      <c r="IT13" s="2">
        <v>10</v>
      </c>
      <c r="IU13" s="2">
        <v>10</v>
      </c>
      <c r="IV13" s="2">
        <v>0</v>
      </c>
      <c r="IW13" s="2">
        <v>0</v>
      </c>
      <c r="IX13" s="4">
        <v>1</v>
      </c>
      <c r="IY13" s="19">
        <f t="shared" si="32"/>
        <v>0</v>
      </c>
      <c r="JA13" s="2" t="s">
        <v>28</v>
      </c>
      <c r="JB13" s="2">
        <v>10</v>
      </c>
      <c r="JC13" s="2">
        <v>10</v>
      </c>
      <c r="JD13" s="2">
        <v>0</v>
      </c>
      <c r="JE13" s="2">
        <v>0</v>
      </c>
      <c r="JF13" s="4">
        <v>1</v>
      </c>
      <c r="JG13" s="19">
        <f t="shared" si="33"/>
        <v>0</v>
      </c>
      <c r="JI13" s="2" t="s">
        <v>28</v>
      </c>
      <c r="JJ13" s="2">
        <v>10</v>
      </c>
      <c r="JK13" s="2">
        <v>10</v>
      </c>
      <c r="JL13" s="2">
        <v>0</v>
      </c>
      <c r="JM13" s="2">
        <v>0</v>
      </c>
      <c r="JN13" s="4">
        <v>1</v>
      </c>
      <c r="JO13" s="19">
        <f t="shared" si="34"/>
        <v>0</v>
      </c>
      <c r="JQ13" s="2" t="s">
        <v>28</v>
      </c>
      <c r="JR13" s="2">
        <v>10</v>
      </c>
      <c r="JS13" s="2">
        <v>10</v>
      </c>
      <c r="JT13" s="2">
        <v>0</v>
      </c>
      <c r="JU13" s="2">
        <v>0</v>
      </c>
      <c r="JV13" s="4">
        <v>1</v>
      </c>
      <c r="JW13" s="19">
        <f t="shared" si="35"/>
        <v>0</v>
      </c>
      <c r="JY13" s="2" t="s">
        <v>28</v>
      </c>
      <c r="JZ13" s="2">
        <v>10</v>
      </c>
      <c r="KA13" s="2">
        <v>10</v>
      </c>
      <c r="KB13" s="2">
        <v>0</v>
      </c>
      <c r="KC13" s="2">
        <v>0</v>
      </c>
      <c r="KD13" s="4">
        <v>1</v>
      </c>
      <c r="KE13" s="19">
        <f t="shared" si="36"/>
        <v>0</v>
      </c>
      <c r="KG13" s="2" t="s">
        <v>28</v>
      </c>
      <c r="KH13" s="2">
        <v>10</v>
      </c>
      <c r="KI13" s="2">
        <v>10</v>
      </c>
      <c r="KJ13" s="2">
        <v>0</v>
      </c>
      <c r="KK13" s="2">
        <v>0</v>
      </c>
      <c r="KL13" s="4">
        <v>1</v>
      </c>
      <c r="KM13" s="19">
        <f t="shared" si="37"/>
        <v>0</v>
      </c>
      <c r="KO13" s="2" t="s">
        <v>28</v>
      </c>
      <c r="KP13" s="2">
        <v>10</v>
      </c>
      <c r="KQ13" s="2">
        <v>10</v>
      </c>
      <c r="KR13" s="2">
        <v>0</v>
      </c>
      <c r="KS13" s="2">
        <v>0</v>
      </c>
      <c r="KT13" s="4">
        <v>1</v>
      </c>
      <c r="KU13" s="19">
        <f t="shared" si="38"/>
        <v>0</v>
      </c>
      <c r="KW13" s="2" t="s">
        <v>28</v>
      </c>
      <c r="KX13" s="2">
        <v>10</v>
      </c>
      <c r="KY13" s="2">
        <v>10</v>
      </c>
      <c r="KZ13" s="2">
        <v>0</v>
      </c>
      <c r="LA13" s="2">
        <v>0</v>
      </c>
      <c r="LB13" s="4">
        <v>1</v>
      </c>
      <c r="LC13" s="19">
        <f t="shared" si="39"/>
        <v>0</v>
      </c>
      <c r="LE13" s="2" t="s">
        <v>28</v>
      </c>
      <c r="LF13" s="2">
        <v>10</v>
      </c>
      <c r="LG13" s="2">
        <v>10</v>
      </c>
      <c r="LH13" s="2">
        <v>0</v>
      </c>
      <c r="LI13" s="2">
        <v>0</v>
      </c>
      <c r="LJ13" s="4">
        <v>1</v>
      </c>
      <c r="LK13" s="19">
        <f t="shared" si="40"/>
        <v>0</v>
      </c>
      <c r="LM13" s="2" t="s">
        <v>28</v>
      </c>
      <c r="LN13" s="2">
        <v>10</v>
      </c>
      <c r="LO13" s="2">
        <v>10</v>
      </c>
      <c r="LP13" s="2">
        <v>0</v>
      </c>
      <c r="LQ13" s="2">
        <v>0</v>
      </c>
      <c r="LR13" s="4">
        <v>1</v>
      </c>
      <c r="LS13" s="19">
        <f t="shared" si="41"/>
        <v>0</v>
      </c>
      <c r="LU13" s="2" t="s">
        <v>28</v>
      </c>
      <c r="LV13" s="2">
        <v>10</v>
      </c>
      <c r="LW13" s="2">
        <v>10</v>
      </c>
      <c r="LX13" s="2">
        <v>0</v>
      </c>
      <c r="LY13" s="2">
        <v>0</v>
      </c>
      <c r="LZ13" s="4">
        <v>1</v>
      </c>
      <c r="MA13" s="19">
        <f t="shared" si="42"/>
        <v>0</v>
      </c>
      <c r="MC13" s="2" t="s">
        <v>28</v>
      </c>
      <c r="MD13" s="2">
        <v>10</v>
      </c>
      <c r="ME13" s="2">
        <v>10</v>
      </c>
      <c r="MF13" s="2">
        <v>0</v>
      </c>
      <c r="MG13" s="2">
        <v>0</v>
      </c>
      <c r="MH13" s="4">
        <f t="shared" si="108"/>
        <v>1</v>
      </c>
      <c r="MI13" s="19">
        <f t="shared" si="43"/>
        <v>0</v>
      </c>
      <c r="MK13" s="2" t="s">
        <v>28</v>
      </c>
      <c r="ML13" s="2">
        <v>10</v>
      </c>
      <c r="MM13" s="2">
        <v>10</v>
      </c>
      <c r="MN13" s="2">
        <v>0</v>
      </c>
      <c r="MO13" s="2">
        <v>0</v>
      </c>
      <c r="MP13" s="4">
        <v>1</v>
      </c>
      <c r="MQ13" s="19">
        <f t="shared" si="109"/>
        <v>0</v>
      </c>
      <c r="MS13" s="2" t="s">
        <v>28</v>
      </c>
      <c r="MT13" s="2">
        <v>10</v>
      </c>
      <c r="MU13" s="2">
        <v>10</v>
      </c>
      <c r="MV13" s="2">
        <v>0</v>
      </c>
      <c r="MW13" s="2">
        <v>0</v>
      </c>
      <c r="MX13" s="4">
        <v>1</v>
      </c>
      <c r="MY13" s="19">
        <f t="shared" si="44"/>
        <v>0</v>
      </c>
      <c r="NA13" s="2" t="s">
        <v>28</v>
      </c>
      <c r="NB13" s="2">
        <v>10</v>
      </c>
      <c r="NC13" s="2">
        <v>10</v>
      </c>
      <c r="ND13" s="2">
        <v>0</v>
      </c>
      <c r="NE13" s="2">
        <v>0</v>
      </c>
      <c r="NF13" s="4">
        <v>1</v>
      </c>
      <c r="NG13" s="19">
        <f t="shared" si="45"/>
        <v>0</v>
      </c>
      <c r="NI13" s="2" t="s">
        <v>28</v>
      </c>
      <c r="NJ13" s="2">
        <v>10</v>
      </c>
      <c r="NK13" s="2">
        <v>10</v>
      </c>
      <c r="NL13" s="2">
        <v>0</v>
      </c>
      <c r="NM13" s="2">
        <v>0</v>
      </c>
      <c r="NN13" s="4">
        <v>1</v>
      </c>
      <c r="NO13" s="19">
        <f t="shared" si="46"/>
        <v>0</v>
      </c>
      <c r="NQ13" s="2" t="s">
        <v>28</v>
      </c>
      <c r="NR13" s="2">
        <v>10</v>
      </c>
      <c r="NS13" s="2">
        <v>10</v>
      </c>
      <c r="NT13" s="2">
        <v>0</v>
      </c>
      <c r="NU13" s="2">
        <v>0</v>
      </c>
      <c r="NV13" s="4">
        <v>1</v>
      </c>
      <c r="NW13" s="19">
        <f t="shared" si="47"/>
        <v>0</v>
      </c>
      <c r="NY13" s="2" t="s">
        <v>28</v>
      </c>
      <c r="NZ13" s="2">
        <v>10</v>
      </c>
      <c r="OA13" s="2">
        <v>10</v>
      </c>
      <c r="OB13" s="2">
        <v>0</v>
      </c>
      <c r="OC13" s="2">
        <v>0</v>
      </c>
      <c r="OD13" s="4">
        <v>1</v>
      </c>
      <c r="OE13" s="19">
        <f t="shared" si="48"/>
        <v>0</v>
      </c>
      <c r="OG13" s="2" t="s">
        <v>28</v>
      </c>
      <c r="OH13" s="2">
        <v>10</v>
      </c>
      <c r="OI13" s="2">
        <v>10</v>
      </c>
      <c r="OJ13" s="2">
        <v>0</v>
      </c>
      <c r="OK13" s="2">
        <v>0</v>
      </c>
      <c r="OL13" s="4">
        <v>1</v>
      </c>
      <c r="OM13" s="19">
        <f t="shared" si="49"/>
        <v>0</v>
      </c>
      <c r="OO13" s="2" t="s">
        <v>28</v>
      </c>
      <c r="OP13" s="2">
        <v>10</v>
      </c>
      <c r="OQ13" s="2">
        <v>10</v>
      </c>
      <c r="OR13" s="2">
        <v>0</v>
      </c>
      <c r="OS13" s="2">
        <v>0</v>
      </c>
      <c r="OT13" s="4">
        <f t="shared" si="110"/>
        <v>1</v>
      </c>
      <c r="OU13" s="19">
        <f t="shared" si="50"/>
        <v>0</v>
      </c>
      <c r="OW13" s="129" t="s">
        <v>28</v>
      </c>
      <c r="OX13" s="129">
        <v>10</v>
      </c>
      <c r="OY13" s="129">
        <v>10</v>
      </c>
      <c r="OZ13" s="129">
        <v>0</v>
      </c>
      <c r="PA13" s="129">
        <v>0</v>
      </c>
      <c r="PB13" s="135">
        <v>1</v>
      </c>
      <c r="PC13" s="132">
        <v>0</v>
      </c>
      <c r="PD13" s="129"/>
      <c r="PE13" s="129" t="s">
        <v>28</v>
      </c>
      <c r="PF13" s="129">
        <v>10</v>
      </c>
      <c r="PG13" s="129">
        <v>10</v>
      </c>
      <c r="PH13" s="129">
        <v>0</v>
      </c>
      <c r="PI13" s="129">
        <v>0</v>
      </c>
      <c r="PJ13" s="135">
        <v>1</v>
      </c>
      <c r="PK13" s="132">
        <v>0</v>
      </c>
      <c r="PM13" s="156" t="s">
        <v>28</v>
      </c>
      <c r="PN13" s="156">
        <v>10</v>
      </c>
      <c r="PO13" s="156">
        <v>10</v>
      </c>
      <c r="PP13" s="156">
        <v>0</v>
      </c>
      <c r="PQ13" s="156">
        <v>0</v>
      </c>
      <c r="PR13" s="162">
        <v>1</v>
      </c>
      <c r="PS13" s="132">
        <f t="shared" si="51"/>
        <v>0</v>
      </c>
      <c r="PT13" s="121"/>
      <c r="PU13" s="156" t="s">
        <v>28</v>
      </c>
      <c r="PV13" s="156">
        <v>10</v>
      </c>
      <c r="PW13" s="156">
        <v>10</v>
      </c>
      <c r="PX13" s="156">
        <v>0</v>
      </c>
      <c r="PY13" s="156">
        <v>0</v>
      </c>
      <c r="PZ13" s="162">
        <v>1</v>
      </c>
      <c r="QA13" s="132">
        <f t="shared" si="52"/>
        <v>0</v>
      </c>
      <c r="QB13" s="121"/>
      <c r="QC13" s="156" t="s">
        <v>28</v>
      </c>
      <c r="QD13" s="156">
        <v>10</v>
      </c>
      <c r="QE13" s="156">
        <v>10</v>
      </c>
      <c r="QF13" s="156">
        <v>0</v>
      </c>
      <c r="QG13" s="156">
        <v>0</v>
      </c>
      <c r="QH13" s="162">
        <v>1</v>
      </c>
      <c r="QI13" s="132">
        <f t="shared" si="53"/>
        <v>0</v>
      </c>
      <c r="QJ13" s="121"/>
      <c r="QK13" s="156" t="s">
        <v>28</v>
      </c>
      <c r="QL13" s="156">
        <v>10</v>
      </c>
      <c r="QM13" s="156">
        <v>10</v>
      </c>
      <c r="QN13" s="156">
        <v>0</v>
      </c>
      <c r="QO13" s="156">
        <v>0</v>
      </c>
      <c r="QP13" s="162">
        <v>1</v>
      </c>
      <c r="QQ13" s="132">
        <f t="shared" si="54"/>
        <v>0</v>
      </c>
      <c r="QR13" s="121"/>
      <c r="QS13" s="156" t="s">
        <v>28</v>
      </c>
      <c r="QT13" s="156">
        <v>10</v>
      </c>
      <c r="QU13" s="156">
        <v>10</v>
      </c>
      <c r="QV13" s="156">
        <v>0</v>
      </c>
      <c r="QW13" s="156">
        <v>0</v>
      </c>
      <c r="QX13" s="162">
        <v>1</v>
      </c>
      <c r="QY13" s="158">
        <f t="shared" si="55"/>
        <v>0</v>
      </c>
      <c r="QZ13" s="121"/>
      <c r="RA13" s="156" t="s">
        <v>28</v>
      </c>
      <c r="RB13" s="156">
        <v>10</v>
      </c>
      <c r="RC13" s="156">
        <v>10</v>
      </c>
      <c r="RD13" s="156">
        <v>0</v>
      </c>
      <c r="RE13" s="156">
        <v>0</v>
      </c>
      <c r="RF13" s="162">
        <v>1</v>
      </c>
      <c r="RG13" s="132">
        <f t="shared" si="56"/>
        <v>0</v>
      </c>
      <c r="RH13" s="121"/>
      <c r="RI13" s="121"/>
      <c r="RJ13" s="156" t="s">
        <v>28</v>
      </c>
      <c r="RK13" s="156">
        <v>10</v>
      </c>
      <c r="RL13" s="156">
        <v>10</v>
      </c>
      <c r="RM13" s="156">
        <v>0</v>
      </c>
      <c r="RN13" s="156">
        <v>0</v>
      </c>
      <c r="RO13" s="162">
        <f t="shared" si="57"/>
        <v>1</v>
      </c>
      <c r="RP13" s="132">
        <f t="shared" si="58"/>
        <v>0</v>
      </c>
      <c r="RQ13" s="121"/>
      <c r="RR13" s="121"/>
      <c r="RS13" s="121"/>
      <c r="RT13" s="121"/>
      <c r="RU13" s="121"/>
      <c r="RV13" s="121"/>
      <c r="RW13" s="132"/>
      <c r="RX13" s="121"/>
      <c r="RY13" s="121"/>
      <c r="RZ13" s="121"/>
      <c r="SA13" s="121"/>
      <c r="SB13" s="121"/>
      <c r="SC13" s="121"/>
      <c r="SD13" s="132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U13" s="157" t="s">
        <v>28</v>
      </c>
      <c r="SV13" s="157">
        <v>10</v>
      </c>
      <c r="SW13" s="157">
        <v>10</v>
      </c>
      <c r="SX13" s="157">
        <v>0</v>
      </c>
      <c r="SY13" s="157">
        <v>0</v>
      </c>
      <c r="SZ13" s="158">
        <f t="shared" si="111"/>
        <v>1</v>
      </c>
      <c r="TA13" s="132">
        <f t="shared" si="59"/>
        <v>0</v>
      </c>
      <c r="TC13" s="157" t="s">
        <v>28</v>
      </c>
      <c r="TD13" s="157">
        <v>10</v>
      </c>
      <c r="TE13" s="157">
        <v>10</v>
      </c>
      <c r="TF13" s="157">
        <v>0</v>
      </c>
      <c r="TG13" s="157">
        <v>0</v>
      </c>
      <c r="TH13" s="158">
        <f t="shared" si="60"/>
        <v>1</v>
      </c>
      <c r="TI13" s="132">
        <f t="shared" si="61"/>
        <v>0</v>
      </c>
      <c r="TK13" s="157" t="s">
        <v>28</v>
      </c>
      <c r="TL13" s="157">
        <v>10</v>
      </c>
      <c r="TM13" s="157">
        <v>10</v>
      </c>
      <c r="TN13" s="157">
        <v>0</v>
      </c>
      <c r="TO13" s="157">
        <v>0</v>
      </c>
      <c r="TP13" s="158">
        <f t="shared" si="62"/>
        <v>1</v>
      </c>
      <c r="TQ13" s="132">
        <f t="shared" si="63"/>
        <v>0</v>
      </c>
      <c r="TS13" s="157" t="s">
        <v>28</v>
      </c>
      <c r="TT13" s="157">
        <v>10</v>
      </c>
      <c r="TU13" s="157">
        <v>10</v>
      </c>
      <c r="TV13" s="157">
        <v>0</v>
      </c>
      <c r="TW13" s="157">
        <v>0</v>
      </c>
      <c r="TX13" s="158">
        <f t="shared" si="64"/>
        <v>1</v>
      </c>
      <c r="TY13" s="132">
        <f t="shared" si="65"/>
        <v>0</v>
      </c>
      <c r="UA13" s="157" t="s">
        <v>28</v>
      </c>
      <c r="UB13" s="157">
        <v>10</v>
      </c>
      <c r="UC13" s="157">
        <v>10</v>
      </c>
      <c r="UD13" s="157">
        <v>0</v>
      </c>
      <c r="UE13" s="157">
        <v>0</v>
      </c>
      <c r="UF13" s="158">
        <f t="shared" si="66"/>
        <v>1</v>
      </c>
      <c r="UG13" s="132">
        <f t="shared" si="67"/>
        <v>0</v>
      </c>
      <c r="UI13" s="157" t="s">
        <v>28</v>
      </c>
      <c r="UJ13" s="157">
        <v>10</v>
      </c>
      <c r="UK13" s="157">
        <v>10</v>
      </c>
      <c r="UL13" s="157">
        <v>0</v>
      </c>
      <c r="UM13" s="157">
        <v>0</v>
      </c>
      <c r="UN13" s="158">
        <f t="shared" si="68"/>
        <v>1</v>
      </c>
      <c r="UO13" s="132">
        <f t="shared" si="69"/>
        <v>0</v>
      </c>
      <c r="UQ13" s="157" t="s">
        <v>28</v>
      </c>
      <c r="UR13" s="157">
        <v>10</v>
      </c>
      <c r="US13" s="157">
        <v>10</v>
      </c>
      <c r="UT13" s="157">
        <v>0</v>
      </c>
      <c r="UU13" s="157">
        <v>0</v>
      </c>
      <c r="UV13" s="158">
        <f t="shared" si="70"/>
        <v>1</v>
      </c>
      <c r="UW13" s="132">
        <f t="shared" si="71"/>
        <v>0</v>
      </c>
      <c r="UY13" s="157" t="s">
        <v>28</v>
      </c>
      <c r="UZ13" s="157">
        <v>10</v>
      </c>
      <c r="VA13" s="157">
        <v>10</v>
      </c>
      <c r="VB13" s="157">
        <v>0</v>
      </c>
      <c r="VC13" s="157">
        <v>0</v>
      </c>
      <c r="VD13" s="158">
        <f t="shared" si="72"/>
        <v>1</v>
      </c>
      <c r="VE13" s="132">
        <f t="shared" si="73"/>
        <v>0</v>
      </c>
      <c r="VG13" s="157" t="s">
        <v>28</v>
      </c>
      <c r="VH13" s="157">
        <v>10</v>
      </c>
      <c r="VI13" s="157">
        <v>10</v>
      </c>
      <c r="VJ13" s="157">
        <v>0</v>
      </c>
      <c r="VK13" s="157">
        <v>0</v>
      </c>
      <c r="VL13" s="158">
        <f t="shared" si="74"/>
        <v>1</v>
      </c>
      <c r="VM13" s="132">
        <f t="shared" si="75"/>
        <v>0</v>
      </c>
      <c r="VO13" s="157" t="s">
        <v>28</v>
      </c>
      <c r="VP13" s="157">
        <v>10</v>
      </c>
      <c r="VQ13" s="157">
        <v>10</v>
      </c>
      <c r="VR13" s="157">
        <v>0</v>
      </c>
      <c r="VS13" s="157">
        <v>0</v>
      </c>
      <c r="VT13" s="158">
        <f t="shared" si="76"/>
        <v>1</v>
      </c>
      <c r="VU13" s="132">
        <f t="shared" si="77"/>
        <v>0</v>
      </c>
      <c r="VW13" s="157" t="s">
        <v>28</v>
      </c>
      <c r="VX13" s="157">
        <v>10</v>
      </c>
      <c r="VY13" s="157">
        <v>10</v>
      </c>
      <c r="VZ13" s="157">
        <v>0</v>
      </c>
      <c r="WA13" s="157">
        <v>0</v>
      </c>
      <c r="WB13" s="158">
        <f t="shared" si="78"/>
        <v>1</v>
      </c>
      <c r="WC13" s="132">
        <f t="shared" si="79"/>
        <v>0</v>
      </c>
      <c r="WE13" s="157" t="s">
        <v>28</v>
      </c>
      <c r="WF13" s="157">
        <v>10</v>
      </c>
      <c r="WG13" s="157">
        <v>10</v>
      </c>
      <c r="WH13" s="157">
        <v>0</v>
      </c>
      <c r="WI13" s="157">
        <v>0</v>
      </c>
      <c r="WJ13" s="158">
        <f t="shared" si="80"/>
        <v>1</v>
      </c>
      <c r="WK13" s="132">
        <f t="shared" si="81"/>
        <v>0</v>
      </c>
      <c r="WM13" s="157" t="s">
        <v>28</v>
      </c>
      <c r="WN13" s="157">
        <v>10</v>
      </c>
      <c r="WO13" s="157">
        <v>10</v>
      </c>
      <c r="WP13" s="157">
        <v>0</v>
      </c>
      <c r="WQ13" s="157">
        <v>0</v>
      </c>
      <c r="WR13" s="158">
        <f t="shared" si="82"/>
        <v>1</v>
      </c>
      <c r="WS13" s="132">
        <f t="shared" si="83"/>
        <v>0</v>
      </c>
      <c r="WU13" s="157" t="s">
        <v>28</v>
      </c>
      <c r="WV13" s="157">
        <v>10</v>
      </c>
      <c r="WW13" s="157">
        <v>10</v>
      </c>
      <c r="WX13" s="157">
        <v>0</v>
      </c>
      <c r="WY13" s="157">
        <v>0</v>
      </c>
      <c r="WZ13" s="158">
        <f t="shared" si="84"/>
        <v>1</v>
      </c>
      <c r="XA13" s="132">
        <f t="shared" si="85"/>
        <v>0</v>
      </c>
      <c r="XC13" s="157" t="s">
        <v>28</v>
      </c>
      <c r="XD13" s="157">
        <v>10</v>
      </c>
      <c r="XE13" s="157">
        <v>10</v>
      </c>
      <c r="XF13" s="157">
        <v>0</v>
      </c>
      <c r="XG13" s="157">
        <v>0</v>
      </c>
      <c r="XH13" s="158">
        <f t="shared" si="86"/>
        <v>1</v>
      </c>
      <c r="XI13" s="132">
        <f t="shared" si="87"/>
        <v>0</v>
      </c>
      <c r="XK13" s="157" t="s">
        <v>28</v>
      </c>
      <c r="XL13" s="157">
        <v>10</v>
      </c>
      <c r="XM13" s="157">
        <v>10</v>
      </c>
      <c r="XN13" s="157">
        <v>0</v>
      </c>
      <c r="XO13" s="157">
        <v>0</v>
      </c>
      <c r="XP13" s="158">
        <f t="shared" si="88"/>
        <v>1</v>
      </c>
      <c r="XQ13" s="132">
        <f t="shared" si="89"/>
        <v>0</v>
      </c>
      <c r="XS13" s="157" t="s">
        <v>28</v>
      </c>
      <c r="XT13" s="157">
        <v>10</v>
      </c>
      <c r="XU13" s="157">
        <v>10</v>
      </c>
      <c r="XV13" s="157">
        <v>0</v>
      </c>
      <c r="XW13" s="157">
        <v>0</v>
      </c>
      <c r="XX13" s="158">
        <f t="shared" si="90"/>
        <v>1</v>
      </c>
      <c r="XY13" s="132">
        <f t="shared" si="91"/>
        <v>0</v>
      </c>
      <c r="YA13" s="157" t="s">
        <v>28</v>
      </c>
      <c r="YB13" s="157">
        <v>10</v>
      </c>
      <c r="YC13" s="157">
        <v>10</v>
      </c>
      <c r="YD13" s="157">
        <v>0</v>
      </c>
      <c r="YE13" s="157">
        <v>0</v>
      </c>
      <c r="YF13" s="158">
        <f t="shared" si="92"/>
        <v>1</v>
      </c>
      <c r="YG13" s="132">
        <f t="shared" si="93"/>
        <v>0</v>
      </c>
      <c r="YI13" s="157" t="s">
        <v>28</v>
      </c>
      <c r="YJ13" s="157">
        <v>10</v>
      </c>
      <c r="YK13" s="157">
        <v>10</v>
      </c>
      <c r="YL13" s="157">
        <v>0</v>
      </c>
      <c r="YM13" s="157">
        <v>0</v>
      </c>
      <c r="YN13" s="158">
        <f t="shared" si="94"/>
        <v>1</v>
      </c>
      <c r="YO13" s="132">
        <f t="shared" si="95"/>
        <v>0</v>
      </c>
      <c r="YQ13" s="157" t="s">
        <v>28</v>
      </c>
      <c r="YR13" s="157">
        <v>10</v>
      </c>
      <c r="YS13" s="157">
        <v>10</v>
      </c>
      <c r="YT13" s="157">
        <v>0</v>
      </c>
      <c r="YU13" s="157">
        <v>0</v>
      </c>
      <c r="YV13" s="158">
        <f t="shared" si="96"/>
        <v>1</v>
      </c>
      <c r="YW13" s="132">
        <f t="shared" si="97"/>
        <v>0</v>
      </c>
      <c r="YY13" s="157" t="s">
        <v>28</v>
      </c>
      <c r="YZ13" s="157">
        <v>10</v>
      </c>
      <c r="ZA13" s="157">
        <v>10</v>
      </c>
      <c r="ZB13" s="157">
        <v>0</v>
      </c>
      <c r="ZC13" s="157">
        <v>0</v>
      </c>
      <c r="ZD13" s="158">
        <f t="shared" si="98"/>
        <v>1</v>
      </c>
      <c r="ZE13" s="132">
        <f t="shared" si="99"/>
        <v>0</v>
      </c>
      <c r="ZG13" s="157" t="s">
        <v>28</v>
      </c>
      <c r="ZH13" s="157">
        <v>10</v>
      </c>
      <c r="ZI13" s="157">
        <v>10</v>
      </c>
      <c r="ZJ13" s="157">
        <v>0</v>
      </c>
      <c r="ZK13" s="157">
        <v>0</v>
      </c>
      <c r="ZL13" s="158">
        <f t="shared" si="100"/>
        <v>1</v>
      </c>
      <c r="ZM13" s="132">
        <f t="shared" si="101"/>
        <v>0</v>
      </c>
      <c r="ZO13" s="157" t="s">
        <v>28</v>
      </c>
      <c r="ZP13" s="157">
        <v>10</v>
      </c>
      <c r="ZQ13" s="157">
        <v>10</v>
      </c>
      <c r="ZR13" s="157">
        <v>0</v>
      </c>
      <c r="ZS13" s="157">
        <v>0</v>
      </c>
      <c r="ZT13" s="158">
        <f t="shared" si="102"/>
        <v>1</v>
      </c>
      <c r="ZU13" s="132">
        <f t="shared" si="103"/>
        <v>0</v>
      </c>
      <c r="ZW13" s="157" t="s">
        <v>28</v>
      </c>
      <c r="ZX13" s="157">
        <v>10</v>
      </c>
      <c r="ZY13" s="157">
        <v>10</v>
      </c>
      <c r="ZZ13" s="157">
        <v>0</v>
      </c>
      <c r="AAA13" s="157">
        <v>0</v>
      </c>
      <c r="AAB13" s="158">
        <f t="shared" si="104"/>
        <v>1</v>
      </c>
      <c r="AAC13" s="132">
        <f t="shared" si="105"/>
        <v>0</v>
      </c>
      <c r="AAE13" s="157" t="s">
        <v>28</v>
      </c>
      <c r="AAF13" s="157">
        <v>10</v>
      </c>
      <c r="AAG13" s="157">
        <v>10</v>
      </c>
      <c r="AAH13" s="157">
        <v>0</v>
      </c>
      <c r="AAI13" s="157">
        <v>0</v>
      </c>
      <c r="AAJ13" s="158">
        <f t="shared" si="106"/>
        <v>1</v>
      </c>
      <c r="AAK13" s="132">
        <f t="shared" si="107"/>
        <v>0</v>
      </c>
    </row>
    <row r="14" spans="1:713" ht="15">
      <c r="A14" s="19">
        <v>0.99</v>
      </c>
      <c r="B14" s="19"/>
      <c r="C14" s="18" t="s">
        <v>29</v>
      </c>
      <c r="D14" s="18">
        <v>128</v>
      </c>
      <c r="E14" s="18">
        <v>128</v>
      </c>
      <c r="F14" s="18">
        <v>0</v>
      </c>
      <c r="G14" s="18">
        <v>0</v>
      </c>
      <c r="H14" s="19">
        <v>1</v>
      </c>
      <c r="J14" s="58" t="s">
        <v>29</v>
      </c>
      <c r="K14" s="58">
        <v>128</v>
      </c>
      <c r="L14" s="58">
        <v>128</v>
      </c>
      <c r="M14" s="58">
        <v>0</v>
      </c>
      <c r="N14" s="58">
        <v>0</v>
      </c>
      <c r="O14" s="59">
        <v>1</v>
      </c>
      <c r="P14" s="59">
        <f t="shared" si="0"/>
        <v>0</v>
      </c>
      <c r="R14" s="18" t="s">
        <v>29</v>
      </c>
      <c r="S14" s="18">
        <v>128</v>
      </c>
      <c r="T14" s="18">
        <v>128</v>
      </c>
      <c r="U14" s="18">
        <v>0</v>
      </c>
      <c r="V14" s="18">
        <v>0</v>
      </c>
      <c r="W14" s="19">
        <v>1</v>
      </c>
      <c r="X14" s="19">
        <f t="shared" si="1"/>
        <v>0</v>
      </c>
      <c r="Z14" s="51" t="s">
        <v>29</v>
      </c>
      <c r="AA14" s="51">
        <v>128</v>
      </c>
      <c r="AB14" s="52">
        <v>128</v>
      </c>
      <c r="AC14" s="53">
        <v>0</v>
      </c>
      <c r="AD14" s="51">
        <v>0</v>
      </c>
      <c r="AE14" s="54">
        <v>1</v>
      </c>
      <c r="AF14" s="19">
        <f t="shared" si="2"/>
        <v>0</v>
      </c>
      <c r="AH14" s="54">
        <v>1</v>
      </c>
      <c r="AI14" s="19">
        <f t="shared" si="3"/>
        <v>0</v>
      </c>
      <c r="AK14" s="18" t="s">
        <v>29</v>
      </c>
      <c r="AL14" s="18">
        <v>128</v>
      </c>
      <c r="AM14" s="18">
        <v>128</v>
      </c>
      <c r="AN14" s="18">
        <v>0</v>
      </c>
      <c r="AO14" s="18">
        <v>0</v>
      </c>
      <c r="AP14" s="19">
        <f t="shared" si="4"/>
        <v>1</v>
      </c>
      <c r="AQ14" s="19">
        <f t="shared" si="5"/>
        <v>0</v>
      </c>
      <c r="AS14" s="18" t="s">
        <v>29</v>
      </c>
      <c r="AT14" s="18">
        <v>128</v>
      </c>
      <c r="AU14" s="18">
        <v>128</v>
      </c>
      <c r="AV14" s="18">
        <v>0</v>
      </c>
      <c r="AW14" s="18">
        <v>0</v>
      </c>
      <c r="AX14" s="19">
        <v>1</v>
      </c>
      <c r="AY14" s="19">
        <f t="shared" si="6"/>
        <v>0</v>
      </c>
      <c r="BA14" s="18" t="s">
        <v>29</v>
      </c>
      <c r="BB14" s="18">
        <v>128</v>
      </c>
      <c r="BC14" s="18">
        <v>128</v>
      </c>
      <c r="BD14" s="18">
        <v>0</v>
      </c>
      <c r="BE14" s="18">
        <v>0</v>
      </c>
      <c r="BF14" s="19">
        <v>1</v>
      </c>
      <c r="BG14" s="19">
        <f t="shared" si="7"/>
        <v>0</v>
      </c>
      <c r="BI14" s="18" t="s">
        <v>29</v>
      </c>
      <c r="BJ14" s="18">
        <v>128</v>
      </c>
      <c r="BK14" s="18">
        <v>128</v>
      </c>
      <c r="BL14" s="18">
        <v>0</v>
      </c>
      <c r="BM14" s="18">
        <v>0</v>
      </c>
      <c r="BN14" s="19">
        <v>1</v>
      </c>
      <c r="BO14" s="19">
        <f t="shared" si="8"/>
        <v>0</v>
      </c>
      <c r="BQ14" s="18" t="s">
        <v>29</v>
      </c>
      <c r="BR14" s="18">
        <v>128</v>
      </c>
      <c r="BS14" s="18">
        <v>128</v>
      </c>
      <c r="BT14" s="18">
        <v>0</v>
      </c>
      <c r="BU14" s="18">
        <v>0</v>
      </c>
      <c r="BV14" s="19">
        <v>1</v>
      </c>
      <c r="BW14" s="19">
        <f t="shared" si="9"/>
        <v>0</v>
      </c>
      <c r="BY14" s="18" t="s">
        <v>29</v>
      </c>
      <c r="BZ14" s="18">
        <v>128</v>
      </c>
      <c r="CA14" s="18">
        <v>128</v>
      </c>
      <c r="CB14" s="18">
        <v>0</v>
      </c>
      <c r="CC14" s="18">
        <v>0</v>
      </c>
      <c r="CD14" s="19">
        <v>1</v>
      </c>
      <c r="CE14" s="19">
        <f t="shared" si="10"/>
        <v>0</v>
      </c>
      <c r="CG14" s="2" t="s">
        <v>29</v>
      </c>
      <c r="CH14" s="2">
        <v>128</v>
      </c>
      <c r="CI14" s="2">
        <v>128</v>
      </c>
      <c r="CJ14" s="2">
        <v>0</v>
      </c>
      <c r="CK14" s="2">
        <v>0</v>
      </c>
      <c r="CL14" s="4">
        <v>1</v>
      </c>
      <c r="CM14" s="19">
        <f t="shared" si="11"/>
        <v>0</v>
      </c>
      <c r="CO14" s="2" t="s">
        <v>29</v>
      </c>
      <c r="CP14" s="2">
        <v>128</v>
      </c>
      <c r="CQ14" s="2">
        <v>128</v>
      </c>
      <c r="CR14" s="2">
        <v>0</v>
      </c>
      <c r="CS14" s="2">
        <v>0</v>
      </c>
      <c r="CT14" s="4">
        <v>1</v>
      </c>
      <c r="CU14" s="19">
        <f t="shared" si="12"/>
        <v>0</v>
      </c>
      <c r="CW14" s="2" t="s">
        <v>29</v>
      </c>
      <c r="CX14" s="2">
        <v>128</v>
      </c>
      <c r="CY14" s="2">
        <v>128</v>
      </c>
      <c r="CZ14" s="2">
        <v>0</v>
      </c>
      <c r="DA14" s="2">
        <v>0</v>
      </c>
      <c r="DB14" s="4">
        <v>1</v>
      </c>
      <c r="DC14" s="19">
        <f t="shared" si="13"/>
        <v>0</v>
      </c>
      <c r="DD14" s="18" t="s">
        <v>119</v>
      </c>
      <c r="DE14" s="2" t="s">
        <v>29</v>
      </c>
      <c r="DF14" s="2">
        <v>128</v>
      </c>
      <c r="DG14" s="2">
        <v>128</v>
      </c>
      <c r="DH14" s="2">
        <v>0</v>
      </c>
      <c r="DI14" s="2">
        <v>0</v>
      </c>
      <c r="DJ14" s="4">
        <v>1</v>
      </c>
      <c r="DK14" s="19">
        <f t="shared" si="14"/>
        <v>0</v>
      </c>
      <c r="DM14" s="67" t="s">
        <v>29</v>
      </c>
      <c r="DN14" s="2">
        <v>128</v>
      </c>
      <c r="DO14" s="2">
        <v>128</v>
      </c>
      <c r="DP14" s="2">
        <v>0</v>
      </c>
      <c r="DQ14" s="2">
        <v>0</v>
      </c>
      <c r="DR14" s="4">
        <v>1</v>
      </c>
      <c r="DS14" s="19">
        <f t="shared" si="15"/>
        <v>0</v>
      </c>
      <c r="DU14" s="66" t="s">
        <v>29</v>
      </c>
      <c r="DV14" s="2">
        <v>128</v>
      </c>
      <c r="DW14" s="2">
        <v>128</v>
      </c>
      <c r="DX14" s="2">
        <v>0</v>
      </c>
      <c r="DY14" s="2">
        <v>0</v>
      </c>
      <c r="DZ14" s="4">
        <v>1</v>
      </c>
      <c r="EA14" s="19">
        <f t="shared" si="16"/>
        <v>0</v>
      </c>
      <c r="EC14" s="66" t="s">
        <v>29</v>
      </c>
      <c r="ED14" s="2">
        <v>128</v>
      </c>
      <c r="EE14" s="2">
        <v>128</v>
      </c>
      <c r="EF14" s="2">
        <v>0</v>
      </c>
      <c r="EG14" s="2">
        <v>0</v>
      </c>
      <c r="EH14" s="4">
        <v>1</v>
      </c>
      <c r="EI14" s="19">
        <f t="shared" si="17"/>
        <v>0</v>
      </c>
      <c r="EK14" s="2" t="s">
        <v>29</v>
      </c>
      <c r="EL14" s="2">
        <v>128</v>
      </c>
      <c r="EM14" s="2">
        <v>128</v>
      </c>
      <c r="EN14" s="2">
        <v>0</v>
      </c>
      <c r="EO14" s="2">
        <v>0</v>
      </c>
      <c r="EP14" s="4">
        <v>1</v>
      </c>
      <c r="EQ14" s="19">
        <f t="shared" si="18"/>
        <v>0</v>
      </c>
      <c r="ES14" s="66" t="s">
        <v>29</v>
      </c>
      <c r="ET14" s="2">
        <v>128</v>
      </c>
      <c r="EU14" s="2">
        <v>128</v>
      </c>
      <c r="EV14" s="2">
        <v>0</v>
      </c>
      <c r="EW14" s="2">
        <v>0</v>
      </c>
      <c r="EX14" s="4">
        <v>1</v>
      </c>
      <c r="EY14" s="19">
        <f t="shared" si="19"/>
        <v>0</v>
      </c>
      <c r="FA14" s="66" t="s">
        <v>29</v>
      </c>
      <c r="FB14" s="2">
        <v>128</v>
      </c>
      <c r="FC14" s="2">
        <v>128</v>
      </c>
      <c r="FD14" s="2">
        <v>0</v>
      </c>
      <c r="FE14" s="2">
        <v>0</v>
      </c>
      <c r="FF14" s="4">
        <v>1</v>
      </c>
      <c r="FG14" s="19">
        <f t="shared" si="20"/>
        <v>0</v>
      </c>
      <c r="FI14" s="66" t="s">
        <v>29</v>
      </c>
      <c r="FJ14" s="2">
        <v>128</v>
      </c>
      <c r="FK14" s="2">
        <v>128</v>
      </c>
      <c r="FL14" s="2">
        <v>0</v>
      </c>
      <c r="FM14" s="2">
        <v>0</v>
      </c>
      <c r="FN14" s="4">
        <v>1</v>
      </c>
      <c r="FO14" s="19">
        <f t="shared" si="21"/>
        <v>0</v>
      </c>
      <c r="FQ14" s="66" t="s">
        <v>29</v>
      </c>
      <c r="FR14" s="2">
        <v>128</v>
      </c>
      <c r="FS14" s="2">
        <v>128</v>
      </c>
      <c r="FT14" s="2">
        <v>0</v>
      </c>
      <c r="FU14" s="2">
        <v>0</v>
      </c>
      <c r="FV14" s="4">
        <v>1</v>
      </c>
      <c r="FW14" s="19">
        <f t="shared" si="22"/>
        <v>0</v>
      </c>
      <c r="FY14" s="66" t="s">
        <v>29</v>
      </c>
      <c r="FZ14" s="2">
        <v>128</v>
      </c>
      <c r="GA14" s="2">
        <v>128</v>
      </c>
      <c r="GB14" s="2">
        <v>0</v>
      </c>
      <c r="GC14" s="2">
        <v>0</v>
      </c>
      <c r="GD14" s="4">
        <v>1</v>
      </c>
      <c r="GE14" s="19">
        <f t="shared" si="23"/>
        <v>0</v>
      </c>
      <c r="GG14" s="77" t="s">
        <v>29</v>
      </c>
      <c r="GH14" s="2">
        <v>128</v>
      </c>
      <c r="GI14" s="2">
        <v>116</v>
      </c>
      <c r="GJ14" s="2">
        <v>12</v>
      </c>
      <c r="GK14" s="2">
        <v>0</v>
      </c>
      <c r="GL14" s="4">
        <f>GI14/GH14</f>
        <v>0.90625</v>
      </c>
      <c r="GM14" s="19">
        <f t="shared" si="24"/>
        <v>-9.375E-2</v>
      </c>
      <c r="GO14" s="77" t="s">
        <v>29</v>
      </c>
      <c r="GP14" s="2">
        <v>128</v>
      </c>
      <c r="GQ14" s="2">
        <v>116</v>
      </c>
      <c r="GR14" s="2">
        <v>12</v>
      </c>
      <c r="GS14" s="2">
        <v>0</v>
      </c>
      <c r="GT14" s="4">
        <f>GQ14/GP14</f>
        <v>0.90625</v>
      </c>
      <c r="GU14" s="19">
        <f t="shared" si="25"/>
        <v>0</v>
      </c>
      <c r="GW14" s="77" t="s">
        <v>29</v>
      </c>
      <c r="GX14" s="2">
        <v>128</v>
      </c>
      <c r="GY14" s="2">
        <v>116</v>
      </c>
      <c r="GZ14" s="2">
        <v>12</v>
      </c>
      <c r="HA14" s="2">
        <v>0</v>
      </c>
      <c r="HB14" s="4">
        <f>GY14/GX14</f>
        <v>0.90625</v>
      </c>
      <c r="HC14" s="19">
        <f t="shared" si="26"/>
        <v>0</v>
      </c>
      <c r="HE14" s="77" t="s">
        <v>29</v>
      </c>
      <c r="HF14" s="2">
        <v>128</v>
      </c>
      <c r="HG14" s="2">
        <v>116</v>
      </c>
      <c r="HH14" s="2">
        <v>12</v>
      </c>
      <c r="HI14" s="2">
        <v>0</v>
      </c>
      <c r="HJ14" s="4">
        <f>HG14/HF14</f>
        <v>0.90625</v>
      </c>
      <c r="HK14" s="19">
        <f t="shared" si="27"/>
        <v>0</v>
      </c>
      <c r="HM14" s="77" t="s">
        <v>29</v>
      </c>
      <c r="HN14" s="2">
        <v>128</v>
      </c>
      <c r="HO14" s="2">
        <v>116</v>
      </c>
      <c r="HP14" s="2">
        <v>12</v>
      </c>
      <c r="HQ14" s="2">
        <v>0</v>
      </c>
      <c r="HR14" s="4">
        <f>HO14/HN14</f>
        <v>0.90625</v>
      </c>
      <c r="HS14" s="19">
        <f t="shared" si="28"/>
        <v>0</v>
      </c>
      <c r="HU14" s="77" t="s">
        <v>29</v>
      </c>
      <c r="HV14" s="2">
        <v>128</v>
      </c>
      <c r="HW14" s="2">
        <v>116</v>
      </c>
      <c r="HX14" s="2">
        <v>12</v>
      </c>
      <c r="HY14" s="2">
        <v>0</v>
      </c>
      <c r="HZ14" s="4">
        <f>HW14/HV14</f>
        <v>0.90625</v>
      </c>
      <c r="IA14" s="19">
        <f t="shared" si="29"/>
        <v>0</v>
      </c>
      <c r="IC14" s="77" t="s">
        <v>29</v>
      </c>
      <c r="ID14" s="2">
        <v>128</v>
      </c>
      <c r="IE14" s="2">
        <v>116</v>
      </c>
      <c r="IF14" s="2">
        <v>12</v>
      </c>
      <c r="IG14" s="2">
        <v>0</v>
      </c>
      <c r="IH14" s="4">
        <f>IE14/ID14</f>
        <v>0.90625</v>
      </c>
      <c r="II14" s="19">
        <f t="shared" si="30"/>
        <v>0</v>
      </c>
      <c r="IK14" s="77" t="s">
        <v>29</v>
      </c>
      <c r="IL14" s="2">
        <v>128</v>
      </c>
      <c r="IM14" s="2">
        <v>116</v>
      </c>
      <c r="IN14" s="2">
        <v>12</v>
      </c>
      <c r="IO14" s="2">
        <v>0</v>
      </c>
      <c r="IP14" s="4">
        <f>IM14/IL14</f>
        <v>0.90625</v>
      </c>
      <c r="IQ14" s="19">
        <f t="shared" si="31"/>
        <v>0</v>
      </c>
      <c r="IS14" s="77" t="s">
        <v>29</v>
      </c>
      <c r="IT14" s="2">
        <v>128</v>
      </c>
      <c r="IU14" s="2">
        <v>116</v>
      </c>
      <c r="IV14" s="2">
        <v>12</v>
      </c>
      <c r="IW14" s="2">
        <v>0</v>
      </c>
      <c r="IX14" s="4">
        <f>IU14/IT14</f>
        <v>0.90625</v>
      </c>
      <c r="IY14" s="19">
        <f t="shared" si="32"/>
        <v>0</v>
      </c>
      <c r="JA14" s="77" t="s">
        <v>29</v>
      </c>
      <c r="JB14" s="2">
        <v>128</v>
      </c>
      <c r="JC14" s="2">
        <v>116</v>
      </c>
      <c r="JD14" s="2">
        <v>12</v>
      </c>
      <c r="JE14" s="2">
        <v>0</v>
      </c>
      <c r="JF14" s="4">
        <f>JC14/JB14</f>
        <v>0.90625</v>
      </c>
      <c r="JG14" s="19">
        <f t="shared" si="33"/>
        <v>0</v>
      </c>
      <c r="JI14" s="77" t="s">
        <v>29</v>
      </c>
      <c r="JJ14" s="2">
        <v>128</v>
      </c>
      <c r="JK14" s="2">
        <v>116</v>
      </c>
      <c r="JL14" s="2">
        <v>12</v>
      </c>
      <c r="JM14" s="2">
        <v>0</v>
      </c>
      <c r="JN14" s="4">
        <f>JK14/JJ14</f>
        <v>0.90625</v>
      </c>
      <c r="JO14" s="19">
        <f t="shared" si="34"/>
        <v>0</v>
      </c>
      <c r="JQ14" s="77" t="s">
        <v>29</v>
      </c>
      <c r="JR14" s="2">
        <v>128</v>
      </c>
      <c r="JS14" s="2">
        <v>116</v>
      </c>
      <c r="JT14" s="2">
        <v>12</v>
      </c>
      <c r="JU14" s="2">
        <v>0</v>
      </c>
      <c r="JV14" s="4">
        <f>JS14/JR14</f>
        <v>0.90625</v>
      </c>
      <c r="JW14" s="19">
        <f t="shared" si="35"/>
        <v>0</v>
      </c>
      <c r="JY14" s="77" t="s">
        <v>29</v>
      </c>
      <c r="JZ14" s="2">
        <v>128</v>
      </c>
      <c r="KA14" s="2">
        <v>116</v>
      </c>
      <c r="KB14" s="2">
        <v>12</v>
      </c>
      <c r="KC14" s="2">
        <v>0</v>
      </c>
      <c r="KD14" s="4">
        <f>KA14/JZ14</f>
        <v>0.90625</v>
      </c>
      <c r="KE14" s="19">
        <f t="shared" si="36"/>
        <v>0</v>
      </c>
      <c r="KG14" s="77" t="s">
        <v>29</v>
      </c>
      <c r="KH14" s="2">
        <v>128</v>
      </c>
      <c r="KI14" s="2">
        <v>116</v>
      </c>
      <c r="KJ14" s="2">
        <v>12</v>
      </c>
      <c r="KK14" s="2">
        <v>0</v>
      </c>
      <c r="KL14" s="4">
        <f>KI14/KH14</f>
        <v>0.90625</v>
      </c>
      <c r="KM14" s="19">
        <f t="shared" si="37"/>
        <v>0</v>
      </c>
      <c r="KO14" s="77" t="s">
        <v>29</v>
      </c>
      <c r="KP14" s="2">
        <v>128</v>
      </c>
      <c r="KQ14" s="2">
        <v>116</v>
      </c>
      <c r="KR14" s="2">
        <v>12</v>
      </c>
      <c r="KS14" s="2">
        <v>0</v>
      </c>
      <c r="KT14" s="4">
        <f>KQ14/KP14</f>
        <v>0.90625</v>
      </c>
      <c r="KU14" s="19">
        <f t="shared" si="38"/>
        <v>0</v>
      </c>
      <c r="KW14" s="77" t="s">
        <v>29</v>
      </c>
      <c r="KX14" s="2">
        <v>128</v>
      </c>
      <c r="KY14" s="2">
        <v>116</v>
      </c>
      <c r="KZ14" s="2">
        <v>12</v>
      </c>
      <c r="LA14" s="2">
        <v>0</v>
      </c>
      <c r="LB14" s="4">
        <f>KY14/KX14</f>
        <v>0.90625</v>
      </c>
      <c r="LC14" s="19">
        <f t="shared" si="39"/>
        <v>0</v>
      </c>
      <c r="LE14" s="77" t="s">
        <v>29</v>
      </c>
      <c r="LF14" s="2">
        <v>128</v>
      </c>
      <c r="LG14" s="2">
        <v>116</v>
      </c>
      <c r="LH14" s="2">
        <v>12</v>
      </c>
      <c r="LI14" s="2">
        <v>0</v>
      </c>
      <c r="LJ14" s="4">
        <f>LG14/LF14</f>
        <v>0.90625</v>
      </c>
      <c r="LK14" s="19">
        <f t="shared" si="40"/>
        <v>0</v>
      </c>
      <c r="LM14" s="65" t="s">
        <v>29</v>
      </c>
      <c r="LN14" s="2">
        <v>128</v>
      </c>
      <c r="LO14" s="2">
        <v>128</v>
      </c>
      <c r="LP14" s="2">
        <v>0</v>
      </c>
      <c r="LQ14" s="2">
        <v>0</v>
      </c>
      <c r="LR14" s="4">
        <f>LO14/LN14</f>
        <v>1</v>
      </c>
      <c r="LS14" s="19">
        <f t="shared" si="41"/>
        <v>9.375E-2</v>
      </c>
      <c r="LU14" s="65" t="s">
        <v>29</v>
      </c>
      <c r="LV14" s="2">
        <v>128</v>
      </c>
      <c r="LW14" s="2">
        <v>128</v>
      </c>
      <c r="LX14" s="2">
        <v>0</v>
      </c>
      <c r="LY14" s="2">
        <v>0</v>
      </c>
      <c r="LZ14" s="4">
        <f>LW14/LV14</f>
        <v>1</v>
      </c>
      <c r="MA14" s="19">
        <f t="shared" si="42"/>
        <v>0</v>
      </c>
      <c r="MC14" s="2" t="s">
        <v>29</v>
      </c>
      <c r="MD14" s="2">
        <v>232</v>
      </c>
      <c r="ME14" s="2">
        <v>128</v>
      </c>
      <c r="MF14" s="2">
        <v>0</v>
      </c>
      <c r="MG14" s="2">
        <v>104</v>
      </c>
      <c r="MH14" s="4">
        <f t="shared" si="108"/>
        <v>0.55172413793103448</v>
      </c>
      <c r="MI14" s="19">
        <f t="shared" si="43"/>
        <v>-0.44827586206896552</v>
      </c>
      <c r="MK14" s="2" t="s">
        <v>29</v>
      </c>
      <c r="ML14" s="2">
        <v>232</v>
      </c>
      <c r="MM14" s="2">
        <v>128</v>
      </c>
      <c r="MN14" s="2">
        <v>0</v>
      </c>
      <c r="MO14" s="2">
        <v>104</v>
      </c>
      <c r="MP14" s="4">
        <v>0.55000000000000004</v>
      </c>
      <c r="MQ14" s="19">
        <f t="shared" si="109"/>
        <v>-1.7241379310344307E-3</v>
      </c>
      <c r="MS14" s="2" t="s">
        <v>29</v>
      </c>
      <c r="MT14" s="2">
        <v>232</v>
      </c>
      <c r="MU14" s="2">
        <v>128</v>
      </c>
      <c r="MV14" s="2">
        <v>0</v>
      </c>
      <c r="MW14" s="2">
        <v>104</v>
      </c>
      <c r="MX14" s="4">
        <v>0.55000000000000004</v>
      </c>
      <c r="MY14" s="19">
        <f t="shared" si="44"/>
        <v>0</v>
      </c>
      <c r="NA14" s="2" t="s">
        <v>29</v>
      </c>
      <c r="NB14" s="2">
        <v>232</v>
      </c>
      <c r="NC14" s="2">
        <v>128</v>
      </c>
      <c r="ND14" s="2">
        <v>0</v>
      </c>
      <c r="NE14" s="2">
        <v>104</v>
      </c>
      <c r="NF14" s="4">
        <v>0.55000000000000004</v>
      </c>
      <c r="NG14" s="19">
        <f t="shared" si="45"/>
        <v>0</v>
      </c>
      <c r="NI14" s="2" t="s">
        <v>29</v>
      </c>
      <c r="NJ14" s="2">
        <v>232</v>
      </c>
      <c r="NK14" s="2">
        <v>128</v>
      </c>
      <c r="NL14" s="2">
        <v>0</v>
      </c>
      <c r="NM14" s="2">
        <v>104</v>
      </c>
      <c r="NN14" s="4">
        <v>0.55000000000000004</v>
      </c>
      <c r="NO14" s="19">
        <f t="shared" si="46"/>
        <v>0</v>
      </c>
      <c r="NQ14" s="2" t="s">
        <v>29</v>
      </c>
      <c r="NR14" s="2">
        <v>232</v>
      </c>
      <c r="NS14" s="2">
        <v>128</v>
      </c>
      <c r="NT14" s="2">
        <v>0</v>
      </c>
      <c r="NU14" s="2">
        <v>104</v>
      </c>
      <c r="NV14" s="4">
        <v>0.55000000000000004</v>
      </c>
      <c r="NW14" s="19">
        <f t="shared" si="47"/>
        <v>0</v>
      </c>
      <c r="NY14" s="2" t="s">
        <v>29</v>
      </c>
      <c r="NZ14" s="2">
        <v>232</v>
      </c>
      <c r="OA14" s="2">
        <v>128</v>
      </c>
      <c r="OB14" s="2">
        <v>0</v>
      </c>
      <c r="OC14" s="2">
        <v>104</v>
      </c>
      <c r="OD14" s="4">
        <v>0.55000000000000004</v>
      </c>
      <c r="OE14" s="19">
        <f t="shared" si="48"/>
        <v>0</v>
      </c>
      <c r="OG14" s="2" t="s">
        <v>29</v>
      </c>
      <c r="OH14" s="2">
        <v>232</v>
      </c>
      <c r="OI14" s="2">
        <v>128</v>
      </c>
      <c r="OJ14" s="2">
        <v>0</v>
      </c>
      <c r="OK14" s="2">
        <v>104</v>
      </c>
      <c r="OL14" s="4">
        <v>0.55000000000000004</v>
      </c>
      <c r="OM14" s="19">
        <f t="shared" si="49"/>
        <v>0</v>
      </c>
      <c r="OO14" s="2" t="s">
        <v>29</v>
      </c>
      <c r="OP14" s="2">
        <v>232</v>
      </c>
      <c r="OQ14" s="2">
        <v>128</v>
      </c>
      <c r="OR14" s="2">
        <v>0</v>
      </c>
      <c r="OS14" s="2">
        <v>104</v>
      </c>
      <c r="OT14" s="4">
        <f t="shared" si="110"/>
        <v>0.55172413793103448</v>
      </c>
      <c r="OU14" s="19">
        <f t="shared" si="50"/>
        <v>1.7241379310344307E-3</v>
      </c>
      <c r="OW14" s="129" t="s">
        <v>29</v>
      </c>
      <c r="OX14" s="129">
        <v>232</v>
      </c>
      <c r="OY14" s="129">
        <v>128</v>
      </c>
      <c r="OZ14" s="129">
        <v>0</v>
      </c>
      <c r="PA14" s="129">
        <v>104</v>
      </c>
      <c r="PB14" s="135">
        <v>0.55000000000000004</v>
      </c>
      <c r="PC14" s="132">
        <v>0</v>
      </c>
      <c r="PD14" s="129"/>
      <c r="PE14" s="129" t="s">
        <v>29</v>
      </c>
      <c r="PF14" s="129">
        <v>232</v>
      </c>
      <c r="PG14" s="129">
        <v>128</v>
      </c>
      <c r="PH14" s="129">
        <v>0</v>
      </c>
      <c r="PI14" s="129">
        <v>104</v>
      </c>
      <c r="PJ14" s="135">
        <v>0.55000000000000004</v>
      </c>
      <c r="PK14" s="132">
        <v>0</v>
      </c>
      <c r="PM14" s="163" t="s">
        <v>29</v>
      </c>
      <c r="PN14" s="156">
        <v>128</v>
      </c>
      <c r="PO14" s="156">
        <v>128</v>
      </c>
      <c r="PP14" s="156">
        <v>0</v>
      </c>
      <c r="PQ14" s="156">
        <v>0</v>
      </c>
      <c r="PR14" s="162">
        <v>1</v>
      </c>
      <c r="PS14" s="132">
        <f t="shared" si="51"/>
        <v>0.44999999999999996</v>
      </c>
      <c r="PT14" s="121"/>
      <c r="PU14" s="167" t="s">
        <v>29</v>
      </c>
      <c r="PV14" s="156">
        <v>163</v>
      </c>
      <c r="PW14" s="156">
        <v>128</v>
      </c>
      <c r="PX14" s="156">
        <v>0</v>
      </c>
      <c r="PY14" s="156">
        <v>35</v>
      </c>
      <c r="PZ14" s="162">
        <f>PW14/PV14</f>
        <v>0.78527607361963192</v>
      </c>
      <c r="QA14" s="132">
        <f t="shared" si="52"/>
        <v>-0.21472392638036808</v>
      </c>
      <c r="QB14" s="121" t="s">
        <v>119</v>
      </c>
      <c r="QC14" s="163" t="s">
        <v>29</v>
      </c>
      <c r="QD14" s="169">
        <v>163</v>
      </c>
      <c r="QE14" s="156">
        <v>128</v>
      </c>
      <c r="QF14" s="156">
        <v>0</v>
      </c>
      <c r="QG14" s="156">
        <v>35</v>
      </c>
      <c r="QH14" s="162">
        <f>QE14/QD14</f>
        <v>0.78527607361963192</v>
      </c>
      <c r="QI14" s="132">
        <f t="shared" si="53"/>
        <v>0</v>
      </c>
      <c r="QJ14" s="121"/>
      <c r="QK14" s="163" t="s">
        <v>29</v>
      </c>
      <c r="QL14" s="169">
        <v>163</v>
      </c>
      <c r="QM14" s="156">
        <v>128</v>
      </c>
      <c r="QN14" s="156">
        <v>0</v>
      </c>
      <c r="QO14" s="156">
        <v>35</v>
      </c>
      <c r="QP14" s="162">
        <f>QM14/QL14</f>
        <v>0.78527607361963192</v>
      </c>
      <c r="QQ14" s="132">
        <f t="shared" si="54"/>
        <v>0</v>
      </c>
      <c r="QR14" s="121"/>
      <c r="QS14" s="163" t="s">
        <v>29</v>
      </c>
      <c r="QT14" s="156">
        <v>163</v>
      </c>
      <c r="QU14" s="156">
        <v>128</v>
      </c>
      <c r="QV14" s="156">
        <v>0</v>
      </c>
      <c r="QW14" s="156">
        <v>35</v>
      </c>
      <c r="QX14" s="162">
        <v>0.48</v>
      </c>
      <c r="QY14" s="158">
        <f t="shared" si="55"/>
        <v>-0.30527607361963194</v>
      </c>
      <c r="QZ14" s="121"/>
      <c r="RA14" s="163" t="s">
        <v>29</v>
      </c>
      <c r="RB14" s="156">
        <v>163</v>
      </c>
      <c r="RC14" s="156">
        <v>128</v>
      </c>
      <c r="RD14" s="156">
        <v>0</v>
      </c>
      <c r="RE14" s="156">
        <v>35</v>
      </c>
      <c r="RF14" s="162">
        <v>0.48</v>
      </c>
      <c r="RG14" s="132">
        <f t="shared" si="56"/>
        <v>0</v>
      </c>
      <c r="RH14" s="121">
        <v>-35</v>
      </c>
      <c r="RI14" s="121"/>
      <c r="RJ14" s="163" t="s">
        <v>29</v>
      </c>
      <c r="RK14" s="156">
        <v>163</v>
      </c>
      <c r="RL14" s="156">
        <v>128</v>
      </c>
      <c r="RM14" s="156">
        <v>0</v>
      </c>
      <c r="RN14" s="156">
        <v>35</v>
      </c>
      <c r="RO14" s="162">
        <f t="shared" si="57"/>
        <v>0.78527607361963192</v>
      </c>
      <c r="RP14" s="132">
        <f t="shared" si="58"/>
        <v>0.30527607361963194</v>
      </c>
      <c r="RQ14" s="121"/>
      <c r="RR14" s="121"/>
      <c r="RS14" s="121"/>
      <c r="RT14" s="121"/>
      <c r="RU14" s="121"/>
      <c r="RV14" s="121"/>
      <c r="RW14" s="132"/>
      <c r="RX14" s="121"/>
      <c r="RY14" s="121"/>
      <c r="RZ14" s="121"/>
      <c r="SA14" s="121"/>
      <c r="SB14" s="121"/>
      <c r="SC14" s="121"/>
      <c r="SD14" s="132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U14" s="161" t="s">
        <v>29</v>
      </c>
      <c r="SV14" s="157">
        <v>163</v>
      </c>
      <c r="SW14" s="157">
        <v>128</v>
      </c>
      <c r="SX14" s="157">
        <v>0</v>
      </c>
      <c r="SY14" s="157">
        <v>35</v>
      </c>
      <c r="SZ14" s="158">
        <f t="shared" si="111"/>
        <v>0.78527607361963192</v>
      </c>
      <c r="TA14" s="132">
        <f t="shared" si="59"/>
        <v>0</v>
      </c>
      <c r="TC14" s="161" t="s">
        <v>29</v>
      </c>
      <c r="TD14" s="157">
        <v>163</v>
      </c>
      <c r="TE14" s="157">
        <v>128</v>
      </c>
      <c r="TF14" s="157">
        <v>0</v>
      </c>
      <c r="TG14" s="157">
        <v>35</v>
      </c>
      <c r="TH14" s="158">
        <f t="shared" si="60"/>
        <v>0.78527607361963192</v>
      </c>
      <c r="TI14" s="132">
        <f t="shared" si="61"/>
        <v>0</v>
      </c>
      <c r="TK14" s="161" t="s">
        <v>29</v>
      </c>
      <c r="TL14" s="157">
        <v>163</v>
      </c>
      <c r="TM14" s="157">
        <v>128</v>
      </c>
      <c r="TN14" s="157">
        <v>0</v>
      </c>
      <c r="TO14" s="157">
        <v>35</v>
      </c>
      <c r="TP14" s="158">
        <f t="shared" si="62"/>
        <v>0.78527607361963192</v>
      </c>
      <c r="TQ14" s="132">
        <f t="shared" si="63"/>
        <v>0</v>
      </c>
      <c r="TS14" s="161" t="s">
        <v>29</v>
      </c>
      <c r="TT14" s="157">
        <v>163</v>
      </c>
      <c r="TU14" s="157">
        <v>128</v>
      </c>
      <c r="TV14" s="157">
        <v>0</v>
      </c>
      <c r="TW14" s="159">
        <v>35</v>
      </c>
      <c r="TX14" s="158">
        <f t="shared" si="64"/>
        <v>0.78527607361963192</v>
      </c>
      <c r="TY14" s="132">
        <f t="shared" si="65"/>
        <v>0</v>
      </c>
      <c r="UA14" s="161" t="s">
        <v>29</v>
      </c>
      <c r="UB14" s="157">
        <v>163</v>
      </c>
      <c r="UC14" s="157">
        <v>128</v>
      </c>
      <c r="UD14" s="157">
        <v>0</v>
      </c>
      <c r="UE14" s="159">
        <v>35</v>
      </c>
      <c r="UF14" s="158">
        <f t="shared" si="66"/>
        <v>0.78527607361963192</v>
      </c>
      <c r="UG14" s="132">
        <f t="shared" si="67"/>
        <v>0</v>
      </c>
      <c r="UI14" s="161" t="s">
        <v>29</v>
      </c>
      <c r="UJ14" s="157">
        <v>163</v>
      </c>
      <c r="UK14" s="157">
        <v>163</v>
      </c>
      <c r="UL14" s="157">
        <v>0</v>
      </c>
      <c r="UM14" s="157">
        <v>0</v>
      </c>
      <c r="UN14" s="158">
        <f t="shared" si="68"/>
        <v>1</v>
      </c>
      <c r="UO14" s="132">
        <f t="shared" si="69"/>
        <v>0.21472392638036808</v>
      </c>
      <c r="UQ14" s="161" t="s">
        <v>29</v>
      </c>
      <c r="UR14" s="157">
        <v>163</v>
      </c>
      <c r="US14" s="157">
        <v>163</v>
      </c>
      <c r="UT14" s="157">
        <v>0</v>
      </c>
      <c r="UU14" s="157">
        <v>0</v>
      </c>
      <c r="UV14" s="158">
        <f t="shared" si="70"/>
        <v>1</v>
      </c>
      <c r="UW14" s="132">
        <f t="shared" si="71"/>
        <v>0</v>
      </c>
      <c r="UY14" s="161" t="s">
        <v>29</v>
      </c>
      <c r="UZ14" s="157">
        <v>163</v>
      </c>
      <c r="VA14" s="157">
        <v>163</v>
      </c>
      <c r="VB14" s="157">
        <v>0</v>
      </c>
      <c r="VC14" s="157">
        <v>0</v>
      </c>
      <c r="VD14" s="158">
        <f t="shared" si="72"/>
        <v>1</v>
      </c>
      <c r="VE14" s="132">
        <f t="shared" si="73"/>
        <v>0</v>
      </c>
      <c r="VG14" s="161" t="s">
        <v>29</v>
      </c>
      <c r="VH14" s="157">
        <v>163</v>
      </c>
      <c r="VI14" s="157">
        <v>163</v>
      </c>
      <c r="VJ14" s="157">
        <v>0</v>
      </c>
      <c r="VK14" s="157">
        <v>0</v>
      </c>
      <c r="VL14" s="158">
        <f t="shared" si="74"/>
        <v>1</v>
      </c>
      <c r="VM14" s="132">
        <f t="shared" si="75"/>
        <v>0</v>
      </c>
      <c r="VO14" s="161" t="s">
        <v>29</v>
      </c>
      <c r="VP14" s="157">
        <v>163</v>
      </c>
      <c r="VQ14" s="157">
        <v>163</v>
      </c>
      <c r="VR14" s="157">
        <v>0</v>
      </c>
      <c r="VS14" s="157">
        <v>0</v>
      </c>
      <c r="VT14" s="158">
        <f t="shared" si="76"/>
        <v>1</v>
      </c>
      <c r="VU14" s="132">
        <f t="shared" si="77"/>
        <v>0</v>
      </c>
      <c r="VW14" s="161" t="s">
        <v>29</v>
      </c>
      <c r="VX14" s="157">
        <v>163</v>
      </c>
      <c r="VY14" s="157">
        <v>163</v>
      </c>
      <c r="VZ14" s="157">
        <v>0</v>
      </c>
      <c r="WA14" s="157">
        <v>0</v>
      </c>
      <c r="WB14" s="158">
        <f t="shared" si="78"/>
        <v>1</v>
      </c>
      <c r="WC14" s="132">
        <f t="shared" si="79"/>
        <v>0</v>
      </c>
      <c r="WE14" s="161" t="s">
        <v>29</v>
      </c>
      <c r="WF14" s="157">
        <v>163</v>
      </c>
      <c r="WG14" s="157">
        <v>163</v>
      </c>
      <c r="WH14" s="157">
        <v>0</v>
      </c>
      <c r="WI14" s="157">
        <v>0</v>
      </c>
      <c r="WJ14" s="158">
        <f t="shared" si="80"/>
        <v>1</v>
      </c>
      <c r="WK14" s="132">
        <f t="shared" si="81"/>
        <v>0</v>
      </c>
      <c r="WM14" s="161" t="s">
        <v>29</v>
      </c>
      <c r="WN14" s="157">
        <v>163</v>
      </c>
      <c r="WO14" s="157">
        <v>163</v>
      </c>
      <c r="WP14" s="157">
        <v>0</v>
      </c>
      <c r="WQ14" s="157">
        <v>0</v>
      </c>
      <c r="WR14" s="158">
        <f t="shared" si="82"/>
        <v>1</v>
      </c>
      <c r="WS14" s="132">
        <f t="shared" si="83"/>
        <v>0</v>
      </c>
      <c r="WU14" s="161" t="s">
        <v>29</v>
      </c>
      <c r="WV14" s="157">
        <v>163</v>
      </c>
      <c r="WW14" s="157">
        <v>163</v>
      </c>
      <c r="WX14" s="157">
        <v>0</v>
      </c>
      <c r="WY14" s="157">
        <v>0</v>
      </c>
      <c r="WZ14" s="158">
        <f t="shared" si="84"/>
        <v>1</v>
      </c>
      <c r="XA14" s="132">
        <f t="shared" si="85"/>
        <v>0</v>
      </c>
      <c r="XC14" s="161" t="s">
        <v>29</v>
      </c>
      <c r="XD14" s="157">
        <v>163</v>
      </c>
      <c r="XE14" s="157">
        <v>163</v>
      </c>
      <c r="XF14" s="157">
        <v>0</v>
      </c>
      <c r="XG14" s="157">
        <v>0</v>
      </c>
      <c r="XH14" s="158">
        <f t="shared" si="86"/>
        <v>1</v>
      </c>
      <c r="XI14" s="132">
        <f t="shared" si="87"/>
        <v>0</v>
      </c>
      <c r="XK14" s="161" t="s">
        <v>29</v>
      </c>
      <c r="XL14" s="157">
        <v>163</v>
      </c>
      <c r="XM14" s="157">
        <v>163</v>
      </c>
      <c r="XN14" s="157">
        <v>0</v>
      </c>
      <c r="XO14" s="157">
        <v>0</v>
      </c>
      <c r="XP14" s="158">
        <f t="shared" si="88"/>
        <v>1</v>
      </c>
      <c r="XQ14" s="132">
        <f t="shared" si="89"/>
        <v>0</v>
      </c>
      <c r="XS14" s="161" t="s">
        <v>29</v>
      </c>
      <c r="XT14" s="157">
        <v>163</v>
      </c>
      <c r="XU14" s="157">
        <v>163</v>
      </c>
      <c r="XV14" s="157">
        <v>0</v>
      </c>
      <c r="XW14" s="157">
        <v>0</v>
      </c>
      <c r="XX14" s="158">
        <f t="shared" si="90"/>
        <v>1</v>
      </c>
      <c r="XY14" s="132">
        <f t="shared" si="91"/>
        <v>0</v>
      </c>
      <c r="YA14" s="161" t="s">
        <v>29</v>
      </c>
      <c r="YB14" s="157">
        <v>163</v>
      </c>
      <c r="YC14" s="157">
        <v>163</v>
      </c>
      <c r="YD14" s="157">
        <v>0</v>
      </c>
      <c r="YE14" s="157">
        <v>0</v>
      </c>
      <c r="YF14" s="158">
        <f t="shared" si="92"/>
        <v>1</v>
      </c>
      <c r="YG14" s="132">
        <f t="shared" si="93"/>
        <v>0</v>
      </c>
      <c r="YI14" s="161" t="s">
        <v>29</v>
      </c>
      <c r="YJ14" s="157">
        <v>163</v>
      </c>
      <c r="YK14" s="157">
        <v>163</v>
      </c>
      <c r="YL14" s="157">
        <v>0</v>
      </c>
      <c r="YM14" s="157">
        <v>0</v>
      </c>
      <c r="YN14" s="158">
        <f t="shared" si="94"/>
        <v>1</v>
      </c>
      <c r="YO14" s="132">
        <f t="shared" si="95"/>
        <v>0</v>
      </c>
      <c r="YQ14" s="161" t="s">
        <v>29</v>
      </c>
      <c r="YR14" s="157">
        <v>163</v>
      </c>
      <c r="YS14" s="157">
        <v>163</v>
      </c>
      <c r="YT14" s="157">
        <v>0</v>
      </c>
      <c r="YU14" s="157">
        <v>0</v>
      </c>
      <c r="YV14" s="158">
        <f t="shared" si="96"/>
        <v>1</v>
      </c>
      <c r="YW14" s="132">
        <f t="shared" si="97"/>
        <v>0</v>
      </c>
      <c r="YY14" s="161" t="s">
        <v>29</v>
      </c>
      <c r="YZ14" s="157">
        <v>163</v>
      </c>
      <c r="ZA14" s="157">
        <v>163</v>
      </c>
      <c r="ZB14" s="157">
        <v>0</v>
      </c>
      <c r="ZC14" s="157">
        <v>0</v>
      </c>
      <c r="ZD14" s="158">
        <f t="shared" si="98"/>
        <v>1</v>
      </c>
      <c r="ZE14" s="132">
        <f t="shared" si="99"/>
        <v>0</v>
      </c>
      <c r="ZG14" s="161" t="s">
        <v>29</v>
      </c>
      <c r="ZH14" s="157">
        <v>163</v>
      </c>
      <c r="ZI14" s="157">
        <v>163</v>
      </c>
      <c r="ZJ14" s="157">
        <v>0</v>
      </c>
      <c r="ZK14" s="157">
        <v>0</v>
      </c>
      <c r="ZL14" s="158">
        <f t="shared" si="100"/>
        <v>1</v>
      </c>
      <c r="ZM14" s="132">
        <f t="shared" si="101"/>
        <v>0</v>
      </c>
      <c r="ZO14" s="161" t="s">
        <v>29</v>
      </c>
      <c r="ZP14" s="157">
        <v>163</v>
      </c>
      <c r="ZQ14" s="157">
        <v>163</v>
      </c>
      <c r="ZR14" s="157">
        <v>0</v>
      </c>
      <c r="ZS14" s="157">
        <v>0</v>
      </c>
      <c r="ZT14" s="158">
        <f t="shared" si="102"/>
        <v>1</v>
      </c>
      <c r="ZU14" s="132">
        <f t="shared" si="103"/>
        <v>0</v>
      </c>
      <c r="ZW14" s="161" t="s">
        <v>29</v>
      </c>
      <c r="ZX14" s="157">
        <v>163</v>
      </c>
      <c r="ZY14" s="157">
        <v>163</v>
      </c>
      <c r="ZZ14" s="157">
        <v>0</v>
      </c>
      <c r="AAA14" s="157">
        <v>0</v>
      </c>
      <c r="AAB14" s="158">
        <f t="shared" si="104"/>
        <v>1</v>
      </c>
      <c r="AAC14" s="132">
        <f t="shared" si="105"/>
        <v>0</v>
      </c>
      <c r="AAE14" s="161" t="s">
        <v>29</v>
      </c>
      <c r="AAF14" s="157">
        <v>163</v>
      </c>
      <c r="AAG14" s="157">
        <v>163</v>
      </c>
      <c r="AAH14" s="157">
        <v>0</v>
      </c>
      <c r="AAI14" s="157">
        <v>0</v>
      </c>
      <c r="AAJ14" s="158">
        <f t="shared" si="106"/>
        <v>1</v>
      </c>
      <c r="AAK14" s="132">
        <f t="shared" si="107"/>
        <v>0</v>
      </c>
    </row>
    <row r="15" spans="1:713" ht="15">
      <c r="A15" s="19">
        <v>1</v>
      </c>
      <c r="B15" s="19"/>
      <c r="C15" s="18" t="s">
        <v>30</v>
      </c>
      <c r="D15" s="18">
        <v>25</v>
      </c>
      <c r="E15" s="18">
        <v>25</v>
      </c>
      <c r="F15" s="18">
        <v>0</v>
      </c>
      <c r="G15" s="18">
        <v>0</v>
      </c>
      <c r="H15" s="19">
        <v>1</v>
      </c>
      <c r="J15" s="58" t="s">
        <v>30</v>
      </c>
      <c r="K15" s="58">
        <v>25</v>
      </c>
      <c r="L15" s="58">
        <v>25</v>
      </c>
      <c r="M15" s="58">
        <v>0</v>
      </c>
      <c r="N15" s="58">
        <v>0</v>
      </c>
      <c r="O15" s="59">
        <v>1</v>
      </c>
      <c r="P15" s="59">
        <f t="shared" si="0"/>
        <v>0</v>
      </c>
      <c r="R15" s="18" t="s">
        <v>30</v>
      </c>
      <c r="S15" s="18">
        <v>25</v>
      </c>
      <c r="T15" s="18">
        <v>25</v>
      </c>
      <c r="U15" s="18">
        <v>0</v>
      </c>
      <c r="V15" s="18">
        <v>0</v>
      </c>
      <c r="W15" s="19">
        <v>1</v>
      </c>
      <c r="X15" s="19">
        <f t="shared" si="1"/>
        <v>0</v>
      </c>
      <c r="Z15" s="51" t="s">
        <v>30</v>
      </c>
      <c r="AA15" s="51">
        <v>25</v>
      </c>
      <c r="AB15" s="52">
        <v>25</v>
      </c>
      <c r="AC15" s="53">
        <v>0</v>
      </c>
      <c r="AD15" s="51">
        <v>0</v>
      </c>
      <c r="AE15" s="54">
        <v>1</v>
      </c>
      <c r="AF15" s="19">
        <f t="shared" si="2"/>
        <v>0</v>
      </c>
      <c r="AH15" s="19">
        <v>1</v>
      </c>
      <c r="AI15" s="19">
        <f t="shared" si="3"/>
        <v>0</v>
      </c>
      <c r="AK15" s="18" t="s">
        <v>30</v>
      </c>
      <c r="AL15" s="18">
        <v>25</v>
      </c>
      <c r="AM15" s="18">
        <v>25</v>
      </c>
      <c r="AN15" s="18">
        <v>0</v>
      </c>
      <c r="AO15" s="18">
        <v>0</v>
      </c>
      <c r="AP15" s="19">
        <f t="shared" si="4"/>
        <v>1</v>
      </c>
      <c r="AQ15" s="19">
        <f t="shared" si="5"/>
        <v>0</v>
      </c>
      <c r="AS15" s="18" t="s">
        <v>30</v>
      </c>
      <c r="AT15" s="18">
        <v>25</v>
      </c>
      <c r="AU15" s="18">
        <v>25</v>
      </c>
      <c r="AV15" s="18">
        <v>0</v>
      </c>
      <c r="AW15" s="18">
        <v>0</v>
      </c>
      <c r="AX15" s="19">
        <v>1</v>
      </c>
      <c r="AY15" s="19">
        <f t="shared" si="6"/>
        <v>0</v>
      </c>
      <c r="BA15" s="18" t="s">
        <v>30</v>
      </c>
      <c r="BB15" s="18">
        <v>25</v>
      </c>
      <c r="BC15" s="18">
        <v>25</v>
      </c>
      <c r="BD15" s="18">
        <v>0</v>
      </c>
      <c r="BE15" s="18">
        <v>0</v>
      </c>
      <c r="BF15" s="19">
        <v>1</v>
      </c>
      <c r="BG15" s="19">
        <f t="shared" si="7"/>
        <v>0</v>
      </c>
      <c r="BI15" s="18" t="s">
        <v>30</v>
      </c>
      <c r="BJ15" s="18">
        <v>25</v>
      </c>
      <c r="BK15" s="18">
        <v>25</v>
      </c>
      <c r="BL15" s="18">
        <v>0</v>
      </c>
      <c r="BM15" s="18">
        <v>0</v>
      </c>
      <c r="BN15" s="19">
        <v>1</v>
      </c>
      <c r="BO15" s="19">
        <f t="shared" si="8"/>
        <v>0</v>
      </c>
      <c r="BQ15" s="18" t="s">
        <v>30</v>
      </c>
      <c r="BR15" s="18">
        <v>25</v>
      </c>
      <c r="BS15" s="18">
        <v>21</v>
      </c>
      <c r="BT15" s="18">
        <v>4</v>
      </c>
      <c r="BU15" s="18">
        <v>0</v>
      </c>
      <c r="BV15" s="19">
        <v>0.84</v>
      </c>
      <c r="BW15" s="19">
        <f t="shared" si="9"/>
        <v>-0.16000000000000003</v>
      </c>
      <c r="BY15" s="18" t="s">
        <v>30</v>
      </c>
      <c r="BZ15" s="18">
        <v>25</v>
      </c>
      <c r="CA15" s="18">
        <v>25</v>
      </c>
      <c r="CB15" s="18">
        <v>0</v>
      </c>
      <c r="CC15" s="18">
        <v>0</v>
      </c>
      <c r="CD15" s="19">
        <v>1</v>
      </c>
      <c r="CE15" s="19">
        <f t="shared" si="10"/>
        <v>0.16000000000000003</v>
      </c>
      <c r="CG15" s="2" t="s">
        <v>30</v>
      </c>
      <c r="CH15" s="2">
        <v>25</v>
      </c>
      <c r="CI15" s="2">
        <v>25</v>
      </c>
      <c r="CJ15" s="2">
        <v>0</v>
      </c>
      <c r="CK15" s="2">
        <v>0</v>
      </c>
      <c r="CL15" s="4">
        <v>1</v>
      </c>
      <c r="CM15" s="19">
        <f t="shared" si="11"/>
        <v>0</v>
      </c>
      <c r="CO15" s="2" t="s">
        <v>30</v>
      </c>
      <c r="CP15" s="2">
        <v>25</v>
      </c>
      <c r="CQ15" s="2">
        <v>25</v>
      </c>
      <c r="CR15" s="2">
        <v>0</v>
      </c>
      <c r="CS15" s="2">
        <v>0</v>
      </c>
      <c r="CT15" s="4">
        <v>1</v>
      </c>
      <c r="CU15" s="19">
        <f t="shared" si="12"/>
        <v>0</v>
      </c>
      <c r="CW15" s="2" t="s">
        <v>30</v>
      </c>
      <c r="CX15" s="2">
        <v>25</v>
      </c>
      <c r="CY15" s="2">
        <v>25</v>
      </c>
      <c r="CZ15" s="2">
        <v>0</v>
      </c>
      <c r="DA15" s="2">
        <v>0</v>
      </c>
      <c r="DB15" s="4">
        <v>1</v>
      </c>
      <c r="DC15" s="19">
        <f t="shared" si="13"/>
        <v>0</v>
      </c>
      <c r="DD15" s="18" t="s">
        <v>119</v>
      </c>
      <c r="DE15" s="2" t="s">
        <v>30</v>
      </c>
      <c r="DF15" s="2">
        <v>25</v>
      </c>
      <c r="DG15" s="2">
        <v>25</v>
      </c>
      <c r="DH15" s="2">
        <v>0</v>
      </c>
      <c r="DI15" s="2">
        <v>0</v>
      </c>
      <c r="DJ15" s="4">
        <v>1</v>
      </c>
      <c r="DK15" s="19">
        <f t="shared" si="14"/>
        <v>0</v>
      </c>
      <c r="DM15" s="2" t="s">
        <v>30</v>
      </c>
      <c r="DN15" s="2">
        <v>25</v>
      </c>
      <c r="DO15" s="2">
        <v>25</v>
      </c>
      <c r="DP15" s="2">
        <v>0</v>
      </c>
      <c r="DQ15" s="2">
        <v>0</v>
      </c>
      <c r="DR15" s="4">
        <v>1</v>
      </c>
      <c r="DS15" s="19">
        <f t="shared" si="15"/>
        <v>0</v>
      </c>
      <c r="DU15" s="2" t="s">
        <v>30</v>
      </c>
      <c r="DV15" s="2">
        <v>25</v>
      </c>
      <c r="DW15" s="2">
        <v>25</v>
      </c>
      <c r="DX15" s="2">
        <v>0</v>
      </c>
      <c r="DY15" s="2">
        <v>0</v>
      </c>
      <c r="DZ15" s="4">
        <v>1</v>
      </c>
      <c r="EA15" s="19">
        <f t="shared" si="16"/>
        <v>0</v>
      </c>
      <c r="EC15" s="2" t="s">
        <v>30</v>
      </c>
      <c r="ED15" s="2">
        <v>25</v>
      </c>
      <c r="EE15" s="2">
        <v>25</v>
      </c>
      <c r="EF15" s="2">
        <v>0</v>
      </c>
      <c r="EG15" s="2">
        <v>0</v>
      </c>
      <c r="EH15" s="4">
        <v>1</v>
      </c>
      <c r="EI15" s="19">
        <f t="shared" si="17"/>
        <v>0</v>
      </c>
      <c r="EK15" s="2" t="s">
        <v>30</v>
      </c>
      <c r="EL15" s="2">
        <v>25</v>
      </c>
      <c r="EM15" s="2">
        <v>25</v>
      </c>
      <c r="EN15" s="2">
        <v>0</v>
      </c>
      <c r="EO15" s="2">
        <v>0</v>
      </c>
      <c r="EP15" s="4">
        <v>1</v>
      </c>
      <c r="EQ15" s="19">
        <f t="shared" si="18"/>
        <v>0</v>
      </c>
      <c r="ES15" s="2" t="s">
        <v>30</v>
      </c>
      <c r="ET15" s="2">
        <v>25</v>
      </c>
      <c r="EU15" s="2">
        <v>25</v>
      </c>
      <c r="EV15" s="2">
        <v>0</v>
      </c>
      <c r="EW15" s="2">
        <v>0</v>
      </c>
      <c r="EX15" s="4">
        <v>1</v>
      </c>
      <c r="EY15" s="19">
        <f t="shared" si="19"/>
        <v>0</v>
      </c>
      <c r="FA15" s="2" t="s">
        <v>30</v>
      </c>
      <c r="FB15" s="2">
        <v>25</v>
      </c>
      <c r="FC15" s="2">
        <v>25</v>
      </c>
      <c r="FD15" s="2">
        <v>0</v>
      </c>
      <c r="FE15" s="2">
        <v>0</v>
      </c>
      <c r="FF15" s="4">
        <v>1</v>
      </c>
      <c r="FG15" s="19">
        <f t="shared" si="20"/>
        <v>0</v>
      </c>
      <c r="FI15" s="2" t="s">
        <v>30</v>
      </c>
      <c r="FJ15" s="2">
        <v>25</v>
      </c>
      <c r="FK15" s="2">
        <v>25</v>
      </c>
      <c r="FL15" s="2">
        <v>0</v>
      </c>
      <c r="FM15" s="2">
        <v>0</v>
      </c>
      <c r="FN15" s="4">
        <v>1</v>
      </c>
      <c r="FO15" s="19">
        <f t="shared" si="21"/>
        <v>0</v>
      </c>
      <c r="FQ15" s="2" t="s">
        <v>30</v>
      </c>
      <c r="FR15" s="2">
        <v>25</v>
      </c>
      <c r="FS15" s="2">
        <v>25</v>
      </c>
      <c r="FT15" s="2">
        <v>0</v>
      </c>
      <c r="FU15" s="2">
        <v>0</v>
      </c>
      <c r="FV15" s="4">
        <v>1</v>
      </c>
      <c r="FW15" s="19">
        <f t="shared" si="22"/>
        <v>0</v>
      </c>
      <c r="FY15" s="2" t="s">
        <v>30</v>
      </c>
      <c r="FZ15" s="2">
        <v>25</v>
      </c>
      <c r="GA15" s="2">
        <v>25</v>
      </c>
      <c r="GB15" s="2">
        <v>0</v>
      </c>
      <c r="GC15" s="2">
        <v>0</v>
      </c>
      <c r="GD15" s="4">
        <v>1</v>
      </c>
      <c r="GE15" s="19">
        <f t="shared" si="23"/>
        <v>0</v>
      </c>
      <c r="GG15" s="2" t="s">
        <v>30</v>
      </c>
      <c r="GH15" s="2">
        <v>25</v>
      </c>
      <c r="GI15" s="2">
        <v>25</v>
      </c>
      <c r="GJ15" s="2">
        <v>0</v>
      </c>
      <c r="GK15" s="2">
        <v>0</v>
      </c>
      <c r="GL15" s="4">
        <v>1</v>
      </c>
      <c r="GM15" s="19">
        <f t="shared" si="24"/>
        <v>0</v>
      </c>
      <c r="GO15" s="2" t="s">
        <v>30</v>
      </c>
      <c r="GP15" s="2">
        <v>25</v>
      </c>
      <c r="GQ15" s="2">
        <v>25</v>
      </c>
      <c r="GR15" s="2">
        <v>0</v>
      </c>
      <c r="GS15" s="2">
        <v>0</v>
      </c>
      <c r="GT15" s="4">
        <v>1</v>
      </c>
      <c r="GU15" s="19">
        <f t="shared" si="25"/>
        <v>0</v>
      </c>
      <c r="GW15" s="2" t="s">
        <v>30</v>
      </c>
      <c r="GX15" s="2">
        <v>25</v>
      </c>
      <c r="GY15" s="2">
        <v>25</v>
      </c>
      <c r="GZ15" s="2">
        <v>0</v>
      </c>
      <c r="HA15" s="2">
        <v>0</v>
      </c>
      <c r="HB15" s="4">
        <v>1</v>
      </c>
      <c r="HC15" s="19">
        <f t="shared" si="26"/>
        <v>0</v>
      </c>
      <c r="HE15" s="2" t="s">
        <v>30</v>
      </c>
      <c r="HF15" s="2">
        <v>25</v>
      </c>
      <c r="HG15" s="2">
        <v>25</v>
      </c>
      <c r="HH15" s="2">
        <v>0</v>
      </c>
      <c r="HI15" s="2">
        <v>0</v>
      </c>
      <c r="HJ15" s="4">
        <v>1</v>
      </c>
      <c r="HK15" s="19">
        <f t="shared" si="27"/>
        <v>0</v>
      </c>
      <c r="HM15" s="2" t="s">
        <v>30</v>
      </c>
      <c r="HN15" s="2">
        <v>25</v>
      </c>
      <c r="HO15" s="2">
        <v>25</v>
      </c>
      <c r="HP15" s="2">
        <v>0</v>
      </c>
      <c r="HQ15" s="2">
        <v>0</v>
      </c>
      <c r="HR15" s="4">
        <v>1</v>
      </c>
      <c r="HS15" s="19">
        <f t="shared" si="28"/>
        <v>0</v>
      </c>
      <c r="HU15" s="2" t="s">
        <v>30</v>
      </c>
      <c r="HV15" s="2">
        <v>25</v>
      </c>
      <c r="HW15" s="2">
        <v>25</v>
      </c>
      <c r="HX15" s="2">
        <v>0</v>
      </c>
      <c r="HY15" s="2">
        <v>0</v>
      </c>
      <c r="HZ15" s="4">
        <v>1</v>
      </c>
      <c r="IA15" s="19">
        <f t="shared" si="29"/>
        <v>0</v>
      </c>
      <c r="IC15" s="2" t="s">
        <v>30</v>
      </c>
      <c r="ID15" s="2">
        <v>25</v>
      </c>
      <c r="IE15" s="2">
        <v>25</v>
      </c>
      <c r="IF15" s="2">
        <v>0</v>
      </c>
      <c r="IG15" s="2">
        <v>0</v>
      </c>
      <c r="IH15" s="4">
        <v>1</v>
      </c>
      <c r="II15" s="19">
        <f t="shared" si="30"/>
        <v>0</v>
      </c>
      <c r="IK15" s="2" t="s">
        <v>30</v>
      </c>
      <c r="IL15" s="2">
        <v>25</v>
      </c>
      <c r="IM15" s="2">
        <v>25</v>
      </c>
      <c r="IN15" s="2">
        <v>0</v>
      </c>
      <c r="IO15" s="2">
        <v>0</v>
      </c>
      <c r="IP15" s="4">
        <v>1</v>
      </c>
      <c r="IQ15" s="19">
        <f t="shared" si="31"/>
        <v>0</v>
      </c>
      <c r="IS15" s="2" t="s">
        <v>30</v>
      </c>
      <c r="IT15" s="2">
        <v>25</v>
      </c>
      <c r="IU15" s="2">
        <v>25</v>
      </c>
      <c r="IV15" s="2">
        <v>0</v>
      </c>
      <c r="IW15" s="2">
        <v>0</v>
      </c>
      <c r="IX15" s="4">
        <v>1</v>
      </c>
      <c r="IY15" s="19">
        <f t="shared" si="32"/>
        <v>0</v>
      </c>
      <c r="JA15" s="2" t="s">
        <v>30</v>
      </c>
      <c r="JB15" s="2">
        <v>25</v>
      </c>
      <c r="JC15" s="2">
        <v>25</v>
      </c>
      <c r="JD15" s="2">
        <v>0</v>
      </c>
      <c r="JE15" s="2">
        <v>0</v>
      </c>
      <c r="JF15" s="4">
        <v>1</v>
      </c>
      <c r="JG15" s="19">
        <f t="shared" si="33"/>
        <v>0</v>
      </c>
      <c r="JI15" s="2" t="s">
        <v>30</v>
      </c>
      <c r="JJ15" s="2">
        <v>25</v>
      </c>
      <c r="JK15" s="2">
        <v>25</v>
      </c>
      <c r="JL15" s="2">
        <v>0</v>
      </c>
      <c r="JM15" s="2">
        <v>0</v>
      </c>
      <c r="JN15" s="4">
        <v>1</v>
      </c>
      <c r="JO15" s="19">
        <f t="shared" si="34"/>
        <v>0</v>
      </c>
      <c r="JQ15" s="2" t="s">
        <v>30</v>
      </c>
      <c r="JR15" s="2">
        <v>25</v>
      </c>
      <c r="JS15" s="2">
        <v>25</v>
      </c>
      <c r="JT15" s="2">
        <v>0</v>
      </c>
      <c r="JU15" s="2">
        <v>0</v>
      </c>
      <c r="JV15" s="4">
        <v>1</v>
      </c>
      <c r="JW15" s="19">
        <f t="shared" si="35"/>
        <v>0</v>
      </c>
      <c r="JY15" s="2" t="s">
        <v>30</v>
      </c>
      <c r="JZ15" s="2">
        <v>25</v>
      </c>
      <c r="KA15" s="2">
        <v>25</v>
      </c>
      <c r="KB15" s="2">
        <v>0</v>
      </c>
      <c r="KC15" s="2">
        <v>0</v>
      </c>
      <c r="KD15" s="4">
        <v>1</v>
      </c>
      <c r="KE15" s="19">
        <f t="shared" si="36"/>
        <v>0</v>
      </c>
      <c r="KG15" s="2" t="s">
        <v>30</v>
      </c>
      <c r="KH15" s="2">
        <v>25</v>
      </c>
      <c r="KI15" s="2">
        <v>25</v>
      </c>
      <c r="KJ15" s="2">
        <v>0</v>
      </c>
      <c r="KK15" s="2">
        <v>0</v>
      </c>
      <c r="KL15" s="4">
        <v>1</v>
      </c>
      <c r="KM15" s="19">
        <f t="shared" si="37"/>
        <v>0</v>
      </c>
      <c r="KO15" s="2" t="s">
        <v>30</v>
      </c>
      <c r="KP15" s="2">
        <v>36</v>
      </c>
      <c r="KQ15" s="2">
        <v>36</v>
      </c>
      <c r="KR15" s="2">
        <v>0</v>
      </c>
      <c r="KS15" s="2">
        <v>0</v>
      </c>
      <c r="KT15" s="4">
        <v>1</v>
      </c>
      <c r="KU15" s="19">
        <f t="shared" si="38"/>
        <v>0</v>
      </c>
      <c r="KW15" s="2" t="s">
        <v>30</v>
      </c>
      <c r="KX15" s="2">
        <v>36</v>
      </c>
      <c r="KY15" s="2">
        <v>36</v>
      </c>
      <c r="KZ15" s="2">
        <v>0</v>
      </c>
      <c r="LA15" s="2">
        <v>0</v>
      </c>
      <c r="LB15" s="4">
        <f>KY15/KX15</f>
        <v>1</v>
      </c>
      <c r="LC15" s="19">
        <f t="shared" si="39"/>
        <v>0</v>
      </c>
      <c r="LE15" s="2" t="s">
        <v>30</v>
      </c>
      <c r="LF15" s="2">
        <v>36</v>
      </c>
      <c r="LG15" s="2">
        <v>36</v>
      </c>
      <c r="LH15" s="2">
        <v>0</v>
      </c>
      <c r="LI15" s="2">
        <v>0</v>
      </c>
      <c r="LJ15" s="4">
        <v>1</v>
      </c>
      <c r="LK15" s="19">
        <f t="shared" si="40"/>
        <v>0</v>
      </c>
      <c r="LM15" s="2" t="s">
        <v>30</v>
      </c>
      <c r="LN15" s="2">
        <v>36</v>
      </c>
      <c r="LO15" s="2">
        <v>36</v>
      </c>
      <c r="LP15" s="2">
        <v>0</v>
      </c>
      <c r="LQ15" s="2">
        <v>0</v>
      </c>
      <c r="LR15" s="4">
        <v>1</v>
      </c>
      <c r="LS15" s="19">
        <f t="shared" si="41"/>
        <v>0</v>
      </c>
      <c r="LU15" s="2" t="s">
        <v>30</v>
      </c>
      <c r="LV15" s="2">
        <v>36</v>
      </c>
      <c r="LW15" s="2">
        <v>36</v>
      </c>
      <c r="LX15" s="2">
        <v>0</v>
      </c>
      <c r="LY15" s="2">
        <v>0</v>
      </c>
      <c r="LZ15" s="4">
        <v>1</v>
      </c>
      <c r="MA15" s="19">
        <f t="shared" si="42"/>
        <v>0</v>
      </c>
      <c r="MC15" s="2" t="s">
        <v>30</v>
      </c>
      <c r="MD15" s="2">
        <v>36</v>
      </c>
      <c r="ME15" s="2">
        <v>36</v>
      </c>
      <c r="MF15" s="2">
        <v>0</v>
      </c>
      <c r="MG15" s="2">
        <v>0</v>
      </c>
      <c r="MH15" s="4">
        <f t="shared" si="108"/>
        <v>1</v>
      </c>
      <c r="MI15" s="19">
        <f t="shared" si="43"/>
        <v>0</v>
      </c>
      <c r="MK15" s="2" t="s">
        <v>30</v>
      </c>
      <c r="ML15" s="2">
        <v>36</v>
      </c>
      <c r="MM15" s="2">
        <v>36</v>
      </c>
      <c r="MN15" s="2">
        <v>0</v>
      </c>
      <c r="MO15" s="2">
        <v>0</v>
      </c>
      <c r="MP15" s="4">
        <v>1</v>
      </c>
      <c r="MQ15" s="19">
        <f t="shared" si="109"/>
        <v>0</v>
      </c>
      <c r="MS15" s="2" t="s">
        <v>30</v>
      </c>
      <c r="MT15" s="2">
        <v>36</v>
      </c>
      <c r="MU15" s="2">
        <v>36</v>
      </c>
      <c r="MV15" s="2">
        <v>0</v>
      </c>
      <c r="MW15" s="2">
        <v>0</v>
      </c>
      <c r="MX15" s="4">
        <v>1</v>
      </c>
      <c r="MY15" s="19">
        <f t="shared" si="44"/>
        <v>0</v>
      </c>
      <c r="NA15" s="2" t="s">
        <v>30</v>
      </c>
      <c r="NB15" s="2">
        <v>36</v>
      </c>
      <c r="NC15" s="2">
        <v>36</v>
      </c>
      <c r="ND15" s="2">
        <v>0</v>
      </c>
      <c r="NE15" s="2">
        <v>0</v>
      </c>
      <c r="NF15" s="4">
        <v>1</v>
      </c>
      <c r="NG15" s="19">
        <f t="shared" si="45"/>
        <v>0</v>
      </c>
      <c r="NI15" s="2" t="s">
        <v>30</v>
      </c>
      <c r="NJ15" s="2">
        <v>36</v>
      </c>
      <c r="NK15" s="2">
        <v>36</v>
      </c>
      <c r="NL15" s="2">
        <v>0</v>
      </c>
      <c r="NM15" s="2">
        <v>0</v>
      </c>
      <c r="NN15" s="4">
        <v>1</v>
      </c>
      <c r="NO15" s="19">
        <f t="shared" si="46"/>
        <v>0</v>
      </c>
      <c r="NQ15" s="2" t="s">
        <v>30</v>
      </c>
      <c r="NR15" s="2">
        <v>36</v>
      </c>
      <c r="NS15" s="2">
        <v>36</v>
      </c>
      <c r="NT15" s="2">
        <v>0</v>
      </c>
      <c r="NU15" s="2">
        <v>0</v>
      </c>
      <c r="NV15" s="4">
        <v>1</v>
      </c>
      <c r="NW15" s="19">
        <f t="shared" si="47"/>
        <v>0</v>
      </c>
      <c r="NY15" s="2" t="s">
        <v>30</v>
      </c>
      <c r="NZ15" s="2">
        <v>36</v>
      </c>
      <c r="OA15" s="2">
        <v>36</v>
      </c>
      <c r="OB15" s="2">
        <v>0</v>
      </c>
      <c r="OC15" s="2">
        <v>0</v>
      </c>
      <c r="OD15" s="4">
        <v>1</v>
      </c>
      <c r="OE15" s="19">
        <f t="shared" si="48"/>
        <v>0</v>
      </c>
      <c r="OG15" s="2" t="s">
        <v>30</v>
      </c>
      <c r="OH15" s="2">
        <v>36</v>
      </c>
      <c r="OI15" s="2">
        <v>36</v>
      </c>
      <c r="OJ15" s="2">
        <v>0</v>
      </c>
      <c r="OK15" s="2">
        <v>0</v>
      </c>
      <c r="OL15" s="4">
        <v>1</v>
      </c>
      <c r="OM15" s="19">
        <f t="shared" si="49"/>
        <v>0</v>
      </c>
      <c r="OO15" s="2" t="s">
        <v>30</v>
      </c>
      <c r="OP15" s="2">
        <v>36</v>
      </c>
      <c r="OQ15" s="2">
        <v>36</v>
      </c>
      <c r="OR15" s="2">
        <v>0</v>
      </c>
      <c r="OS15" s="2">
        <v>0</v>
      </c>
      <c r="OT15" s="4">
        <f t="shared" si="110"/>
        <v>1</v>
      </c>
      <c r="OU15" s="19">
        <f t="shared" si="50"/>
        <v>0</v>
      </c>
      <c r="OW15" s="129" t="s">
        <v>30</v>
      </c>
      <c r="OX15" s="129">
        <v>36</v>
      </c>
      <c r="OY15" s="129">
        <v>36</v>
      </c>
      <c r="OZ15" s="129">
        <v>0</v>
      </c>
      <c r="PA15" s="129">
        <v>0</v>
      </c>
      <c r="PB15" s="135">
        <v>1</v>
      </c>
      <c r="PC15" s="132">
        <v>0</v>
      </c>
      <c r="PD15" s="129"/>
      <c r="PE15" s="129" t="s">
        <v>30</v>
      </c>
      <c r="PF15" s="129">
        <v>36</v>
      </c>
      <c r="PG15" s="129">
        <v>36</v>
      </c>
      <c r="PH15" s="129">
        <v>0</v>
      </c>
      <c r="PI15" s="129">
        <v>0</v>
      </c>
      <c r="PJ15" s="135">
        <v>1</v>
      </c>
      <c r="PK15" s="132">
        <v>0</v>
      </c>
      <c r="PM15" s="156" t="s">
        <v>30</v>
      </c>
      <c r="PN15" s="156">
        <v>36</v>
      </c>
      <c r="PO15" s="156">
        <v>36</v>
      </c>
      <c r="PP15" s="156">
        <v>0</v>
      </c>
      <c r="PQ15" s="156">
        <v>0</v>
      </c>
      <c r="PR15" s="162">
        <v>1</v>
      </c>
      <c r="PS15" s="132">
        <f t="shared" si="51"/>
        <v>0</v>
      </c>
      <c r="PT15" s="121"/>
      <c r="PU15" s="156" t="s">
        <v>30</v>
      </c>
      <c r="PV15" s="156">
        <v>36</v>
      </c>
      <c r="PW15" s="156">
        <v>36</v>
      </c>
      <c r="PX15" s="156">
        <v>0</v>
      </c>
      <c r="PY15" s="156">
        <v>0</v>
      </c>
      <c r="PZ15" s="162">
        <v>1</v>
      </c>
      <c r="QA15" s="132">
        <f t="shared" si="52"/>
        <v>0</v>
      </c>
      <c r="QB15" s="121"/>
      <c r="QC15" s="156" t="s">
        <v>30</v>
      </c>
      <c r="QD15" s="156">
        <v>36</v>
      </c>
      <c r="QE15" s="156">
        <v>36</v>
      </c>
      <c r="QF15" s="156">
        <v>0</v>
      </c>
      <c r="QG15" s="156">
        <v>0</v>
      </c>
      <c r="QH15" s="162">
        <v>1</v>
      </c>
      <c r="QI15" s="132">
        <f t="shared" si="53"/>
        <v>0</v>
      </c>
      <c r="QJ15" s="121"/>
      <c r="QK15" s="156" t="s">
        <v>30</v>
      </c>
      <c r="QL15" s="156">
        <v>36</v>
      </c>
      <c r="QM15" s="156">
        <v>36</v>
      </c>
      <c r="QN15" s="156">
        <v>0</v>
      </c>
      <c r="QO15" s="156">
        <v>0</v>
      </c>
      <c r="QP15" s="162">
        <v>1</v>
      </c>
      <c r="QQ15" s="132">
        <f t="shared" si="54"/>
        <v>0</v>
      </c>
      <c r="QR15" s="121"/>
      <c r="QS15" s="156" t="s">
        <v>30</v>
      </c>
      <c r="QT15" s="156">
        <v>36</v>
      </c>
      <c r="QU15" s="156">
        <v>27</v>
      </c>
      <c r="QV15" s="156">
        <v>9</v>
      </c>
      <c r="QW15" s="156">
        <v>0</v>
      </c>
      <c r="QX15" s="162">
        <v>0.75</v>
      </c>
      <c r="QY15" s="158">
        <f t="shared" si="55"/>
        <v>-0.25</v>
      </c>
      <c r="QZ15" s="121"/>
      <c r="RA15" s="156" t="s">
        <v>30</v>
      </c>
      <c r="RB15" s="156">
        <v>36</v>
      </c>
      <c r="RC15" s="156">
        <v>36</v>
      </c>
      <c r="RD15" s="156">
        <v>0</v>
      </c>
      <c r="RE15" s="156">
        <v>0</v>
      </c>
      <c r="RF15" s="162">
        <v>1</v>
      </c>
      <c r="RG15" s="132">
        <f t="shared" si="56"/>
        <v>0.25</v>
      </c>
      <c r="RH15" s="121">
        <v>6</v>
      </c>
      <c r="RI15" s="121"/>
      <c r="RJ15" s="156" t="s">
        <v>30</v>
      </c>
      <c r="RK15" s="156">
        <v>36</v>
      </c>
      <c r="RL15" s="156">
        <v>36</v>
      </c>
      <c r="RM15" s="156">
        <v>0</v>
      </c>
      <c r="RN15" s="156">
        <v>0</v>
      </c>
      <c r="RO15" s="162">
        <f t="shared" si="57"/>
        <v>1</v>
      </c>
      <c r="RP15" s="132">
        <f t="shared" si="58"/>
        <v>0</v>
      </c>
      <c r="RQ15" s="121"/>
      <c r="RR15" s="121"/>
      <c r="RS15" s="121"/>
      <c r="RT15" s="121"/>
      <c r="RU15" s="121"/>
      <c r="RV15" s="121"/>
      <c r="RW15" s="132"/>
      <c r="RX15" s="121"/>
      <c r="RY15" s="121"/>
      <c r="RZ15" s="121"/>
      <c r="SA15" s="121"/>
      <c r="SB15" s="121"/>
      <c r="SC15" s="121"/>
      <c r="SD15" s="132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U15" s="157" t="s">
        <v>30</v>
      </c>
      <c r="SV15" s="157">
        <v>36</v>
      </c>
      <c r="SW15" s="157">
        <v>36</v>
      </c>
      <c r="SX15" s="157">
        <v>0</v>
      </c>
      <c r="SY15" s="157">
        <v>0</v>
      </c>
      <c r="SZ15" s="158">
        <f t="shared" si="111"/>
        <v>1</v>
      </c>
      <c r="TA15" s="132">
        <f t="shared" si="59"/>
        <v>0</v>
      </c>
      <c r="TC15" s="157" t="s">
        <v>30</v>
      </c>
      <c r="TD15" s="157">
        <v>36</v>
      </c>
      <c r="TE15" s="157">
        <v>36</v>
      </c>
      <c r="TF15" s="157">
        <v>0</v>
      </c>
      <c r="TG15" s="157">
        <v>0</v>
      </c>
      <c r="TH15" s="158">
        <f t="shared" si="60"/>
        <v>1</v>
      </c>
      <c r="TI15" s="132">
        <f t="shared" si="61"/>
        <v>0</v>
      </c>
      <c r="TK15" s="157" t="s">
        <v>30</v>
      </c>
      <c r="TL15" s="157">
        <v>36</v>
      </c>
      <c r="TM15" s="157">
        <v>36</v>
      </c>
      <c r="TN15" s="157">
        <v>0</v>
      </c>
      <c r="TO15" s="157">
        <v>0</v>
      </c>
      <c r="TP15" s="158">
        <f t="shared" si="62"/>
        <v>1</v>
      </c>
      <c r="TQ15" s="132">
        <f t="shared" si="63"/>
        <v>0</v>
      </c>
      <c r="TS15" s="157" t="s">
        <v>30</v>
      </c>
      <c r="TT15" s="157">
        <v>36</v>
      </c>
      <c r="TU15" s="157">
        <v>36</v>
      </c>
      <c r="TV15" s="157">
        <v>0</v>
      </c>
      <c r="TW15" s="157">
        <v>0</v>
      </c>
      <c r="TX15" s="158">
        <f t="shared" si="64"/>
        <v>1</v>
      </c>
      <c r="TY15" s="132">
        <f t="shared" si="65"/>
        <v>0</v>
      </c>
      <c r="UA15" s="157" t="s">
        <v>30</v>
      </c>
      <c r="UB15" s="157">
        <v>36</v>
      </c>
      <c r="UC15" s="157">
        <v>36</v>
      </c>
      <c r="UD15" s="157">
        <v>0</v>
      </c>
      <c r="UE15" s="157">
        <v>0</v>
      </c>
      <c r="UF15" s="158">
        <f t="shared" si="66"/>
        <v>1</v>
      </c>
      <c r="UG15" s="132">
        <f t="shared" si="67"/>
        <v>0</v>
      </c>
      <c r="UI15" s="157" t="s">
        <v>30</v>
      </c>
      <c r="UJ15" s="157">
        <v>36</v>
      </c>
      <c r="UK15" s="157">
        <v>36</v>
      </c>
      <c r="UL15" s="157">
        <v>0</v>
      </c>
      <c r="UM15" s="157">
        <v>0</v>
      </c>
      <c r="UN15" s="158">
        <f t="shared" si="68"/>
        <v>1</v>
      </c>
      <c r="UO15" s="132">
        <f t="shared" si="69"/>
        <v>0</v>
      </c>
      <c r="UQ15" s="157" t="s">
        <v>30</v>
      </c>
      <c r="UR15" s="157">
        <v>36</v>
      </c>
      <c r="US15" s="157">
        <v>36</v>
      </c>
      <c r="UT15" s="157">
        <v>0</v>
      </c>
      <c r="UU15" s="157">
        <v>0</v>
      </c>
      <c r="UV15" s="158">
        <f t="shared" si="70"/>
        <v>1</v>
      </c>
      <c r="UW15" s="132">
        <f t="shared" si="71"/>
        <v>0</v>
      </c>
      <c r="UY15" s="157" t="s">
        <v>30</v>
      </c>
      <c r="UZ15" s="157">
        <v>36</v>
      </c>
      <c r="VA15" s="157">
        <v>36</v>
      </c>
      <c r="VB15" s="157">
        <v>0</v>
      </c>
      <c r="VC15" s="157">
        <v>0</v>
      </c>
      <c r="VD15" s="158">
        <f t="shared" si="72"/>
        <v>1</v>
      </c>
      <c r="VE15" s="132">
        <f t="shared" si="73"/>
        <v>0</v>
      </c>
      <c r="VG15" s="157" t="s">
        <v>30</v>
      </c>
      <c r="VH15" s="157">
        <v>36</v>
      </c>
      <c r="VI15" s="157">
        <v>36</v>
      </c>
      <c r="VJ15" s="157">
        <v>0</v>
      </c>
      <c r="VK15" s="157">
        <v>0</v>
      </c>
      <c r="VL15" s="158">
        <f t="shared" si="74"/>
        <v>1</v>
      </c>
      <c r="VM15" s="132">
        <f t="shared" si="75"/>
        <v>0</v>
      </c>
      <c r="VO15" s="157" t="s">
        <v>30</v>
      </c>
      <c r="VP15" s="157">
        <v>36</v>
      </c>
      <c r="VQ15" s="157">
        <v>36</v>
      </c>
      <c r="VR15" s="157">
        <v>0</v>
      </c>
      <c r="VS15" s="157">
        <v>0</v>
      </c>
      <c r="VT15" s="158">
        <f t="shared" si="76"/>
        <v>1</v>
      </c>
      <c r="VU15" s="132">
        <f t="shared" si="77"/>
        <v>0</v>
      </c>
      <c r="VW15" s="157" t="s">
        <v>30</v>
      </c>
      <c r="VX15" s="157">
        <v>36</v>
      </c>
      <c r="VY15" s="157">
        <v>36</v>
      </c>
      <c r="VZ15" s="157">
        <v>0</v>
      </c>
      <c r="WA15" s="157">
        <v>0</v>
      </c>
      <c r="WB15" s="158">
        <f t="shared" si="78"/>
        <v>1</v>
      </c>
      <c r="WC15" s="132">
        <f t="shared" si="79"/>
        <v>0</v>
      </c>
      <c r="WE15" s="157" t="s">
        <v>30</v>
      </c>
      <c r="WF15" s="157">
        <v>36</v>
      </c>
      <c r="WG15" s="157">
        <v>36</v>
      </c>
      <c r="WH15" s="157">
        <v>0</v>
      </c>
      <c r="WI15" s="157">
        <v>0</v>
      </c>
      <c r="WJ15" s="158">
        <f t="shared" si="80"/>
        <v>1</v>
      </c>
      <c r="WK15" s="132">
        <f t="shared" si="81"/>
        <v>0</v>
      </c>
      <c r="WM15" s="157" t="s">
        <v>30</v>
      </c>
      <c r="WN15" s="157">
        <v>36</v>
      </c>
      <c r="WO15" s="157">
        <v>36</v>
      </c>
      <c r="WP15" s="157">
        <v>0</v>
      </c>
      <c r="WQ15" s="157">
        <v>0</v>
      </c>
      <c r="WR15" s="158">
        <f t="shared" si="82"/>
        <v>1</v>
      </c>
      <c r="WS15" s="132">
        <f t="shared" si="83"/>
        <v>0</v>
      </c>
      <c r="WU15" s="157" t="s">
        <v>30</v>
      </c>
      <c r="WV15" s="157">
        <v>36</v>
      </c>
      <c r="WW15" s="157">
        <v>36</v>
      </c>
      <c r="WX15" s="157">
        <v>0</v>
      </c>
      <c r="WY15" s="157">
        <v>0</v>
      </c>
      <c r="WZ15" s="158">
        <f t="shared" si="84"/>
        <v>1</v>
      </c>
      <c r="XA15" s="132">
        <f t="shared" si="85"/>
        <v>0</v>
      </c>
      <c r="XC15" s="157" t="s">
        <v>30</v>
      </c>
      <c r="XD15" s="157">
        <v>36</v>
      </c>
      <c r="XE15" s="157">
        <v>36</v>
      </c>
      <c r="XF15" s="157">
        <v>0</v>
      </c>
      <c r="XG15" s="157">
        <v>0</v>
      </c>
      <c r="XH15" s="158">
        <f t="shared" si="86"/>
        <v>1</v>
      </c>
      <c r="XI15" s="132">
        <f t="shared" si="87"/>
        <v>0</v>
      </c>
      <c r="XK15" s="157" t="s">
        <v>30</v>
      </c>
      <c r="XL15" s="157">
        <v>36</v>
      </c>
      <c r="XM15" s="157">
        <v>36</v>
      </c>
      <c r="XN15" s="157">
        <v>0</v>
      </c>
      <c r="XO15" s="157">
        <v>0</v>
      </c>
      <c r="XP15" s="158">
        <f t="shared" si="88"/>
        <v>1</v>
      </c>
      <c r="XQ15" s="132">
        <f t="shared" si="89"/>
        <v>0</v>
      </c>
      <c r="XS15" s="157" t="s">
        <v>30</v>
      </c>
      <c r="XT15" s="157">
        <v>36</v>
      </c>
      <c r="XU15" s="157">
        <v>36</v>
      </c>
      <c r="XV15" s="157">
        <v>0</v>
      </c>
      <c r="XW15" s="157">
        <v>0</v>
      </c>
      <c r="XX15" s="158">
        <f t="shared" si="90"/>
        <v>1</v>
      </c>
      <c r="XY15" s="132">
        <f t="shared" si="91"/>
        <v>0</v>
      </c>
      <c r="YA15" s="157" t="s">
        <v>30</v>
      </c>
      <c r="YB15" s="157">
        <v>36</v>
      </c>
      <c r="YC15" s="157">
        <v>36</v>
      </c>
      <c r="YD15" s="157">
        <v>0</v>
      </c>
      <c r="YE15" s="157">
        <v>0</v>
      </c>
      <c r="YF15" s="158">
        <f t="shared" si="92"/>
        <v>1</v>
      </c>
      <c r="YG15" s="132">
        <f t="shared" si="93"/>
        <v>0</v>
      </c>
      <c r="YI15" s="157" t="s">
        <v>30</v>
      </c>
      <c r="YJ15" s="157">
        <v>36</v>
      </c>
      <c r="YK15" s="157">
        <v>36</v>
      </c>
      <c r="YL15" s="157">
        <v>0</v>
      </c>
      <c r="YM15" s="157">
        <v>0</v>
      </c>
      <c r="YN15" s="158">
        <f t="shared" si="94"/>
        <v>1</v>
      </c>
      <c r="YO15" s="132">
        <f t="shared" si="95"/>
        <v>0</v>
      </c>
      <c r="YQ15" s="157" t="s">
        <v>30</v>
      </c>
      <c r="YR15" s="157">
        <v>36</v>
      </c>
      <c r="YS15" s="157">
        <v>36</v>
      </c>
      <c r="YT15" s="157">
        <v>0</v>
      </c>
      <c r="YU15" s="157">
        <v>0</v>
      </c>
      <c r="YV15" s="158">
        <f t="shared" si="96"/>
        <v>1</v>
      </c>
      <c r="YW15" s="132">
        <f t="shared" si="97"/>
        <v>0</v>
      </c>
      <c r="YY15" s="157" t="s">
        <v>30</v>
      </c>
      <c r="YZ15" s="157">
        <v>36</v>
      </c>
      <c r="ZA15" s="157">
        <v>36</v>
      </c>
      <c r="ZB15" s="157">
        <v>0</v>
      </c>
      <c r="ZC15" s="157">
        <v>0</v>
      </c>
      <c r="ZD15" s="158">
        <f t="shared" si="98"/>
        <v>1</v>
      </c>
      <c r="ZE15" s="132">
        <f t="shared" si="99"/>
        <v>0</v>
      </c>
      <c r="ZG15" s="157" t="s">
        <v>30</v>
      </c>
      <c r="ZH15" s="157">
        <v>36</v>
      </c>
      <c r="ZI15" s="157">
        <v>36</v>
      </c>
      <c r="ZJ15" s="157">
        <v>0</v>
      </c>
      <c r="ZK15" s="157">
        <v>0</v>
      </c>
      <c r="ZL15" s="158">
        <f t="shared" si="100"/>
        <v>1</v>
      </c>
      <c r="ZM15" s="132">
        <f t="shared" si="101"/>
        <v>0</v>
      </c>
      <c r="ZO15" s="157" t="s">
        <v>30</v>
      </c>
      <c r="ZP15" s="157">
        <v>36</v>
      </c>
      <c r="ZQ15" s="157">
        <v>36</v>
      </c>
      <c r="ZR15" s="157">
        <v>0</v>
      </c>
      <c r="ZS15" s="157">
        <v>0</v>
      </c>
      <c r="ZT15" s="158">
        <f t="shared" si="102"/>
        <v>1</v>
      </c>
      <c r="ZU15" s="132">
        <f t="shared" si="103"/>
        <v>0</v>
      </c>
      <c r="ZW15" s="157" t="s">
        <v>30</v>
      </c>
      <c r="ZX15" s="157">
        <v>40</v>
      </c>
      <c r="ZY15" s="157">
        <v>40</v>
      </c>
      <c r="ZZ15" s="157">
        <v>0</v>
      </c>
      <c r="AAA15" s="157">
        <v>0</v>
      </c>
      <c r="AAB15" s="158">
        <f t="shared" si="104"/>
        <v>1</v>
      </c>
      <c r="AAC15" s="132">
        <f t="shared" si="105"/>
        <v>0</v>
      </c>
      <c r="AAE15" s="157" t="s">
        <v>30</v>
      </c>
      <c r="AAF15" s="157">
        <v>40</v>
      </c>
      <c r="AAG15" s="157">
        <v>40</v>
      </c>
      <c r="AAH15" s="157">
        <v>0</v>
      </c>
      <c r="AAI15" s="157">
        <v>0</v>
      </c>
      <c r="AAJ15" s="158">
        <f t="shared" si="106"/>
        <v>1</v>
      </c>
      <c r="AAK15" s="132">
        <f t="shared" si="107"/>
        <v>0</v>
      </c>
    </row>
    <row r="16" spans="1:713" ht="15">
      <c r="A16" s="19">
        <v>1</v>
      </c>
      <c r="B16" s="19"/>
      <c r="C16" s="18" t="s">
        <v>31</v>
      </c>
      <c r="D16" s="18">
        <v>6</v>
      </c>
      <c r="E16" s="18">
        <v>6</v>
      </c>
      <c r="F16" s="18">
        <v>0</v>
      </c>
      <c r="G16" s="18">
        <v>0</v>
      </c>
      <c r="H16" s="19">
        <v>1</v>
      </c>
      <c r="J16" s="58" t="s">
        <v>31</v>
      </c>
      <c r="K16" s="58">
        <v>6</v>
      </c>
      <c r="L16" s="58">
        <v>6</v>
      </c>
      <c r="M16" s="58">
        <v>0</v>
      </c>
      <c r="N16" s="58">
        <v>0</v>
      </c>
      <c r="O16" s="59">
        <v>1</v>
      </c>
      <c r="P16" s="59">
        <f t="shared" si="0"/>
        <v>0</v>
      </c>
      <c r="R16" s="18" t="s">
        <v>31</v>
      </c>
      <c r="S16" s="18">
        <v>6</v>
      </c>
      <c r="T16" s="18">
        <v>6</v>
      </c>
      <c r="U16" s="18">
        <v>0</v>
      </c>
      <c r="V16" s="18">
        <v>0</v>
      </c>
      <c r="W16" s="19">
        <v>1</v>
      </c>
      <c r="X16" s="19">
        <f t="shared" si="1"/>
        <v>0</v>
      </c>
      <c r="Z16" s="51" t="s">
        <v>31</v>
      </c>
      <c r="AA16" s="51">
        <v>6</v>
      </c>
      <c r="AB16" s="52">
        <v>6</v>
      </c>
      <c r="AC16" s="53">
        <v>0</v>
      </c>
      <c r="AD16" s="51">
        <v>0</v>
      </c>
      <c r="AE16" s="54">
        <v>1</v>
      </c>
      <c r="AF16" s="19">
        <f t="shared" si="2"/>
        <v>0</v>
      </c>
      <c r="AH16" s="19">
        <v>1</v>
      </c>
      <c r="AI16" s="19">
        <f t="shared" si="3"/>
        <v>0</v>
      </c>
      <c r="AK16" s="18" t="s">
        <v>31</v>
      </c>
      <c r="AL16" s="18">
        <v>6</v>
      </c>
      <c r="AM16" s="18">
        <v>6</v>
      </c>
      <c r="AN16" s="18">
        <v>0</v>
      </c>
      <c r="AO16" s="18">
        <v>0</v>
      </c>
      <c r="AP16" s="19">
        <f t="shared" si="4"/>
        <v>1</v>
      </c>
      <c r="AQ16" s="19">
        <f t="shared" si="5"/>
        <v>0</v>
      </c>
      <c r="AS16" s="18" t="s">
        <v>31</v>
      </c>
      <c r="AT16" s="18">
        <v>6</v>
      </c>
      <c r="AU16" s="18">
        <v>6</v>
      </c>
      <c r="AV16" s="18">
        <v>0</v>
      </c>
      <c r="AW16" s="18">
        <v>0</v>
      </c>
      <c r="AX16" s="19">
        <v>1</v>
      </c>
      <c r="AY16" s="19">
        <f t="shared" si="6"/>
        <v>0</v>
      </c>
      <c r="BA16" s="18" t="s">
        <v>31</v>
      </c>
      <c r="BB16" s="18">
        <v>6</v>
      </c>
      <c r="BC16" s="18">
        <v>6</v>
      </c>
      <c r="BD16" s="18">
        <v>0</v>
      </c>
      <c r="BE16" s="18">
        <v>0</v>
      </c>
      <c r="BF16" s="19">
        <v>1</v>
      </c>
      <c r="BG16" s="19">
        <f t="shared" si="7"/>
        <v>0</v>
      </c>
      <c r="BI16" s="18" t="s">
        <v>31</v>
      </c>
      <c r="BJ16" s="18">
        <v>6</v>
      </c>
      <c r="BK16" s="18">
        <v>6</v>
      </c>
      <c r="BL16" s="18">
        <v>0</v>
      </c>
      <c r="BM16" s="18">
        <v>0</v>
      </c>
      <c r="BN16" s="19">
        <v>1</v>
      </c>
      <c r="BO16" s="19">
        <f t="shared" si="8"/>
        <v>0</v>
      </c>
      <c r="BQ16" s="18" t="s">
        <v>31</v>
      </c>
      <c r="BR16" s="18">
        <v>6</v>
      </c>
      <c r="BS16" s="18">
        <v>6</v>
      </c>
      <c r="BT16" s="18">
        <v>0</v>
      </c>
      <c r="BU16" s="18">
        <v>0</v>
      </c>
      <c r="BV16" s="19">
        <v>1</v>
      </c>
      <c r="BW16" s="19">
        <f t="shared" si="9"/>
        <v>0</v>
      </c>
      <c r="BY16" s="18" t="s">
        <v>31</v>
      </c>
      <c r="BZ16" s="18">
        <v>6</v>
      </c>
      <c r="CA16" s="18">
        <v>6</v>
      </c>
      <c r="CB16" s="18">
        <v>0</v>
      </c>
      <c r="CC16" s="18">
        <v>0</v>
      </c>
      <c r="CD16" s="19">
        <v>1</v>
      </c>
      <c r="CE16" s="19">
        <f t="shared" si="10"/>
        <v>0</v>
      </c>
      <c r="CG16" s="2" t="s">
        <v>31</v>
      </c>
      <c r="CH16" s="2">
        <v>6</v>
      </c>
      <c r="CI16" s="2">
        <v>6</v>
      </c>
      <c r="CJ16" s="2">
        <v>0</v>
      </c>
      <c r="CK16" s="2">
        <v>0</v>
      </c>
      <c r="CL16" s="4">
        <v>1</v>
      </c>
      <c r="CM16" s="19">
        <f t="shared" si="11"/>
        <v>0</v>
      </c>
      <c r="CO16" s="2" t="s">
        <v>31</v>
      </c>
      <c r="CP16" s="2">
        <v>6</v>
      </c>
      <c r="CQ16" s="2">
        <v>6</v>
      </c>
      <c r="CR16" s="2">
        <v>0</v>
      </c>
      <c r="CS16" s="2">
        <v>0</v>
      </c>
      <c r="CT16" s="4">
        <v>1</v>
      </c>
      <c r="CU16" s="19">
        <f t="shared" si="12"/>
        <v>0</v>
      </c>
      <c r="CW16" s="2" t="s">
        <v>31</v>
      </c>
      <c r="CX16" s="2">
        <v>6</v>
      </c>
      <c r="CY16" s="2">
        <v>6</v>
      </c>
      <c r="CZ16" s="2">
        <v>0</v>
      </c>
      <c r="DA16" s="2">
        <v>0</v>
      </c>
      <c r="DB16" s="4">
        <v>1</v>
      </c>
      <c r="DC16" s="19">
        <f t="shared" si="13"/>
        <v>0</v>
      </c>
      <c r="DE16" s="2" t="s">
        <v>31</v>
      </c>
      <c r="DF16" s="2">
        <v>6</v>
      </c>
      <c r="DG16" s="2">
        <v>6</v>
      </c>
      <c r="DH16" s="2">
        <v>0</v>
      </c>
      <c r="DI16" s="2">
        <v>0</v>
      </c>
      <c r="DJ16" s="4">
        <v>1</v>
      </c>
      <c r="DK16" s="19">
        <f t="shared" si="14"/>
        <v>0</v>
      </c>
      <c r="DM16" s="2" t="s">
        <v>31</v>
      </c>
      <c r="DN16" s="2">
        <v>6</v>
      </c>
      <c r="DO16" s="2">
        <v>6</v>
      </c>
      <c r="DP16" s="2">
        <v>0</v>
      </c>
      <c r="DQ16" s="2">
        <v>0</v>
      </c>
      <c r="DR16" s="4">
        <v>1</v>
      </c>
      <c r="DS16" s="19">
        <f t="shared" si="15"/>
        <v>0</v>
      </c>
      <c r="DU16" s="2" t="s">
        <v>31</v>
      </c>
      <c r="DV16" s="2">
        <v>6</v>
      </c>
      <c r="DW16" s="2">
        <v>6</v>
      </c>
      <c r="DX16" s="2">
        <v>0</v>
      </c>
      <c r="DY16" s="2">
        <v>0</v>
      </c>
      <c r="DZ16" s="4">
        <v>1</v>
      </c>
      <c r="EA16" s="19">
        <f t="shared" si="16"/>
        <v>0</v>
      </c>
      <c r="EC16" s="2" t="s">
        <v>31</v>
      </c>
      <c r="ED16" s="2">
        <v>6</v>
      </c>
      <c r="EE16" s="2">
        <v>6</v>
      </c>
      <c r="EF16" s="2">
        <v>0</v>
      </c>
      <c r="EG16" s="2">
        <v>0</v>
      </c>
      <c r="EH16" s="4">
        <v>1</v>
      </c>
      <c r="EI16" s="19">
        <f t="shared" si="17"/>
        <v>0</v>
      </c>
      <c r="EK16" s="2" t="s">
        <v>31</v>
      </c>
      <c r="EL16" s="2">
        <v>6</v>
      </c>
      <c r="EM16" s="2">
        <v>6</v>
      </c>
      <c r="EN16" s="2">
        <v>0</v>
      </c>
      <c r="EO16" s="2">
        <v>0</v>
      </c>
      <c r="EP16" s="4">
        <v>1</v>
      </c>
      <c r="EQ16" s="19">
        <f t="shared" si="18"/>
        <v>0</v>
      </c>
      <c r="ES16" s="2" t="s">
        <v>31</v>
      </c>
      <c r="ET16" s="2">
        <v>6</v>
      </c>
      <c r="EU16" s="2">
        <v>6</v>
      </c>
      <c r="EV16" s="2">
        <v>0</v>
      </c>
      <c r="EW16" s="2">
        <v>0</v>
      </c>
      <c r="EX16" s="4">
        <v>1</v>
      </c>
      <c r="EY16" s="19">
        <f t="shared" si="19"/>
        <v>0</v>
      </c>
      <c r="FA16" s="2" t="s">
        <v>31</v>
      </c>
      <c r="FB16" s="2">
        <v>6</v>
      </c>
      <c r="FC16" s="2">
        <v>6</v>
      </c>
      <c r="FD16" s="2">
        <v>0</v>
      </c>
      <c r="FE16" s="2">
        <v>0</v>
      </c>
      <c r="FF16" s="4">
        <v>1</v>
      </c>
      <c r="FG16" s="19">
        <f t="shared" si="20"/>
        <v>0</v>
      </c>
      <c r="FI16" s="2" t="s">
        <v>31</v>
      </c>
      <c r="FJ16" s="2">
        <v>6</v>
      </c>
      <c r="FK16" s="2">
        <v>6</v>
      </c>
      <c r="FL16" s="2">
        <v>0</v>
      </c>
      <c r="FM16" s="2">
        <v>0</v>
      </c>
      <c r="FN16" s="4">
        <v>1</v>
      </c>
      <c r="FO16" s="19">
        <f t="shared" si="21"/>
        <v>0</v>
      </c>
      <c r="FQ16" s="2" t="s">
        <v>31</v>
      </c>
      <c r="FR16" s="2">
        <v>6</v>
      </c>
      <c r="FS16" s="2">
        <v>6</v>
      </c>
      <c r="FT16" s="2">
        <v>0</v>
      </c>
      <c r="FU16" s="2">
        <v>0</v>
      </c>
      <c r="FV16" s="4">
        <v>1</v>
      </c>
      <c r="FW16" s="19">
        <f t="shared" si="22"/>
        <v>0</v>
      </c>
      <c r="FY16" s="2" t="s">
        <v>31</v>
      </c>
      <c r="FZ16" s="2">
        <v>6</v>
      </c>
      <c r="GA16" s="2">
        <v>6</v>
      </c>
      <c r="GB16" s="2">
        <v>0</v>
      </c>
      <c r="GC16" s="2">
        <v>0</v>
      </c>
      <c r="GD16" s="4">
        <v>1</v>
      </c>
      <c r="GE16" s="19">
        <f t="shared" si="23"/>
        <v>0</v>
      </c>
      <c r="GG16" s="2" t="s">
        <v>31</v>
      </c>
      <c r="GH16" s="2">
        <v>6</v>
      </c>
      <c r="GI16" s="2">
        <v>6</v>
      </c>
      <c r="GJ16" s="2">
        <v>0</v>
      </c>
      <c r="GK16" s="2">
        <v>0</v>
      </c>
      <c r="GL16" s="4">
        <v>1</v>
      </c>
      <c r="GM16" s="19">
        <f t="shared" si="24"/>
        <v>0</v>
      </c>
      <c r="GO16" s="2" t="s">
        <v>31</v>
      </c>
      <c r="GP16" s="2">
        <v>6</v>
      </c>
      <c r="GQ16" s="2">
        <v>6</v>
      </c>
      <c r="GR16" s="2">
        <v>0</v>
      </c>
      <c r="GS16" s="2">
        <v>0</v>
      </c>
      <c r="GT16" s="4">
        <v>1</v>
      </c>
      <c r="GU16" s="19">
        <f t="shared" si="25"/>
        <v>0</v>
      </c>
      <c r="GW16" s="2" t="s">
        <v>31</v>
      </c>
      <c r="GX16" s="2">
        <v>6</v>
      </c>
      <c r="GY16" s="2">
        <v>6</v>
      </c>
      <c r="GZ16" s="2">
        <v>0</v>
      </c>
      <c r="HA16" s="2">
        <v>0</v>
      </c>
      <c r="HB16" s="4">
        <v>1</v>
      </c>
      <c r="HC16" s="19">
        <f t="shared" si="26"/>
        <v>0</v>
      </c>
      <c r="HE16" s="2" t="s">
        <v>31</v>
      </c>
      <c r="HF16" s="2">
        <v>6</v>
      </c>
      <c r="HG16" s="2">
        <v>6</v>
      </c>
      <c r="HH16" s="2">
        <v>0</v>
      </c>
      <c r="HI16" s="2">
        <v>0</v>
      </c>
      <c r="HJ16" s="4">
        <v>1</v>
      </c>
      <c r="HK16" s="19">
        <f t="shared" si="27"/>
        <v>0</v>
      </c>
      <c r="HM16" s="2" t="s">
        <v>31</v>
      </c>
      <c r="HN16" s="2">
        <v>6</v>
      </c>
      <c r="HO16" s="2">
        <v>6</v>
      </c>
      <c r="HP16" s="2">
        <v>0</v>
      </c>
      <c r="HQ16" s="2">
        <v>0</v>
      </c>
      <c r="HR16" s="4">
        <v>1</v>
      </c>
      <c r="HS16" s="19">
        <f t="shared" si="28"/>
        <v>0</v>
      </c>
      <c r="HU16" s="2" t="s">
        <v>31</v>
      </c>
      <c r="HV16" s="2">
        <v>6</v>
      </c>
      <c r="HW16" s="2">
        <v>6</v>
      </c>
      <c r="HX16" s="2">
        <v>0</v>
      </c>
      <c r="HY16" s="2">
        <v>0</v>
      </c>
      <c r="HZ16" s="4">
        <v>1</v>
      </c>
      <c r="IA16" s="19">
        <f t="shared" si="29"/>
        <v>0</v>
      </c>
      <c r="IC16" s="2" t="s">
        <v>31</v>
      </c>
      <c r="ID16" s="2">
        <v>6</v>
      </c>
      <c r="IE16" s="2">
        <v>6</v>
      </c>
      <c r="IF16" s="2">
        <v>0</v>
      </c>
      <c r="IG16" s="2">
        <v>0</v>
      </c>
      <c r="IH16" s="4">
        <v>1</v>
      </c>
      <c r="II16" s="19">
        <f t="shared" si="30"/>
        <v>0</v>
      </c>
      <c r="IK16" s="2" t="s">
        <v>31</v>
      </c>
      <c r="IL16" s="2">
        <v>6</v>
      </c>
      <c r="IM16" s="2">
        <v>6</v>
      </c>
      <c r="IN16" s="2">
        <v>0</v>
      </c>
      <c r="IO16" s="2">
        <v>0</v>
      </c>
      <c r="IP16" s="4">
        <v>1</v>
      </c>
      <c r="IQ16" s="19">
        <f t="shared" si="31"/>
        <v>0</v>
      </c>
      <c r="IS16" s="2" t="s">
        <v>31</v>
      </c>
      <c r="IT16" s="2">
        <v>6</v>
      </c>
      <c r="IU16" s="2">
        <v>6</v>
      </c>
      <c r="IV16" s="2">
        <v>0</v>
      </c>
      <c r="IW16" s="2">
        <v>0</v>
      </c>
      <c r="IX16" s="4">
        <v>1</v>
      </c>
      <c r="IY16" s="19">
        <f t="shared" si="32"/>
        <v>0</v>
      </c>
      <c r="JA16" s="2" t="s">
        <v>31</v>
      </c>
      <c r="JB16" s="2">
        <v>6</v>
      </c>
      <c r="JC16" s="2">
        <v>6</v>
      </c>
      <c r="JD16" s="2">
        <v>0</v>
      </c>
      <c r="JE16" s="2">
        <v>0</v>
      </c>
      <c r="JF16" s="4">
        <v>1</v>
      </c>
      <c r="JG16" s="19">
        <f t="shared" si="33"/>
        <v>0</v>
      </c>
      <c r="JI16" s="2" t="s">
        <v>31</v>
      </c>
      <c r="JJ16" s="2">
        <v>6</v>
      </c>
      <c r="JK16" s="2">
        <v>6</v>
      </c>
      <c r="JL16" s="2">
        <v>0</v>
      </c>
      <c r="JM16" s="2">
        <v>0</v>
      </c>
      <c r="JN16" s="4">
        <v>1</v>
      </c>
      <c r="JO16" s="19">
        <f t="shared" si="34"/>
        <v>0</v>
      </c>
      <c r="JQ16" s="2" t="s">
        <v>31</v>
      </c>
      <c r="JR16" s="2">
        <v>6</v>
      </c>
      <c r="JS16" s="2">
        <v>6</v>
      </c>
      <c r="JT16" s="2">
        <v>0</v>
      </c>
      <c r="JU16" s="2">
        <v>0</v>
      </c>
      <c r="JV16" s="4">
        <v>1</v>
      </c>
      <c r="JW16" s="19">
        <f t="shared" si="35"/>
        <v>0</v>
      </c>
      <c r="JY16" s="2" t="s">
        <v>31</v>
      </c>
      <c r="JZ16" s="2">
        <v>6</v>
      </c>
      <c r="KA16" s="2">
        <v>6</v>
      </c>
      <c r="KB16" s="2">
        <v>0</v>
      </c>
      <c r="KC16" s="2">
        <v>0</v>
      </c>
      <c r="KD16" s="4">
        <v>1</v>
      </c>
      <c r="KE16" s="19">
        <f t="shared" si="36"/>
        <v>0</v>
      </c>
      <c r="KG16" s="2" t="s">
        <v>31</v>
      </c>
      <c r="KH16" s="2">
        <v>6</v>
      </c>
      <c r="KI16" s="2">
        <v>6</v>
      </c>
      <c r="KJ16" s="2">
        <v>0</v>
      </c>
      <c r="KK16" s="2">
        <v>0</v>
      </c>
      <c r="KL16" s="4">
        <v>1</v>
      </c>
      <c r="KM16" s="19">
        <f t="shared" si="37"/>
        <v>0</v>
      </c>
      <c r="KO16" s="2" t="s">
        <v>31</v>
      </c>
      <c r="KP16" s="2">
        <v>6</v>
      </c>
      <c r="KQ16" s="2">
        <v>6</v>
      </c>
      <c r="KR16" s="2">
        <v>0</v>
      </c>
      <c r="KS16" s="2">
        <v>0</v>
      </c>
      <c r="KT16" s="4">
        <v>1</v>
      </c>
      <c r="KU16" s="19">
        <f t="shared" si="38"/>
        <v>0</v>
      </c>
      <c r="KW16" s="2" t="s">
        <v>31</v>
      </c>
      <c r="KX16" s="2">
        <v>6</v>
      </c>
      <c r="KY16" s="2">
        <v>6</v>
      </c>
      <c r="KZ16" s="2">
        <v>0</v>
      </c>
      <c r="LA16" s="2">
        <v>0</v>
      </c>
      <c r="LB16" s="4">
        <v>1</v>
      </c>
      <c r="LC16" s="19">
        <f t="shared" si="39"/>
        <v>0</v>
      </c>
      <c r="LE16" s="2" t="s">
        <v>31</v>
      </c>
      <c r="LF16" s="2">
        <v>6</v>
      </c>
      <c r="LG16" s="2">
        <v>6</v>
      </c>
      <c r="LH16" s="2">
        <v>0</v>
      </c>
      <c r="LI16" s="2">
        <v>0</v>
      </c>
      <c r="LJ16" s="4">
        <v>1</v>
      </c>
      <c r="LK16" s="19">
        <f t="shared" si="40"/>
        <v>0</v>
      </c>
      <c r="LM16" s="2" t="s">
        <v>31</v>
      </c>
      <c r="LN16" s="2">
        <v>6</v>
      </c>
      <c r="LO16" s="2">
        <v>6</v>
      </c>
      <c r="LP16" s="2">
        <v>0</v>
      </c>
      <c r="LQ16" s="2">
        <v>0</v>
      </c>
      <c r="LR16" s="4">
        <v>1</v>
      </c>
      <c r="LS16" s="19">
        <f t="shared" si="41"/>
        <v>0</v>
      </c>
      <c r="LU16" s="2" t="s">
        <v>31</v>
      </c>
      <c r="LV16" s="2">
        <v>6</v>
      </c>
      <c r="LW16" s="2">
        <v>6</v>
      </c>
      <c r="LX16" s="2">
        <v>0</v>
      </c>
      <c r="LY16" s="2">
        <v>0</v>
      </c>
      <c r="LZ16" s="4">
        <v>1</v>
      </c>
      <c r="MA16" s="19">
        <f t="shared" si="42"/>
        <v>0</v>
      </c>
      <c r="MC16" s="2" t="s">
        <v>31</v>
      </c>
      <c r="MD16" s="2">
        <v>6</v>
      </c>
      <c r="ME16" s="2">
        <v>6</v>
      </c>
      <c r="MF16" s="2">
        <v>0</v>
      </c>
      <c r="MG16" s="2">
        <v>0</v>
      </c>
      <c r="MH16" s="4">
        <f t="shared" si="108"/>
        <v>1</v>
      </c>
      <c r="MI16" s="19">
        <f t="shared" si="43"/>
        <v>0</v>
      </c>
      <c r="MK16" s="2" t="s">
        <v>31</v>
      </c>
      <c r="ML16" s="2">
        <v>6</v>
      </c>
      <c r="MM16" s="2">
        <v>6</v>
      </c>
      <c r="MN16" s="2">
        <v>0</v>
      </c>
      <c r="MO16" s="2">
        <v>0</v>
      </c>
      <c r="MP16" s="4">
        <v>1</v>
      </c>
      <c r="MQ16" s="19">
        <f t="shared" si="109"/>
        <v>0</v>
      </c>
      <c r="MS16" s="2" t="s">
        <v>31</v>
      </c>
      <c r="MT16" s="2">
        <v>6</v>
      </c>
      <c r="MU16" s="2">
        <v>6</v>
      </c>
      <c r="MV16" s="2">
        <v>0</v>
      </c>
      <c r="MW16" s="2">
        <v>0</v>
      </c>
      <c r="MX16" s="4">
        <v>1</v>
      </c>
      <c r="MY16" s="19">
        <f t="shared" si="44"/>
        <v>0</v>
      </c>
      <c r="NA16" s="2" t="s">
        <v>31</v>
      </c>
      <c r="NB16" s="2">
        <v>6</v>
      </c>
      <c r="NC16" s="2">
        <v>6</v>
      </c>
      <c r="ND16" s="2">
        <v>0</v>
      </c>
      <c r="NE16" s="2">
        <v>0</v>
      </c>
      <c r="NF16" s="4">
        <v>1</v>
      </c>
      <c r="NG16" s="19">
        <f t="shared" si="45"/>
        <v>0</v>
      </c>
      <c r="NI16" s="2" t="s">
        <v>31</v>
      </c>
      <c r="NJ16" s="2">
        <v>6</v>
      </c>
      <c r="NK16" s="2">
        <v>6</v>
      </c>
      <c r="NL16" s="2">
        <v>0</v>
      </c>
      <c r="NM16" s="2">
        <v>0</v>
      </c>
      <c r="NN16" s="4">
        <v>1</v>
      </c>
      <c r="NO16" s="19">
        <f t="shared" si="46"/>
        <v>0</v>
      </c>
      <c r="NQ16" s="2" t="s">
        <v>31</v>
      </c>
      <c r="NR16" s="2">
        <v>6</v>
      </c>
      <c r="NS16" s="2">
        <v>6</v>
      </c>
      <c r="NT16" s="2">
        <v>0</v>
      </c>
      <c r="NU16" s="2">
        <v>0</v>
      </c>
      <c r="NV16" s="4">
        <v>1</v>
      </c>
      <c r="NW16" s="19">
        <f t="shared" si="47"/>
        <v>0</v>
      </c>
      <c r="NY16" s="2" t="s">
        <v>31</v>
      </c>
      <c r="NZ16" s="2">
        <v>6</v>
      </c>
      <c r="OA16" s="2">
        <v>6</v>
      </c>
      <c r="OB16" s="2">
        <v>0</v>
      </c>
      <c r="OC16" s="2">
        <v>0</v>
      </c>
      <c r="OD16" s="4">
        <v>1</v>
      </c>
      <c r="OE16" s="19">
        <f t="shared" si="48"/>
        <v>0</v>
      </c>
      <c r="OG16" s="2" t="s">
        <v>31</v>
      </c>
      <c r="OH16" s="2">
        <v>6</v>
      </c>
      <c r="OI16" s="2">
        <v>6</v>
      </c>
      <c r="OJ16" s="2">
        <v>0</v>
      </c>
      <c r="OK16" s="2">
        <v>0</v>
      </c>
      <c r="OL16" s="4">
        <v>1</v>
      </c>
      <c r="OM16" s="19">
        <f t="shared" si="49"/>
        <v>0</v>
      </c>
      <c r="OO16" s="2" t="s">
        <v>31</v>
      </c>
      <c r="OP16" s="2">
        <v>6</v>
      </c>
      <c r="OQ16" s="2">
        <v>6</v>
      </c>
      <c r="OR16" s="2">
        <v>0</v>
      </c>
      <c r="OS16" s="2">
        <v>0</v>
      </c>
      <c r="OT16" s="4">
        <f t="shared" si="110"/>
        <v>1</v>
      </c>
      <c r="OU16" s="19">
        <f t="shared" si="50"/>
        <v>0</v>
      </c>
      <c r="OW16" s="129" t="s">
        <v>31</v>
      </c>
      <c r="OX16" s="129">
        <v>6</v>
      </c>
      <c r="OY16" s="129">
        <v>6</v>
      </c>
      <c r="OZ16" s="129">
        <v>0</v>
      </c>
      <c r="PA16" s="129">
        <v>0</v>
      </c>
      <c r="PB16" s="135">
        <v>1</v>
      </c>
      <c r="PC16" s="132">
        <v>0</v>
      </c>
      <c r="PD16" s="129"/>
      <c r="PE16" s="129" t="s">
        <v>31</v>
      </c>
      <c r="PF16" s="129">
        <v>6</v>
      </c>
      <c r="PG16" s="129">
        <v>6</v>
      </c>
      <c r="PH16" s="129">
        <v>0</v>
      </c>
      <c r="PI16" s="129">
        <v>0</v>
      </c>
      <c r="PJ16" s="135">
        <v>1</v>
      </c>
      <c r="PK16" s="132">
        <v>0</v>
      </c>
      <c r="PM16" s="156" t="s">
        <v>31</v>
      </c>
      <c r="PN16" s="156">
        <v>6</v>
      </c>
      <c r="PO16" s="156">
        <v>6</v>
      </c>
      <c r="PP16" s="156">
        <v>0</v>
      </c>
      <c r="PQ16" s="156">
        <v>0</v>
      </c>
      <c r="PR16" s="162">
        <v>1</v>
      </c>
      <c r="PS16" s="132">
        <f t="shared" si="51"/>
        <v>0</v>
      </c>
      <c r="PT16" s="121"/>
      <c r="PU16" s="156" t="s">
        <v>31</v>
      </c>
      <c r="PV16" s="156">
        <v>6</v>
      </c>
      <c r="PW16" s="156">
        <v>6</v>
      </c>
      <c r="PX16" s="156">
        <v>0</v>
      </c>
      <c r="PY16" s="156">
        <v>0</v>
      </c>
      <c r="PZ16" s="162">
        <v>1</v>
      </c>
      <c r="QA16" s="132">
        <f t="shared" si="52"/>
        <v>0</v>
      </c>
      <c r="QB16" s="121"/>
      <c r="QC16" s="156" t="s">
        <v>31</v>
      </c>
      <c r="QD16" s="156">
        <v>6</v>
      </c>
      <c r="QE16" s="156">
        <v>6</v>
      </c>
      <c r="QF16" s="156">
        <v>0</v>
      </c>
      <c r="QG16" s="156">
        <v>0</v>
      </c>
      <c r="QH16" s="162">
        <v>1</v>
      </c>
      <c r="QI16" s="132">
        <f t="shared" si="53"/>
        <v>0</v>
      </c>
      <c r="QJ16" s="121"/>
      <c r="QK16" s="156" t="s">
        <v>31</v>
      </c>
      <c r="QL16" s="156">
        <v>6</v>
      </c>
      <c r="QM16" s="156">
        <v>6</v>
      </c>
      <c r="QN16" s="156">
        <v>0</v>
      </c>
      <c r="QO16" s="156">
        <v>0</v>
      </c>
      <c r="QP16" s="162">
        <v>1</v>
      </c>
      <c r="QQ16" s="132">
        <f t="shared" si="54"/>
        <v>0</v>
      </c>
      <c r="QR16" s="121"/>
      <c r="QS16" s="156" t="s">
        <v>31</v>
      </c>
      <c r="QT16" s="156">
        <v>6</v>
      </c>
      <c r="QU16" s="156">
        <v>6</v>
      </c>
      <c r="QV16" s="156">
        <v>0</v>
      </c>
      <c r="QW16" s="156">
        <v>0</v>
      </c>
      <c r="QX16" s="162">
        <v>1</v>
      </c>
      <c r="QY16" s="158">
        <f t="shared" si="55"/>
        <v>0</v>
      </c>
      <c r="QZ16" s="121"/>
      <c r="RA16" s="156" t="s">
        <v>31</v>
      </c>
      <c r="RB16" s="156">
        <v>6</v>
      </c>
      <c r="RC16" s="156">
        <v>6</v>
      </c>
      <c r="RD16" s="156">
        <v>0</v>
      </c>
      <c r="RE16" s="156">
        <v>0</v>
      </c>
      <c r="RF16" s="162">
        <v>1</v>
      </c>
      <c r="RG16" s="132">
        <f t="shared" si="56"/>
        <v>0</v>
      </c>
      <c r="RH16" s="121"/>
      <c r="RI16" s="121"/>
      <c r="RJ16" s="156" t="s">
        <v>31</v>
      </c>
      <c r="RK16" s="156">
        <v>6</v>
      </c>
      <c r="RL16" s="156">
        <v>6</v>
      </c>
      <c r="RM16" s="156">
        <v>0</v>
      </c>
      <c r="RN16" s="156">
        <v>0</v>
      </c>
      <c r="RO16" s="162">
        <f t="shared" si="57"/>
        <v>1</v>
      </c>
      <c r="RP16" s="132">
        <f t="shared" si="58"/>
        <v>0</v>
      </c>
      <c r="RQ16" s="121"/>
      <c r="RR16" s="121"/>
      <c r="RS16" s="121"/>
      <c r="RT16" s="121"/>
      <c r="RU16" s="121"/>
      <c r="RV16" s="121"/>
      <c r="RW16" s="132"/>
      <c r="RX16" s="121"/>
      <c r="RY16" s="121"/>
      <c r="RZ16" s="121"/>
      <c r="SA16" s="121"/>
      <c r="SB16" s="121"/>
      <c r="SC16" s="121"/>
      <c r="SD16" s="132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U16" s="157" t="s">
        <v>31</v>
      </c>
      <c r="SV16" s="157">
        <v>6</v>
      </c>
      <c r="SW16" s="157">
        <v>6</v>
      </c>
      <c r="SX16" s="157">
        <v>0</v>
      </c>
      <c r="SY16" s="157">
        <v>0</v>
      </c>
      <c r="SZ16" s="158">
        <f t="shared" si="111"/>
        <v>1</v>
      </c>
      <c r="TA16" s="132">
        <f t="shared" si="59"/>
        <v>0</v>
      </c>
      <c r="TC16" s="157" t="s">
        <v>31</v>
      </c>
      <c r="TD16" s="157">
        <v>6</v>
      </c>
      <c r="TE16" s="157">
        <v>6</v>
      </c>
      <c r="TF16" s="157">
        <v>0</v>
      </c>
      <c r="TG16" s="157">
        <v>0</v>
      </c>
      <c r="TH16" s="158">
        <f t="shared" si="60"/>
        <v>1</v>
      </c>
      <c r="TI16" s="132">
        <f t="shared" si="61"/>
        <v>0</v>
      </c>
      <c r="TK16" s="157" t="s">
        <v>31</v>
      </c>
      <c r="TL16" s="157">
        <v>6</v>
      </c>
      <c r="TM16" s="157">
        <v>6</v>
      </c>
      <c r="TN16" s="157">
        <v>0</v>
      </c>
      <c r="TO16" s="157">
        <v>0</v>
      </c>
      <c r="TP16" s="158">
        <f t="shared" si="62"/>
        <v>1</v>
      </c>
      <c r="TQ16" s="132">
        <f t="shared" si="63"/>
        <v>0</v>
      </c>
      <c r="TS16" s="157" t="s">
        <v>31</v>
      </c>
      <c r="TT16" s="157">
        <v>6</v>
      </c>
      <c r="TU16" s="157">
        <v>6</v>
      </c>
      <c r="TV16" s="157">
        <v>0</v>
      </c>
      <c r="TW16" s="157">
        <v>0</v>
      </c>
      <c r="TX16" s="158">
        <f t="shared" si="64"/>
        <v>1</v>
      </c>
      <c r="TY16" s="132">
        <f t="shared" si="65"/>
        <v>0</v>
      </c>
      <c r="UA16" s="157" t="s">
        <v>31</v>
      </c>
      <c r="UB16" s="157">
        <v>6</v>
      </c>
      <c r="UC16" s="157">
        <v>6</v>
      </c>
      <c r="UD16" s="157">
        <v>0</v>
      </c>
      <c r="UE16" s="157">
        <v>0</v>
      </c>
      <c r="UF16" s="158">
        <f t="shared" si="66"/>
        <v>1</v>
      </c>
      <c r="UG16" s="132">
        <f t="shared" si="67"/>
        <v>0</v>
      </c>
      <c r="UI16" s="157" t="s">
        <v>31</v>
      </c>
      <c r="UJ16" s="157">
        <v>6</v>
      </c>
      <c r="UK16" s="157">
        <v>6</v>
      </c>
      <c r="UL16" s="157">
        <v>0</v>
      </c>
      <c r="UM16" s="157">
        <v>0</v>
      </c>
      <c r="UN16" s="158">
        <f t="shared" si="68"/>
        <v>1</v>
      </c>
      <c r="UO16" s="132">
        <f t="shared" si="69"/>
        <v>0</v>
      </c>
      <c r="UQ16" s="157" t="s">
        <v>31</v>
      </c>
      <c r="UR16" s="157">
        <v>6</v>
      </c>
      <c r="US16" s="157">
        <v>6</v>
      </c>
      <c r="UT16" s="157">
        <v>0</v>
      </c>
      <c r="UU16" s="157">
        <v>0</v>
      </c>
      <c r="UV16" s="158">
        <f t="shared" si="70"/>
        <v>1</v>
      </c>
      <c r="UW16" s="132">
        <f t="shared" si="71"/>
        <v>0</v>
      </c>
      <c r="UY16" s="157" t="s">
        <v>31</v>
      </c>
      <c r="UZ16" s="157">
        <v>6</v>
      </c>
      <c r="VA16" s="157">
        <v>6</v>
      </c>
      <c r="VB16" s="157">
        <v>0</v>
      </c>
      <c r="VC16" s="157">
        <v>0</v>
      </c>
      <c r="VD16" s="158">
        <f t="shared" si="72"/>
        <v>1</v>
      </c>
      <c r="VE16" s="132">
        <f t="shared" si="73"/>
        <v>0</v>
      </c>
      <c r="VG16" s="157" t="s">
        <v>31</v>
      </c>
      <c r="VH16" s="157">
        <v>6</v>
      </c>
      <c r="VI16" s="157">
        <v>6</v>
      </c>
      <c r="VJ16" s="157">
        <v>0</v>
      </c>
      <c r="VK16" s="157">
        <v>0</v>
      </c>
      <c r="VL16" s="158">
        <f t="shared" si="74"/>
        <v>1</v>
      </c>
      <c r="VM16" s="132">
        <f t="shared" si="75"/>
        <v>0</v>
      </c>
      <c r="VO16" s="157" t="s">
        <v>31</v>
      </c>
      <c r="VP16" s="157">
        <v>6</v>
      </c>
      <c r="VQ16" s="157">
        <v>6</v>
      </c>
      <c r="VR16" s="157">
        <v>0</v>
      </c>
      <c r="VS16" s="157">
        <v>0</v>
      </c>
      <c r="VT16" s="158">
        <f t="shared" si="76"/>
        <v>1</v>
      </c>
      <c r="VU16" s="132">
        <f t="shared" si="77"/>
        <v>0</v>
      </c>
      <c r="VW16" s="157" t="s">
        <v>31</v>
      </c>
      <c r="VX16" s="157">
        <v>6</v>
      </c>
      <c r="VY16" s="157">
        <v>6</v>
      </c>
      <c r="VZ16" s="157">
        <v>0</v>
      </c>
      <c r="WA16" s="157">
        <v>0</v>
      </c>
      <c r="WB16" s="158">
        <f t="shared" si="78"/>
        <v>1</v>
      </c>
      <c r="WC16" s="132">
        <f t="shared" si="79"/>
        <v>0</v>
      </c>
      <c r="WE16" s="157" t="s">
        <v>31</v>
      </c>
      <c r="WF16" s="157">
        <v>6</v>
      </c>
      <c r="WG16" s="157">
        <v>6</v>
      </c>
      <c r="WH16" s="157">
        <v>0</v>
      </c>
      <c r="WI16" s="157">
        <v>0</v>
      </c>
      <c r="WJ16" s="158">
        <f t="shared" ref="WJ16:WJ73" si="112">WG16/WF16</f>
        <v>1</v>
      </c>
      <c r="WK16" s="132">
        <f t="shared" ref="WK16:WK73" si="113">WJ16-WB16</f>
        <v>0</v>
      </c>
      <c r="WM16" s="157" t="s">
        <v>31</v>
      </c>
      <c r="WN16" s="157">
        <v>6</v>
      </c>
      <c r="WO16" s="157">
        <v>6</v>
      </c>
      <c r="WP16" s="157">
        <v>0</v>
      </c>
      <c r="WQ16" s="157">
        <v>0</v>
      </c>
      <c r="WR16" s="158">
        <f t="shared" si="82"/>
        <v>1</v>
      </c>
      <c r="WS16" s="132">
        <f t="shared" si="83"/>
        <v>0</v>
      </c>
      <c r="WU16" s="157" t="s">
        <v>31</v>
      </c>
      <c r="WV16" s="157">
        <v>6</v>
      </c>
      <c r="WW16" s="157">
        <v>6</v>
      </c>
      <c r="WX16" s="157">
        <v>0</v>
      </c>
      <c r="WY16" s="157">
        <v>0</v>
      </c>
      <c r="WZ16" s="158">
        <f t="shared" si="84"/>
        <v>1</v>
      </c>
      <c r="XA16" s="132">
        <f t="shared" si="85"/>
        <v>0</v>
      </c>
      <c r="XC16" s="157" t="s">
        <v>31</v>
      </c>
      <c r="XD16" s="157">
        <v>6</v>
      </c>
      <c r="XE16" s="157">
        <v>6</v>
      </c>
      <c r="XF16" s="157">
        <v>0</v>
      </c>
      <c r="XG16" s="157">
        <v>0</v>
      </c>
      <c r="XH16" s="158">
        <f t="shared" si="86"/>
        <v>1</v>
      </c>
      <c r="XI16" s="132">
        <f t="shared" si="87"/>
        <v>0</v>
      </c>
      <c r="XK16" s="157" t="s">
        <v>31</v>
      </c>
      <c r="XL16" s="157">
        <v>6</v>
      </c>
      <c r="XM16" s="157">
        <v>6</v>
      </c>
      <c r="XN16" s="157">
        <v>0</v>
      </c>
      <c r="XO16" s="157">
        <v>0</v>
      </c>
      <c r="XP16" s="158">
        <f t="shared" si="88"/>
        <v>1</v>
      </c>
      <c r="XQ16" s="132">
        <f t="shared" si="89"/>
        <v>0</v>
      </c>
      <c r="XS16" s="157" t="s">
        <v>31</v>
      </c>
      <c r="XT16" s="157">
        <v>6</v>
      </c>
      <c r="XU16" s="157">
        <v>6</v>
      </c>
      <c r="XV16" s="157">
        <v>0</v>
      </c>
      <c r="XW16" s="157">
        <v>0</v>
      </c>
      <c r="XX16" s="158">
        <f t="shared" si="90"/>
        <v>1</v>
      </c>
      <c r="XY16" s="132">
        <f t="shared" si="91"/>
        <v>0</v>
      </c>
      <c r="YA16" s="157" t="s">
        <v>31</v>
      </c>
      <c r="YB16" s="157">
        <v>6</v>
      </c>
      <c r="YC16" s="157">
        <v>6</v>
      </c>
      <c r="YD16" s="157">
        <v>0</v>
      </c>
      <c r="YE16" s="157">
        <v>0</v>
      </c>
      <c r="YF16" s="158">
        <f t="shared" si="92"/>
        <v>1</v>
      </c>
      <c r="YG16" s="132">
        <f t="shared" si="93"/>
        <v>0</v>
      </c>
      <c r="YI16" s="157" t="s">
        <v>31</v>
      </c>
      <c r="YJ16" s="157">
        <v>6</v>
      </c>
      <c r="YK16" s="157">
        <v>6</v>
      </c>
      <c r="YL16" s="157">
        <v>0</v>
      </c>
      <c r="YM16" s="157">
        <v>0</v>
      </c>
      <c r="YN16" s="158">
        <f t="shared" si="94"/>
        <v>1</v>
      </c>
      <c r="YO16" s="132">
        <f t="shared" si="95"/>
        <v>0</v>
      </c>
      <c r="YQ16" s="157" t="s">
        <v>31</v>
      </c>
      <c r="YR16" s="157">
        <v>6</v>
      </c>
      <c r="YS16" s="157">
        <v>6</v>
      </c>
      <c r="YT16" s="157">
        <v>0</v>
      </c>
      <c r="YU16" s="157">
        <v>0</v>
      </c>
      <c r="YV16" s="158">
        <f t="shared" si="96"/>
        <v>1</v>
      </c>
      <c r="YW16" s="132">
        <f t="shared" si="97"/>
        <v>0</v>
      </c>
      <c r="YY16" s="157" t="s">
        <v>31</v>
      </c>
      <c r="YZ16" s="157">
        <v>6</v>
      </c>
      <c r="ZA16" s="157">
        <v>6</v>
      </c>
      <c r="ZB16" s="157">
        <v>0</v>
      </c>
      <c r="ZC16" s="157">
        <v>0</v>
      </c>
      <c r="ZD16" s="158">
        <f t="shared" si="98"/>
        <v>1</v>
      </c>
      <c r="ZE16" s="132">
        <f t="shared" si="99"/>
        <v>0</v>
      </c>
      <c r="ZG16" s="157" t="s">
        <v>31</v>
      </c>
      <c r="ZH16" s="157">
        <v>6</v>
      </c>
      <c r="ZI16" s="157">
        <v>6</v>
      </c>
      <c r="ZJ16" s="157">
        <v>0</v>
      </c>
      <c r="ZK16" s="157">
        <v>0</v>
      </c>
      <c r="ZL16" s="158">
        <f t="shared" si="100"/>
        <v>1</v>
      </c>
      <c r="ZM16" s="132">
        <f t="shared" si="101"/>
        <v>0</v>
      </c>
      <c r="ZO16" s="157" t="s">
        <v>31</v>
      </c>
      <c r="ZP16" s="157">
        <v>6</v>
      </c>
      <c r="ZQ16" s="157">
        <v>6</v>
      </c>
      <c r="ZR16" s="157">
        <v>0</v>
      </c>
      <c r="ZS16" s="157">
        <v>0</v>
      </c>
      <c r="ZT16" s="158">
        <f t="shared" si="102"/>
        <v>1</v>
      </c>
      <c r="ZU16" s="132">
        <f t="shared" si="103"/>
        <v>0</v>
      </c>
      <c r="ZW16" s="157" t="s">
        <v>31</v>
      </c>
      <c r="ZX16" s="157">
        <v>6</v>
      </c>
      <c r="ZY16" s="157">
        <v>6</v>
      </c>
      <c r="ZZ16" s="157">
        <v>0</v>
      </c>
      <c r="AAA16" s="157">
        <v>0</v>
      </c>
      <c r="AAB16" s="158">
        <f t="shared" si="104"/>
        <v>1</v>
      </c>
      <c r="AAC16" s="132">
        <f t="shared" si="105"/>
        <v>0</v>
      </c>
      <c r="AAE16" s="157" t="s">
        <v>31</v>
      </c>
      <c r="AAF16" s="157">
        <v>6</v>
      </c>
      <c r="AAG16" s="157">
        <v>6</v>
      </c>
      <c r="AAH16" s="157">
        <v>0</v>
      </c>
      <c r="AAI16" s="157">
        <v>0</v>
      </c>
      <c r="AAJ16" s="158">
        <f t="shared" si="106"/>
        <v>1</v>
      </c>
      <c r="AAK16" s="132">
        <f t="shared" si="107"/>
        <v>0</v>
      </c>
    </row>
    <row r="17" spans="1:713" ht="15">
      <c r="A17" s="19">
        <v>0.97</v>
      </c>
      <c r="B17" s="19"/>
      <c r="C17" s="18" t="s">
        <v>32</v>
      </c>
      <c r="D17" s="18">
        <v>622</v>
      </c>
      <c r="E17" s="18">
        <v>609</v>
      </c>
      <c r="F17" s="18">
        <v>13</v>
      </c>
      <c r="G17" s="18">
        <v>0</v>
      </c>
      <c r="H17" s="19">
        <v>0.97</v>
      </c>
      <c r="J17" s="58" t="s">
        <v>32</v>
      </c>
      <c r="K17" s="58">
        <v>628</v>
      </c>
      <c r="L17" s="58">
        <v>618</v>
      </c>
      <c r="M17" s="58">
        <v>10</v>
      </c>
      <c r="N17" s="58">
        <v>0</v>
      </c>
      <c r="O17" s="59">
        <v>0.98</v>
      </c>
      <c r="P17" s="59">
        <f t="shared" si="0"/>
        <v>1.0000000000000009E-2</v>
      </c>
      <c r="R17" s="18" t="s">
        <v>32</v>
      </c>
      <c r="S17" s="18">
        <v>628</v>
      </c>
      <c r="T17" s="18">
        <v>618</v>
      </c>
      <c r="U17" s="18">
        <v>10</v>
      </c>
      <c r="V17" s="18">
        <v>0</v>
      </c>
      <c r="W17" s="19">
        <v>0.98</v>
      </c>
      <c r="X17" s="19">
        <f t="shared" si="1"/>
        <v>0</v>
      </c>
      <c r="Z17" s="51" t="s">
        <v>32</v>
      </c>
      <c r="AA17" s="51">
        <v>628</v>
      </c>
      <c r="AB17" s="52">
        <v>618</v>
      </c>
      <c r="AC17" s="53">
        <v>10</v>
      </c>
      <c r="AD17" s="51">
        <v>0</v>
      </c>
      <c r="AE17" s="54">
        <v>0.98</v>
      </c>
      <c r="AF17" s="19">
        <f t="shared" si="2"/>
        <v>0</v>
      </c>
      <c r="AH17" s="19">
        <v>0.98</v>
      </c>
      <c r="AI17" s="19">
        <f t="shared" si="3"/>
        <v>0</v>
      </c>
      <c r="AK17" s="18" t="s">
        <v>32</v>
      </c>
      <c r="AL17" s="18">
        <v>628</v>
      </c>
      <c r="AM17" s="18">
        <v>618</v>
      </c>
      <c r="AN17" s="18">
        <v>10</v>
      </c>
      <c r="AO17" s="18">
        <v>0</v>
      </c>
      <c r="AP17" s="19">
        <f t="shared" si="4"/>
        <v>0.98407643312101911</v>
      </c>
      <c r="AQ17" s="19">
        <f t="shared" si="5"/>
        <v>4.0764331210191296E-3</v>
      </c>
      <c r="AS17" s="18" t="s">
        <v>32</v>
      </c>
      <c r="AT17" s="18">
        <v>628</v>
      </c>
      <c r="AU17" s="18">
        <v>618</v>
      </c>
      <c r="AV17" s="18">
        <v>10</v>
      </c>
      <c r="AW17" s="18">
        <v>0</v>
      </c>
      <c r="AX17" s="19">
        <v>0.98</v>
      </c>
      <c r="AY17" s="19">
        <f t="shared" si="6"/>
        <v>-4.0764331210191296E-3</v>
      </c>
      <c r="BA17" s="18" t="s">
        <v>32</v>
      </c>
      <c r="BB17" s="18">
        <v>628</v>
      </c>
      <c r="BC17" s="18">
        <v>618</v>
      </c>
      <c r="BD17" s="18">
        <v>10</v>
      </c>
      <c r="BE17" s="18">
        <v>0</v>
      </c>
      <c r="BF17" s="19">
        <v>0.98</v>
      </c>
      <c r="BG17" s="19">
        <f t="shared" si="7"/>
        <v>0</v>
      </c>
      <c r="BI17" s="18" t="s">
        <v>32</v>
      </c>
      <c r="BJ17" s="18">
        <v>628</v>
      </c>
      <c r="BK17" s="18">
        <v>618</v>
      </c>
      <c r="BL17" s="18">
        <v>10</v>
      </c>
      <c r="BM17" s="18">
        <v>0</v>
      </c>
      <c r="BN17" s="19">
        <v>0.98</v>
      </c>
      <c r="BO17" s="19">
        <f t="shared" si="8"/>
        <v>0</v>
      </c>
      <c r="BQ17" s="18" t="s">
        <v>32</v>
      </c>
      <c r="BR17" s="18">
        <v>628</v>
      </c>
      <c r="BS17" s="18">
        <v>618</v>
      </c>
      <c r="BT17" s="18">
        <v>10</v>
      </c>
      <c r="BU17" s="18">
        <v>0</v>
      </c>
      <c r="BV17" s="19">
        <v>0.98</v>
      </c>
      <c r="BW17" s="19">
        <f t="shared" si="9"/>
        <v>0</v>
      </c>
      <c r="BY17" s="18" t="s">
        <v>32</v>
      </c>
      <c r="BZ17" s="18">
        <v>628</v>
      </c>
      <c r="CA17" s="18">
        <v>618</v>
      </c>
      <c r="CB17" s="18">
        <v>10</v>
      </c>
      <c r="CC17" s="18">
        <v>0</v>
      </c>
      <c r="CD17" s="19">
        <v>0.98</v>
      </c>
      <c r="CE17" s="19">
        <f t="shared" si="10"/>
        <v>0</v>
      </c>
      <c r="CG17" s="2" t="s">
        <v>32</v>
      </c>
      <c r="CH17" s="2">
        <v>628</v>
      </c>
      <c r="CI17" s="2">
        <v>618</v>
      </c>
      <c r="CJ17" s="2">
        <v>10</v>
      </c>
      <c r="CK17" s="2">
        <v>0</v>
      </c>
      <c r="CL17" s="4">
        <v>0.98</v>
      </c>
      <c r="CM17" s="19">
        <f t="shared" si="11"/>
        <v>0</v>
      </c>
      <c r="CO17" s="2" t="s">
        <v>32</v>
      </c>
      <c r="CP17" s="2">
        <v>628</v>
      </c>
      <c r="CQ17" s="2">
        <v>618</v>
      </c>
      <c r="CR17" s="2">
        <v>10</v>
      </c>
      <c r="CS17" s="2">
        <v>0</v>
      </c>
      <c r="CT17" s="4">
        <v>0.98</v>
      </c>
      <c r="CU17" s="19">
        <f t="shared" si="12"/>
        <v>0</v>
      </c>
      <c r="CW17" s="2" t="s">
        <v>32</v>
      </c>
      <c r="CX17" s="2">
        <v>628</v>
      </c>
      <c r="CY17" s="2">
        <v>618</v>
      </c>
      <c r="CZ17" s="2">
        <v>10</v>
      </c>
      <c r="DA17" s="2">
        <v>0</v>
      </c>
      <c r="DB17" s="4">
        <v>0.98</v>
      </c>
      <c r="DC17" s="19">
        <f t="shared" si="13"/>
        <v>0</v>
      </c>
      <c r="DE17" s="2" t="s">
        <v>32</v>
      </c>
      <c r="DF17" s="2">
        <v>628</v>
      </c>
      <c r="DG17" s="2">
        <v>618</v>
      </c>
      <c r="DH17" s="2">
        <v>10</v>
      </c>
      <c r="DI17" s="2">
        <v>0</v>
      </c>
      <c r="DJ17" s="4">
        <v>0.98</v>
      </c>
      <c r="DK17" s="19">
        <f t="shared" si="14"/>
        <v>0</v>
      </c>
      <c r="DM17" s="2" t="s">
        <v>32</v>
      </c>
      <c r="DN17" s="2">
        <v>628</v>
      </c>
      <c r="DO17" s="2">
        <v>618</v>
      </c>
      <c r="DP17" s="2">
        <v>10</v>
      </c>
      <c r="DQ17" s="2">
        <v>0</v>
      </c>
      <c r="DR17" s="4">
        <v>0.98</v>
      </c>
      <c r="DS17" s="19">
        <f t="shared" si="15"/>
        <v>0</v>
      </c>
      <c r="DU17" s="2" t="s">
        <v>32</v>
      </c>
      <c r="DV17" s="2">
        <v>628</v>
      </c>
      <c r="DW17" s="2">
        <v>618</v>
      </c>
      <c r="DX17" s="2">
        <v>10</v>
      </c>
      <c r="DY17" s="2">
        <v>0</v>
      </c>
      <c r="DZ17" s="4">
        <v>0.98</v>
      </c>
      <c r="EA17" s="19">
        <f t="shared" si="16"/>
        <v>0</v>
      </c>
      <c r="EC17" s="2" t="s">
        <v>32</v>
      </c>
      <c r="ED17" s="2">
        <v>628</v>
      </c>
      <c r="EE17" s="2">
        <v>618</v>
      </c>
      <c r="EF17" s="2">
        <v>10</v>
      </c>
      <c r="EG17" s="2">
        <v>0</v>
      </c>
      <c r="EH17" s="4">
        <v>0.98</v>
      </c>
      <c r="EI17" s="19">
        <f t="shared" si="17"/>
        <v>0</v>
      </c>
      <c r="EK17" s="2" t="s">
        <v>32</v>
      </c>
      <c r="EL17" s="2">
        <v>628</v>
      </c>
      <c r="EM17" s="2">
        <v>618</v>
      </c>
      <c r="EN17" s="2">
        <v>10</v>
      </c>
      <c r="EO17" s="2">
        <v>0</v>
      </c>
      <c r="EP17" s="4">
        <v>0.98</v>
      </c>
      <c r="EQ17" s="19">
        <f t="shared" si="18"/>
        <v>0</v>
      </c>
      <c r="ES17" s="66" t="s">
        <v>32</v>
      </c>
      <c r="ET17" s="2">
        <v>628</v>
      </c>
      <c r="EU17" s="2">
        <v>618</v>
      </c>
      <c r="EV17" s="2">
        <v>10</v>
      </c>
      <c r="EW17" s="2">
        <v>0</v>
      </c>
      <c r="EX17" s="4">
        <v>0.98</v>
      </c>
      <c r="EY17" s="19">
        <f t="shared" si="19"/>
        <v>0</v>
      </c>
      <c r="FA17" s="66" t="s">
        <v>32</v>
      </c>
      <c r="FB17" s="2">
        <v>628</v>
      </c>
      <c r="FC17" s="2">
        <v>618</v>
      </c>
      <c r="FD17" s="2">
        <v>10</v>
      </c>
      <c r="FE17" s="2">
        <v>0</v>
      </c>
      <c r="FF17" s="4">
        <v>0.98</v>
      </c>
      <c r="FG17" s="19">
        <f t="shared" si="20"/>
        <v>0</v>
      </c>
      <c r="FI17" s="66" t="s">
        <v>32</v>
      </c>
      <c r="FJ17" s="2">
        <v>628</v>
      </c>
      <c r="FK17" s="2">
        <v>618</v>
      </c>
      <c r="FL17" s="2">
        <v>10</v>
      </c>
      <c r="FM17" s="2">
        <v>0</v>
      </c>
      <c r="FN17" s="4">
        <v>0.98</v>
      </c>
      <c r="FO17" s="19">
        <f t="shared" si="21"/>
        <v>0</v>
      </c>
      <c r="FQ17" s="66" t="s">
        <v>32</v>
      </c>
      <c r="FR17" s="2">
        <v>628</v>
      </c>
      <c r="FS17" s="2">
        <v>618</v>
      </c>
      <c r="FT17" s="2">
        <v>10</v>
      </c>
      <c r="FU17" s="2">
        <v>0</v>
      </c>
      <c r="FV17" s="4">
        <v>0.98</v>
      </c>
      <c r="FW17" s="19">
        <f t="shared" si="22"/>
        <v>0</v>
      </c>
      <c r="FY17" s="66" t="s">
        <v>32</v>
      </c>
      <c r="FZ17" s="2">
        <v>628</v>
      </c>
      <c r="GA17" s="2">
        <v>618</v>
      </c>
      <c r="GB17" s="2">
        <v>10</v>
      </c>
      <c r="GC17" s="2">
        <v>0</v>
      </c>
      <c r="GD17" s="4">
        <v>0.98</v>
      </c>
      <c r="GE17" s="19">
        <f t="shared" si="23"/>
        <v>0</v>
      </c>
      <c r="GG17" s="66" t="s">
        <v>32</v>
      </c>
      <c r="GH17" s="2">
        <v>628</v>
      </c>
      <c r="GI17" s="2">
        <v>618</v>
      </c>
      <c r="GJ17" s="2">
        <v>10</v>
      </c>
      <c r="GK17" s="2">
        <v>0</v>
      </c>
      <c r="GL17" s="4">
        <v>0.98</v>
      </c>
      <c r="GM17" s="19">
        <f t="shared" si="24"/>
        <v>0</v>
      </c>
      <c r="GO17" s="66" t="s">
        <v>32</v>
      </c>
      <c r="GP17" s="2">
        <v>628</v>
      </c>
      <c r="GQ17" s="2">
        <v>618</v>
      </c>
      <c r="GR17" s="2">
        <v>10</v>
      </c>
      <c r="GS17" s="2">
        <v>0</v>
      </c>
      <c r="GT17" s="4">
        <v>0.98</v>
      </c>
      <c r="GU17" s="19">
        <f t="shared" si="25"/>
        <v>0</v>
      </c>
      <c r="GW17" s="66" t="s">
        <v>32</v>
      </c>
      <c r="GX17" s="2">
        <v>628</v>
      </c>
      <c r="GY17" s="2">
        <v>618</v>
      </c>
      <c r="GZ17" s="2">
        <v>10</v>
      </c>
      <c r="HA17" s="2">
        <v>0</v>
      </c>
      <c r="HB17" s="4">
        <v>0.98</v>
      </c>
      <c r="HC17" s="19">
        <f t="shared" si="26"/>
        <v>0</v>
      </c>
      <c r="HE17" s="66" t="s">
        <v>32</v>
      </c>
      <c r="HF17" s="2">
        <v>628</v>
      </c>
      <c r="HG17" s="2">
        <v>618</v>
      </c>
      <c r="HH17" s="2">
        <v>10</v>
      </c>
      <c r="HI17" s="2">
        <v>0</v>
      </c>
      <c r="HJ17" s="4">
        <v>0.98</v>
      </c>
      <c r="HK17" s="19">
        <f t="shared" si="27"/>
        <v>0</v>
      </c>
      <c r="HM17" s="66" t="s">
        <v>32</v>
      </c>
      <c r="HN17" s="2">
        <v>628</v>
      </c>
      <c r="HO17" s="2">
        <v>618</v>
      </c>
      <c r="HP17" s="2">
        <v>10</v>
      </c>
      <c r="HQ17" s="2">
        <v>0</v>
      </c>
      <c r="HR17" s="4">
        <v>0.98</v>
      </c>
      <c r="HS17" s="19">
        <f t="shared" si="28"/>
        <v>0</v>
      </c>
      <c r="HU17" s="66" t="s">
        <v>32</v>
      </c>
      <c r="HV17" s="2">
        <v>628</v>
      </c>
      <c r="HW17" s="2">
        <v>618</v>
      </c>
      <c r="HX17" s="2">
        <v>10</v>
      </c>
      <c r="HY17" s="2">
        <v>0</v>
      </c>
      <c r="HZ17" s="4">
        <v>0.98</v>
      </c>
      <c r="IA17" s="19">
        <f t="shared" si="29"/>
        <v>0</v>
      </c>
      <c r="IC17" s="66" t="s">
        <v>32</v>
      </c>
      <c r="ID17" s="2">
        <v>628</v>
      </c>
      <c r="IE17" s="2">
        <v>618</v>
      </c>
      <c r="IF17" s="2">
        <v>10</v>
      </c>
      <c r="IG17" s="2">
        <v>0</v>
      </c>
      <c r="IH17" s="4">
        <v>0.98</v>
      </c>
      <c r="II17" s="19">
        <f t="shared" si="30"/>
        <v>0</v>
      </c>
      <c r="IK17" s="66" t="s">
        <v>32</v>
      </c>
      <c r="IL17" s="2">
        <v>628</v>
      </c>
      <c r="IM17" s="2">
        <v>618</v>
      </c>
      <c r="IN17" s="2">
        <v>10</v>
      </c>
      <c r="IO17" s="2">
        <v>0</v>
      </c>
      <c r="IP17" s="4">
        <v>0.98</v>
      </c>
      <c r="IQ17" s="19">
        <f t="shared" si="31"/>
        <v>0</v>
      </c>
      <c r="IS17" s="66" t="s">
        <v>32</v>
      </c>
      <c r="IT17" s="2">
        <v>628</v>
      </c>
      <c r="IU17" s="2">
        <v>618</v>
      </c>
      <c r="IV17" s="2">
        <v>10</v>
      </c>
      <c r="IW17" s="2">
        <v>0</v>
      </c>
      <c r="IX17" s="4">
        <v>0.98</v>
      </c>
      <c r="IY17" s="19">
        <f t="shared" si="32"/>
        <v>0</v>
      </c>
      <c r="JA17" s="66" t="s">
        <v>32</v>
      </c>
      <c r="JB17" s="2">
        <v>628</v>
      </c>
      <c r="JC17" s="2">
        <v>618</v>
      </c>
      <c r="JD17" s="2">
        <v>10</v>
      </c>
      <c r="JE17" s="2">
        <v>0</v>
      </c>
      <c r="JF17" s="4">
        <v>0.98</v>
      </c>
      <c r="JG17" s="19">
        <f t="shared" si="33"/>
        <v>0</v>
      </c>
      <c r="JI17" s="66" t="s">
        <v>32</v>
      </c>
      <c r="JJ17" s="2">
        <v>628</v>
      </c>
      <c r="JK17" s="2">
        <v>618</v>
      </c>
      <c r="JL17" s="2">
        <v>10</v>
      </c>
      <c r="JM17" s="2">
        <v>0</v>
      </c>
      <c r="JN17" s="4">
        <v>0.98</v>
      </c>
      <c r="JO17" s="19">
        <f t="shared" si="34"/>
        <v>0</v>
      </c>
      <c r="JQ17" s="66" t="s">
        <v>32</v>
      </c>
      <c r="JR17" s="2">
        <v>628</v>
      </c>
      <c r="JS17" s="2">
        <v>618</v>
      </c>
      <c r="JT17" s="2">
        <v>10</v>
      </c>
      <c r="JU17" s="2">
        <v>0</v>
      </c>
      <c r="JV17" s="4">
        <v>0.98</v>
      </c>
      <c r="JW17" s="19">
        <f t="shared" si="35"/>
        <v>0</v>
      </c>
      <c r="JY17" s="66" t="s">
        <v>32</v>
      </c>
      <c r="JZ17" s="2">
        <v>628</v>
      </c>
      <c r="KA17" s="2">
        <v>618</v>
      </c>
      <c r="KB17" s="2">
        <v>10</v>
      </c>
      <c r="KC17" s="2">
        <v>0</v>
      </c>
      <c r="KD17" s="4">
        <v>0.98</v>
      </c>
      <c r="KE17" s="19">
        <f t="shared" si="36"/>
        <v>0</v>
      </c>
      <c r="KG17" s="66" t="s">
        <v>32</v>
      </c>
      <c r="KH17" s="2">
        <v>628</v>
      </c>
      <c r="KI17" s="2">
        <v>618</v>
      </c>
      <c r="KJ17" s="2">
        <v>10</v>
      </c>
      <c r="KK17" s="2">
        <v>0</v>
      </c>
      <c r="KL17" s="4">
        <v>0.98</v>
      </c>
      <c r="KM17" s="19">
        <f t="shared" si="37"/>
        <v>0</v>
      </c>
      <c r="KO17" s="66" t="s">
        <v>32</v>
      </c>
      <c r="KP17" s="2">
        <v>628</v>
      </c>
      <c r="KQ17" s="2">
        <v>618</v>
      </c>
      <c r="KR17" s="2">
        <v>10</v>
      </c>
      <c r="KS17" s="2">
        <v>0</v>
      </c>
      <c r="KT17" s="4">
        <v>0.98</v>
      </c>
      <c r="KU17" s="19">
        <f t="shared" si="38"/>
        <v>0</v>
      </c>
      <c r="KW17" s="66" t="s">
        <v>32</v>
      </c>
      <c r="KX17" s="2">
        <v>628</v>
      </c>
      <c r="KY17" s="2">
        <v>618</v>
      </c>
      <c r="KZ17" s="2">
        <v>10</v>
      </c>
      <c r="LA17" s="2">
        <v>0</v>
      </c>
      <c r="LB17" s="4">
        <v>0.98</v>
      </c>
      <c r="LC17" s="19">
        <f t="shared" si="39"/>
        <v>0</v>
      </c>
      <c r="LE17" s="66" t="s">
        <v>32</v>
      </c>
      <c r="LF17" s="2">
        <v>628</v>
      </c>
      <c r="LG17" s="2">
        <v>618</v>
      </c>
      <c r="LH17" s="2">
        <v>10</v>
      </c>
      <c r="LI17" s="2">
        <v>0</v>
      </c>
      <c r="LJ17" s="4">
        <v>0.98</v>
      </c>
      <c r="LK17" s="19">
        <f t="shared" si="40"/>
        <v>0</v>
      </c>
      <c r="LM17" s="66" t="s">
        <v>32</v>
      </c>
      <c r="LN17" s="2">
        <v>628</v>
      </c>
      <c r="LO17" s="2">
        <v>618</v>
      </c>
      <c r="LP17" s="2">
        <v>10</v>
      </c>
      <c r="LQ17" s="2">
        <v>0</v>
      </c>
      <c r="LR17" s="4">
        <v>0.98</v>
      </c>
      <c r="LS17" s="19">
        <f t="shared" si="41"/>
        <v>0</v>
      </c>
      <c r="LU17" s="66" t="s">
        <v>32</v>
      </c>
      <c r="LV17" s="2">
        <v>628</v>
      </c>
      <c r="LW17" s="2">
        <v>618</v>
      </c>
      <c r="LX17" s="2">
        <v>10</v>
      </c>
      <c r="LY17" s="2">
        <v>0</v>
      </c>
      <c r="LZ17" s="4">
        <v>0.98</v>
      </c>
      <c r="MA17" s="19">
        <f t="shared" si="42"/>
        <v>0</v>
      </c>
      <c r="MC17" s="66" t="s">
        <v>32</v>
      </c>
      <c r="MD17" s="2">
        <v>628</v>
      </c>
      <c r="ME17" s="2">
        <v>618</v>
      </c>
      <c r="MF17" s="2">
        <v>10</v>
      </c>
      <c r="MG17" s="2">
        <v>0</v>
      </c>
      <c r="MH17" s="4">
        <v>0.98</v>
      </c>
      <c r="MI17" s="19">
        <f t="shared" si="43"/>
        <v>0</v>
      </c>
      <c r="MK17" s="66" t="s">
        <v>32</v>
      </c>
      <c r="ML17" s="2">
        <v>628</v>
      </c>
      <c r="MM17" s="2">
        <v>618</v>
      </c>
      <c r="MN17" s="2">
        <v>10</v>
      </c>
      <c r="MO17" s="2">
        <v>0</v>
      </c>
      <c r="MP17" s="4">
        <v>0.98</v>
      </c>
      <c r="MQ17" s="19">
        <f t="shared" si="109"/>
        <v>0</v>
      </c>
      <c r="MS17" s="65" t="s">
        <v>32</v>
      </c>
      <c r="MT17" s="2">
        <v>628</v>
      </c>
      <c r="MU17" s="2">
        <v>618</v>
      </c>
      <c r="MV17" s="2">
        <v>10</v>
      </c>
      <c r="MW17" s="2">
        <v>0</v>
      </c>
      <c r="MX17" s="4">
        <v>0.98</v>
      </c>
      <c r="MY17" s="19">
        <f t="shared" si="44"/>
        <v>0</v>
      </c>
      <c r="NA17" s="2" t="s">
        <v>32</v>
      </c>
      <c r="NB17" s="2">
        <v>628</v>
      </c>
      <c r="NC17" s="2">
        <v>618</v>
      </c>
      <c r="ND17" s="2">
        <v>10</v>
      </c>
      <c r="NE17" s="2">
        <v>0</v>
      </c>
      <c r="NF17" s="4">
        <v>0.98</v>
      </c>
      <c r="NG17" s="19">
        <f t="shared" si="45"/>
        <v>0</v>
      </c>
      <c r="NI17" s="114" t="s">
        <v>32</v>
      </c>
      <c r="NJ17" s="2">
        <v>628</v>
      </c>
      <c r="NK17" s="2">
        <v>618</v>
      </c>
      <c r="NL17" s="2">
        <v>10</v>
      </c>
      <c r="NM17" s="2">
        <v>0</v>
      </c>
      <c r="NN17" s="4">
        <v>0.98</v>
      </c>
      <c r="NO17" s="19">
        <f t="shared" si="46"/>
        <v>0</v>
      </c>
      <c r="NQ17" s="114" t="s">
        <v>32</v>
      </c>
      <c r="NR17" s="2">
        <v>628</v>
      </c>
      <c r="NS17" s="2">
        <v>618</v>
      </c>
      <c r="NT17" s="2">
        <v>10</v>
      </c>
      <c r="NU17" s="2">
        <v>0</v>
      </c>
      <c r="NV17" s="4">
        <v>0.98</v>
      </c>
      <c r="NW17" s="19">
        <f t="shared" si="47"/>
        <v>0</v>
      </c>
      <c r="NY17" s="114" t="s">
        <v>32</v>
      </c>
      <c r="NZ17" s="2">
        <v>628</v>
      </c>
      <c r="OA17" s="2">
        <v>618</v>
      </c>
      <c r="OB17" s="2">
        <v>10</v>
      </c>
      <c r="OC17" s="2">
        <v>0</v>
      </c>
      <c r="OD17" s="4">
        <v>0.98</v>
      </c>
      <c r="OE17" s="19">
        <f t="shared" si="48"/>
        <v>0</v>
      </c>
      <c r="OG17" s="114" t="s">
        <v>32</v>
      </c>
      <c r="OH17" s="2">
        <v>628</v>
      </c>
      <c r="OI17" s="2">
        <v>618</v>
      </c>
      <c r="OJ17" s="2">
        <v>10</v>
      </c>
      <c r="OK17" s="2">
        <v>0</v>
      </c>
      <c r="OL17" s="4">
        <v>0.98</v>
      </c>
      <c r="OM17" s="19">
        <f t="shared" si="49"/>
        <v>0</v>
      </c>
      <c r="OO17" s="114" t="s">
        <v>32</v>
      </c>
      <c r="OP17" s="2">
        <v>628</v>
      </c>
      <c r="OQ17" s="2">
        <v>618</v>
      </c>
      <c r="OR17" s="2">
        <v>10</v>
      </c>
      <c r="OS17" s="2">
        <v>0</v>
      </c>
      <c r="OT17" s="4">
        <v>0.98</v>
      </c>
      <c r="OU17" s="19">
        <f t="shared" si="50"/>
        <v>0</v>
      </c>
      <c r="OW17" s="136" t="s">
        <v>32</v>
      </c>
      <c r="OX17" s="130">
        <v>628</v>
      </c>
      <c r="OY17" s="130">
        <v>618</v>
      </c>
      <c r="OZ17" s="130">
        <v>10</v>
      </c>
      <c r="PA17" s="130">
        <v>0</v>
      </c>
      <c r="PB17" s="131">
        <v>0.98</v>
      </c>
      <c r="PC17" s="132">
        <v>0</v>
      </c>
      <c r="PD17" s="129"/>
      <c r="PE17" s="136" t="s">
        <v>32</v>
      </c>
      <c r="PF17" s="130">
        <v>628</v>
      </c>
      <c r="PG17" s="130">
        <v>618</v>
      </c>
      <c r="PH17" s="130">
        <v>10</v>
      </c>
      <c r="PI17" s="130">
        <v>0</v>
      </c>
      <c r="PJ17" s="131">
        <v>0.98</v>
      </c>
      <c r="PK17" s="132">
        <v>0</v>
      </c>
      <c r="PM17" s="163" t="s">
        <v>32</v>
      </c>
      <c r="PN17" s="157">
        <v>628</v>
      </c>
      <c r="PO17" s="157">
        <v>618</v>
      </c>
      <c r="PP17" s="157">
        <v>10</v>
      </c>
      <c r="PQ17" s="157">
        <v>0</v>
      </c>
      <c r="PR17" s="158">
        <v>0.98</v>
      </c>
      <c r="PS17" s="132">
        <f t="shared" si="51"/>
        <v>0</v>
      </c>
      <c r="PT17" s="121"/>
      <c r="PU17" s="163" t="s">
        <v>32</v>
      </c>
      <c r="PV17" s="157">
        <v>628</v>
      </c>
      <c r="PW17" s="157">
        <v>618</v>
      </c>
      <c r="PX17" s="157">
        <v>10</v>
      </c>
      <c r="PY17" s="157">
        <v>0</v>
      </c>
      <c r="PZ17" s="158">
        <v>0.98</v>
      </c>
      <c r="QA17" s="132">
        <f t="shared" si="52"/>
        <v>0</v>
      </c>
      <c r="QB17" s="121"/>
      <c r="QC17" s="163" t="s">
        <v>32</v>
      </c>
      <c r="QD17" s="157">
        <v>628</v>
      </c>
      <c r="QE17" s="157">
        <v>618</v>
      </c>
      <c r="QF17" s="157">
        <v>10</v>
      </c>
      <c r="QG17" s="157">
        <v>0</v>
      </c>
      <c r="QH17" s="158">
        <v>0.98</v>
      </c>
      <c r="QI17" s="132">
        <f t="shared" si="53"/>
        <v>0</v>
      </c>
      <c r="QJ17" s="121"/>
      <c r="QK17" s="163" t="s">
        <v>32</v>
      </c>
      <c r="QL17" s="157">
        <v>628</v>
      </c>
      <c r="QM17" s="157">
        <v>618</v>
      </c>
      <c r="QN17" s="157">
        <v>10</v>
      </c>
      <c r="QO17" s="157">
        <v>0</v>
      </c>
      <c r="QP17" s="158">
        <v>0.98</v>
      </c>
      <c r="QQ17" s="132">
        <f t="shared" si="54"/>
        <v>0</v>
      </c>
      <c r="QR17" s="121"/>
      <c r="QS17" s="16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v>0.98</v>
      </c>
      <c r="QY17" s="158">
        <f t="shared" si="55"/>
        <v>0</v>
      </c>
      <c r="QZ17" s="121"/>
      <c r="RA17" s="16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v>0.98</v>
      </c>
      <c r="RG17" s="132">
        <f t="shared" si="56"/>
        <v>0</v>
      </c>
      <c r="RH17" s="121">
        <v>-1</v>
      </c>
      <c r="RI17" s="121"/>
      <c r="RJ17" s="163" t="s">
        <v>32</v>
      </c>
      <c r="RK17" s="157">
        <v>628</v>
      </c>
      <c r="RL17" s="157">
        <v>618</v>
      </c>
      <c r="RM17" s="157">
        <v>10</v>
      </c>
      <c r="RN17" s="157">
        <v>0</v>
      </c>
      <c r="RO17" s="162">
        <f t="shared" si="57"/>
        <v>0.98407643312101911</v>
      </c>
      <c r="RP17" s="132">
        <f t="shared" si="58"/>
        <v>4.0764331210191296E-3</v>
      </c>
      <c r="RQ17" s="121"/>
      <c r="RR17" s="121"/>
      <c r="RS17" s="121"/>
      <c r="RT17" s="121"/>
      <c r="RU17" s="121"/>
      <c r="RV17" s="121"/>
      <c r="RW17" s="132"/>
      <c r="RX17" s="121"/>
      <c r="RY17" s="121"/>
      <c r="RZ17" s="121"/>
      <c r="SA17" s="121"/>
      <c r="SB17" s="121"/>
      <c r="SC17" s="121"/>
      <c r="SD17" s="132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U17" s="163" t="s">
        <v>32</v>
      </c>
      <c r="SV17" s="157">
        <v>628</v>
      </c>
      <c r="SW17" s="157">
        <v>618</v>
      </c>
      <c r="SX17" s="157">
        <v>10</v>
      </c>
      <c r="SY17" s="157">
        <v>0</v>
      </c>
      <c r="SZ17" s="158">
        <f t="shared" si="111"/>
        <v>0.98407643312101911</v>
      </c>
      <c r="TA17" s="132">
        <f t="shared" si="59"/>
        <v>0</v>
      </c>
      <c r="TC17" s="163" t="s">
        <v>32</v>
      </c>
      <c r="TD17" s="157">
        <v>628</v>
      </c>
      <c r="TE17" s="157">
        <v>618</v>
      </c>
      <c r="TF17" s="157">
        <v>10</v>
      </c>
      <c r="TG17" s="157">
        <v>0</v>
      </c>
      <c r="TH17" s="158">
        <f t="shared" si="60"/>
        <v>0.98407643312101911</v>
      </c>
      <c r="TI17" s="132">
        <f t="shared" si="61"/>
        <v>0</v>
      </c>
      <c r="TK17" s="163" t="s">
        <v>32</v>
      </c>
      <c r="TL17" s="157">
        <v>628</v>
      </c>
      <c r="TM17" s="157">
        <v>618</v>
      </c>
      <c r="TN17" s="157">
        <v>10</v>
      </c>
      <c r="TO17" s="157">
        <v>0</v>
      </c>
      <c r="TP17" s="158">
        <f t="shared" si="62"/>
        <v>0.98407643312101911</v>
      </c>
      <c r="TQ17" s="132">
        <f t="shared" si="63"/>
        <v>0</v>
      </c>
      <c r="TS17" s="163" t="s">
        <v>32</v>
      </c>
      <c r="TT17" s="157">
        <v>628</v>
      </c>
      <c r="TU17" s="157">
        <v>618</v>
      </c>
      <c r="TV17" s="157">
        <v>10</v>
      </c>
      <c r="TW17" s="157">
        <v>0</v>
      </c>
      <c r="TX17" s="158">
        <f t="shared" si="64"/>
        <v>0.98407643312101911</v>
      </c>
      <c r="TY17" s="132">
        <f t="shared" si="65"/>
        <v>0</v>
      </c>
      <c r="UA17" s="163" t="s">
        <v>32</v>
      </c>
      <c r="UB17" s="157">
        <v>628</v>
      </c>
      <c r="UC17" s="157">
        <v>618</v>
      </c>
      <c r="UD17" s="157">
        <v>10</v>
      </c>
      <c r="UE17" s="157">
        <v>0</v>
      </c>
      <c r="UF17" s="158">
        <f t="shared" si="66"/>
        <v>0.98407643312101911</v>
      </c>
      <c r="UG17" s="132">
        <f t="shared" si="67"/>
        <v>0</v>
      </c>
      <c r="UI17" s="163" t="s">
        <v>32</v>
      </c>
      <c r="UJ17" s="157">
        <v>628</v>
      </c>
      <c r="UK17" s="157">
        <v>618</v>
      </c>
      <c r="UL17" s="157">
        <v>10</v>
      </c>
      <c r="UM17" s="157">
        <v>0</v>
      </c>
      <c r="UN17" s="158">
        <f t="shared" si="68"/>
        <v>0.98407643312101911</v>
      </c>
      <c r="UO17" s="132">
        <f t="shared" si="69"/>
        <v>0</v>
      </c>
      <c r="UQ17" s="163" t="s">
        <v>32</v>
      </c>
      <c r="UR17" s="157">
        <v>628</v>
      </c>
      <c r="US17" s="157">
        <v>618</v>
      </c>
      <c r="UT17" s="157">
        <v>10</v>
      </c>
      <c r="UU17" s="157">
        <v>0</v>
      </c>
      <c r="UV17" s="158">
        <f t="shared" si="70"/>
        <v>0.98407643312101911</v>
      </c>
      <c r="UW17" s="132">
        <f t="shared" si="71"/>
        <v>0</v>
      </c>
      <c r="UY17" s="163" t="s">
        <v>32</v>
      </c>
      <c r="UZ17" s="157">
        <v>628</v>
      </c>
      <c r="VA17" s="157">
        <v>618</v>
      </c>
      <c r="VB17" s="157">
        <v>10</v>
      </c>
      <c r="VC17" s="157">
        <v>0</v>
      </c>
      <c r="VD17" s="158">
        <f t="shared" si="72"/>
        <v>0.98407643312101911</v>
      </c>
      <c r="VE17" s="132">
        <f t="shared" si="73"/>
        <v>0</v>
      </c>
      <c r="VG17" s="163" t="s">
        <v>32</v>
      </c>
      <c r="VH17" s="157">
        <v>628</v>
      </c>
      <c r="VI17" s="157">
        <v>618</v>
      </c>
      <c r="VJ17" s="157">
        <v>10</v>
      </c>
      <c r="VK17" s="157">
        <v>0</v>
      </c>
      <c r="VL17" s="158">
        <f t="shared" si="74"/>
        <v>0.98407643312101911</v>
      </c>
      <c r="VM17" s="132">
        <f t="shared" si="75"/>
        <v>0</v>
      </c>
      <c r="VO17" s="163" t="s">
        <v>32</v>
      </c>
      <c r="VP17" s="157">
        <v>628</v>
      </c>
      <c r="VQ17" s="157">
        <v>618</v>
      </c>
      <c r="VR17" s="157">
        <v>10</v>
      </c>
      <c r="VS17" s="157">
        <v>0</v>
      </c>
      <c r="VT17" s="158">
        <f t="shared" si="76"/>
        <v>0.98407643312101911</v>
      </c>
      <c r="VU17" s="132">
        <f t="shared" si="77"/>
        <v>0</v>
      </c>
      <c r="VW17" s="163" t="s">
        <v>32</v>
      </c>
      <c r="VX17" s="157">
        <v>628</v>
      </c>
      <c r="VY17" s="157">
        <v>618</v>
      </c>
      <c r="VZ17" s="157">
        <v>10</v>
      </c>
      <c r="WA17" s="157">
        <v>0</v>
      </c>
      <c r="WB17" s="158">
        <f t="shared" si="78"/>
        <v>0.98407643312101911</v>
      </c>
      <c r="WC17" s="132">
        <f t="shared" si="79"/>
        <v>0</v>
      </c>
      <c r="WE17" s="163" t="s">
        <v>32</v>
      </c>
      <c r="WF17" s="157">
        <v>628</v>
      </c>
      <c r="WG17" s="157">
        <v>618</v>
      </c>
      <c r="WH17" s="157">
        <v>10</v>
      </c>
      <c r="WI17" s="157">
        <v>0</v>
      </c>
      <c r="WJ17" s="158">
        <f t="shared" si="112"/>
        <v>0.98407643312101911</v>
      </c>
      <c r="WK17" s="132">
        <f t="shared" si="113"/>
        <v>0</v>
      </c>
      <c r="WM17" s="163" t="s">
        <v>32</v>
      </c>
      <c r="WN17" s="157">
        <v>628</v>
      </c>
      <c r="WO17" s="157">
        <v>618</v>
      </c>
      <c r="WP17" s="157">
        <v>10</v>
      </c>
      <c r="WQ17" s="157">
        <v>0</v>
      </c>
      <c r="WR17" s="158">
        <f t="shared" si="82"/>
        <v>0.98407643312101911</v>
      </c>
      <c r="WS17" s="132">
        <f t="shared" si="83"/>
        <v>0</v>
      </c>
      <c r="WU17" s="163" t="s">
        <v>32</v>
      </c>
      <c r="WV17" s="157">
        <v>628</v>
      </c>
      <c r="WW17" s="157">
        <v>618</v>
      </c>
      <c r="WX17" s="157">
        <v>10</v>
      </c>
      <c r="WY17" s="157">
        <v>0</v>
      </c>
      <c r="WZ17" s="158">
        <f t="shared" si="84"/>
        <v>0.98407643312101911</v>
      </c>
      <c r="XA17" s="132">
        <f t="shared" si="85"/>
        <v>0</v>
      </c>
      <c r="XC17" s="163" t="s">
        <v>32</v>
      </c>
      <c r="XD17" s="157">
        <v>628</v>
      </c>
      <c r="XE17" s="157">
        <v>618</v>
      </c>
      <c r="XF17" s="157">
        <v>10</v>
      </c>
      <c r="XG17" s="157">
        <v>0</v>
      </c>
      <c r="XH17" s="158">
        <f t="shared" si="86"/>
        <v>0.98407643312101911</v>
      </c>
      <c r="XI17" s="132">
        <f t="shared" si="87"/>
        <v>0</v>
      </c>
      <c r="XK17" s="163" t="s">
        <v>32</v>
      </c>
      <c r="XL17" s="157">
        <v>628</v>
      </c>
      <c r="XM17" s="157">
        <v>618</v>
      </c>
      <c r="XN17" s="157">
        <v>10</v>
      </c>
      <c r="XO17" s="157">
        <v>0</v>
      </c>
      <c r="XP17" s="158">
        <f t="shared" si="88"/>
        <v>0.98407643312101911</v>
      </c>
      <c r="XQ17" s="132">
        <f t="shared" si="89"/>
        <v>0</v>
      </c>
      <c r="XS17" s="163" t="s">
        <v>32</v>
      </c>
      <c r="XT17" s="157">
        <v>628</v>
      </c>
      <c r="XU17" s="157">
        <v>618</v>
      </c>
      <c r="XV17" s="157">
        <v>10</v>
      </c>
      <c r="XW17" s="157">
        <v>0</v>
      </c>
      <c r="XX17" s="158">
        <f t="shared" si="90"/>
        <v>0.98407643312101911</v>
      </c>
      <c r="XY17" s="132">
        <f t="shared" si="91"/>
        <v>0</v>
      </c>
      <c r="YA17" s="163" t="s">
        <v>32</v>
      </c>
      <c r="YB17" s="157">
        <v>628</v>
      </c>
      <c r="YC17" s="157">
        <v>618</v>
      </c>
      <c r="YD17" s="157">
        <v>10</v>
      </c>
      <c r="YE17" s="157">
        <v>0</v>
      </c>
      <c r="YF17" s="158">
        <f t="shared" si="92"/>
        <v>0.98407643312101911</v>
      </c>
      <c r="YG17" s="132">
        <f t="shared" si="93"/>
        <v>0</v>
      </c>
      <c r="YI17" s="163" t="s">
        <v>32</v>
      </c>
      <c r="YJ17" s="157">
        <v>628</v>
      </c>
      <c r="YK17" s="157">
        <v>618</v>
      </c>
      <c r="YL17" s="157">
        <v>10</v>
      </c>
      <c r="YM17" s="157">
        <v>0</v>
      </c>
      <c r="YN17" s="158">
        <f t="shared" si="94"/>
        <v>0.98407643312101911</v>
      </c>
      <c r="YO17" s="132">
        <f t="shared" si="95"/>
        <v>0</v>
      </c>
      <c r="YQ17" s="163" t="s">
        <v>32</v>
      </c>
      <c r="YR17" s="157">
        <v>628</v>
      </c>
      <c r="YS17" s="157">
        <v>618</v>
      </c>
      <c r="YT17" s="157">
        <v>10</v>
      </c>
      <c r="YU17" s="157">
        <v>0</v>
      </c>
      <c r="YV17" s="158">
        <f t="shared" si="96"/>
        <v>0.98407643312101911</v>
      </c>
      <c r="YW17" s="132">
        <f t="shared" si="97"/>
        <v>0</v>
      </c>
      <c r="YY17" s="163" t="s">
        <v>32</v>
      </c>
      <c r="YZ17" s="157">
        <v>628</v>
      </c>
      <c r="ZA17" s="157">
        <v>618</v>
      </c>
      <c r="ZB17" s="157">
        <v>10</v>
      </c>
      <c r="ZC17" s="157">
        <v>0</v>
      </c>
      <c r="ZD17" s="158">
        <f t="shared" si="98"/>
        <v>0.98407643312101911</v>
      </c>
      <c r="ZE17" s="132">
        <f t="shared" si="99"/>
        <v>0</v>
      </c>
      <c r="ZG17" s="163" t="s">
        <v>32</v>
      </c>
      <c r="ZH17" s="157">
        <v>628</v>
      </c>
      <c r="ZI17" s="157">
        <v>618</v>
      </c>
      <c r="ZJ17" s="157">
        <v>10</v>
      </c>
      <c r="ZK17" s="157">
        <v>0</v>
      </c>
      <c r="ZL17" s="158">
        <f t="shared" si="100"/>
        <v>0.98407643312101911</v>
      </c>
      <c r="ZM17" s="132">
        <f t="shared" si="101"/>
        <v>0</v>
      </c>
      <c r="ZO17" s="163" t="s">
        <v>32</v>
      </c>
      <c r="ZP17" s="157">
        <v>628</v>
      </c>
      <c r="ZQ17" s="157">
        <v>618</v>
      </c>
      <c r="ZR17" s="157">
        <v>10</v>
      </c>
      <c r="ZS17" s="157">
        <v>0</v>
      </c>
      <c r="ZT17" s="158">
        <f t="shared" si="102"/>
        <v>0.98407643312101911</v>
      </c>
      <c r="ZU17" s="132">
        <f t="shared" si="103"/>
        <v>0</v>
      </c>
      <c r="ZW17" s="163" t="s">
        <v>32</v>
      </c>
      <c r="ZX17" s="157">
        <v>628</v>
      </c>
      <c r="ZY17" s="157">
        <v>618</v>
      </c>
      <c r="ZZ17" s="157">
        <v>10</v>
      </c>
      <c r="AAA17" s="157">
        <v>0</v>
      </c>
      <c r="AAB17" s="158">
        <f t="shared" si="104"/>
        <v>0.98407643312101911</v>
      </c>
      <c r="AAC17" s="132">
        <f t="shared" si="105"/>
        <v>0</v>
      </c>
      <c r="AAE17" s="163" t="s">
        <v>32</v>
      </c>
      <c r="AAF17" s="157">
        <v>628</v>
      </c>
      <c r="AAG17" s="157">
        <v>618</v>
      </c>
      <c r="AAH17" s="157">
        <v>10</v>
      </c>
      <c r="AAI17" s="157">
        <v>0</v>
      </c>
      <c r="AAJ17" s="158">
        <f t="shared" si="106"/>
        <v>0.98407643312101911</v>
      </c>
      <c r="AAK17" s="132">
        <f t="shared" si="107"/>
        <v>0</v>
      </c>
    </row>
    <row r="18" spans="1:713" ht="15">
      <c r="A18" s="19">
        <v>0.96</v>
      </c>
      <c r="B18" s="19"/>
      <c r="C18" s="18" t="s">
        <v>33</v>
      </c>
      <c r="D18" s="18">
        <v>52</v>
      </c>
      <c r="E18" s="18">
        <v>50</v>
      </c>
      <c r="F18" s="18">
        <v>2</v>
      </c>
      <c r="G18" s="18">
        <v>0</v>
      </c>
      <c r="H18" s="19">
        <v>0.96</v>
      </c>
      <c r="J18" s="58" t="s">
        <v>33</v>
      </c>
      <c r="K18" s="58">
        <v>52</v>
      </c>
      <c r="L18" s="58">
        <v>50</v>
      </c>
      <c r="M18" s="58">
        <v>2</v>
      </c>
      <c r="N18" s="58">
        <v>0</v>
      </c>
      <c r="O18" s="59">
        <v>0.96</v>
      </c>
      <c r="P18" s="59">
        <f t="shared" si="0"/>
        <v>0</v>
      </c>
      <c r="R18" s="18" t="s">
        <v>33</v>
      </c>
      <c r="S18" s="18">
        <v>52</v>
      </c>
      <c r="T18" s="18">
        <v>50</v>
      </c>
      <c r="U18" s="18">
        <v>2</v>
      </c>
      <c r="V18" s="18">
        <v>0</v>
      </c>
      <c r="W18" s="19">
        <v>0.96</v>
      </c>
      <c r="X18" s="19">
        <f t="shared" si="1"/>
        <v>0</v>
      </c>
      <c r="Z18" s="51" t="s">
        <v>33</v>
      </c>
      <c r="AA18" s="51">
        <v>52</v>
      </c>
      <c r="AB18" s="52">
        <v>50</v>
      </c>
      <c r="AC18" s="53">
        <v>2</v>
      </c>
      <c r="AD18" s="51">
        <v>0</v>
      </c>
      <c r="AE18" s="54">
        <v>0.96</v>
      </c>
      <c r="AF18" s="19">
        <f t="shared" si="2"/>
        <v>0</v>
      </c>
      <c r="AH18" s="19">
        <v>0.96</v>
      </c>
      <c r="AI18" s="19">
        <f t="shared" si="3"/>
        <v>0</v>
      </c>
      <c r="AK18" s="18" t="s">
        <v>33</v>
      </c>
      <c r="AL18" s="18">
        <v>52</v>
      </c>
      <c r="AM18" s="18">
        <v>50</v>
      </c>
      <c r="AN18" s="18">
        <v>2</v>
      </c>
      <c r="AO18" s="18">
        <v>0</v>
      </c>
      <c r="AP18" s="19">
        <f t="shared" si="4"/>
        <v>0.96153846153846156</v>
      </c>
      <c r="AQ18" s="19">
        <f t="shared" si="5"/>
        <v>1.5384615384615996E-3</v>
      </c>
      <c r="AS18" s="18" t="s">
        <v>33</v>
      </c>
      <c r="AT18" s="18">
        <v>52</v>
      </c>
      <c r="AU18" s="18">
        <v>52</v>
      </c>
      <c r="AV18" s="18">
        <v>0</v>
      </c>
      <c r="AW18" s="18">
        <v>0</v>
      </c>
      <c r="AX18" s="19">
        <v>1</v>
      </c>
      <c r="AY18" s="19">
        <f t="shared" si="6"/>
        <v>3.8461538461538436E-2</v>
      </c>
      <c r="BA18" s="18" t="s">
        <v>33</v>
      </c>
      <c r="BB18" s="18">
        <v>52</v>
      </c>
      <c r="BC18" s="18">
        <v>52</v>
      </c>
      <c r="BD18" s="18">
        <v>0</v>
      </c>
      <c r="BE18" s="18">
        <v>0</v>
      </c>
      <c r="BF18" s="19">
        <v>1</v>
      </c>
      <c r="BG18" s="19">
        <f t="shared" si="7"/>
        <v>0</v>
      </c>
      <c r="BI18" s="18" t="s">
        <v>33</v>
      </c>
      <c r="BJ18" s="18">
        <v>52</v>
      </c>
      <c r="BK18" s="18">
        <v>52</v>
      </c>
      <c r="BL18" s="18">
        <v>0</v>
      </c>
      <c r="BM18" s="18">
        <v>0</v>
      </c>
      <c r="BN18" s="19">
        <v>1</v>
      </c>
      <c r="BO18" s="19">
        <f t="shared" si="8"/>
        <v>0</v>
      </c>
      <c r="BQ18" s="18" t="s">
        <v>33</v>
      </c>
      <c r="BR18" s="18">
        <v>52</v>
      </c>
      <c r="BS18" s="18">
        <v>52</v>
      </c>
      <c r="BT18" s="18">
        <v>0</v>
      </c>
      <c r="BU18" s="18">
        <v>0</v>
      </c>
      <c r="BV18" s="19">
        <v>1</v>
      </c>
      <c r="BW18" s="19">
        <f t="shared" si="9"/>
        <v>0</v>
      </c>
      <c r="BY18" s="18" t="s">
        <v>33</v>
      </c>
      <c r="BZ18" s="18">
        <v>52</v>
      </c>
      <c r="CA18" s="18">
        <v>52</v>
      </c>
      <c r="CB18" s="18">
        <v>0</v>
      </c>
      <c r="CC18" s="18">
        <v>0</v>
      </c>
      <c r="CD18" s="19">
        <v>1</v>
      </c>
      <c r="CE18" s="19">
        <f t="shared" si="10"/>
        <v>0</v>
      </c>
      <c r="CG18" s="2" t="s">
        <v>33</v>
      </c>
      <c r="CH18" s="2">
        <v>52</v>
      </c>
      <c r="CI18" s="2">
        <v>52</v>
      </c>
      <c r="CJ18" s="2">
        <v>0</v>
      </c>
      <c r="CK18" s="2">
        <v>0</v>
      </c>
      <c r="CL18" s="4">
        <v>1</v>
      </c>
      <c r="CM18" s="19">
        <f t="shared" si="11"/>
        <v>0</v>
      </c>
      <c r="CO18" s="2" t="s">
        <v>33</v>
      </c>
      <c r="CP18" s="2">
        <v>52</v>
      </c>
      <c r="CQ18" s="2">
        <v>52</v>
      </c>
      <c r="CR18" s="2">
        <v>0</v>
      </c>
      <c r="CS18" s="2">
        <v>0</v>
      </c>
      <c r="CT18" s="4">
        <v>1</v>
      </c>
      <c r="CU18" s="19">
        <f t="shared" si="12"/>
        <v>0</v>
      </c>
      <c r="CW18" s="2" t="s">
        <v>33</v>
      </c>
      <c r="CX18" s="2">
        <v>52</v>
      </c>
      <c r="CY18" s="2">
        <v>52</v>
      </c>
      <c r="CZ18" s="2">
        <v>0</v>
      </c>
      <c r="DA18" s="2">
        <v>0</v>
      </c>
      <c r="DB18" s="4">
        <v>1</v>
      </c>
      <c r="DC18" s="19">
        <f t="shared" si="13"/>
        <v>0</v>
      </c>
      <c r="DE18" s="2" t="s">
        <v>33</v>
      </c>
      <c r="DF18" s="2">
        <v>52</v>
      </c>
      <c r="DG18" s="2">
        <v>52</v>
      </c>
      <c r="DH18" s="2">
        <v>0</v>
      </c>
      <c r="DI18" s="2">
        <v>0</v>
      </c>
      <c r="DJ18" s="4">
        <v>1</v>
      </c>
      <c r="DK18" s="19">
        <f t="shared" si="14"/>
        <v>0</v>
      </c>
      <c r="DM18" s="2" t="s">
        <v>33</v>
      </c>
      <c r="DN18" s="2">
        <v>52</v>
      </c>
      <c r="DO18" s="2">
        <v>52</v>
      </c>
      <c r="DP18" s="2">
        <v>0</v>
      </c>
      <c r="DQ18" s="2">
        <v>0</v>
      </c>
      <c r="DR18" s="4">
        <v>1</v>
      </c>
      <c r="DS18" s="19">
        <f t="shared" si="15"/>
        <v>0</v>
      </c>
      <c r="DU18" s="2" t="s">
        <v>33</v>
      </c>
      <c r="DV18" s="2">
        <v>52</v>
      </c>
      <c r="DW18" s="2">
        <v>52</v>
      </c>
      <c r="DX18" s="2">
        <v>0</v>
      </c>
      <c r="DY18" s="2">
        <v>0</v>
      </c>
      <c r="DZ18" s="4">
        <v>1</v>
      </c>
      <c r="EA18" s="19">
        <f t="shared" si="16"/>
        <v>0</v>
      </c>
      <c r="EC18" s="2" t="s">
        <v>33</v>
      </c>
      <c r="ED18" s="2">
        <v>52</v>
      </c>
      <c r="EE18" s="2">
        <v>52</v>
      </c>
      <c r="EF18" s="2">
        <v>0</v>
      </c>
      <c r="EG18" s="2">
        <v>0</v>
      </c>
      <c r="EH18" s="4">
        <v>1</v>
      </c>
      <c r="EI18" s="19">
        <f t="shared" si="17"/>
        <v>0</v>
      </c>
      <c r="EK18" s="2" t="s">
        <v>33</v>
      </c>
      <c r="EL18" s="2">
        <v>52</v>
      </c>
      <c r="EM18" s="2">
        <v>52</v>
      </c>
      <c r="EN18" s="2">
        <v>0</v>
      </c>
      <c r="EO18" s="2">
        <v>0</v>
      </c>
      <c r="EP18" s="4">
        <v>1</v>
      </c>
      <c r="EQ18" s="19">
        <f t="shared" si="18"/>
        <v>0</v>
      </c>
      <c r="ES18" s="2" t="s">
        <v>33</v>
      </c>
      <c r="ET18" s="2">
        <v>52</v>
      </c>
      <c r="EU18" s="2">
        <v>52</v>
      </c>
      <c r="EV18" s="2">
        <v>0</v>
      </c>
      <c r="EW18" s="2">
        <v>0</v>
      </c>
      <c r="EX18" s="4">
        <v>1</v>
      </c>
      <c r="EY18" s="19">
        <f t="shared" si="19"/>
        <v>0</v>
      </c>
      <c r="FA18" s="2" t="s">
        <v>33</v>
      </c>
      <c r="FB18" s="2">
        <v>52</v>
      </c>
      <c r="FC18" s="2">
        <v>52</v>
      </c>
      <c r="FD18" s="2">
        <v>0</v>
      </c>
      <c r="FE18" s="2">
        <v>0</v>
      </c>
      <c r="FF18" s="4">
        <v>1</v>
      </c>
      <c r="FG18" s="19">
        <f t="shared" si="20"/>
        <v>0</v>
      </c>
      <c r="FI18" s="2" t="s">
        <v>33</v>
      </c>
      <c r="FJ18" s="2">
        <v>52</v>
      </c>
      <c r="FK18" s="2">
        <v>52</v>
      </c>
      <c r="FL18" s="2">
        <v>0</v>
      </c>
      <c r="FM18" s="2">
        <v>0</v>
      </c>
      <c r="FN18" s="4">
        <v>1</v>
      </c>
      <c r="FO18" s="19">
        <f t="shared" si="21"/>
        <v>0</v>
      </c>
      <c r="FQ18" s="2" t="s">
        <v>33</v>
      </c>
      <c r="FR18" s="2">
        <v>52</v>
      </c>
      <c r="FS18" s="2">
        <v>52</v>
      </c>
      <c r="FT18" s="2">
        <v>0</v>
      </c>
      <c r="FU18" s="2">
        <v>0</v>
      </c>
      <c r="FV18" s="4">
        <v>1</v>
      </c>
      <c r="FW18" s="19">
        <f t="shared" si="22"/>
        <v>0</v>
      </c>
      <c r="FY18" s="2" t="s">
        <v>33</v>
      </c>
      <c r="FZ18" s="2">
        <v>52</v>
      </c>
      <c r="GA18" s="2">
        <v>52</v>
      </c>
      <c r="GB18" s="2">
        <v>0</v>
      </c>
      <c r="GC18" s="2">
        <v>0</v>
      </c>
      <c r="GD18" s="4">
        <v>1</v>
      </c>
      <c r="GE18" s="19">
        <f t="shared" si="23"/>
        <v>0</v>
      </c>
      <c r="GG18" s="2" t="s">
        <v>33</v>
      </c>
      <c r="GH18" s="2">
        <v>52</v>
      </c>
      <c r="GI18" s="2">
        <v>52</v>
      </c>
      <c r="GJ18" s="2">
        <v>0</v>
      </c>
      <c r="GK18" s="2">
        <v>0</v>
      </c>
      <c r="GL18" s="4">
        <v>1</v>
      </c>
      <c r="GM18" s="19">
        <f t="shared" si="24"/>
        <v>0</v>
      </c>
      <c r="GO18" s="2" t="s">
        <v>33</v>
      </c>
      <c r="GP18" s="2">
        <v>52</v>
      </c>
      <c r="GQ18" s="2">
        <v>52</v>
      </c>
      <c r="GR18" s="2">
        <v>0</v>
      </c>
      <c r="GS18" s="2">
        <v>0</v>
      </c>
      <c r="GT18" s="4">
        <v>1</v>
      </c>
      <c r="GU18" s="19">
        <f t="shared" si="25"/>
        <v>0</v>
      </c>
      <c r="GW18" s="2" t="s">
        <v>33</v>
      </c>
      <c r="GX18" s="2">
        <v>52</v>
      </c>
      <c r="GY18" s="2">
        <v>52</v>
      </c>
      <c r="GZ18" s="2">
        <v>0</v>
      </c>
      <c r="HA18" s="2">
        <v>0</v>
      </c>
      <c r="HB18" s="4">
        <v>1</v>
      </c>
      <c r="HC18" s="19">
        <f t="shared" si="26"/>
        <v>0</v>
      </c>
      <c r="HE18" s="2" t="s">
        <v>33</v>
      </c>
      <c r="HF18" s="2">
        <v>52</v>
      </c>
      <c r="HG18" s="2">
        <v>52</v>
      </c>
      <c r="HH18" s="2">
        <v>0</v>
      </c>
      <c r="HI18" s="2">
        <v>0</v>
      </c>
      <c r="HJ18" s="4">
        <v>1</v>
      </c>
      <c r="HK18" s="19">
        <f t="shared" si="27"/>
        <v>0</v>
      </c>
      <c r="HM18" s="2" t="s">
        <v>33</v>
      </c>
      <c r="HN18" s="2">
        <v>52</v>
      </c>
      <c r="HO18" s="2">
        <v>52</v>
      </c>
      <c r="HP18" s="2">
        <v>0</v>
      </c>
      <c r="HQ18" s="2">
        <v>0</v>
      </c>
      <c r="HR18" s="4">
        <v>1</v>
      </c>
      <c r="HS18" s="19">
        <f t="shared" si="28"/>
        <v>0</v>
      </c>
      <c r="HU18" s="2" t="s">
        <v>33</v>
      </c>
      <c r="HV18" s="2">
        <v>52</v>
      </c>
      <c r="HW18" s="2">
        <v>52</v>
      </c>
      <c r="HX18" s="2">
        <v>0</v>
      </c>
      <c r="HY18" s="2">
        <v>0</v>
      </c>
      <c r="HZ18" s="4">
        <v>1</v>
      </c>
      <c r="IA18" s="19">
        <f t="shared" si="29"/>
        <v>0</v>
      </c>
      <c r="IC18" s="2" t="s">
        <v>33</v>
      </c>
      <c r="ID18" s="2">
        <v>52</v>
      </c>
      <c r="IE18" s="2">
        <v>52</v>
      </c>
      <c r="IF18" s="2">
        <v>0</v>
      </c>
      <c r="IG18" s="2">
        <v>0</v>
      </c>
      <c r="IH18" s="4">
        <v>1</v>
      </c>
      <c r="II18" s="19">
        <f t="shared" si="30"/>
        <v>0</v>
      </c>
      <c r="IK18" s="2" t="s">
        <v>33</v>
      </c>
      <c r="IL18" s="2">
        <v>52</v>
      </c>
      <c r="IM18" s="2">
        <v>52</v>
      </c>
      <c r="IN18" s="2">
        <v>0</v>
      </c>
      <c r="IO18" s="2">
        <v>0</v>
      </c>
      <c r="IP18" s="4">
        <v>1</v>
      </c>
      <c r="IQ18" s="19">
        <f t="shared" si="31"/>
        <v>0</v>
      </c>
      <c r="IS18" s="2" t="s">
        <v>33</v>
      </c>
      <c r="IT18" s="2">
        <v>52</v>
      </c>
      <c r="IU18" s="2">
        <v>52</v>
      </c>
      <c r="IV18" s="2">
        <v>0</v>
      </c>
      <c r="IW18" s="2">
        <v>0</v>
      </c>
      <c r="IX18" s="4">
        <v>1</v>
      </c>
      <c r="IY18" s="19">
        <f t="shared" si="32"/>
        <v>0</v>
      </c>
      <c r="JA18" s="2" t="s">
        <v>33</v>
      </c>
      <c r="JB18" s="2">
        <v>52</v>
      </c>
      <c r="JC18" s="2">
        <v>52</v>
      </c>
      <c r="JD18" s="2">
        <v>0</v>
      </c>
      <c r="JE18" s="2">
        <v>0</v>
      </c>
      <c r="JF18" s="4">
        <v>1</v>
      </c>
      <c r="JG18" s="19">
        <f t="shared" si="33"/>
        <v>0</v>
      </c>
      <c r="JI18" s="2" t="s">
        <v>33</v>
      </c>
      <c r="JJ18" s="2">
        <v>52</v>
      </c>
      <c r="JK18" s="2">
        <v>52</v>
      </c>
      <c r="JL18" s="2">
        <v>0</v>
      </c>
      <c r="JM18" s="2">
        <v>0</v>
      </c>
      <c r="JN18" s="4">
        <v>1</v>
      </c>
      <c r="JO18" s="19">
        <f t="shared" si="34"/>
        <v>0</v>
      </c>
      <c r="JQ18" s="2" t="s">
        <v>33</v>
      </c>
      <c r="JR18" s="2">
        <v>52</v>
      </c>
      <c r="JS18" s="2">
        <v>52</v>
      </c>
      <c r="JT18" s="2">
        <v>0</v>
      </c>
      <c r="JU18" s="2">
        <v>0</v>
      </c>
      <c r="JV18" s="4">
        <v>1</v>
      </c>
      <c r="JW18" s="19">
        <f t="shared" si="35"/>
        <v>0</v>
      </c>
      <c r="JY18" s="2" t="s">
        <v>33</v>
      </c>
      <c r="JZ18" s="2">
        <v>52</v>
      </c>
      <c r="KA18" s="2">
        <v>52</v>
      </c>
      <c r="KB18" s="2">
        <v>0</v>
      </c>
      <c r="KC18" s="2">
        <v>0</v>
      </c>
      <c r="KD18" s="4">
        <v>1</v>
      </c>
      <c r="KE18" s="19">
        <f t="shared" si="36"/>
        <v>0</v>
      </c>
      <c r="KG18" s="2" t="s">
        <v>33</v>
      </c>
      <c r="KH18" s="2">
        <v>52</v>
      </c>
      <c r="KI18" s="2">
        <v>52</v>
      </c>
      <c r="KJ18" s="2">
        <v>0</v>
      </c>
      <c r="KK18" s="2">
        <v>0</v>
      </c>
      <c r="KL18" s="4">
        <v>1</v>
      </c>
      <c r="KM18" s="19">
        <f t="shared" si="37"/>
        <v>0</v>
      </c>
      <c r="KO18" s="2" t="s">
        <v>33</v>
      </c>
      <c r="KP18" s="2">
        <v>109</v>
      </c>
      <c r="KQ18" s="2">
        <v>109</v>
      </c>
      <c r="KR18" s="2">
        <v>0</v>
      </c>
      <c r="KS18" s="2">
        <v>0</v>
      </c>
      <c r="KT18" s="4">
        <v>1</v>
      </c>
      <c r="KU18" s="19">
        <f t="shared" si="38"/>
        <v>0</v>
      </c>
      <c r="KW18" s="2" t="s">
        <v>33</v>
      </c>
      <c r="KX18" s="2">
        <v>109</v>
      </c>
      <c r="KY18" s="2">
        <v>109</v>
      </c>
      <c r="KZ18" s="2">
        <v>0</v>
      </c>
      <c r="LA18" s="2">
        <v>0</v>
      </c>
      <c r="LB18" s="4">
        <v>1</v>
      </c>
      <c r="LC18" s="19">
        <f t="shared" si="39"/>
        <v>0</v>
      </c>
      <c r="LE18" s="2" t="s">
        <v>33</v>
      </c>
      <c r="LF18" s="2">
        <v>109</v>
      </c>
      <c r="LG18" s="2">
        <v>109</v>
      </c>
      <c r="LH18" s="2">
        <v>0</v>
      </c>
      <c r="LI18" s="2">
        <v>0</v>
      </c>
      <c r="LJ18" s="4">
        <v>1</v>
      </c>
      <c r="LK18" s="19">
        <f t="shared" si="40"/>
        <v>0</v>
      </c>
      <c r="LM18" s="2" t="s">
        <v>33</v>
      </c>
      <c r="LN18" s="2">
        <v>109</v>
      </c>
      <c r="LO18" s="2">
        <v>109</v>
      </c>
      <c r="LP18" s="2">
        <v>0</v>
      </c>
      <c r="LQ18" s="2">
        <v>0</v>
      </c>
      <c r="LR18" s="4">
        <v>1</v>
      </c>
      <c r="LS18" s="19">
        <f t="shared" si="41"/>
        <v>0</v>
      </c>
      <c r="LU18" s="2" t="s">
        <v>33</v>
      </c>
      <c r="LV18" s="2">
        <v>109</v>
      </c>
      <c r="LW18" s="2">
        <v>109</v>
      </c>
      <c r="LX18" s="2">
        <v>0</v>
      </c>
      <c r="LY18" s="2">
        <v>0</v>
      </c>
      <c r="LZ18" s="4">
        <v>1</v>
      </c>
      <c r="MA18" s="19">
        <f t="shared" si="42"/>
        <v>0</v>
      </c>
      <c r="MC18" s="2" t="s">
        <v>33</v>
      </c>
      <c r="MD18" s="2">
        <v>109</v>
      </c>
      <c r="ME18" s="2">
        <v>109</v>
      </c>
      <c r="MF18" s="2">
        <v>0</v>
      </c>
      <c r="MG18" s="2">
        <v>0</v>
      </c>
      <c r="MH18" s="4">
        <f t="shared" si="108"/>
        <v>1</v>
      </c>
      <c r="MI18" s="19">
        <f t="shared" si="43"/>
        <v>0</v>
      </c>
      <c r="MK18" s="2" t="s">
        <v>33</v>
      </c>
      <c r="ML18" s="2">
        <v>109</v>
      </c>
      <c r="MM18" s="2">
        <v>109</v>
      </c>
      <c r="MN18" s="2">
        <v>0</v>
      </c>
      <c r="MO18" s="2">
        <v>0</v>
      </c>
      <c r="MP18" s="4">
        <v>1</v>
      </c>
      <c r="MQ18" s="19">
        <f t="shared" si="109"/>
        <v>0</v>
      </c>
      <c r="MS18" s="2" t="s">
        <v>33</v>
      </c>
      <c r="MT18" s="2">
        <v>109</v>
      </c>
      <c r="MU18" s="2">
        <v>109</v>
      </c>
      <c r="MV18" s="2">
        <v>0</v>
      </c>
      <c r="MW18" s="2">
        <v>0</v>
      </c>
      <c r="MX18" s="4">
        <v>1</v>
      </c>
      <c r="MY18" s="19">
        <f t="shared" si="44"/>
        <v>0</v>
      </c>
      <c r="NA18" s="2" t="s">
        <v>33</v>
      </c>
      <c r="NB18" s="2">
        <v>109</v>
      </c>
      <c r="NC18" s="2">
        <v>109</v>
      </c>
      <c r="ND18" s="2">
        <v>0</v>
      </c>
      <c r="NE18" s="2">
        <v>0</v>
      </c>
      <c r="NF18" s="4">
        <v>1</v>
      </c>
      <c r="NG18" s="19">
        <f t="shared" si="45"/>
        <v>0</v>
      </c>
      <c r="NI18" s="2" t="s">
        <v>33</v>
      </c>
      <c r="NJ18" s="2">
        <v>109</v>
      </c>
      <c r="NK18" s="2">
        <v>109</v>
      </c>
      <c r="NL18" s="2">
        <v>0</v>
      </c>
      <c r="NM18" s="2">
        <v>0</v>
      </c>
      <c r="NN18" s="4">
        <v>1</v>
      </c>
      <c r="NO18" s="19">
        <f t="shared" si="46"/>
        <v>0</v>
      </c>
      <c r="NQ18" s="2" t="s">
        <v>33</v>
      </c>
      <c r="NR18" s="2">
        <v>109</v>
      </c>
      <c r="NS18" s="2">
        <v>109</v>
      </c>
      <c r="NT18" s="2">
        <v>0</v>
      </c>
      <c r="NU18" s="2">
        <v>0</v>
      </c>
      <c r="NV18" s="4">
        <v>1</v>
      </c>
      <c r="NW18" s="19">
        <f t="shared" si="47"/>
        <v>0</v>
      </c>
      <c r="NY18" s="2" t="s">
        <v>33</v>
      </c>
      <c r="NZ18" s="2">
        <v>109</v>
      </c>
      <c r="OA18" s="2">
        <v>109</v>
      </c>
      <c r="OB18" s="2">
        <v>0</v>
      </c>
      <c r="OC18" s="2">
        <v>0</v>
      </c>
      <c r="OD18" s="4">
        <v>1</v>
      </c>
      <c r="OE18" s="19">
        <f t="shared" si="48"/>
        <v>0</v>
      </c>
      <c r="OG18" s="2" t="s">
        <v>33</v>
      </c>
      <c r="OH18" s="2">
        <v>109</v>
      </c>
      <c r="OI18" s="2">
        <v>109</v>
      </c>
      <c r="OJ18" s="2">
        <v>0</v>
      </c>
      <c r="OK18" s="2">
        <v>0</v>
      </c>
      <c r="OL18" s="4">
        <v>1</v>
      </c>
      <c r="OM18" s="19">
        <f t="shared" si="49"/>
        <v>0</v>
      </c>
      <c r="OO18" s="2" t="s">
        <v>33</v>
      </c>
      <c r="OP18" s="2">
        <v>109</v>
      </c>
      <c r="OQ18" s="2">
        <v>109</v>
      </c>
      <c r="OR18" s="2">
        <v>0</v>
      </c>
      <c r="OS18" s="2">
        <v>0</v>
      </c>
      <c r="OT18" s="4">
        <f t="shared" si="110"/>
        <v>1</v>
      </c>
      <c r="OU18" s="19">
        <f t="shared" si="50"/>
        <v>0</v>
      </c>
      <c r="OW18" s="129" t="s">
        <v>33</v>
      </c>
      <c r="OX18" s="129">
        <v>109</v>
      </c>
      <c r="OY18" s="129">
        <v>109</v>
      </c>
      <c r="OZ18" s="129">
        <v>0</v>
      </c>
      <c r="PA18" s="129">
        <v>0</v>
      </c>
      <c r="PB18" s="135">
        <v>1</v>
      </c>
      <c r="PC18" s="132">
        <v>0</v>
      </c>
      <c r="PD18" s="129"/>
      <c r="PE18" s="129" t="s">
        <v>33</v>
      </c>
      <c r="PF18" s="129">
        <v>109</v>
      </c>
      <c r="PG18" s="129">
        <v>109</v>
      </c>
      <c r="PH18" s="129">
        <v>0</v>
      </c>
      <c r="PI18" s="129">
        <v>0</v>
      </c>
      <c r="PJ18" s="135">
        <v>1</v>
      </c>
      <c r="PK18" s="132">
        <v>0</v>
      </c>
      <c r="PM18" s="156" t="s">
        <v>33</v>
      </c>
      <c r="PN18" s="156">
        <v>109</v>
      </c>
      <c r="PO18" s="156">
        <v>109</v>
      </c>
      <c r="PP18" s="156">
        <v>0</v>
      </c>
      <c r="PQ18" s="156">
        <v>0</v>
      </c>
      <c r="PR18" s="162">
        <v>1</v>
      </c>
      <c r="PS18" s="132">
        <f t="shared" si="51"/>
        <v>0</v>
      </c>
      <c r="PT18" s="121"/>
      <c r="PU18" s="156" t="s">
        <v>33</v>
      </c>
      <c r="PV18" s="156">
        <v>109</v>
      </c>
      <c r="PW18" s="156">
        <v>109</v>
      </c>
      <c r="PX18" s="156">
        <v>0</v>
      </c>
      <c r="PY18" s="156">
        <v>0</v>
      </c>
      <c r="PZ18" s="162">
        <v>1</v>
      </c>
      <c r="QA18" s="132">
        <f t="shared" si="52"/>
        <v>0</v>
      </c>
      <c r="QB18" s="121"/>
      <c r="QC18" s="156" t="s">
        <v>33</v>
      </c>
      <c r="QD18" s="156">
        <v>109</v>
      </c>
      <c r="QE18" s="156">
        <v>109</v>
      </c>
      <c r="QF18" s="156">
        <v>0</v>
      </c>
      <c r="QG18" s="156">
        <v>0</v>
      </c>
      <c r="QH18" s="162">
        <v>1</v>
      </c>
      <c r="QI18" s="132">
        <f t="shared" si="53"/>
        <v>0</v>
      </c>
      <c r="QJ18" s="121"/>
      <c r="QK18" s="156" t="s">
        <v>33</v>
      </c>
      <c r="QL18" s="156">
        <v>109</v>
      </c>
      <c r="QM18" s="156">
        <v>109</v>
      </c>
      <c r="QN18" s="156">
        <v>0</v>
      </c>
      <c r="QO18" s="156">
        <v>0</v>
      </c>
      <c r="QP18" s="162">
        <v>1</v>
      </c>
      <c r="QQ18" s="132">
        <f t="shared" si="54"/>
        <v>0</v>
      </c>
      <c r="QR18" s="121"/>
      <c r="QS18" s="156" t="s">
        <v>33</v>
      </c>
      <c r="QT18" s="156">
        <v>109</v>
      </c>
      <c r="QU18" s="156">
        <v>109</v>
      </c>
      <c r="QV18" s="156">
        <v>0</v>
      </c>
      <c r="QW18" s="156">
        <v>0</v>
      </c>
      <c r="QX18" s="162">
        <v>1</v>
      </c>
      <c r="QY18" s="158">
        <f t="shared" si="55"/>
        <v>0</v>
      </c>
      <c r="QZ18" s="121"/>
      <c r="RA18" s="156" t="s">
        <v>33</v>
      </c>
      <c r="RB18" s="156">
        <v>109</v>
      </c>
      <c r="RC18" s="156">
        <v>109</v>
      </c>
      <c r="RD18" s="156">
        <v>0</v>
      </c>
      <c r="RE18" s="156">
        <v>0</v>
      </c>
      <c r="RF18" s="162">
        <v>1</v>
      </c>
      <c r="RG18" s="132">
        <f t="shared" si="56"/>
        <v>0</v>
      </c>
      <c r="RH18" s="121"/>
      <c r="RI18" s="121"/>
      <c r="RJ18" s="156" t="s">
        <v>33</v>
      </c>
      <c r="RK18" s="156">
        <v>109</v>
      </c>
      <c r="RL18" s="156">
        <v>109</v>
      </c>
      <c r="RM18" s="156">
        <v>0</v>
      </c>
      <c r="RN18" s="156">
        <v>0</v>
      </c>
      <c r="RO18" s="162">
        <f t="shared" si="57"/>
        <v>1</v>
      </c>
      <c r="RP18" s="132">
        <f t="shared" si="58"/>
        <v>0</v>
      </c>
      <c r="RQ18" s="121"/>
      <c r="RR18" s="121"/>
      <c r="RS18" s="121"/>
      <c r="RT18" s="121"/>
      <c r="RU18" s="121"/>
      <c r="RV18" s="121"/>
      <c r="RW18" s="132"/>
      <c r="RX18" s="121"/>
      <c r="RY18" s="121"/>
      <c r="RZ18" s="121"/>
      <c r="SA18" s="121"/>
      <c r="SB18" s="121"/>
      <c r="SC18" s="121"/>
      <c r="SD18" s="132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U18" s="157" t="s">
        <v>33</v>
      </c>
      <c r="SV18" s="157">
        <v>109</v>
      </c>
      <c r="SW18" s="157">
        <v>109</v>
      </c>
      <c r="SX18" s="157">
        <v>0</v>
      </c>
      <c r="SY18" s="157">
        <v>0</v>
      </c>
      <c r="SZ18" s="158">
        <f t="shared" si="111"/>
        <v>1</v>
      </c>
      <c r="TA18" s="132">
        <f t="shared" si="59"/>
        <v>0</v>
      </c>
      <c r="TC18" s="157" t="s">
        <v>33</v>
      </c>
      <c r="TD18" s="157">
        <v>109</v>
      </c>
      <c r="TE18" s="157">
        <v>109</v>
      </c>
      <c r="TF18" s="157">
        <v>0</v>
      </c>
      <c r="TG18" s="157">
        <v>0</v>
      </c>
      <c r="TH18" s="158">
        <f t="shared" si="60"/>
        <v>1</v>
      </c>
      <c r="TI18" s="132">
        <f t="shared" si="61"/>
        <v>0</v>
      </c>
      <c r="TK18" s="157" t="s">
        <v>33</v>
      </c>
      <c r="TL18" s="157">
        <v>109</v>
      </c>
      <c r="TM18" s="157">
        <v>109</v>
      </c>
      <c r="TN18" s="157">
        <v>0</v>
      </c>
      <c r="TO18" s="157">
        <v>0</v>
      </c>
      <c r="TP18" s="158">
        <f t="shared" si="62"/>
        <v>1</v>
      </c>
      <c r="TQ18" s="132">
        <f t="shared" si="63"/>
        <v>0</v>
      </c>
      <c r="TS18" s="157" t="s">
        <v>33</v>
      </c>
      <c r="TT18" s="157">
        <v>109</v>
      </c>
      <c r="TU18" s="157">
        <v>109</v>
      </c>
      <c r="TV18" s="157">
        <v>0</v>
      </c>
      <c r="TW18" s="157">
        <v>0</v>
      </c>
      <c r="TX18" s="158">
        <f t="shared" si="64"/>
        <v>1</v>
      </c>
      <c r="TY18" s="132">
        <f t="shared" si="65"/>
        <v>0</v>
      </c>
      <c r="UA18" s="157" t="s">
        <v>33</v>
      </c>
      <c r="UB18" s="157">
        <v>109</v>
      </c>
      <c r="UC18" s="157">
        <v>109</v>
      </c>
      <c r="UD18" s="157">
        <v>0</v>
      </c>
      <c r="UE18" s="157">
        <v>0</v>
      </c>
      <c r="UF18" s="158">
        <f t="shared" si="66"/>
        <v>1</v>
      </c>
      <c r="UG18" s="132">
        <f t="shared" si="67"/>
        <v>0</v>
      </c>
      <c r="UI18" s="157" t="s">
        <v>33</v>
      </c>
      <c r="UJ18" s="157">
        <v>109</v>
      </c>
      <c r="UK18" s="157">
        <v>109</v>
      </c>
      <c r="UL18" s="157">
        <v>0</v>
      </c>
      <c r="UM18" s="157">
        <v>0</v>
      </c>
      <c r="UN18" s="158">
        <f t="shared" si="68"/>
        <v>1</v>
      </c>
      <c r="UO18" s="132">
        <f t="shared" si="69"/>
        <v>0</v>
      </c>
      <c r="UQ18" s="157" t="s">
        <v>33</v>
      </c>
      <c r="UR18" s="157">
        <v>109</v>
      </c>
      <c r="US18" s="157">
        <v>109</v>
      </c>
      <c r="UT18" s="157">
        <v>0</v>
      </c>
      <c r="UU18" s="157">
        <v>0</v>
      </c>
      <c r="UV18" s="158">
        <f t="shared" si="70"/>
        <v>1</v>
      </c>
      <c r="UW18" s="132">
        <f t="shared" si="71"/>
        <v>0</v>
      </c>
      <c r="UY18" s="157" t="s">
        <v>33</v>
      </c>
      <c r="UZ18" s="157">
        <v>109</v>
      </c>
      <c r="VA18" s="157">
        <v>109</v>
      </c>
      <c r="VB18" s="157">
        <v>0</v>
      </c>
      <c r="VC18" s="157">
        <v>0</v>
      </c>
      <c r="VD18" s="158">
        <f t="shared" si="72"/>
        <v>1</v>
      </c>
      <c r="VE18" s="132">
        <f t="shared" si="73"/>
        <v>0</v>
      </c>
      <c r="VG18" s="157" t="s">
        <v>33</v>
      </c>
      <c r="VH18" s="157">
        <v>109</v>
      </c>
      <c r="VI18" s="157">
        <v>109</v>
      </c>
      <c r="VJ18" s="157">
        <v>0</v>
      </c>
      <c r="VK18" s="157">
        <v>0</v>
      </c>
      <c r="VL18" s="158">
        <f t="shared" si="74"/>
        <v>1</v>
      </c>
      <c r="VM18" s="132">
        <f t="shared" si="75"/>
        <v>0</v>
      </c>
      <c r="VO18" s="157" t="s">
        <v>33</v>
      </c>
      <c r="VP18" s="157">
        <v>109</v>
      </c>
      <c r="VQ18" s="157">
        <v>109</v>
      </c>
      <c r="VR18" s="157">
        <v>0</v>
      </c>
      <c r="VS18" s="157">
        <v>0</v>
      </c>
      <c r="VT18" s="158">
        <f t="shared" si="76"/>
        <v>1</v>
      </c>
      <c r="VU18" s="132">
        <f t="shared" si="77"/>
        <v>0</v>
      </c>
      <c r="VW18" s="157" t="s">
        <v>33</v>
      </c>
      <c r="VX18" s="157">
        <v>109</v>
      </c>
      <c r="VY18" s="157">
        <v>109</v>
      </c>
      <c r="VZ18" s="157">
        <v>0</v>
      </c>
      <c r="WA18" s="157">
        <v>0</v>
      </c>
      <c r="WB18" s="158">
        <f t="shared" si="78"/>
        <v>1</v>
      </c>
      <c r="WC18" s="132">
        <f t="shared" si="79"/>
        <v>0</v>
      </c>
      <c r="WE18" s="157" t="s">
        <v>33</v>
      </c>
      <c r="WF18" s="157">
        <v>109</v>
      </c>
      <c r="WG18" s="157">
        <v>109</v>
      </c>
      <c r="WH18" s="157">
        <v>0</v>
      </c>
      <c r="WI18" s="157">
        <v>0</v>
      </c>
      <c r="WJ18" s="158">
        <f t="shared" si="112"/>
        <v>1</v>
      </c>
      <c r="WK18" s="132">
        <f t="shared" si="113"/>
        <v>0</v>
      </c>
      <c r="WM18" s="157" t="s">
        <v>33</v>
      </c>
      <c r="WN18" s="157">
        <v>109</v>
      </c>
      <c r="WO18" s="157">
        <v>109</v>
      </c>
      <c r="WP18" s="157">
        <v>0</v>
      </c>
      <c r="WQ18" s="157">
        <v>0</v>
      </c>
      <c r="WR18" s="158">
        <f t="shared" si="82"/>
        <v>1</v>
      </c>
      <c r="WS18" s="132">
        <f t="shared" si="83"/>
        <v>0</v>
      </c>
      <c r="WU18" s="157" t="s">
        <v>33</v>
      </c>
      <c r="WV18" s="157">
        <v>109</v>
      </c>
      <c r="WW18" s="157">
        <v>109</v>
      </c>
      <c r="WX18" s="157">
        <v>0</v>
      </c>
      <c r="WY18" s="157">
        <v>0</v>
      </c>
      <c r="WZ18" s="158">
        <f t="shared" si="84"/>
        <v>1</v>
      </c>
      <c r="XA18" s="132">
        <f t="shared" si="85"/>
        <v>0</v>
      </c>
      <c r="XC18" s="157" t="s">
        <v>33</v>
      </c>
      <c r="XD18" s="157">
        <v>109</v>
      </c>
      <c r="XE18" s="157">
        <v>109</v>
      </c>
      <c r="XF18" s="157">
        <v>0</v>
      </c>
      <c r="XG18" s="157">
        <v>0</v>
      </c>
      <c r="XH18" s="158">
        <f t="shared" si="86"/>
        <v>1</v>
      </c>
      <c r="XI18" s="132">
        <f t="shared" si="87"/>
        <v>0</v>
      </c>
      <c r="XK18" s="157" t="s">
        <v>33</v>
      </c>
      <c r="XL18" s="157">
        <v>109</v>
      </c>
      <c r="XM18" s="157">
        <v>109</v>
      </c>
      <c r="XN18" s="157">
        <v>0</v>
      </c>
      <c r="XO18" s="157">
        <v>0</v>
      </c>
      <c r="XP18" s="158">
        <f t="shared" si="88"/>
        <v>1</v>
      </c>
      <c r="XQ18" s="132">
        <f t="shared" si="89"/>
        <v>0</v>
      </c>
      <c r="XS18" s="157" t="s">
        <v>33</v>
      </c>
      <c r="XT18" s="157">
        <v>109</v>
      </c>
      <c r="XU18" s="157">
        <v>109</v>
      </c>
      <c r="XV18" s="157">
        <v>0</v>
      </c>
      <c r="XW18" s="157">
        <v>0</v>
      </c>
      <c r="XX18" s="158">
        <f t="shared" si="90"/>
        <v>1</v>
      </c>
      <c r="XY18" s="132">
        <f t="shared" si="91"/>
        <v>0</v>
      </c>
      <c r="YA18" s="157" t="s">
        <v>33</v>
      </c>
      <c r="YB18" s="157">
        <v>109</v>
      </c>
      <c r="YC18" s="157">
        <v>109</v>
      </c>
      <c r="YD18" s="157">
        <v>0</v>
      </c>
      <c r="YE18" s="157">
        <v>0</v>
      </c>
      <c r="YF18" s="158">
        <f t="shared" si="92"/>
        <v>1</v>
      </c>
      <c r="YG18" s="132">
        <f t="shared" si="93"/>
        <v>0</v>
      </c>
      <c r="YI18" s="157" t="s">
        <v>33</v>
      </c>
      <c r="YJ18" s="157">
        <v>109</v>
      </c>
      <c r="YK18" s="157">
        <v>109</v>
      </c>
      <c r="YL18" s="157">
        <v>0</v>
      </c>
      <c r="YM18" s="157">
        <v>0</v>
      </c>
      <c r="YN18" s="158">
        <f t="shared" si="94"/>
        <v>1</v>
      </c>
      <c r="YO18" s="132">
        <f t="shared" si="95"/>
        <v>0</v>
      </c>
      <c r="YQ18" s="157" t="s">
        <v>33</v>
      </c>
      <c r="YR18" s="157">
        <v>109</v>
      </c>
      <c r="YS18" s="157">
        <v>109</v>
      </c>
      <c r="YT18" s="157">
        <v>0</v>
      </c>
      <c r="YU18" s="157">
        <v>0</v>
      </c>
      <c r="YV18" s="158">
        <f t="shared" si="96"/>
        <v>1</v>
      </c>
      <c r="YW18" s="132">
        <f t="shared" si="97"/>
        <v>0</v>
      </c>
      <c r="YY18" s="157" t="s">
        <v>33</v>
      </c>
      <c r="YZ18" s="157">
        <v>109</v>
      </c>
      <c r="ZA18" s="157">
        <v>109</v>
      </c>
      <c r="ZB18" s="157">
        <v>0</v>
      </c>
      <c r="ZC18" s="157">
        <v>0</v>
      </c>
      <c r="ZD18" s="158">
        <f t="shared" si="98"/>
        <v>1</v>
      </c>
      <c r="ZE18" s="132">
        <f t="shared" si="99"/>
        <v>0</v>
      </c>
      <c r="ZG18" s="157" t="s">
        <v>33</v>
      </c>
      <c r="ZH18" s="157">
        <v>109</v>
      </c>
      <c r="ZI18" s="157">
        <v>109</v>
      </c>
      <c r="ZJ18" s="157">
        <v>0</v>
      </c>
      <c r="ZK18" s="157">
        <v>0</v>
      </c>
      <c r="ZL18" s="158">
        <f t="shared" si="100"/>
        <v>1</v>
      </c>
      <c r="ZM18" s="132">
        <f t="shared" si="101"/>
        <v>0</v>
      </c>
      <c r="ZO18" s="157" t="s">
        <v>33</v>
      </c>
      <c r="ZP18" s="157">
        <v>109</v>
      </c>
      <c r="ZQ18" s="157">
        <v>109</v>
      </c>
      <c r="ZR18" s="157">
        <v>0</v>
      </c>
      <c r="ZS18" s="157">
        <v>0</v>
      </c>
      <c r="ZT18" s="158">
        <f t="shared" si="102"/>
        <v>1</v>
      </c>
      <c r="ZU18" s="132">
        <f t="shared" si="103"/>
        <v>0</v>
      </c>
      <c r="ZW18" s="157" t="s">
        <v>33</v>
      </c>
      <c r="ZX18" s="157">
        <v>109</v>
      </c>
      <c r="ZY18" s="157">
        <v>109</v>
      </c>
      <c r="ZZ18" s="157">
        <v>0</v>
      </c>
      <c r="AAA18" s="157">
        <v>0</v>
      </c>
      <c r="AAB18" s="158">
        <f t="shared" si="104"/>
        <v>1</v>
      </c>
      <c r="AAC18" s="132">
        <f t="shared" si="105"/>
        <v>0</v>
      </c>
      <c r="AAE18" s="157" t="s">
        <v>33</v>
      </c>
      <c r="AAF18" s="157">
        <v>109</v>
      </c>
      <c r="AAG18" s="157">
        <v>109</v>
      </c>
      <c r="AAH18" s="157">
        <v>0</v>
      </c>
      <c r="AAI18" s="157">
        <v>0</v>
      </c>
      <c r="AAJ18" s="158">
        <f t="shared" si="106"/>
        <v>1</v>
      </c>
      <c r="AAK18" s="132">
        <f t="shared" si="107"/>
        <v>0</v>
      </c>
    </row>
    <row r="19" spans="1:713" ht="15">
      <c r="A19" s="19">
        <v>0.01</v>
      </c>
      <c r="B19" s="19"/>
      <c r="C19" s="18" t="s">
        <v>34</v>
      </c>
      <c r="D19" s="18">
        <v>54</v>
      </c>
      <c r="E19" s="18">
        <v>1</v>
      </c>
      <c r="F19" s="18">
        <v>53</v>
      </c>
      <c r="G19" s="18">
        <v>0</v>
      </c>
      <c r="H19" s="19">
        <v>0.01</v>
      </c>
      <c r="J19" s="58" t="s">
        <v>34</v>
      </c>
      <c r="K19" s="58">
        <v>54</v>
      </c>
      <c r="L19" s="58">
        <v>1</v>
      </c>
      <c r="M19" s="58">
        <v>53</v>
      </c>
      <c r="N19" s="58">
        <v>0</v>
      </c>
      <c r="O19" s="59">
        <v>0.01</v>
      </c>
      <c r="P19" s="59">
        <f t="shared" si="0"/>
        <v>0</v>
      </c>
      <c r="R19" s="18" t="s">
        <v>34</v>
      </c>
      <c r="S19" s="18">
        <v>54</v>
      </c>
      <c r="T19" s="18">
        <v>1</v>
      </c>
      <c r="U19" s="18">
        <v>53</v>
      </c>
      <c r="V19" s="18">
        <v>0</v>
      </c>
      <c r="W19" s="19">
        <v>0.01</v>
      </c>
      <c r="X19" s="19">
        <f t="shared" si="1"/>
        <v>0</v>
      </c>
      <c r="Z19" s="51" t="s">
        <v>34</v>
      </c>
      <c r="AA19" s="51">
        <v>54</v>
      </c>
      <c r="AB19" s="52">
        <v>1</v>
      </c>
      <c r="AC19" s="53">
        <v>53</v>
      </c>
      <c r="AD19" s="51">
        <v>0</v>
      </c>
      <c r="AE19" s="56">
        <v>0.01</v>
      </c>
      <c r="AF19" s="19">
        <f t="shared" si="2"/>
        <v>0</v>
      </c>
      <c r="AH19" s="19">
        <v>0.01</v>
      </c>
      <c r="AI19" s="19">
        <f t="shared" si="3"/>
        <v>0</v>
      </c>
      <c r="AK19" s="18" t="s">
        <v>34</v>
      </c>
      <c r="AL19" s="18">
        <v>54</v>
      </c>
      <c r="AM19" s="18">
        <v>1</v>
      </c>
      <c r="AN19" s="18">
        <v>53</v>
      </c>
      <c r="AO19" s="18">
        <v>0</v>
      </c>
      <c r="AP19" s="19">
        <f t="shared" si="4"/>
        <v>1.8518518518518517E-2</v>
      </c>
      <c r="AQ19" s="19">
        <f t="shared" si="5"/>
        <v>8.5185185185185173E-3</v>
      </c>
      <c r="AS19" s="18" t="s">
        <v>34</v>
      </c>
      <c r="AT19" s="18">
        <v>54</v>
      </c>
      <c r="AU19" s="18">
        <v>1</v>
      </c>
      <c r="AV19" s="18">
        <v>53</v>
      </c>
      <c r="AW19" s="18">
        <v>0</v>
      </c>
      <c r="AX19" s="19">
        <v>0.02</v>
      </c>
      <c r="AY19" s="19">
        <f t="shared" si="6"/>
        <v>1.4814814814814829E-3</v>
      </c>
      <c r="BA19" s="18" t="s">
        <v>34</v>
      </c>
      <c r="BB19" s="18">
        <v>54</v>
      </c>
      <c r="BC19" s="18">
        <v>1</v>
      </c>
      <c r="BD19" s="18">
        <v>53</v>
      </c>
      <c r="BE19" s="18">
        <v>0</v>
      </c>
      <c r="BF19" s="19">
        <v>0.02</v>
      </c>
      <c r="BG19" s="19">
        <f t="shared" si="7"/>
        <v>0</v>
      </c>
      <c r="BI19" s="18" t="s">
        <v>34</v>
      </c>
      <c r="BJ19" s="18">
        <v>54</v>
      </c>
      <c r="BK19" s="18">
        <v>1</v>
      </c>
      <c r="BL19" s="18">
        <v>53</v>
      </c>
      <c r="BM19" s="18">
        <v>0</v>
      </c>
      <c r="BN19" s="19">
        <v>0.02</v>
      </c>
      <c r="BO19" s="19">
        <f t="shared" si="8"/>
        <v>0</v>
      </c>
      <c r="BQ19" s="18" t="s">
        <v>34</v>
      </c>
      <c r="BR19" s="18">
        <v>54</v>
      </c>
      <c r="BS19" s="18">
        <v>1</v>
      </c>
      <c r="BT19" s="18">
        <v>53</v>
      </c>
      <c r="BU19" s="18">
        <v>0</v>
      </c>
      <c r="BV19" s="19">
        <v>0.02</v>
      </c>
      <c r="BW19" s="19">
        <f t="shared" si="9"/>
        <v>0</v>
      </c>
      <c r="BY19" s="18" t="s">
        <v>34</v>
      </c>
      <c r="BZ19" s="18">
        <v>54</v>
      </c>
      <c r="CA19" s="18">
        <v>1</v>
      </c>
      <c r="CB19" s="18">
        <v>53</v>
      </c>
      <c r="CC19" s="18">
        <v>0</v>
      </c>
      <c r="CD19" s="19">
        <v>0.02</v>
      </c>
      <c r="CE19" s="19">
        <f t="shared" si="10"/>
        <v>0</v>
      </c>
      <c r="CG19" s="2" t="s">
        <v>34</v>
      </c>
      <c r="CH19" s="2">
        <v>54</v>
      </c>
      <c r="CI19" s="2">
        <v>1</v>
      </c>
      <c r="CJ19" s="2">
        <v>53</v>
      </c>
      <c r="CK19" s="2">
        <v>0</v>
      </c>
      <c r="CL19" s="4">
        <v>0.02</v>
      </c>
      <c r="CM19" s="19">
        <f t="shared" si="11"/>
        <v>0</v>
      </c>
      <c r="CO19" s="2" t="s">
        <v>34</v>
      </c>
      <c r="CP19" s="2">
        <v>54</v>
      </c>
      <c r="CQ19" s="2">
        <v>1</v>
      </c>
      <c r="CR19" s="2">
        <v>53</v>
      </c>
      <c r="CS19" s="2">
        <v>0</v>
      </c>
      <c r="CT19" s="4">
        <v>0.02</v>
      </c>
      <c r="CU19" s="19">
        <f t="shared" si="12"/>
        <v>0</v>
      </c>
      <c r="CW19" s="2" t="s">
        <v>34</v>
      </c>
      <c r="CX19" s="2">
        <v>54</v>
      </c>
      <c r="CY19" s="2">
        <v>1</v>
      </c>
      <c r="CZ19" s="2">
        <v>53</v>
      </c>
      <c r="DA19" s="2">
        <v>0</v>
      </c>
      <c r="DB19" s="4">
        <v>0.02</v>
      </c>
      <c r="DC19" s="19">
        <f t="shared" si="13"/>
        <v>0</v>
      </c>
      <c r="DE19" s="2" t="s">
        <v>34</v>
      </c>
      <c r="DF19" s="2">
        <v>54</v>
      </c>
      <c r="DG19" s="2">
        <v>1</v>
      </c>
      <c r="DH19" s="2">
        <v>53</v>
      </c>
      <c r="DI19" s="2">
        <v>0</v>
      </c>
      <c r="DJ19" s="4">
        <v>0.02</v>
      </c>
      <c r="DK19" s="19">
        <f t="shared" si="14"/>
        <v>0</v>
      </c>
      <c r="DM19" s="2" t="s">
        <v>34</v>
      </c>
      <c r="DN19" s="2">
        <v>54</v>
      </c>
      <c r="DO19" s="2">
        <v>1</v>
      </c>
      <c r="DP19" s="2">
        <v>53</v>
      </c>
      <c r="DQ19" s="2">
        <v>0</v>
      </c>
      <c r="DR19" s="4">
        <v>0.02</v>
      </c>
      <c r="DS19" s="19">
        <f t="shared" si="15"/>
        <v>0</v>
      </c>
      <c r="DU19" s="2" t="s">
        <v>34</v>
      </c>
      <c r="DV19" s="2">
        <v>54</v>
      </c>
      <c r="DW19" s="2">
        <v>1</v>
      </c>
      <c r="DX19" s="2">
        <v>53</v>
      </c>
      <c r="DY19" s="2">
        <v>0</v>
      </c>
      <c r="DZ19" s="4">
        <v>0.02</v>
      </c>
      <c r="EA19" s="19">
        <f t="shared" si="16"/>
        <v>0</v>
      </c>
      <c r="EC19" s="2" t="s">
        <v>34</v>
      </c>
      <c r="ED19" s="2">
        <v>54</v>
      </c>
      <c r="EE19" s="2">
        <v>1</v>
      </c>
      <c r="EF19" s="2">
        <v>53</v>
      </c>
      <c r="EG19" s="2">
        <v>0</v>
      </c>
      <c r="EH19" s="4">
        <v>0.02</v>
      </c>
      <c r="EI19" s="19">
        <f t="shared" si="17"/>
        <v>0</v>
      </c>
      <c r="EK19" s="2" t="s">
        <v>34</v>
      </c>
      <c r="EL19" s="2">
        <v>54</v>
      </c>
      <c r="EM19" s="2">
        <v>1</v>
      </c>
      <c r="EN19" s="2">
        <v>53</v>
      </c>
      <c r="EO19" s="2">
        <v>0</v>
      </c>
      <c r="EP19" s="4">
        <v>0.02</v>
      </c>
      <c r="EQ19" s="19">
        <f t="shared" si="18"/>
        <v>0</v>
      </c>
      <c r="ES19" s="2" t="s">
        <v>34</v>
      </c>
      <c r="ET19" s="2">
        <v>54</v>
      </c>
      <c r="EU19" s="2">
        <v>1</v>
      </c>
      <c r="EV19" s="2">
        <v>53</v>
      </c>
      <c r="EW19" s="2">
        <v>0</v>
      </c>
      <c r="EX19" s="4">
        <v>0.02</v>
      </c>
      <c r="EY19" s="19">
        <f t="shared" si="19"/>
        <v>0</v>
      </c>
      <c r="FA19" s="2" t="s">
        <v>34</v>
      </c>
      <c r="FB19" s="2">
        <v>54</v>
      </c>
      <c r="FC19" s="2">
        <v>1</v>
      </c>
      <c r="FD19" s="2">
        <v>53</v>
      </c>
      <c r="FE19" s="2">
        <v>0</v>
      </c>
      <c r="FF19" s="4">
        <v>0.02</v>
      </c>
      <c r="FG19" s="19">
        <f t="shared" si="20"/>
        <v>0</v>
      </c>
      <c r="FI19" s="2" t="s">
        <v>34</v>
      </c>
      <c r="FJ19" s="2">
        <v>54</v>
      </c>
      <c r="FK19" s="2">
        <v>1</v>
      </c>
      <c r="FL19" s="2">
        <v>53</v>
      </c>
      <c r="FM19" s="2">
        <v>0</v>
      </c>
      <c r="FN19" s="4">
        <v>0.02</v>
      </c>
      <c r="FO19" s="19">
        <f t="shared" si="21"/>
        <v>0</v>
      </c>
      <c r="FQ19" s="2" t="s">
        <v>34</v>
      </c>
      <c r="FR19" s="2">
        <v>54</v>
      </c>
      <c r="FS19" s="2">
        <v>1</v>
      </c>
      <c r="FT19" s="2">
        <v>53</v>
      </c>
      <c r="FU19" s="2">
        <v>0</v>
      </c>
      <c r="FV19" s="4">
        <v>0.02</v>
      </c>
      <c r="FW19" s="19">
        <f t="shared" si="22"/>
        <v>0</v>
      </c>
      <c r="FY19" s="2" t="s">
        <v>34</v>
      </c>
      <c r="FZ19" s="2">
        <v>54</v>
      </c>
      <c r="GA19" s="2">
        <v>1</v>
      </c>
      <c r="GB19" s="2">
        <v>53</v>
      </c>
      <c r="GC19" s="2">
        <v>0</v>
      </c>
      <c r="GD19" s="4">
        <v>0.02</v>
      </c>
      <c r="GE19" s="19">
        <f t="shared" si="23"/>
        <v>0</v>
      </c>
      <c r="GG19" s="2" t="s">
        <v>34</v>
      </c>
      <c r="GH19" s="2">
        <v>54</v>
      </c>
      <c r="GI19" s="2">
        <v>1</v>
      </c>
      <c r="GJ19" s="2">
        <v>53</v>
      </c>
      <c r="GK19" s="2">
        <v>0</v>
      </c>
      <c r="GL19" s="4">
        <v>0.02</v>
      </c>
      <c r="GM19" s="19">
        <f t="shared" si="24"/>
        <v>0</v>
      </c>
      <c r="GO19" s="2" t="s">
        <v>34</v>
      </c>
      <c r="GP19" s="2">
        <v>54</v>
      </c>
      <c r="GQ19" s="2">
        <v>1</v>
      </c>
      <c r="GR19" s="2">
        <v>53</v>
      </c>
      <c r="GS19" s="2">
        <v>0</v>
      </c>
      <c r="GT19" s="4">
        <v>0.02</v>
      </c>
      <c r="GU19" s="19">
        <f t="shared" si="25"/>
        <v>0</v>
      </c>
      <c r="GW19" s="2" t="s">
        <v>34</v>
      </c>
      <c r="GX19" s="2">
        <v>54</v>
      </c>
      <c r="GY19" s="2">
        <v>1</v>
      </c>
      <c r="GZ19" s="2">
        <v>53</v>
      </c>
      <c r="HA19" s="2">
        <v>0</v>
      </c>
      <c r="HB19" s="4">
        <v>0.02</v>
      </c>
      <c r="HC19" s="19">
        <f t="shared" si="26"/>
        <v>0</v>
      </c>
      <c r="HE19" s="2" t="s">
        <v>34</v>
      </c>
      <c r="HF19" s="2">
        <v>54</v>
      </c>
      <c r="HG19" s="2">
        <v>1</v>
      </c>
      <c r="HH19" s="2">
        <v>53</v>
      </c>
      <c r="HI19" s="2">
        <v>0</v>
      </c>
      <c r="HJ19" s="4">
        <v>0.02</v>
      </c>
      <c r="HK19" s="19">
        <f t="shared" si="27"/>
        <v>0</v>
      </c>
      <c r="HM19" s="2" t="s">
        <v>34</v>
      </c>
      <c r="HN19" s="2">
        <v>54</v>
      </c>
      <c r="HO19" s="2">
        <v>1</v>
      </c>
      <c r="HP19" s="2">
        <v>53</v>
      </c>
      <c r="HQ19" s="2">
        <v>0</v>
      </c>
      <c r="HR19" s="4">
        <v>0.02</v>
      </c>
      <c r="HS19" s="19">
        <f t="shared" si="28"/>
        <v>0</v>
      </c>
      <c r="HU19" s="2" t="s">
        <v>34</v>
      </c>
      <c r="HV19" s="2">
        <v>54</v>
      </c>
      <c r="HW19" s="2">
        <v>1</v>
      </c>
      <c r="HX19" s="2">
        <v>53</v>
      </c>
      <c r="HY19" s="2">
        <v>0</v>
      </c>
      <c r="HZ19" s="4">
        <v>0.02</v>
      </c>
      <c r="IA19" s="19">
        <f t="shared" si="29"/>
        <v>0</v>
      </c>
      <c r="IC19" s="2" t="s">
        <v>34</v>
      </c>
      <c r="ID19" s="2">
        <v>54</v>
      </c>
      <c r="IE19" s="2">
        <v>1</v>
      </c>
      <c r="IF19" s="2">
        <v>53</v>
      </c>
      <c r="IG19" s="2">
        <v>0</v>
      </c>
      <c r="IH19" s="4">
        <v>0.02</v>
      </c>
      <c r="II19" s="19">
        <f t="shared" si="30"/>
        <v>0</v>
      </c>
      <c r="IK19" s="2" t="s">
        <v>34</v>
      </c>
      <c r="IL19" s="2">
        <v>54</v>
      </c>
      <c r="IM19" s="2">
        <v>1</v>
      </c>
      <c r="IN19" s="2">
        <v>53</v>
      </c>
      <c r="IO19" s="2">
        <v>0</v>
      </c>
      <c r="IP19" s="4">
        <v>0.02</v>
      </c>
      <c r="IQ19" s="19">
        <f t="shared" si="31"/>
        <v>0</v>
      </c>
      <c r="IS19" s="2" t="s">
        <v>34</v>
      </c>
      <c r="IT19" s="2">
        <v>54</v>
      </c>
      <c r="IU19" s="2">
        <v>1</v>
      </c>
      <c r="IV19" s="2">
        <v>53</v>
      </c>
      <c r="IW19" s="2">
        <v>0</v>
      </c>
      <c r="IX19" s="4">
        <v>0.02</v>
      </c>
      <c r="IY19" s="19">
        <f t="shared" si="32"/>
        <v>0</v>
      </c>
      <c r="JA19" s="2" t="s">
        <v>34</v>
      </c>
      <c r="JB19" s="2">
        <v>54</v>
      </c>
      <c r="JC19" s="2">
        <v>1</v>
      </c>
      <c r="JD19" s="2">
        <v>53</v>
      </c>
      <c r="JE19" s="2">
        <v>0</v>
      </c>
      <c r="JF19" s="4">
        <v>0.02</v>
      </c>
      <c r="JG19" s="19">
        <f t="shared" si="33"/>
        <v>0</v>
      </c>
      <c r="JI19" s="2" t="s">
        <v>34</v>
      </c>
      <c r="JJ19" s="2">
        <v>54</v>
      </c>
      <c r="JK19" s="2">
        <v>1</v>
      </c>
      <c r="JL19" s="2">
        <v>53</v>
      </c>
      <c r="JM19" s="2">
        <v>0</v>
      </c>
      <c r="JN19" s="4">
        <v>0.02</v>
      </c>
      <c r="JO19" s="19">
        <f t="shared" si="34"/>
        <v>0</v>
      </c>
      <c r="JQ19" s="2" t="s">
        <v>34</v>
      </c>
      <c r="JR19" s="2">
        <v>54</v>
      </c>
      <c r="JS19" s="2">
        <v>1</v>
      </c>
      <c r="JT19" s="2">
        <v>53</v>
      </c>
      <c r="JU19" s="2">
        <v>0</v>
      </c>
      <c r="JV19" s="4">
        <v>0.02</v>
      </c>
      <c r="JW19" s="19">
        <f t="shared" si="35"/>
        <v>0</v>
      </c>
      <c r="JY19" s="2" t="s">
        <v>34</v>
      </c>
      <c r="JZ19" s="2">
        <v>54</v>
      </c>
      <c r="KA19" s="2">
        <v>1</v>
      </c>
      <c r="KB19" s="2">
        <v>53</v>
      </c>
      <c r="KC19" s="2">
        <v>0</v>
      </c>
      <c r="KD19" s="4">
        <v>0.02</v>
      </c>
      <c r="KE19" s="19">
        <f t="shared" si="36"/>
        <v>0</v>
      </c>
      <c r="KG19" s="2" t="s">
        <v>34</v>
      </c>
      <c r="KH19" s="2">
        <v>54</v>
      </c>
      <c r="KI19" s="2">
        <v>1</v>
      </c>
      <c r="KJ19" s="2">
        <v>53</v>
      </c>
      <c r="KK19" s="2">
        <v>0</v>
      </c>
      <c r="KL19" s="4">
        <v>0.02</v>
      </c>
      <c r="KM19" s="19">
        <f t="shared" si="37"/>
        <v>0</v>
      </c>
      <c r="KO19" s="2" t="s">
        <v>34</v>
      </c>
      <c r="KP19" s="2">
        <v>54</v>
      </c>
      <c r="KQ19" s="2">
        <v>1</v>
      </c>
      <c r="KR19" s="2">
        <v>53</v>
      </c>
      <c r="KS19" s="2">
        <v>0</v>
      </c>
      <c r="KT19" s="4">
        <v>0.02</v>
      </c>
      <c r="KU19" s="19">
        <f t="shared" si="38"/>
        <v>0</v>
      </c>
      <c r="KW19" s="2" t="s">
        <v>34</v>
      </c>
      <c r="KX19" s="2">
        <v>54</v>
      </c>
      <c r="KY19" s="2">
        <v>1</v>
      </c>
      <c r="KZ19" s="2">
        <v>53</v>
      </c>
      <c r="LA19" s="2">
        <v>0</v>
      </c>
      <c r="LB19" s="4">
        <v>0.02</v>
      </c>
      <c r="LC19" s="19">
        <f t="shared" si="39"/>
        <v>0</v>
      </c>
      <c r="LE19" s="2" t="s">
        <v>34</v>
      </c>
      <c r="LF19" s="2">
        <v>54</v>
      </c>
      <c r="LG19" s="2">
        <v>1</v>
      </c>
      <c r="LH19" s="2">
        <v>53</v>
      </c>
      <c r="LI19" s="2">
        <v>0</v>
      </c>
      <c r="LJ19" s="4">
        <v>0.02</v>
      </c>
      <c r="LK19" s="19">
        <f t="shared" si="40"/>
        <v>0</v>
      </c>
      <c r="LM19" s="2" t="s">
        <v>34</v>
      </c>
      <c r="LN19" s="2">
        <v>54</v>
      </c>
      <c r="LO19" s="2">
        <v>1</v>
      </c>
      <c r="LP19" s="2">
        <v>53</v>
      </c>
      <c r="LQ19" s="2">
        <v>0</v>
      </c>
      <c r="LR19" s="4">
        <v>0.02</v>
      </c>
      <c r="LS19" s="19">
        <f t="shared" si="41"/>
        <v>0</v>
      </c>
      <c r="LU19" s="2" t="s">
        <v>34</v>
      </c>
      <c r="LV19" s="2">
        <v>54</v>
      </c>
      <c r="LW19" s="2">
        <v>1</v>
      </c>
      <c r="LX19" s="2">
        <v>53</v>
      </c>
      <c r="LY19" s="2">
        <v>0</v>
      </c>
      <c r="LZ19" s="4">
        <v>0.02</v>
      </c>
      <c r="MA19" s="19">
        <f t="shared" si="42"/>
        <v>0</v>
      </c>
      <c r="MC19" s="2" t="s">
        <v>34</v>
      </c>
      <c r="MD19" s="2">
        <v>54</v>
      </c>
      <c r="ME19" s="2">
        <v>1</v>
      </c>
      <c r="MF19" s="2">
        <v>53</v>
      </c>
      <c r="MG19" s="2">
        <v>0</v>
      </c>
      <c r="MH19" s="4">
        <f t="shared" si="108"/>
        <v>1.8518518518518517E-2</v>
      </c>
      <c r="MI19" s="19">
        <f t="shared" si="43"/>
        <v>-1.4814814814814829E-3</v>
      </c>
      <c r="MK19" s="2" t="s">
        <v>34</v>
      </c>
      <c r="ML19" s="2">
        <v>54</v>
      </c>
      <c r="MM19" s="2">
        <v>1</v>
      </c>
      <c r="MN19" s="2">
        <v>53</v>
      </c>
      <c r="MO19" s="2">
        <v>0</v>
      </c>
      <c r="MP19" s="4">
        <v>0.02</v>
      </c>
      <c r="MQ19" s="19">
        <f t="shared" si="109"/>
        <v>1.4814814814814829E-3</v>
      </c>
      <c r="MS19" s="2" t="s">
        <v>34</v>
      </c>
      <c r="MT19" s="2">
        <v>54</v>
      </c>
      <c r="MU19" s="2">
        <v>1</v>
      </c>
      <c r="MV19" s="2">
        <v>53</v>
      </c>
      <c r="MW19" s="2">
        <v>0</v>
      </c>
      <c r="MX19" s="4">
        <v>0.02</v>
      </c>
      <c r="MY19" s="19">
        <f t="shared" si="44"/>
        <v>0</v>
      </c>
      <c r="NA19" s="2" t="s">
        <v>34</v>
      </c>
      <c r="NB19" s="2">
        <v>54</v>
      </c>
      <c r="NC19" s="2">
        <v>1</v>
      </c>
      <c r="ND19" s="2">
        <v>53</v>
      </c>
      <c r="NE19" s="2">
        <v>0</v>
      </c>
      <c r="NF19" s="4">
        <v>0.02</v>
      </c>
      <c r="NG19" s="19">
        <f t="shared" si="45"/>
        <v>0</v>
      </c>
      <c r="NI19" s="2" t="s">
        <v>34</v>
      </c>
      <c r="NJ19" s="2">
        <v>54</v>
      </c>
      <c r="NK19" s="2">
        <v>1</v>
      </c>
      <c r="NL19" s="2">
        <v>53</v>
      </c>
      <c r="NM19" s="2">
        <v>0</v>
      </c>
      <c r="NN19" s="4">
        <v>0.02</v>
      </c>
      <c r="NO19" s="19">
        <f t="shared" si="46"/>
        <v>0</v>
      </c>
      <c r="NQ19" s="2" t="s">
        <v>34</v>
      </c>
      <c r="NR19" s="2">
        <v>54</v>
      </c>
      <c r="NS19" s="2">
        <v>1</v>
      </c>
      <c r="NT19" s="2">
        <v>53</v>
      </c>
      <c r="NU19" s="2">
        <v>0</v>
      </c>
      <c r="NV19" s="4">
        <v>0.02</v>
      </c>
      <c r="NW19" s="19">
        <f t="shared" si="47"/>
        <v>0</v>
      </c>
      <c r="NY19" s="2" t="s">
        <v>34</v>
      </c>
      <c r="NZ19" s="2">
        <v>54</v>
      </c>
      <c r="OA19" s="2">
        <v>1</v>
      </c>
      <c r="OB19" s="2">
        <v>53</v>
      </c>
      <c r="OC19" s="2">
        <v>0</v>
      </c>
      <c r="OD19" s="4">
        <v>0.02</v>
      </c>
      <c r="OE19" s="19">
        <f t="shared" si="48"/>
        <v>0</v>
      </c>
      <c r="OG19" s="2" t="s">
        <v>34</v>
      </c>
      <c r="OH19" s="2">
        <v>54</v>
      </c>
      <c r="OI19" s="2">
        <v>1</v>
      </c>
      <c r="OJ19" s="2">
        <v>53</v>
      </c>
      <c r="OK19" s="2">
        <v>0</v>
      </c>
      <c r="OL19" s="4">
        <v>0.02</v>
      </c>
      <c r="OM19" s="19">
        <f t="shared" si="49"/>
        <v>0</v>
      </c>
      <c r="OO19" s="2" t="s">
        <v>34</v>
      </c>
      <c r="OP19" s="2">
        <v>54</v>
      </c>
      <c r="OQ19" s="2">
        <v>1</v>
      </c>
      <c r="OR19" s="2">
        <v>53</v>
      </c>
      <c r="OS19" s="2">
        <v>0</v>
      </c>
      <c r="OT19" s="4">
        <f t="shared" si="110"/>
        <v>1.8518518518518517E-2</v>
      </c>
      <c r="OU19" s="19">
        <f t="shared" si="50"/>
        <v>-1.4814814814814829E-3</v>
      </c>
      <c r="OW19" s="129" t="s">
        <v>34</v>
      </c>
      <c r="OX19" s="129">
        <v>54</v>
      </c>
      <c r="OY19" s="129">
        <v>1</v>
      </c>
      <c r="OZ19" s="129">
        <v>53</v>
      </c>
      <c r="PA19" s="129">
        <v>0</v>
      </c>
      <c r="PB19" s="135">
        <v>0.02</v>
      </c>
      <c r="PC19" s="132">
        <v>0</v>
      </c>
      <c r="PD19" s="129"/>
      <c r="PE19" s="129" t="s">
        <v>34</v>
      </c>
      <c r="PF19" s="129">
        <v>54</v>
      </c>
      <c r="PG19" s="129">
        <v>1</v>
      </c>
      <c r="PH19" s="129">
        <v>53</v>
      </c>
      <c r="PI19" s="129">
        <v>0</v>
      </c>
      <c r="PJ19" s="135">
        <v>0.02</v>
      </c>
      <c r="PK19" s="132">
        <v>0</v>
      </c>
      <c r="PM19" s="156" t="s">
        <v>34</v>
      </c>
      <c r="PN19" s="156">
        <v>54</v>
      </c>
      <c r="PO19" s="156">
        <v>1</v>
      </c>
      <c r="PP19" s="156">
        <v>53</v>
      </c>
      <c r="PQ19" s="156">
        <v>0</v>
      </c>
      <c r="PR19" s="162">
        <v>0.02</v>
      </c>
      <c r="PS19" s="132">
        <f t="shared" si="51"/>
        <v>0</v>
      </c>
      <c r="PT19" s="121"/>
      <c r="PU19" s="156" t="s">
        <v>34</v>
      </c>
      <c r="PV19" s="156">
        <v>203</v>
      </c>
      <c r="PW19" s="156">
        <v>8</v>
      </c>
      <c r="PX19" s="156">
        <v>191</v>
      </c>
      <c r="PY19" s="156">
        <v>4</v>
      </c>
      <c r="PZ19" s="162">
        <v>0.04</v>
      </c>
      <c r="QA19" s="132">
        <f t="shared" si="52"/>
        <v>0.02</v>
      </c>
      <c r="QB19" s="121"/>
      <c r="QC19" s="156" t="s">
        <v>34</v>
      </c>
      <c r="QD19" s="156">
        <v>203</v>
      </c>
      <c r="QE19" s="156">
        <v>8</v>
      </c>
      <c r="QF19" s="156">
        <v>191</v>
      </c>
      <c r="QG19" s="156">
        <v>4</v>
      </c>
      <c r="QH19" s="162">
        <v>0.04</v>
      </c>
      <c r="QI19" s="132">
        <f t="shared" si="53"/>
        <v>0</v>
      </c>
      <c r="QJ19" s="121"/>
      <c r="QK19" s="156" t="s">
        <v>34</v>
      </c>
      <c r="QL19" s="156">
        <v>203</v>
      </c>
      <c r="QM19" s="156">
        <v>8</v>
      </c>
      <c r="QN19" s="156">
        <v>191</v>
      </c>
      <c r="QO19" s="156">
        <v>4</v>
      </c>
      <c r="QP19" s="162">
        <v>0.04</v>
      </c>
      <c r="QQ19" s="132">
        <f t="shared" si="54"/>
        <v>0</v>
      </c>
      <c r="QR19" s="121"/>
      <c r="QS19" s="156" t="s">
        <v>34</v>
      </c>
      <c r="QT19" s="156">
        <v>203</v>
      </c>
      <c r="QU19" s="156">
        <v>8</v>
      </c>
      <c r="QV19" s="156">
        <v>191</v>
      </c>
      <c r="QW19" s="156">
        <v>4</v>
      </c>
      <c r="QX19" s="162">
        <v>0.04</v>
      </c>
      <c r="QY19" s="158">
        <f t="shared" si="55"/>
        <v>0</v>
      </c>
      <c r="QZ19" s="121"/>
      <c r="RA19" s="156" t="s">
        <v>34</v>
      </c>
      <c r="RB19" s="156">
        <v>203</v>
      </c>
      <c r="RC19" s="156">
        <v>8</v>
      </c>
      <c r="RD19" s="156">
        <v>191</v>
      </c>
      <c r="RE19" s="156">
        <v>4</v>
      </c>
      <c r="RF19" s="162">
        <v>0.04</v>
      </c>
      <c r="RG19" s="132">
        <f t="shared" si="56"/>
        <v>0</v>
      </c>
      <c r="RH19" s="121"/>
      <c r="RI19" s="121"/>
      <c r="RJ19" s="156" t="s">
        <v>34</v>
      </c>
      <c r="RK19" s="156">
        <v>203</v>
      </c>
      <c r="RL19" s="156">
        <v>8</v>
      </c>
      <c r="RM19" s="156">
        <v>191</v>
      </c>
      <c r="RN19" s="156">
        <v>4</v>
      </c>
      <c r="RO19" s="162">
        <f t="shared" si="57"/>
        <v>3.9408866995073892E-2</v>
      </c>
      <c r="RP19" s="132">
        <f t="shared" si="58"/>
        <v>-5.9113300492610876E-4</v>
      </c>
      <c r="RQ19" s="121"/>
      <c r="RR19" s="121"/>
      <c r="RS19" s="121"/>
      <c r="RT19" s="121"/>
      <c r="RU19" s="121"/>
      <c r="RV19" s="121"/>
      <c r="RW19" s="132"/>
      <c r="RX19" s="121"/>
      <c r="RY19" s="121"/>
      <c r="RZ19" s="121"/>
      <c r="SA19" s="121"/>
      <c r="SB19" s="121"/>
      <c r="SC19" s="121"/>
      <c r="SD19" s="132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U19" s="157" t="s">
        <v>34</v>
      </c>
      <c r="SV19" s="157">
        <v>203</v>
      </c>
      <c r="SW19" s="157">
        <v>8</v>
      </c>
      <c r="SX19" s="157">
        <v>191</v>
      </c>
      <c r="SY19" s="157">
        <v>4</v>
      </c>
      <c r="SZ19" s="158">
        <f t="shared" si="111"/>
        <v>3.9408866995073892E-2</v>
      </c>
      <c r="TA19" s="132">
        <f t="shared" si="59"/>
        <v>0</v>
      </c>
      <c r="TC19" s="157" t="s">
        <v>34</v>
      </c>
      <c r="TD19" s="157">
        <v>203</v>
      </c>
      <c r="TE19" s="157">
        <v>8</v>
      </c>
      <c r="TF19" s="157">
        <v>191</v>
      </c>
      <c r="TG19" s="157">
        <v>4</v>
      </c>
      <c r="TH19" s="158">
        <f t="shared" si="60"/>
        <v>3.9408866995073892E-2</v>
      </c>
      <c r="TI19" s="132">
        <f t="shared" si="61"/>
        <v>0</v>
      </c>
      <c r="TK19" s="157" t="s">
        <v>34</v>
      </c>
      <c r="TL19" s="157">
        <v>203</v>
      </c>
      <c r="TM19" s="157">
        <v>8</v>
      </c>
      <c r="TN19" s="157">
        <v>191</v>
      </c>
      <c r="TO19" s="157">
        <v>4</v>
      </c>
      <c r="TP19" s="158">
        <f t="shared" si="62"/>
        <v>3.9408866995073892E-2</v>
      </c>
      <c r="TQ19" s="132">
        <f t="shared" si="63"/>
        <v>0</v>
      </c>
      <c r="TS19" s="157" t="s">
        <v>34</v>
      </c>
      <c r="TT19" s="157">
        <v>203</v>
      </c>
      <c r="TU19" s="157">
        <v>8</v>
      </c>
      <c r="TV19" s="157">
        <v>191</v>
      </c>
      <c r="TW19" s="157">
        <v>4</v>
      </c>
      <c r="TX19" s="158">
        <f t="shared" si="64"/>
        <v>3.9408866995073892E-2</v>
      </c>
      <c r="TY19" s="132">
        <f t="shared" si="65"/>
        <v>0</v>
      </c>
      <c r="UA19" s="157" t="s">
        <v>34</v>
      </c>
      <c r="UB19" s="157">
        <v>203</v>
      </c>
      <c r="UC19" s="157">
        <v>8</v>
      </c>
      <c r="UD19" s="157">
        <v>191</v>
      </c>
      <c r="UE19" s="157">
        <v>4</v>
      </c>
      <c r="UF19" s="158">
        <f t="shared" si="66"/>
        <v>3.9408866995073892E-2</v>
      </c>
      <c r="UG19" s="132">
        <f t="shared" si="67"/>
        <v>0</v>
      </c>
      <c r="UI19" s="157" t="s">
        <v>34</v>
      </c>
      <c r="UJ19" s="157">
        <v>203</v>
      </c>
      <c r="UK19" s="157">
        <v>8</v>
      </c>
      <c r="UL19" s="157">
        <v>191</v>
      </c>
      <c r="UM19" s="157">
        <v>4</v>
      </c>
      <c r="UN19" s="158">
        <f t="shared" si="68"/>
        <v>3.9408866995073892E-2</v>
      </c>
      <c r="UO19" s="132">
        <f t="shared" si="69"/>
        <v>0</v>
      </c>
      <c r="UQ19" s="157" t="s">
        <v>34</v>
      </c>
      <c r="UR19" s="157">
        <v>203</v>
      </c>
      <c r="US19" s="157">
        <v>8</v>
      </c>
      <c r="UT19" s="157">
        <v>191</v>
      </c>
      <c r="UU19" s="157">
        <v>4</v>
      </c>
      <c r="UV19" s="158">
        <f t="shared" si="70"/>
        <v>3.9408866995073892E-2</v>
      </c>
      <c r="UW19" s="132">
        <f t="shared" si="71"/>
        <v>0</v>
      </c>
      <c r="UY19" s="157" t="s">
        <v>34</v>
      </c>
      <c r="UZ19" s="157">
        <v>203</v>
      </c>
      <c r="VA19" s="157">
        <v>8</v>
      </c>
      <c r="VB19" s="157">
        <v>191</v>
      </c>
      <c r="VC19" s="157">
        <v>4</v>
      </c>
      <c r="VD19" s="158">
        <f t="shared" si="72"/>
        <v>3.9408866995073892E-2</v>
      </c>
      <c r="VE19" s="132">
        <f t="shared" si="73"/>
        <v>0</v>
      </c>
      <c r="VG19" s="157" t="s">
        <v>34</v>
      </c>
      <c r="VH19" s="157">
        <v>203</v>
      </c>
      <c r="VI19" s="157">
        <v>8</v>
      </c>
      <c r="VJ19" s="157">
        <v>191</v>
      </c>
      <c r="VK19" s="157">
        <v>4</v>
      </c>
      <c r="VL19" s="158">
        <f t="shared" si="74"/>
        <v>3.9408866995073892E-2</v>
      </c>
      <c r="VM19" s="132">
        <f t="shared" si="75"/>
        <v>0</v>
      </c>
      <c r="VO19" s="157" t="s">
        <v>34</v>
      </c>
      <c r="VP19" s="157">
        <v>203</v>
      </c>
      <c r="VQ19" s="157">
        <v>8</v>
      </c>
      <c r="VR19" s="157">
        <v>191</v>
      </c>
      <c r="VS19" s="157">
        <v>4</v>
      </c>
      <c r="VT19" s="158">
        <f t="shared" si="76"/>
        <v>3.9408866995073892E-2</v>
      </c>
      <c r="VU19" s="132">
        <f t="shared" si="77"/>
        <v>0</v>
      </c>
      <c r="VW19" s="157" t="s">
        <v>34</v>
      </c>
      <c r="VX19" s="157">
        <v>203</v>
      </c>
      <c r="VY19" s="157">
        <v>8</v>
      </c>
      <c r="VZ19" s="157">
        <v>191</v>
      </c>
      <c r="WA19" s="157">
        <v>4</v>
      </c>
      <c r="WB19" s="158">
        <f t="shared" si="78"/>
        <v>3.9408866995073892E-2</v>
      </c>
      <c r="WC19" s="132">
        <f t="shared" si="79"/>
        <v>0</v>
      </c>
      <c r="WE19" s="157" t="s">
        <v>34</v>
      </c>
      <c r="WF19" s="157">
        <v>203</v>
      </c>
      <c r="WG19" s="157">
        <v>8</v>
      </c>
      <c r="WH19" s="157">
        <v>191</v>
      </c>
      <c r="WI19" s="157">
        <v>4</v>
      </c>
      <c r="WJ19" s="158">
        <f t="shared" si="112"/>
        <v>3.9408866995073892E-2</v>
      </c>
      <c r="WK19" s="132">
        <f t="shared" si="113"/>
        <v>0</v>
      </c>
      <c r="WM19" s="157" t="s">
        <v>34</v>
      </c>
      <c r="WN19" s="157">
        <v>203</v>
      </c>
      <c r="WO19" s="157">
        <v>8</v>
      </c>
      <c r="WP19" s="157">
        <v>191</v>
      </c>
      <c r="WQ19" s="157">
        <v>4</v>
      </c>
      <c r="WR19" s="158">
        <f t="shared" si="82"/>
        <v>3.9408866995073892E-2</v>
      </c>
      <c r="WS19" s="132">
        <f t="shared" si="83"/>
        <v>0</v>
      </c>
      <c r="WU19" s="157" t="s">
        <v>34</v>
      </c>
      <c r="WV19" s="157">
        <v>203</v>
      </c>
      <c r="WW19" s="157">
        <v>8</v>
      </c>
      <c r="WX19" s="157">
        <v>191</v>
      </c>
      <c r="WY19" s="157">
        <v>4</v>
      </c>
      <c r="WZ19" s="158">
        <f t="shared" si="84"/>
        <v>3.9408866995073892E-2</v>
      </c>
      <c r="XA19" s="132">
        <f t="shared" si="85"/>
        <v>0</v>
      </c>
      <c r="XC19" s="157" t="s">
        <v>34</v>
      </c>
      <c r="XD19" s="157">
        <v>203</v>
      </c>
      <c r="XE19" s="157">
        <v>8</v>
      </c>
      <c r="XF19" s="157">
        <v>191</v>
      </c>
      <c r="XG19" s="157">
        <v>4</v>
      </c>
      <c r="XH19" s="158">
        <f t="shared" si="86"/>
        <v>3.9408866995073892E-2</v>
      </c>
      <c r="XI19" s="132">
        <f t="shared" si="87"/>
        <v>0</v>
      </c>
      <c r="XK19" s="157" t="s">
        <v>34</v>
      </c>
      <c r="XL19" s="157">
        <v>203</v>
      </c>
      <c r="XM19" s="157">
        <v>8</v>
      </c>
      <c r="XN19" s="157">
        <v>191</v>
      </c>
      <c r="XO19" s="157">
        <v>4</v>
      </c>
      <c r="XP19" s="158">
        <f t="shared" si="88"/>
        <v>3.9408866995073892E-2</v>
      </c>
      <c r="XQ19" s="132">
        <f t="shared" si="89"/>
        <v>0</v>
      </c>
      <c r="XS19" s="157" t="s">
        <v>34</v>
      </c>
      <c r="XT19" s="157">
        <v>203</v>
      </c>
      <c r="XU19" s="157">
        <v>8</v>
      </c>
      <c r="XV19" s="157">
        <v>191</v>
      </c>
      <c r="XW19" s="157">
        <v>4</v>
      </c>
      <c r="XX19" s="158">
        <f t="shared" si="90"/>
        <v>3.9408866995073892E-2</v>
      </c>
      <c r="XY19" s="132">
        <f t="shared" si="91"/>
        <v>0</v>
      </c>
      <c r="YA19" s="157" t="s">
        <v>34</v>
      </c>
      <c r="YB19" s="157">
        <v>203</v>
      </c>
      <c r="YC19" s="157">
        <v>8</v>
      </c>
      <c r="YD19" s="157">
        <v>191</v>
      </c>
      <c r="YE19" s="157">
        <v>4</v>
      </c>
      <c r="YF19" s="158">
        <f t="shared" si="92"/>
        <v>3.9408866995073892E-2</v>
      </c>
      <c r="YG19" s="132">
        <f t="shared" si="93"/>
        <v>0</v>
      </c>
      <c r="YI19" s="157" t="s">
        <v>34</v>
      </c>
      <c r="YJ19" s="157">
        <v>203</v>
      </c>
      <c r="YK19" s="157">
        <v>8</v>
      </c>
      <c r="YL19" s="157">
        <v>191</v>
      </c>
      <c r="YM19" s="157">
        <v>4</v>
      </c>
      <c r="YN19" s="158">
        <f t="shared" si="94"/>
        <v>3.9408866995073892E-2</v>
      </c>
      <c r="YO19" s="132">
        <f t="shared" si="95"/>
        <v>0</v>
      </c>
      <c r="YQ19" s="157" t="s">
        <v>34</v>
      </c>
      <c r="YR19" s="157">
        <v>203</v>
      </c>
      <c r="YS19" s="157">
        <v>8</v>
      </c>
      <c r="YT19" s="157">
        <v>191</v>
      </c>
      <c r="YU19" s="157">
        <v>4</v>
      </c>
      <c r="YV19" s="158">
        <f t="shared" si="96"/>
        <v>3.9408866995073892E-2</v>
      </c>
      <c r="YW19" s="132">
        <f t="shared" si="97"/>
        <v>0</v>
      </c>
      <c r="YY19" s="157" t="s">
        <v>34</v>
      </c>
      <c r="YZ19" s="157">
        <v>203</v>
      </c>
      <c r="ZA19" s="157">
        <v>8</v>
      </c>
      <c r="ZB19" s="157">
        <v>191</v>
      </c>
      <c r="ZC19" s="157">
        <v>4</v>
      </c>
      <c r="ZD19" s="158">
        <f t="shared" si="98"/>
        <v>3.9408866995073892E-2</v>
      </c>
      <c r="ZE19" s="132">
        <f t="shared" si="99"/>
        <v>0</v>
      </c>
      <c r="ZG19" s="157" t="s">
        <v>34</v>
      </c>
      <c r="ZH19" s="157">
        <v>203</v>
      </c>
      <c r="ZI19" s="157">
        <v>8</v>
      </c>
      <c r="ZJ19" s="157">
        <v>191</v>
      </c>
      <c r="ZK19" s="157">
        <v>4</v>
      </c>
      <c r="ZL19" s="158">
        <f t="shared" si="100"/>
        <v>3.9408866995073892E-2</v>
      </c>
      <c r="ZM19" s="132">
        <f t="shared" si="101"/>
        <v>0</v>
      </c>
      <c r="ZO19" s="157" t="s">
        <v>34</v>
      </c>
      <c r="ZP19" s="157">
        <v>203</v>
      </c>
      <c r="ZQ19" s="157">
        <v>8</v>
      </c>
      <c r="ZR19" s="157">
        <v>191</v>
      </c>
      <c r="ZS19" s="157">
        <v>4</v>
      </c>
      <c r="ZT19" s="158">
        <f t="shared" si="102"/>
        <v>3.9408866995073892E-2</v>
      </c>
      <c r="ZU19" s="132">
        <f t="shared" si="103"/>
        <v>0</v>
      </c>
      <c r="ZW19" s="157" t="s">
        <v>34</v>
      </c>
      <c r="ZX19" s="157">
        <v>203</v>
      </c>
      <c r="ZY19" s="157">
        <v>8</v>
      </c>
      <c r="ZZ19" s="157">
        <v>191</v>
      </c>
      <c r="AAA19" s="157">
        <v>4</v>
      </c>
      <c r="AAB19" s="158">
        <f t="shared" si="104"/>
        <v>3.9408866995073892E-2</v>
      </c>
      <c r="AAC19" s="132">
        <f t="shared" si="105"/>
        <v>0</v>
      </c>
      <c r="AAE19" s="157" t="s">
        <v>34</v>
      </c>
      <c r="AAF19" s="157">
        <v>203</v>
      </c>
      <c r="AAG19" s="157">
        <v>8</v>
      </c>
      <c r="AAH19" s="157">
        <v>191</v>
      </c>
      <c r="AAI19" s="157">
        <v>4</v>
      </c>
      <c r="AAJ19" s="158">
        <f t="shared" si="106"/>
        <v>3.9408866995073892E-2</v>
      </c>
      <c r="AAK19" s="132">
        <f t="shared" si="107"/>
        <v>0</v>
      </c>
    </row>
    <row r="20" spans="1:713" ht="15">
      <c r="A20" s="19">
        <v>0</v>
      </c>
      <c r="B20" s="19"/>
      <c r="C20" s="18" t="s">
        <v>35</v>
      </c>
      <c r="D20" s="18">
        <v>30</v>
      </c>
      <c r="E20" s="18">
        <v>0</v>
      </c>
      <c r="F20" s="18">
        <v>25</v>
      </c>
      <c r="G20" s="18">
        <v>5</v>
      </c>
      <c r="H20" s="19">
        <v>0</v>
      </c>
      <c r="J20" s="58" t="s">
        <v>35</v>
      </c>
      <c r="K20" s="58">
        <v>30</v>
      </c>
      <c r="L20" s="58">
        <v>0</v>
      </c>
      <c r="M20" s="58">
        <v>25</v>
      </c>
      <c r="N20" s="58">
        <v>5</v>
      </c>
      <c r="O20" s="59">
        <v>0</v>
      </c>
      <c r="P20" s="59">
        <f t="shared" si="0"/>
        <v>0</v>
      </c>
      <c r="R20" s="18" t="s">
        <v>35</v>
      </c>
      <c r="S20" s="18">
        <v>30</v>
      </c>
      <c r="T20" s="18">
        <v>0</v>
      </c>
      <c r="U20" s="18">
        <v>25</v>
      </c>
      <c r="V20" s="18">
        <v>5</v>
      </c>
      <c r="W20" s="19">
        <v>0</v>
      </c>
      <c r="X20" s="19">
        <f t="shared" si="1"/>
        <v>0</v>
      </c>
      <c r="Z20" s="51" t="s">
        <v>35</v>
      </c>
      <c r="AA20" s="51">
        <v>30</v>
      </c>
      <c r="AB20" s="52">
        <v>0</v>
      </c>
      <c r="AC20" s="53">
        <v>25</v>
      </c>
      <c r="AD20" s="51">
        <v>5</v>
      </c>
      <c r="AE20" s="56">
        <v>0</v>
      </c>
      <c r="AF20" s="19">
        <f t="shared" si="2"/>
        <v>0</v>
      </c>
      <c r="AH20" s="19">
        <v>0</v>
      </c>
      <c r="AI20" s="19">
        <f t="shared" si="3"/>
        <v>0</v>
      </c>
      <c r="AK20" s="18" t="s">
        <v>35</v>
      </c>
      <c r="AL20" s="18">
        <v>30</v>
      </c>
      <c r="AM20" s="18">
        <v>0</v>
      </c>
      <c r="AN20" s="18">
        <v>25</v>
      </c>
      <c r="AO20" s="18">
        <v>5</v>
      </c>
      <c r="AP20" s="19">
        <f t="shared" si="4"/>
        <v>0</v>
      </c>
      <c r="AQ20" s="19">
        <f t="shared" si="5"/>
        <v>0</v>
      </c>
      <c r="AS20" s="18" t="s">
        <v>35</v>
      </c>
      <c r="AT20" s="18">
        <v>30</v>
      </c>
      <c r="AU20" s="18">
        <v>3</v>
      </c>
      <c r="AV20" s="18">
        <v>22</v>
      </c>
      <c r="AW20" s="18">
        <v>5</v>
      </c>
      <c r="AX20" s="19">
        <v>0.1</v>
      </c>
      <c r="AY20" s="19">
        <f t="shared" si="6"/>
        <v>0.1</v>
      </c>
      <c r="BA20" s="18" t="s">
        <v>35</v>
      </c>
      <c r="BB20" s="18">
        <v>30</v>
      </c>
      <c r="BC20" s="18">
        <v>3</v>
      </c>
      <c r="BD20" s="18">
        <v>22</v>
      </c>
      <c r="BE20" s="18">
        <v>5</v>
      </c>
      <c r="BF20" s="19">
        <v>0.1</v>
      </c>
      <c r="BG20" s="19">
        <f t="shared" si="7"/>
        <v>0</v>
      </c>
      <c r="BI20" s="18" t="s">
        <v>35</v>
      </c>
      <c r="BJ20" s="18">
        <v>30</v>
      </c>
      <c r="BK20" s="18">
        <v>3</v>
      </c>
      <c r="BL20" s="18">
        <v>22</v>
      </c>
      <c r="BM20" s="18">
        <v>5</v>
      </c>
      <c r="BN20" s="19">
        <v>0.1</v>
      </c>
      <c r="BO20" s="19">
        <f t="shared" si="8"/>
        <v>0</v>
      </c>
      <c r="BQ20" s="18" t="s">
        <v>35</v>
      </c>
      <c r="BR20" s="18">
        <v>30</v>
      </c>
      <c r="BS20" s="18">
        <v>3</v>
      </c>
      <c r="BT20" s="18">
        <v>22</v>
      </c>
      <c r="BU20" s="18">
        <v>5</v>
      </c>
      <c r="BV20" s="19">
        <v>0.1</v>
      </c>
      <c r="BW20" s="19">
        <f t="shared" si="9"/>
        <v>0</v>
      </c>
      <c r="BY20" s="18" t="s">
        <v>35</v>
      </c>
      <c r="BZ20" s="18">
        <v>30</v>
      </c>
      <c r="CA20" s="18">
        <v>3</v>
      </c>
      <c r="CB20" s="18">
        <v>22</v>
      </c>
      <c r="CC20" s="18">
        <v>5</v>
      </c>
      <c r="CD20" s="19">
        <v>0.1</v>
      </c>
      <c r="CE20" s="19">
        <f t="shared" si="10"/>
        <v>0</v>
      </c>
      <c r="CG20" s="2" t="s">
        <v>35</v>
      </c>
      <c r="CH20" s="2">
        <v>30</v>
      </c>
      <c r="CI20" s="2">
        <v>3</v>
      </c>
      <c r="CJ20" s="2">
        <v>22</v>
      </c>
      <c r="CK20" s="2">
        <v>5</v>
      </c>
      <c r="CL20" s="4">
        <v>0.1</v>
      </c>
      <c r="CM20" s="19">
        <f t="shared" si="11"/>
        <v>0</v>
      </c>
      <c r="CO20" s="2" t="s">
        <v>35</v>
      </c>
      <c r="CP20" s="2">
        <v>30</v>
      </c>
      <c r="CQ20" s="2">
        <v>3</v>
      </c>
      <c r="CR20" s="2">
        <v>22</v>
      </c>
      <c r="CS20" s="2">
        <v>5</v>
      </c>
      <c r="CT20" s="4">
        <v>0.1</v>
      </c>
      <c r="CU20" s="19">
        <f t="shared" si="12"/>
        <v>0</v>
      </c>
      <c r="CW20" s="2" t="s">
        <v>35</v>
      </c>
      <c r="CX20" s="2">
        <v>30</v>
      </c>
      <c r="CY20" s="2">
        <v>3</v>
      </c>
      <c r="CZ20" s="2">
        <v>22</v>
      </c>
      <c r="DA20" s="2">
        <v>5</v>
      </c>
      <c r="DB20" s="4">
        <v>0.1</v>
      </c>
      <c r="DC20" s="19">
        <f t="shared" si="13"/>
        <v>0</v>
      </c>
      <c r="DE20" s="2" t="s">
        <v>35</v>
      </c>
      <c r="DF20" s="2">
        <v>30</v>
      </c>
      <c r="DG20" s="2">
        <v>3</v>
      </c>
      <c r="DH20" s="2">
        <v>22</v>
      </c>
      <c r="DI20" s="2">
        <v>5</v>
      </c>
      <c r="DJ20" s="4">
        <v>0.1</v>
      </c>
      <c r="DK20" s="19">
        <f t="shared" si="14"/>
        <v>0</v>
      </c>
      <c r="DM20" s="2" t="s">
        <v>35</v>
      </c>
      <c r="DN20" s="2">
        <v>30</v>
      </c>
      <c r="DO20" s="2">
        <v>3</v>
      </c>
      <c r="DP20" s="2">
        <v>22</v>
      </c>
      <c r="DQ20" s="2">
        <v>5</v>
      </c>
      <c r="DR20" s="4">
        <v>0.1</v>
      </c>
      <c r="DS20" s="19">
        <f t="shared" si="15"/>
        <v>0</v>
      </c>
      <c r="DU20" s="2" t="s">
        <v>35</v>
      </c>
      <c r="DV20" s="2">
        <v>30</v>
      </c>
      <c r="DW20" s="2">
        <v>3</v>
      </c>
      <c r="DX20" s="2">
        <v>22</v>
      </c>
      <c r="DY20" s="2">
        <v>5</v>
      </c>
      <c r="DZ20" s="4">
        <v>0.1</v>
      </c>
      <c r="EA20" s="19">
        <f t="shared" si="16"/>
        <v>0</v>
      </c>
      <c r="EC20" s="2" t="s">
        <v>35</v>
      </c>
      <c r="ED20" s="2">
        <v>30</v>
      </c>
      <c r="EE20" s="2">
        <v>3</v>
      </c>
      <c r="EF20" s="2">
        <v>22</v>
      </c>
      <c r="EG20" s="2">
        <v>5</v>
      </c>
      <c r="EH20" s="4">
        <v>0.1</v>
      </c>
      <c r="EI20" s="19">
        <f t="shared" si="17"/>
        <v>0</v>
      </c>
      <c r="EK20" s="2" t="s">
        <v>35</v>
      </c>
      <c r="EL20" s="2">
        <v>30</v>
      </c>
      <c r="EM20" s="2">
        <v>3</v>
      </c>
      <c r="EN20" s="2">
        <v>22</v>
      </c>
      <c r="EO20" s="2">
        <v>5</v>
      </c>
      <c r="EP20" s="4">
        <v>0.1</v>
      </c>
      <c r="EQ20" s="19">
        <f t="shared" si="18"/>
        <v>0</v>
      </c>
      <c r="ES20" s="2" t="s">
        <v>35</v>
      </c>
      <c r="ET20" s="2">
        <v>30</v>
      </c>
      <c r="EU20" s="2">
        <v>3</v>
      </c>
      <c r="EV20" s="2">
        <v>22</v>
      </c>
      <c r="EW20" s="2">
        <v>5</v>
      </c>
      <c r="EX20" s="4">
        <v>0.1</v>
      </c>
      <c r="EY20" s="19">
        <f t="shared" si="19"/>
        <v>0</v>
      </c>
      <c r="FA20" s="2" t="s">
        <v>35</v>
      </c>
      <c r="FB20" s="2">
        <v>30</v>
      </c>
      <c r="FC20" s="2">
        <v>3</v>
      </c>
      <c r="FD20" s="2">
        <v>22</v>
      </c>
      <c r="FE20" s="2">
        <v>5</v>
      </c>
      <c r="FF20" s="4">
        <v>0.1</v>
      </c>
      <c r="FG20" s="19">
        <f t="shared" si="20"/>
        <v>0</v>
      </c>
      <c r="FI20" s="2" t="s">
        <v>35</v>
      </c>
      <c r="FJ20" s="2">
        <v>30</v>
      </c>
      <c r="FK20" s="2">
        <v>3</v>
      </c>
      <c r="FL20" s="2">
        <v>22</v>
      </c>
      <c r="FM20" s="2">
        <v>5</v>
      </c>
      <c r="FN20" s="4">
        <v>0.1</v>
      </c>
      <c r="FO20" s="19">
        <f t="shared" si="21"/>
        <v>0</v>
      </c>
      <c r="FQ20" s="2" t="s">
        <v>35</v>
      </c>
      <c r="FR20" s="2">
        <v>30</v>
      </c>
      <c r="FS20" s="2">
        <v>3</v>
      </c>
      <c r="FT20" s="2">
        <v>22</v>
      </c>
      <c r="FU20" s="2">
        <v>5</v>
      </c>
      <c r="FV20" s="4">
        <v>0.1</v>
      </c>
      <c r="FW20" s="19">
        <f t="shared" si="22"/>
        <v>0</v>
      </c>
      <c r="FY20" s="2" t="s">
        <v>35</v>
      </c>
      <c r="FZ20" s="2">
        <v>30</v>
      </c>
      <c r="GA20" s="2">
        <v>3</v>
      </c>
      <c r="GB20" s="2">
        <v>22</v>
      </c>
      <c r="GC20" s="2">
        <v>5</v>
      </c>
      <c r="GD20" s="4">
        <v>0.1</v>
      </c>
      <c r="GE20" s="19">
        <f t="shared" si="23"/>
        <v>0</v>
      </c>
      <c r="GG20" s="2" t="s">
        <v>35</v>
      </c>
      <c r="GH20" s="2">
        <v>30</v>
      </c>
      <c r="GI20" s="2">
        <v>3</v>
      </c>
      <c r="GJ20" s="2">
        <v>21</v>
      </c>
      <c r="GK20" s="2">
        <v>6</v>
      </c>
      <c r="GL20" s="4">
        <v>0.1</v>
      </c>
      <c r="GM20" s="19">
        <f t="shared" si="24"/>
        <v>0</v>
      </c>
      <c r="GO20" s="2" t="s">
        <v>35</v>
      </c>
      <c r="GP20" s="2">
        <v>30</v>
      </c>
      <c r="GQ20" s="2">
        <v>3</v>
      </c>
      <c r="GR20" s="2">
        <v>21</v>
      </c>
      <c r="GS20" s="2">
        <v>6</v>
      </c>
      <c r="GT20" s="4">
        <v>0.1</v>
      </c>
      <c r="GU20" s="19">
        <f t="shared" si="25"/>
        <v>0</v>
      </c>
      <c r="GW20" s="2" t="s">
        <v>35</v>
      </c>
      <c r="GX20" s="2">
        <v>30</v>
      </c>
      <c r="GY20" s="2">
        <v>3</v>
      </c>
      <c r="GZ20" s="2">
        <v>21</v>
      </c>
      <c r="HA20" s="2">
        <v>6</v>
      </c>
      <c r="HB20" s="4">
        <v>0.1</v>
      </c>
      <c r="HC20" s="19">
        <f t="shared" si="26"/>
        <v>0</v>
      </c>
      <c r="HE20" s="2" t="s">
        <v>35</v>
      </c>
      <c r="HF20" s="2">
        <v>30</v>
      </c>
      <c r="HG20" s="2">
        <v>3</v>
      </c>
      <c r="HH20" s="2">
        <v>21</v>
      </c>
      <c r="HI20" s="2">
        <v>6</v>
      </c>
      <c r="HJ20" s="4">
        <v>0.1</v>
      </c>
      <c r="HK20" s="19">
        <f t="shared" si="27"/>
        <v>0</v>
      </c>
      <c r="HM20" s="2" t="s">
        <v>35</v>
      </c>
      <c r="HN20" s="2">
        <v>30</v>
      </c>
      <c r="HO20" s="2">
        <v>3</v>
      </c>
      <c r="HP20" s="2">
        <v>21</v>
      </c>
      <c r="HQ20" s="2">
        <v>6</v>
      </c>
      <c r="HR20" s="4">
        <v>0.1</v>
      </c>
      <c r="HS20" s="19">
        <f t="shared" si="28"/>
        <v>0</v>
      </c>
      <c r="HU20" s="2" t="s">
        <v>35</v>
      </c>
      <c r="HV20" s="2">
        <v>30</v>
      </c>
      <c r="HW20" s="2">
        <v>3</v>
      </c>
      <c r="HX20" s="2">
        <v>21</v>
      </c>
      <c r="HY20" s="2">
        <v>6</v>
      </c>
      <c r="HZ20" s="4">
        <v>0.1</v>
      </c>
      <c r="IA20" s="19">
        <f t="shared" si="29"/>
        <v>0</v>
      </c>
      <c r="IC20" s="2" t="s">
        <v>35</v>
      </c>
      <c r="ID20" s="2">
        <v>30</v>
      </c>
      <c r="IE20" s="2">
        <v>3</v>
      </c>
      <c r="IF20" s="2">
        <v>21</v>
      </c>
      <c r="IG20" s="2">
        <v>6</v>
      </c>
      <c r="IH20" s="4">
        <v>0.1</v>
      </c>
      <c r="II20" s="19">
        <f t="shared" si="30"/>
        <v>0</v>
      </c>
      <c r="IK20" s="2" t="s">
        <v>35</v>
      </c>
      <c r="IL20" s="2">
        <v>30</v>
      </c>
      <c r="IM20" s="2">
        <v>3</v>
      </c>
      <c r="IN20" s="2">
        <v>21</v>
      </c>
      <c r="IO20" s="2">
        <v>6</v>
      </c>
      <c r="IP20" s="4">
        <v>0.1</v>
      </c>
      <c r="IQ20" s="19">
        <f t="shared" si="31"/>
        <v>0</v>
      </c>
      <c r="IS20" s="2" t="s">
        <v>35</v>
      </c>
      <c r="IT20" s="2">
        <v>30</v>
      </c>
      <c r="IU20" s="2">
        <v>3</v>
      </c>
      <c r="IV20" s="2">
        <v>21</v>
      </c>
      <c r="IW20" s="2">
        <v>6</v>
      </c>
      <c r="IX20" s="4">
        <v>0.1</v>
      </c>
      <c r="IY20" s="19">
        <f t="shared" si="32"/>
        <v>0</v>
      </c>
      <c r="JA20" s="2" t="s">
        <v>35</v>
      </c>
      <c r="JB20" s="2">
        <v>30</v>
      </c>
      <c r="JC20" s="2">
        <v>3</v>
      </c>
      <c r="JD20" s="2">
        <v>21</v>
      </c>
      <c r="JE20" s="2">
        <v>6</v>
      </c>
      <c r="JF20" s="4">
        <v>0.1</v>
      </c>
      <c r="JG20" s="19">
        <f t="shared" si="33"/>
        <v>0</v>
      </c>
      <c r="JI20" s="2" t="s">
        <v>35</v>
      </c>
      <c r="JJ20" s="2">
        <v>30</v>
      </c>
      <c r="JK20" s="2">
        <v>3</v>
      </c>
      <c r="JL20" s="2">
        <v>21</v>
      </c>
      <c r="JM20" s="2">
        <v>6</v>
      </c>
      <c r="JN20" s="4">
        <v>0.1</v>
      </c>
      <c r="JO20" s="19">
        <f t="shared" si="34"/>
        <v>0</v>
      </c>
      <c r="JQ20" s="2" t="s">
        <v>35</v>
      </c>
      <c r="JR20" s="2">
        <v>30</v>
      </c>
      <c r="JS20" s="2">
        <v>3</v>
      </c>
      <c r="JT20" s="2">
        <v>21</v>
      </c>
      <c r="JU20" s="2">
        <v>6</v>
      </c>
      <c r="JV20" s="4">
        <v>0.1</v>
      </c>
      <c r="JW20" s="19">
        <f t="shared" si="35"/>
        <v>0</v>
      </c>
      <c r="JY20" s="2" t="s">
        <v>35</v>
      </c>
      <c r="JZ20" s="2">
        <v>30</v>
      </c>
      <c r="KA20" s="2">
        <v>3</v>
      </c>
      <c r="KB20" s="2">
        <v>21</v>
      </c>
      <c r="KC20" s="2">
        <v>6</v>
      </c>
      <c r="KD20" s="4">
        <v>0.1</v>
      </c>
      <c r="KE20" s="19">
        <f t="shared" si="36"/>
        <v>0</v>
      </c>
      <c r="KG20" s="2" t="s">
        <v>35</v>
      </c>
      <c r="KH20" s="2">
        <v>30</v>
      </c>
      <c r="KI20" s="2">
        <v>3</v>
      </c>
      <c r="KJ20" s="2">
        <v>21</v>
      </c>
      <c r="KK20" s="2">
        <v>6</v>
      </c>
      <c r="KL20" s="4">
        <v>0.1</v>
      </c>
      <c r="KM20" s="19">
        <f t="shared" si="37"/>
        <v>0</v>
      </c>
      <c r="KO20" s="2" t="s">
        <v>35</v>
      </c>
      <c r="KP20" s="2">
        <v>48</v>
      </c>
      <c r="KQ20" s="2">
        <v>21</v>
      </c>
      <c r="KR20" s="2">
        <v>21</v>
      </c>
      <c r="KS20" s="2">
        <v>6</v>
      </c>
      <c r="KT20" s="4">
        <v>0.44</v>
      </c>
      <c r="KU20" s="19">
        <f t="shared" si="38"/>
        <v>0.33999999999999997</v>
      </c>
      <c r="KW20" s="2" t="s">
        <v>35</v>
      </c>
      <c r="KX20" s="2">
        <v>48</v>
      </c>
      <c r="KY20" s="2">
        <v>21</v>
      </c>
      <c r="KZ20" s="2">
        <v>21</v>
      </c>
      <c r="LA20" s="2">
        <v>6</v>
      </c>
      <c r="LB20" s="4">
        <v>0.44</v>
      </c>
      <c r="LC20" s="19">
        <f t="shared" si="39"/>
        <v>0</v>
      </c>
      <c r="LE20" s="2" t="s">
        <v>35</v>
      </c>
      <c r="LF20" s="2">
        <v>48</v>
      </c>
      <c r="LG20" s="2">
        <v>21</v>
      </c>
      <c r="LH20" s="2">
        <v>21</v>
      </c>
      <c r="LI20" s="2">
        <v>6</v>
      </c>
      <c r="LJ20" s="4">
        <v>0.44</v>
      </c>
      <c r="LK20" s="19">
        <f t="shared" si="40"/>
        <v>0</v>
      </c>
      <c r="LM20" s="2" t="s">
        <v>35</v>
      </c>
      <c r="LN20" s="2">
        <v>48</v>
      </c>
      <c r="LO20" s="2">
        <v>21</v>
      </c>
      <c r="LP20" s="2">
        <v>21</v>
      </c>
      <c r="LQ20" s="2">
        <v>6</v>
      </c>
      <c r="LR20" s="4">
        <v>0.44</v>
      </c>
      <c r="LS20" s="19">
        <f t="shared" si="41"/>
        <v>0</v>
      </c>
      <c r="LU20" s="2" t="s">
        <v>35</v>
      </c>
      <c r="LV20" s="2">
        <v>48</v>
      </c>
      <c r="LW20" s="2">
        <v>21</v>
      </c>
      <c r="LX20" s="2">
        <v>21</v>
      </c>
      <c r="LY20" s="2">
        <v>6</v>
      </c>
      <c r="LZ20" s="4">
        <v>0.44</v>
      </c>
      <c r="MA20" s="19">
        <f t="shared" si="42"/>
        <v>0</v>
      </c>
      <c r="MC20" s="2" t="s">
        <v>35</v>
      </c>
      <c r="MD20" s="2">
        <v>48</v>
      </c>
      <c r="ME20" s="2">
        <v>21</v>
      </c>
      <c r="MF20" s="2">
        <v>21</v>
      </c>
      <c r="MG20" s="2">
        <v>6</v>
      </c>
      <c r="MH20" s="4">
        <f t="shared" si="108"/>
        <v>0.4375</v>
      </c>
      <c r="MI20" s="19">
        <f t="shared" si="43"/>
        <v>-2.5000000000000022E-3</v>
      </c>
      <c r="MK20" s="2" t="s">
        <v>35</v>
      </c>
      <c r="ML20" s="2">
        <v>48</v>
      </c>
      <c r="MM20" s="2">
        <v>21</v>
      </c>
      <c r="MN20" s="2">
        <v>21</v>
      </c>
      <c r="MO20" s="2">
        <v>6</v>
      </c>
      <c r="MP20" s="4">
        <v>0.44</v>
      </c>
      <c r="MQ20" s="19">
        <f t="shared" si="109"/>
        <v>2.5000000000000022E-3</v>
      </c>
      <c r="MS20" s="2" t="s">
        <v>35</v>
      </c>
      <c r="MT20" s="2">
        <v>48</v>
      </c>
      <c r="MU20" s="2">
        <v>21</v>
      </c>
      <c r="MV20" s="2">
        <v>21</v>
      </c>
      <c r="MW20" s="2">
        <v>6</v>
      </c>
      <c r="MX20" s="4">
        <v>0.44</v>
      </c>
      <c r="MY20" s="19">
        <f t="shared" si="44"/>
        <v>0</v>
      </c>
      <c r="NA20" s="2" t="s">
        <v>35</v>
      </c>
      <c r="NB20" s="2">
        <v>48</v>
      </c>
      <c r="NC20" s="2">
        <v>21</v>
      </c>
      <c r="ND20" s="2">
        <v>21</v>
      </c>
      <c r="NE20" s="2">
        <v>6</v>
      </c>
      <c r="NF20" s="4">
        <v>0.44</v>
      </c>
      <c r="NG20" s="19">
        <f t="shared" si="45"/>
        <v>0</v>
      </c>
      <c r="NI20" s="2" t="s">
        <v>35</v>
      </c>
      <c r="NJ20" s="2">
        <v>48</v>
      </c>
      <c r="NK20" s="2">
        <v>21</v>
      </c>
      <c r="NL20" s="2">
        <v>21</v>
      </c>
      <c r="NM20" s="2">
        <v>6</v>
      </c>
      <c r="NN20" s="4">
        <v>0.44</v>
      </c>
      <c r="NO20" s="19">
        <f t="shared" si="46"/>
        <v>0</v>
      </c>
      <c r="NQ20" s="2" t="s">
        <v>35</v>
      </c>
      <c r="NR20" s="2">
        <v>48</v>
      </c>
      <c r="NS20" s="2">
        <v>21</v>
      </c>
      <c r="NT20" s="2">
        <v>21</v>
      </c>
      <c r="NU20" s="2">
        <v>6</v>
      </c>
      <c r="NV20" s="4">
        <v>0.44</v>
      </c>
      <c r="NW20" s="19">
        <f t="shared" si="47"/>
        <v>0</v>
      </c>
      <c r="NY20" s="2" t="s">
        <v>35</v>
      </c>
      <c r="NZ20" s="2">
        <v>48</v>
      </c>
      <c r="OA20" s="2">
        <v>21</v>
      </c>
      <c r="OB20" s="2">
        <v>21</v>
      </c>
      <c r="OC20" s="2">
        <v>6</v>
      </c>
      <c r="OD20" s="4">
        <v>0.44</v>
      </c>
      <c r="OE20" s="19">
        <f t="shared" si="48"/>
        <v>0</v>
      </c>
      <c r="OG20" s="2" t="s">
        <v>35</v>
      </c>
      <c r="OH20" s="2">
        <v>48</v>
      </c>
      <c r="OI20" s="2">
        <v>21</v>
      </c>
      <c r="OJ20" s="2">
        <v>21</v>
      </c>
      <c r="OK20" s="2">
        <v>6</v>
      </c>
      <c r="OL20" s="4">
        <v>0.44</v>
      </c>
      <c r="OM20" s="19">
        <f t="shared" si="49"/>
        <v>0</v>
      </c>
      <c r="OO20" s="2" t="s">
        <v>35</v>
      </c>
      <c r="OP20" s="2">
        <v>48</v>
      </c>
      <c r="OQ20" s="2">
        <v>21</v>
      </c>
      <c r="OR20" s="2">
        <v>21</v>
      </c>
      <c r="OS20" s="2">
        <v>6</v>
      </c>
      <c r="OT20" s="4">
        <f t="shared" si="110"/>
        <v>0.4375</v>
      </c>
      <c r="OU20" s="19">
        <f t="shared" si="50"/>
        <v>-2.5000000000000022E-3</v>
      </c>
      <c r="OW20" s="129" t="s">
        <v>35</v>
      </c>
      <c r="OX20" s="129">
        <v>48</v>
      </c>
      <c r="OY20" s="129">
        <v>21</v>
      </c>
      <c r="OZ20" s="129">
        <v>21</v>
      </c>
      <c r="PA20" s="129">
        <v>6</v>
      </c>
      <c r="PB20" s="135">
        <v>0.44</v>
      </c>
      <c r="PC20" s="132">
        <v>0</v>
      </c>
      <c r="PD20" s="129"/>
      <c r="PE20" s="129" t="s">
        <v>35</v>
      </c>
      <c r="PF20" s="129">
        <v>48</v>
      </c>
      <c r="PG20" s="129">
        <v>21</v>
      </c>
      <c r="PH20" s="129">
        <v>21</v>
      </c>
      <c r="PI20" s="129">
        <v>6</v>
      </c>
      <c r="PJ20" s="135">
        <v>0.44</v>
      </c>
      <c r="PK20" s="132">
        <v>0</v>
      </c>
      <c r="PM20" s="156" t="s">
        <v>35</v>
      </c>
      <c r="PN20" s="156">
        <v>48</v>
      </c>
      <c r="PO20" s="156">
        <v>21</v>
      </c>
      <c r="PP20" s="156">
        <v>21</v>
      </c>
      <c r="PQ20" s="156">
        <v>6</v>
      </c>
      <c r="PR20" s="162">
        <v>0.44</v>
      </c>
      <c r="PS20" s="132">
        <f t="shared" si="51"/>
        <v>0</v>
      </c>
      <c r="PT20" s="121"/>
      <c r="PU20" s="156" t="s">
        <v>35</v>
      </c>
      <c r="PV20" s="156">
        <v>48</v>
      </c>
      <c r="PW20" s="156">
        <v>21</v>
      </c>
      <c r="PX20" s="156">
        <v>21</v>
      </c>
      <c r="PY20" s="156">
        <v>6</v>
      </c>
      <c r="PZ20" s="162">
        <v>0.44</v>
      </c>
      <c r="QA20" s="132">
        <f t="shared" si="52"/>
        <v>0</v>
      </c>
      <c r="QB20" s="121"/>
      <c r="QC20" s="156" t="s">
        <v>35</v>
      </c>
      <c r="QD20" s="156">
        <v>48</v>
      </c>
      <c r="QE20" s="156">
        <v>21</v>
      </c>
      <c r="QF20" s="156">
        <v>21</v>
      </c>
      <c r="QG20" s="156">
        <v>6</v>
      </c>
      <c r="QH20" s="162">
        <v>0.44</v>
      </c>
      <c r="QI20" s="132">
        <f t="shared" si="53"/>
        <v>0</v>
      </c>
      <c r="QJ20" s="121"/>
      <c r="QK20" s="156" t="s">
        <v>35</v>
      </c>
      <c r="QL20" s="156">
        <v>48</v>
      </c>
      <c r="QM20" s="156">
        <v>21</v>
      </c>
      <c r="QN20" s="156">
        <v>21</v>
      </c>
      <c r="QO20" s="156">
        <v>6</v>
      </c>
      <c r="QP20" s="162">
        <v>0.44</v>
      </c>
      <c r="QQ20" s="132">
        <f t="shared" si="54"/>
        <v>0</v>
      </c>
      <c r="QR20" s="121"/>
      <c r="QS20" s="156" t="s">
        <v>35</v>
      </c>
      <c r="QT20" s="156">
        <v>48</v>
      </c>
      <c r="QU20" s="156">
        <v>21</v>
      </c>
      <c r="QV20" s="156">
        <v>21</v>
      </c>
      <c r="QW20" s="156">
        <v>6</v>
      </c>
      <c r="QX20" s="162">
        <v>0.44</v>
      </c>
      <c r="QY20" s="158">
        <f t="shared" si="55"/>
        <v>0</v>
      </c>
      <c r="QZ20" s="121"/>
      <c r="RA20" s="156" t="s">
        <v>35</v>
      </c>
      <c r="RB20" s="156">
        <v>48</v>
      </c>
      <c r="RC20" s="156">
        <v>21</v>
      </c>
      <c r="RD20" s="156">
        <v>21</v>
      </c>
      <c r="RE20" s="156">
        <v>6</v>
      </c>
      <c r="RF20" s="162">
        <v>0.44</v>
      </c>
      <c r="RG20" s="132">
        <f t="shared" si="56"/>
        <v>0</v>
      </c>
      <c r="RH20" s="121"/>
      <c r="RI20" s="121"/>
      <c r="RJ20" s="156" t="s">
        <v>35</v>
      </c>
      <c r="RK20" s="156">
        <v>48</v>
      </c>
      <c r="RL20" s="156">
        <v>21</v>
      </c>
      <c r="RM20" s="156">
        <v>21</v>
      </c>
      <c r="RN20" s="156">
        <v>6</v>
      </c>
      <c r="RO20" s="162">
        <f t="shared" si="57"/>
        <v>0.4375</v>
      </c>
      <c r="RP20" s="132">
        <f t="shared" si="58"/>
        <v>-2.5000000000000022E-3</v>
      </c>
      <c r="RQ20" s="121"/>
      <c r="RR20" s="121"/>
      <c r="RS20" s="121"/>
      <c r="RT20" s="121"/>
      <c r="RU20" s="121"/>
      <c r="RV20" s="121"/>
      <c r="RW20" s="132"/>
      <c r="RX20" s="121"/>
      <c r="RY20" s="121"/>
      <c r="RZ20" s="121"/>
      <c r="SA20" s="121"/>
      <c r="SB20" s="121"/>
      <c r="SC20" s="121"/>
      <c r="SD20" s="132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U20" s="157" t="s">
        <v>35</v>
      </c>
      <c r="SV20" s="157">
        <v>48</v>
      </c>
      <c r="SW20" s="157">
        <v>21</v>
      </c>
      <c r="SX20" s="157">
        <v>21</v>
      </c>
      <c r="SY20" s="157">
        <v>6</v>
      </c>
      <c r="SZ20" s="158">
        <f t="shared" si="111"/>
        <v>0.4375</v>
      </c>
      <c r="TA20" s="132">
        <f t="shared" si="59"/>
        <v>0</v>
      </c>
      <c r="TC20" s="157" t="s">
        <v>35</v>
      </c>
      <c r="TD20" s="157">
        <v>48</v>
      </c>
      <c r="TE20" s="157">
        <v>21</v>
      </c>
      <c r="TF20" s="157">
        <v>21</v>
      </c>
      <c r="TG20" s="157">
        <v>6</v>
      </c>
      <c r="TH20" s="158">
        <f t="shared" si="60"/>
        <v>0.4375</v>
      </c>
      <c r="TI20" s="132">
        <f t="shared" si="61"/>
        <v>0</v>
      </c>
      <c r="TK20" s="157" t="s">
        <v>35</v>
      </c>
      <c r="TL20" s="157">
        <v>48</v>
      </c>
      <c r="TM20" s="157">
        <v>21</v>
      </c>
      <c r="TN20" s="157">
        <v>21</v>
      </c>
      <c r="TO20" s="157">
        <v>6</v>
      </c>
      <c r="TP20" s="158">
        <f t="shared" si="62"/>
        <v>0.4375</v>
      </c>
      <c r="TQ20" s="132">
        <f t="shared" si="63"/>
        <v>0</v>
      </c>
      <c r="TS20" s="157" t="s">
        <v>35</v>
      </c>
      <c r="TT20" s="157">
        <v>48</v>
      </c>
      <c r="TU20" s="157">
        <v>21</v>
      </c>
      <c r="TV20" s="157">
        <v>21</v>
      </c>
      <c r="TW20" s="157">
        <v>6</v>
      </c>
      <c r="TX20" s="158">
        <f t="shared" si="64"/>
        <v>0.4375</v>
      </c>
      <c r="TY20" s="132">
        <f t="shared" si="65"/>
        <v>0</v>
      </c>
      <c r="UA20" s="157" t="s">
        <v>35</v>
      </c>
      <c r="UB20" s="157">
        <v>48</v>
      </c>
      <c r="UC20" s="157">
        <v>21</v>
      </c>
      <c r="UD20" s="157">
        <v>21</v>
      </c>
      <c r="UE20" s="157">
        <v>6</v>
      </c>
      <c r="UF20" s="158">
        <f t="shared" si="66"/>
        <v>0.4375</v>
      </c>
      <c r="UG20" s="132">
        <f t="shared" si="67"/>
        <v>0</v>
      </c>
      <c r="UI20" s="157" t="s">
        <v>35</v>
      </c>
      <c r="UJ20" s="157">
        <v>48</v>
      </c>
      <c r="UK20" s="157">
        <v>21</v>
      </c>
      <c r="UL20" s="157">
        <v>21</v>
      </c>
      <c r="UM20" s="157">
        <v>6</v>
      </c>
      <c r="UN20" s="158">
        <f t="shared" si="68"/>
        <v>0.4375</v>
      </c>
      <c r="UO20" s="132">
        <f t="shared" si="69"/>
        <v>0</v>
      </c>
      <c r="UQ20" s="157" t="s">
        <v>35</v>
      </c>
      <c r="UR20" s="157">
        <v>48</v>
      </c>
      <c r="US20" s="157">
        <v>21</v>
      </c>
      <c r="UT20" s="157">
        <v>21</v>
      </c>
      <c r="UU20" s="157">
        <v>6</v>
      </c>
      <c r="UV20" s="158">
        <f t="shared" si="70"/>
        <v>0.4375</v>
      </c>
      <c r="UW20" s="132">
        <f t="shared" si="71"/>
        <v>0</v>
      </c>
      <c r="UY20" s="157" t="s">
        <v>35</v>
      </c>
      <c r="UZ20" s="157">
        <v>48</v>
      </c>
      <c r="VA20" s="157">
        <v>21</v>
      </c>
      <c r="VB20" s="157">
        <v>21</v>
      </c>
      <c r="VC20" s="157">
        <v>6</v>
      </c>
      <c r="VD20" s="158">
        <f t="shared" si="72"/>
        <v>0.4375</v>
      </c>
      <c r="VE20" s="132">
        <f t="shared" si="73"/>
        <v>0</v>
      </c>
      <c r="VG20" s="157" t="s">
        <v>35</v>
      </c>
      <c r="VH20" s="157">
        <v>48</v>
      </c>
      <c r="VI20" s="157">
        <v>21</v>
      </c>
      <c r="VJ20" s="157">
        <v>21</v>
      </c>
      <c r="VK20" s="157">
        <v>6</v>
      </c>
      <c r="VL20" s="158">
        <f t="shared" si="74"/>
        <v>0.4375</v>
      </c>
      <c r="VM20" s="132">
        <f t="shared" si="75"/>
        <v>0</v>
      </c>
      <c r="VO20" s="157" t="s">
        <v>35</v>
      </c>
      <c r="VP20" s="157">
        <v>48</v>
      </c>
      <c r="VQ20" s="157">
        <v>21</v>
      </c>
      <c r="VR20" s="157">
        <v>21</v>
      </c>
      <c r="VS20" s="157">
        <v>6</v>
      </c>
      <c r="VT20" s="158">
        <f t="shared" si="76"/>
        <v>0.4375</v>
      </c>
      <c r="VU20" s="132">
        <f t="shared" si="77"/>
        <v>0</v>
      </c>
      <c r="VW20" s="157" t="s">
        <v>35</v>
      </c>
      <c r="VX20" s="157">
        <v>48</v>
      </c>
      <c r="VY20" s="157">
        <v>21</v>
      </c>
      <c r="VZ20" s="157">
        <v>21</v>
      </c>
      <c r="WA20" s="157">
        <v>6</v>
      </c>
      <c r="WB20" s="158">
        <f t="shared" si="78"/>
        <v>0.4375</v>
      </c>
      <c r="WC20" s="132">
        <f t="shared" si="79"/>
        <v>0</v>
      </c>
      <c r="WE20" s="157" t="s">
        <v>35</v>
      </c>
      <c r="WF20" s="157">
        <v>48</v>
      </c>
      <c r="WG20" s="157">
        <v>21</v>
      </c>
      <c r="WH20" s="157">
        <v>21</v>
      </c>
      <c r="WI20" s="157">
        <v>6</v>
      </c>
      <c r="WJ20" s="158">
        <f t="shared" si="112"/>
        <v>0.4375</v>
      </c>
      <c r="WK20" s="132">
        <f t="shared" si="113"/>
        <v>0</v>
      </c>
      <c r="WM20" s="157" t="s">
        <v>35</v>
      </c>
      <c r="WN20" s="157">
        <v>48</v>
      </c>
      <c r="WO20" s="157">
        <v>21</v>
      </c>
      <c r="WP20" s="157">
        <v>21</v>
      </c>
      <c r="WQ20" s="157">
        <v>6</v>
      </c>
      <c r="WR20" s="158">
        <f t="shared" si="82"/>
        <v>0.4375</v>
      </c>
      <c r="WS20" s="132">
        <f t="shared" si="83"/>
        <v>0</v>
      </c>
      <c r="WU20" s="157" t="s">
        <v>35</v>
      </c>
      <c r="WV20" s="157">
        <v>48</v>
      </c>
      <c r="WW20" s="157">
        <v>21</v>
      </c>
      <c r="WX20" s="157">
        <v>21</v>
      </c>
      <c r="WY20" s="157">
        <v>6</v>
      </c>
      <c r="WZ20" s="158">
        <f t="shared" si="84"/>
        <v>0.4375</v>
      </c>
      <c r="XA20" s="132">
        <f t="shared" si="85"/>
        <v>0</v>
      </c>
      <c r="XC20" s="157" t="s">
        <v>35</v>
      </c>
      <c r="XD20" s="157">
        <v>48</v>
      </c>
      <c r="XE20" s="157">
        <v>21</v>
      </c>
      <c r="XF20" s="157">
        <v>21</v>
      </c>
      <c r="XG20" s="157">
        <v>6</v>
      </c>
      <c r="XH20" s="158">
        <f t="shared" si="86"/>
        <v>0.4375</v>
      </c>
      <c r="XI20" s="132">
        <f t="shared" si="87"/>
        <v>0</v>
      </c>
      <c r="XK20" s="157" t="s">
        <v>35</v>
      </c>
      <c r="XL20" s="157">
        <v>48</v>
      </c>
      <c r="XM20" s="157">
        <v>21</v>
      </c>
      <c r="XN20" s="157">
        <v>21</v>
      </c>
      <c r="XO20" s="157">
        <v>6</v>
      </c>
      <c r="XP20" s="158">
        <f t="shared" si="88"/>
        <v>0.4375</v>
      </c>
      <c r="XQ20" s="132">
        <f t="shared" si="89"/>
        <v>0</v>
      </c>
      <c r="XS20" s="157" t="s">
        <v>35</v>
      </c>
      <c r="XT20" s="157">
        <v>48</v>
      </c>
      <c r="XU20" s="157">
        <v>21</v>
      </c>
      <c r="XV20" s="157">
        <v>21</v>
      </c>
      <c r="XW20" s="157">
        <v>6</v>
      </c>
      <c r="XX20" s="158">
        <f t="shared" si="90"/>
        <v>0.4375</v>
      </c>
      <c r="XY20" s="132">
        <f t="shared" si="91"/>
        <v>0</v>
      </c>
      <c r="YA20" s="157" t="s">
        <v>35</v>
      </c>
      <c r="YB20" s="157">
        <v>48</v>
      </c>
      <c r="YC20" s="157">
        <v>21</v>
      </c>
      <c r="YD20" s="157">
        <v>21</v>
      </c>
      <c r="YE20" s="157">
        <v>6</v>
      </c>
      <c r="YF20" s="158">
        <f t="shared" si="92"/>
        <v>0.4375</v>
      </c>
      <c r="YG20" s="132">
        <f t="shared" si="93"/>
        <v>0</v>
      </c>
      <c r="YI20" s="157" t="s">
        <v>35</v>
      </c>
      <c r="YJ20" s="157">
        <v>48</v>
      </c>
      <c r="YK20" s="157">
        <v>21</v>
      </c>
      <c r="YL20" s="157">
        <v>21</v>
      </c>
      <c r="YM20" s="157">
        <v>6</v>
      </c>
      <c r="YN20" s="158">
        <f t="shared" si="94"/>
        <v>0.4375</v>
      </c>
      <c r="YO20" s="132">
        <f t="shared" si="95"/>
        <v>0</v>
      </c>
      <c r="YQ20" s="157" t="s">
        <v>35</v>
      </c>
      <c r="YR20" s="157">
        <v>48</v>
      </c>
      <c r="YS20" s="157">
        <v>21</v>
      </c>
      <c r="YT20" s="157">
        <v>22</v>
      </c>
      <c r="YU20" s="157">
        <v>5</v>
      </c>
      <c r="YV20" s="158">
        <f t="shared" si="96"/>
        <v>0.4375</v>
      </c>
      <c r="YW20" s="132">
        <f t="shared" si="97"/>
        <v>0</v>
      </c>
      <c r="YY20" s="157" t="s">
        <v>35</v>
      </c>
      <c r="YZ20" s="157">
        <v>48</v>
      </c>
      <c r="ZA20" s="157">
        <v>21</v>
      </c>
      <c r="ZB20" s="157">
        <v>22</v>
      </c>
      <c r="ZC20" s="157">
        <v>5</v>
      </c>
      <c r="ZD20" s="158">
        <f t="shared" si="98"/>
        <v>0.4375</v>
      </c>
      <c r="ZE20" s="132">
        <f t="shared" si="99"/>
        <v>0</v>
      </c>
      <c r="ZG20" s="157" t="s">
        <v>35</v>
      </c>
      <c r="ZH20" s="157">
        <v>48</v>
      </c>
      <c r="ZI20" s="157">
        <v>21</v>
      </c>
      <c r="ZJ20" s="157">
        <v>21</v>
      </c>
      <c r="ZK20" s="157">
        <v>6</v>
      </c>
      <c r="ZL20" s="158">
        <f t="shared" si="100"/>
        <v>0.4375</v>
      </c>
      <c r="ZM20" s="132">
        <f t="shared" si="101"/>
        <v>0</v>
      </c>
      <c r="ZO20" s="157" t="s">
        <v>35</v>
      </c>
      <c r="ZP20" s="157">
        <v>48</v>
      </c>
      <c r="ZQ20" s="157">
        <v>21</v>
      </c>
      <c r="ZR20" s="157">
        <v>21</v>
      </c>
      <c r="ZS20" s="157">
        <v>6</v>
      </c>
      <c r="ZT20" s="158">
        <f t="shared" si="102"/>
        <v>0.4375</v>
      </c>
      <c r="ZU20" s="132">
        <f t="shared" si="103"/>
        <v>0</v>
      </c>
      <c r="ZW20" s="157" t="s">
        <v>35</v>
      </c>
      <c r="ZX20" s="157">
        <v>48</v>
      </c>
      <c r="ZY20" s="157">
        <v>21</v>
      </c>
      <c r="ZZ20" s="157">
        <v>21</v>
      </c>
      <c r="AAA20" s="157">
        <v>6</v>
      </c>
      <c r="AAB20" s="158">
        <f t="shared" si="104"/>
        <v>0.4375</v>
      </c>
      <c r="AAC20" s="132">
        <f t="shared" si="105"/>
        <v>0</v>
      </c>
      <c r="AAE20" s="157" t="s">
        <v>35</v>
      </c>
      <c r="AAF20" s="157">
        <v>48</v>
      </c>
      <c r="AAG20" s="157">
        <v>21</v>
      </c>
      <c r="AAH20" s="157">
        <v>20</v>
      </c>
      <c r="AAI20" s="157">
        <v>7</v>
      </c>
      <c r="AAJ20" s="158">
        <f t="shared" si="106"/>
        <v>0.4375</v>
      </c>
      <c r="AAK20" s="132">
        <f t="shared" si="107"/>
        <v>0</v>
      </c>
    </row>
    <row r="21" spans="1:713" ht="15">
      <c r="A21" s="19">
        <v>1</v>
      </c>
      <c r="B21" s="19"/>
      <c r="C21" s="18" t="s">
        <v>36</v>
      </c>
      <c r="D21" s="18">
        <v>14</v>
      </c>
      <c r="E21" s="18">
        <v>14</v>
      </c>
      <c r="F21" s="18">
        <v>0</v>
      </c>
      <c r="G21" s="18">
        <v>0</v>
      </c>
      <c r="H21" s="19">
        <v>1</v>
      </c>
      <c r="J21" s="58" t="s">
        <v>36</v>
      </c>
      <c r="K21" s="58">
        <v>14</v>
      </c>
      <c r="L21" s="58">
        <v>14</v>
      </c>
      <c r="M21" s="58">
        <v>0</v>
      </c>
      <c r="N21" s="58">
        <v>0</v>
      </c>
      <c r="O21" s="59">
        <v>1</v>
      </c>
      <c r="P21" s="59">
        <f t="shared" si="0"/>
        <v>0</v>
      </c>
      <c r="R21" s="18" t="s">
        <v>36</v>
      </c>
      <c r="S21" s="18">
        <v>14</v>
      </c>
      <c r="T21" s="18">
        <v>14</v>
      </c>
      <c r="U21" s="18">
        <v>0</v>
      </c>
      <c r="V21" s="18">
        <v>0</v>
      </c>
      <c r="W21" s="19">
        <v>1</v>
      </c>
      <c r="X21" s="19">
        <f t="shared" si="1"/>
        <v>0</v>
      </c>
      <c r="Z21" s="51" t="s">
        <v>36</v>
      </c>
      <c r="AA21" s="51">
        <v>14</v>
      </c>
      <c r="AB21" s="52">
        <v>14</v>
      </c>
      <c r="AC21" s="53">
        <v>0</v>
      </c>
      <c r="AD21" s="51">
        <v>0</v>
      </c>
      <c r="AE21" s="54">
        <v>1</v>
      </c>
      <c r="AF21" s="19">
        <f t="shared" si="2"/>
        <v>0</v>
      </c>
      <c r="AH21" s="19">
        <v>1</v>
      </c>
      <c r="AI21" s="19">
        <f t="shared" si="3"/>
        <v>0</v>
      </c>
      <c r="AK21" s="18" t="s">
        <v>36</v>
      </c>
      <c r="AL21" s="18">
        <v>14</v>
      </c>
      <c r="AM21" s="18">
        <v>14</v>
      </c>
      <c r="AN21" s="18">
        <v>0</v>
      </c>
      <c r="AO21" s="18">
        <v>0</v>
      </c>
      <c r="AP21" s="19">
        <f t="shared" si="4"/>
        <v>1</v>
      </c>
      <c r="AQ21" s="19">
        <f t="shared" si="5"/>
        <v>0</v>
      </c>
      <c r="AS21" s="18" t="s">
        <v>36</v>
      </c>
      <c r="AT21" s="18">
        <v>14</v>
      </c>
      <c r="AU21" s="18">
        <v>14</v>
      </c>
      <c r="AV21" s="18">
        <v>0</v>
      </c>
      <c r="AW21" s="18">
        <v>0</v>
      </c>
      <c r="AX21" s="19">
        <v>1</v>
      </c>
      <c r="AY21" s="19">
        <f t="shared" si="6"/>
        <v>0</v>
      </c>
      <c r="BA21" s="18" t="s">
        <v>36</v>
      </c>
      <c r="BB21" s="18">
        <v>14</v>
      </c>
      <c r="BC21" s="18">
        <v>14</v>
      </c>
      <c r="BD21" s="18">
        <v>0</v>
      </c>
      <c r="BE21" s="18">
        <v>0</v>
      </c>
      <c r="BF21" s="19">
        <v>1</v>
      </c>
      <c r="BG21" s="19">
        <f t="shared" si="7"/>
        <v>0</v>
      </c>
      <c r="BI21" s="18" t="s">
        <v>36</v>
      </c>
      <c r="BJ21" s="18">
        <v>14</v>
      </c>
      <c r="BK21" s="18">
        <v>14</v>
      </c>
      <c r="BL21" s="18">
        <v>0</v>
      </c>
      <c r="BM21" s="18">
        <v>0</v>
      </c>
      <c r="BN21" s="19">
        <v>1</v>
      </c>
      <c r="BO21" s="19">
        <f t="shared" si="8"/>
        <v>0</v>
      </c>
      <c r="BQ21" s="18" t="s">
        <v>36</v>
      </c>
      <c r="BR21" s="18">
        <v>14</v>
      </c>
      <c r="BS21" s="18">
        <v>14</v>
      </c>
      <c r="BT21" s="18">
        <v>0</v>
      </c>
      <c r="BU21" s="18">
        <v>0</v>
      </c>
      <c r="BV21" s="19">
        <v>1</v>
      </c>
      <c r="BW21" s="19">
        <f t="shared" si="9"/>
        <v>0</v>
      </c>
      <c r="BY21" s="18" t="s">
        <v>36</v>
      </c>
      <c r="BZ21" s="18">
        <v>14</v>
      </c>
      <c r="CA21" s="18">
        <v>14</v>
      </c>
      <c r="CB21" s="18">
        <v>0</v>
      </c>
      <c r="CC21" s="18">
        <v>0</v>
      </c>
      <c r="CD21" s="19">
        <v>1</v>
      </c>
      <c r="CE21" s="19">
        <f t="shared" si="10"/>
        <v>0</v>
      </c>
      <c r="CG21" s="2" t="s">
        <v>36</v>
      </c>
      <c r="CH21" s="2">
        <v>14</v>
      </c>
      <c r="CI21" s="2">
        <v>14</v>
      </c>
      <c r="CJ21" s="2">
        <v>0</v>
      </c>
      <c r="CK21" s="2">
        <v>0</v>
      </c>
      <c r="CL21" s="4">
        <v>1</v>
      </c>
      <c r="CM21" s="19">
        <f t="shared" si="11"/>
        <v>0</v>
      </c>
      <c r="CO21" s="2" t="s">
        <v>36</v>
      </c>
      <c r="CP21" s="2">
        <v>14</v>
      </c>
      <c r="CQ21" s="2">
        <v>14</v>
      </c>
      <c r="CR21" s="2">
        <v>0</v>
      </c>
      <c r="CS21" s="2">
        <v>0</v>
      </c>
      <c r="CT21" s="4">
        <v>1</v>
      </c>
      <c r="CU21" s="19">
        <f t="shared" si="12"/>
        <v>0</v>
      </c>
      <c r="CW21" s="2" t="s">
        <v>36</v>
      </c>
      <c r="CX21" s="2">
        <v>14</v>
      </c>
      <c r="CY21" s="2">
        <v>14</v>
      </c>
      <c r="CZ21" s="2">
        <v>0</v>
      </c>
      <c r="DA21" s="2">
        <v>0</v>
      </c>
      <c r="DB21" s="4">
        <v>1</v>
      </c>
      <c r="DC21" s="19">
        <f t="shared" si="13"/>
        <v>0</v>
      </c>
      <c r="DE21" s="2" t="s">
        <v>36</v>
      </c>
      <c r="DF21" s="2">
        <v>14</v>
      </c>
      <c r="DG21" s="2">
        <v>14</v>
      </c>
      <c r="DH21" s="2">
        <v>0</v>
      </c>
      <c r="DI21" s="2">
        <v>0</v>
      </c>
      <c r="DJ21" s="4">
        <v>1</v>
      </c>
      <c r="DK21" s="19">
        <f t="shared" si="14"/>
        <v>0</v>
      </c>
      <c r="DM21" s="67" t="s">
        <v>36</v>
      </c>
      <c r="DN21" s="2">
        <v>14</v>
      </c>
      <c r="DO21" s="2">
        <v>14</v>
      </c>
      <c r="DP21" s="2">
        <v>0</v>
      </c>
      <c r="DQ21" s="2">
        <v>0</v>
      </c>
      <c r="DR21" s="4">
        <v>1</v>
      </c>
      <c r="DS21" s="19">
        <f t="shared" si="15"/>
        <v>0</v>
      </c>
      <c r="DU21" s="66" t="s">
        <v>36</v>
      </c>
      <c r="DV21" s="2">
        <v>14</v>
      </c>
      <c r="DW21" s="2">
        <v>14</v>
      </c>
      <c r="DX21" s="2">
        <v>0</v>
      </c>
      <c r="DY21" s="2">
        <v>0</v>
      </c>
      <c r="DZ21" s="4">
        <v>1</v>
      </c>
      <c r="EA21" s="19">
        <f t="shared" si="16"/>
        <v>0</v>
      </c>
      <c r="EC21" s="66" t="s">
        <v>36</v>
      </c>
      <c r="ED21" s="2">
        <v>14</v>
      </c>
      <c r="EE21" s="2">
        <v>14</v>
      </c>
      <c r="EF21" s="2">
        <v>0</v>
      </c>
      <c r="EG21" s="2">
        <v>0</v>
      </c>
      <c r="EH21" s="4">
        <v>1</v>
      </c>
      <c r="EI21" s="19">
        <f t="shared" si="17"/>
        <v>0</v>
      </c>
      <c r="EK21" s="2" t="s">
        <v>36</v>
      </c>
      <c r="EL21" s="2">
        <v>14</v>
      </c>
      <c r="EM21" s="2">
        <v>14</v>
      </c>
      <c r="EN21" s="2">
        <v>0</v>
      </c>
      <c r="EO21" s="2">
        <v>0</v>
      </c>
      <c r="EP21" s="4">
        <v>1</v>
      </c>
      <c r="EQ21" s="19">
        <f t="shared" si="18"/>
        <v>0</v>
      </c>
      <c r="ES21" s="66" t="s">
        <v>36</v>
      </c>
      <c r="ET21" s="2">
        <v>14</v>
      </c>
      <c r="EU21" s="2">
        <v>14</v>
      </c>
      <c r="EV21" s="2">
        <v>0</v>
      </c>
      <c r="EW21" s="2">
        <v>0</v>
      </c>
      <c r="EX21" s="4">
        <v>1</v>
      </c>
      <c r="EY21" s="19">
        <f t="shared" si="19"/>
        <v>0</v>
      </c>
      <c r="FA21" s="66" t="s">
        <v>36</v>
      </c>
      <c r="FB21" s="2">
        <v>14</v>
      </c>
      <c r="FC21" s="2">
        <v>14</v>
      </c>
      <c r="FD21" s="2">
        <v>0</v>
      </c>
      <c r="FE21" s="2">
        <v>0</v>
      </c>
      <c r="FF21" s="4">
        <v>1</v>
      </c>
      <c r="FG21" s="19">
        <f t="shared" si="20"/>
        <v>0</v>
      </c>
      <c r="FI21" s="77" t="s">
        <v>36</v>
      </c>
      <c r="FJ21" s="2">
        <v>14</v>
      </c>
      <c r="FK21" s="2">
        <v>14</v>
      </c>
      <c r="FL21" s="2">
        <v>0</v>
      </c>
      <c r="FM21" s="2">
        <v>0</v>
      </c>
      <c r="FN21" s="4">
        <v>1</v>
      </c>
      <c r="FO21" s="19">
        <f t="shared" si="21"/>
        <v>0</v>
      </c>
      <c r="FP21" s="18" t="s">
        <v>119</v>
      </c>
      <c r="FQ21" s="70" t="s">
        <v>36</v>
      </c>
      <c r="FR21" s="2">
        <v>14</v>
      </c>
      <c r="FS21" s="2">
        <v>14</v>
      </c>
      <c r="FT21" s="2">
        <v>0</v>
      </c>
      <c r="FU21" s="2">
        <v>0</v>
      </c>
      <c r="FV21" s="4">
        <v>1</v>
      </c>
      <c r="FW21" s="19">
        <f t="shared" si="22"/>
        <v>0</v>
      </c>
      <c r="FY21" s="70" t="s">
        <v>36</v>
      </c>
      <c r="FZ21" s="2">
        <v>14</v>
      </c>
      <c r="GA21" s="2">
        <v>14</v>
      </c>
      <c r="GB21" s="2">
        <v>0</v>
      </c>
      <c r="GC21" s="2">
        <v>0</v>
      </c>
      <c r="GD21" s="4">
        <v>1</v>
      </c>
      <c r="GE21" s="19">
        <f t="shared" si="23"/>
        <v>0</v>
      </c>
      <c r="GG21" s="70" t="s">
        <v>36</v>
      </c>
      <c r="GH21" s="2">
        <v>14</v>
      </c>
      <c r="GI21" s="2">
        <v>14</v>
      </c>
      <c r="GJ21" s="2">
        <v>0</v>
      </c>
      <c r="GK21" s="2">
        <v>0</v>
      </c>
      <c r="GL21" s="4">
        <v>1</v>
      </c>
      <c r="GM21" s="19">
        <f t="shared" si="24"/>
        <v>0</v>
      </c>
      <c r="GO21" s="70" t="s">
        <v>36</v>
      </c>
      <c r="GP21" s="2">
        <v>14</v>
      </c>
      <c r="GQ21" s="2">
        <v>14</v>
      </c>
      <c r="GR21" s="2">
        <v>0</v>
      </c>
      <c r="GS21" s="2">
        <v>0</v>
      </c>
      <c r="GT21" s="4">
        <v>1</v>
      </c>
      <c r="GU21" s="19">
        <f t="shared" si="25"/>
        <v>0</v>
      </c>
      <c r="GW21" s="70" t="s">
        <v>36</v>
      </c>
      <c r="GX21" s="2">
        <v>14</v>
      </c>
      <c r="GY21" s="2">
        <v>14</v>
      </c>
      <c r="GZ21" s="2">
        <v>0</v>
      </c>
      <c r="HA21" s="2">
        <v>0</v>
      </c>
      <c r="HB21" s="4">
        <v>1</v>
      </c>
      <c r="HC21" s="19">
        <f t="shared" si="26"/>
        <v>0</v>
      </c>
      <c r="HE21" s="70" t="s">
        <v>36</v>
      </c>
      <c r="HF21" s="2">
        <v>14</v>
      </c>
      <c r="HG21" s="2">
        <v>14</v>
      </c>
      <c r="HH21" s="2">
        <v>0</v>
      </c>
      <c r="HI21" s="2">
        <v>0</v>
      </c>
      <c r="HJ21" s="4">
        <v>1</v>
      </c>
      <c r="HK21" s="19">
        <f t="shared" si="27"/>
        <v>0</v>
      </c>
      <c r="HM21" s="70" t="s">
        <v>36</v>
      </c>
      <c r="HN21" s="2">
        <v>14</v>
      </c>
      <c r="HO21" s="2">
        <v>14</v>
      </c>
      <c r="HP21" s="2">
        <v>0</v>
      </c>
      <c r="HQ21" s="2">
        <v>0</v>
      </c>
      <c r="HR21" s="4">
        <v>1</v>
      </c>
      <c r="HS21" s="19">
        <f t="shared" si="28"/>
        <v>0</v>
      </c>
      <c r="HU21" s="70" t="s">
        <v>36</v>
      </c>
      <c r="HV21" s="2">
        <v>14</v>
      </c>
      <c r="HW21" s="2">
        <v>14</v>
      </c>
      <c r="HX21" s="2">
        <v>0</v>
      </c>
      <c r="HY21" s="2">
        <v>0</v>
      </c>
      <c r="HZ21" s="4">
        <v>1</v>
      </c>
      <c r="IA21" s="19">
        <f t="shared" si="29"/>
        <v>0</v>
      </c>
      <c r="IC21" s="70" t="s">
        <v>36</v>
      </c>
      <c r="ID21" s="2">
        <v>14</v>
      </c>
      <c r="IE21" s="2">
        <v>14</v>
      </c>
      <c r="IF21" s="2">
        <v>0</v>
      </c>
      <c r="IG21" s="2">
        <v>0</v>
      </c>
      <c r="IH21" s="4">
        <v>1</v>
      </c>
      <c r="II21" s="19">
        <f t="shared" si="30"/>
        <v>0</v>
      </c>
      <c r="IK21" s="70" t="s">
        <v>36</v>
      </c>
      <c r="IL21" s="2">
        <v>14</v>
      </c>
      <c r="IM21" s="2">
        <v>14</v>
      </c>
      <c r="IN21" s="2">
        <v>0</v>
      </c>
      <c r="IO21" s="2">
        <v>0</v>
      </c>
      <c r="IP21" s="4">
        <v>1</v>
      </c>
      <c r="IQ21" s="19">
        <f t="shared" si="31"/>
        <v>0</v>
      </c>
      <c r="IS21" s="70" t="s">
        <v>36</v>
      </c>
      <c r="IT21" s="2">
        <v>14</v>
      </c>
      <c r="IU21" s="2">
        <v>14</v>
      </c>
      <c r="IV21" s="2">
        <v>0</v>
      </c>
      <c r="IW21" s="2">
        <v>0</v>
      </c>
      <c r="IX21" s="4">
        <v>1</v>
      </c>
      <c r="IY21" s="19">
        <f t="shared" si="32"/>
        <v>0</v>
      </c>
      <c r="JA21" s="70" t="s">
        <v>36</v>
      </c>
      <c r="JB21" s="2">
        <v>14</v>
      </c>
      <c r="JC21" s="2">
        <v>14</v>
      </c>
      <c r="JD21" s="2">
        <v>0</v>
      </c>
      <c r="JE21" s="2">
        <v>0</v>
      </c>
      <c r="JF21" s="4">
        <v>1</v>
      </c>
      <c r="JG21" s="19">
        <f t="shared" si="33"/>
        <v>0</v>
      </c>
      <c r="JI21" s="70" t="s">
        <v>36</v>
      </c>
      <c r="JJ21" s="2">
        <v>14</v>
      </c>
      <c r="JK21" s="2">
        <v>14</v>
      </c>
      <c r="JL21" s="2">
        <v>0</v>
      </c>
      <c r="JM21" s="2">
        <v>0</v>
      </c>
      <c r="JN21" s="4">
        <v>1</v>
      </c>
      <c r="JO21" s="19">
        <f t="shared" si="34"/>
        <v>0</v>
      </c>
      <c r="JQ21" s="70" t="s">
        <v>36</v>
      </c>
      <c r="JR21" s="2">
        <v>14</v>
      </c>
      <c r="JS21" s="2">
        <v>14</v>
      </c>
      <c r="JT21" s="2">
        <v>0</v>
      </c>
      <c r="JU21" s="2">
        <v>0</v>
      </c>
      <c r="JV21" s="4">
        <v>1</v>
      </c>
      <c r="JW21" s="19">
        <f t="shared" si="35"/>
        <v>0</v>
      </c>
      <c r="JY21" s="70" t="s">
        <v>36</v>
      </c>
      <c r="JZ21" s="2">
        <v>14</v>
      </c>
      <c r="KA21" s="2">
        <v>14</v>
      </c>
      <c r="KB21" s="2">
        <v>0</v>
      </c>
      <c r="KC21" s="2">
        <v>0</v>
      </c>
      <c r="KD21" s="4">
        <v>1</v>
      </c>
      <c r="KE21" s="19">
        <f t="shared" si="36"/>
        <v>0</v>
      </c>
      <c r="KG21" s="70" t="s">
        <v>36</v>
      </c>
      <c r="KH21" s="2">
        <v>14</v>
      </c>
      <c r="KI21" s="2">
        <v>14</v>
      </c>
      <c r="KJ21" s="2">
        <v>0</v>
      </c>
      <c r="KK21" s="2">
        <v>0</v>
      </c>
      <c r="KL21" s="4">
        <v>1</v>
      </c>
      <c r="KM21" s="19">
        <f t="shared" si="37"/>
        <v>0</v>
      </c>
      <c r="KO21" s="70" t="s">
        <v>36</v>
      </c>
      <c r="KP21" s="2">
        <v>14</v>
      </c>
      <c r="KQ21" s="2">
        <v>14</v>
      </c>
      <c r="KR21" s="2">
        <v>0</v>
      </c>
      <c r="KS21" s="2">
        <v>0</v>
      </c>
      <c r="KT21" s="4">
        <v>1</v>
      </c>
      <c r="KU21" s="19">
        <f t="shared" si="38"/>
        <v>0</v>
      </c>
      <c r="KW21" s="70" t="s">
        <v>36</v>
      </c>
      <c r="KX21" s="2">
        <v>14</v>
      </c>
      <c r="KY21" s="2">
        <v>14</v>
      </c>
      <c r="KZ21" s="2">
        <v>0</v>
      </c>
      <c r="LA21" s="2">
        <v>0</v>
      </c>
      <c r="LB21" s="4">
        <v>1</v>
      </c>
      <c r="LC21" s="19">
        <f t="shared" si="39"/>
        <v>0</v>
      </c>
      <c r="LE21" s="70" t="s">
        <v>36</v>
      </c>
      <c r="LF21" s="2">
        <v>14</v>
      </c>
      <c r="LG21" s="2">
        <v>14</v>
      </c>
      <c r="LH21" s="2">
        <v>0</v>
      </c>
      <c r="LI21" s="2">
        <v>0</v>
      </c>
      <c r="LJ21" s="4">
        <v>1</v>
      </c>
      <c r="LK21" s="19">
        <f t="shared" si="40"/>
        <v>0</v>
      </c>
      <c r="LM21" s="70" t="s">
        <v>36</v>
      </c>
      <c r="LN21" s="2">
        <v>14</v>
      </c>
      <c r="LO21" s="2">
        <v>14</v>
      </c>
      <c r="LP21" s="2">
        <v>0</v>
      </c>
      <c r="LQ21" s="2">
        <v>0</v>
      </c>
      <c r="LR21" s="4">
        <v>1</v>
      </c>
      <c r="LS21" s="19">
        <f t="shared" si="41"/>
        <v>0</v>
      </c>
      <c r="LU21" s="65" t="s">
        <v>36</v>
      </c>
      <c r="LV21" s="2">
        <v>14</v>
      </c>
      <c r="LW21" s="2">
        <v>14</v>
      </c>
      <c r="LX21" s="2">
        <v>0</v>
      </c>
      <c r="LY21" s="2">
        <v>0</v>
      </c>
      <c r="LZ21" s="4">
        <f>LW21/LV21</f>
        <v>1</v>
      </c>
      <c r="MA21" s="19">
        <f t="shared" si="42"/>
        <v>0</v>
      </c>
      <c r="MC21" s="65" t="s">
        <v>36</v>
      </c>
      <c r="MD21" s="2">
        <v>14</v>
      </c>
      <c r="ME21" s="2">
        <v>14</v>
      </c>
      <c r="MF21" s="2">
        <v>0</v>
      </c>
      <c r="MG21" s="2">
        <v>0</v>
      </c>
      <c r="MH21" s="4">
        <f>ME21/MD21</f>
        <v>1</v>
      </c>
      <c r="MI21" s="19">
        <f t="shared" si="43"/>
        <v>0</v>
      </c>
      <c r="MK21" s="66" t="s">
        <v>36</v>
      </c>
      <c r="ML21" s="2">
        <v>14</v>
      </c>
      <c r="MM21" s="2">
        <v>14</v>
      </c>
      <c r="MN21" s="2">
        <v>0</v>
      </c>
      <c r="MO21" s="2">
        <v>0</v>
      </c>
      <c r="MP21" s="4">
        <f>MM21/ML21</f>
        <v>1</v>
      </c>
      <c r="MQ21" s="19">
        <f t="shared" si="109"/>
        <v>0</v>
      </c>
      <c r="MS21" s="65" t="s">
        <v>36</v>
      </c>
      <c r="MT21" s="2">
        <v>14</v>
      </c>
      <c r="MU21" s="2">
        <v>14</v>
      </c>
      <c r="MV21" s="2">
        <v>0</v>
      </c>
      <c r="MW21" s="2">
        <v>0</v>
      </c>
      <c r="MX21" s="4">
        <f>MU21/MT21</f>
        <v>1</v>
      </c>
      <c r="MY21" s="19">
        <f t="shared" si="44"/>
        <v>0</v>
      </c>
      <c r="NA21" s="2" t="s">
        <v>36</v>
      </c>
      <c r="NB21" s="2">
        <v>14</v>
      </c>
      <c r="NC21" s="2">
        <v>14</v>
      </c>
      <c r="ND21" s="2">
        <v>0</v>
      </c>
      <c r="NE21" s="2">
        <v>0</v>
      </c>
      <c r="NF21" s="4">
        <f>NC21/NB21</f>
        <v>1</v>
      </c>
      <c r="NG21" s="19">
        <f t="shared" si="45"/>
        <v>0</v>
      </c>
      <c r="NI21" s="114" t="s">
        <v>36</v>
      </c>
      <c r="NJ21" s="2">
        <v>14</v>
      </c>
      <c r="NK21" s="2">
        <v>14</v>
      </c>
      <c r="NL21" s="2">
        <v>0</v>
      </c>
      <c r="NM21" s="2">
        <v>0</v>
      </c>
      <c r="NN21" s="4">
        <f>NK21/NJ21</f>
        <v>1</v>
      </c>
      <c r="NO21" s="19">
        <f t="shared" si="46"/>
        <v>0</v>
      </c>
      <c r="NQ21" s="2" t="s">
        <v>36</v>
      </c>
      <c r="NR21" s="2">
        <v>65</v>
      </c>
      <c r="NS21" s="2">
        <v>23</v>
      </c>
      <c r="NT21" s="8">
        <v>2</v>
      </c>
      <c r="NU21" s="8">
        <v>40</v>
      </c>
      <c r="NV21" s="4">
        <f>NS21/NR21</f>
        <v>0.35384615384615387</v>
      </c>
      <c r="NW21" s="4">
        <f t="shared" si="47"/>
        <v>-0.64615384615384608</v>
      </c>
      <c r="NX21" s="2" t="s">
        <v>119</v>
      </c>
      <c r="NY21" s="114" t="s">
        <v>36</v>
      </c>
      <c r="NZ21" s="2">
        <v>65</v>
      </c>
      <c r="OA21" s="2">
        <v>23</v>
      </c>
      <c r="OB21" s="7">
        <v>2</v>
      </c>
      <c r="OC21" s="7">
        <v>40</v>
      </c>
      <c r="OD21" s="4">
        <v>0.35</v>
      </c>
      <c r="OE21" s="19">
        <f t="shared" si="48"/>
        <v>-3.846153846153888E-3</v>
      </c>
      <c r="OF21" s="18" t="s">
        <v>243</v>
      </c>
      <c r="OG21" s="65" t="s">
        <v>36</v>
      </c>
      <c r="OH21" s="2">
        <v>25</v>
      </c>
      <c r="OI21" s="2">
        <v>23</v>
      </c>
      <c r="OJ21" s="8">
        <v>2</v>
      </c>
      <c r="OK21" s="8">
        <v>0</v>
      </c>
      <c r="OL21" s="4">
        <v>0.35</v>
      </c>
      <c r="OM21" s="19">
        <f t="shared" si="49"/>
        <v>0</v>
      </c>
      <c r="ON21" s="18" t="s">
        <v>119</v>
      </c>
      <c r="OO21" s="65" t="s">
        <v>36</v>
      </c>
      <c r="OP21" s="2">
        <v>25</v>
      </c>
      <c r="OQ21" s="2">
        <v>23</v>
      </c>
      <c r="OR21" s="2">
        <v>2</v>
      </c>
      <c r="OS21" s="2">
        <v>0</v>
      </c>
      <c r="OT21" s="4">
        <f t="shared" si="110"/>
        <v>0.92</v>
      </c>
      <c r="OU21" s="19">
        <f t="shared" si="50"/>
        <v>0.57000000000000006</v>
      </c>
      <c r="OW21" s="129" t="s">
        <v>36</v>
      </c>
      <c r="OX21" s="129">
        <v>25</v>
      </c>
      <c r="OY21" s="129">
        <v>23</v>
      </c>
      <c r="OZ21" s="137">
        <v>2</v>
      </c>
      <c r="PA21" s="137">
        <v>0</v>
      </c>
      <c r="PB21" s="135">
        <v>0.92</v>
      </c>
      <c r="PC21" s="132">
        <v>0.57000000000000006</v>
      </c>
      <c r="PD21" s="129"/>
      <c r="PE21" s="129" t="s">
        <v>36</v>
      </c>
      <c r="PF21" s="129">
        <v>25</v>
      </c>
      <c r="PG21" s="129">
        <v>23</v>
      </c>
      <c r="PH21" s="137">
        <v>2</v>
      </c>
      <c r="PI21" s="137">
        <v>0</v>
      </c>
      <c r="PJ21" s="135">
        <v>0.92</v>
      </c>
      <c r="PK21" s="132">
        <v>0</v>
      </c>
      <c r="PM21" s="156" t="s">
        <v>36</v>
      </c>
      <c r="PN21" s="156">
        <v>25</v>
      </c>
      <c r="PO21" s="156">
        <v>23</v>
      </c>
      <c r="PP21" s="168">
        <v>2</v>
      </c>
      <c r="PQ21" s="168">
        <v>0</v>
      </c>
      <c r="PR21" s="162">
        <f>PO21/PN21</f>
        <v>0.92</v>
      </c>
      <c r="PS21" s="132">
        <f t="shared" si="51"/>
        <v>0</v>
      </c>
      <c r="PT21" s="121"/>
      <c r="PU21" s="156" t="s">
        <v>36</v>
      </c>
      <c r="PV21" s="156">
        <v>25</v>
      </c>
      <c r="PW21" s="156">
        <v>23</v>
      </c>
      <c r="PX21" s="168">
        <v>2</v>
      </c>
      <c r="PY21" s="168">
        <v>0</v>
      </c>
      <c r="PZ21" s="162">
        <f>PW21/PV21</f>
        <v>0.92</v>
      </c>
      <c r="QA21" s="132">
        <f t="shared" si="52"/>
        <v>0</v>
      </c>
      <c r="QB21" s="121"/>
      <c r="QC21" s="163" t="s">
        <v>36</v>
      </c>
      <c r="QD21" s="156">
        <v>25</v>
      </c>
      <c r="QE21" s="156">
        <v>23</v>
      </c>
      <c r="QF21" s="168">
        <v>2</v>
      </c>
      <c r="QG21" s="168">
        <v>0</v>
      </c>
      <c r="QH21" s="162">
        <f>QE21/QD21</f>
        <v>0.92</v>
      </c>
      <c r="QI21" s="132">
        <f t="shared" si="53"/>
        <v>0</v>
      </c>
      <c r="QJ21" s="121"/>
      <c r="QK21" s="163" t="s">
        <v>36</v>
      </c>
      <c r="QL21" s="156">
        <v>25</v>
      </c>
      <c r="QM21" s="156">
        <v>23</v>
      </c>
      <c r="QN21" s="168">
        <v>2</v>
      </c>
      <c r="QO21" s="168">
        <v>0</v>
      </c>
      <c r="QP21" s="162">
        <f>QM21/QL21</f>
        <v>0.92</v>
      </c>
      <c r="QQ21" s="132">
        <f t="shared" si="54"/>
        <v>0</v>
      </c>
      <c r="QR21" s="121"/>
      <c r="QS21" s="156" t="s">
        <v>36</v>
      </c>
      <c r="QT21" s="156">
        <v>25</v>
      </c>
      <c r="QU21" s="156">
        <v>23</v>
      </c>
      <c r="QV21" s="156">
        <v>2</v>
      </c>
      <c r="QW21" s="156">
        <v>0</v>
      </c>
      <c r="QX21" s="162">
        <v>0.35</v>
      </c>
      <c r="QY21" s="158">
        <f t="shared" si="55"/>
        <v>-0.57000000000000006</v>
      </c>
      <c r="QZ21" s="121"/>
      <c r="RA21" s="156" t="s">
        <v>36</v>
      </c>
      <c r="RB21" s="156">
        <v>25</v>
      </c>
      <c r="RC21" s="156">
        <v>23</v>
      </c>
      <c r="RD21" s="156">
        <v>2</v>
      </c>
      <c r="RE21" s="156">
        <v>40</v>
      </c>
      <c r="RF21" s="162">
        <v>0.35</v>
      </c>
      <c r="RG21" s="132">
        <f t="shared" si="56"/>
        <v>0</v>
      </c>
      <c r="RH21" s="121"/>
      <c r="RI21" s="121"/>
      <c r="RJ21" s="163" t="s">
        <v>36</v>
      </c>
      <c r="RK21" s="156">
        <v>25</v>
      </c>
      <c r="RL21" s="156">
        <v>23</v>
      </c>
      <c r="RM21" s="156">
        <v>2</v>
      </c>
      <c r="RN21" s="156">
        <v>0</v>
      </c>
      <c r="RO21" s="162">
        <f t="shared" si="57"/>
        <v>0.92</v>
      </c>
      <c r="RP21" s="132">
        <f t="shared" si="58"/>
        <v>0.57000000000000006</v>
      </c>
      <c r="RQ21" s="121"/>
      <c r="RR21" s="121"/>
      <c r="RS21" s="121"/>
      <c r="RT21" s="121"/>
      <c r="RU21" s="121"/>
      <c r="RV21" s="121"/>
      <c r="RW21" s="132"/>
      <c r="RX21" s="121"/>
      <c r="RY21" s="121"/>
      <c r="RZ21" s="121"/>
      <c r="SA21" s="121"/>
      <c r="SB21" s="121"/>
      <c r="SC21" s="121"/>
      <c r="SD21" s="132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U21" s="163" t="s">
        <v>36</v>
      </c>
      <c r="SV21" s="156">
        <v>25</v>
      </c>
      <c r="SW21" s="156">
        <v>23</v>
      </c>
      <c r="SX21" s="156">
        <v>2</v>
      </c>
      <c r="SY21" s="156">
        <v>0</v>
      </c>
      <c r="SZ21" s="158">
        <f t="shared" si="111"/>
        <v>0.92</v>
      </c>
      <c r="TA21" s="132">
        <f t="shared" si="59"/>
        <v>0</v>
      </c>
      <c r="TC21" s="163" t="s">
        <v>36</v>
      </c>
      <c r="TD21" s="156">
        <v>25</v>
      </c>
      <c r="TE21" s="156">
        <v>23</v>
      </c>
      <c r="TF21" s="156">
        <v>2</v>
      </c>
      <c r="TG21" s="156">
        <v>0</v>
      </c>
      <c r="TH21" s="158">
        <f t="shared" si="60"/>
        <v>0.92</v>
      </c>
      <c r="TI21" s="132">
        <f t="shared" si="61"/>
        <v>0</v>
      </c>
      <c r="TK21" s="163" t="s">
        <v>36</v>
      </c>
      <c r="TL21" s="156">
        <v>25</v>
      </c>
      <c r="TM21" s="156">
        <v>22</v>
      </c>
      <c r="TN21" s="170">
        <v>3</v>
      </c>
      <c r="TO21" s="156">
        <v>0</v>
      </c>
      <c r="TP21" s="158">
        <f t="shared" si="62"/>
        <v>0.88</v>
      </c>
      <c r="TQ21" s="132">
        <f t="shared" si="63"/>
        <v>-4.0000000000000036E-2</v>
      </c>
      <c r="TS21" s="163" t="s">
        <v>36</v>
      </c>
      <c r="TT21" s="156">
        <v>25</v>
      </c>
      <c r="TU21" s="156">
        <v>22</v>
      </c>
      <c r="TV21" s="186">
        <v>3</v>
      </c>
      <c r="TW21" s="156">
        <v>0</v>
      </c>
      <c r="TX21" s="158">
        <f t="shared" si="64"/>
        <v>0.88</v>
      </c>
      <c r="TY21" s="132">
        <f t="shared" si="65"/>
        <v>0</v>
      </c>
      <c r="UA21" s="163" t="s">
        <v>36</v>
      </c>
      <c r="UB21" s="156">
        <v>25</v>
      </c>
      <c r="UC21" s="156">
        <v>22</v>
      </c>
      <c r="UD21" s="186">
        <v>3</v>
      </c>
      <c r="UE21" s="156">
        <v>0</v>
      </c>
      <c r="UF21" s="158">
        <f t="shared" si="66"/>
        <v>0.88</v>
      </c>
      <c r="UG21" s="132">
        <f t="shared" si="67"/>
        <v>0</v>
      </c>
      <c r="UI21" s="163" t="s">
        <v>36</v>
      </c>
      <c r="UJ21" s="156">
        <v>25</v>
      </c>
      <c r="UK21" s="156">
        <v>22</v>
      </c>
      <c r="UL21" s="157">
        <v>3</v>
      </c>
      <c r="UM21" s="157">
        <v>0</v>
      </c>
      <c r="UN21" s="158">
        <f t="shared" si="68"/>
        <v>0.88</v>
      </c>
      <c r="UO21" s="132">
        <f t="shared" si="69"/>
        <v>0</v>
      </c>
      <c r="UQ21" s="163" t="s">
        <v>36</v>
      </c>
      <c r="UR21" s="156">
        <v>25</v>
      </c>
      <c r="US21" s="156">
        <v>22</v>
      </c>
      <c r="UT21" s="157">
        <v>3</v>
      </c>
      <c r="UU21" s="157">
        <v>0</v>
      </c>
      <c r="UV21" s="158">
        <f t="shared" si="70"/>
        <v>0.88</v>
      </c>
      <c r="UW21" s="132">
        <f t="shared" si="71"/>
        <v>0</v>
      </c>
      <c r="UY21" s="163" t="s">
        <v>36</v>
      </c>
      <c r="UZ21" s="156">
        <v>25</v>
      </c>
      <c r="VA21" s="156">
        <v>22</v>
      </c>
      <c r="VB21" s="157">
        <v>3</v>
      </c>
      <c r="VC21" s="157">
        <v>0</v>
      </c>
      <c r="VD21" s="158">
        <f t="shared" si="72"/>
        <v>0.88</v>
      </c>
      <c r="VE21" s="132">
        <f t="shared" si="73"/>
        <v>0</v>
      </c>
      <c r="VG21" s="163" t="s">
        <v>36</v>
      </c>
      <c r="VH21" s="156">
        <v>25</v>
      </c>
      <c r="VI21" s="156">
        <v>22</v>
      </c>
      <c r="VJ21" s="157">
        <v>3</v>
      </c>
      <c r="VK21" s="157">
        <v>0</v>
      </c>
      <c r="VL21" s="158">
        <f t="shared" si="74"/>
        <v>0.88</v>
      </c>
      <c r="VM21" s="132">
        <f t="shared" si="75"/>
        <v>0</v>
      </c>
      <c r="VO21" s="163" t="s">
        <v>36</v>
      </c>
      <c r="VP21" s="156">
        <v>25</v>
      </c>
      <c r="VQ21" s="156">
        <v>22</v>
      </c>
      <c r="VR21" s="157">
        <v>3</v>
      </c>
      <c r="VS21" s="157">
        <v>0</v>
      </c>
      <c r="VT21" s="158">
        <f t="shared" si="76"/>
        <v>0.88</v>
      </c>
      <c r="VU21" s="132">
        <f t="shared" si="77"/>
        <v>0</v>
      </c>
      <c r="VW21" s="163" t="s">
        <v>36</v>
      </c>
      <c r="VX21" s="156">
        <v>25</v>
      </c>
      <c r="VY21" s="156">
        <v>22</v>
      </c>
      <c r="VZ21" s="157">
        <v>3</v>
      </c>
      <c r="WA21" s="157">
        <v>0</v>
      </c>
      <c r="WB21" s="158">
        <f t="shared" si="78"/>
        <v>0.88</v>
      </c>
      <c r="WC21" s="132">
        <f t="shared" si="79"/>
        <v>0</v>
      </c>
      <c r="WE21" s="163" t="s">
        <v>36</v>
      </c>
      <c r="WF21" s="156">
        <v>25</v>
      </c>
      <c r="WG21" s="156">
        <v>22</v>
      </c>
      <c r="WH21" s="157">
        <v>3</v>
      </c>
      <c r="WI21" s="157">
        <v>0</v>
      </c>
      <c r="WJ21" s="158">
        <f t="shared" si="112"/>
        <v>0.88</v>
      </c>
      <c r="WK21" s="132">
        <f t="shared" si="113"/>
        <v>0</v>
      </c>
      <c r="WM21" s="163" t="s">
        <v>36</v>
      </c>
      <c r="WN21" s="156">
        <v>25</v>
      </c>
      <c r="WO21" s="156">
        <v>22</v>
      </c>
      <c r="WP21" s="157">
        <v>3</v>
      </c>
      <c r="WQ21" s="157">
        <v>0</v>
      </c>
      <c r="WR21" s="158">
        <f t="shared" si="82"/>
        <v>0.88</v>
      </c>
      <c r="WS21" s="132">
        <f t="shared" si="83"/>
        <v>0</v>
      </c>
      <c r="WU21" s="163" t="s">
        <v>36</v>
      </c>
      <c r="WV21" s="156">
        <v>25</v>
      </c>
      <c r="WW21" s="156">
        <v>22</v>
      </c>
      <c r="WX21" s="157">
        <v>3</v>
      </c>
      <c r="WY21" s="157">
        <v>0</v>
      </c>
      <c r="WZ21" s="158">
        <f t="shared" si="84"/>
        <v>0.88</v>
      </c>
      <c r="XA21" s="132">
        <f t="shared" si="85"/>
        <v>0</v>
      </c>
      <c r="XC21" s="163" t="s">
        <v>36</v>
      </c>
      <c r="XD21" s="156">
        <v>25</v>
      </c>
      <c r="XE21" s="156">
        <v>22</v>
      </c>
      <c r="XF21" s="157">
        <v>3</v>
      </c>
      <c r="XG21" s="157">
        <v>0</v>
      </c>
      <c r="XH21" s="158">
        <f t="shared" si="86"/>
        <v>0.88</v>
      </c>
      <c r="XI21" s="132">
        <f t="shared" si="87"/>
        <v>0</v>
      </c>
      <c r="XK21" s="163" t="s">
        <v>36</v>
      </c>
      <c r="XL21" s="156">
        <v>25</v>
      </c>
      <c r="XM21" s="156">
        <v>22</v>
      </c>
      <c r="XN21" s="157">
        <v>3</v>
      </c>
      <c r="XO21" s="157">
        <v>0</v>
      </c>
      <c r="XP21" s="158">
        <f t="shared" si="88"/>
        <v>0.88</v>
      </c>
      <c r="XQ21" s="132">
        <f t="shared" si="89"/>
        <v>0</v>
      </c>
      <c r="XS21" s="163" t="s">
        <v>36</v>
      </c>
      <c r="XT21" s="156">
        <v>25</v>
      </c>
      <c r="XU21" s="156">
        <v>22</v>
      </c>
      <c r="XV21" s="157">
        <v>3</v>
      </c>
      <c r="XW21" s="157">
        <v>0</v>
      </c>
      <c r="XX21" s="158">
        <f t="shared" si="90"/>
        <v>0.88</v>
      </c>
      <c r="XY21" s="132">
        <f t="shared" si="91"/>
        <v>0</v>
      </c>
      <c r="YA21" s="163" t="s">
        <v>36</v>
      </c>
      <c r="YB21" s="156">
        <v>25</v>
      </c>
      <c r="YC21" s="156">
        <v>22</v>
      </c>
      <c r="YD21" s="157">
        <v>3</v>
      </c>
      <c r="YE21" s="157">
        <v>0</v>
      </c>
      <c r="YF21" s="158">
        <f t="shared" si="92"/>
        <v>0.88</v>
      </c>
      <c r="YG21" s="132">
        <f t="shared" si="93"/>
        <v>0</v>
      </c>
      <c r="YI21" s="163" t="s">
        <v>36</v>
      </c>
      <c r="YJ21" s="156">
        <v>25</v>
      </c>
      <c r="YK21" s="156">
        <v>22</v>
      </c>
      <c r="YL21" s="157">
        <v>3</v>
      </c>
      <c r="YM21" s="157">
        <v>0</v>
      </c>
      <c r="YN21" s="158">
        <f t="shared" si="94"/>
        <v>0.88</v>
      </c>
      <c r="YO21" s="132">
        <f t="shared" si="95"/>
        <v>0</v>
      </c>
      <c r="YQ21" s="163" t="s">
        <v>36</v>
      </c>
      <c r="YR21" s="156">
        <v>25</v>
      </c>
      <c r="YS21" s="156">
        <v>22</v>
      </c>
      <c r="YT21" s="157">
        <v>3</v>
      </c>
      <c r="YU21" s="157">
        <v>0</v>
      </c>
      <c r="YV21" s="158">
        <f t="shared" si="96"/>
        <v>0.88</v>
      </c>
      <c r="YW21" s="132">
        <f t="shared" si="97"/>
        <v>0</v>
      </c>
      <c r="YY21" s="163" t="s">
        <v>36</v>
      </c>
      <c r="YZ21" s="156">
        <v>25</v>
      </c>
      <c r="ZA21" s="156">
        <v>22</v>
      </c>
      <c r="ZB21" s="157">
        <v>3</v>
      </c>
      <c r="ZC21" s="157">
        <v>0</v>
      </c>
      <c r="ZD21" s="158">
        <f t="shared" si="98"/>
        <v>0.88</v>
      </c>
      <c r="ZE21" s="132">
        <f t="shared" si="99"/>
        <v>0</v>
      </c>
      <c r="ZG21" s="163" t="s">
        <v>36</v>
      </c>
      <c r="ZH21" s="156">
        <v>25</v>
      </c>
      <c r="ZI21" s="156">
        <v>22</v>
      </c>
      <c r="ZJ21" s="157">
        <v>3</v>
      </c>
      <c r="ZK21" s="157">
        <v>0</v>
      </c>
      <c r="ZL21" s="158">
        <f t="shared" si="100"/>
        <v>0.88</v>
      </c>
      <c r="ZM21" s="132">
        <f t="shared" si="101"/>
        <v>0</v>
      </c>
      <c r="ZO21" s="163" t="s">
        <v>36</v>
      </c>
      <c r="ZP21" s="156">
        <v>25</v>
      </c>
      <c r="ZQ21" s="156">
        <v>22</v>
      </c>
      <c r="ZR21" s="157">
        <v>3</v>
      </c>
      <c r="ZS21" s="157">
        <v>0</v>
      </c>
      <c r="ZT21" s="158">
        <f t="shared" si="102"/>
        <v>0.88</v>
      </c>
      <c r="ZU21" s="132">
        <f t="shared" si="103"/>
        <v>0</v>
      </c>
      <c r="ZW21" s="163" t="s">
        <v>36</v>
      </c>
      <c r="ZX21" s="156">
        <v>25</v>
      </c>
      <c r="ZY21" s="156">
        <v>22</v>
      </c>
      <c r="ZZ21" s="157">
        <v>3</v>
      </c>
      <c r="AAA21" s="157">
        <v>0</v>
      </c>
      <c r="AAB21" s="158">
        <f t="shared" si="104"/>
        <v>0.88</v>
      </c>
      <c r="AAC21" s="132">
        <f t="shared" si="105"/>
        <v>0</v>
      </c>
      <c r="AAE21" s="163" t="s">
        <v>36</v>
      </c>
      <c r="AAF21" s="156">
        <v>25</v>
      </c>
      <c r="AAG21" s="156">
        <v>22</v>
      </c>
      <c r="AAH21" s="157">
        <v>3</v>
      </c>
      <c r="AAI21" s="157">
        <v>0</v>
      </c>
      <c r="AAJ21" s="158">
        <f t="shared" si="106"/>
        <v>0.88</v>
      </c>
      <c r="AAK21" s="132">
        <f t="shared" si="107"/>
        <v>0</v>
      </c>
    </row>
    <row r="22" spans="1:713" ht="15">
      <c r="A22" s="19">
        <v>1</v>
      </c>
      <c r="B22" s="19"/>
      <c r="C22" s="18" t="s">
        <v>37</v>
      </c>
      <c r="D22" s="18">
        <v>4</v>
      </c>
      <c r="E22" s="18">
        <v>4</v>
      </c>
      <c r="F22" s="18">
        <v>0</v>
      </c>
      <c r="G22" s="18">
        <v>0</v>
      </c>
      <c r="H22" s="19">
        <v>1</v>
      </c>
      <c r="J22" s="58" t="s">
        <v>37</v>
      </c>
      <c r="K22" s="58">
        <v>4</v>
      </c>
      <c r="L22" s="58">
        <v>4</v>
      </c>
      <c r="M22" s="58">
        <v>0</v>
      </c>
      <c r="N22" s="58">
        <v>0</v>
      </c>
      <c r="O22" s="59">
        <v>1</v>
      </c>
      <c r="P22" s="59">
        <f t="shared" si="0"/>
        <v>0</v>
      </c>
      <c r="R22" s="18" t="s">
        <v>37</v>
      </c>
      <c r="S22" s="18">
        <v>4</v>
      </c>
      <c r="T22" s="18">
        <v>4</v>
      </c>
      <c r="U22" s="18">
        <v>0</v>
      </c>
      <c r="V22" s="18">
        <v>0</v>
      </c>
      <c r="W22" s="19">
        <v>1</v>
      </c>
      <c r="X22" s="19">
        <f t="shared" si="1"/>
        <v>0</v>
      </c>
      <c r="Z22" s="51" t="s">
        <v>37</v>
      </c>
      <c r="AA22" s="51">
        <v>4</v>
      </c>
      <c r="AB22" s="52">
        <v>4</v>
      </c>
      <c r="AC22" s="53">
        <v>0</v>
      </c>
      <c r="AD22" s="51">
        <v>0</v>
      </c>
      <c r="AE22" s="54">
        <v>1</v>
      </c>
      <c r="AF22" s="19">
        <f t="shared" si="2"/>
        <v>0</v>
      </c>
      <c r="AH22" s="19">
        <v>1</v>
      </c>
      <c r="AI22" s="19">
        <f t="shared" si="3"/>
        <v>0</v>
      </c>
      <c r="AK22" s="18" t="s">
        <v>37</v>
      </c>
      <c r="AL22" s="18">
        <v>4</v>
      </c>
      <c r="AM22" s="18">
        <v>4</v>
      </c>
      <c r="AN22" s="18">
        <v>0</v>
      </c>
      <c r="AO22" s="18">
        <v>0</v>
      </c>
      <c r="AP22" s="19">
        <f t="shared" si="4"/>
        <v>1</v>
      </c>
      <c r="AQ22" s="19">
        <f t="shared" si="5"/>
        <v>0</v>
      </c>
      <c r="AS22" s="18" t="s">
        <v>37</v>
      </c>
      <c r="AT22" s="18">
        <v>4</v>
      </c>
      <c r="AU22" s="18">
        <v>4</v>
      </c>
      <c r="AV22" s="18">
        <v>0</v>
      </c>
      <c r="AW22" s="18">
        <v>0</v>
      </c>
      <c r="AX22" s="19">
        <v>1</v>
      </c>
      <c r="AY22" s="19">
        <f t="shared" si="6"/>
        <v>0</v>
      </c>
      <c r="BA22" s="18" t="s">
        <v>37</v>
      </c>
      <c r="BB22" s="18">
        <v>4</v>
      </c>
      <c r="BC22" s="18">
        <v>4</v>
      </c>
      <c r="BD22" s="18">
        <v>0</v>
      </c>
      <c r="BE22" s="18">
        <v>0</v>
      </c>
      <c r="BF22" s="19">
        <v>1</v>
      </c>
      <c r="BG22" s="19">
        <f t="shared" si="7"/>
        <v>0</v>
      </c>
      <c r="BI22" s="18" t="s">
        <v>37</v>
      </c>
      <c r="BJ22" s="18">
        <v>4</v>
      </c>
      <c r="BK22" s="18">
        <v>4</v>
      </c>
      <c r="BL22" s="18">
        <v>0</v>
      </c>
      <c r="BM22" s="18">
        <v>0</v>
      </c>
      <c r="BN22" s="19">
        <v>1</v>
      </c>
      <c r="BO22" s="19">
        <f t="shared" si="8"/>
        <v>0</v>
      </c>
      <c r="BQ22" s="18" t="s">
        <v>37</v>
      </c>
      <c r="BR22" s="18">
        <v>4</v>
      </c>
      <c r="BS22" s="18">
        <v>4</v>
      </c>
      <c r="BT22" s="18">
        <v>0</v>
      </c>
      <c r="BU22" s="18">
        <v>0</v>
      </c>
      <c r="BV22" s="19">
        <v>1</v>
      </c>
      <c r="BW22" s="19">
        <f t="shared" si="9"/>
        <v>0</v>
      </c>
      <c r="BY22" s="18" t="s">
        <v>37</v>
      </c>
      <c r="BZ22" s="18">
        <v>4</v>
      </c>
      <c r="CA22" s="18">
        <v>4</v>
      </c>
      <c r="CB22" s="18">
        <v>0</v>
      </c>
      <c r="CC22" s="18">
        <v>0</v>
      </c>
      <c r="CD22" s="19">
        <v>1</v>
      </c>
      <c r="CE22" s="19">
        <f t="shared" si="10"/>
        <v>0</v>
      </c>
      <c r="CG22" s="2" t="s">
        <v>37</v>
      </c>
      <c r="CH22" s="2">
        <v>4</v>
      </c>
      <c r="CI22" s="2">
        <v>4</v>
      </c>
      <c r="CJ22" s="2">
        <v>0</v>
      </c>
      <c r="CK22" s="2">
        <v>0</v>
      </c>
      <c r="CL22" s="4">
        <v>1</v>
      </c>
      <c r="CM22" s="19">
        <f t="shared" si="11"/>
        <v>0</v>
      </c>
      <c r="CO22" s="2" t="s">
        <v>37</v>
      </c>
      <c r="CP22" s="2">
        <v>4</v>
      </c>
      <c r="CQ22" s="2">
        <v>4</v>
      </c>
      <c r="CR22" s="2">
        <v>0</v>
      </c>
      <c r="CS22" s="2">
        <v>0</v>
      </c>
      <c r="CT22" s="4">
        <v>1</v>
      </c>
      <c r="CU22" s="19">
        <f t="shared" si="12"/>
        <v>0</v>
      </c>
      <c r="CW22" s="2" t="s">
        <v>37</v>
      </c>
      <c r="CX22" s="2">
        <v>4</v>
      </c>
      <c r="CY22" s="2">
        <v>4</v>
      </c>
      <c r="CZ22" s="2">
        <v>0</v>
      </c>
      <c r="DA22" s="2">
        <v>0</v>
      </c>
      <c r="DB22" s="4">
        <v>1</v>
      </c>
      <c r="DC22" s="19">
        <f t="shared" si="13"/>
        <v>0</v>
      </c>
      <c r="DE22" s="2" t="s">
        <v>37</v>
      </c>
      <c r="DF22" s="2">
        <v>4</v>
      </c>
      <c r="DG22" s="2">
        <v>4</v>
      </c>
      <c r="DH22" s="2">
        <v>0</v>
      </c>
      <c r="DI22" s="2">
        <v>0</v>
      </c>
      <c r="DJ22" s="4">
        <v>1</v>
      </c>
      <c r="DK22" s="19">
        <f t="shared" si="14"/>
        <v>0</v>
      </c>
      <c r="DM22" s="67" t="s">
        <v>37</v>
      </c>
      <c r="DN22" s="2">
        <v>4</v>
      </c>
      <c r="DO22" s="2">
        <v>4</v>
      </c>
      <c r="DP22" s="2">
        <v>0</v>
      </c>
      <c r="DQ22" s="2">
        <v>0</v>
      </c>
      <c r="DR22" s="4">
        <v>1</v>
      </c>
      <c r="DS22" s="19">
        <f t="shared" si="15"/>
        <v>0</v>
      </c>
      <c r="DU22" s="66" t="s">
        <v>37</v>
      </c>
      <c r="DV22" s="2">
        <v>4</v>
      </c>
      <c r="DW22" s="2">
        <v>4</v>
      </c>
      <c r="DX22" s="2">
        <v>0</v>
      </c>
      <c r="DY22" s="2">
        <v>0</v>
      </c>
      <c r="DZ22" s="4">
        <v>1</v>
      </c>
      <c r="EA22" s="19">
        <f t="shared" si="16"/>
        <v>0</v>
      </c>
      <c r="EC22" s="66" t="s">
        <v>37</v>
      </c>
      <c r="ED22" s="2">
        <v>4</v>
      </c>
      <c r="EE22" s="2">
        <v>4</v>
      </c>
      <c r="EF22" s="2">
        <v>0</v>
      </c>
      <c r="EG22" s="2">
        <v>0</v>
      </c>
      <c r="EH22" s="4">
        <v>1</v>
      </c>
      <c r="EI22" s="19">
        <f t="shared" si="17"/>
        <v>0</v>
      </c>
      <c r="EK22" s="2" t="s">
        <v>37</v>
      </c>
      <c r="EL22" s="2">
        <v>4</v>
      </c>
      <c r="EM22" s="2">
        <v>4</v>
      </c>
      <c r="EN22" s="2">
        <v>0</v>
      </c>
      <c r="EO22" s="2">
        <v>0</v>
      </c>
      <c r="EP22" s="4">
        <v>1</v>
      </c>
      <c r="EQ22" s="19">
        <f t="shared" si="18"/>
        <v>0</v>
      </c>
      <c r="ES22" s="66" t="s">
        <v>37</v>
      </c>
      <c r="ET22" s="2">
        <v>4</v>
      </c>
      <c r="EU22" s="2">
        <v>4</v>
      </c>
      <c r="EV22" s="2">
        <v>0</v>
      </c>
      <c r="EW22" s="2">
        <v>0</v>
      </c>
      <c r="EX22" s="4">
        <v>1</v>
      </c>
      <c r="EY22" s="19">
        <f t="shared" si="19"/>
        <v>0</v>
      </c>
      <c r="FA22" s="66" t="s">
        <v>37</v>
      </c>
      <c r="FB22" s="2">
        <v>4</v>
      </c>
      <c r="FC22" s="2">
        <v>4</v>
      </c>
      <c r="FD22" s="2">
        <v>0</v>
      </c>
      <c r="FE22" s="2">
        <v>0</v>
      </c>
      <c r="FF22" s="4">
        <v>1</v>
      </c>
      <c r="FG22" s="19">
        <f t="shared" si="20"/>
        <v>0</v>
      </c>
      <c r="FI22" s="66" t="s">
        <v>37</v>
      </c>
      <c r="FJ22" s="2">
        <v>4</v>
      </c>
      <c r="FK22" s="2">
        <v>4</v>
      </c>
      <c r="FL22" s="2">
        <v>0</v>
      </c>
      <c r="FM22" s="2">
        <v>0</v>
      </c>
      <c r="FN22" s="4">
        <v>1</v>
      </c>
      <c r="FO22" s="19">
        <f t="shared" si="21"/>
        <v>0</v>
      </c>
      <c r="FQ22" s="66" t="s">
        <v>37</v>
      </c>
      <c r="FR22" s="2">
        <v>4</v>
      </c>
      <c r="FS22" s="2">
        <v>4</v>
      </c>
      <c r="FT22" s="2">
        <v>0</v>
      </c>
      <c r="FU22" s="2">
        <v>0</v>
      </c>
      <c r="FV22" s="4">
        <v>1</v>
      </c>
      <c r="FW22" s="19">
        <f t="shared" si="22"/>
        <v>0</v>
      </c>
      <c r="FY22" s="66" t="s">
        <v>37</v>
      </c>
      <c r="FZ22" s="2">
        <v>4</v>
      </c>
      <c r="GA22" s="2">
        <v>4</v>
      </c>
      <c r="GB22" s="2">
        <v>0</v>
      </c>
      <c r="GC22" s="2">
        <v>0</v>
      </c>
      <c r="GD22" s="4">
        <v>1</v>
      </c>
      <c r="GE22" s="19">
        <f t="shared" si="23"/>
        <v>0</v>
      </c>
      <c r="GG22" s="66" t="s">
        <v>37</v>
      </c>
      <c r="GH22" s="2">
        <v>4</v>
      </c>
      <c r="GI22" s="2">
        <v>4</v>
      </c>
      <c r="GJ22" s="2">
        <v>0</v>
      </c>
      <c r="GK22" s="2">
        <v>0</v>
      </c>
      <c r="GL22" s="4">
        <v>1</v>
      </c>
      <c r="GM22" s="19">
        <f t="shared" si="24"/>
        <v>0</v>
      </c>
      <c r="GO22" s="66" t="s">
        <v>37</v>
      </c>
      <c r="GP22" s="2">
        <v>4</v>
      </c>
      <c r="GQ22" s="2">
        <v>4</v>
      </c>
      <c r="GR22" s="2">
        <v>0</v>
      </c>
      <c r="GS22" s="2">
        <v>0</v>
      </c>
      <c r="GT22" s="4">
        <v>1</v>
      </c>
      <c r="GU22" s="19">
        <f t="shared" si="25"/>
        <v>0</v>
      </c>
      <c r="GW22" s="66" t="s">
        <v>37</v>
      </c>
      <c r="GX22" s="2">
        <v>4</v>
      </c>
      <c r="GY22" s="2">
        <v>4</v>
      </c>
      <c r="GZ22" s="2">
        <v>0</v>
      </c>
      <c r="HA22" s="2">
        <v>0</v>
      </c>
      <c r="HB22" s="4">
        <v>1</v>
      </c>
      <c r="HC22" s="19">
        <f t="shared" si="26"/>
        <v>0</v>
      </c>
      <c r="HE22" s="66" t="s">
        <v>37</v>
      </c>
      <c r="HF22" s="2">
        <v>4</v>
      </c>
      <c r="HG22" s="2">
        <v>4</v>
      </c>
      <c r="HH22" s="2">
        <v>0</v>
      </c>
      <c r="HI22" s="2">
        <v>0</v>
      </c>
      <c r="HJ22" s="4">
        <v>1</v>
      </c>
      <c r="HK22" s="19">
        <f t="shared" si="27"/>
        <v>0</v>
      </c>
      <c r="HM22" s="66" t="s">
        <v>37</v>
      </c>
      <c r="HN22" s="2">
        <v>4</v>
      </c>
      <c r="HO22" s="2">
        <v>4</v>
      </c>
      <c r="HP22" s="2">
        <v>0</v>
      </c>
      <c r="HQ22" s="2">
        <v>0</v>
      </c>
      <c r="HR22" s="4">
        <v>1</v>
      </c>
      <c r="HS22" s="19">
        <f t="shared" si="28"/>
        <v>0</v>
      </c>
      <c r="HU22" s="66" t="s">
        <v>37</v>
      </c>
      <c r="HV22" s="2">
        <v>4</v>
      </c>
      <c r="HW22" s="2">
        <v>4</v>
      </c>
      <c r="HX22" s="2">
        <v>0</v>
      </c>
      <c r="HY22" s="2">
        <v>0</v>
      </c>
      <c r="HZ22" s="4">
        <v>1</v>
      </c>
      <c r="IA22" s="19">
        <f t="shared" si="29"/>
        <v>0</v>
      </c>
      <c r="IC22" s="66" t="s">
        <v>37</v>
      </c>
      <c r="ID22" s="2">
        <v>4</v>
      </c>
      <c r="IE22" s="2">
        <v>4</v>
      </c>
      <c r="IF22" s="2">
        <v>0</v>
      </c>
      <c r="IG22" s="2">
        <v>0</v>
      </c>
      <c r="IH22" s="4">
        <v>1</v>
      </c>
      <c r="II22" s="19">
        <f t="shared" si="30"/>
        <v>0</v>
      </c>
      <c r="IK22" s="66" t="s">
        <v>37</v>
      </c>
      <c r="IL22" s="2">
        <v>4</v>
      </c>
      <c r="IM22" s="2">
        <v>4</v>
      </c>
      <c r="IN22" s="2">
        <v>0</v>
      </c>
      <c r="IO22" s="2">
        <v>0</v>
      </c>
      <c r="IP22" s="4">
        <v>1</v>
      </c>
      <c r="IQ22" s="19">
        <f t="shared" si="31"/>
        <v>0</v>
      </c>
      <c r="IS22" s="66" t="s">
        <v>37</v>
      </c>
      <c r="IT22" s="2">
        <v>4</v>
      </c>
      <c r="IU22" s="2">
        <v>4</v>
      </c>
      <c r="IV22" s="2">
        <v>0</v>
      </c>
      <c r="IW22" s="2">
        <v>0</v>
      </c>
      <c r="IX22" s="4">
        <v>1</v>
      </c>
      <c r="IY22" s="19">
        <f t="shared" si="32"/>
        <v>0</v>
      </c>
      <c r="JA22" s="66" t="s">
        <v>37</v>
      </c>
      <c r="JB22" s="2">
        <v>4</v>
      </c>
      <c r="JC22" s="2">
        <v>4</v>
      </c>
      <c r="JD22" s="2">
        <v>0</v>
      </c>
      <c r="JE22" s="2">
        <v>0</v>
      </c>
      <c r="JF22" s="4">
        <v>1</v>
      </c>
      <c r="JG22" s="19">
        <f t="shared" si="33"/>
        <v>0</v>
      </c>
      <c r="JI22" s="66" t="s">
        <v>37</v>
      </c>
      <c r="JJ22" s="2">
        <v>4</v>
      </c>
      <c r="JK22" s="2">
        <v>4</v>
      </c>
      <c r="JL22" s="2">
        <v>0</v>
      </c>
      <c r="JM22" s="2">
        <v>0</v>
      </c>
      <c r="JN22" s="4">
        <v>1</v>
      </c>
      <c r="JO22" s="19">
        <f t="shared" si="34"/>
        <v>0</v>
      </c>
      <c r="JQ22" s="66" t="s">
        <v>37</v>
      </c>
      <c r="JR22" s="2">
        <v>4</v>
      </c>
      <c r="JS22" s="2">
        <v>4</v>
      </c>
      <c r="JT22" s="2">
        <v>0</v>
      </c>
      <c r="JU22" s="2">
        <v>0</v>
      </c>
      <c r="JV22" s="4">
        <v>1</v>
      </c>
      <c r="JW22" s="19">
        <f t="shared" si="35"/>
        <v>0</v>
      </c>
      <c r="JY22" s="66" t="s">
        <v>37</v>
      </c>
      <c r="JZ22" s="2">
        <v>4</v>
      </c>
      <c r="KA22" s="2">
        <v>4</v>
      </c>
      <c r="KB22" s="2">
        <v>0</v>
      </c>
      <c r="KC22" s="2">
        <v>0</v>
      </c>
      <c r="KD22" s="4">
        <v>1</v>
      </c>
      <c r="KE22" s="19">
        <f t="shared" si="36"/>
        <v>0</v>
      </c>
      <c r="KG22" s="66" t="s">
        <v>37</v>
      </c>
      <c r="KH22" s="2">
        <v>4</v>
      </c>
      <c r="KI22" s="2">
        <v>4</v>
      </c>
      <c r="KJ22" s="2">
        <v>0</v>
      </c>
      <c r="KK22" s="2">
        <v>0</v>
      </c>
      <c r="KL22" s="4">
        <v>1</v>
      </c>
      <c r="KM22" s="19">
        <f t="shared" si="37"/>
        <v>0</v>
      </c>
      <c r="KO22" s="66" t="s">
        <v>37</v>
      </c>
      <c r="KP22" s="2">
        <v>4</v>
      </c>
      <c r="KQ22" s="2">
        <v>4</v>
      </c>
      <c r="KR22" s="2">
        <v>0</v>
      </c>
      <c r="KS22" s="2">
        <v>0</v>
      </c>
      <c r="KT22" s="4">
        <v>1</v>
      </c>
      <c r="KU22" s="19">
        <f t="shared" si="38"/>
        <v>0</v>
      </c>
      <c r="KW22" s="66" t="s">
        <v>37</v>
      </c>
      <c r="KX22" s="2">
        <v>4</v>
      </c>
      <c r="KY22" s="2">
        <v>4</v>
      </c>
      <c r="KZ22" s="2">
        <v>0</v>
      </c>
      <c r="LA22" s="2">
        <v>0</v>
      </c>
      <c r="LB22" s="4">
        <v>1</v>
      </c>
      <c r="LC22" s="19">
        <f t="shared" si="39"/>
        <v>0</v>
      </c>
      <c r="LE22" s="66" t="s">
        <v>37</v>
      </c>
      <c r="LF22" s="2">
        <v>4</v>
      </c>
      <c r="LG22" s="2">
        <v>4</v>
      </c>
      <c r="LH22" s="2">
        <v>0</v>
      </c>
      <c r="LI22" s="2">
        <v>0</v>
      </c>
      <c r="LJ22" s="4">
        <v>1</v>
      </c>
      <c r="LK22" s="19">
        <f t="shared" si="40"/>
        <v>0</v>
      </c>
      <c r="LM22" s="66" t="s">
        <v>37</v>
      </c>
      <c r="LN22" s="2">
        <v>4</v>
      </c>
      <c r="LO22" s="2">
        <v>4</v>
      </c>
      <c r="LP22" s="2">
        <v>0</v>
      </c>
      <c r="LQ22" s="2">
        <v>0</v>
      </c>
      <c r="LR22" s="4">
        <v>1</v>
      </c>
      <c r="LS22" s="19">
        <f t="shared" si="41"/>
        <v>0</v>
      </c>
      <c r="LU22" s="65" t="s">
        <v>37</v>
      </c>
      <c r="LV22" s="2">
        <v>11</v>
      </c>
      <c r="LW22" s="2">
        <v>11</v>
      </c>
      <c r="LX22" s="2">
        <v>0</v>
      </c>
      <c r="LY22" s="2">
        <v>0</v>
      </c>
      <c r="LZ22" s="4">
        <f>LW22/LV22</f>
        <v>1</v>
      </c>
      <c r="MA22" s="19">
        <f t="shared" si="42"/>
        <v>0</v>
      </c>
      <c r="MC22" s="65" t="s">
        <v>37</v>
      </c>
      <c r="MD22" s="2">
        <v>11</v>
      </c>
      <c r="ME22" s="2">
        <v>11</v>
      </c>
      <c r="MF22" s="2">
        <v>0</v>
      </c>
      <c r="MG22" s="2">
        <v>0</v>
      </c>
      <c r="MH22" s="4">
        <f>ME22/MD22</f>
        <v>1</v>
      </c>
      <c r="MI22" s="19">
        <f t="shared" si="43"/>
        <v>0</v>
      </c>
      <c r="MK22" s="66" t="s">
        <v>37</v>
      </c>
      <c r="ML22" s="2">
        <v>11</v>
      </c>
      <c r="MM22" s="2">
        <v>11</v>
      </c>
      <c r="MN22" s="2">
        <v>0</v>
      </c>
      <c r="MO22" s="2">
        <v>0</v>
      </c>
      <c r="MP22" s="4">
        <f>MM22/ML22</f>
        <v>1</v>
      </c>
      <c r="MQ22" s="19">
        <f t="shared" si="109"/>
        <v>0</v>
      </c>
      <c r="MS22" s="65" t="s">
        <v>37</v>
      </c>
      <c r="MT22" s="2">
        <v>11</v>
      </c>
      <c r="MU22" s="2">
        <v>11</v>
      </c>
      <c r="MV22" s="2">
        <v>0</v>
      </c>
      <c r="MW22" s="2">
        <v>0</v>
      </c>
      <c r="MX22" s="4">
        <f>MU22/MT22</f>
        <v>1</v>
      </c>
      <c r="MY22" s="19">
        <f t="shared" si="44"/>
        <v>0</v>
      </c>
      <c r="NA22" s="2" t="s">
        <v>37</v>
      </c>
      <c r="NB22" s="2">
        <v>11</v>
      </c>
      <c r="NC22" s="2">
        <v>11</v>
      </c>
      <c r="ND22" s="2">
        <v>0</v>
      </c>
      <c r="NE22" s="2">
        <v>0</v>
      </c>
      <c r="NF22" s="4">
        <f>NC22/NB22</f>
        <v>1</v>
      </c>
      <c r="NG22" s="19">
        <f t="shared" si="45"/>
        <v>0</v>
      </c>
      <c r="NI22" s="114" t="s">
        <v>37</v>
      </c>
      <c r="NJ22" s="2">
        <v>11</v>
      </c>
      <c r="NK22" s="2">
        <v>11</v>
      </c>
      <c r="NL22" s="2">
        <v>0</v>
      </c>
      <c r="NM22" s="2">
        <v>0</v>
      </c>
      <c r="NN22" s="4">
        <f>NK22/NJ22</f>
        <v>1</v>
      </c>
      <c r="NO22" s="19">
        <f t="shared" si="46"/>
        <v>0</v>
      </c>
      <c r="NQ22" s="114" t="s">
        <v>37</v>
      </c>
      <c r="NR22" s="2">
        <v>11</v>
      </c>
      <c r="NS22" s="2">
        <v>11</v>
      </c>
      <c r="NT22" s="2">
        <v>0</v>
      </c>
      <c r="NU22" s="2">
        <v>0</v>
      </c>
      <c r="NV22" s="4">
        <f>NS22/NR22</f>
        <v>1</v>
      </c>
      <c r="NW22" s="19">
        <f t="shared" si="47"/>
        <v>0</v>
      </c>
      <c r="NY22" s="114" t="s">
        <v>37</v>
      </c>
      <c r="NZ22" s="2">
        <v>11</v>
      </c>
      <c r="OA22" s="2">
        <v>11</v>
      </c>
      <c r="OB22" s="2">
        <v>0</v>
      </c>
      <c r="OC22" s="2">
        <v>0</v>
      </c>
      <c r="OD22" s="4">
        <f>OA22/NZ22</f>
        <v>1</v>
      </c>
      <c r="OE22" s="19">
        <f t="shared" si="48"/>
        <v>0</v>
      </c>
      <c r="OG22" s="114" t="s">
        <v>37</v>
      </c>
      <c r="OH22" s="2">
        <v>11</v>
      </c>
      <c r="OI22" s="2">
        <v>11</v>
      </c>
      <c r="OJ22" s="2">
        <v>0</v>
      </c>
      <c r="OK22" s="2">
        <v>0</v>
      </c>
      <c r="OL22" s="4">
        <f>OI22/OH22</f>
        <v>1</v>
      </c>
      <c r="OM22" s="19">
        <f t="shared" si="49"/>
        <v>0</v>
      </c>
      <c r="OO22" s="114" t="s">
        <v>37</v>
      </c>
      <c r="OP22" s="2">
        <v>11</v>
      </c>
      <c r="OQ22" s="2">
        <v>11</v>
      </c>
      <c r="OR22" s="2">
        <v>0</v>
      </c>
      <c r="OS22" s="2">
        <v>0</v>
      </c>
      <c r="OT22" s="4">
        <f>OQ22/OP22</f>
        <v>1</v>
      </c>
      <c r="OU22" s="19">
        <f t="shared" si="50"/>
        <v>0</v>
      </c>
      <c r="OW22" s="136" t="s">
        <v>37</v>
      </c>
      <c r="OX22" s="130">
        <v>11</v>
      </c>
      <c r="OY22" s="130">
        <v>11</v>
      </c>
      <c r="OZ22" s="130">
        <v>0</v>
      </c>
      <c r="PA22" s="130">
        <v>0</v>
      </c>
      <c r="PB22" s="131">
        <v>1</v>
      </c>
      <c r="PC22" s="132">
        <v>0</v>
      </c>
      <c r="PD22" s="129"/>
      <c r="PE22" s="136" t="s">
        <v>37</v>
      </c>
      <c r="PF22" s="130">
        <v>11</v>
      </c>
      <c r="PG22" s="130">
        <v>11</v>
      </c>
      <c r="PH22" s="130">
        <v>0</v>
      </c>
      <c r="PI22" s="130">
        <v>0</v>
      </c>
      <c r="PJ22" s="131">
        <v>1</v>
      </c>
      <c r="PK22" s="132">
        <v>0</v>
      </c>
      <c r="PM22" s="163" t="s">
        <v>37</v>
      </c>
      <c r="PN22" s="157">
        <v>11</v>
      </c>
      <c r="PO22" s="157">
        <v>11</v>
      </c>
      <c r="PP22" s="157">
        <v>0</v>
      </c>
      <c r="PQ22" s="157">
        <v>0</v>
      </c>
      <c r="PR22" s="158">
        <f>PO22/PN22</f>
        <v>1</v>
      </c>
      <c r="PS22" s="132">
        <f t="shared" si="51"/>
        <v>0</v>
      </c>
      <c r="PT22" s="121"/>
      <c r="PU22" s="163" t="s">
        <v>37</v>
      </c>
      <c r="PV22" s="157">
        <v>11</v>
      </c>
      <c r="PW22" s="157">
        <v>11</v>
      </c>
      <c r="PX22" s="157">
        <v>0</v>
      </c>
      <c r="PY22" s="157">
        <v>0</v>
      </c>
      <c r="PZ22" s="158">
        <f>PW22/PV22</f>
        <v>1</v>
      </c>
      <c r="QA22" s="132">
        <f t="shared" si="52"/>
        <v>0</v>
      </c>
      <c r="QB22" s="121"/>
      <c r="QC22" s="163" t="s">
        <v>37</v>
      </c>
      <c r="QD22" s="157">
        <v>11</v>
      </c>
      <c r="QE22" s="157">
        <v>11</v>
      </c>
      <c r="QF22" s="157">
        <v>0</v>
      </c>
      <c r="QG22" s="157">
        <v>0</v>
      </c>
      <c r="QH22" s="158">
        <f>QE22/QD22</f>
        <v>1</v>
      </c>
      <c r="QI22" s="132">
        <f t="shared" si="53"/>
        <v>0</v>
      </c>
      <c r="QJ22" s="121"/>
      <c r="QK22" s="163" t="s">
        <v>37</v>
      </c>
      <c r="QL22" s="157">
        <v>11</v>
      </c>
      <c r="QM22" s="157">
        <v>11</v>
      </c>
      <c r="QN22" s="157">
        <v>0</v>
      </c>
      <c r="QO22" s="157">
        <v>0</v>
      </c>
      <c r="QP22" s="158">
        <f>QM22/QL22</f>
        <v>1</v>
      </c>
      <c r="QQ22" s="132">
        <f t="shared" si="54"/>
        <v>0</v>
      </c>
      <c r="QR22" s="121"/>
      <c r="QS22" s="163" t="s">
        <v>37</v>
      </c>
      <c r="QT22" s="157">
        <v>11</v>
      </c>
      <c r="QU22" s="157">
        <v>11</v>
      </c>
      <c r="QV22" s="157">
        <v>0</v>
      </c>
      <c r="QW22" s="157">
        <v>0</v>
      </c>
      <c r="QX22" s="158">
        <f>QU22/QT22</f>
        <v>1</v>
      </c>
      <c r="QY22" s="158">
        <f t="shared" si="55"/>
        <v>0</v>
      </c>
      <c r="QZ22" s="121"/>
      <c r="RA22" s="163" t="s">
        <v>37</v>
      </c>
      <c r="RB22" s="157">
        <v>11</v>
      </c>
      <c r="RC22" s="157">
        <v>11</v>
      </c>
      <c r="RD22" s="157">
        <v>0</v>
      </c>
      <c r="RE22" s="157">
        <v>0</v>
      </c>
      <c r="RF22" s="158">
        <f>RC22/RB22</f>
        <v>1</v>
      </c>
      <c r="RG22" s="132">
        <f t="shared" si="56"/>
        <v>0</v>
      </c>
      <c r="RH22" s="121"/>
      <c r="RI22" s="121"/>
      <c r="RJ22" s="163" t="s">
        <v>37</v>
      </c>
      <c r="RK22" s="157">
        <v>11</v>
      </c>
      <c r="RL22" s="157">
        <v>11</v>
      </c>
      <c r="RM22" s="157">
        <v>0</v>
      </c>
      <c r="RN22" s="157">
        <v>0</v>
      </c>
      <c r="RO22" s="162">
        <f t="shared" si="57"/>
        <v>1</v>
      </c>
      <c r="RP22" s="132">
        <f t="shared" si="58"/>
        <v>0</v>
      </c>
      <c r="RQ22" s="121"/>
      <c r="RR22" s="121"/>
      <c r="RS22" s="121"/>
      <c r="RT22" s="121"/>
      <c r="RU22" s="121"/>
      <c r="RV22" s="121"/>
      <c r="RW22" s="132"/>
      <c r="RX22" s="121"/>
      <c r="RY22" s="121"/>
      <c r="RZ22" s="121"/>
      <c r="SA22" s="121"/>
      <c r="SB22" s="121"/>
      <c r="SC22" s="121"/>
      <c r="SD22" s="132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U22" s="163" t="s">
        <v>37</v>
      </c>
      <c r="SV22" s="157">
        <v>11</v>
      </c>
      <c r="SW22" s="157">
        <v>11</v>
      </c>
      <c r="SX22" s="157">
        <v>0</v>
      </c>
      <c r="SY22" s="157">
        <v>0</v>
      </c>
      <c r="SZ22" s="158">
        <f t="shared" si="111"/>
        <v>1</v>
      </c>
      <c r="TA22" s="132">
        <f t="shared" si="59"/>
        <v>0</v>
      </c>
      <c r="TC22" s="163" t="s">
        <v>37</v>
      </c>
      <c r="TD22" s="157">
        <v>11</v>
      </c>
      <c r="TE22" s="157">
        <v>11</v>
      </c>
      <c r="TF22" s="157">
        <v>0</v>
      </c>
      <c r="TG22" s="157">
        <v>0</v>
      </c>
      <c r="TH22" s="158">
        <f t="shared" si="60"/>
        <v>1</v>
      </c>
      <c r="TI22" s="132">
        <f t="shared" si="61"/>
        <v>0</v>
      </c>
      <c r="TK22" s="163" t="s">
        <v>37</v>
      </c>
      <c r="TL22" s="157">
        <v>11</v>
      </c>
      <c r="TM22" s="157">
        <v>11</v>
      </c>
      <c r="TN22" s="157">
        <v>0</v>
      </c>
      <c r="TO22" s="157">
        <v>0</v>
      </c>
      <c r="TP22" s="158">
        <f t="shared" si="62"/>
        <v>1</v>
      </c>
      <c r="TQ22" s="132">
        <f t="shared" si="63"/>
        <v>0</v>
      </c>
      <c r="TS22" s="163" t="s">
        <v>37</v>
      </c>
      <c r="TT22" s="157">
        <v>11</v>
      </c>
      <c r="TU22" s="157">
        <v>11</v>
      </c>
      <c r="TV22" s="157">
        <v>0</v>
      </c>
      <c r="TW22" s="157">
        <v>0</v>
      </c>
      <c r="TX22" s="158">
        <f t="shared" si="64"/>
        <v>1</v>
      </c>
      <c r="TY22" s="132">
        <f t="shared" si="65"/>
        <v>0</v>
      </c>
      <c r="UA22" s="163" t="s">
        <v>37</v>
      </c>
      <c r="UB22" s="157">
        <v>11</v>
      </c>
      <c r="UC22" s="157">
        <v>11</v>
      </c>
      <c r="UD22" s="157">
        <v>0</v>
      </c>
      <c r="UE22" s="157">
        <v>0</v>
      </c>
      <c r="UF22" s="158">
        <f t="shared" si="66"/>
        <v>1</v>
      </c>
      <c r="UG22" s="132">
        <f t="shared" si="67"/>
        <v>0</v>
      </c>
      <c r="UI22" s="163" t="s">
        <v>37</v>
      </c>
      <c r="UJ22" s="157">
        <v>11</v>
      </c>
      <c r="UK22" s="157">
        <v>11</v>
      </c>
      <c r="UL22" s="157">
        <v>0</v>
      </c>
      <c r="UM22" s="157">
        <v>0</v>
      </c>
      <c r="UN22" s="158">
        <f t="shared" si="68"/>
        <v>1</v>
      </c>
      <c r="UO22" s="132">
        <f t="shared" si="69"/>
        <v>0</v>
      </c>
      <c r="UQ22" s="163" t="s">
        <v>37</v>
      </c>
      <c r="UR22" s="157">
        <v>11</v>
      </c>
      <c r="US22" s="157">
        <v>11</v>
      </c>
      <c r="UT22" s="157">
        <v>0</v>
      </c>
      <c r="UU22" s="157">
        <v>0</v>
      </c>
      <c r="UV22" s="158">
        <f t="shared" si="70"/>
        <v>1</v>
      </c>
      <c r="UW22" s="132">
        <f t="shared" si="71"/>
        <v>0</v>
      </c>
      <c r="UY22" s="163" t="s">
        <v>37</v>
      </c>
      <c r="UZ22" s="157">
        <v>11</v>
      </c>
      <c r="VA22" s="157">
        <v>11</v>
      </c>
      <c r="VB22" s="157">
        <v>0</v>
      </c>
      <c r="VC22" s="157">
        <v>0</v>
      </c>
      <c r="VD22" s="158">
        <f t="shared" si="72"/>
        <v>1</v>
      </c>
      <c r="VE22" s="132">
        <f t="shared" si="73"/>
        <v>0</v>
      </c>
      <c r="VG22" s="163" t="s">
        <v>37</v>
      </c>
      <c r="VH22" s="157">
        <v>11</v>
      </c>
      <c r="VI22" s="157">
        <v>11</v>
      </c>
      <c r="VJ22" s="157">
        <v>0</v>
      </c>
      <c r="VK22" s="157">
        <v>0</v>
      </c>
      <c r="VL22" s="158">
        <f t="shared" si="74"/>
        <v>1</v>
      </c>
      <c r="VM22" s="132">
        <f t="shared" si="75"/>
        <v>0</v>
      </c>
      <c r="VO22" s="163" t="s">
        <v>37</v>
      </c>
      <c r="VP22" s="157">
        <v>11</v>
      </c>
      <c r="VQ22" s="157">
        <v>11</v>
      </c>
      <c r="VR22" s="157">
        <v>0</v>
      </c>
      <c r="VS22" s="157">
        <v>0</v>
      </c>
      <c r="VT22" s="158">
        <f t="shared" si="76"/>
        <v>1</v>
      </c>
      <c r="VU22" s="132">
        <f t="shared" si="77"/>
        <v>0</v>
      </c>
      <c r="VW22" s="163" t="s">
        <v>37</v>
      </c>
      <c r="VX22" s="157">
        <v>11</v>
      </c>
      <c r="VY22" s="157">
        <v>11</v>
      </c>
      <c r="VZ22" s="157">
        <v>0</v>
      </c>
      <c r="WA22" s="157">
        <v>0</v>
      </c>
      <c r="WB22" s="158">
        <f t="shared" si="78"/>
        <v>1</v>
      </c>
      <c r="WC22" s="132">
        <f t="shared" si="79"/>
        <v>0</v>
      </c>
      <c r="WE22" s="163" t="s">
        <v>37</v>
      </c>
      <c r="WF22" s="157">
        <v>11</v>
      </c>
      <c r="WG22" s="157">
        <v>11</v>
      </c>
      <c r="WH22" s="157">
        <v>0</v>
      </c>
      <c r="WI22" s="157">
        <v>0</v>
      </c>
      <c r="WJ22" s="158">
        <f t="shared" si="112"/>
        <v>1</v>
      </c>
      <c r="WK22" s="132">
        <f t="shared" si="113"/>
        <v>0</v>
      </c>
      <c r="WM22" s="163" t="s">
        <v>37</v>
      </c>
      <c r="WN22" s="157">
        <v>11</v>
      </c>
      <c r="WO22" s="157">
        <v>11</v>
      </c>
      <c r="WP22" s="157">
        <v>0</v>
      </c>
      <c r="WQ22" s="157">
        <v>0</v>
      </c>
      <c r="WR22" s="158">
        <f t="shared" si="82"/>
        <v>1</v>
      </c>
      <c r="WS22" s="132">
        <f t="shared" si="83"/>
        <v>0</v>
      </c>
      <c r="WU22" s="163" t="s">
        <v>37</v>
      </c>
      <c r="WV22" s="157">
        <v>11</v>
      </c>
      <c r="WW22" s="157">
        <v>11</v>
      </c>
      <c r="WX22" s="157">
        <v>0</v>
      </c>
      <c r="WY22" s="157">
        <v>0</v>
      </c>
      <c r="WZ22" s="158">
        <f t="shared" si="84"/>
        <v>1</v>
      </c>
      <c r="XA22" s="132">
        <f t="shared" si="85"/>
        <v>0</v>
      </c>
      <c r="XC22" s="163" t="s">
        <v>37</v>
      </c>
      <c r="XD22" s="157">
        <v>11</v>
      </c>
      <c r="XE22" s="157">
        <v>11</v>
      </c>
      <c r="XF22" s="157">
        <v>0</v>
      </c>
      <c r="XG22" s="157">
        <v>0</v>
      </c>
      <c r="XH22" s="158">
        <f t="shared" si="86"/>
        <v>1</v>
      </c>
      <c r="XI22" s="132">
        <f t="shared" si="87"/>
        <v>0</v>
      </c>
      <c r="XK22" s="163" t="s">
        <v>37</v>
      </c>
      <c r="XL22" s="157">
        <v>11</v>
      </c>
      <c r="XM22" s="157">
        <v>11</v>
      </c>
      <c r="XN22" s="157">
        <v>0</v>
      </c>
      <c r="XO22" s="157">
        <v>0</v>
      </c>
      <c r="XP22" s="158">
        <f t="shared" si="88"/>
        <v>1</v>
      </c>
      <c r="XQ22" s="132">
        <f t="shared" si="89"/>
        <v>0</v>
      </c>
      <c r="XS22" s="163" t="s">
        <v>37</v>
      </c>
      <c r="XT22" s="157">
        <v>11</v>
      </c>
      <c r="XU22" s="157">
        <v>11</v>
      </c>
      <c r="XV22" s="157">
        <v>0</v>
      </c>
      <c r="XW22" s="157">
        <v>0</v>
      </c>
      <c r="XX22" s="158">
        <f t="shared" si="90"/>
        <v>1</v>
      </c>
      <c r="XY22" s="132">
        <f t="shared" si="91"/>
        <v>0</v>
      </c>
      <c r="YA22" s="163" t="s">
        <v>37</v>
      </c>
      <c r="YB22" s="157">
        <v>11</v>
      </c>
      <c r="YC22" s="157">
        <v>11</v>
      </c>
      <c r="YD22" s="157">
        <v>0</v>
      </c>
      <c r="YE22" s="157">
        <v>0</v>
      </c>
      <c r="YF22" s="158">
        <f t="shared" si="92"/>
        <v>1</v>
      </c>
      <c r="YG22" s="132">
        <f t="shared" si="93"/>
        <v>0</v>
      </c>
      <c r="YI22" s="163" t="s">
        <v>37</v>
      </c>
      <c r="YJ22" s="157">
        <v>11</v>
      </c>
      <c r="YK22" s="157">
        <v>11</v>
      </c>
      <c r="YL22" s="157">
        <v>0</v>
      </c>
      <c r="YM22" s="157">
        <v>0</v>
      </c>
      <c r="YN22" s="158">
        <f t="shared" si="94"/>
        <v>1</v>
      </c>
      <c r="YO22" s="132">
        <f t="shared" si="95"/>
        <v>0</v>
      </c>
      <c r="YQ22" s="163" t="s">
        <v>37</v>
      </c>
      <c r="YR22" s="157">
        <v>11</v>
      </c>
      <c r="YS22" s="157">
        <v>11</v>
      </c>
      <c r="YT22" s="157">
        <v>0</v>
      </c>
      <c r="YU22" s="157">
        <v>0</v>
      </c>
      <c r="YV22" s="158">
        <f t="shared" si="96"/>
        <v>1</v>
      </c>
      <c r="YW22" s="132">
        <f t="shared" si="97"/>
        <v>0</v>
      </c>
      <c r="YY22" s="163" t="s">
        <v>37</v>
      </c>
      <c r="YZ22" s="157">
        <v>11</v>
      </c>
      <c r="ZA22" s="157">
        <v>11</v>
      </c>
      <c r="ZB22" s="157">
        <v>0</v>
      </c>
      <c r="ZC22" s="157">
        <v>0</v>
      </c>
      <c r="ZD22" s="158">
        <f t="shared" si="98"/>
        <v>1</v>
      </c>
      <c r="ZE22" s="132">
        <f t="shared" si="99"/>
        <v>0</v>
      </c>
      <c r="ZG22" s="163" t="s">
        <v>37</v>
      </c>
      <c r="ZH22" s="157">
        <v>11</v>
      </c>
      <c r="ZI22" s="157">
        <v>11</v>
      </c>
      <c r="ZJ22" s="157">
        <v>0</v>
      </c>
      <c r="ZK22" s="157">
        <v>0</v>
      </c>
      <c r="ZL22" s="158">
        <f t="shared" si="100"/>
        <v>1</v>
      </c>
      <c r="ZM22" s="132">
        <f t="shared" si="101"/>
        <v>0</v>
      </c>
      <c r="ZO22" s="163" t="s">
        <v>37</v>
      </c>
      <c r="ZP22" s="157">
        <v>11</v>
      </c>
      <c r="ZQ22" s="157">
        <v>11</v>
      </c>
      <c r="ZR22" s="157">
        <v>0</v>
      </c>
      <c r="ZS22" s="157">
        <v>0</v>
      </c>
      <c r="ZT22" s="158">
        <f t="shared" si="102"/>
        <v>1</v>
      </c>
      <c r="ZU22" s="132">
        <f t="shared" si="103"/>
        <v>0</v>
      </c>
      <c r="ZW22" s="163" t="s">
        <v>37</v>
      </c>
      <c r="ZX22" s="157">
        <v>11</v>
      </c>
      <c r="ZY22" s="157">
        <v>11</v>
      </c>
      <c r="ZZ22" s="157">
        <v>0</v>
      </c>
      <c r="AAA22" s="157">
        <v>0</v>
      </c>
      <c r="AAB22" s="158">
        <f t="shared" si="104"/>
        <v>1</v>
      </c>
      <c r="AAC22" s="132">
        <f t="shared" si="105"/>
        <v>0</v>
      </c>
      <c r="AAE22" s="163" t="s">
        <v>37</v>
      </c>
      <c r="AAF22" s="157">
        <v>11</v>
      </c>
      <c r="AAG22" s="157">
        <v>11</v>
      </c>
      <c r="AAH22" s="157">
        <v>0</v>
      </c>
      <c r="AAI22" s="157">
        <v>0</v>
      </c>
      <c r="AAJ22" s="158">
        <f t="shared" si="106"/>
        <v>1</v>
      </c>
      <c r="AAK22" s="132">
        <f t="shared" si="107"/>
        <v>0</v>
      </c>
    </row>
    <row r="23" spans="1:713" ht="15">
      <c r="A23" s="19">
        <v>0.97</v>
      </c>
      <c r="B23" s="19"/>
      <c r="C23" s="18" t="s">
        <v>38</v>
      </c>
      <c r="D23" s="18">
        <v>36</v>
      </c>
      <c r="E23" s="18">
        <v>35</v>
      </c>
      <c r="F23" s="18">
        <v>1</v>
      </c>
      <c r="G23" s="18">
        <v>0</v>
      </c>
      <c r="H23" s="19">
        <v>0.97</v>
      </c>
      <c r="J23" s="58" t="s">
        <v>38</v>
      </c>
      <c r="K23" s="58">
        <v>36</v>
      </c>
      <c r="L23" s="58">
        <v>35</v>
      </c>
      <c r="M23" s="58">
        <v>1</v>
      </c>
      <c r="N23" s="58">
        <v>0</v>
      </c>
      <c r="O23" s="59">
        <v>0.97</v>
      </c>
      <c r="P23" s="59">
        <f t="shared" si="0"/>
        <v>0</v>
      </c>
      <c r="R23" s="18" t="s">
        <v>38</v>
      </c>
      <c r="S23" s="18">
        <v>36</v>
      </c>
      <c r="T23" s="18">
        <v>35</v>
      </c>
      <c r="U23" s="18">
        <v>1</v>
      </c>
      <c r="V23" s="18">
        <v>0</v>
      </c>
      <c r="W23" s="19">
        <v>0.97</v>
      </c>
      <c r="X23" s="19">
        <f t="shared" si="1"/>
        <v>0</v>
      </c>
      <c r="Z23" s="51" t="s">
        <v>38</v>
      </c>
      <c r="AA23" s="51">
        <v>36</v>
      </c>
      <c r="AB23" s="52">
        <v>35</v>
      </c>
      <c r="AC23" s="53">
        <v>1</v>
      </c>
      <c r="AD23" s="51">
        <v>0</v>
      </c>
      <c r="AE23" s="54">
        <v>0.97</v>
      </c>
      <c r="AF23" s="19">
        <f t="shared" si="2"/>
        <v>0</v>
      </c>
      <c r="AH23" s="19">
        <v>0.97</v>
      </c>
      <c r="AI23" s="19">
        <f t="shared" si="3"/>
        <v>0</v>
      </c>
      <c r="AK23" s="18" t="s">
        <v>38</v>
      </c>
      <c r="AL23" s="18">
        <v>36</v>
      </c>
      <c r="AM23" s="18">
        <v>35</v>
      </c>
      <c r="AN23" s="18">
        <v>1</v>
      </c>
      <c r="AO23" s="18">
        <v>0</v>
      </c>
      <c r="AP23" s="19">
        <f t="shared" si="4"/>
        <v>0.97222222222222221</v>
      </c>
      <c r="AQ23" s="19">
        <f t="shared" si="5"/>
        <v>2.2222222222222365E-3</v>
      </c>
      <c r="AS23" s="18" t="s">
        <v>38</v>
      </c>
      <c r="AT23" s="18">
        <v>36</v>
      </c>
      <c r="AU23" s="18">
        <v>35</v>
      </c>
      <c r="AV23" s="18">
        <v>1</v>
      </c>
      <c r="AW23" s="18">
        <v>0</v>
      </c>
      <c r="AX23" s="19">
        <v>0.97</v>
      </c>
      <c r="AY23" s="19">
        <f t="shared" si="6"/>
        <v>-2.2222222222222365E-3</v>
      </c>
      <c r="BA23" s="18" t="s">
        <v>38</v>
      </c>
      <c r="BB23" s="18">
        <v>36</v>
      </c>
      <c r="BC23" s="18">
        <v>35</v>
      </c>
      <c r="BD23" s="18">
        <v>1</v>
      </c>
      <c r="BE23" s="18">
        <v>0</v>
      </c>
      <c r="BF23" s="19">
        <v>0.97</v>
      </c>
      <c r="BG23" s="19">
        <f t="shared" si="7"/>
        <v>0</v>
      </c>
      <c r="BI23" s="18" t="s">
        <v>38</v>
      </c>
      <c r="BJ23" s="18">
        <v>36</v>
      </c>
      <c r="BK23" s="18">
        <v>35</v>
      </c>
      <c r="BL23" s="18">
        <v>1</v>
      </c>
      <c r="BM23" s="18">
        <v>0</v>
      </c>
      <c r="BN23" s="19">
        <v>0.97</v>
      </c>
      <c r="BO23" s="19">
        <f t="shared" si="8"/>
        <v>0</v>
      </c>
      <c r="BQ23" s="18" t="s">
        <v>38</v>
      </c>
      <c r="BR23" s="18">
        <v>36</v>
      </c>
      <c r="BS23" s="18">
        <v>35</v>
      </c>
      <c r="BT23" s="18">
        <v>1</v>
      </c>
      <c r="BU23" s="18">
        <v>0</v>
      </c>
      <c r="BV23" s="19">
        <v>0.97</v>
      </c>
      <c r="BW23" s="19">
        <f t="shared" si="9"/>
        <v>0</v>
      </c>
      <c r="BY23" s="18" t="s">
        <v>38</v>
      </c>
      <c r="BZ23" s="18">
        <v>36</v>
      </c>
      <c r="CA23" s="18">
        <v>35</v>
      </c>
      <c r="CB23" s="18">
        <v>1</v>
      </c>
      <c r="CC23" s="18">
        <v>0</v>
      </c>
      <c r="CD23" s="19">
        <v>0.97</v>
      </c>
      <c r="CE23" s="19">
        <f t="shared" si="10"/>
        <v>0</v>
      </c>
      <c r="CG23" s="2" t="s">
        <v>38</v>
      </c>
      <c r="CH23" s="2">
        <v>36</v>
      </c>
      <c r="CI23" s="2">
        <v>35</v>
      </c>
      <c r="CJ23" s="2">
        <v>1</v>
      </c>
      <c r="CK23" s="2">
        <v>0</v>
      </c>
      <c r="CL23" s="4">
        <v>0.97</v>
      </c>
      <c r="CM23" s="19">
        <f t="shared" si="11"/>
        <v>0</v>
      </c>
      <c r="CO23" s="2" t="s">
        <v>38</v>
      </c>
      <c r="CP23" s="2">
        <v>36</v>
      </c>
      <c r="CQ23" s="2">
        <v>35</v>
      </c>
      <c r="CR23" s="2">
        <v>1</v>
      </c>
      <c r="CS23" s="2">
        <v>0</v>
      </c>
      <c r="CT23" s="4">
        <v>0.97</v>
      </c>
      <c r="CU23" s="19">
        <f t="shared" si="12"/>
        <v>0</v>
      </c>
      <c r="CW23" s="2" t="s">
        <v>38</v>
      </c>
      <c r="CX23" s="2">
        <v>36</v>
      </c>
      <c r="CY23" s="2">
        <v>35</v>
      </c>
      <c r="CZ23" s="2">
        <v>1</v>
      </c>
      <c r="DA23" s="2">
        <v>0</v>
      </c>
      <c r="DB23" s="4">
        <v>0.97</v>
      </c>
      <c r="DC23" s="19">
        <f t="shared" si="13"/>
        <v>0</v>
      </c>
      <c r="DE23" s="2" t="s">
        <v>38</v>
      </c>
      <c r="DF23" s="2">
        <v>36</v>
      </c>
      <c r="DG23" s="2">
        <v>35</v>
      </c>
      <c r="DH23" s="2">
        <v>1</v>
      </c>
      <c r="DI23" s="2">
        <v>0</v>
      </c>
      <c r="DJ23" s="4">
        <v>0.97</v>
      </c>
      <c r="DK23" s="19">
        <f t="shared" si="14"/>
        <v>0</v>
      </c>
      <c r="DM23" s="2" t="s">
        <v>38</v>
      </c>
      <c r="DN23" s="2">
        <v>36</v>
      </c>
      <c r="DO23" s="2">
        <v>35</v>
      </c>
      <c r="DP23" s="2">
        <v>1</v>
      </c>
      <c r="DQ23" s="2">
        <v>0</v>
      </c>
      <c r="DR23" s="4">
        <v>0.97</v>
      </c>
      <c r="DS23" s="19">
        <f t="shared" si="15"/>
        <v>0</v>
      </c>
      <c r="DU23" s="2" t="s">
        <v>38</v>
      </c>
      <c r="DV23" s="2">
        <v>36</v>
      </c>
      <c r="DW23" s="2">
        <v>35</v>
      </c>
      <c r="DX23" s="2">
        <v>1</v>
      </c>
      <c r="DY23" s="2">
        <v>0</v>
      </c>
      <c r="DZ23" s="4">
        <v>0.97</v>
      </c>
      <c r="EA23" s="19">
        <f t="shared" si="16"/>
        <v>0</v>
      </c>
      <c r="EC23" s="2" t="s">
        <v>38</v>
      </c>
      <c r="ED23" s="2">
        <v>36</v>
      </c>
      <c r="EE23" s="2">
        <v>35</v>
      </c>
      <c r="EF23" s="2">
        <v>1</v>
      </c>
      <c r="EG23" s="2">
        <v>0</v>
      </c>
      <c r="EH23" s="4">
        <v>0.97</v>
      </c>
      <c r="EI23" s="19">
        <f t="shared" si="17"/>
        <v>0</v>
      </c>
      <c r="EK23" s="2" t="s">
        <v>38</v>
      </c>
      <c r="EL23" s="2">
        <v>36</v>
      </c>
      <c r="EM23" s="2">
        <v>35</v>
      </c>
      <c r="EN23" s="2">
        <v>1</v>
      </c>
      <c r="EO23" s="2">
        <v>0</v>
      </c>
      <c r="EP23" s="4">
        <v>0.97</v>
      </c>
      <c r="EQ23" s="19">
        <f t="shared" si="18"/>
        <v>0</v>
      </c>
      <c r="ES23" s="2" t="s">
        <v>38</v>
      </c>
      <c r="ET23" s="2">
        <v>36</v>
      </c>
      <c r="EU23" s="2">
        <v>35</v>
      </c>
      <c r="EV23" s="2">
        <v>1</v>
      </c>
      <c r="EW23" s="2">
        <v>0</v>
      </c>
      <c r="EX23" s="4">
        <v>0.97</v>
      </c>
      <c r="EY23" s="19">
        <f t="shared" si="19"/>
        <v>0</v>
      </c>
      <c r="FA23" s="2" t="s">
        <v>38</v>
      </c>
      <c r="FB23" s="2">
        <v>36</v>
      </c>
      <c r="FC23" s="2">
        <v>35</v>
      </c>
      <c r="FD23" s="2">
        <v>1</v>
      </c>
      <c r="FE23" s="2">
        <v>0</v>
      </c>
      <c r="FF23" s="4">
        <v>0.97</v>
      </c>
      <c r="FG23" s="19">
        <f t="shared" si="20"/>
        <v>0</v>
      </c>
      <c r="FI23" s="2" t="s">
        <v>38</v>
      </c>
      <c r="FJ23" s="2">
        <v>36</v>
      </c>
      <c r="FK23" s="2">
        <v>35</v>
      </c>
      <c r="FL23" s="2">
        <v>1</v>
      </c>
      <c r="FM23" s="2">
        <v>0</v>
      </c>
      <c r="FN23" s="4">
        <v>0.97</v>
      </c>
      <c r="FO23" s="19">
        <f t="shared" si="21"/>
        <v>0</v>
      </c>
      <c r="FQ23" s="2" t="s">
        <v>38</v>
      </c>
      <c r="FR23" s="2">
        <v>36</v>
      </c>
      <c r="FS23" s="2">
        <v>35</v>
      </c>
      <c r="FT23" s="2">
        <v>1</v>
      </c>
      <c r="FU23" s="2">
        <v>0</v>
      </c>
      <c r="FV23" s="4">
        <v>0.97</v>
      </c>
      <c r="FW23" s="19">
        <f t="shared" si="22"/>
        <v>0</v>
      </c>
      <c r="FY23" s="2" t="s">
        <v>38</v>
      </c>
      <c r="FZ23" s="2">
        <v>36</v>
      </c>
      <c r="GA23" s="2">
        <v>35</v>
      </c>
      <c r="GB23" s="2">
        <v>1</v>
      </c>
      <c r="GC23" s="2">
        <v>0</v>
      </c>
      <c r="GD23" s="4">
        <v>0.97</v>
      </c>
      <c r="GE23" s="19">
        <f t="shared" si="23"/>
        <v>0</v>
      </c>
      <c r="GG23" s="2" t="s">
        <v>38</v>
      </c>
      <c r="GH23" s="2">
        <v>36</v>
      </c>
      <c r="GI23" s="2">
        <v>35</v>
      </c>
      <c r="GJ23" s="2">
        <v>1</v>
      </c>
      <c r="GK23" s="2">
        <v>0</v>
      </c>
      <c r="GL23" s="4">
        <v>0.97</v>
      </c>
      <c r="GM23" s="19">
        <f t="shared" si="24"/>
        <v>0</v>
      </c>
      <c r="GO23" s="2" t="s">
        <v>38</v>
      </c>
      <c r="GP23" s="2">
        <v>36</v>
      </c>
      <c r="GQ23" s="2">
        <v>35</v>
      </c>
      <c r="GR23" s="2">
        <v>1</v>
      </c>
      <c r="GS23" s="2">
        <v>0</v>
      </c>
      <c r="GT23" s="4">
        <v>0.97</v>
      </c>
      <c r="GU23" s="19">
        <f t="shared" si="25"/>
        <v>0</v>
      </c>
      <c r="GW23" s="2" t="s">
        <v>38</v>
      </c>
      <c r="GX23" s="2">
        <v>36</v>
      </c>
      <c r="GY23" s="2">
        <v>35</v>
      </c>
      <c r="GZ23" s="2">
        <v>1</v>
      </c>
      <c r="HA23" s="2">
        <v>0</v>
      </c>
      <c r="HB23" s="4">
        <v>0.97</v>
      </c>
      <c r="HC23" s="19">
        <f t="shared" si="26"/>
        <v>0</v>
      </c>
      <c r="HE23" s="2" t="s">
        <v>38</v>
      </c>
      <c r="HF23" s="2">
        <v>36</v>
      </c>
      <c r="HG23" s="2">
        <v>35</v>
      </c>
      <c r="HH23" s="2">
        <v>1</v>
      </c>
      <c r="HI23" s="2">
        <v>0</v>
      </c>
      <c r="HJ23" s="4">
        <v>0.97</v>
      </c>
      <c r="HK23" s="19">
        <f t="shared" si="27"/>
        <v>0</v>
      </c>
      <c r="HM23" s="2" t="s">
        <v>38</v>
      </c>
      <c r="HN23" s="2">
        <v>36</v>
      </c>
      <c r="HO23" s="2">
        <v>35</v>
      </c>
      <c r="HP23" s="2">
        <v>1</v>
      </c>
      <c r="HQ23" s="2">
        <v>0</v>
      </c>
      <c r="HR23" s="4">
        <v>0.97</v>
      </c>
      <c r="HS23" s="19">
        <f t="shared" si="28"/>
        <v>0</v>
      </c>
      <c r="HU23" s="2" t="s">
        <v>38</v>
      </c>
      <c r="HV23" s="2">
        <v>36</v>
      </c>
      <c r="HW23" s="2">
        <v>35</v>
      </c>
      <c r="HX23" s="2">
        <v>1</v>
      </c>
      <c r="HY23" s="2">
        <v>0</v>
      </c>
      <c r="HZ23" s="4">
        <v>0.97</v>
      </c>
      <c r="IA23" s="19">
        <f t="shared" si="29"/>
        <v>0</v>
      </c>
      <c r="IC23" s="2" t="s">
        <v>38</v>
      </c>
      <c r="ID23" s="2">
        <v>36</v>
      </c>
      <c r="IE23" s="2">
        <v>35</v>
      </c>
      <c r="IF23" s="2">
        <v>1</v>
      </c>
      <c r="IG23" s="2">
        <v>0</v>
      </c>
      <c r="IH23" s="4">
        <v>0.97</v>
      </c>
      <c r="II23" s="19">
        <f t="shared" si="30"/>
        <v>0</v>
      </c>
      <c r="IK23" s="2" t="s">
        <v>38</v>
      </c>
      <c r="IL23" s="2">
        <v>36</v>
      </c>
      <c r="IM23" s="2">
        <v>35</v>
      </c>
      <c r="IN23" s="2">
        <v>1</v>
      </c>
      <c r="IO23" s="2">
        <v>0</v>
      </c>
      <c r="IP23" s="4">
        <v>0.97</v>
      </c>
      <c r="IQ23" s="19">
        <f t="shared" si="31"/>
        <v>0</v>
      </c>
      <c r="IS23" s="2" t="s">
        <v>38</v>
      </c>
      <c r="IT23" s="2">
        <v>36</v>
      </c>
      <c r="IU23" s="2">
        <v>35</v>
      </c>
      <c r="IV23" s="2">
        <v>1</v>
      </c>
      <c r="IW23" s="2">
        <v>0</v>
      </c>
      <c r="IX23" s="4">
        <v>0.97</v>
      </c>
      <c r="IY23" s="19">
        <f t="shared" si="32"/>
        <v>0</v>
      </c>
      <c r="JA23" s="2" t="s">
        <v>38</v>
      </c>
      <c r="JB23" s="2">
        <v>36</v>
      </c>
      <c r="JC23" s="2">
        <v>35</v>
      </c>
      <c r="JD23" s="2">
        <v>1</v>
      </c>
      <c r="JE23" s="2">
        <v>0</v>
      </c>
      <c r="JF23" s="4">
        <v>0.97</v>
      </c>
      <c r="JG23" s="19">
        <f t="shared" si="33"/>
        <v>0</v>
      </c>
      <c r="JI23" s="2" t="s">
        <v>38</v>
      </c>
      <c r="JJ23" s="2">
        <v>36</v>
      </c>
      <c r="JK23" s="2">
        <v>35</v>
      </c>
      <c r="JL23" s="2">
        <v>1</v>
      </c>
      <c r="JM23" s="2">
        <v>0</v>
      </c>
      <c r="JN23" s="4">
        <v>0.97</v>
      </c>
      <c r="JO23" s="19">
        <f t="shared" si="34"/>
        <v>0</v>
      </c>
      <c r="JQ23" s="2" t="s">
        <v>38</v>
      </c>
      <c r="JR23" s="2">
        <v>36</v>
      </c>
      <c r="JS23" s="2">
        <v>35</v>
      </c>
      <c r="JT23" s="2">
        <v>1</v>
      </c>
      <c r="JU23" s="2">
        <v>0</v>
      </c>
      <c r="JV23" s="4">
        <v>0.97</v>
      </c>
      <c r="JW23" s="19">
        <f t="shared" si="35"/>
        <v>0</v>
      </c>
      <c r="JY23" s="2" t="s">
        <v>38</v>
      </c>
      <c r="JZ23" s="2">
        <v>36</v>
      </c>
      <c r="KA23" s="2">
        <v>35</v>
      </c>
      <c r="KB23" s="2">
        <v>1</v>
      </c>
      <c r="KC23" s="2">
        <v>0</v>
      </c>
      <c r="KD23" s="4">
        <v>0.97</v>
      </c>
      <c r="KE23" s="19">
        <f t="shared" si="36"/>
        <v>0</v>
      </c>
      <c r="KG23" s="2" t="s">
        <v>38</v>
      </c>
      <c r="KH23" s="2">
        <v>36</v>
      </c>
      <c r="KI23" s="2">
        <v>35</v>
      </c>
      <c r="KJ23" s="2">
        <v>1</v>
      </c>
      <c r="KK23" s="2">
        <v>0</v>
      </c>
      <c r="KL23" s="4">
        <v>0.97</v>
      </c>
      <c r="KM23" s="19">
        <f t="shared" si="37"/>
        <v>0</v>
      </c>
      <c r="KO23" s="2" t="s">
        <v>38</v>
      </c>
      <c r="KP23" s="2">
        <v>147</v>
      </c>
      <c r="KQ23" s="2">
        <v>146</v>
      </c>
      <c r="KR23" s="2">
        <v>1</v>
      </c>
      <c r="KS23" s="2">
        <v>0</v>
      </c>
      <c r="KT23" s="4">
        <v>0.99</v>
      </c>
      <c r="KU23" s="19">
        <f t="shared" si="38"/>
        <v>2.0000000000000018E-2</v>
      </c>
      <c r="KW23" s="2" t="s">
        <v>38</v>
      </c>
      <c r="KX23" s="2">
        <v>147</v>
      </c>
      <c r="KY23" s="2">
        <v>146</v>
      </c>
      <c r="KZ23" s="2">
        <v>1</v>
      </c>
      <c r="LA23" s="2">
        <v>0</v>
      </c>
      <c r="LB23" s="4">
        <v>0.99</v>
      </c>
      <c r="LC23" s="19">
        <f t="shared" si="39"/>
        <v>0</v>
      </c>
      <c r="LE23" s="2" t="s">
        <v>38</v>
      </c>
      <c r="LF23" s="2">
        <v>147</v>
      </c>
      <c r="LG23" s="2">
        <v>146</v>
      </c>
      <c r="LH23" s="2">
        <v>1</v>
      </c>
      <c r="LI23" s="2">
        <v>0</v>
      </c>
      <c r="LJ23" s="4">
        <v>0.99</v>
      </c>
      <c r="LK23" s="19">
        <f t="shared" si="40"/>
        <v>0</v>
      </c>
      <c r="LM23" s="2" t="s">
        <v>38</v>
      </c>
      <c r="LN23" s="2">
        <v>147</v>
      </c>
      <c r="LO23" s="2">
        <v>146</v>
      </c>
      <c r="LP23" s="2">
        <v>1</v>
      </c>
      <c r="LQ23" s="2">
        <v>0</v>
      </c>
      <c r="LR23" s="4">
        <v>0.99</v>
      </c>
      <c r="LS23" s="19">
        <f t="shared" si="41"/>
        <v>0</v>
      </c>
      <c r="LU23" s="2" t="s">
        <v>38</v>
      </c>
      <c r="LV23" s="2">
        <v>147</v>
      </c>
      <c r="LW23" s="2">
        <v>146</v>
      </c>
      <c r="LX23" s="2">
        <v>1</v>
      </c>
      <c r="LY23" s="2">
        <v>0</v>
      </c>
      <c r="LZ23" s="4">
        <v>0.99</v>
      </c>
      <c r="MA23" s="19">
        <f t="shared" si="42"/>
        <v>0</v>
      </c>
      <c r="MC23" s="2" t="s">
        <v>38</v>
      </c>
      <c r="MD23" s="2">
        <v>147</v>
      </c>
      <c r="ME23" s="2">
        <v>146</v>
      </c>
      <c r="MF23" s="2">
        <v>1</v>
      </c>
      <c r="MG23" s="2">
        <v>0</v>
      </c>
      <c r="MH23" s="4">
        <f t="shared" si="108"/>
        <v>0.99319727891156462</v>
      </c>
      <c r="MI23" s="19">
        <f t="shared" si="43"/>
        <v>3.1972789115646272E-3</v>
      </c>
      <c r="MK23" s="2" t="s">
        <v>38</v>
      </c>
      <c r="ML23" s="2">
        <v>147</v>
      </c>
      <c r="MM23" s="2">
        <v>146</v>
      </c>
      <c r="MN23" s="2">
        <v>1</v>
      </c>
      <c r="MO23" s="2">
        <v>0</v>
      </c>
      <c r="MP23" s="4">
        <v>0.99</v>
      </c>
      <c r="MQ23" s="19">
        <f t="shared" si="109"/>
        <v>-3.1972789115646272E-3</v>
      </c>
      <c r="MS23" s="2" t="s">
        <v>38</v>
      </c>
      <c r="MT23" s="2">
        <v>147</v>
      </c>
      <c r="MU23" s="2">
        <v>146</v>
      </c>
      <c r="MV23" s="2">
        <v>1</v>
      </c>
      <c r="MW23" s="2">
        <v>0</v>
      </c>
      <c r="MX23" s="4">
        <v>0.99</v>
      </c>
      <c r="MY23" s="19">
        <f t="shared" si="44"/>
        <v>0</v>
      </c>
      <c r="NA23" s="2" t="s">
        <v>38</v>
      </c>
      <c r="NB23" s="2">
        <v>147</v>
      </c>
      <c r="NC23" s="2">
        <v>146</v>
      </c>
      <c r="ND23" s="2">
        <v>1</v>
      </c>
      <c r="NE23" s="2">
        <v>0</v>
      </c>
      <c r="NF23" s="4">
        <v>0.99</v>
      </c>
      <c r="NG23" s="19">
        <f t="shared" si="45"/>
        <v>0</v>
      </c>
      <c r="NI23" s="2" t="s">
        <v>38</v>
      </c>
      <c r="NJ23" s="2">
        <v>147</v>
      </c>
      <c r="NK23" s="2">
        <v>146</v>
      </c>
      <c r="NL23" s="2">
        <v>1</v>
      </c>
      <c r="NM23" s="2">
        <v>0</v>
      </c>
      <c r="NN23" s="4">
        <v>0.99</v>
      </c>
      <c r="NO23" s="19">
        <f t="shared" si="46"/>
        <v>0</v>
      </c>
      <c r="NQ23" s="2" t="s">
        <v>38</v>
      </c>
      <c r="NR23" s="2">
        <v>147</v>
      </c>
      <c r="NS23" s="2">
        <v>146</v>
      </c>
      <c r="NT23" s="2">
        <v>1</v>
      </c>
      <c r="NU23" s="2">
        <v>0</v>
      </c>
      <c r="NV23" s="4">
        <v>0.99</v>
      </c>
      <c r="NW23" s="19">
        <f t="shared" si="47"/>
        <v>0</v>
      </c>
      <c r="NY23" s="2" t="s">
        <v>38</v>
      </c>
      <c r="NZ23" s="2">
        <v>147</v>
      </c>
      <c r="OA23" s="2">
        <v>146</v>
      </c>
      <c r="OB23" s="2">
        <v>1</v>
      </c>
      <c r="OC23" s="2">
        <v>0</v>
      </c>
      <c r="OD23" s="4">
        <v>0.99</v>
      </c>
      <c r="OE23" s="19">
        <f t="shared" si="48"/>
        <v>0</v>
      </c>
      <c r="OG23" s="2" t="s">
        <v>38</v>
      </c>
      <c r="OH23" s="2">
        <v>147</v>
      </c>
      <c r="OI23" s="2">
        <v>146</v>
      </c>
      <c r="OJ23" s="2">
        <v>1</v>
      </c>
      <c r="OK23" s="2">
        <v>0</v>
      </c>
      <c r="OL23" s="4">
        <v>0.99</v>
      </c>
      <c r="OM23" s="19">
        <f t="shared" si="49"/>
        <v>0</v>
      </c>
      <c r="OO23" s="2" t="s">
        <v>38</v>
      </c>
      <c r="OP23" s="2">
        <v>147</v>
      </c>
      <c r="OQ23" s="2">
        <v>146</v>
      </c>
      <c r="OR23" s="2">
        <v>1</v>
      </c>
      <c r="OS23" s="2">
        <v>0</v>
      </c>
      <c r="OT23" s="4">
        <f t="shared" si="110"/>
        <v>0.99319727891156462</v>
      </c>
      <c r="OU23" s="19">
        <f t="shared" si="50"/>
        <v>3.1972789115646272E-3</v>
      </c>
      <c r="OW23" s="129" t="s">
        <v>38</v>
      </c>
      <c r="OX23" s="129">
        <v>147</v>
      </c>
      <c r="OY23" s="129">
        <v>146</v>
      </c>
      <c r="OZ23" s="129">
        <v>1</v>
      </c>
      <c r="PA23" s="129">
        <v>0</v>
      </c>
      <c r="PB23" s="135">
        <v>0.99</v>
      </c>
      <c r="PC23" s="132">
        <v>0</v>
      </c>
      <c r="PD23" s="129"/>
      <c r="PE23" s="129" t="s">
        <v>38</v>
      </c>
      <c r="PF23" s="129">
        <v>147</v>
      </c>
      <c r="PG23" s="129">
        <v>146</v>
      </c>
      <c r="PH23" s="129">
        <v>1</v>
      </c>
      <c r="PI23" s="129">
        <v>0</v>
      </c>
      <c r="PJ23" s="135">
        <v>0.99</v>
      </c>
      <c r="PK23" s="132">
        <v>0</v>
      </c>
      <c r="PM23" s="156" t="s">
        <v>38</v>
      </c>
      <c r="PN23" s="156">
        <v>147</v>
      </c>
      <c r="PO23" s="156">
        <v>146</v>
      </c>
      <c r="PP23" s="156">
        <v>1</v>
      </c>
      <c r="PQ23" s="156">
        <v>0</v>
      </c>
      <c r="PR23" s="162">
        <v>0.99</v>
      </c>
      <c r="PS23" s="132">
        <f t="shared" si="51"/>
        <v>0</v>
      </c>
      <c r="PT23" s="121"/>
      <c r="PU23" s="156" t="s">
        <v>38</v>
      </c>
      <c r="PV23" s="156">
        <v>147</v>
      </c>
      <c r="PW23" s="156">
        <v>146</v>
      </c>
      <c r="PX23" s="156">
        <v>1</v>
      </c>
      <c r="PY23" s="156">
        <v>0</v>
      </c>
      <c r="PZ23" s="162">
        <v>0.99</v>
      </c>
      <c r="QA23" s="132">
        <f t="shared" si="52"/>
        <v>0</v>
      </c>
      <c r="QB23" s="121"/>
      <c r="QC23" s="156" t="s">
        <v>38</v>
      </c>
      <c r="QD23" s="156">
        <v>147</v>
      </c>
      <c r="QE23" s="156">
        <v>146</v>
      </c>
      <c r="QF23" s="156">
        <v>1</v>
      </c>
      <c r="QG23" s="156">
        <v>0</v>
      </c>
      <c r="QH23" s="162">
        <v>0.99</v>
      </c>
      <c r="QI23" s="132">
        <f t="shared" si="53"/>
        <v>0</v>
      </c>
      <c r="QJ23" s="121"/>
      <c r="QK23" s="156" t="s">
        <v>38</v>
      </c>
      <c r="QL23" s="156">
        <v>147</v>
      </c>
      <c r="QM23" s="156">
        <v>146</v>
      </c>
      <c r="QN23" s="156">
        <v>1</v>
      </c>
      <c r="QO23" s="156">
        <v>0</v>
      </c>
      <c r="QP23" s="162">
        <v>0.99</v>
      </c>
      <c r="QQ23" s="132">
        <f t="shared" si="54"/>
        <v>0</v>
      </c>
      <c r="QR23" s="121"/>
      <c r="QS23" s="156" t="s">
        <v>38</v>
      </c>
      <c r="QT23" s="156">
        <v>147</v>
      </c>
      <c r="QU23" s="156">
        <v>146</v>
      </c>
      <c r="QV23" s="156">
        <v>1</v>
      </c>
      <c r="QW23" s="156">
        <v>0</v>
      </c>
      <c r="QX23" s="162">
        <v>0.99</v>
      </c>
      <c r="QY23" s="158">
        <f t="shared" si="55"/>
        <v>0</v>
      </c>
      <c r="QZ23" s="121"/>
      <c r="RA23" s="156" t="s">
        <v>38</v>
      </c>
      <c r="RB23" s="156">
        <v>147</v>
      </c>
      <c r="RC23" s="156">
        <v>146</v>
      </c>
      <c r="RD23" s="156">
        <v>1</v>
      </c>
      <c r="RE23" s="156">
        <v>0</v>
      </c>
      <c r="RF23" s="162">
        <v>0.99</v>
      </c>
      <c r="RG23" s="132">
        <f t="shared" si="56"/>
        <v>0</v>
      </c>
      <c r="RH23" s="121"/>
      <c r="RI23" s="121"/>
      <c r="RJ23" s="156" t="s">
        <v>38</v>
      </c>
      <c r="RK23" s="156">
        <v>147</v>
      </c>
      <c r="RL23" s="156">
        <v>146</v>
      </c>
      <c r="RM23" s="156">
        <v>1</v>
      </c>
      <c r="RN23" s="156">
        <v>0</v>
      </c>
      <c r="RO23" s="162">
        <f t="shared" si="57"/>
        <v>0.99319727891156462</v>
      </c>
      <c r="RP23" s="132">
        <f t="shared" si="58"/>
        <v>3.1972789115646272E-3</v>
      </c>
      <c r="RQ23" s="121"/>
      <c r="RR23" s="121"/>
      <c r="RS23" s="121"/>
      <c r="RT23" s="121"/>
      <c r="RU23" s="121"/>
      <c r="RV23" s="121"/>
      <c r="RW23" s="132"/>
      <c r="RX23" s="121"/>
      <c r="RY23" s="121"/>
      <c r="RZ23" s="121"/>
      <c r="SA23" s="121"/>
      <c r="SB23" s="121"/>
      <c r="SC23" s="121"/>
      <c r="SD23" s="132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U23" s="157" t="s">
        <v>38</v>
      </c>
      <c r="SV23" s="157">
        <v>147</v>
      </c>
      <c r="SW23" s="157">
        <v>146</v>
      </c>
      <c r="SX23" s="157">
        <v>1</v>
      </c>
      <c r="SY23" s="157">
        <v>0</v>
      </c>
      <c r="SZ23" s="158">
        <f t="shared" si="111"/>
        <v>0.99319727891156462</v>
      </c>
      <c r="TA23" s="132">
        <f t="shared" si="59"/>
        <v>0</v>
      </c>
      <c r="TC23" s="157" t="s">
        <v>38</v>
      </c>
      <c r="TD23" s="157">
        <v>147</v>
      </c>
      <c r="TE23" s="157">
        <v>146</v>
      </c>
      <c r="TF23" s="157">
        <v>1</v>
      </c>
      <c r="TG23" s="157">
        <v>0</v>
      </c>
      <c r="TH23" s="158">
        <f t="shared" si="60"/>
        <v>0.99319727891156462</v>
      </c>
      <c r="TI23" s="132">
        <f t="shared" si="61"/>
        <v>0</v>
      </c>
      <c r="TK23" s="157" t="s">
        <v>38</v>
      </c>
      <c r="TL23" s="157">
        <v>147</v>
      </c>
      <c r="TM23" s="157">
        <v>146</v>
      </c>
      <c r="TN23" s="157">
        <v>1</v>
      </c>
      <c r="TO23" s="157">
        <v>0</v>
      </c>
      <c r="TP23" s="158">
        <f t="shared" si="62"/>
        <v>0.99319727891156462</v>
      </c>
      <c r="TQ23" s="132">
        <f t="shared" si="63"/>
        <v>0</v>
      </c>
      <c r="TS23" s="157" t="s">
        <v>38</v>
      </c>
      <c r="TT23" s="157">
        <v>147</v>
      </c>
      <c r="TU23" s="157">
        <v>146</v>
      </c>
      <c r="TV23" s="157">
        <v>1</v>
      </c>
      <c r="TW23" s="157">
        <v>0</v>
      </c>
      <c r="TX23" s="158">
        <f t="shared" si="64"/>
        <v>0.99319727891156462</v>
      </c>
      <c r="TY23" s="132">
        <f t="shared" si="65"/>
        <v>0</v>
      </c>
      <c r="UA23" s="157" t="s">
        <v>38</v>
      </c>
      <c r="UB23" s="157">
        <v>147</v>
      </c>
      <c r="UC23" s="157">
        <v>146</v>
      </c>
      <c r="UD23" s="157">
        <v>1</v>
      </c>
      <c r="UE23" s="157">
        <v>0</v>
      </c>
      <c r="UF23" s="158">
        <f t="shared" si="66"/>
        <v>0.99319727891156462</v>
      </c>
      <c r="UG23" s="132">
        <f t="shared" si="67"/>
        <v>0</v>
      </c>
      <c r="UI23" s="157" t="s">
        <v>38</v>
      </c>
      <c r="UJ23" s="157">
        <v>147</v>
      </c>
      <c r="UK23" s="157">
        <v>146</v>
      </c>
      <c r="UL23" s="157">
        <v>1</v>
      </c>
      <c r="UM23" s="157">
        <v>0</v>
      </c>
      <c r="UN23" s="158">
        <f t="shared" si="68"/>
        <v>0.99319727891156462</v>
      </c>
      <c r="UO23" s="132">
        <f t="shared" si="69"/>
        <v>0</v>
      </c>
      <c r="UQ23" s="157" t="s">
        <v>38</v>
      </c>
      <c r="UR23" s="157">
        <v>147</v>
      </c>
      <c r="US23" s="157">
        <v>146</v>
      </c>
      <c r="UT23" s="157">
        <v>1</v>
      </c>
      <c r="UU23" s="157">
        <v>0</v>
      </c>
      <c r="UV23" s="158">
        <f t="shared" si="70"/>
        <v>0.99319727891156462</v>
      </c>
      <c r="UW23" s="132">
        <f t="shared" si="71"/>
        <v>0</v>
      </c>
      <c r="UY23" s="157" t="s">
        <v>38</v>
      </c>
      <c r="UZ23" s="157">
        <v>147</v>
      </c>
      <c r="VA23" s="157">
        <v>146</v>
      </c>
      <c r="VB23" s="157">
        <v>1</v>
      </c>
      <c r="VC23" s="157">
        <v>0</v>
      </c>
      <c r="VD23" s="158">
        <f t="shared" si="72"/>
        <v>0.99319727891156462</v>
      </c>
      <c r="VE23" s="132">
        <f t="shared" si="73"/>
        <v>0</v>
      </c>
      <c r="VG23" s="157" t="s">
        <v>38</v>
      </c>
      <c r="VH23" s="157">
        <v>147</v>
      </c>
      <c r="VI23" s="157">
        <v>146</v>
      </c>
      <c r="VJ23" s="157">
        <v>1</v>
      </c>
      <c r="VK23" s="157">
        <v>0</v>
      </c>
      <c r="VL23" s="158">
        <f t="shared" si="74"/>
        <v>0.99319727891156462</v>
      </c>
      <c r="VM23" s="132">
        <f t="shared" si="75"/>
        <v>0</v>
      </c>
      <c r="VO23" s="157" t="s">
        <v>38</v>
      </c>
      <c r="VP23" s="157">
        <v>147</v>
      </c>
      <c r="VQ23" s="157">
        <v>146</v>
      </c>
      <c r="VR23" s="157">
        <v>1</v>
      </c>
      <c r="VS23" s="157">
        <v>0</v>
      </c>
      <c r="VT23" s="158">
        <f t="shared" si="76"/>
        <v>0.99319727891156462</v>
      </c>
      <c r="VU23" s="132">
        <f t="shared" si="77"/>
        <v>0</v>
      </c>
      <c r="VW23" s="157" t="s">
        <v>38</v>
      </c>
      <c r="VX23" s="157">
        <v>147</v>
      </c>
      <c r="VY23" s="157">
        <v>146</v>
      </c>
      <c r="VZ23" s="157">
        <v>1</v>
      </c>
      <c r="WA23" s="157">
        <v>0</v>
      </c>
      <c r="WB23" s="158">
        <f t="shared" si="78"/>
        <v>0.99319727891156462</v>
      </c>
      <c r="WC23" s="132">
        <f t="shared" si="79"/>
        <v>0</v>
      </c>
      <c r="WE23" s="157" t="s">
        <v>38</v>
      </c>
      <c r="WF23" s="157">
        <v>147</v>
      </c>
      <c r="WG23" s="157">
        <v>146</v>
      </c>
      <c r="WH23" s="157">
        <v>1</v>
      </c>
      <c r="WI23" s="157">
        <v>0</v>
      </c>
      <c r="WJ23" s="158">
        <f t="shared" si="112"/>
        <v>0.99319727891156462</v>
      </c>
      <c r="WK23" s="132">
        <f t="shared" si="113"/>
        <v>0</v>
      </c>
      <c r="WM23" s="157" t="s">
        <v>38</v>
      </c>
      <c r="WN23" s="157">
        <v>147</v>
      </c>
      <c r="WO23" s="157">
        <v>146</v>
      </c>
      <c r="WP23" s="157">
        <v>1</v>
      </c>
      <c r="WQ23" s="157">
        <v>0</v>
      </c>
      <c r="WR23" s="158">
        <f t="shared" si="82"/>
        <v>0.99319727891156462</v>
      </c>
      <c r="WS23" s="132">
        <f t="shared" si="83"/>
        <v>0</v>
      </c>
      <c r="WU23" s="157" t="s">
        <v>38</v>
      </c>
      <c r="WV23" s="157">
        <v>147</v>
      </c>
      <c r="WW23" s="157">
        <v>146</v>
      </c>
      <c r="WX23" s="157">
        <v>1</v>
      </c>
      <c r="WY23" s="157">
        <v>0</v>
      </c>
      <c r="WZ23" s="158">
        <f t="shared" si="84"/>
        <v>0.99319727891156462</v>
      </c>
      <c r="XA23" s="132">
        <f t="shared" si="85"/>
        <v>0</v>
      </c>
      <c r="XC23" s="157" t="s">
        <v>38</v>
      </c>
      <c r="XD23" s="157">
        <v>147</v>
      </c>
      <c r="XE23" s="157">
        <v>146</v>
      </c>
      <c r="XF23" s="157">
        <v>1</v>
      </c>
      <c r="XG23" s="157">
        <v>0</v>
      </c>
      <c r="XH23" s="158">
        <f t="shared" si="86"/>
        <v>0.99319727891156462</v>
      </c>
      <c r="XI23" s="132">
        <f t="shared" si="87"/>
        <v>0</v>
      </c>
      <c r="XK23" s="157" t="s">
        <v>38</v>
      </c>
      <c r="XL23" s="157">
        <v>147</v>
      </c>
      <c r="XM23" s="157">
        <v>146</v>
      </c>
      <c r="XN23" s="157">
        <v>1</v>
      </c>
      <c r="XO23" s="157">
        <v>0</v>
      </c>
      <c r="XP23" s="158">
        <f t="shared" si="88"/>
        <v>0.99319727891156462</v>
      </c>
      <c r="XQ23" s="132">
        <f t="shared" si="89"/>
        <v>0</v>
      </c>
      <c r="XS23" s="157" t="s">
        <v>38</v>
      </c>
      <c r="XT23" s="157">
        <v>147</v>
      </c>
      <c r="XU23" s="157">
        <v>146</v>
      </c>
      <c r="XV23" s="157">
        <v>1</v>
      </c>
      <c r="XW23" s="157">
        <v>0</v>
      </c>
      <c r="XX23" s="158">
        <f t="shared" si="90"/>
        <v>0.99319727891156462</v>
      </c>
      <c r="XY23" s="132">
        <f t="shared" si="91"/>
        <v>0</v>
      </c>
      <c r="YA23" s="157" t="s">
        <v>38</v>
      </c>
      <c r="YB23" s="157">
        <v>147</v>
      </c>
      <c r="YC23" s="157">
        <v>146</v>
      </c>
      <c r="YD23" s="157">
        <v>1</v>
      </c>
      <c r="YE23" s="157">
        <v>0</v>
      </c>
      <c r="YF23" s="158">
        <f t="shared" si="92"/>
        <v>0.99319727891156462</v>
      </c>
      <c r="YG23" s="132">
        <f t="shared" si="93"/>
        <v>0</v>
      </c>
      <c r="YI23" s="157" t="s">
        <v>38</v>
      </c>
      <c r="YJ23" s="157">
        <v>147</v>
      </c>
      <c r="YK23" s="157">
        <v>146</v>
      </c>
      <c r="YL23" s="157">
        <v>1</v>
      </c>
      <c r="YM23" s="157">
        <v>0</v>
      </c>
      <c r="YN23" s="158">
        <f t="shared" si="94"/>
        <v>0.99319727891156462</v>
      </c>
      <c r="YO23" s="132">
        <f t="shared" si="95"/>
        <v>0</v>
      </c>
      <c r="YQ23" s="157" t="s">
        <v>38</v>
      </c>
      <c r="YR23" s="157">
        <v>147</v>
      </c>
      <c r="YS23" s="157">
        <v>146</v>
      </c>
      <c r="YT23" s="157">
        <v>1</v>
      </c>
      <c r="YU23" s="157">
        <v>0</v>
      </c>
      <c r="YV23" s="158">
        <f t="shared" si="96"/>
        <v>0.99319727891156462</v>
      </c>
      <c r="YW23" s="132">
        <f t="shared" si="97"/>
        <v>0</v>
      </c>
      <c r="YY23" s="157" t="s">
        <v>38</v>
      </c>
      <c r="YZ23" s="157">
        <v>147</v>
      </c>
      <c r="ZA23" s="157">
        <v>146</v>
      </c>
      <c r="ZB23" s="157">
        <v>1</v>
      </c>
      <c r="ZC23" s="157">
        <v>0</v>
      </c>
      <c r="ZD23" s="158">
        <f t="shared" si="98"/>
        <v>0.99319727891156462</v>
      </c>
      <c r="ZE23" s="132">
        <f t="shared" si="99"/>
        <v>0</v>
      </c>
      <c r="ZG23" s="157" t="s">
        <v>38</v>
      </c>
      <c r="ZH23" s="157">
        <v>147</v>
      </c>
      <c r="ZI23" s="157">
        <v>146</v>
      </c>
      <c r="ZJ23" s="157">
        <v>1</v>
      </c>
      <c r="ZK23" s="157">
        <v>0</v>
      </c>
      <c r="ZL23" s="158">
        <f t="shared" si="100"/>
        <v>0.99319727891156462</v>
      </c>
      <c r="ZM23" s="132">
        <f t="shared" si="101"/>
        <v>0</v>
      </c>
      <c r="ZO23" s="157" t="s">
        <v>38</v>
      </c>
      <c r="ZP23" s="157">
        <v>147</v>
      </c>
      <c r="ZQ23" s="157">
        <v>146</v>
      </c>
      <c r="ZR23" s="157">
        <v>1</v>
      </c>
      <c r="ZS23" s="157">
        <v>0</v>
      </c>
      <c r="ZT23" s="158">
        <f t="shared" si="102"/>
        <v>0.99319727891156462</v>
      </c>
      <c r="ZU23" s="132">
        <f t="shared" si="103"/>
        <v>0</v>
      </c>
      <c r="ZW23" s="157" t="s">
        <v>38</v>
      </c>
      <c r="ZX23" s="157">
        <v>147</v>
      </c>
      <c r="ZY23" s="157">
        <v>146</v>
      </c>
      <c r="ZZ23" s="157">
        <v>1</v>
      </c>
      <c r="AAA23" s="157">
        <v>0</v>
      </c>
      <c r="AAB23" s="158">
        <f t="shared" si="104"/>
        <v>0.99319727891156462</v>
      </c>
      <c r="AAC23" s="132">
        <f t="shared" si="105"/>
        <v>0</v>
      </c>
      <c r="AAE23" s="157" t="s">
        <v>38</v>
      </c>
      <c r="AAF23" s="157">
        <v>147</v>
      </c>
      <c r="AAG23" s="157">
        <v>146</v>
      </c>
      <c r="AAH23" s="157">
        <v>1</v>
      </c>
      <c r="AAI23" s="157">
        <v>0</v>
      </c>
      <c r="AAJ23" s="158">
        <f t="shared" si="106"/>
        <v>0.99319727891156462</v>
      </c>
      <c r="AAK23" s="132">
        <f t="shared" si="107"/>
        <v>0</v>
      </c>
    </row>
    <row r="24" spans="1:713" ht="15">
      <c r="A24" s="19">
        <v>1</v>
      </c>
      <c r="B24" s="19"/>
      <c r="C24" s="18" t="s">
        <v>39</v>
      </c>
      <c r="D24" s="18">
        <v>12</v>
      </c>
      <c r="E24" s="18">
        <v>12</v>
      </c>
      <c r="F24" s="18">
        <v>0</v>
      </c>
      <c r="G24" s="18">
        <v>0</v>
      </c>
      <c r="H24" s="19">
        <v>1</v>
      </c>
      <c r="J24" s="58" t="s">
        <v>39</v>
      </c>
      <c r="K24" s="58">
        <v>12</v>
      </c>
      <c r="L24" s="58">
        <v>12</v>
      </c>
      <c r="M24" s="58">
        <v>0</v>
      </c>
      <c r="N24" s="58">
        <v>0</v>
      </c>
      <c r="O24" s="59">
        <v>1</v>
      </c>
      <c r="P24" s="59">
        <f t="shared" si="0"/>
        <v>0</v>
      </c>
      <c r="R24" s="18" t="s">
        <v>39</v>
      </c>
      <c r="S24" s="18">
        <v>12</v>
      </c>
      <c r="T24" s="18">
        <v>12</v>
      </c>
      <c r="U24" s="18">
        <v>0</v>
      </c>
      <c r="V24" s="18">
        <v>0</v>
      </c>
      <c r="W24" s="19">
        <v>1</v>
      </c>
      <c r="X24" s="19">
        <f t="shared" si="1"/>
        <v>0</v>
      </c>
      <c r="Z24" s="51" t="s">
        <v>39</v>
      </c>
      <c r="AA24" s="51">
        <v>12</v>
      </c>
      <c r="AB24" s="52">
        <v>12</v>
      </c>
      <c r="AC24" s="53">
        <v>0</v>
      </c>
      <c r="AD24" s="51">
        <v>0</v>
      </c>
      <c r="AE24" s="54">
        <v>1</v>
      </c>
      <c r="AF24" s="19">
        <f t="shared" si="2"/>
        <v>0</v>
      </c>
      <c r="AH24" s="19">
        <v>1</v>
      </c>
      <c r="AI24" s="19">
        <f t="shared" si="3"/>
        <v>0</v>
      </c>
      <c r="AK24" s="18" t="s">
        <v>39</v>
      </c>
      <c r="AL24" s="18">
        <v>12</v>
      </c>
      <c r="AM24" s="18">
        <v>12</v>
      </c>
      <c r="AN24" s="18">
        <v>0</v>
      </c>
      <c r="AO24" s="18">
        <v>0</v>
      </c>
      <c r="AP24" s="19">
        <f t="shared" si="4"/>
        <v>1</v>
      </c>
      <c r="AQ24" s="19">
        <f t="shared" si="5"/>
        <v>0</v>
      </c>
      <c r="AS24" s="18" t="s">
        <v>39</v>
      </c>
      <c r="AT24" s="18">
        <v>12</v>
      </c>
      <c r="AU24" s="18">
        <v>12</v>
      </c>
      <c r="AV24" s="18">
        <v>0</v>
      </c>
      <c r="AW24" s="18">
        <v>0</v>
      </c>
      <c r="AX24" s="19">
        <v>1</v>
      </c>
      <c r="AY24" s="19">
        <f t="shared" si="6"/>
        <v>0</v>
      </c>
      <c r="BA24" s="18" t="s">
        <v>39</v>
      </c>
      <c r="BB24" s="18">
        <v>12</v>
      </c>
      <c r="BC24" s="18">
        <v>12</v>
      </c>
      <c r="BD24" s="18">
        <v>0</v>
      </c>
      <c r="BE24" s="18">
        <v>0</v>
      </c>
      <c r="BF24" s="19">
        <v>1</v>
      </c>
      <c r="BG24" s="19">
        <f t="shared" si="7"/>
        <v>0</v>
      </c>
      <c r="BI24" s="18" t="s">
        <v>39</v>
      </c>
      <c r="BJ24" s="18">
        <v>12</v>
      </c>
      <c r="BK24" s="18">
        <v>12</v>
      </c>
      <c r="BL24" s="18">
        <v>0</v>
      </c>
      <c r="BM24" s="18">
        <v>0</v>
      </c>
      <c r="BN24" s="19">
        <v>1</v>
      </c>
      <c r="BO24" s="19">
        <f t="shared" si="8"/>
        <v>0</v>
      </c>
      <c r="BQ24" s="18" t="s">
        <v>39</v>
      </c>
      <c r="BR24" s="18">
        <v>12</v>
      </c>
      <c r="BS24" s="18">
        <v>12</v>
      </c>
      <c r="BT24" s="18">
        <v>0</v>
      </c>
      <c r="BU24" s="18">
        <v>0</v>
      </c>
      <c r="BV24" s="19">
        <v>1</v>
      </c>
      <c r="BW24" s="19">
        <f t="shared" si="9"/>
        <v>0</v>
      </c>
      <c r="BY24" s="18" t="s">
        <v>39</v>
      </c>
      <c r="BZ24" s="18">
        <v>12</v>
      </c>
      <c r="CA24" s="18">
        <v>12</v>
      </c>
      <c r="CB24" s="18">
        <v>0</v>
      </c>
      <c r="CC24" s="18">
        <v>0</v>
      </c>
      <c r="CD24" s="19">
        <v>1</v>
      </c>
      <c r="CE24" s="19">
        <f t="shared" si="10"/>
        <v>0</v>
      </c>
      <c r="CG24" s="2" t="s">
        <v>39</v>
      </c>
      <c r="CH24" s="2">
        <v>12</v>
      </c>
      <c r="CI24" s="2">
        <v>12</v>
      </c>
      <c r="CJ24" s="2">
        <v>0</v>
      </c>
      <c r="CK24" s="2">
        <v>0</v>
      </c>
      <c r="CL24" s="4">
        <v>1</v>
      </c>
      <c r="CM24" s="19">
        <f t="shared" si="11"/>
        <v>0</v>
      </c>
      <c r="CO24" s="2" t="s">
        <v>39</v>
      </c>
      <c r="CP24" s="2">
        <v>12</v>
      </c>
      <c r="CQ24" s="2">
        <v>12</v>
      </c>
      <c r="CR24" s="2">
        <v>0</v>
      </c>
      <c r="CS24" s="2">
        <v>0</v>
      </c>
      <c r="CT24" s="4">
        <v>1</v>
      </c>
      <c r="CU24" s="19">
        <f t="shared" si="12"/>
        <v>0</v>
      </c>
      <c r="CW24" s="2" t="s">
        <v>39</v>
      </c>
      <c r="CX24" s="2">
        <v>12</v>
      </c>
      <c r="CY24" s="2">
        <v>12</v>
      </c>
      <c r="CZ24" s="2">
        <v>0</v>
      </c>
      <c r="DA24" s="2">
        <v>0</v>
      </c>
      <c r="DB24" s="4">
        <v>1</v>
      </c>
      <c r="DC24" s="19">
        <f t="shared" si="13"/>
        <v>0</v>
      </c>
      <c r="DE24" s="2" t="s">
        <v>39</v>
      </c>
      <c r="DF24" s="2">
        <v>12</v>
      </c>
      <c r="DG24" s="2">
        <v>12</v>
      </c>
      <c r="DH24" s="2">
        <v>0</v>
      </c>
      <c r="DI24" s="2">
        <v>0</v>
      </c>
      <c r="DJ24" s="4">
        <v>1</v>
      </c>
      <c r="DK24" s="19">
        <f t="shared" si="14"/>
        <v>0</v>
      </c>
      <c r="DM24" s="2" t="s">
        <v>39</v>
      </c>
      <c r="DN24" s="2">
        <v>12</v>
      </c>
      <c r="DO24" s="2">
        <v>12</v>
      </c>
      <c r="DP24" s="2">
        <v>0</v>
      </c>
      <c r="DQ24" s="2">
        <v>0</v>
      </c>
      <c r="DR24" s="4">
        <v>1</v>
      </c>
      <c r="DS24" s="19">
        <f t="shared" si="15"/>
        <v>0</v>
      </c>
      <c r="DU24" s="2" t="s">
        <v>39</v>
      </c>
      <c r="DV24" s="2">
        <v>12</v>
      </c>
      <c r="DW24" s="2">
        <v>12</v>
      </c>
      <c r="DX24" s="2">
        <v>0</v>
      </c>
      <c r="DY24" s="2">
        <v>0</v>
      </c>
      <c r="DZ24" s="4">
        <v>1</v>
      </c>
      <c r="EA24" s="19">
        <f t="shared" si="16"/>
        <v>0</v>
      </c>
      <c r="EC24" s="2" t="s">
        <v>39</v>
      </c>
      <c r="ED24" s="2">
        <v>12</v>
      </c>
      <c r="EE24" s="2">
        <v>12</v>
      </c>
      <c r="EF24" s="2">
        <v>0</v>
      </c>
      <c r="EG24" s="2">
        <v>0</v>
      </c>
      <c r="EH24" s="4">
        <v>1</v>
      </c>
      <c r="EI24" s="19">
        <f t="shared" si="17"/>
        <v>0</v>
      </c>
      <c r="EK24" s="2" t="s">
        <v>39</v>
      </c>
      <c r="EL24" s="2">
        <v>12</v>
      </c>
      <c r="EM24" s="2">
        <v>12</v>
      </c>
      <c r="EN24" s="2">
        <v>0</v>
      </c>
      <c r="EO24" s="2">
        <v>0</v>
      </c>
      <c r="EP24" s="4">
        <v>1</v>
      </c>
      <c r="EQ24" s="19">
        <f t="shared" si="18"/>
        <v>0</v>
      </c>
      <c r="ES24" s="2" t="s">
        <v>39</v>
      </c>
      <c r="ET24" s="2">
        <v>12</v>
      </c>
      <c r="EU24" s="2">
        <v>12</v>
      </c>
      <c r="EV24" s="2">
        <v>0</v>
      </c>
      <c r="EW24" s="2">
        <v>0</v>
      </c>
      <c r="EX24" s="4">
        <v>1</v>
      </c>
      <c r="EY24" s="19">
        <f t="shared" si="19"/>
        <v>0</v>
      </c>
      <c r="FA24" s="2" t="s">
        <v>39</v>
      </c>
      <c r="FB24" s="2">
        <v>12</v>
      </c>
      <c r="FC24" s="2">
        <v>12</v>
      </c>
      <c r="FD24" s="2">
        <v>0</v>
      </c>
      <c r="FE24" s="2">
        <v>0</v>
      </c>
      <c r="FF24" s="4">
        <v>1</v>
      </c>
      <c r="FG24" s="19">
        <f t="shared" si="20"/>
        <v>0</v>
      </c>
      <c r="FI24" s="2" t="s">
        <v>39</v>
      </c>
      <c r="FJ24" s="2">
        <v>12</v>
      </c>
      <c r="FK24" s="2">
        <v>12</v>
      </c>
      <c r="FL24" s="2">
        <v>0</v>
      </c>
      <c r="FM24" s="2">
        <v>0</v>
      </c>
      <c r="FN24" s="4">
        <v>1</v>
      </c>
      <c r="FO24" s="19">
        <f t="shared" si="21"/>
        <v>0</v>
      </c>
      <c r="FQ24" s="2" t="s">
        <v>39</v>
      </c>
      <c r="FR24" s="2">
        <v>12</v>
      </c>
      <c r="FS24" s="2">
        <v>12</v>
      </c>
      <c r="FT24" s="2">
        <v>0</v>
      </c>
      <c r="FU24" s="2">
        <v>0</v>
      </c>
      <c r="FV24" s="4">
        <v>1</v>
      </c>
      <c r="FW24" s="19">
        <f t="shared" si="22"/>
        <v>0</v>
      </c>
      <c r="FY24" s="2" t="s">
        <v>39</v>
      </c>
      <c r="FZ24" s="2">
        <v>12</v>
      </c>
      <c r="GA24" s="2">
        <v>12</v>
      </c>
      <c r="GB24" s="2">
        <v>0</v>
      </c>
      <c r="GC24" s="2">
        <v>0</v>
      </c>
      <c r="GD24" s="4">
        <v>1</v>
      </c>
      <c r="GE24" s="19">
        <f t="shared" si="23"/>
        <v>0</v>
      </c>
      <c r="GG24" s="2" t="s">
        <v>39</v>
      </c>
      <c r="GH24" s="2">
        <v>12</v>
      </c>
      <c r="GI24" s="2">
        <v>12</v>
      </c>
      <c r="GJ24" s="2">
        <v>0</v>
      </c>
      <c r="GK24" s="2">
        <v>0</v>
      </c>
      <c r="GL24" s="4">
        <v>1</v>
      </c>
      <c r="GM24" s="19">
        <f t="shared" si="24"/>
        <v>0</v>
      </c>
      <c r="GO24" s="2" t="s">
        <v>39</v>
      </c>
      <c r="GP24" s="2">
        <v>12</v>
      </c>
      <c r="GQ24" s="2">
        <v>12</v>
      </c>
      <c r="GR24" s="2">
        <v>0</v>
      </c>
      <c r="GS24" s="2">
        <v>0</v>
      </c>
      <c r="GT24" s="4">
        <v>1</v>
      </c>
      <c r="GU24" s="19">
        <f t="shared" si="25"/>
        <v>0</v>
      </c>
      <c r="GW24" s="2" t="s">
        <v>39</v>
      </c>
      <c r="GX24" s="2">
        <v>12</v>
      </c>
      <c r="GY24" s="2">
        <v>12</v>
      </c>
      <c r="GZ24" s="2">
        <v>0</v>
      </c>
      <c r="HA24" s="2">
        <v>0</v>
      </c>
      <c r="HB24" s="4">
        <v>1</v>
      </c>
      <c r="HC24" s="19">
        <f t="shared" si="26"/>
        <v>0</v>
      </c>
      <c r="HE24" s="2" t="s">
        <v>39</v>
      </c>
      <c r="HF24" s="2">
        <v>12</v>
      </c>
      <c r="HG24" s="2">
        <v>12</v>
      </c>
      <c r="HH24" s="2">
        <v>0</v>
      </c>
      <c r="HI24" s="2">
        <v>0</v>
      </c>
      <c r="HJ24" s="4">
        <v>1</v>
      </c>
      <c r="HK24" s="19">
        <f t="shared" si="27"/>
        <v>0</v>
      </c>
      <c r="HM24" s="2" t="s">
        <v>39</v>
      </c>
      <c r="HN24" s="2">
        <v>12</v>
      </c>
      <c r="HO24" s="2">
        <v>12</v>
      </c>
      <c r="HP24" s="2">
        <v>0</v>
      </c>
      <c r="HQ24" s="2">
        <v>0</v>
      </c>
      <c r="HR24" s="4">
        <v>1</v>
      </c>
      <c r="HS24" s="19">
        <f t="shared" si="28"/>
        <v>0</v>
      </c>
      <c r="HU24" s="2" t="s">
        <v>39</v>
      </c>
      <c r="HV24" s="2">
        <v>12</v>
      </c>
      <c r="HW24" s="2">
        <v>12</v>
      </c>
      <c r="HX24" s="2">
        <v>0</v>
      </c>
      <c r="HY24" s="2">
        <v>0</v>
      </c>
      <c r="HZ24" s="4">
        <v>1</v>
      </c>
      <c r="IA24" s="19">
        <f t="shared" si="29"/>
        <v>0</v>
      </c>
      <c r="IC24" s="2" t="s">
        <v>39</v>
      </c>
      <c r="ID24" s="2">
        <v>12</v>
      </c>
      <c r="IE24" s="2">
        <v>12</v>
      </c>
      <c r="IF24" s="2">
        <v>0</v>
      </c>
      <c r="IG24" s="2">
        <v>0</v>
      </c>
      <c r="IH24" s="4">
        <v>1</v>
      </c>
      <c r="II24" s="19">
        <f t="shared" si="30"/>
        <v>0</v>
      </c>
      <c r="IK24" s="2" t="s">
        <v>39</v>
      </c>
      <c r="IL24" s="2">
        <v>12</v>
      </c>
      <c r="IM24" s="2">
        <v>12</v>
      </c>
      <c r="IN24" s="2">
        <v>0</v>
      </c>
      <c r="IO24" s="2">
        <v>0</v>
      </c>
      <c r="IP24" s="4">
        <v>1</v>
      </c>
      <c r="IQ24" s="19">
        <f t="shared" si="31"/>
        <v>0</v>
      </c>
      <c r="IS24" s="2" t="s">
        <v>39</v>
      </c>
      <c r="IT24" s="2">
        <v>12</v>
      </c>
      <c r="IU24" s="2">
        <v>12</v>
      </c>
      <c r="IV24" s="2">
        <v>0</v>
      </c>
      <c r="IW24" s="2">
        <v>0</v>
      </c>
      <c r="IX24" s="4">
        <v>1</v>
      </c>
      <c r="IY24" s="19">
        <f t="shared" si="32"/>
        <v>0</v>
      </c>
      <c r="JA24" s="2" t="s">
        <v>39</v>
      </c>
      <c r="JB24" s="2">
        <v>12</v>
      </c>
      <c r="JC24" s="2">
        <v>12</v>
      </c>
      <c r="JD24" s="2">
        <v>0</v>
      </c>
      <c r="JE24" s="2">
        <v>0</v>
      </c>
      <c r="JF24" s="4">
        <v>1</v>
      </c>
      <c r="JG24" s="19">
        <f t="shared" si="33"/>
        <v>0</v>
      </c>
      <c r="JI24" s="2" t="s">
        <v>39</v>
      </c>
      <c r="JJ24" s="2">
        <v>12</v>
      </c>
      <c r="JK24" s="2">
        <v>12</v>
      </c>
      <c r="JL24" s="2">
        <v>0</v>
      </c>
      <c r="JM24" s="2">
        <v>0</v>
      </c>
      <c r="JN24" s="4">
        <v>1</v>
      </c>
      <c r="JO24" s="19">
        <f t="shared" si="34"/>
        <v>0</v>
      </c>
      <c r="JQ24" s="2" t="s">
        <v>39</v>
      </c>
      <c r="JR24" s="2">
        <v>12</v>
      </c>
      <c r="JS24" s="2">
        <v>12</v>
      </c>
      <c r="JT24" s="2">
        <v>0</v>
      </c>
      <c r="JU24" s="2">
        <v>0</v>
      </c>
      <c r="JV24" s="4">
        <v>1</v>
      </c>
      <c r="JW24" s="19">
        <f t="shared" si="35"/>
        <v>0</v>
      </c>
      <c r="JY24" s="2" t="s">
        <v>39</v>
      </c>
      <c r="JZ24" s="2">
        <v>12</v>
      </c>
      <c r="KA24" s="2">
        <v>12</v>
      </c>
      <c r="KB24" s="2">
        <v>0</v>
      </c>
      <c r="KC24" s="2">
        <v>0</v>
      </c>
      <c r="KD24" s="4">
        <v>1</v>
      </c>
      <c r="KE24" s="19">
        <f t="shared" si="36"/>
        <v>0</v>
      </c>
      <c r="KG24" s="2" t="s">
        <v>39</v>
      </c>
      <c r="KH24" s="2">
        <v>12</v>
      </c>
      <c r="KI24" s="2">
        <v>12</v>
      </c>
      <c r="KJ24" s="2">
        <v>0</v>
      </c>
      <c r="KK24" s="2">
        <v>0</v>
      </c>
      <c r="KL24" s="4">
        <v>1</v>
      </c>
      <c r="KM24" s="19">
        <f t="shared" si="37"/>
        <v>0</v>
      </c>
      <c r="KO24" s="2" t="s">
        <v>39</v>
      </c>
      <c r="KP24" s="2">
        <v>12</v>
      </c>
      <c r="KQ24" s="2">
        <v>12</v>
      </c>
      <c r="KR24" s="2">
        <v>0</v>
      </c>
      <c r="KS24" s="2">
        <v>0</v>
      </c>
      <c r="KT24" s="4">
        <v>1</v>
      </c>
      <c r="KU24" s="19">
        <f t="shared" si="38"/>
        <v>0</v>
      </c>
      <c r="KW24" s="2" t="s">
        <v>39</v>
      </c>
      <c r="KX24" s="2">
        <v>12</v>
      </c>
      <c r="KY24" s="2">
        <v>12</v>
      </c>
      <c r="KZ24" s="2">
        <v>0</v>
      </c>
      <c r="LA24" s="2">
        <v>0</v>
      </c>
      <c r="LB24" s="4">
        <v>1</v>
      </c>
      <c r="LC24" s="19">
        <f t="shared" si="39"/>
        <v>0</v>
      </c>
      <c r="LE24" s="2" t="s">
        <v>39</v>
      </c>
      <c r="LF24" s="2">
        <v>12</v>
      </c>
      <c r="LG24" s="2">
        <v>12</v>
      </c>
      <c r="LH24" s="2">
        <v>0</v>
      </c>
      <c r="LI24" s="2">
        <v>0</v>
      </c>
      <c r="LJ24" s="4">
        <v>1</v>
      </c>
      <c r="LK24" s="19">
        <f t="shared" si="40"/>
        <v>0</v>
      </c>
      <c r="LM24" s="2" t="s">
        <v>39</v>
      </c>
      <c r="LN24" s="2">
        <v>12</v>
      </c>
      <c r="LO24" s="2">
        <v>12</v>
      </c>
      <c r="LP24" s="2">
        <v>0</v>
      </c>
      <c r="LQ24" s="2">
        <v>0</v>
      </c>
      <c r="LR24" s="4">
        <v>1</v>
      </c>
      <c r="LS24" s="19">
        <f t="shared" si="41"/>
        <v>0</v>
      </c>
      <c r="LU24" s="2" t="s">
        <v>39</v>
      </c>
      <c r="LV24" s="2">
        <v>12</v>
      </c>
      <c r="LW24" s="2">
        <v>12</v>
      </c>
      <c r="LX24" s="2">
        <v>0</v>
      </c>
      <c r="LY24" s="2">
        <v>0</v>
      </c>
      <c r="LZ24" s="4">
        <v>1</v>
      </c>
      <c r="MA24" s="19">
        <f t="shared" si="42"/>
        <v>0</v>
      </c>
      <c r="MC24" s="2" t="s">
        <v>39</v>
      </c>
      <c r="MD24" s="2">
        <v>12</v>
      </c>
      <c r="ME24" s="2">
        <v>12</v>
      </c>
      <c r="MF24" s="2">
        <v>0</v>
      </c>
      <c r="MG24" s="2">
        <v>0</v>
      </c>
      <c r="MH24" s="4">
        <f t="shared" si="108"/>
        <v>1</v>
      </c>
      <c r="MI24" s="19">
        <f t="shared" si="43"/>
        <v>0</v>
      </c>
      <c r="MK24" s="2" t="s">
        <v>39</v>
      </c>
      <c r="ML24" s="2">
        <v>12</v>
      </c>
      <c r="MM24" s="2">
        <v>12</v>
      </c>
      <c r="MN24" s="2">
        <v>0</v>
      </c>
      <c r="MO24" s="2">
        <v>0</v>
      </c>
      <c r="MP24" s="4">
        <v>1</v>
      </c>
      <c r="MQ24" s="19">
        <f t="shared" si="109"/>
        <v>0</v>
      </c>
      <c r="MS24" s="2" t="s">
        <v>39</v>
      </c>
      <c r="MT24" s="2">
        <v>12</v>
      </c>
      <c r="MU24" s="2">
        <v>12</v>
      </c>
      <c r="MV24" s="2">
        <v>0</v>
      </c>
      <c r="MW24" s="2">
        <v>0</v>
      </c>
      <c r="MX24" s="4">
        <v>1</v>
      </c>
      <c r="MY24" s="19">
        <f t="shared" si="44"/>
        <v>0</v>
      </c>
      <c r="NA24" s="2" t="s">
        <v>39</v>
      </c>
      <c r="NB24" s="2">
        <v>12</v>
      </c>
      <c r="NC24" s="2">
        <v>12</v>
      </c>
      <c r="ND24" s="2">
        <v>0</v>
      </c>
      <c r="NE24" s="2">
        <v>0</v>
      </c>
      <c r="NF24" s="4">
        <v>1</v>
      </c>
      <c r="NG24" s="19">
        <f t="shared" si="45"/>
        <v>0</v>
      </c>
      <c r="NI24" s="2" t="s">
        <v>39</v>
      </c>
      <c r="NJ24" s="2">
        <v>12</v>
      </c>
      <c r="NK24" s="2">
        <v>12</v>
      </c>
      <c r="NL24" s="2">
        <v>0</v>
      </c>
      <c r="NM24" s="2">
        <v>0</v>
      </c>
      <c r="NN24" s="4">
        <v>1</v>
      </c>
      <c r="NO24" s="19">
        <f t="shared" si="46"/>
        <v>0</v>
      </c>
      <c r="NQ24" s="2" t="s">
        <v>39</v>
      </c>
      <c r="NR24" s="2">
        <v>12</v>
      </c>
      <c r="NS24" s="2">
        <v>12</v>
      </c>
      <c r="NT24" s="2">
        <v>0</v>
      </c>
      <c r="NU24" s="2">
        <v>0</v>
      </c>
      <c r="NV24" s="4">
        <v>1</v>
      </c>
      <c r="NW24" s="19">
        <f t="shared" si="47"/>
        <v>0</v>
      </c>
      <c r="NY24" s="2" t="s">
        <v>39</v>
      </c>
      <c r="NZ24" s="2">
        <v>12</v>
      </c>
      <c r="OA24" s="2">
        <v>12</v>
      </c>
      <c r="OB24" s="2">
        <v>0</v>
      </c>
      <c r="OC24" s="2">
        <v>0</v>
      </c>
      <c r="OD24" s="4">
        <v>1</v>
      </c>
      <c r="OE24" s="19">
        <f t="shared" si="48"/>
        <v>0</v>
      </c>
      <c r="OG24" s="2" t="s">
        <v>39</v>
      </c>
      <c r="OH24" s="2">
        <v>12</v>
      </c>
      <c r="OI24" s="2">
        <v>12</v>
      </c>
      <c r="OJ24" s="2">
        <v>0</v>
      </c>
      <c r="OK24" s="2">
        <v>0</v>
      </c>
      <c r="OL24" s="4">
        <v>1</v>
      </c>
      <c r="OM24" s="19">
        <f t="shared" si="49"/>
        <v>0</v>
      </c>
      <c r="OO24" s="2" t="s">
        <v>39</v>
      </c>
      <c r="OP24" s="2">
        <v>12</v>
      </c>
      <c r="OQ24" s="2">
        <v>12</v>
      </c>
      <c r="OR24" s="2">
        <v>0</v>
      </c>
      <c r="OS24" s="2">
        <v>0</v>
      </c>
      <c r="OT24" s="4">
        <f t="shared" si="110"/>
        <v>1</v>
      </c>
      <c r="OU24" s="19">
        <f t="shared" si="50"/>
        <v>0</v>
      </c>
      <c r="OW24" s="129" t="s">
        <v>39</v>
      </c>
      <c r="OX24" s="129">
        <v>12</v>
      </c>
      <c r="OY24" s="129">
        <v>12</v>
      </c>
      <c r="OZ24" s="129">
        <v>0</v>
      </c>
      <c r="PA24" s="129">
        <v>0</v>
      </c>
      <c r="PB24" s="135">
        <v>1</v>
      </c>
      <c r="PC24" s="132">
        <v>0</v>
      </c>
      <c r="PD24" s="129"/>
      <c r="PE24" s="129" t="s">
        <v>39</v>
      </c>
      <c r="PF24" s="129">
        <v>12</v>
      </c>
      <c r="PG24" s="129">
        <v>12</v>
      </c>
      <c r="PH24" s="129">
        <v>0</v>
      </c>
      <c r="PI24" s="129">
        <v>0</v>
      </c>
      <c r="PJ24" s="135">
        <v>1</v>
      </c>
      <c r="PK24" s="132">
        <v>0</v>
      </c>
      <c r="PM24" s="156" t="s">
        <v>39</v>
      </c>
      <c r="PN24" s="156">
        <v>12</v>
      </c>
      <c r="PO24" s="156">
        <v>12</v>
      </c>
      <c r="PP24" s="156">
        <v>0</v>
      </c>
      <c r="PQ24" s="156">
        <v>0</v>
      </c>
      <c r="PR24" s="162">
        <v>1</v>
      </c>
      <c r="PS24" s="132">
        <f t="shared" si="51"/>
        <v>0</v>
      </c>
      <c r="PT24" s="121"/>
      <c r="PU24" s="156" t="s">
        <v>39</v>
      </c>
      <c r="PV24" s="156">
        <v>12</v>
      </c>
      <c r="PW24" s="156">
        <v>12</v>
      </c>
      <c r="PX24" s="156">
        <v>0</v>
      </c>
      <c r="PY24" s="156">
        <v>0</v>
      </c>
      <c r="PZ24" s="162">
        <v>1</v>
      </c>
      <c r="QA24" s="132">
        <f t="shared" si="52"/>
        <v>0</v>
      </c>
      <c r="QB24" s="121"/>
      <c r="QC24" s="156" t="s">
        <v>39</v>
      </c>
      <c r="QD24" s="156">
        <v>12</v>
      </c>
      <c r="QE24" s="156">
        <v>12</v>
      </c>
      <c r="QF24" s="156">
        <v>0</v>
      </c>
      <c r="QG24" s="156">
        <v>0</v>
      </c>
      <c r="QH24" s="162">
        <v>1</v>
      </c>
      <c r="QI24" s="132">
        <f t="shared" si="53"/>
        <v>0</v>
      </c>
      <c r="QJ24" s="121"/>
      <c r="QK24" s="156" t="s">
        <v>39</v>
      </c>
      <c r="QL24" s="156">
        <v>12</v>
      </c>
      <c r="QM24" s="156">
        <v>12</v>
      </c>
      <c r="QN24" s="156">
        <v>0</v>
      </c>
      <c r="QO24" s="156">
        <v>0</v>
      </c>
      <c r="QP24" s="162">
        <v>1</v>
      </c>
      <c r="QQ24" s="132">
        <f t="shared" si="54"/>
        <v>0</v>
      </c>
      <c r="QR24" s="121"/>
      <c r="QS24" s="156" t="s">
        <v>39</v>
      </c>
      <c r="QT24" s="156">
        <v>12</v>
      </c>
      <c r="QU24" s="156">
        <v>12</v>
      </c>
      <c r="QV24" s="156">
        <v>0</v>
      </c>
      <c r="QW24" s="156">
        <v>0</v>
      </c>
      <c r="QX24" s="162">
        <v>1</v>
      </c>
      <c r="QY24" s="158">
        <f t="shared" si="55"/>
        <v>0</v>
      </c>
      <c r="QZ24" s="121"/>
      <c r="RA24" s="156" t="s">
        <v>39</v>
      </c>
      <c r="RB24" s="156">
        <v>12</v>
      </c>
      <c r="RC24" s="156">
        <v>12</v>
      </c>
      <c r="RD24" s="156">
        <v>0</v>
      </c>
      <c r="RE24" s="156">
        <v>0</v>
      </c>
      <c r="RF24" s="162">
        <v>1</v>
      </c>
      <c r="RG24" s="132">
        <f t="shared" si="56"/>
        <v>0</v>
      </c>
      <c r="RH24" s="121"/>
      <c r="RI24" s="121"/>
      <c r="RJ24" s="156" t="s">
        <v>39</v>
      </c>
      <c r="RK24" s="156">
        <v>12</v>
      </c>
      <c r="RL24" s="156">
        <v>12</v>
      </c>
      <c r="RM24" s="156">
        <v>0</v>
      </c>
      <c r="RN24" s="156">
        <v>0</v>
      </c>
      <c r="RO24" s="162">
        <f t="shared" si="57"/>
        <v>1</v>
      </c>
      <c r="RP24" s="132">
        <f t="shared" si="58"/>
        <v>0</v>
      </c>
      <c r="RQ24" s="121"/>
      <c r="RR24" s="121"/>
      <c r="RS24" s="121"/>
      <c r="RT24" s="121"/>
      <c r="RU24" s="121"/>
      <c r="RV24" s="121"/>
      <c r="RW24" s="132"/>
      <c r="RX24" s="121"/>
      <c r="RY24" s="121"/>
      <c r="RZ24" s="121"/>
      <c r="SA24" s="121"/>
      <c r="SB24" s="121"/>
      <c r="SC24" s="121"/>
      <c r="SD24" s="132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U24" s="157" t="s">
        <v>39</v>
      </c>
      <c r="SV24" s="157">
        <v>12</v>
      </c>
      <c r="SW24" s="157">
        <v>12</v>
      </c>
      <c r="SX24" s="157">
        <v>0</v>
      </c>
      <c r="SY24" s="157">
        <v>0</v>
      </c>
      <c r="SZ24" s="158">
        <f t="shared" si="111"/>
        <v>1</v>
      </c>
      <c r="TA24" s="132">
        <f t="shared" si="59"/>
        <v>0</v>
      </c>
      <c r="TC24" s="157" t="s">
        <v>39</v>
      </c>
      <c r="TD24" s="157">
        <v>12</v>
      </c>
      <c r="TE24" s="157">
        <v>12</v>
      </c>
      <c r="TF24" s="157">
        <v>0</v>
      </c>
      <c r="TG24" s="157">
        <v>0</v>
      </c>
      <c r="TH24" s="158">
        <f t="shared" si="60"/>
        <v>1</v>
      </c>
      <c r="TI24" s="132">
        <f t="shared" si="61"/>
        <v>0</v>
      </c>
      <c r="TK24" s="157" t="s">
        <v>39</v>
      </c>
      <c r="TL24" s="157">
        <v>12</v>
      </c>
      <c r="TM24" s="157">
        <v>12</v>
      </c>
      <c r="TN24" s="157">
        <v>0</v>
      </c>
      <c r="TO24" s="157">
        <v>0</v>
      </c>
      <c r="TP24" s="158">
        <f t="shared" si="62"/>
        <v>1</v>
      </c>
      <c r="TQ24" s="132">
        <f t="shared" si="63"/>
        <v>0</v>
      </c>
      <c r="TS24" s="157" t="s">
        <v>39</v>
      </c>
      <c r="TT24" s="157">
        <v>12</v>
      </c>
      <c r="TU24" s="157">
        <v>12</v>
      </c>
      <c r="TV24" s="157">
        <v>0</v>
      </c>
      <c r="TW24" s="157">
        <v>0</v>
      </c>
      <c r="TX24" s="158">
        <f t="shared" si="64"/>
        <v>1</v>
      </c>
      <c r="TY24" s="132">
        <f t="shared" si="65"/>
        <v>0</v>
      </c>
      <c r="UA24" s="157" t="s">
        <v>39</v>
      </c>
      <c r="UB24" s="157">
        <v>12</v>
      </c>
      <c r="UC24" s="157">
        <v>12</v>
      </c>
      <c r="UD24" s="157">
        <v>0</v>
      </c>
      <c r="UE24" s="157">
        <v>0</v>
      </c>
      <c r="UF24" s="158">
        <f t="shared" si="66"/>
        <v>1</v>
      </c>
      <c r="UG24" s="132">
        <f t="shared" si="67"/>
        <v>0</v>
      </c>
      <c r="UI24" s="157" t="s">
        <v>39</v>
      </c>
      <c r="UJ24" s="157">
        <v>12</v>
      </c>
      <c r="UK24" s="157">
        <v>12</v>
      </c>
      <c r="UL24" s="157">
        <v>0</v>
      </c>
      <c r="UM24" s="157">
        <v>0</v>
      </c>
      <c r="UN24" s="158">
        <f t="shared" si="68"/>
        <v>1</v>
      </c>
      <c r="UO24" s="132">
        <f t="shared" si="69"/>
        <v>0</v>
      </c>
      <c r="UQ24" s="157" t="s">
        <v>39</v>
      </c>
      <c r="UR24" s="157">
        <v>12</v>
      </c>
      <c r="US24" s="157">
        <v>12</v>
      </c>
      <c r="UT24" s="157">
        <v>0</v>
      </c>
      <c r="UU24" s="157">
        <v>0</v>
      </c>
      <c r="UV24" s="158">
        <f t="shared" si="70"/>
        <v>1</v>
      </c>
      <c r="UW24" s="132">
        <f t="shared" si="71"/>
        <v>0</v>
      </c>
      <c r="UY24" s="157" t="s">
        <v>39</v>
      </c>
      <c r="UZ24" s="157">
        <v>12</v>
      </c>
      <c r="VA24" s="157">
        <v>12</v>
      </c>
      <c r="VB24" s="157">
        <v>0</v>
      </c>
      <c r="VC24" s="157">
        <v>0</v>
      </c>
      <c r="VD24" s="158">
        <f t="shared" si="72"/>
        <v>1</v>
      </c>
      <c r="VE24" s="132">
        <f t="shared" si="73"/>
        <v>0</v>
      </c>
      <c r="VG24" s="157" t="s">
        <v>39</v>
      </c>
      <c r="VH24" s="157">
        <v>12</v>
      </c>
      <c r="VI24" s="157">
        <v>12</v>
      </c>
      <c r="VJ24" s="157">
        <v>0</v>
      </c>
      <c r="VK24" s="157">
        <v>0</v>
      </c>
      <c r="VL24" s="158">
        <f t="shared" si="74"/>
        <v>1</v>
      </c>
      <c r="VM24" s="132">
        <f t="shared" si="75"/>
        <v>0</v>
      </c>
      <c r="VO24" s="157" t="s">
        <v>39</v>
      </c>
      <c r="VP24" s="157">
        <v>12</v>
      </c>
      <c r="VQ24" s="157">
        <v>12</v>
      </c>
      <c r="VR24" s="157">
        <v>0</v>
      </c>
      <c r="VS24" s="157">
        <v>0</v>
      </c>
      <c r="VT24" s="158">
        <f t="shared" si="76"/>
        <v>1</v>
      </c>
      <c r="VU24" s="132">
        <f t="shared" si="77"/>
        <v>0</v>
      </c>
      <c r="VW24" s="157" t="s">
        <v>39</v>
      </c>
      <c r="VX24" s="157">
        <v>12</v>
      </c>
      <c r="VY24" s="157">
        <v>12</v>
      </c>
      <c r="VZ24" s="157">
        <v>0</v>
      </c>
      <c r="WA24" s="157">
        <v>0</v>
      </c>
      <c r="WB24" s="158">
        <f t="shared" si="78"/>
        <v>1</v>
      </c>
      <c r="WC24" s="132">
        <f t="shared" si="79"/>
        <v>0</v>
      </c>
      <c r="WE24" s="157" t="s">
        <v>39</v>
      </c>
      <c r="WF24" s="157">
        <v>12</v>
      </c>
      <c r="WG24" s="157">
        <v>12</v>
      </c>
      <c r="WH24" s="157">
        <v>0</v>
      </c>
      <c r="WI24" s="157">
        <v>0</v>
      </c>
      <c r="WJ24" s="158">
        <f t="shared" si="112"/>
        <v>1</v>
      </c>
      <c r="WK24" s="132">
        <f t="shared" si="113"/>
        <v>0</v>
      </c>
      <c r="WM24" s="157" t="s">
        <v>39</v>
      </c>
      <c r="WN24" s="157">
        <v>12</v>
      </c>
      <c r="WO24" s="157">
        <v>12</v>
      </c>
      <c r="WP24" s="157">
        <v>0</v>
      </c>
      <c r="WQ24" s="157">
        <v>0</v>
      </c>
      <c r="WR24" s="158">
        <f t="shared" si="82"/>
        <v>1</v>
      </c>
      <c r="WS24" s="132">
        <f t="shared" si="83"/>
        <v>0</v>
      </c>
      <c r="WU24" s="157" t="s">
        <v>39</v>
      </c>
      <c r="WV24" s="157">
        <v>12</v>
      </c>
      <c r="WW24" s="157">
        <v>12</v>
      </c>
      <c r="WX24" s="157">
        <v>0</v>
      </c>
      <c r="WY24" s="157">
        <v>0</v>
      </c>
      <c r="WZ24" s="158">
        <f t="shared" si="84"/>
        <v>1</v>
      </c>
      <c r="XA24" s="132">
        <f t="shared" si="85"/>
        <v>0</v>
      </c>
      <c r="XC24" s="157" t="s">
        <v>39</v>
      </c>
      <c r="XD24" s="157">
        <v>12</v>
      </c>
      <c r="XE24" s="157">
        <v>12</v>
      </c>
      <c r="XF24" s="157">
        <v>0</v>
      </c>
      <c r="XG24" s="157">
        <v>0</v>
      </c>
      <c r="XH24" s="158">
        <f t="shared" si="86"/>
        <v>1</v>
      </c>
      <c r="XI24" s="132">
        <f t="shared" si="87"/>
        <v>0</v>
      </c>
      <c r="XK24" s="157" t="s">
        <v>39</v>
      </c>
      <c r="XL24" s="157">
        <v>12</v>
      </c>
      <c r="XM24" s="157">
        <v>12</v>
      </c>
      <c r="XN24" s="157">
        <v>0</v>
      </c>
      <c r="XO24" s="157">
        <v>0</v>
      </c>
      <c r="XP24" s="158">
        <f t="shared" si="88"/>
        <v>1</v>
      </c>
      <c r="XQ24" s="132">
        <f t="shared" si="89"/>
        <v>0</v>
      </c>
      <c r="XS24" s="157" t="s">
        <v>39</v>
      </c>
      <c r="XT24" s="157">
        <v>12</v>
      </c>
      <c r="XU24" s="157">
        <v>12</v>
      </c>
      <c r="XV24" s="157">
        <v>0</v>
      </c>
      <c r="XW24" s="157">
        <v>0</v>
      </c>
      <c r="XX24" s="158">
        <f t="shared" si="90"/>
        <v>1</v>
      </c>
      <c r="XY24" s="132">
        <f t="shared" si="91"/>
        <v>0</v>
      </c>
      <c r="YA24" s="157" t="s">
        <v>39</v>
      </c>
      <c r="YB24" s="157">
        <v>12</v>
      </c>
      <c r="YC24" s="157">
        <v>12</v>
      </c>
      <c r="YD24" s="157">
        <v>0</v>
      </c>
      <c r="YE24" s="157">
        <v>0</v>
      </c>
      <c r="YF24" s="158">
        <f t="shared" si="92"/>
        <v>1</v>
      </c>
      <c r="YG24" s="132">
        <f t="shared" si="93"/>
        <v>0</v>
      </c>
      <c r="YI24" s="157" t="s">
        <v>39</v>
      </c>
      <c r="YJ24" s="157">
        <v>12</v>
      </c>
      <c r="YK24" s="157">
        <v>12</v>
      </c>
      <c r="YL24" s="157">
        <v>0</v>
      </c>
      <c r="YM24" s="157">
        <v>0</v>
      </c>
      <c r="YN24" s="158">
        <f t="shared" si="94"/>
        <v>1</v>
      </c>
      <c r="YO24" s="132">
        <f t="shared" si="95"/>
        <v>0</v>
      </c>
      <c r="YQ24" s="157" t="s">
        <v>39</v>
      </c>
      <c r="YR24" s="157">
        <v>12</v>
      </c>
      <c r="YS24" s="157">
        <v>12</v>
      </c>
      <c r="YT24" s="157">
        <v>0</v>
      </c>
      <c r="YU24" s="157">
        <v>0</v>
      </c>
      <c r="YV24" s="158">
        <f t="shared" si="96"/>
        <v>1</v>
      </c>
      <c r="YW24" s="132">
        <f t="shared" si="97"/>
        <v>0</v>
      </c>
      <c r="YY24" s="157" t="s">
        <v>39</v>
      </c>
      <c r="YZ24" s="157">
        <v>12</v>
      </c>
      <c r="ZA24" s="157">
        <v>12</v>
      </c>
      <c r="ZB24" s="157">
        <v>0</v>
      </c>
      <c r="ZC24" s="157">
        <v>0</v>
      </c>
      <c r="ZD24" s="158">
        <f t="shared" si="98"/>
        <v>1</v>
      </c>
      <c r="ZE24" s="132">
        <f t="shared" si="99"/>
        <v>0</v>
      </c>
      <c r="ZG24" s="157" t="s">
        <v>39</v>
      </c>
      <c r="ZH24" s="157">
        <v>12</v>
      </c>
      <c r="ZI24" s="157">
        <v>12</v>
      </c>
      <c r="ZJ24" s="157">
        <v>0</v>
      </c>
      <c r="ZK24" s="157">
        <v>0</v>
      </c>
      <c r="ZL24" s="158">
        <f t="shared" si="100"/>
        <v>1</v>
      </c>
      <c r="ZM24" s="132">
        <f t="shared" si="101"/>
        <v>0</v>
      </c>
      <c r="ZO24" s="157" t="s">
        <v>39</v>
      </c>
      <c r="ZP24" s="157">
        <v>12</v>
      </c>
      <c r="ZQ24" s="157">
        <v>12</v>
      </c>
      <c r="ZR24" s="157">
        <v>0</v>
      </c>
      <c r="ZS24" s="157">
        <v>0</v>
      </c>
      <c r="ZT24" s="158">
        <f t="shared" si="102"/>
        <v>1</v>
      </c>
      <c r="ZU24" s="132">
        <f t="shared" si="103"/>
        <v>0</v>
      </c>
      <c r="ZW24" s="157" t="s">
        <v>39</v>
      </c>
      <c r="ZX24" s="157">
        <v>12</v>
      </c>
      <c r="ZY24" s="157">
        <v>12</v>
      </c>
      <c r="ZZ24" s="157">
        <v>0</v>
      </c>
      <c r="AAA24" s="157">
        <v>0</v>
      </c>
      <c r="AAB24" s="158">
        <f t="shared" si="104"/>
        <v>1</v>
      </c>
      <c r="AAC24" s="132">
        <f t="shared" si="105"/>
        <v>0</v>
      </c>
      <c r="AAE24" s="157" t="s">
        <v>39</v>
      </c>
      <c r="AAF24" s="157">
        <v>12</v>
      </c>
      <c r="AAG24" s="157">
        <v>9</v>
      </c>
      <c r="AAH24" s="157">
        <v>3</v>
      </c>
      <c r="AAI24" s="157">
        <v>0</v>
      </c>
      <c r="AAJ24" s="158">
        <f t="shared" si="106"/>
        <v>0.75</v>
      </c>
      <c r="AAK24" s="132">
        <f t="shared" si="107"/>
        <v>-0.25</v>
      </c>
    </row>
    <row r="25" spans="1:713" ht="15">
      <c r="A25" s="19">
        <v>0.47</v>
      </c>
      <c r="B25" s="19"/>
      <c r="C25" s="18" t="s">
        <v>40</v>
      </c>
      <c r="D25" s="18">
        <v>211</v>
      </c>
      <c r="E25" s="18">
        <v>101</v>
      </c>
      <c r="F25" s="18">
        <v>0</v>
      </c>
      <c r="G25" s="18">
        <v>110</v>
      </c>
      <c r="H25" s="19">
        <v>0.47</v>
      </c>
      <c r="J25" s="58" t="s">
        <v>40</v>
      </c>
      <c r="K25" s="58">
        <v>211</v>
      </c>
      <c r="L25" s="58">
        <v>104</v>
      </c>
      <c r="M25" s="58">
        <v>0</v>
      </c>
      <c r="N25" s="58">
        <v>107</v>
      </c>
      <c r="O25" s="59">
        <v>0.49</v>
      </c>
      <c r="P25" s="59">
        <f t="shared" si="0"/>
        <v>2.0000000000000018E-2</v>
      </c>
      <c r="R25" s="18" t="s">
        <v>40</v>
      </c>
      <c r="S25" s="18">
        <v>211</v>
      </c>
      <c r="T25" s="18">
        <v>104</v>
      </c>
      <c r="U25" s="18">
        <v>0</v>
      </c>
      <c r="V25" s="18">
        <v>107</v>
      </c>
      <c r="W25" s="19">
        <v>0.49</v>
      </c>
      <c r="X25" s="19">
        <f t="shared" si="1"/>
        <v>0</v>
      </c>
      <c r="Z25" s="51" t="s">
        <v>40</v>
      </c>
      <c r="AA25" s="39">
        <v>211</v>
      </c>
      <c r="AB25" s="39">
        <v>203</v>
      </c>
      <c r="AC25" s="39">
        <v>8</v>
      </c>
      <c r="AD25" s="39">
        <v>0</v>
      </c>
      <c r="AE25" s="23">
        <v>0.96</v>
      </c>
      <c r="AF25" s="19">
        <f t="shared" si="2"/>
        <v>0.47</v>
      </c>
      <c r="AH25" s="23">
        <v>0.95</v>
      </c>
      <c r="AI25" s="19">
        <f t="shared" si="3"/>
        <v>1.0000000000000009E-2</v>
      </c>
      <c r="AK25" s="18" t="s">
        <v>40</v>
      </c>
      <c r="AL25" s="39">
        <v>211</v>
      </c>
      <c r="AM25" s="39">
        <v>203</v>
      </c>
      <c r="AN25" s="39">
        <v>8</v>
      </c>
      <c r="AO25" s="39">
        <v>0</v>
      </c>
      <c r="AP25" s="19">
        <f t="shared" si="4"/>
        <v>0.96208530805687209</v>
      </c>
      <c r="AQ25" s="19">
        <f t="shared" si="5"/>
        <v>2.0853080568721261E-3</v>
      </c>
      <c r="AS25" s="18" t="s">
        <v>40</v>
      </c>
      <c r="AT25" s="39">
        <v>211</v>
      </c>
      <c r="AU25" s="39">
        <v>203</v>
      </c>
      <c r="AV25" s="39">
        <v>8</v>
      </c>
      <c r="AW25" s="39">
        <v>0</v>
      </c>
      <c r="AX25" s="23">
        <f>AU25/AT25</f>
        <v>0.96208530805687209</v>
      </c>
      <c r="AY25" s="19">
        <f t="shared" si="6"/>
        <v>0</v>
      </c>
      <c r="BA25" s="18" t="s">
        <v>40</v>
      </c>
      <c r="BB25" s="39">
        <v>211</v>
      </c>
      <c r="BC25" s="39">
        <v>203</v>
      </c>
      <c r="BD25" s="39">
        <v>8</v>
      </c>
      <c r="BE25" s="39">
        <v>0</v>
      </c>
      <c r="BF25" s="23">
        <f>BC25/BB25</f>
        <v>0.96208530805687209</v>
      </c>
      <c r="BG25" s="19">
        <f t="shared" si="7"/>
        <v>0</v>
      </c>
      <c r="BI25" s="18" t="s">
        <v>40</v>
      </c>
      <c r="BJ25" s="39">
        <v>211</v>
      </c>
      <c r="BK25" s="39">
        <v>203</v>
      </c>
      <c r="BL25" s="39">
        <v>8</v>
      </c>
      <c r="BM25" s="39">
        <v>0</v>
      </c>
      <c r="BN25" s="23">
        <f>BK25/BJ25</f>
        <v>0.96208530805687209</v>
      </c>
      <c r="BO25" s="19">
        <f t="shared" si="8"/>
        <v>0</v>
      </c>
      <c r="BQ25" s="18" t="s">
        <v>40</v>
      </c>
      <c r="BR25" s="39">
        <v>211</v>
      </c>
      <c r="BS25" s="39">
        <v>203</v>
      </c>
      <c r="BT25" s="39">
        <v>8</v>
      </c>
      <c r="BU25" s="39">
        <v>0</v>
      </c>
      <c r="BV25" s="23">
        <f>BS25/BR25</f>
        <v>0.96208530805687209</v>
      </c>
      <c r="BW25" s="19">
        <f t="shared" si="9"/>
        <v>0</v>
      </c>
      <c r="BY25" s="18" t="s">
        <v>40</v>
      </c>
      <c r="BZ25" s="39">
        <v>211</v>
      </c>
      <c r="CA25" s="39">
        <v>203</v>
      </c>
      <c r="CB25" s="39">
        <v>8</v>
      </c>
      <c r="CC25" s="39">
        <v>0</v>
      </c>
      <c r="CD25" s="23">
        <f>CA25/BZ25</f>
        <v>0.96208530805687209</v>
      </c>
      <c r="CE25" s="19">
        <f t="shared" si="10"/>
        <v>0</v>
      </c>
      <c r="CG25" s="2" t="s">
        <v>40</v>
      </c>
      <c r="CH25" s="39">
        <v>211</v>
      </c>
      <c r="CI25" s="39">
        <v>203</v>
      </c>
      <c r="CJ25" s="39">
        <v>8</v>
      </c>
      <c r="CK25" s="39">
        <v>0</v>
      </c>
      <c r="CL25" s="23">
        <f>CI25/CH25</f>
        <v>0.96208530805687209</v>
      </c>
      <c r="CM25" s="19">
        <f t="shared" si="11"/>
        <v>0</v>
      </c>
      <c r="CO25" s="2" t="s">
        <v>40</v>
      </c>
      <c r="CP25" s="39">
        <v>211</v>
      </c>
      <c r="CQ25" s="39">
        <v>203</v>
      </c>
      <c r="CR25" s="39">
        <v>8</v>
      </c>
      <c r="CS25" s="39">
        <v>0</v>
      </c>
      <c r="CT25" s="23">
        <f>CQ25/CP25</f>
        <v>0.96208530805687209</v>
      </c>
      <c r="CU25" s="19">
        <f t="shared" si="12"/>
        <v>0</v>
      </c>
      <c r="CW25" s="2" t="s">
        <v>40</v>
      </c>
      <c r="CX25" s="39">
        <v>211</v>
      </c>
      <c r="CY25" s="39">
        <v>203</v>
      </c>
      <c r="CZ25" s="39">
        <v>8</v>
      </c>
      <c r="DA25" s="39">
        <v>0</v>
      </c>
      <c r="DB25" s="23">
        <f>CY25/CX25</f>
        <v>0.96208530805687209</v>
      </c>
      <c r="DC25" s="19">
        <f t="shared" si="13"/>
        <v>0</v>
      </c>
      <c r="DE25" s="2" t="s">
        <v>40</v>
      </c>
      <c r="DF25" s="39">
        <v>211</v>
      </c>
      <c r="DG25" s="39">
        <v>203</v>
      </c>
      <c r="DH25" s="39">
        <v>8</v>
      </c>
      <c r="DI25" s="39">
        <v>0</v>
      </c>
      <c r="DJ25" s="23">
        <f>DG25/DF25</f>
        <v>0.96208530805687209</v>
      </c>
      <c r="DK25" s="19">
        <f t="shared" si="14"/>
        <v>0</v>
      </c>
      <c r="DM25" s="2" t="s">
        <v>40</v>
      </c>
      <c r="DN25" s="39">
        <v>211</v>
      </c>
      <c r="DO25" s="39">
        <v>203</v>
      </c>
      <c r="DP25" s="39">
        <v>8</v>
      </c>
      <c r="DQ25" s="39">
        <v>0</v>
      </c>
      <c r="DR25" s="23">
        <f>DO25/DN25</f>
        <v>0.96208530805687209</v>
      </c>
      <c r="DS25" s="19">
        <f t="shared" si="15"/>
        <v>0</v>
      </c>
      <c r="DU25" s="2" t="s">
        <v>40</v>
      </c>
      <c r="DV25" s="39">
        <v>211</v>
      </c>
      <c r="DW25" s="39">
        <v>203</v>
      </c>
      <c r="DX25" s="39">
        <v>8</v>
      </c>
      <c r="DY25" s="39">
        <v>0</v>
      </c>
      <c r="DZ25" s="23">
        <f>DW25/DV25</f>
        <v>0.96208530805687209</v>
      </c>
      <c r="EA25" s="19">
        <f t="shared" si="16"/>
        <v>0</v>
      </c>
      <c r="EC25" s="2" t="s">
        <v>40</v>
      </c>
      <c r="ED25" s="39">
        <v>211</v>
      </c>
      <c r="EE25" s="39">
        <v>203</v>
      </c>
      <c r="EF25" s="39">
        <v>8</v>
      </c>
      <c r="EG25" s="39">
        <v>0</v>
      </c>
      <c r="EH25" s="23">
        <f>EE25/ED25</f>
        <v>0.96208530805687209</v>
      </c>
      <c r="EI25" s="19">
        <f t="shared" si="17"/>
        <v>0</v>
      </c>
      <c r="EK25" s="2" t="s">
        <v>40</v>
      </c>
      <c r="EL25" s="39">
        <v>211</v>
      </c>
      <c r="EM25" s="39">
        <v>203</v>
      </c>
      <c r="EN25" s="39">
        <v>8</v>
      </c>
      <c r="EO25" s="39">
        <v>0</v>
      </c>
      <c r="EP25" s="23">
        <f>EM25/EL25</f>
        <v>0.96208530805687209</v>
      </c>
      <c r="EQ25" s="19">
        <f t="shared" si="18"/>
        <v>0</v>
      </c>
      <c r="ES25" s="2" t="s">
        <v>40</v>
      </c>
      <c r="ET25" s="39">
        <v>211</v>
      </c>
      <c r="EU25" s="39">
        <v>203</v>
      </c>
      <c r="EV25" s="39">
        <v>8</v>
      </c>
      <c r="EW25" s="39">
        <v>0</v>
      </c>
      <c r="EX25" s="23">
        <f>EU25/ET25</f>
        <v>0.96208530805687209</v>
      </c>
      <c r="EY25" s="19">
        <f t="shared" si="19"/>
        <v>0</v>
      </c>
      <c r="FA25" s="2" t="s">
        <v>40</v>
      </c>
      <c r="FB25" s="39">
        <v>211</v>
      </c>
      <c r="FC25" s="39">
        <v>203</v>
      </c>
      <c r="FD25" s="39">
        <v>8</v>
      </c>
      <c r="FE25" s="39">
        <v>0</v>
      </c>
      <c r="FF25" s="23">
        <f>FC25/FB25</f>
        <v>0.96208530805687209</v>
      </c>
      <c r="FG25" s="19">
        <f t="shared" si="20"/>
        <v>0</v>
      </c>
      <c r="FI25" s="2" t="s">
        <v>40</v>
      </c>
      <c r="FJ25" s="39">
        <v>211</v>
      </c>
      <c r="FK25" s="39">
        <v>203</v>
      </c>
      <c r="FL25" s="39">
        <v>8</v>
      </c>
      <c r="FM25" s="39">
        <v>0</v>
      </c>
      <c r="FN25" s="23">
        <f>FK25/FJ25</f>
        <v>0.96208530805687209</v>
      </c>
      <c r="FO25" s="19">
        <f t="shared" si="21"/>
        <v>0</v>
      </c>
      <c r="FQ25" s="2" t="s">
        <v>40</v>
      </c>
      <c r="FR25" s="39">
        <v>211</v>
      </c>
      <c r="FS25" s="39">
        <v>203</v>
      </c>
      <c r="FT25" s="39">
        <v>8</v>
      </c>
      <c r="FU25" s="39">
        <v>0</v>
      </c>
      <c r="FV25" s="23">
        <f>FS25/FR25</f>
        <v>0.96208530805687209</v>
      </c>
      <c r="FW25" s="19">
        <f t="shared" si="22"/>
        <v>0</v>
      </c>
      <c r="FY25" s="2" t="s">
        <v>40</v>
      </c>
      <c r="FZ25" s="39">
        <v>211</v>
      </c>
      <c r="GA25" s="39">
        <v>203</v>
      </c>
      <c r="GB25" s="39">
        <v>8</v>
      </c>
      <c r="GC25" s="39">
        <v>0</v>
      </c>
      <c r="GD25" s="23">
        <f>GA25/FZ25</f>
        <v>0.96208530805687209</v>
      </c>
      <c r="GE25" s="19">
        <f t="shared" si="23"/>
        <v>0</v>
      </c>
      <c r="GG25" s="2" t="s">
        <v>40</v>
      </c>
      <c r="GH25" s="39">
        <v>211</v>
      </c>
      <c r="GI25" s="39">
        <v>203</v>
      </c>
      <c r="GJ25" s="39">
        <v>8</v>
      </c>
      <c r="GK25" s="39">
        <v>0</v>
      </c>
      <c r="GL25" s="23">
        <f>GI25/GH25</f>
        <v>0.96208530805687209</v>
      </c>
      <c r="GM25" s="19">
        <f t="shared" si="24"/>
        <v>0</v>
      </c>
      <c r="GO25" s="2" t="s">
        <v>40</v>
      </c>
      <c r="GP25" s="39">
        <v>211</v>
      </c>
      <c r="GQ25" s="39">
        <v>203</v>
      </c>
      <c r="GR25" s="39">
        <v>8</v>
      </c>
      <c r="GS25" s="39">
        <v>0</v>
      </c>
      <c r="GT25" s="23">
        <f>GQ25/GP25</f>
        <v>0.96208530805687209</v>
      </c>
      <c r="GU25" s="19">
        <f t="shared" si="25"/>
        <v>0</v>
      </c>
      <c r="GW25" s="2" t="s">
        <v>40</v>
      </c>
      <c r="GX25" s="2">
        <v>211</v>
      </c>
      <c r="GY25" s="2">
        <v>104</v>
      </c>
      <c r="GZ25" s="2">
        <v>0</v>
      </c>
      <c r="HA25" s="2">
        <v>107</v>
      </c>
      <c r="HB25" s="4">
        <v>0.49</v>
      </c>
      <c r="HC25" s="19">
        <f t="shared" si="26"/>
        <v>-0.4720853080568721</v>
      </c>
      <c r="HE25" s="2" t="s">
        <v>40</v>
      </c>
      <c r="HF25" s="2">
        <v>211</v>
      </c>
      <c r="HG25" s="2">
        <v>104</v>
      </c>
      <c r="HH25" s="2">
        <v>0</v>
      </c>
      <c r="HI25" s="2">
        <v>107</v>
      </c>
      <c r="HJ25" s="4">
        <v>0.49</v>
      </c>
      <c r="HK25" s="19">
        <f t="shared" si="27"/>
        <v>0</v>
      </c>
      <c r="HM25" s="2" t="s">
        <v>40</v>
      </c>
      <c r="HN25" s="2">
        <v>211</v>
      </c>
      <c r="HO25" s="2">
        <v>104</v>
      </c>
      <c r="HP25" s="2">
        <v>0</v>
      </c>
      <c r="HQ25" s="2">
        <v>107</v>
      </c>
      <c r="HR25" s="4">
        <v>0.49</v>
      </c>
      <c r="HS25" s="19">
        <f t="shared" si="28"/>
        <v>0</v>
      </c>
      <c r="HU25" s="2" t="s">
        <v>40</v>
      </c>
      <c r="HV25" s="2">
        <v>211</v>
      </c>
      <c r="HW25" s="2">
        <v>104</v>
      </c>
      <c r="HX25" s="2">
        <v>0</v>
      </c>
      <c r="HY25" s="2">
        <v>107</v>
      </c>
      <c r="HZ25" s="4">
        <v>0.49</v>
      </c>
      <c r="IA25" s="19">
        <f t="shared" si="29"/>
        <v>0</v>
      </c>
      <c r="IC25" s="2" t="s">
        <v>40</v>
      </c>
      <c r="ID25" s="2">
        <v>211</v>
      </c>
      <c r="IE25" s="2">
        <v>104</v>
      </c>
      <c r="IF25" s="2">
        <v>0</v>
      </c>
      <c r="IG25" s="2">
        <v>107</v>
      </c>
      <c r="IH25" s="4">
        <v>0.49</v>
      </c>
      <c r="II25" s="19">
        <f t="shared" si="30"/>
        <v>0</v>
      </c>
      <c r="IK25" s="2" t="s">
        <v>40</v>
      </c>
      <c r="IL25" s="2">
        <v>211</v>
      </c>
      <c r="IM25" s="2">
        <v>104</v>
      </c>
      <c r="IN25" s="2">
        <v>0</v>
      </c>
      <c r="IO25" s="2">
        <v>107</v>
      </c>
      <c r="IP25" s="4">
        <v>0.49</v>
      </c>
      <c r="IQ25" s="19">
        <f t="shared" si="31"/>
        <v>0</v>
      </c>
      <c r="IS25" s="2" t="s">
        <v>40</v>
      </c>
      <c r="IT25" s="2">
        <v>211</v>
      </c>
      <c r="IU25" s="2">
        <v>104</v>
      </c>
      <c r="IV25" s="2">
        <v>0</v>
      </c>
      <c r="IW25" s="2">
        <v>107</v>
      </c>
      <c r="IX25" s="4">
        <v>0.49</v>
      </c>
      <c r="IY25" s="19">
        <f t="shared" si="32"/>
        <v>0</v>
      </c>
      <c r="JA25" s="2" t="s">
        <v>40</v>
      </c>
      <c r="JB25" s="2">
        <v>211</v>
      </c>
      <c r="JC25" s="2">
        <v>104</v>
      </c>
      <c r="JD25" s="2">
        <v>0</v>
      </c>
      <c r="JE25" s="2">
        <v>107</v>
      </c>
      <c r="JF25" s="4">
        <v>0.49</v>
      </c>
      <c r="JG25" s="19">
        <f t="shared" si="33"/>
        <v>0</v>
      </c>
      <c r="JI25" s="2" t="s">
        <v>40</v>
      </c>
      <c r="JJ25" s="2">
        <v>211</v>
      </c>
      <c r="JK25" s="2">
        <v>104</v>
      </c>
      <c r="JL25" s="2">
        <v>0</v>
      </c>
      <c r="JM25" s="2">
        <v>107</v>
      </c>
      <c r="JN25" s="4">
        <v>0.49</v>
      </c>
      <c r="JO25" s="19">
        <f t="shared" si="34"/>
        <v>0</v>
      </c>
      <c r="JQ25" s="2" t="s">
        <v>40</v>
      </c>
      <c r="JR25" s="2">
        <v>211</v>
      </c>
      <c r="JS25" s="2">
        <v>104</v>
      </c>
      <c r="JT25" s="2">
        <v>0</v>
      </c>
      <c r="JU25" s="2">
        <v>107</v>
      </c>
      <c r="JV25" s="4">
        <v>0.49</v>
      </c>
      <c r="JW25" s="19">
        <f t="shared" si="35"/>
        <v>0</v>
      </c>
      <c r="JY25" s="2" t="s">
        <v>40</v>
      </c>
      <c r="JZ25" s="2">
        <v>211</v>
      </c>
      <c r="KA25" s="2">
        <v>104</v>
      </c>
      <c r="KB25" s="2">
        <v>0</v>
      </c>
      <c r="KC25" s="2">
        <v>107</v>
      </c>
      <c r="KD25" s="4">
        <v>0.49</v>
      </c>
      <c r="KE25" s="19">
        <f t="shared" si="36"/>
        <v>0</v>
      </c>
      <c r="KG25" s="2" t="s">
        <v>40</v>
      </c>
      <c r="KH25" s="2">
        <v>211</v>
      </c>
      <c r="KI25" s="2">
        <v>104</v>
      </c>
      <c r="KJ25" s="2">
        <v>0</v>
      </c>
      <c r="KK25" s="2">
        <v>107</v>
      </c>
      <c r="KL25" s="4">
        <v>0.49</v>
      </c>
      <c r="KM25" s="19">
        <f t="shared" si="37"/>
        <v>0</v>
      </c>
      <c r="KO25" s="2" t="s">
        <v>40</v>
      </c>
      <c r="KP25" s="2">
        <v>211</v>
      </c>
      <c r="KQ25" s="2">
        <v>104</v>
      </c>
      <c r="KR25" s="2">
        <v>0</v>
      </c>
      <c r="KS25" s="2">
        <v>107</v>
      </c>
      <c r="KT25" s="4">
        <v>0.49</v>
      </c>
      <c r="KU25" s="19">
        <f t="shared" si="38"/>
        <v>0</v>
      </c>
      <c r="KW25" s="2" t="s">
        <v>40</v>
      </c>
      <c r="KX25" s="2">
        <v>211</v>
      </c>
      <c r="KY25" s="2">
        <v>104</v>
      </c>
      <c r="KZ25" s="2">
        <v>0</v>
      </c>
      <c r="LA25" s="2">
        <v>107</v>
      </c>
      <c r="LB25" s="4">
        <v>0.49</v>
      </c>
      <c r="LC25" s="19">
        <f t="shared" si="39"/>
        <v>0</v>
      </c>
      <c r="LE25" s="2" t="s">
        <v>40</v>
      </c>
      <c r="LF25" s="2">
        <v>211</v>
      </c>
      <c r="LG25" s="2">
        <v>104</v>
      </c>
      <c r="LH25" s="2">
        <v>0</v>
      </c>
      <c r="LI25" s="2">
        <v>107</v>
      </c>
      <c r="LJ25" s="4">
        <v>0.49</v>
      </c>
      <c r="LK25" s="19">
        <f t="shared" si="40"/>
        <v>0</v>
      </c>
      <c r="LM25" s="2" t="s">
        <v>40</v>
      </c>
      <c r="LN25" s="2">
        <v>211</v>
      </c>
      <c r="LO25" s="2">
        <v>104</v>
      </c>
      <c r="LP25" s="2">
        <v>0</v>
      </c>
      <c r="LQ25" s="2">
        <v>107</v>
      </c>
      <c r="LR25" s="4">
        <v>0.49</v>
      </c>
      <c r="LS25" s="19">
        <f t="shared" si="41"/>
        <v>0</v>
      </c>
      <c r="LU25" s="2" t="s">
        <v>40</v>
      </c>
      <c r="LV25" s="2">
        <v>211</v>
      </c>
      <c r="LW25" s="2">
        <v>104</v>
      </c>
      <c r="LX25" s="2">
        <v>0</v>
      </c>
      <c r="LY25" s="2">
        <v>107</v>
      </c>
      <c r="LZ25" s="4">
        <v>0.49</v>
      </c>
      <c r="MA25" s="19">
        <f t="shared" si="42"/>
        <v>0</v>
      </c>
      <c r="MC25" s="2" t="s">
        <v>40</v>
      </c>
      <c r="MD25" s="2">
        <v>211</v>
      </c>
      <c r="ME25" s="2">
        <v>104</v>
      </c>
      <c r="MF25" s="2">
        <v>0</v>
      </c>
      <c r="MG25" s="2">
        <v>107</v>
      </c>
      <c r="MH25" s="4">
        <f t="shared" si="108"/>
        <v>0.49289099526066349</v>
      </c>
      <c r="MI25" s="19">
        <f t="shared" si="43"/>
        <v>2.8909952606634981E-3</v>
      </c>
      <c r="MK25" s="2" t="s">
        <v>40</v>
      </c>
      <c r="ML25" s="2">
        <v>211</v>
      </c>
      <c r="MM25" s="2">
        <v>104</v>
      </c>
      <c r="MN25" s="2">
        <v>0</v>
      </c>
      <c r="MO25" s="2">
        <v>107</v>
      </c>
      <c r="MP25" s="4">
        <v>0.49</v>
      </c>
      <c r="MQ25" s="19">
        <f t="shared" si="109"/>
        <v>-2.8909952606634981E-3</v>
      </c>
      <c r="MS25" s="2" t="s">
        <v>40</v>
      </c>
      <c r="MT25" s="2">
        <v>211</v>
      </c>
      <c r="MU25" s="2">
        <v>104</v>
      </c>
      <c r="MV25" s="2">
        <v>0</v>
      </c>
      <c r="MW25" s="2">
        <v>107</v>
      </c>
      <c r="MX25" s="4">
        <v>0.49</v>
      </c>
      <c r="MY25" s="19">
        <f t="shared" si="44"/>
        <v>0</v>
      </c>
      <c r="NA25" s="2" t="s">
        <v>40</v>
      </c>
      <c r="NB25" s="2">
        <v>211</v>
      </c>
      <c r="NC25" s="2">
        <v>104</v>
      </c>
      <c r="ND25" s="2">
        <v>0</v>
      </c>
      <c r="NE25" s="2">
        <v>107</v>
      </c>
      <c r="NF25" s="4">
        <v>0.49</v>
      </c>
      <c r="NG25" s="19">
        <f t="shared" si="45"/>
        <v>0</v>
      </c>
      <c r="NI25" s="2" t="s">
        <v>40</v>
      </c>
      <c r="NJ25" s="2">
        <v>211</v>
      </c>
      <c r="NK25" s="2">
        <v>104</v>
      </c>
      <c r="NL25" s="2">
        <v>0</v>
      </c>
      <c r="NM25" s="2">
        <v>107</v>
      </c>
      <c r="NN25" s="4">
        <v>0.49</v>
      </c>
      <c r="NO25" s="19">
        <f t="shared" si="46"/>
        <v>0</v>
      </c>
      <c r="NQ25" s="2" t="s">
        <v>40</v>
      </c>
      <c r="NR25" s="2">
        <v>211</v>
      </c>
      <c r="NS25" s="2">
        <v>104</v>
      </c>
      <c r="NT25" s="2">
        <v>0</v>
      </c>
      <c r="NU25" s="2">
        <v>107</v>
      </c>
      <c r="NV25" s="4">
        <v>0.49</v>
      </c>
      <c r="NW25" s="19">
        <f t="shared" si="47"/>
        <v>0</v>
      </c>
      <c r="NY25" s="2" t="s">
        <v>40</v>
      </c>
      <c r="NZ25" s="2">
        <v>211</v>
      </c>
      <c r="OA25" s="2">
        <v>104</v>
      </c>
      <c r="OB25" s="2">
        <v>0</v>
      </c>
      <c r="OC25" s="2">
        <v>107</v>
      </c>
      <c r="OD25" s="4">
        <v>0.49</v>
      </c>
      <c r="OE25" s="19">
        <f t="shared" si="48"/>
        <v>0</v>
      </c>
      <c r="OG25" s="2" t="s">
        <v>40</v>
      </c>
      <c r="OH25" s="2">
        <v>211</v>
      </c>
      <c r="OI25" s="2">
        <v>104</v>
      </c>
      <c r="OJ25" s="2">
        <v>0</v>
      </c>
      <c r="OK25" s="2">
        <v>107</v>
      </c>
      <c r="OL25" s="4">
        <v>0.49</v>
      </c>
      <c r="OM25" s="19">
        <f t="shared" si="49"/>
        <v>0</v>
      </c>
      <c r="OO25" s="2" t="s">
        <v>40</v>
      </c>
      <c r="OP25" s="2">
        <v>211</v>
      </c>
      <c r="OQ25" s="2">
        <v>104</v>
      </c>
      <c r="OR25" s="2">
        <v>0</v>
      </c>
      <c r="OS25" s="2">
        <v>107</v>
      </c>
      <c r="OT25" s="4">
        <f t="shared" si="110"/>
        <v>0.49289099526066349</v>
      </c>
      <c r="OU25" s="19">
        <f t="shared" si="50"/>
        <v>2.8909952606634981E-3</v>
      </c>
      <c r="OW25" s="129" t="s">
        <v>40</v>
      </c>
      <c r="OX25" s="129">
        <v>211</v>
      </c>
      <c r="OY25" s="129">
        <v>104</v>
      </c>
      <c r="OZ25" s="129">
        <v>0</v>
      </c>
      <c r="PA25" s="129">
        <v>107</v>
      </c>
      <c r="PB25" s="135">
        <v>0.49</v>
      </c>
      <c r="PC25" s="132">
        <v>0</v>
      </c>
      <c r="PD25" s="129"/>
      <c r="PE25" s="129" t="s">
        <v>40</v>
      </c>
      <c r="PF25" s="129">
        <v>211</v>
      </c>
      <c r="PG25" s="129">
        <v>104</v>
      </c>
      <c r="PH25" s="129">
        <v>0</v>
      </c>
      <c r="PI25" s="129">
        <v>107</v>
      </c>
      <c r="PJ25" s="135">
        <v>0.49</v>
      </c>
      <c r="PK25" s="132">
        <v>0</v>
      </c>
      <c r="PM25" s="156" t="s">
        <v>40</v>
      </c>
      <c r="PN25" s="156">
        <v>211</v>
      </c>
      <c r="PO25" s="156">
        <v>104</v>
      </c>
      <c r="PP25" s="156">
        <v>0</v>
      </c>
      <c r="PQ25" s="156">
        <v>107</v>
      </c>
      <c r="PR25" s="162">
        <v>0.49</v>
      </c>
      <c r="PS25" s="132">
        <f t="shared" si="51"/>
        <v>0</v>
      </c>
      <c r="PT25" s="121"/>
      <c r="PU25" s="156" t="s">
        <v>40</v>
      </c>
      <c r="PV25" s="156">
        <v>211</v>
      </c>
      <c r="PW25" s="156">
        <v>104</v>
      </c>
      <c r="PX25" s="156">
        <v>0</v>
      </c>
      <c r="PY25" s="156">
        <v>107</v>
      </c>
      <c r="PZ25" s="162">
        <v>0.49</v>
      </c>
      <c r="QA25" s="132">
        <f t="shared" si="52"/>
        <v>0</v>
      </c>
      <c r="QB25" s="121"/>
      <c r="QC25" s="156" t="s">
        <v>40</v>
      </c>
      <c r="QD25" s="156">
        <v>211</v>
      </c>
      <c r="QE25" s="156">
        <v>104</v>
      </c>
      <c r="QF25" s="156">
        <v>0</v>
      </c>
      <c r="QG25" s="156">
        <v>107</v>
      </c>
      <c r="QH25" s="162">
        <v>0.49</v>
      </c>
      <c r="QI25" s="132">
        <f t="shared" si="53"/>
        <v>0</v>
      </c>
      <c r="QJ25" s="121"/>
      <c r="QK25" s="156" t="s">
        <v>40</v>
      </c>
      <c r="QL25" s="156">
        <v>211</v>
      </c>
      <c r="QM25" s="156">
        <v>104</v>
      </c>
      <c r="QN25" s="156">
        <v>0</v>
      </c>
      <c r="QO25" s="156">
        <v>107</v>
      </c>
      <c r="QP25" s="162">
        <v>0.49</v>
      </c>
      <c r="QQ25" s="132">
        <f t="shared" si="54"/>
        <v>0</v>
      </c>
      <c r="QR25" s="121"/>
      <c r="QS25" s="156" t="s">
        <v>40</v>
      </c>
      <c r="QT25" s="156">
        <v>211</v>
      </c>
      <c r="QU25" s="156">
        <v>104</v>
      </c>
      <c r="QV25" s="156">
        <v>0</v>
      </c>
      <c r="QW25" s="156">
        <v>107</v>
      </c>
      <c r="QX25" s="162">
        <v>0.49</v>
      </c>
      <c r="QY25" s="158">
        <f t="shared" si="55"/>
        <v>0</v>
      </c>
      <c r="QZ25" s="121"/>
      <c r="RA25" s="156" t="s">
        <v>40</v>
      </c>
      <c r="RB25" s="156">
        <v>211</v>
      </c>
      <c r="RC25" s="156">
        <v>104</v>
      </c>
      <c r="RD25" s="156">
        <v>0</v>
      </c>
      <c r="RE25" s="156">
        <v>107</v>
      </c>
      <c r="RF25" s="162">
        <v>0.49</v>
      </c>
      <c r="RG25" s="132">
        <f t="shared" si="56"/>
        <v>0</v>
      </c>
      <c r="RH25" s="121"/>
      <c r="RI25" s="121"/>
      <c r="RJ25" s="156" t="s">
        <v>40</v>
      </c>
      <c r="RK25" s="156">
        <v>211</v>
      </c>
      <c r="RL25" s="156">
        <v>104</v>
      </c>
      <c r="RM25" s="156">
        <v>0</v>
      </c>
      <c r="RN25" s="156">
        <v>107</v>
      </c>
      <c r="RO25" s="162">
        <f t="shared" si="57"/>
        <v>0.49289099526066349</v>
      </c>
      <c r="RP25" s="132">
        <f t="shared" si="58"/>
        <v>2.8909952606634981E-3</v>
      </c>
      <c r="RQ25" s="121"/>
      <c r="RR25" s="121"/>
      <c r="RS25" s="121"/>
      <c r="RT25" s="121"/>
      <c r="RU25" s="121"/>
      <c r="RV25" s="121"/>
      <c r="RW25" s="132"/>
      <c r="RX25" s="121"/>
      <c r="RY25" s="121"/>
      <c r="RZ25" s="121"/>
      <c r="SA25" s="121"/>
      <c r="SB25" s="121"/>
      <c r="SC25" s="121"/>
      <c r="SD25" s="132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U25" s="157" t="s">
        <v>40</v>
      </c>
      <c r="SV25" s="157">
        <v>211</v>
      </c>
      <c r="SW25" s="157">
        <v>104</v>
      </c>
      <c r="SX25" s="157">
        <v>0</v>
      </c>
      <c r="SY25" s="157">
        <v>107</v>
      </c>
      <c r="SZ25" s="158">
        <f t="shared" si="111"/>
        <v>0.49289099526066349</v>
      </c>
      <c r="TA25" s="132">
        <f t="shared" si="59"/>
        <v>0</v>
      </c>
      <c r="TC25" s="157" t="s">
        <v>40</v>
      </c>
      <c r="TD25" s="157">
        <v>211</v>
      </c>
      <c r="TE25" s="157">
        <v>104</v>
      </c>
      <c r="TF25" s="157">
        <v>0</v>
      </c>
      <c r="TG25" s="157">
        <v>107</v>
      </c>
      <c r="TH25" s="158">
        <f t="shared" si="60"/>
        <v>0.49289099526066349</v>
      </c>
      <c r="TI25" s="132">
        <f t="shared" si="61"/>
        <v>0</v>
      </c>
      <c r="TK25" s="157" t="s">
        <v>40</v>
      </c>
      <c r="TL25" s="157">
        <v>211</v>
      </c>
      <c r="TM25" s="157">
        <v>104</v>
      </c>
      <c r="TN25" s="157">
        <v>0</v>
      </c>
      <c r="TO25" s="157">
        <v>107</v>
      </c>
      <c r="TP25" s="158">
        <f t="shared" si="62"/>
        <v>0.49289099526066349</v>
      </c>
      <c r="TQ25" s="132">
        <f t="shared" si="63"/>
        <v>0</v>
      </c>
      <c r="TS25" s="157" t="s">
        <v>40</v>
      </c>
      <c r="TT25" s="157">
        <v>211</v>
      </c>
      <c r="TU25" s="157">
        <v>104</v>
      </c>
      <c r="TV25" s="157">
        <v>0</v>
      </c>
      <c r="TW25" s="157">
        <v>107</v>
      </c>
      <c r="TX25" s="158">
        <f t="shared" si="64"/>
        <v>0.49289099526066349</v>
      </c>
      <c r="TY25" s="132">
        <f t="shared" si="65"/>
        <v>0</v>
      </c>
      <c r="UA25" s="157" t="s">
        <v>40</v>
      </c>
      <c r="UB25" s="157">
        <v>211</v>
      </c>
      <c r="UC25" s="157">
        <v>104</v>
      </c>
      <c r="UD25" s="157">
        <v>0</v>
      </c>
      <c r="UE25" s="157">
        <v>107</v>
      </c>
      <c r="UF25" s="158">
        <f t="shared" si="66"/>
        <v>0.49289099526066349</v>
      </c>
      <c r="UG25" s="132">
        <f t="shared" si="67"/>
        <v>0</v>
      </c>
      <c r="UI25" s="157" t="s">
        <v>40</v>
      </c>
      <c r="UJ25" s="157">
        <v>211</v>
      </c>
      <c r="UK25" s="157">
        <v>104</v>
      </c>
      <c r="UL25" s="157">
        <v>0</v>
      </c>
      <c r="UM25" s="157">
        <v>107</v>
      </c>
      <c r="UN25" s="158">
        <f t="shared" si="68"/>
        <v>0.49289099526066349</v>
      </c>
      <c r="UO25" s="132">
        <f t="shared" si="69"/>
        <v>0</v>
      </c>
      <c r="UQ25" s="157" t="s">
        <v>40</v>
      </c>
      <c r="UR25" s="157">
        <v>211</v>
      </c>
      <c r="US25" s="157">
        <v>104</v>
      </c>
      <c r="UT25" s="157">
        <v>0</v>
      </c>
      <c r="UU25" s="157">
        <v>107</v>
      </c>
      <c r="UV25" s="158">
        <f t="shared" si="70"/>
        <v>0.49289099526066349</v>
      </c>
      <c r="UW25" s="132">
        <f t="shared" si="71"/>
        <v>0</v>
      </c>
      <c r="UY25" s="157" t="s">
        <v>40</v>
      </c>
      <c r="UZ25" s="157">
        <v>211</v>
      </c>
      <c r="VA25" s="157">
        <v>104</v>
      </c>
      <c r="VB25" s="157">
        <v>0</v>
      </c>
      <c r="VC25" s="157">
        <v>107</v>
      </c>
      <c r="VD25" s="158">
        <f t="shared" si="72"/>
        <v>0.49289099526066349</v>
      </c>
      <c r="VE25" s="132">
        <f t="shared" si="73"/>
        <v>0</v>
      </c>
      <c r="VG25" s="157" t="s">
        <v>40</v>
      </c>
      <c r="VH25" s="157">
        <v>211</v>
      </c>
      <c r="VI25" s="157">
        <v>104</v>
      </c>
      <c r="VJ25" s="157">
        <v>0</v>
      </c>
      <c r="VK25" s="157">
        <v>107</v>
      </c>
      <c r="VL25" s="158">
        <f t="shared" si="74"/>
        <v>0.49289099526066349</v>
      </c>
      <c r="VM25" s="132">
        <f t="shared" si="75"/>
        <v>0</v>
      </c>
      <c r="VO25" s="157" t="s">
        <v>40</v>
      </c>
      <c r="VP25" s="157">
        <v>211</v>
      </c>
      <c r="VQ25" s="157">
        <v>104</v>
      </c>
      <c r="VR25" s="157">
        <v>0</v>
      </c>
      <c r="VS25" s="157">
        <v>107</v>
      </c>
      <c r="VT25" s="158">
        <f t="shared" si="76"/>
        <v>0.49289099526066349</v>
      </c>
      <c r="VU25" s="132">
        <f t="shared" si="77"/>
        <v>0</v>
      </c>
      <c r="VW25" s="157" t="s">
        <v>40</v>
      </c>
      <c r="VX25" s="157">
        <v>211</v>
      </c>
      <c r="VY25" s="157">
        <v>104</v>
      </c>
      <c r="VZ25" s="157">
        <v>0</v>
      </c>
      <c r="WA25" s="157">
        <v>107</v>
      </c>
      <c r="WB25" s="158">
        <f t="shared" si="78"/>
        <v>0.49289099526066349</v>
      </c>
      <c r="WC25" s="132">
        <f t="shared" si="79"/>
        <v>0</v>
      </c>
      <c r="WE25" s="157" t="s">
        <v>40</v>
      </c>
      <c r="WF25" s="157">
        <v>211</v>
      </c>
      <c r="WG25" s="157">
        <v>104</v>
      </c>
      <c r="WH25" s="157">
        <v>0</v>
      </c>
      <c r="WI25" s="157">
        <v>107</v>
      </c>
      <c r="WJ25" s="158">
        <f t="shared" si="112"/>
        <v>0.49289099526066349</v>
      </c>
      <c r="WK25" s="132">
        <f t="shared" si="113"/>
        <v>0</v>
      </c>
      <c r="WM25" s="157" t="s">
        <v>40</v>
      </c>
      <c r="WN25" s="157">
        <v>211</v>
      </c>
      <c r="WO25" s="157">
        <v>104</v>
      </c>
      <c r="WP25" s="157">
        <v>0</v>
      </c>
      <c r="WQ25" s="157">
        <v>107</v>
      </c>
      <c r="WR25" s="158">
        <f t="shared" si="82"/>
        <v>0.49289099526066349</v>
      </c>
      <c r="WS25" s="132">
        <f t="shared" si="83"/>
        <v>0</v>
      </c>
      <c r="WU25" s="157" t="s">
        <v>40</v>
      </c>
      <c r="WV25" s="157">
        <v>211</v>
      </c>
      <c r="WW25" s="157">
        <v>104</v>
      </c>
      <c r="WX25" s="157">
        <v>0</v>
      </c>
      <c r="WY25" s="157">
        <v>107</v>
      </c>
      <c r="WZ25" s="158">
        <f t="shared" si="84"/>
        <v>0.49289099526066349</v>
      </c>
      <c r="XA25" s="132">
        <f t="shared" si="85"/>
        <v>0</v>
      </c>
      <c r="XC25" s="157" t="s">
        <v>40</v>
      </c>
      <c r="XD25" s="157">
        <v>211</v>
      </c>
      <c r="XE25" s="157">
        <v>104</v>
      </c>
      <c r="XF25" s="157">
        <v>0</v>
      </c>
      <c r="XG25" s="157">
        <v>107</v>
      </c>
      <c r="XH25" s="158">
        <f t="shared" si="86"/>
        <v>0.49289099526066349</v>
      </c>
      <c r="XI25" s="132">
        <f t="shared" si="87"/>
        <v>0</v>
      </c>
      <c r="XK25" s="157" t="s">
        <v>40</v>
      </c>
      <c r="XL25" s="157">
        <v>211</v>
      </c>
      <c r="XM25" s="157">
        <v>104</v>
      </c>
      <c r="XN25" s="157">
        <v>0</v>
      </c>
      <c r="XO25" s="157">
        <v>107</v>
      </c>
      <c r="XP25" s="158">
        <f t="shared" si="88"/>
        <v>0.49289099526066349</v>
      </c>
      <c r="XQ25" s="132">
        <f t="shared" si="89"/>
        <v>0</v>
      </c>
      <c r="XS25" s="157" t="s">
        <v>40</v>
      </c>
      <c r="XT25" s="157">
        <v>211</v>
      </c>
      <c r="XU25" s="157">
        <v>104</v>
      </c>
      <c r="XV25" s="157">
        <v>0</v>
      </c>
      <c r="XW25" s="157">
        <v>107</v>
      </c>
      <c r="XX25" s="158">
        <f t="shared" si="90"/>
        <v>0.49289099526066349</v>
      </c>
      <c r="XY25" s="132">
        <f t="shared" si="91"/>
        <v>0</v>
      </c>
      <c r="YA25" s="157" t="s">
        <v>40</v>
      </c>
      <c r="YB25" s="157">
        <v>211</v>
      </c>
      <c r="YC25" s="157">
        <v>104</v>
      </c>
      <c r="YD25" s="157">
        <v>0</v>
      </c>
      <c r="YE25" s="157">
        <v>107</v>
      </c>
      <c r="YF25" s="158">
        <f t="shared" si="92"/>
        <v>0.49289099526066349</v>
      </c>
      <c r="YG25" s="132">
        <f t="shared" si="93"/>
        <v>0</v>
      </c>
      <c r="YI25" s="157" t="s">
        <v>40</v>
      </c>
      <c r="YJ25" s="157">
        <v>211</v>
      </c>
      <c r="YK25" s="157">
        <v>104</v>
      </c>
      <c r="YL25" s="157">
        <v>0</v>
      </c>
      <c r="YM25" s="157">
        <v>107</v>
      </c>
      <c r="YN25" s="158">
        <f t="shared" si="94"/>
        <v>0.49289099526066349</v>
      </c>
      <c r="YO25" s="132">
        <f t="shared" si="95"/>
        <v>0</v>
      </c>
      <c r="YQ25" s="157" t="s">
        <v>40</v>
      </c>
      <c r="YR25" s="157">
        <v>211</v>
      </c>
      <c r="YS25" s="157">
        <v>104</v>
      </c>
      <c r="YT25" s="157">
        <v>0</v>
      </c>
      <c r="YU25" s="157">
        <v>107</v>
      </c>
      <c r="YV25" s="158">
        <f t="shared" si="96"/>
        <v>0.49289099526066349</v>
      </c>
      <c r="YW25" s="132">
        <f t="shared" si="97"/>
        <v>0</v>
      </c>
      <c r="YY25" s="157" t="s">
        <v>40</v>
      </c>
      <c r="YZ25" s="157">
        <v>211</v>
      </c>
      <c r="ZA25" s="157">
        <v>104</v>
      </c>
      <c r="ZB25" s="157">
        <v>0</v>
      </c>
      <c r="ZC25" s="157">
        <v>107</v>
      </c>
      <c r="ZD25" s="158">
        <f t="shared" si="98"/>
        <v>0.49289099526066349</v>
      </c>
      <c r="ZE25" s="132">
        <f t="shared" si="99"/>
        <v>0</v>
      </c>
      <c r="ZG25" s="157" t="s">
        <v>40</v>
      </c>
      <c r="ZH25" s="157">
        <v>211</v>
      </c>
      <c r="ZI25" s="157">
        <v>104</v>
      </c>
      <c r="ZJ25" s="157">
        <v>0</v>
      </c>
      <c r="ZK25" s="157">
        <v>107</v>
      </c>
      <c r="ZL25" s="158">
        <f t="shared" si="100"/>
        <v>0.49289099526066349</v>
      </c>
      <c r="ZM25" s="132">
        <f t="shared" si="101"/>
        <v>0</v>
      </c>
      <c r="ZO25" s="157" t="s">
        <v>40</v>
      </c>
      <c r="ZP25" s="157">
        <v>211</v>
      </c>
      <c r="ZQ25" s="157">
        <v>104</v>
      </c>
      <c r="ZR25" s="157">
        <v>0</v>
      </c>
      <c r="ZS25" s="157">
        <v>107</v>
      </c>
      <c r="ZT25" s="158">
        <f t="shared" si="102"/>
        <v>0.49289099526066349</v>
      </c>
      <c r="ZU25" s="132">
        <f t="shared" si="103"/>
        <v>0</v>
      </c>
      <c r="ZW25" s="157" t="s">
        <v>40</v>
      </c>
      <c r="ZX25" s="157">
        <v>211</v>
      </c>
      <c r="ZY25" s="157">
        <v>104</v>
      </c>
      <c r="ZZ25" s="157">
        <v>0</v>
      </c>
      <c r="AAA25" s="157">
        <v>107</v>
      </c>
      <c r="AAB25" s="158">
        <f t="shared" si="104"/>
        <v>0.49289099526066349</v>
      </c>
      <c r="AAC25" s="132">
        <f t="shared" si="105"/>
        <v>0</v>
      </c>
      <c r="AAE25" s="157" t="s">
        <v>40</v>
      </c>
      <c r="AAF25" s="157">
        <v>211</v>
      </c>
      <c r="AAG25" s="157">
        <v>104</v>
      </c>
      <c r="AAH25" s="157">
        <v>0</v>
      </c>
      <c r="AAI25" s="157">
        <v>107</v>
      </c>
      <c r="AAJ25" s="158">
        <f t="shared" si="106"/>
        <v>0.49289099526066349</v>
      </c>
      <c r="AAK25" s="132">
        <f t="shared" si="107"/>
        <v>0</v>
      </c>
    </row>
    <row r="26" spans="1:713" ht="15">
      <c r="A26" s="19">
        <v>0.66</v>
      </c>
      <c r="B26" s="19"/>
      <c r="C26" s="18" t="s">
        <v>41</v>
      </c>
      <c r="D26" s="18">
        <v>12</v>
      </c>
      <c r="E26" s="18">
        <v>8</v>
      </c>
      <c r="F26" s="18">
        <v>4</v>
      </c>
      <c r="G26" s="18">
        <v>0</v>
      </c>
      <c r="H26" s="19">
        <v>0.66</v>
      </c>
      <c r="J26" s="58" t="s">
        <v>41</v>
      </c>
      <c r="K26" s="58">
        <v>12</v>
      </c>
      <c r="L26" s="58">
        <v>8</v>
      </c>
      <c r="M26" s="58">
        <v>4</v>
      </c>
      <c r="N26" s="58">
        <v>0</v>
      </c>
      <c r="O26" s="59">
        <v>0.66</v>
      </c>
      <c r="P26" s="59">
        <f t="shared" si="0"/>
        <v>0</v>
      </c>
      <c r="R26" s="18" t="s">
        <v>41</v>
      </c>
      <c r="S26" s="18">
        <v>12</v>
      </c>
      <c r="T26" s="18">
        <v>8</v>
      </c>
      <c r="U26" s="18">
        <v>4</v>
      </c>
      <c r="V26" s="18">
        <v>0</v>
      </c>
      <c r="W26" s="19">
        <v>0.66</v>
      </c>
      <c r="X26" s="19">
        <f t="shared" si="1"/>
        <v>0</v>
      </c>
      <c r="Z26" s="51" t="s">
        <v>41</v>
      </c>
      <c r="AA26" s="51">
        <v>12</v>
      </c>
      <c r="AB26" s="52">
        <v>8</v>
      </c>
      <c r="AC26" s="53">
        <v>4</v>
      </c>
      <c r="AD26" s="51">
        <v>0</v>
      </c>
      <c r="AE26" s="55">
        <v>0.66</v>
      </c>
      <c r="AF26" s="19">
        <f t="shared" si="2"/>
        <v>0</v>
      </c>
      <c r="AH26" s="19">
        <v>0.66</v>
      </c>
      <c r="AI26" s="19">
        <f t="shared" si="3"/>
        <v>0</v>
      </c>
      <c r="AK26" s="18" t="s">
        <v>41</v>
      </c>
      <c r="AL26" s="18">
        <v>12</v>
      </c>
      <c r="AM26" s="18">
        <v>8</v>
      </c>
      <c r="AN26" s="18">
        <v>4</v>
      </c>
      <c r="AO26" s="18">
        <v>0</v>
      </c>
      <c r="AP26" s="19">
        <f t="shared" si="4"/>
        <v>0.66666666666666663</v>
      </c>
      <c r="AQ26" s="19">
        <f t="shared" si="5"/>
        <v>6.6666666666665986E-3</v>
      </c>
      <c r="AS26" s="18" t="s">
        <v>41</v>
      </c>
      <c r="AT26" s="18">
        <v>12</v>
      </c>
      <c r="AU26" s="18">
        <v>8</v>
      </c>
      <c r="AV26" s="18">
        <v>4</v>
      </c>
      <c r="AW26" s="18">
        <v>0</v>
      </c>
      <c r="AX26" s="19">
        <v>0.67</v>
      </c>
      <c r="AY26" s="19">
        <f t="shared" si="6"/>
        <v>3.3333333333334103E-3</v>
      </c>
      <c r="BA26" s="18" t="s">
        <v>41</v>
      </c>
      <c r="BB26" s="18">
        <v>12</v>
      </c>
      <c r="BC26" s="18">
        <v>8</v>
      </c>
      <c r="BD26" s="18">
        <v>4</v>
      </c>
      <c r="BE26" s="18">
        <v>0</v>
      </c>
      <c r="BF26" s="19">
        <v>0.67</v>
      </c>
      <c r="BG26" s="19">
        <f t="shared" si="7"/>
        <v>0</v>
      </c>
      <c r="BI26" s="18" t="s">
        <v>41</v>
      </c>
      <c r="BJ26" s="18">
        <v>12</v>
      </c>
      <c r="BK26" s="18">
        <v>8</v>
      </c>
      <c r="BL26" s="18">
        <v>4</v>
      </c>
      <c r="BM26" s="18">
        <v>0</v>
      </c>
      <c r="BN26" s="19">
        <v>0.67</v>
      </c>
      <c r="BO26" s="19">
        <f t="shared" si="8"/>
        <v>0</v>
      </c>
      <c r="BQ26" s="18" t="s">
        <v>41</v>
      </c>
      <c r="BR26" s="18">
        <v>12</v>
      </c>
      <c r="BS26" s="18">
        <v>8</v>
      </c>
      <c r="BT26" s="18">
        <v>4</v>
      </c>
      <c r="BU26" s="18">
        <v>0</v>
      </c>
      <c r="BV26" s="19">
        <v>0.67</v>
      </c>
      <c r="BW26" s="19">
        <f t="shared" si="9"/>
        <v>0</v>
      </c>
      <c r="BY26" s="18" t="s">
        <v>41</v>
      </c>
      <c r="BZ26" s="18">
        <v>12</v>
      </c>
      <c r="CA26" s="18">
        <v>8</v>
      </c>
      <c r="CB26" s="18">
        <v>4</v>
      </c>
      <c r="CC26" s="18">
        <v>0</v>
      </c>
      <c r="CD26" s="19">
        <v>0.67</v>
      </c>
      <c r="CE26" s="19">
        <f t="shared" si="10"/>
        <v>0</v>
      </c>
      <c r="CG26" s="2" t="s">
        <v>41</v>
      </c>
      <c r="CH26" s="2">
        <v>12</v>
      </c>
      <c r="CI26" s="2">
        <v>8</v>
      </c>
      <c r="CJ26" s="2">
        <v>4</v>
      </c>
      <c r="CK26" s="2">
        <v>0</v>
      </c>
      <c r="CL26" s="4">
        <v>0.67</v>
      </c>
      <c r="CM26" s="19">
        <f t="shared" si="11"/>
        <v>0</v>
      </c>
      <c r="CO26" s="2" t="s">
        <v>41</v>
      </c>
      <c r="CP26" s="2">
        <v>12</v>
      </c>
      <c r="CQ26" s="2">
        <v>8</v>
      </c>
      <c r="CR26" s="2">
        <v>4</v>
      </c>
      <c r="CS26" s="2">
        <v>0</v>
      </c>
      <c r="CT26" s="4">
        <v>0.67</v>
      </c>
      <c r="CU26" s="19">
        <f t="shared" si="12"/>
        <v>0</v>
      </c>
      <c r="CW26" s="2" t="s">
        <v>41</v>
      </c>
      <c r="CX26" s="2">
        <v>12</v>
      </c>
      <c r="CY26" s="2">
        <v>8</v>
      </c>
      <c r="CZ26" s="2">
        <v>4</v>
      </c>
      <c r="DA26" s="2">
        <v>0</v>
      </c>
      <c r="DB26" s="4">
        <v>0.67</v>
      </c>
      <c r="DC26" s="19">
        <f t="shared" si="13"/>
        <v>0</v>
      </c>
      <c r="DE26" s="2" t="s">
        <v>41</v>
      </c>
      <c r="DF26" s="2">
        <v>12</v>
      </c>
      <c r="DG26" s="2">
        <v>8</v>
      </c>
      <c r="DH26" s="2">
        <v>4</v>
      </c>
      <c r="DI26" s="2">
        <v>0</v>
      </c>
      <c r="DJ26" s="4">
        <v>0.67</v>
      </c>
      <c r="DK26" s="19">
        <f t="shared" si="14"/>
        <v>0</v>
      </c>
      <c r="DM26" s="2" t="s">
        <v>41</v>
      </c>
      <c r="DN26" s="2">
        <v>12</v>
      </c>
      <c r="DO26" s="2">
        <v>8</v>
      </c>
      <c r="DP26" s="2">
        <v>4</v>
      </c>
      <c r="DQ26" s="2">
        <v>0</v>
      </c>
      <c r="DR26" s="4">
        <v>0.67</v>
      </c>
      <c r="DS26" s="19">
        <f t="shared" si="15"/>
        <v>0</v>
      </c>
      <c r="DU26" s="2" t="s">
        <v>41</v>
      </c>
      <c r="DV26" s="2">
        <v>12</v>
      </c>
      <c r="DW26" s="2">
        <v>8</v>
      </c>
      <c r="DX26" s="2">
        <v>4</v>
      </c>
      <c r="DY26" s="2">
        <v>0</v>
      </c>
      <c r="DZ26" s="4">
        <v>0.67</v>
      </c>
      <c r="EA26" s="19">
        <f t="shared" si="16"/>
        <v>0</v>
      </c>
      <c r="EC26" s="2" t="s">
        <v>41</v>
      </c>
      <c r="ED26" s="2">
        <v>12</v>
      </c>
      <c r="EE26" s="2">
        <v>8</v>
      </c>
      <c r="EF26" s="2">
        <v>4</v>
      </c>
      <c r="EG26" s="2">
        <v>0</v>
      </c>
      <c r="EH26" s="4">
        <v>0.67</v>
      </c>
      <c r="EI26" s="19">
        <f t="shared" si="17"/>
        <v>0</v>
      </c>
      <c r="EK26" s="2" t="s">
        <v>41</v>
      </c>
      <c r="EL26" s="2">
        <v>12</v>
      </c>
      <c r="EM26" s="2">
        <v>8</v>
      </c>
      <c r="EN26" s="2">
        <v>4</v>
      </c>
      <c r="EO26" s="2">
        <v>0</v>
      </c>
      <c r="EP26" s="4">
        <v>0.67</v>
      </c>
      <c r="EQ26" s="19">
        <f t="shared" si="18"/>
        <v>0</v>
      </c>
      <c r="ES26" s="2" t="s">
        <v>41</v>
      </c>
      <c r="ET26" s="2">
        <v>12</v>
      </c>
      <c r="EU26" s="2">
        <v>8</v>
      </c>
      <c r="EV26" s="2">
        <v>4</v>
      </c>
      <c r="EW26" s="2">
        <v>0</v>
      </c>
      <c r="EX26" s="4">
        <v>0.67</v>
      </c>
      <c r="EY26" s="19">
        <f t="shared" si="19"/>
        <v>0</v>
      </c>
      <c r="FA26" s="2" t="s">
        <v>41</v>
      </c>
      <c r="FB26" s="2">
        <v>12</v>
      </c>
      <c r="FC26" s="2">
        <v>8</v>
      </c>
      <c r="FD26" s="2">
        <v>4</v>
      </c>
      <c r="FE26" s="2">
        <v>0</v>
      </c>
      <c r="FF26" s="4">
        <v>0.67</v>
      </c>
      <c r="FG26" s="19">
        <f t="shared" si="20"/>
        <v>0</v>
      </c>
      <c r="FI26" s="2" t="s">
        <v>41</v>
      </c>
      <c r="FJ26" s="2">
        <v>12</v>
      </c>
      <c r="FK26" s="2">
        <v>8</v>
      </c>
      <c r="FL26" s="2">
        <v>4</v>
      </c>
      <c r="FM26" s="2">
        <v>0</v>
      </c>
      <c r="FN26" s="4">
        <v>0.67</v>
      </c>
      <c r="FO26" s="19">
        <f t="shared" si="21"/>
        <v>0</v>
      </c>
      <c r="FQ26" s="2" t="s">
        <v>41</v>
      </c>
      <c r="FR26" s="2">
        <v>12</v>
      </c>
      <c r="FS26" s="2">
        <v>8</v>
      </c>
      <c r="FT26" s="2">
        <v>4</v>
      </c>
      <c r="FU26" s="2">
        <v>0</v>
      </c>
      <c r="FV26" s="4">
        <v>0.67</v>
      </c>
      <c r="FW26" s="19">
        <f t="shared" si="22"/>
        <v>0</v>
      </c>
      <c r="FY26" s="2" t="s">
        <v>41</v>
      </c>
      <c r="FZ26" s="2">
        <v>12</v>
      </c>
      <c r="GA26" s="2">
        <v>8</v>
      </c>
      <c r="GB26" s="2">
        <v>4</v>
      </c>
      <c r="GC26" s="2">
        <v>0</v>
      </c>
      <c r="GD26" s="4">
        <v>0.67</v>
      </c>
      <c r="GE26" s="19">
        <f t="shared" si="23"/>
        <v>0</v>
      </c>
      <c r="GG26" s="2" t="s">
        <v>41</v>
      </c>
      <c r="GH26" s="2">
        <v>12</v>
      </c>
      <c r="GI26" s="2">
        <v>8</v>
      </c>
      <c r="GJ26" s="2">
        <v>4</v>
      </c>
      <c r="GK26" s="2">
        <v>0</v>
      </c>
      <c r="GL26" s="4">
        <v>0.67</v>
      </c>
      <c r="GM26" s="19">
        <f t="shared" si="24"/>
        <v>0</v>
      </c>
      <c r="GO26" s="2" t="s">
        <v>41</v>
      </c>
      <c r="GP26" s="2">
        <v>12</v>
      </c>
      <c r="GQ26" s="2">
        <v>8</v>
      </c>
      <c r="GR26" s="2">
        <v>4</v>
      </c>
      <c r="GS26" s="2">
        <v>0</v>
      </c>
      <c r="GT26" s="4">
        <v>0.67</v>
      </c>
      <c r="GU26" s="19">
        <f t="shared" si="25"/>
        <v>0</v>
      </c>
      <c r="GW26" s="2" t="s">
        <v>41</v>
      </c>
      <c r="GX26" s="2">
        <v>12</v>
      </c>
      <c r="GY26" s="2">
        <v>8</v>
      </c>
      <c r="GZ26" s="2">
        <v>4</v>
      </c>
      <c r="HA26" s="2">
        <v>0</v>
      </c>
      <c r="HB26" s="4">
        <v>0.67</v>
      </c>
      <c r="HC26" s="19">
        <f t="shared" si="26"/>
        <v>0</v>
      </c>
      <c r="HE26" s="2" t="s">
        <v>41</v>
      </c>
      <c r="HF26" s="2">
        <v>12</v>
      </c>
      <c r="HG26" s="2">
        <v>8</v>
      </c>
      <c r="HH26" s="2">
        <v>4</v>
      </c>
      <c r="HI26" s="2">
        <v>0</v>
      </c>
      <c r="HJ26" s="4">
        <v>0.67</v>
      </c>
      <c r="HK26" s="19">
        <f t="shared" si="27"/>
        <v>0</v>
      </c>
      <c r="HM26" s="2" t="s">
        <v>41</v>
      </c>
      <c r="HN26" s="2">
        <v>12</v>
      </c>
      <c r="HO26" s="2">
        <v>8</v>
      </c>
      <c r="HP26" s="2">
        <v>4</v>
      </c>
      <c r="HQ26" s="2">
        <v>0</v>
      </c>
      <c r="HR26" s="4">
        <v>0.67</v>
      </c>
      <c r="HS26" s="19">
        <f t="shared" si="28"/>
        <v>0</v>
      </c>
      <c r="HU26" s="2" t="s">
        <v>41</v>
      </c>
      <c r="HV26" s="2">
        <v>12</v>
      </c>
      <c r="HW26" s="2">
        <v>8</v>
      </c>
      <c r="HX26" s="2">
        <v>4</v>
      </c>
      <c r="HY26" s="2">
        <v>0</v>
      </c>
      <c r="HZ26" s="4">
        <v>0.67</v>
      </c>
      <c r="IA26" s="19">
        <f t="shared" si="29"/>
        <v>0</v>
      </c>
      <c r="IC26" s="2" t="s">
        <v>41</v>
      </c>
      <c r="ID26" s="2">
        <v>12</v>
      </c>
      <c r="IE26" s="2">
        <v>8</v>
      </c>
      <c r="IF26" s="2">
        <v>4</v>
      </c>
      <c r="IG26" s="2">
        <v>0</v>
      </c>
      <c r="IH26" s="4">
        <v>0.67</v>
      </c>
      <c r="II26" s="19">
        <f t="shared" si="30"/>
        <v>0</v>
      </c>
      <c r="IK26" s="2" t="s">
        <v>41</v>
      </c>
      <c r="IL26" s="2">
        <v>12</v>
      </c>
      <c r="IM26" s="2">
        <v>8</v>
      </c>
      <c r="IN26" s="2">
        <v>4</v>
      </c>
      <c r="IO26" s="2">
        <v>0</v>
      </c>
      <c r="IP26" s="4">
        <v>0.67</v>
      </c>
      <c r="IQ26" s="19">
        <f t="shared" si="31"/>
        <v>0</v>
      </c>
      <c r="IS26" s="2" t="s">
        <v>41</v>
      </c>
      <c r="IT26" s="2">
        <v>12</v>
      </c>
      <c r="IU26" s="2">
        <v>8</v>
      </c>
      <c r="IV26" s="2">
        <v>4</v>
      </c>
      <c r="IW26" s="2">
        <v>0</v>
      </c>
      <c r="IX26" s="4">
        <v>0.67</v>
      </c>
      <c r="IY26" s="19">
        <f t="shared" si="32"/>
        <v>0</v>
      </c>
      <c r="JA26" s="2" t="s">
        <v>41</v>
      </c>
      <c r="JB26" s="2">
        <v>12</v>
      </c>
      <c r="JC26" s="2">
        <v>8</v>
      </c>
      <c r="JD26" s="2">
        <v>4</v>
      </c>
      <c r="JE26" s="2">
        <v>0</v>
      </c>
      <c r="JF26" s="4">
        <v>0.67</v>
      </c>
      <c r="JG26" s="19">
        <f t="shared" si="33"/>
        <v>0</v>
      </c>
      <c r="JI26" s="2" t="s">
        <v>41</v>
      </c>
      <c r="JJ26" s="2">
        <v>12</v>
      </c>
      <c r="JK26" s="2">
        <v>8</v>
      </c>
      <c r="JL26" s="2">
        <v>4</v>
      </c>
      <c r="JM26" s="2">
        <v>0</v>
      </c>
      <c r="JN26" s="4">
        <v>0.67</v>
      </c>
      <c r="JO26" s="19">
        <f t="shared" si="34"/>
        <v>0</v>
      </c>
      <c r="JQ26" s="2" t="s">
        <v>41</v>
      </c>
      <c r="JR26" s="2">
        <v>12</v>
      </c>
      <c r="JS26" s="2">
        <v>8</v>
      </c>
      <c r="JT26" s="2">
        <v>4</v>
      </c>
      <c r="JU26" s="2">
        <v>0</v>
      </c>
      <c r="JV26" s="4">
        <v>0.67</v>
      </c>
      <c r="JW26" s="19">
        <f t="shared" si="35"/>
        <v>0</v>
      </c>
      <c r="JY26" s="2" t="s">
        <v>41</v>
      </c>
      <c r="JZ26" s="2">
        <v>12</v>
      </c>
      <c r="KA26" s="2">
        <v>8</v>
      </c>
      <c r="KB26" s="2">
        <v>4</v>
      </c>
      <c r="KC26" s="2">
        <v>0</v>
      </c>
      <c r="KD26" s="4">
        <v>0.67</v>
      </c>
      <c r="KE26" s="19">
        <f t="shared" si="36"/>
        <v>0</v>
      </c>
      <c r="KG26" s="2" t="s">
        <v>41</v>
      </c>
      <c r="KH26" s="2">
        <v>12</v>
      </c>
      <c r="KI26" s="2">
        <v>8</v>
      </c>
      <c r="KJ26" s="2">
        <v>4</v>
      </c>
      <c r="KK26" s="2">
        <v>0</v>
      </c>
      <c r="KL26" s="4">
        <v>0.67</v>
      </c>
      <c r="KM26" s="19">
        <f t="shared" si="37"/>
        <v>0</v>
      </c>
      <c r="KO26" s="2" t="s">
        <v>41</v>
      </c>
      <c r="KP26" s="2">
        <v>12</v>
      </c>
      <c r="KQ26" s="2">
        <v>8</v>
      </c>
      <c r="KR26" s="2">
        <v>4</v>
      </c>
      <c r="KS26" s="2">
        <v>0</v>
      </c>
      <c r="KT26" s="4">
        <v>0.67</v>
      </c>
      <c r="KU26" s="19">
        <f t="shared" si="38"/>
        <v>0</v>
      </c>
      <c r="KW26" s="2" t="s">
        <v>41</v>
      </c>
      <c r="KX26" s="2">
        <v>12</v>
      </c>
      <c r="KY26" s="2">
        <v>8</v>
      </c>
      <c r="KZ26" s="2">
        <v>4</v>
      </c>
      <c r="LA26" s="2">
        <v>0</v>
      </c>
      <c r="LB26" s="4">
        <v>0.67</v>
      </c>
      <c r="LC26" s="19">
        <f t="shared" si="39"/>
        <v>0</v>
      </c>
      <c r="LE26" s="2" t="s">
        <v>41</v>
      </c>
      <c r="LF26" s="2">
        <v>12</v>
      </c>
      <c r="LG26" s="2">
        <v>8</v>
      </c>
      <c r="LH26" s="2">
        <v>4</v>
      </c>
      <c r="LI26" s="2">
        <v>0</v>
      </c>
      <c r="LJ26" s="4">
        <v>0.67</v>
      </c>
      <c r="LK26" s="19">
        <f t="shared" si="40"/>
        <v>0</v>
      </c>
      <c r="LM26" s="2" t="s">
        <v>41</v>
      </c>
      <c r="LN26" s="2">
        <v>12</v>
      </c>
      <c r="LO26" s="2">
        <v>8</v>
      </c>
      <c r="LP26" s="2">
        <v>4</v>
      </c>
      <c r="LQ26" s="2">
        <v>0</v>
      </c>
      <c r="LR26" s="4">
        <v>0.67</v>
      </c>
      <c r="LS26" s="19">
        <f t="shared" si="41"/>
        <v>0</v>
      </c>
      <c r="LU26" s="2" t="s">
        <v>41</v>
      </c>
      <c r="LV26" s="2">
        <v>12</v>
      </c>
      <c r="LW26" s="2">
        <v>8</v>
      </c>
      <c r="LX26" s="2">
        <v>4</v>
      </c>
      <c r="LY26" s="2">
        <v>0</v>
      </c>
      <c r="LZ26" s="4">
        <v>0.67</v>
      </c>
      <c r="MA26" s="19">
        <f t="shared" si="42"/>
        <v>0</v>
      </c>
      <c r="MC26" s="2" t="s">
        <v>41</v>
      </c>
      <c r="MD26" s="2">
        <v>12</v>
      </c>
      <c r="ME26" s="2">
        <v>8</v>
      </c>
      <c r="MF26" s="2">
        <v>4</v>
      </c>
      <c r="MG26" s="2">
        <v>0</v>
      </c>
      <c r="MH26" s="4">
        <f t="shared" si="108"/>
        <v>0.66666666666666663</v>
      </c>
      <c r="MI26" s="19">
        <f t="shared" si="43"/>
        <v>-3.3333333333334103E-3</v>
      </c>
      <c r="MK26" s="2" t="s">
        <v>41</v>
      </c>
      <c r="ML26" s="2">
        <v>12</v>
      </c>
      <c r="MM26" s="2">
        <v>8</v>
      </c>
      <c r="MN26" s="2">
        <v>4</v>
      </c>
      <c r="MO26" s="2">
        <v>0</v>
      </c>
      <c r="MP26" s="4">
        <v>0.67</v>
      </c>
      <c r="MQ26" s="19">
        <f t="shared" si="109"/>
        <v>3.3333333333334103E-3</v>
      </c>
      <c r="MS26" s="2" t="s">
        <v>41</v>
      </c>
      <c r="MT26" s="2">
        <v>12</v>
      </c>
      <c r="MU26" s="2">
        <v>8</v>
      </c>
      <c r="MV26" s="2">
        <v>4</v>
      </c>
      <c r="MW26" s="2">
        <v>0</v>
      </c>
      <c r="MX26" s="4">
        <v>0.67</v>
      </c>
      <c r="MY26" s="19">
        <f t="shared" si="44"/>
        <v>0</v>
      </c>
      <c r="NA26" s="2" t="s">
        <v>41</v>
      </c>
      <c r="NB26" s="2">
        <v>12</v>
      </c>
      <c r="NC26" s="2">
        <v>8</v>
      </c>
      <c r="ND26" s="2">
        <v>4</v>
      </c>
      <c r="NE26" s="2">
        <v>0</v>
      </c>
      <c r="NF26" s="4">
        <v>0.67</v>
      </c>
      <c r="NG26" s="19">
        <f t="shared" si="45"/>
        <v>0</v>
      </c>
      <c r="NI26" s="2" t="s">
        <v>41</v>
      </c>
      <c r="NJ26" s="2">
        <v>12</v>
      </c>
      <c r="NK26" s="2">
        <v>8</v>
      </c>
      <c r="NL26" s="2">
        <v>4</v>
      </c>
      <c r="NM26" s="2">
        <v>0</v>
      </c>
      <c r="NN26" s="4">
        <v>0.67</v>
      </c>
      <c r="NO26" s="19">
        <f t="shared" si="46"/>
        <v>0</v>
      </c>
      <c r="NQ26" s="2" t="s">
        <v>41</v>
      </c>
      <c r="NR26" s="2">
        <v>12</v>
      </c>
      <c r="NS26" s="2">
        <v>8</v>
      </c>
      <c r="NT26" s="2">
        <v>4</v>
      </c>
      <c r="NU26" s="2">
        <v>0</v>
      </c>
      <c r="NV26" s="4">
        <v>0.67</v>
      </c>
      <c r="NW26" s="19">
        <f t="shared" si="47"/>
        <v>0</v>
      </c>
      <c r="NY26" s="2" t="s">
        <v>41</v>
      </c>
      <c r="NZ26" s="2">
        <v>12</v>
      </c>
      <c r="OA26" s="2">
        <v>8</v>
      </c>
      <c r="OB26" s="2">
        <v>4</v>
      </c>
      <c r="OC26" s="2">
        <v>0</v>
      </c>
      <c r="OD26" s="4">
        <v>0.67</v>
      </c>
      <c r="OE26" s="19">
        <f t="shared" si="48"/>
        <v>0</v>
      </c>
      <c r="OG26" s="2" t="s">
        <v>41</v>
      </c>
      <c r="OH26" s="2">
        <v>12</v>
      </c>
      <c r="OI26" s="2">
        <v>8</v>
      </c>
      <c r="OJ26" s="2">
        <v>4</v>
      </c>
      <c r="OK26" s="2">
        <v>0</v>
      </c>
      <c r="OL26" s="4">
        <v>0.67</v>
      </c>
      <c r="OM26" s="19">
        <f t="shared" si="49"/>
        <v>0</v>
      </c>
      <c r="OO26" s="2" t="s">
        <v>41</v>
      </c>
      <c r="OP26" s="2">
        <v>12</v>
      </c>
      <c r="OQ26" s="2">
        <v>8</v>
      </c>
      <c r="OR26" s="2">
        <v>4</v>
      </c>
      <c r="OS26" s="2">
        <v>0</v>
      </c>
      <c r="OT26" s="4">
        <f t="shared" si="110"/>
        <v>0.66666666666666663</v>
      </c>
      <c r="OU26" s="19">
        <f t="shared" si="50"/>
        <v>-3.3333333333334103E-3</v>
      </c>
      <c r="OW26" s="129" t="s">
        <v>41</v>
      </c>
      <c r="OX26" s="129">
        <v>12</v>
      </c>
      <c r="OY26" s="129">
        <v>8</v>
      </c>
      <c r="OZ26" s="129">
        <v>4</v>
      </c>
      <c r="PA26" s="129">
        <v>0</v>
      </c>
      <c r="PB26" s="135">
        <v>0.67</v>
      </c>
      <c r="PC26" s="132">
        <v>0</v>
      </c>
      <c r="PD26" s="129"/>
      <c r="PE26" s="129" t="s">
        <v>41</v>
      </c>
      <c r="PF26" s="129">
        <v>12</v>
      </c>
      <c r="PG26" s="129">
        <v>8</v>
      </c>
      <c r="PH26" s="129">
        <v>4</v>
      </c>
      <c r="PI26" s="129">
        <v>0</v>
      </c>
      <c r="PJ26" s="135">
        <v>0.67</v>
      </c>
      <c r="PK26" s="132">
        <v>0</v>
      </c>
      <c r="PM26" s="156" t="s">
        <v>41</v>
      </c>
      <c r="PN26" s="156">
        <v>12</v>
      </c>
      <c r="PO26" s="156">
        <v>8</v>
      </c>
      <c r="PP26" s="156">
        <v>4</v>
      </c>
      <c r="PQ26" s="156">
        <v>0</v>
      </c>
      <c r="PR26" s="162">
        <v>0.67</v>
      </c>
      <c r="PS26" s="132">
        <f t="shared" si="51"/>
        <v>0</v>
      </c>
      <c r="PT26" s="121"/>
      <c r="PU26" s="156" t="s">
        <v>41</v>
      </c>
      <c r="PV26" s="156">
        <v>12</v>
      </c>
      <c r="PW26" s="156">
        <v>8</v>
      </c>
      <c r="PX26" s="156">
        <v>4</v>
      </c>
      <c r="PY26" s="156">
        <v>0</v>
      </c>
      <c r="PZ26" s="162">
        <v>0.67</v>
      </c>
      <c r="QA26" s="132">
        <f t="shared" si="52"/>
        <v>0</v>
      </c>
      <c r="QB26" s="121"/>
      <c r="QC26" s="156" t="s">
        <v>41</v>
      </c>
      <c r="QD26" s="156">
        <v>12</v>
      </c>
      <c r="QE26" s="156">
        <v>8</v>
      </c>
      <c r="QF26" s="156">
        <v>4</v>
      </c>
      <c r="QG26" s="156">
        <v>0</v>
      </c>
      <c r="QH26" s="162">
        <v>0.67</v>
      </c>
      <c r="QI26" s="132">
        <f t="shared" si="53"/>
        <v>0</v>
      </c>
      <c r="QJ26" s="121"/>
      <c r="QK26" s="156" t="s">
        <v>41</v>
      </c>
      <c r="QL26" s="156">
        <v>12</v>
      </c>
      <c r="QM26" s="156">
        <v>8</v>
      </c>
      <c r="QN26" s="156">
        <v>4</v>
      </c>
      <c r="QO26" s="156">
        <v>0</v>
      </c>
      <c r="QP26" s="162">
        <v>0.67</v>
      </c>
      <c r="QQ26" s="132">
        <f t="shared" si="54"/>
        <v>0</v>
      </c>
      <c r="QR26" s="121"/>
      <c r="QS26" s="156" t="s">
        <v>41</v>
      </c>
      <c r="QT26" s="156">
        <v>12</v>
      </c>
      <c r="QU26" s="156">
        <v>8</v>
      </c>
      <c r="QV26" s="156">
        <v>4</v>
      </c>
      <c r="QW26" s="156">
        <v>0</v>
      </c>
      <c r="QX26" s="162">
        <v>0.67</v>
      </c>
      <c r="QY26" s="158">
        <f t="shared" si="55"/>
        <v>0</v>
      </c>
      <c r="QZ26" s="121"/>
      <c r="RA26" s="156" t="s">
        <v>41</v>
      </c>
      <c r="RB26" s="156">
        <v>12</v>
      </c>
      <c r="RC26" s="156">
        <v>8</v>
      </c>
      <c r="RD26" s="156">
        <v>4</v>
      </c>
      <c r="RE26" s="156">
        <v>0</v>
      </c>
      <c r="RF26" s="162">
        <v>0.67</v>
      </c>
      <c r="RG26" s="132">
        <f t="shared" si="56"/>
        <v>0</v>
      </c>
      <c r="RH26" s="121"/>
      <c r="RI26" s="121"/>
      <c r="RJ26" s="156" t="s">
        <v>41</v>
      </c>
      <c r="RK26" s="156">
        <v>12</v>
      </c>
      <c r="RL26" s="156">
        <v>8</v>
      </c>
      <c r="RM26" s="156">
        <v>4</v>
      </c>
      <c r="RN26" s="156">
        <v>0</v>
      </c>
      <c r="RO26" s="162">
        <f t="shared" si="57"/>
        <v>0.66666666666666663</v>
      </c>
      <c r="RP26" s="132">
        <f t="shared" si="58"/>
        <v>-3.3333333333334103E-3</v>
      </c>
      <c r="RQ26" s="121"/>
      <c r="RR26" s="121"/>
      <c r="RS26" s="121"/>
      <c r="RT26" s="121"/>
      <c r="RU26" s="121"/>
      <c r="RV26" s="121"/>
      <c r="RW26" s="132"/>
      <c r="RX26" s="121"/>
      <c r="RY26" s="121"/>
      <c r="RZ26" s="121"/>
      <c r="SA26" s="121"/>
      <c r="SB26" s="121"/>
      <c r="SC26" s="121"/>
      <c r="SD26" s="132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U26" s="157" t="s">
        <v>41</v>
      </c>
      <c r="SV26" s="157">
        <v>12</v>
      </c>
      <c r="SW26" s="157">
        <v>8</v>
      </c>
      <c r="SX26" s="157">
        <v>4</v>
      </c>
      <c r="SY26" s="157">
        <v>0</v>
      </c>
      <c r="SZ26" s="158">
        <f t="shared" si="111"/>
        <v>0.66666666666666663</v>
      </c>
      <c r="TA26" s="132">
        <f t="shared" si="59"/>
        <v>0</v>
      </c>
      <c r="TC26" s="157" t="s">
        <v>41</v>
      </c>
      <c r="TD26" s="157">
        <v>12</v>
      </c>
      <c r="TE26" s="157">
        <v>8</v>
      </c>
      <c r="TF26" s="157">
        <v>4</v>
      </c>
      <c r="TG26" s="157">
        <v>0</v>
      </c>
      <c r="TH26" s="158">
        <f t="shared" si="60"/>
        <v>0.66666666666666663</v>
      </c>
      <c r="TI26" s="132">
        <f t="shared" si="61"/>
        <v>0</v>
      </c>
      <c r="TK26" s="157" t="s">
        <v>41</v>
      </c>
      <c r="TL26" s="157">
        <v>12</v>
      </c>
      <c r="TM26" s="157">
        <v>8</v>
      </c>
      <c r="TN26" s="157">
        <v>4</v>
      </c>
      <c r="TO26" s="157">
        <v>0</v>
      </c>
      <c r="TP26" s="158">
        <f t="shared" si="62"/>
        <v>0.66666666666666663</v>
      </c>
      <c r="TQ26" s="132">
        <f t="shared" si="63"/>
        <v>0</v>
      </c>
      <c r="TS26" s="157" t="s">
        <v>41</v>
      </c>
      <c r="TT26" s="157">
        <v>12</v>
      </c>
      <c r="TU26" s="157">
        <v>6</v>
      </c>
      <c r="TV26" s="157">
        <v>6</v>
      </c>
      <c r="TW26" s="157">
        <v>0</v>
      </c>
      <c r="TX26" s="158">
        <f t="shared" si="64"/>
        <v>0.5</v>
      </c>
      <c r="TY26" s="132">
        <f t="shared" si="65"/>
        <v>-0.16666666666666663</v>
      </c>
      <c r="UA26" s="157" t="s">
        <v>41</v>
      </c>
      <c r="UB26" s="157">
        <v>12</v>
      </c>
      <c r="UC26" s="157">
        <v>6</v>
      </c>
      <c r="UD26" s="157">
        <v>6</v>
      </c>
      <c r="UE26" s="157">
        <v>0</v>
      </c>
      <c r="UF26" s="158">
        <f t="shared" si="66"/>
        <v>0.5</v>
      </c>
      <c r="UG26" s="132">
        <f t="shared" si="67"/>
        <v>0</v>
      </c>
      <c r="UI26" s="157" t="s">
        <v>41</v>
      </c>
      <c r="UJ26" s="157">
        <v>12</v>
      </c>
      <c r="UK26" s="157">
        <v>6</v>
      </c>
      <c r="UL26" s="157">
        <v>6</v>
      </c>
      <c r="UM26" s="157">
        <v>0</v>
      </c>
      <c r="UN26" s="158">
        <f t="shared" si="68"/>
        <v>0.5</v>
      </c>
      <c r="UO26" s="132">
        <f t="shared" si="69"/>
        <v>0</v>
      </c>
      <c r="UQ26" s="157" t="s">
        <v>41</v>
      </c>
      <c r="UR26" s="157">
        <v>12</v>
      </c>
      <c r="US26" s="157">
        <v>6</v>
      </c>
      <c r="UT26" s="157">
        <v>6</v>
      </c>
      <c r="UU26" s="157">
        <v>0</v>
      </c>
      <c r="UV26" s="158">
        <f t="shared" si="70"/>
        <v>0.5</v>
      </c>
      <c r="UW26" s="132">
        <f t="shared" si="71"/>
        <v>0</v>
      </c>
      <c r="UY26" s="157" t="s">
        <v>41</v>
      </c>
      <c r="UZ26" s="157">
        <v>12</v>
      </c>
      <c r="VA26" s="157">
        <v>6</v>
      </c>
      <c r="VB26" s="157">
        <v>6</v>
      </c>
      <c r="VC26" s="157">
        <v>0</v>
      </c>
      <c r="VD26" s="158">
        <f t="shared" si="72"/>
        <v>0.5</v>
      </c>
      <c r="VE26" s="132">
        <f t="shared" si="73"/>
        <v>0</v>
      </c>
      <c r="VG26" s="157" t="s">
        <v>41</v>
      </c>
      <c r="VH26" s="157">
        <v>12</v>
      </c>
      <c r="VI26" s="157">
        <v>9</v>
      </c>
      <c r="VJ26" s="157">
        <v>3</v>
      </c>
      <c r="VK26" s="157">
        <v>0</v>
      </c>
      <c r="VL26" s="158">
        <f t="shared" si="74"/>
        <v>0.75</v>
      </c>
      <c r="VM26" s="132">
        <f t="shared" si="75"/>
        <v>0.25</v>
      </c>
      <c r="VO26" s="157" t="s">
        <v>41</v>
      </c>
      <c r="VP26" s="157">
        <v>12</v>
      </c>
      <c r="VQ26" s="157">
        <v>9</v>
      </c>
      <c r="VR26" s="157">
        <v>3</v>
      </c>
      <c r="VS26" s="157">
        <v>0</v>
      </c>
      <c r="VT26" s="158">
        <f t="shared" si="76"/>
        <v>0.75</v>
      </c>
      <c r="VU26" s="132">
        <f t="shared" si="77"/>
        <v>0</v>
      </c>
      <c r="VW26" s="157" t="s">
        <v>41</v>
      </c>
      <c r="VX26" s="157">
        <v>12</v>
      </c>
      <c r="VY26" s="157">
        <v>9</v>
      </c>
      <c r="VZ26" s="157">
        <v>3</v>
      </c>
      <c r="WA26" s="157">
        <v>0</v>
      </c>
      <c r="WB26" s="158">
        <f t="shared" si="78"/>
        <v>0.75</v>
      </c>
      <c r="WC26" s="132">
        <f t="shared" si="79"/>
        <v>0</v>
      </c>
      <c r="WE26" s="157" t="s">
        <v>41</v>
      </c>
      <c r="WF26" s="157">
        <v>12</v>
      </c>
      <c r="WG26" s="157">
        <v>9</v>
      </c>
      <c r="WH26" s="157">
        <v>3</v>
      </c>
      <c r="WI26" s="157">
        <v>0</v>
      </c>
      <c r="WJ26" s="158">
        <f t="shared" si="112"/>
        <v>0.75</v>
      </c>
      <c r="WK26" s="132">
        <f t="shared" si="113"/>
        <v>0</v>
      </c>
      <c r="WM26" s="157" t="s">
        <v>41</v>
      </c>
      <c r="WN26" s="157">
        <v>12</v>
      </c>
      <c r="WO26" s="157">
        <v>9</v>
      </c>
      <c r="WP26" s="157">
        <v>3</v>
      </c>
      <c r="WQ26" s="157">
        <v>0</v>
      </c>
      <c r="WR26" s="158">
        <f t="shared" si="82"/>
        <v>0.75</v>
      </c>
      <c r="WS26" s="132">
        <f t="shared" si="83"/>
        <v>0</v>
      </c>
      <c r="WU26" s="157" t="s">
        <v>41</v>
      </c>
      <c r="WV26" s="157">
        <v>12</v>
      </c>
      <c r="WW26" s="157">
        <v>9</v>
      </c>
      <c r="WX26" s="157">
        <v>3</v>
      </c>
      <c r="WY26" s="157">
        <v>0</v>
      </c>
      <c r="WZ26" s="158">
        <f t="shared" si="84"/>
        <v>0.75</v>
      </c>
      <c r="XA26" s="132">
        <f t="shared" si="85"/>
        <v>0</v>
      </c>
      <c r="XC26" s="157" t="s">
        <v>41</v>
      </c>
      <c r="XD26" s="157">
        <v>12</v>
      </c>
      <c r="XE26" s="157">
        <v>9</v>
      </c>
      <c r="XF26" s="157">
        <v>3</v>
      </c>
      <c r="XG26" s="157">
        <v>0</v>
      </c>
      <c r="XH26" s="158">
        <f t="shared" si="86"/>
        <v>0.75</v>
      </c>
      <c r="XI26" s="132">
        <f t="shared" si="87"/>
        <v>0</v>
      </c>
      <c r="XK26" s="157" t="s">
        <v>41</v>
      </c>
      <c r="XL26" s="157">
        <v>12</v>
      </c>
      <c r="XM26" s="157">
        <v>9</v>
      </c>
      <c r="XN26" s="157">
        <v>3</v>
      </c>
      <c r="XO26" s="157">
        <v>0</v>
      </c>
      <c r="XP26" s="158">
        <f t="shared" si="88"/>
        <v>0.75</v>
      </c>
      <c r="XQ26" s="132">
        <f t="shared" si="89"/>
        <v>0</v>
      </c>
      <c r="XS26" s="157" t="s">
        <v>41</v>
      </c>
      <c r="XT26" s="157">
        <v>12</v>
      </c>
      <c r="XU26" s="157">
        <v>9</v>
      </c>
      <c r="XV26" s="157">
        <v>3</v>
      </c>
      <c r="XW26" s="157">
        <v>0</v>
      </c>
      <c r="XX26" s="158">
        <f t="shared" si="90"/>
        <v>0.75</v>
      </c>
      <c r="XY26" s="132">
        <f t="shared" si="91"/>
        <v>0</v>
      </c>
      <c r="YA26" s="157" t="s">
        <v>41</v>
      </c>
      <c r="YB26" s="157">
        <v>12</v>
      </c>
      <c r="YC26" s="157">
        <v>9</v>
      </c>
      <c r="YD26" s="157">
        <v>3</v>
      </c>
      <c r="YE26" s="157">
        <v>0</v>
      </c>
      <c r="YF26" s="158">
        <f t="shared" si="92"/>
        <v>0.75</v>
      </c>
      <c r="YG26" s="132">
        <f t="shared" si="93"/>
        <v>0</v>
      </c>
      <c r="YI26" s="157" t="s">
        <v>41</v>
      </c>
      <c r="YJ26" s="157">
        <v>12</v>
      </c>
      <c r="YK26" s="157">
        <v>9</v>
      </c>
      <c r="YL26" s="157">
        <v>3</v>
      </c>
      <c r="YM26" s="157">
        <v>0</v>
      </c>
      <c r="YN26" s="158">
        <f t="shared" si="94"/>
        <v>0.75</v>
      </c>
      <c r="YO26" s="132">
        <f t="shared" si="95"/>
        <v>0</v>
      </c>
      <c r="YQ26" s="157" t="s">
        <v>41</v>
      </c>
      <c r="YR26" s="157">
        <v>12</v>
      </c>
      <c r="YS26" s="157">
        <v>9</v>
      </c>
      <c r="YT26" s="157">
        <v>3</v>
      </c>
      <c r="YU26" s="157">
        <v>0</v>
      </c>
      <c r="YV26" s="158">
        <f t="shared" si="96"/>
        <v>0.75</v>
      </c>
      <c r="YW26" s="132">
        <f t="shared" si="97"/>
        <v>0</v>
      </c>
      <c r="YY26" s="157" t="s">
        <v>41</v>
      </c>
      <c r="YZ26" s="157">
        <v>12</v>
      </c>
      <c r="ZA26" s="157">
        <v>9</v>
      </c>
      <c r="ZB26" s="157">
        <v>3</v>
      </c>
      <c r="ZC26" s="157">
        <v>0</v>
      </c>
      <c r="ZD26" s="158">
        <f t="shared" si="98"/>
        <v>0.75</v>
      </c>
      <c r="ZE26" s="132">
        <f t="shared" si="99"/>
        <v>0</v>
      </c>
      <c r="ZG26" s="157" t="s">
        <v>41</v>
      </c>
      <c r="ZH26" s="157">
        <v>12</v>
      </c>
      <c r="ZI26" s="157">
        <v>9</v>
      </c>
      <c r="ZJ26" s="157">
        <v>3</v>
      </c>
      <c r="ZK26" s="157">
        <v>0</v>
      </c>
      <c r="ZL26" s="158">
        <f t="shared" si="100"/>
        <v>0.75</v>
      </c>
      <c r="ZM26" s="132">
        <f t="shared" si="101"/>
        <v>0</v>
      </c>
      <c r="ZO26" s="157" t="s">
        <v>41</v>
      </c>
      <c r="ZP26" s="157">
        <v>12</v>
      </c>
      <c r="ZQ26" s="157">
        <v>9</v>
      </c>
      <c r="ZR26" s="157">
        <v>3</v>
      </c>
      <c r="ZS26" s="157">
        <v>0</v>
      </c>
      <c r="ZT26" s="158">
        <f t="shared" si="102"/>
        <v>0.75</v>
      </c>
      <c r="ZU26" s="132">
        <f t="shared" si="103"/>
        <v>0</v>
      </c>
      <c r="ZW26" s="157" t="s">
        <v>41</v>
      </c>
      <c r="ZX26" s="157">
        <v>12</v>
      </c>
      <c r="ZY26" s="157">
        <v>9</v>
      </c>
      <c r="ZZ26" s="157">
        <v>3</v>
      </c>
      <c r="AAA26" s="157">
        <v>0</v>
      </c>
      <c r="AAB26" s="158">
        <f t="shared" si="104"/>
        <v>0.75</v>
      </c>
      <c r="AAC26" s="132">
        <f t="shared" si="105"/>
        <v>0</v>
      </c>
      <c r="AAE26" s="157" t="s">
        <v>41</v>
      </c>
      <c r="AAF26" s="157">
        <v>12</v>
      </c>
      <c r="AAG26" s="157">
        <v>9</v>
      </c>
      <c r="AAH26" s="157">
        <v>3</v>
      </c>
      <c r="AAI26" s="157">
        <v>0</v>
      </c>
      <c r="AAJ26" s="158">
        <f t="shared" si="106"/>
        <v>0.75</v>
      </c>
      <c r="AAK26" s="132">
        <f t="shared" si="107"/>
        <v>0</v>
      </c>
    </row>
    <row r="27" spans="1:713" ht="15">
      <c r="A27" s="19">
        <v>1</v>
      </c>
      <c r="B27" s="19"/>
      <c r="C27" s="18" t="s">
        <v>42</v>
      </c>
      <c r="D27" s="18">
        <v>132</v>
      </c>
      <c r="E27" s="18">
        <v>132</v>
      </c>
      <c r="F27" s="18">
        <v>0</v>
      </c>
      <c r="G27" s="18">
        <v>0</v>
      </c>
      <c r="H27" s="19">
        <v>1</v>
      </c>
      <c r="J27" s="58" t="s">
        <v>42</v>
      </c>
      <c r="K27" s="58">
        <v>132</v>
      </c>
      <c r="L27" s="58">
        <v>132</v>
      </c>
      <c r="M27" s="58">
        <v>0</v>
      </c>
      <c r="N27" s="58">
        <v>0</v>
      </c>
      <c r="O27" s="59">
        <v>1</v>
      </c>
      <c r="P27" s="59">
        <f t="shared" si="0"/>
        <v>0</v>
      </c>
      <c r="R27" s="18" t="s">
        <v>42</v>
      </c>
      <c r="S27" s="18">
        <v>132</v>
      </c>
      <c r="T27" s="18">
        <v>132</v>
      </c>
      <c r="U27" s="18">
        <v>0</v>
      </c>
      <c r="V27" s="18">
        <v>0</v>
      </c>
      <c r="W27" s="19">
        <v>1</v>
      </c>
      <c r="X27" s="19">
        <f t="shared" si="1"/>
        <v>0</v>
      </c>
      <c r="Z27" s="51" t="s">
        <v>42</v>
      </c>
      <c r="AA27" s="51">
        <v>132</v>
      </c>
      <c r="AB27" s="52">
        <v>132</v>
      </c>
      <c r="AC27" s="53">
        <v>0</v>
      </c>
      <c r="AD27" s="51">
        <v>0</v>
      </c>
      <c r="AE27" s="54">
        <v>1</v>
      </c>
      <c r="AF27" s="19">
        <f t="shared" si="2"/>
        <v>0</v>
      </c>
      <c r="AH27" s="19">
        <v>1</v>
      </c>
      <c r="AI27" s="19">
        <f t="shared" si="3"/>
        <v>0</v>
      </c>
      <c r="AK27" s="18" t="s">
        <v>42</v>
      </c>
      <c r="AL27" s="18">
        <v>132</v>
      </c>
      <c r="AM27" s="18">
        <v>132</v>
      </c>
      <c r="AN27" s="18">
        <v>0</v>
      </c>
      <c r="AO27" s="18">
        <v>0</v>
      </c>
      <c r="AP27" s="19">
        <f t="shared" si="4"/>
        <v>1</v>
      </c>
      <c r="AQ27" s="19">
        <f t="shared" si="5"/>
        <v>0</v>
      </c>
      <c r="AS27" s="18" t="s">
        <v>42</v>
      </c>
      <c r="AT27" s="18">
        <v>132</v>
      </c>
      <c r="AU27" s="18">
        <v>132</v>
      </c>
      <c r="AV27" s="18">
        <v>0</v>
      </c>
      <c r="AW27" s="18">
        <v>0</v>
      </c>
      <c r="AX27" s="19">
        <v>1</v>
      </c>
      <c r="AY27" s="19">
        <f t="shared" si="6"/>
        <v>0</v>
      </c>
      <c r="BA27" s="18" t="s">
        <v>42</v>
      </c>
      <c r="BB27" s="18">
        <v>132</v>
      </c>
      <c r="BC27" s="18">
        <v>132</v>
      </c>
      <c r="BD27" s="18">
        <v>0</v>
      </c>
      <c r="BE27" s="18">
        <v>0</v>
      </c>
      <c r="BF27" s="19">
        <v>1</v>
      </c>
      <c r="BG27" s="19">
        <f t="shared" si="7"/>
        <v>0</v>
      </c>
      <c r="BI27" s="18" t="s">
        <v>42</v>
      </c>
      <c r="BJ27" s="18">
        <v>132</v>
      </c>
      <c r="BK27" s="18">
        <v>132</v>
      </c>
      <c r="BL27" s="18">
        <v>0</v>
      </c>
      <c r="BM27" s="18">
        <v>0</v>
      </c>
      <c r="BN27" s="19">
        <v>1</v>
      </c>
      <c r="BO27" s="19">
        <f t="shared" si="8"/>
        <v>0</v>
      </c>
      <c r="BQ27" s="18" t="s">
        <v>42</v>
      </c>
      <c r="BR27" s="18">
        <v>132</v>
      </c>
      <c r="BS27" s="18">
        <v>132</v>
      </c>
      <c r="BT27" s="18">
        <v>0</v>
      </c>
      <c r="BU27" s="18">
        <v>0</v>
      </c>
      <c r="BV27" s="19">
        <v>1</v>
      </c>
      <c r="BW27" s="19">
        <f t="shared" si="9"/>
        <v>0</v>
      </c>
      <c r="BY27" s="18" t="s">
        <v>42</v>
      </c>
      <c r="BZ27" s="18">
        <v>132</v>
      </c>
      <c r="CA27" s="18">
        <v>132</v>
      </c>
      <c r="CB27" s="18">
        <v>0</v>
      </c>
      <c r="CC27" s="18">
        <v>0</v>
      </c>
      <c r="CD27" s="19">
        <v>1</v>
      </c>
      <c r="CE27" s="19">
        <f t="shared" si="10"/>
        <v>0</v>
      </c>
      <c r="CG27" s="2" t="s">
        <v>42</v>
      </c>
      <c r="CH27" s="2">
        <v>132</v>
      </c>
      <c r="CI27" s="2">
        <v>132</v>
      </c>
      <c r="CJ27" s="2">
        <v>0</v>
      </c>
      <c r="CK27" s="2">
        <v>0</v>
      </c>
      <c r="CL27" s="4">
        <v>1</v>
      </c>
      <c r="CM27" s="19">
        <f t="shared" si="11"/>
        <v>0</v>
      </c>
      <c r="CO27" s="2" t="s">
        <v>42</v>
      </c>
      <c r="CP27" s="2">
        <v>132</v>
      </c>
      <c r="CQ27" s="2">
        <v>132</v>
      </c>
      <c r="CR27" s="2">
        <v>0</v>
      </c>
      <c r="CS27" s="2">
        <v>0</v>
      </c>
      <c r="CT27" s="4">
        <v>1</v>
      </c>
      <c r="CU27" s="19">
        <f t="shared" si="12"/>
        <v>0</v>
      </c>
      <c r="CW27" s="2" t="s">
        <v>42</v>
      </c>
      <c r="CX27" s="2">
        <v>132</v>
      </c>
      <c r="CY27" s="2">
        <v>132</v>
      </c>
      <c r="CZ27" s="2">
        <v>0</v>
      </c>
      <c r="DA27" s="2">
        <v>0</v>
      </c>
      <c r="DB27" s="4">
        <v>1</v>
      </c>
      <c r="DC27" s="19">
        <f t="shared" si="13"/>
        <v>0</v>
      </c>
      <c r="DE27" s="2" t="s">
        <v>42</v>
      </c>
      <c r="DF27" s="2">
        <v>132</v>
      </c>
      <c r="DG27" s="2">
        <v>132</v>
      </c>
      <c r="DH27" s="2">
        <v>0</v>
      </c>
      <c r="DI27" s="2">
        <v>0</v>
      </c>
      <c r="DJ27" s="4">
        <v>1</v>
      </c>
      <c r="DK27" s="19">
        <f t="shared" si="14"/>
        <v>0</v>
      </c>
      <c r="DM27" s="2" t="s">
        <v>42</v>
      </c>
      <c r="DN27" s="2">
        <v>132</v>
      </c>
      <c r="DO27" s="2">
        <v>132</v>
      </c>
      <c r="DP27" s="2">
        <v>0</v>
      </c>
      <c r="DQ27" s="2">
        <v>0</v>
      </c>
      <c r="DR27" s="4">
        <v>1</v>
      </c>
      <c r="DS27" s="19">
        <f t="shared" si="15"/>
        <v>0</v>
      </c>
      <c r="DU27" s="2" t="s">
        <v>42</v>
      </c>
      <c r="DV27" s="2">
        <v>132</v>
      </c>
      <c r="DW27" s="2">
        <v>132</v>
      </c>
      <c r="DX27" s="2">
        <v>0</v>
      </c>
      <c r="DY27" s="2">
        <v>0</v>
      </c>
      <c r="DZ27" s="4">
        <v>1</v>
      </c>
      <c r="EA27" s="19">
        <f t="shared" si="16"/>
        <v>0</v>
      </c>
      <c r="EC27" s="2" t="s">
        <v>42</v>
      </c>
      <c r="ED27" s="2">
        <v>132</v>
      </c>
      <c r="EE27" s="2">
        <v>132</v>
      </c>
      <c r="EF27" s="2">
        <v>0</v>
      </c>
      <c r="EG27" s="2">
        <v>0</v>
      </c>
      <c r="EH27" s="4">
        <v>1</v>
      </c>
      <c r="EI27" s="19">
        <f t="shared" si="17"/>
        <v>0</v>
      </c>
      <c r="EK27" s="2" t="s">
        <v>42</v>
      </c>
      <c r="EL27" s="2">
        <v>132</v>
      </c>
      <c r="EM27" s="2">
        <v>132</v>
      </c>
      <c r="EN27" s="2">
        <v>0</v>
      </c>
      <c r="EO27" s="2">
        <v>0</v>
      </c>
      <c r="EP27" s="4">
        <v>1</v>
      </c>
      <c r="EQ27" s="19">
        <f t="shared" si="18"/>
        <v>0</v>
      </c>
      <c r="ES27" s="2" t="s">
        <v>42</v>
      </c>
      <c r="ET27" s="2">
        <v>132</v>
      </c>
      <c r="EU27" s="2">
        <v>132</v>
      </c>
      <c r="EV27" s="2">
        <v>0</v>
      </c>
      <c r="EW27" s="2">
        <v>0</v>
      </c>
      <c r="EX27" s="4">
        <v>1</v>
      </c>
      <c r="EY27" s="19">
        <f t="shared" si="19"/>
        <v>0</v>
      </c>
      <c r="FA27" s="2" t="s">
        <v>42</v>
      </c>
      <c r="FB27" s="2">
        <v>132</v>
      </c>
      <c r="FC27" s="2">
        <v>132</v>
      </c>
      <c r="FD27" s="2">
        <v>0</v>
      </c>
      <c r="FE27" s="2">
        <v>0</v>
      </c>
      <c r="FF27" s="4">
        <v>1</v>
      </c>
      <c r="FG27" s="19">
        <f t="shared" si="20"/>
        <v>0</v>
      </c>
      <c r="FI27" s="2" t="s">
        <v>42</v>
      </c>
      <c r="FJ27" s="2">
        <v>132</v>
      </c>
      <c r="FK27" s="2">
        <v>132</v>
      </c>
      <c r="FL27" s="2">
        <v>0</v>
      </c>
      <c r="FM27" s="2">
        <v>0</v>
      </c>
      <c r="FN27" s="4">
        <v>1</v>
      </c>
      <c r="FO27" s="19">
        <f t="shared" si="21"/>
        <v>0</v>
      </c>
      <c r="FQ27" s="2" t="s">
        <v>42</v>
      </c>
      <c r="FR27" s="2">
        <v>132</v>
      </c>
      <c r="FS27" s="2">
        <v>132</v>
      </c>
      <c r="FT27" s="2">
        <v>0</v>
      </c>
      <c r="FU27" s="2">
        <v>0</v>
      </c>
      <c r="FV27" s="4">
        <v>1</v>
      </c>
      <c r="FW27" s="19">
        <f t="shared" si="22"/>
        <v>0</v>
      </c>
      <c r="FY27" s="2" t="s">
        <v>42</v>
      </c>
      <c r="FZ27" s="2">
        <v>132</v>
      </c>
      <c r="GA27" s="2">
        <v>132</v>
      </c>
      <c r="GB27" s="2">
        <v>0</v>
      </c>
      <c r="GC27" s="2">
        <v>0</v>
      </c>
      <c r="GD27" s="4">
        <v>1</v>
      </c>
      <c r="GE27" s="19">
        <f t="shared" si="23"/>
        <v>0</v>
      </c>
      <c r="GG27" s="2" t="s">
        <v>42</v>
      </c>
      <c r="GH27" s="2">
        <v>132</v>
      </c>
      <c r="GI27" s="2">
        <v>132</v>
      </c>
      <c r="GJ27" s="2">
        <v>0</v>
      </c>
      <c r="GK27" s="2">
        <v>0</v>
      </c>
      <c r="GL27" s="4">
        <v>1</v>
      </c>
      <c r="GM27" s="19">
        <f t="shared" si="24"/>
        <v>0</v>
      </c>
      <c r="GO27" s="2" t="s">
        <v>42</v>
      </c>
      <c r="GP27" s="2">
        <v>132</v>
      </c>
      <c r="GQ27" s="2">
        <v>132</v>
      </c>
      <c r="GR27" s="2">
        <v>0</v>
      </c>
      <c r="GS27" s="2">
        <v>0</v>
      </c>
      <c r="GT27" s="4">
        <v>1</v>
      </c>
      <c r="GU27" s="19">
        <f t="shared" si="25"/>
        <v>0</v>
      </c>
      <c r="GW27" s="2" t="s">
        <v>42</v>
      </c>
      <c r="GX27" s="2">
        <v>132</v>
      </c>
      <c r="GY27" s="2">
        <v>132</v>
      </c>
      <c r="GZ27" s="2">
        <v>0</v>
      </c>
      <c r="HA27" s="2">
        <v>0</v>
      </c>
      <c r="HB27" s="4">
        <v>1</v>
      </c>
      <c r="HC27" s="19">
        <f t="shared" si="26"/>
        <v>0</v>
      </c>
      <c r="HE27" s="2" t="s">
        <v>42</v>
      </c>
      <c r="HF27" s="2">
        <v>132</v>
      </c>
      <c r="HG27" s="2">
        <v>132</v>
      </c>
      <c r="HH27" s="2">
        <v>0</v>
      </c>
      <c r="HI27" s="2">
        <v>0</v>
      </c>
      <c r="HJ27" s="4">
        <v>1</v>
      </c>
      <c r="HK27" s="19">
        <f t="shared" si="27"/>
        <v>0</v>
      </c>
      <c r="HM27" s="2" t="s">
        <v>42</v>
      </c>
      <c r="HN27" s="2">
        <v>132</v>
      </c>
      <c r="HO27" s="2">
        <v>132</v>
      </c>
      <c r="HP27" s="2">
        <v>0</v>
      </c>
      <c r="HQ27" s="2">
        <v>0</v>
      </c>
      <c r="HR27" s="4">
        <v>1</v>
      </c>
      <c r="HS27" s="19">
        <f t="shared" si="28"/>
        <v>0</v>
      </c>
      <c r="HU27" s="2" t="s">
        <v>42</v>
      </c>
      <c r="HV27" s="2">
        <v>132</v>
      </c>
      <c r="HW27" s="2">
        <v>132</v>
      </c>
      <c r="HX27" s="2">
        <v>0</v>
      </c>
      <c r="HY27" s="2">
        <v>0</v>
      </c>
      <c r="HZ27" s="4">
        <v>1</v>
      </c>
      <c r="IA27" s="19">
        <f t="shared" si="29"/>
        <v>0</v>
      </c>
      <c r="IC27" s="2" t="s">
        <v>42</v>
      </c>
      <c r="ID27" s="2">
        <v>132</v>
      </c>
      <c r="IE27" s="2">
        <v>132</v>
      </c>
      <c r="IF27" s="2">
        <v>0</v>
      </c>
      <c r="IG27" s="2">
        <v>0</v>
      </c>
      <c r="IH27" s="4">
        <v>1</v>
      </c>
      <c r="II27" s="19">
        <f t="shared" si="30"/>
        <v>0</v>
      </c>
      <c r="IK27" s="2" t="s">
        <v>42</v>
      </c>
      <c r="IL27" s="2">
        <v>132</v>
      </c>
      <c r="IM27" s="2">
        <v>132</v>
      </c>
      <c r="IN27" s="2">
        <v>0</v>
      </c>
      <c r="IO27" s="2">
        <v>0</v>
      </c>
      <c r="IP27" s="4">
        <v>1</v>
      </c>
      <c r="IQ27" s="19">
        <f t="shared" si="31"/>
        <v>0</v>
      </c>
      <c r="IS27" s="2" t="s">
        <v>42</v>
      </c>
      <c r="IT27" s="2">
        <v>132</v>
      </c>
      <c r="IU27" s="2">
        <v>132</v>
      </c>
      <c r="IV27" s="2">
        <v>0</v>
      </c>
      <c r="IW27" s="2">
        <v>0</v>
      </c>
      <c r="IX27" s="4">
        <v>1</v>
      </c>
      <c r="IY27" s="19">
        <f t="shared" si="32"/>
        <v>0</v>
      </c>
      <c r="JA27" s="2" t="s">
        <v>42</v>
      </c>
      <c r="JB27" s="2">
        <v>132</v>
      </c>
      <c r="JC27" s="2">
        <v>132</v>
      </c>
      <c r="JD27" s="2">
        <v>0</v>
      </c>
      <c r="JE27" s="2">
        <v>0</v>
      </c>
      <c r="JF27" s="4">
        <v>1</v>
      </c>
      <c r="JG27" s="19">
        <f t="shared" si="33"/>
        <v>0</v>
      </c>
      <c r="JI27" s="2" t="s">
        <v>42</v>
      </c>
      <c r="JJ27" s="2">
        <v>132</v>
      </c>
      <c r="JK27" s="2">
        <v>132</v>
      </c>
      <c r="JL27" s="2">
        <v>0</v>
      </c>
      <c r="JM27" s="2">
        <v>0</v>
      </c>
      <c r="JN27" s="4">
        <v>1</v>
      </c>
      <c r="JO27" s="19">
        <f t="shared" si="34"/>
        <v>0</v>
      </c>
      <c r="JQ27" s="2" t="s">
        <v>42</v>
      </c>
      <c r="JR27" s="2">
        <v>132</v>
      </c>
      <c r="JS27" s="2">
        <v>132</v>
      </c>
      <c r="JT27" s="2">
        <v>0</v>
      </c>
      <c r="JU27" s="2">
        <v>0</v>
      </c>
      <c r="JV27" s="4">
        <v>1</v>
      </c>
      <c r="JW27" s="19">
        <f t="shared" si="35"/>
        <v>0</v>
      </c>
      <c r="JY27" s="2" t="s">
        <v>42</v>
      </c>
      <c r="JZ27" s="2">
        <v>132</v>
      </c>
      <c r="KA27" s="2">
        <v>132</v>
      </c>
      <c r="KB27" s="2">
        <v>0</v>
      </c>
      <c r="KC27" s="2">
        <v>0</v>
      </c>
      <c r="KD27" s="4">
        <v>1</v>
      </c>
      <c r="KE27" s="19">
        <f t="shared" si="36"/>
        <v>0</v>
      </c>
      <c r="KG27" s="2" t="s">
        <v>42</v>
      </c>
      <c r="KH27" s="2">
        <v>132</v>
      </c>
      <c r="KI27" s="2">
        <v>132</v>
      </c>
      <c r="KJ27" s="2">
        <v>0</v>
      </c>
      <c r="KK27" s="2">
        <v>0</v>
      </c>
      <c r="KL27" s="4">
        <v>1</v>
      </c>
      <c r="KM27" s="19">
        <f t="shared" si="37"/>
        <v>0</v>
      </c>
      <c r="KO27" s="2" t="s">
        <v>42</v>
      </c>
      <c r="KP27" s="2">
        <v>390</v>
      </c>
      <c r="KQ27" s="2">
        <v>390</v>
      </c>
      <c r="KR27" s="2">
        <v>0</v>
      </c>
      <c r="KS27" s="2">
        <v>0</v>
      </c>
      <c r="KT27" s="4">
        <v>1</v>
      </c>
      <c r="KU27" s="19">
        <f t="shared" si="38"/>
        <v>0</v>
      </c>
      <c r="KW27" s="2" t="s">
        <v>42</v>
      </c>
      <c r="KX27" s="2">
        <v>390</v>
      </c>
      <c r="KY27" s="2">
        <v>390</v>
      </c>
      <c r="KZ27" s="2">
        <v>0</v>
      </c>
      <c r="LA27" s="2">
        <v>0</v>
      </c>
      <c r="LB27" s="4">
        <v>1</v>
      </c>
      <c r="LC27" s="19">
        <f t="shared" si="39"/>
        <v>0</v>
      </c>
      <c r="LE27" s="2" t="s">
        <v>42</v>
      </c>
      <c r="LF27" s="2">
        <v>390</v>
      </c>
      <c r="LG27" s="2">
        <v>390</v>
      </c>
      <c r="LH27" s="2">
        <v>0</v>
      </c>
      <c r="LI27" s="2">
        <v>0</v>
      </c>
      <c r="LJ27" s="4">
        <v>1</v>
      </c>
      <c r="LK27" s="19">
        <f t="shared" si="40"/>
        <v>0</v>
      </c>
      <c r="LM27" s="2" t="s">
        <v>42</v>
      </c>
      <c r="LN27" s="2">
        <v>390</v>
      </c>
      <c r="LO27" s="2">
        <v>390</v>
      </c>
      <c r="LP27" s="2">
        <v>0</v>
      </c>
      <c r="LQ27" s="2">
        <v>0</v>
      </c>
      <c r="LR27" s="4">
        <v>1</v>
      </c>
      <c r="LS27" s="19">
        <f t="shared" si="41"/>
        <v>0</v>
      </c>
      <c r="LU27" s="2" t="s">
        <v>42</v>
      </c>
      <c r="LV27" s="2">
        <v>390</v>
      </c>
      <c r="LW27" s="2">
        <v>390</v>
      </c>
      <c r="LX27" s="2">
        <v>0</v>
      </c>
      <c r="LY27" s="2">
        <v>0</v>
      </c>
      <c r="LZ27" s="4">
        <v>1</v>
      </c>
      <c r="MA27" s="19">
        <f t="shared" si="42"/>
        <v>0</v>
      </c>
      <c r="MC27" s="2" t="s">
        <v>42</v>
      </c>
      <c r="MD27" s="2">
        <v>390</v>
      </c>
      <c r="ME27" s="2">
        <v>390</v>
      </c>
      <c r="MF27" s="2">
        <v>0</v>
      </c>
      <c r="MG27" s="2">
        <v>0</v>
      </c>
      <c r="MH27" s="4">
        <f t="shared" si="108"/>
        <v>1</v>
      </c>
      <c r="MI27" s="19">
        <f t="shared" si="43"/>
        <v>0</v>
      </c>
      <c r="MK27" s="2" t="s">
        <v>42</v>
      </c>
      <c r="ML27" s="2">
        <v>390</v>
      </c>
      <c r="MM27" s="2">
        <v>390</v>
      </c>
      <c r="MN27" s="2">
        <v>0</v>
      </c>
      <c r="MO27" s="2">
        <v>0</v>
      </c>
      <c r="MP27" s="4">
        <v>1</v>
      </c>
      <c r="MQ27" s="19">
        <f t="shared" si="109"/>
        <v>0</v>
      </c>
      <c r="MS27" s="2" t="s">
        <v>42</v>
      </c>
      <c r="MT27" s="2">
        <v>390</v>
      </c>
      <c r="MU27" s="2">
        <v>390</v>
      </c>
      <c r="MV27" s="2">
        <v>0</v>
      </c>
      <c r="MW27" s="2">
        <v>0</v>
      </c>
      <c r="MX27" s="4">
        <v>1</v>
      </c>
      <c r="MY27" s="19">
        <f t="shared" si="44"/>
        <v>0</v>
      </c>
      <c r="NA27" s="2" t="s">
        <v>42</v>
      </c>
      <c r="NB27" s="2">
        <v>390</v>
      </c>
      <c r="NC27" s="2">
        <v>390</v>
      </c>
      <c r="ND27" s="2">
        <v>0</v>
      </c>
      <c r="NE27" s="2">
        <v>0</v>
      </c>
      <c r="NF27" s="4">
        <v>1</v>
      </c>
      <c r="NG27" s="19">
        <f t="shared" si="45"/>
        <v>0</v>
      </c>
      <c r="NI27" s="2" t="s">
        <v>42</v>
      </c>
      <c r="NJ27" s="2">
        <v>390</v>
      </c>
      <c r="NK27" s="2">
        <v>390</v>
      </c>
      <c r="NL27" s="2">
        <v>0</v>
      </c>
      <c r="NM27" s="2">
        <v>0</v>
      </c>
      <c r="NN27" s="4">
        <v>1</v>
      </c>
      <c r="NO27" s="19">
        <f t="shared" si="46"/>
        <v>0</v>
      </c>
      <c r="NQ27" s="2" t="s">
        <v>42</v>
      </c>
      <c r="NR27" s="2">
        <v>391</v>
      </c>
      <c r="NS27" s="2">
        <v>390</v>
      </c>
      <c r="NT27" s="2">
        <v>1</v>
      </c>
      <c r="NU27" s="2">
        <v>0</v>
      </c>
      <c r="NV27" s="4">
        <v>1</v>
      </c>
      <c r="NW27" s="19">
        <f t="shared" si="47"/>
        <v>0</v>
      </c>
      <c r="NY27" s="2" t="s">
        <v>42</v>
      </c>
      <c r="NZ27" s="2">
        <v>391</v>
      </c>
      <c r="OA27" s="2">
        <v>390</v>
      </c>
      <c r="OB27" s="2">
        <v>1</v>
      </c>
      <c r="OC27" s="2">
        <v>0</v>
      </c>
      <c r="OD27" s="4">
        <v>1</v>
      </c>
      <c r="OE27" s="19">
        <f t="shared" si="48"/>
        <v>0</v>
      </c>
      <c r="OG27" s="2" t="s">
        <v>42</v>
      </c>
      <c r="OH27" s="2">
        <v>391</v>
      </c>
      <c r="OI27" s="2">
        <v>390</v>
      </c>
      <c r="OJ27" s="2">
        <v>1</v>
      </c>
      <c r="OK27" s="2">
        <v>0</v>
      </c>
      <c r="OL27" s="4">
        <v>1</v>
      </c>
      <c r="OM27" s="19">
        <f t="shared" si="49"/>
        <v>0</v>
      </c>
      <c r="OO27" s="2" t="s">
        <v>42</v>
      </c>
      <c r="OP27" s="2">
        <v>391</v>
      </c>
      <c r="OQ27" s="2">
        <v>390</v>
      </c>
      <c r="OR27" s="2">
        <v>1</v>
      </c>
      <c r="OS27" s="2">
        <v>0</v>
      </c>
      <c r="OT27" s="4">
        <f t="shared" si="110"/>
        <v>0.99744245524296671</v>
      </c>
      <c r="OU27" s="19">
        <f t="shared" si="50"/>
        <v>-2.5575447570332921E-3</v>
      </c>
      <c r="OW27" s="129" t="s">
        <v>42</v>
      </c>
      <c r="OX27" s="129">
        <v>391</v>
      </c>
      <c r="OY27" s="129">
        <v>390</v>
      </c>
      <c r="OZ27" s="129">
        <v>1</v>
      </c>
      <c r="PA27" s="129">
        <v>0</v>
      </c>
      <c r="PB27" s="135">
        <v>1</v>
      </c>
      <c r="PC27" s="132">
        <v>0</v>
      </c>
      <c r="PD27" s="129"/>
      <c r="PE27" s="129" t="s">
        <v>42</v>
      </c>
      <c r="PF27" s="129">
        <v>391</v>
      </c>
      <c r="PG27" s="129">
        <v>390</v>
      </c>
      <c r="PH27" s="129">
        <v>1</v>
      </c>
      <c r="PI27" s="129">
        <v>0</v>
      </c>
      <c r="PJ27" s="135">
        <v>1</v>
      </c>
      <c r="PK27" s="132">
        <v>0</v>
      </c>
      <c r="PM27" s="156" t="s">
        <v>42</v>
      </c>
      <c r="PN27" s="156">
        <v>391</v>
      </c>
      <c r="PO27" s="156">
        <v>390</v>
      </c>
      <c r="PP27" s="156">
        <v>1</v>
      </c>
      <c r="PQ27" s="156">
        <v>0</v>
      </c>
      <c r="PR27" s="162">
        <v>1</v>
      </c>
      <c r="PS27" s="132">
        <f t="shared" si="51"/>
        <v>0</v>
      </c>
      <c r="PT27" s="121"/>
      <c r="PU27" s="156" t="s">
        <v>42</v>
      </c>
      <c r="PV27" s="156">
        <v>392</v>
      </c>
      <c r="PW27" s="156">
        <v>391</v>
      </c>
      <c r="PX27" s="156">
        <v>1</v>
      </c>
      <c r="PY27" s="156">
        <v>0</v>
      </c>
      <c r="PZ27" s="162">
        <v>1</v>
      </c>
      <c r="QA27" s="132">
        <f t="shared" si="52"/>
        <v>0</v>
      </c>
      <c r="QB27" s="121"/>
      <c r="QC27" s="156" t="s">
        <v>42</v>
      </c>
      <c r="QD27" s="156">
        <v>392</v>
      </c>
      <c r="QE27" s="156">
        <v>391</v>
      </c>
      <c r="QF27" s="156">
        <v>1</v>
      </c>
      <c r="QG27" s="156">
        <v>0</v>
      </c>
      <c r="QH27" s="162">
        <v>1</v>
      </c>
      <c r="QI27" s="132">
        <f t="shared" si="53"/>
        <v>0</v>
      </c>
      <c r="QJ27" s="121"/>
      <c r="QK27" s="156" t="s">
        <v>42</v>
      </c>
      <c r="QL27" s="156">
        <v>392</v>
      </c>
      <c r="QM27" s="156">
        <v>391</v>
      </c>
      <c r="QN27" s="156">
        <v>1</v>
      </c>
      <c r="QO27" s="156">
        <v>0</v>
      </c>
      <c r="QP27" s="162">
        <v>1</v>
      </c>
      <c r="QQ27" s="132">
        <f t="shared" si="54"/>
        <v>0</v>
      </c>
      <c r="QR27" s="121"/>
      <c r="QS27" s="156" t="s">
        <v>42</v>
      </c>
      <c r="QT27" s="156">
        <v>392</v>
      </c>
      <c r="QU27" s="156">
        <v>391</v>
      </c>
      <c r="QV27" s="156">
        <v>1</v>
      </c>
      <c r="QW27" s="156">
        <v>0</v>
      </c>
      <c r="QX27" s="162">
        <v>1</v>
      </c>
      <c r="QY27" s="158">
        <f t="shared" si="55"/>
        <v>0</v>
      </c>
      <c r="QZ27" s="121"/>
      <c r="RA27" s="156" t="s">
        <v>42</v>
      </c>
      <c r="RB27" s="156">
        <v>392</v>
      </c>
      <c r="RC27" s="156">
        <v>391</v>
      </c>
      <c r="RD27" s="156">
        <v>1</v>
      </c>
      <c r="RE27" s="156">
        <v>0</v>
      </c>
      <c r="RF27" s="162">
        <v>1</v>
      </c>
      <c r="RG27" s="132">
        <f t="shared" si="56"/>
        <v>0</v>
      </c>
      <c r="RH27" s="121"/>
      <c r="RI27" s="121"/>
      <c r="RJ27" s="156" t="s">
        <v>42</v>
      </c>
      <c r="RK27" s="156">
        <v>392</v>
      </c>
      <c r="RL27" s="156">
        <v>391</v>
      </c>
      <c r="RM27" s="156">
        <v>1</v>
      </c>
      <c r="RN27" s="156">
        <v>0</v>
      </c>
      <c r="RO27" s="162">
        <f t="shared" si="57"/>
        <v>0.99744897959183676</v>
      </c>
      <c r="RP27" s="132">
        <f t="shared" si="58"/>
        <v>-2.5510204081632404E-3</v>
      </c>
      <c r="RQ27" s="121"/>
      <c r="RR27" s="121"/>
      <c r="RS27" s="121"/>
      <c r="RT27" s="121"/>
      <c r="RU27" s="121"/>
      <c r="RV27" s="121"/>
      <c r="RW27" s="132"/>
      <c r="RX27" s="121"/>
      <c r="RY27" s="121"/>
      <c r="RZ27" s="121"/>
      <c r="SA27" s="121"/>
      <c r="SB27" s="121"/>
      <c r="SC27" s="121"/>
      <c r="SD27" s="132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U27" s="157" t="s">
        <v>42</v>
      </c>
      <c r="SV27" s="157">
        <v>392</v>
      </c>
      <c r="SW27" s="157">
        <v>391</v>
      </c>
      <c r="SX27" s="157">
        <v>1</v>
      </c>
      <c r="SY27" s="157">
        <v>0</v>
      </c>
      <c r="SZ27" s="158">
        <f t="shared" si="111"/>
        <v>0.99744897959183676</v>
      </c>
      <c r="TA27" s="132">
        <f t="shared" si="59"/>
        <v>0</v>
      </c>
      <c r="TC27" s="157" t="s">
        <v>42</v>
      </c>
      <c r="TD27" s="157">
        <v>392</v>
      </c>
      <c r="TE27" s="157">
        <v>391</v>
      </c>
      <c r="TF27" s="157">
        <v>1</v>
      </c>
      <c r="TG27" s="157">
        <v>0</v>
      </c>
      <c r="TH27" s="158">
        <f t="shared" si="60"/>
        <v>0.99744897959183676</v>
      </c>
      <c r="TI27" s="132">
        <f t="shared" si="61"/>
        <v>0</v>
      </c>
      <c r="TK27" s="157" t="s">
        <v>42</v>
      </c>
      <c r="TL27" s="157">
        <v>392</v>
      </c>
      <c r="TM27" s="157">
        <v>391</v>
      </c>
      <c r="TN27" s="157">
        <v>1</v>
      </c>
      <c r="TO27" s="157">
        <v>0</v>
      </c>
      <c r="TP27" s="158">
        <f t="shared" si="62"/>
        <v>0.99744897959183676</v>
      </c>
      <c r="TQ27" s="132">
        <f t="shared" si="63"/>
        <v>0</v>
      </c>
      <c r="TS27" s="157" t="s">
        <v>42</v>
      </c>
      <c r="TT27" s="157">
        <v>392</v>
      </c>
      <c r="TU27" s="157">
        <v>391</v>
      </c>
      <c r="TV27" s="157">
        <v>1</v>
      </c>
      <c r="TW27" s="157">
        <v>0</v>
      </c>
      <c r="TX27" s="158">
        <f t="shared" si="64"/>
        <v>0.99744897959183676</v>
      </c>
      <c r="TY27" s="132">
        <f t="shared" si="65"/>
        <v>0</v>
      </c>
      <c r="UA27" s="157" t="s">
        <v>42</v>
      </c>
      <c r="UB27" s="157">
        <v>392</v>
      </c>
      <c r="UC27" s="157">
        <v>391</v>
      </c>
      <c r="UD27" s="157">
        <v>1</v>
      </c>
      <c r="UE27" s="157">
        <v>0</v>
      </c>
      <c r="UF27" s="158">
        <f t="shared" si="66"/>
        <v>0.99744897959183676</v>
      </c>
      <c r="UG27" s="132">
        <f t="shared" si="67"/>
        <v>0</v>
      </c>
      <c r="UI27" s="157" t="s">
        <v>42</v>
      </c>
      <c r="UJ27" s="157">
        <v>392</v>
      </c>
      <c r="UK27" s="157">
        <v>391</v>
      </c>
      <c r="UL27" s="157">
        <v>1</v>
      </c>
      <c r="UM27" s="157">
        <v>0</v>
      </c>
      <c r="UN27" s="158">
        <f t="shared" si="68"/>
        <v>0.99744897959183676</v>
      </c>
      <c r="UO27" s="132">
        <f t="shared" si="69"/>
        <v>0</v>
      </c>
      <c r="UQ27" s="157" t="s">
        <v>42</v>
      </c>
      <c r="UR27" s="157">
        <v>392</v>
      </c>
      <c r="US27" s="157">
        <v>391</v>
      </c>
      <c r="UT27" s="157">
        <v>1</v>
      </c>
      <c r="UU27" s="157">
        <v>0</v>
      </c>
      <c r="UV27" s="158">
        <f t="shared" si="70"/>
        <v>0.99744897959183676</v>
      </c>
      <c r="UW27" s="132">
        <f t="shared" si="71"/>
        <v>0</v>
      </c>
      <c r="UY27" s="157" t="s">
        <v>42</v>
      </c>
      <c r="UZ27" s="157">
        <v>392</v>
      </c>
      <c r="VA27" s="157">
        <v>391</v>
      </c>
      <c r="VB27" s="157">
        <v>1</v>
      </c>
      <c r="VC27" s="157">
        <v>0</v>
      </c>
      <c r="VD27" s="158">
        <f t="shared" si="72"/>
        <v>0.99744897959183676</v>
      </c>
      <c r="VE27" s="132">
        <f t="shared" si="73"/>
        <v>0</v>
      </c>
      <c r="VG27" s="157" t="s">
        <v>42</v>
      </c>
      <c r="VH27" s="157">
        <v>392</v>
      </c>
      <c r="VI27" s="157">
        <v>391</v>
      </c>
      <c r="VJ27" s="157">
        <v>1</v>
      </c>
      <c r="VK27" s="157">
        <v>0</v>
      </c>
      <c r="VL27" s="158">
        <f t="shared" si="74"/>
        <v>0.99744897959183676</v>
      </c>
      <c r="VM27" s="132">
        <f t="shared" si="75"/>
        <v>0</v>
      </c>
      <c r="VO27" s="157" t="s">
        <v>42</v>
      </c>
      <c r="VP27" s="157">
        <v>392</v>
      </c>
      <c r="VQ27" s="157">
        <v>391</v>
      </c>
      <c r="VR27" s="157">
        <v>1</v>
      </c>
      <c r="VS27" s="157">
        <v>0</v>
      </c>
      <c r="VT27" s="158">
        <f t="shared" si="76"/>
        <v>0.99744897959183676</v>
      </c>
      <c r="VU27" s="132">
        <f t="shared" si="77"/>
        <v>0</v>
      </c>
      <c r="VW27" s="157" t="s">
        <v>42</v>
      </c>
      <c r="VX27" s="157">
        <v>392</v>
      </c>
      <c r="VY27" s="157">
        <v>391</v>
      </c>
      <c r="VZ27" s="157">
        <v>1</v>
      </c>
      <c r="WA27" s="157">
        <v>0</v>
      </c>
      <c r="WB27" s="158">
        <f t="shared" si="78"/>
        <v>0.99744897959183676</v>
      </c>
      <c r="WC27" s="132">
        <f t="shared" si="79"/>
        <v>0</v>
      </c>
      <c r="WE27" s="157" t="s">
        <v>42</v>
      </c>
      <c r="WF27" s="157">
        <v>392</v>
      </c>
      <c r="WG27" s="157">
        <v>391</v>
      </c>
      <c r="WH27" s="157">
        <v>1</v>
      </c>
      <c r="WI27" s="157">
        <v>0</v>
      </c>
      <c r="WJ27" s="158">
        <f t="shared" si="112"/>
        <v>0.99744897959183676</v>
      </c>
      <c r="WK27" s="132">
        <f t="shared" si="113"/>
        <v>0</v>
      </c>
      <c r="WM27" s="157" t="s">
        <v>42</v>
      </c>
      <c r="WN27" s="157">
        <v>392</v>
      </c>
      <c r="WO27" s="157">
        <v>391</v>
      </c>
      <c r="WP27" s="157">
        <v>1</v>
      </c>
      <c r="WQ27" s="157">
        <v>0</v>
      </c>
      <c r="WR27" s="158">
        <f t="shared" si="82"/>
        <v>0.99744897959183676</v>
      </c>
      <c r="WS27" s="132">
        <f t="shared" si="83"/>
        <v>0</v>
      </c>
      <c r="WU27" s="157" t="s">
        <v>42</v>
      </c>
      <c r="WV27" s="157">
        <v>392</v>
      </c>
      <c r="WW27" s="157">
        <v>391</v>
      </c>
      <c r="WX27" s="157">
        <v>1</v>
      </c>
      <c r="WY27" s="157">
        <v>0</v>
      </c>
      <c r="WZ27" s="158">
        <f t="shared" si="84"/>
        <v>0.99744897959183676</v>
      </c>
      <c r="XA27" s="132">
        <f t="shared" si="85"/>
        <v>0</v>
      </c>
      <c r="XC27" s="157" t="s">
        <v>42</v>
      </c>
      <c r="XD27" s="157">
        <v>392</v>
      </c>
      <c r="XE27" s="157">
        <v>391</v>
      </c>
      <c r="XF27" s="157">
        <v>1</v>
      </c>
      <c r="XG27" s="157">
        <v>0</v>
      </c>
      <c r="XH27" s="158">
        <f t="shared" si="86"/>
        <v>0.99744897959183676</v>
      </c>
      <c r="XI27" s="132">
        <f t="shared" si="87"/>
        <v>0</v>
      </c>
      <c r="XK27" s="157" t="s">
        <v>42</v>
      </c>
      <c r="XL27" s="157">
        <v>392</v>
      </c>
      <c r="XM27" s="157">
        <v>391</v>
      </c>
      <c r="XN27" s="157">
        <v>1</v>
      </c>
      <c r="XO27" s="157">
        <v>0</v>
      </c>
      <c r="XP27" s="158">
        <f t="shared" si="88"/>
        <v>0.99744897959183676</v>
      </c>
      <c r="XQ27" s="132">
        <f t="shared" si="89"/>
        <v>0</v>
      </c>
      <c r="XS27" s="157" t="s">
        <v>42</v>
      </c>
      <c r="XT27" s="157">
        <v>392</v>
      </c>
      <c r="XU27" s="157">
        <v>391</v>
      </c>
      <c r="XV27" s="157">
        <v>1</v>
      </c>
      <c r="XW27" s="157">
        <v>0</v>
      </c>
      <c r="XX27" s="158">
        <f t="shared" si="90"/>
        <v>0.99744897959183676</v>
      </c>
      <c r="XY27" s="132">
        <f t="shared" si="91"/>
        <v>0</v>
      </c>
      <c r="YA27" s="157" t="s">
        <v>42</v>
      </c>
      <c r="YB27" s="157">
        <v>392</v>
      </c>
      <c r="YC27" s="157">
        <v>391</v>
      </c>
      <c r="YD27" s="157">
        <v>1</v>
      </c>
      <c r="YE27" s="157">
        <v>0</v>
      </c>
      <c r="YF27" s="158">
        <f t="shared" si="92"/>
        <v>0.99744897959183676</v>
      </c>
      <c r="YG27" s="132">
        <f t="shared" si="93"/>
        <v>0</v>
      </c>
      <c r="YI27" s="157" t="s">
        <v>42</v>
      </c>
      <c r="YJ27" s="157">
        <v>392</v>
      </c>
      <c r="YK27" s="157">
        <v>391</v>
      </c>
      <c r="YL27" s="157">
        <v>1</v>
      </c>
      <c r="YM27" s="157">
        <v>0</v>
      </c>
      <c r="YN27" s="158">
        <f t="shared" si="94"/>
        <v>0.99744897959183676</v>
      </c>
      <c r="YO27" s="132">
        <f t="shared" si="95"/>
        <v>0</v>
      </c>
      <c r="YQ27" s="157" t="s">
        <v>42</v>
      </c>
      <c r="YR27" s="157">
        <v>392</v>
      </c>
      <c r="YS27" s="157">
        <v>391</v>
      </c>
      <c r="YT27" s="157">
        <v>1</v>
      </c>
      <c r="YU27" s="157">
        <v>0</v>
      </c>
      <c r="YV27" s="158">
        <f t="shared" si="96"/>
        <v>0.99744897959183676</v>
      </c>
      <c r="YW27" s="132">
        <f t="shared" si="97"/>
        <v>0</v>
      </c>
      <c r="YY27" s="157" t="s">
        <v>42</v>
      </c>
      <c r="YZ27" s="157">
        <v>392</v>
      </c>
      <c r="ZA27" s="157">
        <v>391</v>
      </c>
      <c r="ZB27" s="157">
        <v>1</v>
      </c>
      <c r="ZC27" s="157">
        <v>0</v>
      </c>
      <c r="ZD27" s="158">
        <f t="shared" si="98"/>
        <v>0.99744897959183676</v>
      </c>
      <c r="ZE27" s="132">
        <f t="shared" si="99"/>
        <v>0</v>
      </c>
      <c r="ZG27" s="157" t="s">
        <v>42</v>
      </c>
      <c r="ZH27" s="157">
        <v>392</v>
      </c>
      <c r="ZI27" s="157">
        <v>391</v>
      </c>
      <c r="ZJ27" s="157">
        <v>1</v>
      </c>
      <c r="ZK27" s="157">
        <v>0</v>
      </c>
      <c r="ZL27" s="158">
        <f t="shared" si="100"/>
        <v>0.99744897959183676</v>
      </c>
      <c r="ZM27" s="132">
        <f t="shared" si="101"/>
        <v>0</v>
      </c>
      <c r="ZO27" s="157" t="s">
        <v>42</v>
      </c>
      <c r="ZP27" s="157">
        <v>392</v>
      </c>
      <c r="ZQ27" s="157">
        <v>391</v>
      </c>
      <c r="ZR27" s="157">
        <v>1</v>
      </c>
      <c r="ZS27" s="157">
        <v>0</v>
      </c>
      <c r="ZT27" s="158">
        <f t="shared" si="102"/>
        <v>0.99744897959183676</v>
      </c>
      <c r="ZU27" s="132">
        <f t="shared" si="103"/>
        <v>0</v>
      </c>
      <c r="ZW27" s="157" t="s">
        <v>42</v>
      </c>
      <c r="ZX27" s="157">
        <v>392</v>
      </c>
      <c r="ZY27" s="157">
        <v>391</v>
      </c>
      <c r="ZZ27" s="157">
        <v>1</v>
      </c>
      <c r="AAA27" s="157">
        <v>0</v>
      </c>
      <c r="AAB27" s="158">
        <f t="shared" si="104"/>
        <v>0.99744897959183676</v>
      </c>
      <c r="AAC27" s="132">
        <f t="shared" si="105"/>
        <v>0</v>
      </c>
      <c r="AAE27" s="157" t="s">
        <v>42</v>
      </c>
      <c r="AAF27" s="157">
        <v>392</v>
      </c>
      <c r="AAG27" s="157">
        <v>391</v>
      </c>
      <c r="AAH27" s="157">
        <v>1</v>
      </c>
      <c r="AAI27" s="157">
        <v>0</v>
      </c>
      <c r="AAJ27" s="158">
        <f t="shared" si="106"/>
        <v>0.99744897959183676</v>
      </c>
      <c r="AAK27" s="132">
        <f t="shared" si="107"/>
        <v>0</v>
      </c>
    </row>
    <row r="28" spans="1:713" ht="15">
      <c r="A28" s="19">
        <v>1</v>
      </c>
      <c r="B28" s="19"/>
      <c r="C28" s="18" t="s">
        <v>43</v>
      </c>
      <c r="D28" s="18">
        <v>6</v>
      </c>
      <c r="E28" s="18">
        <v>6</v>
      </c>
      <c r="F28" s="18">
        <v>0</v>
      </c>
      <c r="G28" s="18">
        <v>0</v>
      </c>
      <c r="H28" s="19">
        <v>1</v>
      </c>
      <c r="J28" s="58" t="s">
        <v>43</v>
      </c>
      <c r="K28" s="58">
        <v>6</v>
      </c>
      <c r="L28" s="58">
        <v>6</v>
      </c>
      <c r="M28" s="58">
        <v>0</v>
      </c>
      <c r="N28" s="58">
        <v>0</v>
      </c>
      <c r="O28" s="59">
        <v>1</v>
      </c>
      <c r="P28" s="59">
        <f t="shared" si="0"/>
        <v>0</v>
      </c>
      <c r="R28" s="18" t="s">
        <v>43</v>
      </c>
      <c r="S28" s="18">
        <v>6</v>
      </c>
      <c r="T28" s="18">
        <v>6</v>
      </c>
      <c r="U28" s="18">
        <v>0</v>
      </c>
      <c r="V28" s="18">
        <v>0</v>
      </c>
      <c r="W28" s="19">
        <v>1</v>
      </c>
      <c r="X28" s="19">
        <f t="shared" si="1"/>
        <v>0</v>
      </c>
      <c r="Z28" s="51" t="s">
        <v>43</v>
      </c>
      <c r="AA28" s="51">
        <v>6</v>
      </c>
      <c r="AB28" s="52">
        <v>6</v>
      </c>
      <c r="AC28" s="53">
        <v>0</v>
      </c>
      <c r="AD28" s="51">
        <v>0</v>
      </c>
      <c r="AE28" s="54">
        <v>1</v>
      </c>
      <c r="AF28" s="19">
        <f t="shared" si="2"/>
        <v>0</v>
      </c>
      <c r="AH28" s="19">
        <v>1</v>
      </c>
      <c r="AI28" s="19">
        <f t="shared" si="3"/>
        <v>0</v>
      </c>
      <c r="AK28" s="18" t="s">
        <v>43</v>
      </c>
      <c r="AL28" s="18">
        <v>6</v>
      </c>
      <c r="AM28" s="18">
        <v>6</v>
      </c>
      <c r="AN28" s="18">
        <v>0</v>
      </c>
      <c r="AO28" s="18">
        <v>0</v>
      </c>
      <c r="AP28" s="19">
        <f t="shared" si="4"/>
        <v>1</v>
      </c>
      <c r="AQ28" s="19">
        <f t="shared" si="5"/>
        <v>0</v>
      </c>
      <c r="AS28" s="18" t="s">
        <v>43</v>
      </c>
      <c r="AT28" s="18">
        <v>6</v>
      </c>
      <c r="AU28" s="18">
        <v>6</v>
      </c>
      <c r="AV28" s="18">
        <v>0</v>
      </c>
      <c r="AW28" s="18">
        <v>0</v>
      </c>
      <c r="AX28" s="19">
        <v>1</v>
      </c>
      <c r="AY28" s="19">
        <f t="shared" si="6"/>
        <v>0</v>
      </c>
      <c r="BA28" s="18" t="s">
        <v>43</v>
      </c>
      <c r="BB28" s="18">
        <v>6</v>
      </c>
      <c r="BC28" s="18">
        <v>6</v>
      </c>
      <c r="BD28" s="18">
        <v>0</v>
      </c>
      <c r="BE28" s="18">
        <v>0</v>
      </c>
      <c r="BF28" s="19">
        <v>1</v>
      </c>
      <c r="BG28" s="19">
        <f t="shared" si="7"/>
        <v>0</v>
      </c>
      <c r="BI28" s="18" t="s">
        <v>43</v>
      </c>
      <c r="BJ28" s="18">
        <v>6</v>
      </c>
      <c r="BK28" s="18">
        <v>6</v>
      </c>
      <c r="BL28" s="18">
        <v>0</v>
      </c>
      <c r="BM28" s="18">
        <v>0</v>
      </c>
      <c r="BN28" s="19">
        <v>1</v>
      </c>
      <c r="BO28" s="19">
        <f t="shared" si="8"/>
        <v>0</v>
      </c>
      <c r="BQ28" s="18" t="s">
        <v>43</v>
      </c>
      <c r="BR28" s="18">
        <v>6</v>
      </c>
      <c r="BS28" s="18">
        <v>6</v>
      </c>
      <c r="BT28" s="18">
        <v>0</v>
      </c>
      <c r="BU28" s="18">
        <v>0</v>
      </c>
      <c r="BV28" s="19">
        <v>1</v>
      </c>
      <c r="BW28" s="19">
        <f t="shared" si="9"/>
        <v>0</v>
      </c>
      <c r="BY28" s="18" t="s">
        <v>43</v>
      </c>
      <c r="BZ28" s="18">
        <v>6</v>
      </c>
      <c r="CA28" s="18">
        <v>6</v>
      </c>
      <c r="CB28" s="18">
        <v>0</v>
      </c>
      <c r="CC28" s="18">
        <v>0</v>
      </c>
      <c r="CD28" s="19">
        <v>1</v>
      </c>
      <c r="CE28" s="19">
        <f t="shared" si="10"/>
        <v>0</v>
      </c>
      <c r="CG28" s="2" t="s">
        <v>43</v>
      </c>
      <c r="CH28" s="2">
        <v>6</v>
      </c>
      <c r="CI28" s="2">
        <v>6</v>
      </c>
      <c r="CJ28" s="2">
        <v>0</v>
      </c>
      <c r="CK28" s="2">
        <v>0</v>
      </c>
      <c r="CL28" s="4">
        <v>1</v>
      </c>
      <c r="CM28" s="19">
        <f t="shared" si="11"/>
        <v>0</v>
      </c>
      <c r="CO28" s="2" t="s">
        <v>43</v>
      </c>
      <c r="CP28" s="2">
        <v>6</v>
      </c>
      <c r="CQ28" s="2">
        <v>6</v>
      </c>
      <c r="CR28" s="2">
        <v>0</v>
      </c>
      <c r="CS28" s="2">
        <v>0</v>
      </c>
      <c r="CT28" s="4">
        <v>1</v>
      </c>
      <c r="CU28" s="19">
        <f t="shared" si="12"/>
        <v>0</v>
      </c>
      <c r="CW28" s="2" t="s">
        <v>43</v>
      </c>
      <c r="CX28" s="2">
        <v>6</v>
      </c>
      <c r="CY28" s="2">
        <v>6</v>
      </c>
      <c r="CZ28" s="2">
        <v>0</v>
      </c>
      <c r="DA28" s="2">
        <v>0</v>
      </c>
      <c r="DB28" s="4">
        <v>1</v>
      </c>
      <c r="DC28" s="19">
        <f t="shared" si="13"/>
        <v>0</v>
      </c>
      <c r="DE28" s="2" t="s">
        <v>43</v>
      </c>
      <c r="DF28" s="2">
        <v>6</v>
      </c>
      <c r="DG28" s="2">
        <v>6</v>
      </c>
      <c r="DH28" s="2">
        <v>0</v>
      </c>
      <c r="DI28" s="2">
        <v>0</v>
      </c>
      <c r="DJ28" s="4">
        <v>1</v>
      </c>
      <c r="DK28" s="19">
        <f t="shared" si="14"/>
        <v>0</v>
      </c>
      <c r="DM28" s="2" t="s">
        <v>43</v>
      </c>
      <c r="DN28" s="2">
        <v>6</v>
      </c>
      <c r="DO28" s="2">
        <v>6</v>
      </c>
      <c r="DP28" s="2">
        <v>0</v>
      </c>
      <c r="DQ28" s="2">
        <v>0</v>
      </c>
      <c r="DR28" s="4">
        <v>1</v>
      </c>
      <c r="DS28" s="19">
        <f t="shared" si="15"/>
        <v>0</v>
      </c>
      <c r="DU28" s="2" t="s">
        <v>43</v>
      </c>
      <c r="DV28" s="2">
        <v>6</v>
      </c>
      <c r="DW28" s="2">
        <v>6</v>
      </c>
      <c r="DX28" s="2">
        <v>0</v>
      </c>
      <c r="DY28" s="2">
        <v>0</v>
      </c>
      <c r="DZ28" s="4">
        <v>1</v>
      </c>
      <c r="EA28" s="19">
        <f t="shared" si="16"/>
        <v>0</v>
      </c>
      <c r="EC28" s="2" t="s">
        <v>43</v>
      </c>
      <c r="ED28" s="2">
        <v>6</v>
      </c>
      <c r="EE28" s="2">
        <v>6</v>
      </c>
      <c r="EF28" s="2">
        <v>0</v>
      </c>
      <c r="EG28" s="2">
        <v>0</v>
      </c>
      <c r="EH28" s="4">
        <v>1</v>
      </c>
      <c r="EI28" s="19">
        <f t="shared" si="17"/>
        <v>0</v>
      </c>
      <c r="EK28" s="2" t="s">
        <v>43</v>
      </c>
      <c r="EL28" s="2">
        <v>6</v>
      </c>
      <c r="EM28" s="2">
        <v>6</v>
      </c>
      <c r="EN28" s="2">
        <v>0</v>
      </c>
      <c r="EO28" s="2">
        <v>0</v>
      </c>
      <c r="EP28" s="4">
        <v>1</v>
      </c>
      <c r="EQ28" s="19">
        <f t="shared" si="18"/>
        <v>0</v>
      </c>
      <c r="ES28" s="2" t="s">
        <v>43</v>
      </c>
      <c r="ET28" s="2">
        <v>6</v>
      </c>
      <c r="EU28" s="2">
        <v>6</v>
      </c>
      <c r="EV28" s="2">
        <v>0</v>
      </c>
      <c r="EW28" s="2">
        <v>0</v>
      </c>
      <c r="EX28" s="4">
        <v>1</v>
      </c>
      <c r="EY28" s="19">
        <f t="shared" si="19"/>
        <v>0</v>
      </c>
      <c r="FA28" s="2" t="s">
        <v>43</v>
      </c>
      <c r="FB28" s="2">
        <v>6</v>
      </c>
      <c r="FC28" s="2">
        <v>6</v>
      </c>
      <c r="FD28" s="2">
        <v>0</v>
      </c>
      <c r="FE28" s="2">
        <v>0</v>
      </c>
      <c r="FF28" s="4">
        <v>1</v>
      </c>
      <c r="FG28" s="19">
        <f t="shared" si="20"/>
        <v>0</v>
      </c>
      <c r="FI28" s="2" t="s">
        <v>43</v>
      </c>
      <c r="FJ28" s="2">
        <v>6</v>
      </c>
      <c r="FK28" s="2">
        <v>6</v>
      </c>
      <c r="FL28" s="2">
        <v>0</v>
      </c>
      <c r="FM28" s="2">
        <v>0</v>
      </c>
      <c r="FN28" s="4">
        <v>1</v>
      </c>
      <c r="FO28" s="19">
        <f t="shared" si="21"/>
        <v>0</v>
      </c>
      <c r="FQ28" s="2" t="s">
        <v>43</v>
      </c>
      <c r="FR28" s="2">
        <v>6</v>
      </c>
      <c r="FS28" s="2">
        <v>6</v>
      </c>
      <c r="FT28" s="2">
        <v>0</v>
      </c>
      <c r="FU28" s="2">
        <v>0</v>
      </c>
      <c r="FV28" s="4">
        <v>1</v>
      </c>
      <c r="FW28" s="19">
        <f t="shared" si="22"/>
        <v>0</v>
      </c>
      <c r="FY28" s="2" t="s">
        <v>43</v>
      </c>
      <c r="FZ28" s="2">
        <v>6</v>
      </c>
      <c r="GA28" s="2">
        <v>6</v>
      </c>
      <c r="GB28" s="2">
        <v>0</v>
      </c>
      <c r="GC28" s="2">
        <v>0</v>
      </c>
      <c r="GD28" s="4">
        <v>1</v>
      </c>
      <c r="GE28" s="19">
        <f t="shared" si="23"/>
        <v>0</v>
      </c>
      <c r="GG28" s="2" t="s">
        <v>43</v>
      </c>
      <c r="GH28" s="2">
        <v>6</v>
      </c>
      <c r="GI28" s="2">
        <v>6</v>
      </c>
      <c r="GJ28" s="2">
        <v>0</v>
      </c>
      <c r="GK28" s="2">
        <v>0</v>
      </c>
      <c r="GL28" s="4">
        <v>1</v>
      </c>
      <c r="GM28" s="19">
        <f t="shared" si="24"/>
        <v>0</v>
      </c>
      <c r="GO28" s="2" t="s">
        <v>43</v>
      </c>
      <c r="GP28" s="2">
        <v>6</v>
      </c>
      <c r="GQ28" s="2">
        <v>6</v>
      </c>
      <c r="GR28" s="2">
        <v>0</v>
      </c>
      <c r="GS28" s="2">
        <v>0</v>
      </c>
      <c r="GT28" s="4">
        <v>1</v>
      </c>
      <c r="GU28" s="19">
        <f t="shared" si="25"/>
        <v>0</v>
      </c>
      <c r="GW28" s="2" t="s">
        <v>43</v>
      </c>
      <c r="GX28" s="2">
        <v>6</v>
      </c>
      <c r="GY28" s="2">
        <v>6</v>
      </c>
      <c r="GZ28" s="2">
        <v>0</v>
      </c>
      <c r="HA28" s="2">
        <v>0</v>
      </c>
      <c r="HB28" s="4">
        <v>1</v>
      </c>
      <c r="HC28" s="19">
        <f t="shared" si="26"/>
        <v>0</v>
      </c>
      <c r="HE28" s="2" t="s">
        <v>43</v>
      </c>
      <c r="HF28" s="2">
        <v>6</v>
      </c>
      <c r="HG28" s="2">
        <v>6</v>
      </c>
      <c r="HH28" s="2">
        <v>0</v>
      </c>
      <c r="HI28" s="2">
        <v>0</v>
      </c>
      <c r="HJ28" s="4">
        <v>1</v>
      </c>
      <c r="HK28" s="19">
        <f t="shared" si="27"/>
        <v>0</v>
      </c>
      <c r="HM28" s="2" t="s">
        <v>43</v>
      </c>
      <c r="HN28" s="2">
        <v>6</v>
      </c>
      <c r="HO28" s="2">
        <v>6</v>
      </c>
      <c r="HP28" s="2">
        <v>0</v>
      </c>
      <c r="HQ28" s="2">
        <v>0</v>
      </c>
      <c r="HR28" s="4">
        <v>1</v>
      </c>
      <c r="HS28" s="19">
        <f t="shared" si="28"/>
        <v>0</v>
      </c>
      <c r="HU28" s="2" t="s">
        <v>43</v>
      </c>
      <c r="HV28" s="2">
        <v>6</v>
      </c>
      <c r="HW28" s="2">
        <v>6</v>
      </c>
      <c r="HX28" s="2">
        <v>0</v>
      </c>
      <c r="HY28" s="2">
        <v>0</v>
      </c>
      <c r="HZ28" s="4">
        <v>1</v>
      </c>
      <c r="IA28" s="19">
        <f t="shared" si="29"/>
        <v>0</v>
      </c>
      <c r="IC28" s="2" t="s">
        <v>43</v>
      </c>
      <c r="ID28" s="2">
        <v>6</v>
      </c>
      <c r="IE28" s="2">
        <v>6</v>
      </c>
      <c r="IF28" s="2">
        <v>0</v>
      </c>
      <c r="IG28" s="2">
        <v>0</v>
      </c>
      <c r="IH28" s="4">
        <v>1</v>
      </c>
      <c r="II28" s="19">
        <f t="shared" si="30"/>
        <v>0</v>
      </c>
      <c r="IK28" s="2" t="s">
        <v>43</v>
      </c>
      <c r="IL28" s="2">
        <v>6</v>
      </c>
      <c r="IM28" s="2">
        <v>6</v>
      </c>
      <c r="IN28" s="2">
        <v>0</v>
      </c>
      <c r="IO28" s="2">
        <v>0</v>
      </c>
      <c r="IP28" s="4">
        <v>1</v>
      </c>
      <c r="IQ28" s="19">
        <f t="shared" si="31"/>
        <v>0</v>
      </c>
      <c r="IS28" s="2" t="s">
        <v>43</v>
      </c>
      <c r="IT28" s="2">
        <v>6</v>
      </c>
      <c r="IU28" s="2">
        <v>6</v>
      </c>
      <c r="IV28" s="2">
        <v>0</v>
      </c>
      <c r="IW28" s="2">
        <v>0</v>
      </c>
      <c r="IX28" s="4">
        <v>1</v>
      </c>
      <c r="IY28" s="19">
        <f t="shared" si="32"/>
        <v>0</v>
      </c>
      <c r="JA28" s="2" t="s">
        <v>43</v>
      </c>
      <c r="JB28" s="2">
        <v>6</v>
      </c>
      <c r="JC28" s="2">
        <v>6</v>
      </c>
      <c r="JD28" s="2">
        <v>0</v>
      </c>
      <c r="JE28" s="2">
        <v>0</v>
      </c>
      <c r="JF28" s="4">
        <v>1</v>
      </c>
      <c r="JG28" s="19">
        <f t="shared" si="33"/>
        <v>0</v>
      </c>
      <c r="JI28" s="2" t="s">
        <v>43</v>
      </c>
      <c r="JJ28" s="2">
        <v>6</v>
      </c>
      <c r="JK28" s="2">
        <v>6</v>
      </c>
      <c r="JL28" s="2">
        <v>0</v>
      </c>
      <c r="JM28" s="2">
        <v>0</v>
      </c>
      <c r="JN28" s="4">
        <v>1</v>
      </c>
      <c r="JO28" s="19">
        <f t="shared" si="34"/>
        <v>0</v>
      </c>
      <c r="JQ28" s="2" t="s">
        <v>43</v>
      </c>
      <c r="JR28" s="2">
        <v>6</v>
      </c>
      <c r="JS28" s="2">
        <v>6</v>
      </c>
      <c r="JT28" s="2">
        <v>0</v>
      </c>
      <c r="JU28" s="2">
        <v>0</v>
      </c>
      <c r="JV28" s="4">
        <v>1</v>
      </c>
      <c r="JW28" s="19">
        <f t="shared" si="35"/>
        <v>0</v>
      </c>
      <c r="JY28" s="2" t="s">
        <v>43</v>
      </c>
      <c r="JZ28" s="2">
        <v>6</v>
      </c>
      <c r="KA28" s="2">
        <v>6</v>
      </c>
      <c r="KB28" s="2">
        <v>0</v>
      </c>
      <c r="KC28" s="2">
        <v>0</v>
      </c>
      <c r="KD28" s="4">
        <v>1</v>
      </c>
      <c r="KE28" s="19">
        <f t="shared" si="36"/>
        <v>0</v>
      </c>
      <c r="KG28" s="2" t="s">
        <v>43</v>
      </c>
      <c r="KH28" s="2">
        <v>6</v>
      </c>
      <c r="KI28" s="2">
        <v>6</v>
      </c>
      <c r="KJ28" s="2">
        <v>0</v>
      </c>
      <c r="KK28" s="2">
        <v>0</v>
      </c>
      <c r="KL28" s="4">
        <v>1</v>
      </c>
      <c r="KM28" s="19">
        <f t="shared" si="37"/>
        <v>0</v>
      </c>
      <c r="KO28" s="2" t="s">
        <v>43</v>
      </c>
      <c r="KP28" s="2">
        <v>49</v>
      </c>
      <c r="KQ28" s="2">
        <v>49</v>
      </c>
      <c r="KR28" s="2">
        <v>0</v>
      </c>
      <c r="KS28" s="2">
        <v>0</v>
      </c>
      <c r="KT28" s="4">
        <v>1</v>
      </c>
      <c r="KU28" s="19">
        <f t="shared" si="38"/>
        <v>0</v>
      </c>
      <c r="KW28" s="2" t="s">
        <v>43</v>
      </c>
      <c r="KX28" s="2">
        <v>49</v>
      </c>
      <c r="KY28" s="2">
        <v>49</v>
      </c>
      <c r="KZ28" s="2">
        <v>0</v>
      </c>
      <c r="LA28" s="2">
        <v>0</v>
      </c>
      <c r="LB28" s="4">
        <v>1</v>
      </c>
      <c r="LC28" s="19">
        <f t="shared" si="39"/>
        <v>0</v>
      </c>
      <c r="LE28" s="2" t="s">
        <v>43</v>
      </c>
      <c r="LF28" s="2">
        <v>49</v>
      </c>
      <c r="LG28" s="2">
        <v>49</v>
      </c>
      <c r="LH28" s="2">
        <v>0</v>
      </c>
      <c r="LI28" s="2">
        <v>0</v>
      </c>
      <c r="LJ28" s="4">
        <v>1</v>
      </c>
      <c r="LK28" s="19">
        <f t="shared" si="40"/>
        <v>0</v>
      </c>
      <c r="LM28" s="2" t="s">
        <v>43</v>
      </c>
      <c r="LN28" s="2">
        <v>49</v>
      </c>
      <c r="LO28" s="2">
        <v>49</v>
      </c>
      <c r="LP28" s="2">
        <v>0</v>
      </c>
      <c r="LQ28" s="2">
        <v>0</v>
      </c>
      <c r="LR28" s="4">
        <v>1</v>
      </c>
      <c r="LS28" s="19">
        <f t="shared" si="41"/>
        <v>0</v>
      </c>
      <c r="LU28" s="2" t="s">
        <v>43</v>
      </c>
      <c r="LV28" s="2">
        <v>49</v>
      </c>
      <c r="LW28" s="2">
        <v>49</v>
      </c>
      <c r="LX28" s="2">
        <v>0</v>
      </c>
      <c r="LY28" s="2">
        <v>0</v>
      </c>
      <c r="LZ28" s="4">
        <v>1</v>
      </c>
      <c r="MA28" s="19">
        <f t="shared" si="42"/>
        <v>0</v>
      </c>
      <c r="MC28" s="2" t="s">
        <v>43</v>
      </c>
      <c r="MD28" s="2">
        <v>49</v>
      </c>
      <c r="ME28" s="2">
        <v>49</v>
      </c>
      <c r="MF28" s="2">
        <v>0</v>
      </c>
      <c r="MG28" s="2">
        <v>0</v>
      </c>
      <c r="MH28" s="4">
        <f t="shared" si="108"/>
        <v>1</v>
      </c>
      <c r="MI28" s="19">
        <f t="shared" si="43"/>
        <v>0</v>
      </c>
      <c r="MK28" s="2" t="s">
        <v>43</v>
      </c>
      <c r="ML28" s="2">
        <v>49</v>
      </c>
      <c r="MM28" s="2">
        <v>49</v>
      </c>
      <c r="MN28" s="2">
        <v>0</v>
      </c>
      <c r="MO28" s="2">
        <v>0</v>
      </c>
      <c r="MP28" s="4">
        <v>1</v>
      </c>
      <c r="MQ28" s="19">
        <f t="shared" si="109"/>
        <v>0</v>
      </c>
      <c r="MS28" s="2" t="s">
        <v>43</v>
      </c>
      <c r="MT28" s="2">
        <v>49</v>
      </c>
      <c r="MU28" s="2">
        <v>49</v>
      </c>
      <c r="MV28" s="2">
        <v>0</v>
      </c>
      <c r="MW28" s="2">
        <v>0</v>
      </c>
      <c r="MX28" s="4">
        <v>1</v>
      </c>
      <c r="MY28" s="19">
        <f t="shared" si="44"/>
        <v>0</v>
      </c>
      <c r="NA28" s="2" t="s">
        <v>43</v>
      </c>
      <c r="NB28" s="2">
        <v>49</v>
      </c>
      <c r="NC28" s="2">
        <v>49</v>
      </c>
      <c r="ND28" s="2">
        <v>0</v>
      </c>
      <c r="NE28" s="2">
        <v>0</v>
      </c>
      <c r="NF28" s="4">
        <v>1</v>
      </c>
      <c r="NG28" s="19">
        <f t="shared" si="45"/>
        <v>0</v>
      </c>
      <c r="NI28" s="2" t="s">
        <v>43</v>
      </c>
      <c r="NJ28" s="2">
        <v>49</v>
      </c>
      <c r="NK28" s="2">
        <v>49</v>
      </c>
      <c r="NL28" s="2">
        <v>0</v>
      </c>
      <c r="NM28" s="2">
        <v>0</v>
      </c>
      <c r="NN28" s="4">
        <v>1</v>
      </c>
      <c r="NO28" s="19">
        <f t="shared" si="46"/>
        <v>0</v>
      </c>
      <c r="NQ28" s="2" t="s">
        <v>43</v>
      </c>
      <c r="NR28" s="2">
        <v>49</v>
      </c>
      <c r="NS28" s="2">
        <v>49</v>
      </c>
      <c r="NT28" s="2">
        <v>0</v>
      </c>
      <c r="NU28" s="2">
        <v>0</v>
      </c>
      <c r="NV28" s="4">
        <v>1</v>
      </c>
      <c r="NW28" s="19">
        <f t="shared" si="47"/>
        <v>0</v>
      </c>
      <c r="NY28" s="2" t="s">
        <v>43</v>
      </c>
      <c r="NZ28" s="2">
        <v>49</v>
      </c>
      <c r="OA28" s="2">
        <v>49</v>
      </c>
      <c r="OB28" s="2">
        <v>0</v>
      </c>
      <c r="OC28" s="2">
        <v>0</v>
      </c>
      <c r="OD28" s="4">
        <v>1</v>
      </c>
      <c r="OE28" s="19">
        <f t="shared" si="48"/>
        <v>0</v>
      </c>
      <c r="OG28" s="2" t="s">
        <v>43</v>
      </c>
      <c r="OH28" s="2">
        <v>49</v>
      </c>
      <c r="OI28" s="2">
        <v>49</v>
      </c>
      <c r="OJ28" s="2">
        <v>0</v>
      </c>
      <c r="OK28" s="2">
        <v>0</v>
      </c>
      <c r="OL28" s="4">
        <v>1</v>
      </c>
      <c r="OM28" s="19">
        <f t="shared" si="49"/>
        <v>0</v>
      </c>
      <c r="OO28" s="2" t="s">
        <v>43</v>
      </c>
      <c r="OP28" s="2">
        <v>49</v>
      </c>
      <c r="OQ28" s="2">
        <v>49</v>
      </c>
      <c r="OR28" s="2">
        <v>0</v>
      </c>
      <c r="OS28" s="2">
        <v>0</v>
      </c>
      <c r="OT28" s="4">
        <f t="shared" si="110"/>
        <v>1</v>
      </c>
      <c r="OU28" s="19">
        <f t="shared" si="50"/>
        <v>0</v>
      </c>
      <c r="OW28" s="129" t="s">
        <v>43</v>
      </c>
      <c r="OX28" s="129">
        <v>49</v>
      </c>
      <c r="OY28" s="129">
        <v>49</v>
      </c>
      <c r="OZ28" s="129">
        <v>0</v>
      </c>
      <c r="PA28" s="129">
        <v>0</v>
      </c>
      <c r="PB28" s="135">
        <v>1</v>
      </c>
      <c r="PC28" s="132">
        <v>0</v>
      </c>
      <c r="PD28" s="129"/>
      <c r="PE28" s="129" t="s">
        <v>43</v>
      </c>
      <c r="PF28" s="129">
        <v>49</v>
      </c>
      <c r="PG28" s="129">
        <v>49</v>
      </c>
      <c r="PH28" s="129">
        <v>0</v>
      </c>
      <c r="PI28" s="129">
        <v>0</v>
      </c>
      <c r="PJ28" s="135">
        <v>1</v>
      </c>
      <c r="PK28" s="132">
        <v>0</v>
      </c>
      <c r="PM28" s="156" t="s">
        <v>43</v>
      </c>
      <c r="PN28" s="156">
        <v>49</v>
      </c>
      <c r="PO28" s="156">
        <v>49</v>
      </c>
      <c r="PP28" s="156">
        <v>0</v>
      </c>
      <c r="PQ28" s="156">
        <v>0</v>
      </c>
      <c r="PR28" s="162">
        <v>1</v>
      </c>
      <c r="PS28" s="132">
        <f t="shared" si="51"/>
        <v>0</v>
      </c>
      <c r="PT28" s="121"/>
      <c r="PU28" s="156" t="s">
        <v>43</v>
      </c>
      <c r="PV28" s="156">
        <v>49</v>
      </c>
      <c r="PW28" s="156">
        <v>49</v>
      </c>
      <c r="PX28" s="156">
        <v>0</v>
      </c>
      <c r="PY28" s="156">
        <v>0</v>
      </c>
      <c r="PZ28" s="162">
        <v>1</v>
      </c>
      <c r="QA28" s="132">
        <f t="shared" si="52"/>
        <v>0</v>
      </c>
      <c r="QB28" s="121"/>
      <c r="QC28" s="156" t="s">
        <v>43</v>
      </c>
      <c r="QD28" s="156">
        <v>49</v>
      </c>
      <c r="QE28" s="156">
        <v>49</v>
      </c>
      <c r="QF28" s="156">
        <v>0</v>
      </c>
      <c r="QG28" s="156">
        <v>0</v>
      </c>
      <c r="QH28" s="162">
        <v>1</v>
      </c>
      <c r="QI28" s="132">
        <f t="shared" si="53"/>
        <v>0</v>
      </c>
      <c r="QJ28" s="121"/>
      <c r="QK28" s="156" t="s">
        <v>43</v>
      </c>
      <c r="QL28" s="156">
        <v>49</v>
      </c>
      <c r="QM28" s="156">
        <v>49</v>
      </c>
      <c r="QN28" s="156">
        <v>0</v>
      </c>
      <c r="QO28" s="156">
        <v>0</v>
      </c>
      <c r="QP28" s="162">
        <v>1</v>
      </c>
      <c r="QQ28" s="132">
        <f t="shared" si="54"/>
        <v>0</v>
      </c>
      <c r="QR28" s="121"/>
      <c r="QS28" s="156" t="s">
        <v>43</v>
      </c>
      <c r="QT28" s="156">
        <v>49</v>
      </c>
      <c r="QU28" s="156">
        <v>49</v>
      </c>
      <c r="QV28" s="156">
        <v>0</v>
      </c>
      <c r="QW28" s="156">
        <v>0</v>
      </c>
      <c r="QX28" s="162">
        <v>1</v>
      </c>
      <c r="QY28" s="158">
        <f t="shared" si="55"/>
        <v>0</v>
      </c>
      <c r="QZ28" s="121"/>
      <c r="RA28" s="156" t="s">
        <v>43</v>
      </c>
      <c r="RB28" s="156">
        <v>49</v>
      </c>
      <c r="RC28" s="156">
        <v>49</v>
      </c>
      <c r="RD28" s="156">
        <v>0</v>
      </c>
      <c r="RE28" s="156">
        <v>0</v>
      </c>
      <c r="RF28" s="162">
        <v>1</v>
      </c>
      <c r="RG28" s="132">
        <f t="shared" si="56"/>
        <v>0</v>
      </c>
      <c r="RH28" s="121"/>
      <c r="RI28" s="121"/>
      <c r="RJ28" s="156" t="s">
        <v>43</v>
      </c>
      <c r="RK28" s="156">
        <v>49</v>
      </c>
      <c r="RL28" s="156">
        <v>49</v>
      </c>
      <c r="RM28" s="156">
        <v>0</v>
      </c>
      <c r="RN28" s="156">
        <v>0</v>
      </c>
      <c r="RO28" s="162">
        <f t="shared" si="57"/>
        <v>1</v>
      </c>
      <c r="RP28" s="132">
        <f t="shared" si="58"/>
        <v>0</v>
      </c>
      <c r="RQ28" s="121"/>
      <c r="RR28" s="121"/>
      <c r="RS28" s="121"/>
      <c r="RT28" s="121"/>
      <c r="RU28" s="121"/>
      <c r="RV28" s="121"/>
      <c r="RW28" s="132"/>
      <c r="RX28" s="121"/>
      <c r="RY28" s="121"/>
      <c r="RZ28" s="121"/>
      <c r="SA28" s="121"/>
      <c r="SB28" s="121"/>
      <c r="SC28" s="121"/>
      <c r="SD28" s="132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U28" s="157" t="s">
        <v>43</v>
      </c>
      <c r="SV28" s="157">
        <v>49</v>
      </c>
      <c r="SW28" s="157">
        <v>49</v>
      </c>
      <c r="SX28" s="157">
        <v>0</v>
      </c>
      <c r="SY28" s="157">
        <v>0</v>
      </c>
      <c r="SZ28" s="158">
        <f t="shared" si="111"/>
        <v>1</v>
      </c>
      <c r="TA28" s="132">
        <f t="shared" si="59"/>
        <v>0</v>
      </c>
      <c r="TC28" s="157" t="s">
        <v>43</v>
      </c>
      <c r="TD28" s="157">
        <v>49</v>
      </c>
      <c r="TE28" s="157">
        <v>49</v>
      </c>
      <c r="TF28" s="157">
        <v>0</v>
      </c>
      <c r="TG28" s="157">
        <v>0</v>
      </c>
      <c r="TH28" s="158">
        <f t="shared" si="60"/>
        <v>1</v>
      </c>
      <c r="TI28" s="132">
        <f t="shared" si="61"/>
        <v>0</v>
      </c>
      <c r="TK28" s="157" t="s">
        <v>43</v>
      </c>
      <c r="TL28" s="157">
        <v>49</v>
      </c>
      <c r="TM28" s="157">
        <v>49</v>
      </c>
      <c r="TN28" s="157">
        <v>0</v>
      </c>
      <c r="TO28" s="157">
        <v>0</v>
      </c>
      <c r="TP28" s="158">
        <f t="shared" si="62"/>
        <v>1</v>
      </c>
      <c r="TQ28" s="132">
        <f t="shared" si="63"/>
        <v>0</v>
      </c>
      <c r="TS28" s="157" t="s">
        <v>43</v>
      </c>
      <c r="TT28" s="157">
        <v>49</v>
      </c>
      <c r="TU28" s="157">
        <v>49</v>
      </c>
      <c r="TV28" s="157">
        <v>0</v>
      </c>
      <c r="TW28" s="157">
        <v>0</v>
      </c>
      <c r="TX28" s="158">
        <f t="shared" si="64"/>
        <v>1</v>
      </c>
      <c r="TY28" s="132">
        <f t="shared" si="65"/>
        <v>0</v>
      </c>
      <c r="UA28" s="157" t="s">
        <v>43</v>
      </c>
      <c r="UB28" s="157">
        <v>49</v>
      </c>
      <c r="UC28" s="157">
        <v>49</v>
      </c>
      <c r="UD28" s="157">
        <v>0</v>
      </c>
      <c r="UE28" s="157">
        <v>0</v>
      </c>
      <c r="UF28" s="158">
        <f t="shared" si="66"/>
        <v>1</v>
      </c>
      <c r="UG28" s="132">
        <f t="shared" si="67"/>
        <v>0</v>
      </c>
      <c r="UI28" s="157" t="s">
        <v>43</v>
      </c>
      <c r="UJ28" s="157">
        <v>49</v>
      </c>
      <c r="UK28" s="157">
        <v>49</v>
      </c>
      <c r="UL28" s="157">
        <v>0</v>
      </c>
      <c r="UM28" s="157">
        <v>0</v>
      </c>
      <c r="UN28" s="158">
        <f t="shared" si="68"/>
        <v>1</v>
      </c>
      <c r="UO28" s="132">
        <f t="shared" si="69"/>
        <v>0</v>
      </c>
      <c r="UQ28" s="157" t="s">
        <v>43</v>
      </c>
      <c r="UR28" s="157">
        <v>49</v>
      </c>
      <c r="US28" s="157">
        <v>49</v>
      </c>
      <c r="UT28" s="157">
        <v>0</v>
      </c>
      <c r="UU28" s="157">
        <v>0</v>
      </c>
      <c r="UV28" s="158">
        <f t="shared" si="70"/>
        <v>1</v>
      </c>
      <c r="UW28" s="132">
        <f t="shared" si="71"/>
        <v>0</v>
      </c>
      <c r="UY28" s="157" t="s">
        <v>43</v>
      </c>
      <c r="UZ28" s="157">
        <v>49</v>
      </c>
      <c r="VA28" s="157">
        <v>49</v>
      </c>
      <c r="VB28" s="157">
        <v>0</v>
      </c>
      <c r="VC28" s="157">
        <v>0</v>
      </c>
      <c r="VD28" s="158">
        <f t="shared" si="72"/>
        <v>1</v>
      </c>
      <c r="VE28" s="132">
        <f t="shared" si="73"/>
        <v>0</v>
      </c>
      <c r="VG28" s="157" t="s">
        <v>43</v>
      </c>
      <c r="VH28" s="157">
        <v>49</v>
      </c>
      <c r="VI28" s="157">
        <v>49</v>
      </c>
      <c r="VJ28" s="157">
        <v>0</v>
      </c>
      <c r="VK28" s="157">
        <v>0</v>
      </c>
      <c r="VL28" s="158">
        <f t="shared" si="74"/>
        <v>1</v>
      </c>
      <c r="VM28" s="132">
        <f t="shared" si="75"/>
        <v>0</v>
      </c>
      <c r="VO28" s="157" t="s">
        <v>43</v>
      </c>
      <c r="VP28" s="157">
        <v>49</v>
      </c>
      <c r="VQ28" s="157">
        <v>49</v>
      </c>
      <c r="VR28" s="157">
        <v>0</v>
      </c>
      <c r="VS28" s="157">
        <v>0</v>
      </c>
      <c r="VT28" s="158">
        <f t="shared" si="76"/>
        <v>1</v>
      </c>
      <c r="VU28" s="132">
        <f t="shared" si="77"/>
        <v>0</v>
      </c>
      <c r="VW28" s="157" t="s">
        <v>43</v>
      </c>
      <c r="VX28" s="157">
        <v>49</v>
      </c>
      <c r="VY28" s="157">
        <v>49</v>
      </c>
      <c r="VZ28" s="157">
        <v>0</v>
      </c>
      <c r="WA28" s="157">
        <v>0</v>
      </c>
      <c r="WB28" s="158">
        <f t="shared" si="78"/>
        <v>1</v>
      </c>
      <c r="WC28" s="132">
        <f t="shared" si="79"/>
        <v>0</v>
      </c>
      <c r="WE28" s="157" t="s">
        <v>43</v>
      </c>
      <c r="WF28" s="157">
        <v>49</v>
      </c>
      <c r="WG28" s="157">
        <v>49</v>
      </c>
      <c r="WH28" s="157">
        <v>0</v>
      </c>
      <c r="WI28" s="157">
        <v>0</v>
      </c>
      <c r="WJ28" s="158">
        <f t="shared" si="112"/>
        <v>1</v>
      </c>
      <c r="WK28" s="132">
        <f t="shared" si="113"/>
        <v>0</v>
      </c>
      <c r="WM28" s="157" t="s">
        <v>43</v>
      </c>
      <c r="WN28" s="157">
        <v>49</v>
      </c>
      <c r="WO28" s="157">
        <v>49</v>
      </c>
      <c r="WP28" s="157">
        <v>0</v>
      </c>
      <c r="WQ28" s="157">
        <v>0</v>
      </c>
      <c r="WR28" s="158">
        <f t="shared" si="82"/>
        <v>1</v>
      </c>
      <c r="WS28" s="132">
        <f t="shared" si="83"/>
        <v>0</v>
      </c>
      <c r="WU28" s="157" t="s">
        <v>43</v>
      </c>
      <c r="WV28" s="157">
        <v>49</v>
      </c>
      <c r="WW28" s="157">
        <v>49</v>
      </c>
      <c r="WX28" s="157">
        <v>0</v>
      </c>
      <c r="WY28" s="157">
        <v>0</v>
      </c>
      <c r="WZ28" s="158">
        <f t="shared" si="84"/>
        <v>1</v>
      </c>
      <c r="XA28" s="132">
        <f t="shared" si="85"/>
        <v>0</v>
      </c>
      <c r="XC28" s="157" t="s">
        <v>43</v>
      </c>
      <c r="XD28" s="157">
        <v>49</v>
      </c>
      <c r="XE28" s="157">
        <v>49</v>
      </c>
      <c r="XF28" s="157">
        <v>0</v>
      </c>
      <c r="XG28" s="157">
        <v>0</v>
      </c>
      <c r="XH28" s="158">
        <f t="shared" si="86"/>
        <v>1</v>
      </c>
      <c r="XI28" s="132">
        <f t="shared" si="87"/>
        <v>0</v>
      </c>
      <c r="XK28" s="157" t="s">
        <v>43</v>
      </c>
      <c r="XL28" s="157">
        <v>49</v>
      </c>
      <c r="XM28" s="157">
        <v>49</v>
      </c>
      <c r="XN28" s="157">
        <v>0</v>
      </c>
      <c r="XO28" s="157">
        <v>0</v>
      </c>
      <c r="XP28" s="158">
        <f t="shared" si="88"/>
        <v>1</v>
      </c>
      <c r="XQ28" s="132">
        <f t="shared" si="89"/>
        <v>0</v>
      </c>
      <c r="XS28" s="157" t="s">
        <v>43</v>
      </c>
      <c r="XT28" s="157">
        <v>49</v>
      </c>
      <c r="XU28" s="157">
        <v>49</v>
      </c>
      <c r="XV28" s="157">
        <v>0</v>
      </c>
      <c r="XW28" s="157">
        <v>0</v>
      </c>
      <c r="XX28" s="158">
        <f t="shared" si="90"/>
        <v>1</v>
      </c>
      <c r="XY28" s="132">
        <f t="shared" si="91"/>
        <v>0</v>
      </c>
      <c r="YA28" s="157" t="s">
        <v>43</v>
      </c>
      <c r="YB28" s="157">
        <v>49</v>
      </c>
      <c r="YC28" s="157">
        <v>49</v>
      </c>
      <c r="YD28" s="157">
        <v>0</v>
      </c>
      <c r="YE28" s="157">
        <v>0</v>
      </c>
      <c r="YF28" s="158">
        <f t="shared" si="92"/>
        <v>1</v>
      </c>
      <c r="YG28" s="132">
        <f t="shared" si="93"/>
        <v>0</v>
      </c>
      <c r="YI28" s="157" t="s">
        <v>43</v>
      </c>
      <c r="YJ28" s="157">
        <v>49</v>
      </c>
      <c r="YK28" s="157">
        <v>49</v>
      </c>
      <c r="YL28" s="157">
        <v>0</v>
      </c>
      <c r="YM28" s="157">
        <v>0</v>
      </c>
      <c r="YN28" s="158">
        <f t="shared" si="94"/>
        <v>1</v>
      </c>
      <c r="YO28" s="132">
        <f t="shared" si="95"/>
        <v>0</v>
      </c>
      <c r="YQ28" s="157" t="s">
        <v>43</v>
      </c>
      <c r="YR28" s="157">
        <v>49</v>
      </c>
      <c r="YS28" s="157">
        <v>49</v>
      </c>
      <c r="YT28" s="157">
        <v>0</v>
      </c>
      <c r="YU28" s="157">
        <v>0</v>
      </c>
      <c r="YV28" s="158">
        <f t="shared" si="96"/>
        <v>1</v>
      </c>
      <c r="YW28" s="132">
        <f t="shared" si="97"/>
        <v>0</v>
      </c>
      <c r="YY28" s="157" t="s">
        <v>43</v>
      </c>
      <c r="YZ28" s="157">
        <v>49</v>
      </c>
      <c r="ZA28" s="157">
        <v>49</v>
      </c>
      <c r="ZB28" s="157">
        <v>0</v>
      </c>
      <c r="ZC28" s="157">
        <v>0</v>
      </c>
      <c r="ZD28" s="158">
        <f t="shared" si="98"/>
        <v>1</v>
      </c>
      <c r="ZE28" s="132">
        <f t="shared" si="99"/>
        <v>0</v>
      </c>
      <c r="ZG28" s="157" t="s">
        <v>43</v>
      </c>
      <c r="ZH28" s="157">
        <v>49</v>
      </c>
      <c r="ZI28" s="157">
        <v>49</v>
      </c>
      <c r="ZJ28" s="157">
        <v>0</v>
      </c>
      <c r="ZK28" s="157">
        <v>0</v>
      </c>
      <c r="ZL28" s="158">
        <f t="shared" si="100"/>
        <v>1</v>
      </c>
      <c r="ZM28" s="132">
        <f t="shared" si="101"/>
        <v>0</v>
      </c>
      <c r="ZO28" s="157" t="s">
        <v>43</v>
      </c>
      <c r="ZP28" s="157">
        <v>49</v>
      </c>
      <c r="ZQ28" s="157">
        <v>49</v>
      </c>
      <c r="ZR28" s="157">
        <v>0</v>
      </c>
      <c r="ZS28" s="157">
        <v>0</v>
      </c>
      <c r="ZT28" s="158">
        <f t="shared" si="102"/>
        <v>1</v>
      </c>
      <c r="ZU28" s="132">
        <f t="shared" si="103"/>
        <v>0</v>
      </c>
      <c r="ZW28" s="157" t="s">
        <v>43</v>
      </c>
      <c r="ZX28" s="157">
        <v>49</v>
      </c>
      <c r="ZY28" s="157">
        <v>49</v>
      </c>
      <c r="ZZ28" s="157">
        <v>0</v>
      </c>
      <c r="AAA28" s="157">
        <v>0</v>
      </c>
      <c r="AAB28" s="158">
        <f t="shared" si="104"/>
        <v>1</v>
      </c>
      <c r="AAC28" s="132">
        <f t="shared" si="105"/>
        <v>0</v>
      </c>
      <c r="AAE28" s="157" t="s">
        <v>43</v>
      </c>
      <c r="AAF28" s="157">
        <v>49</v>
      </c>
      <c r="AAG28" s="157">
        <v>49</v>
      </c>
      <c r="AAH28" s="157">
        <v>0</v>
      </c>
      <c r="AAI28" s="157">
        <v>0</v>
      </c>
      <c r="AAJ28" s="158">
        <f t="shared" si="106"/>
        <v>1</v>
      </c>
      <c r="AAK28" s="132">
        <f t="shared" si="107"/>
        <v>0</v>
      </c>
    </row>
    <row r="29" spans="1:713" ht="15">
      <c r="A29" s="19">
        <v>1</v>
      </c>
      <c r="B29" s="19"/>
      <c r="C29" s="18" t="s">
        <v>44</v>
      </c>
      <c r="D29" s="18">
        <v>4</v>
      </c>
      <c r="E29" s="18">
        <v>4</v>
      </c>
      <c r="F29" s="18">
        <v>0</v>
      </c>
      <c r="G29" s="18">
        <v>0</v>
      </c>
      <c r="H29" s="19">
        <v>1</v>
      </c>
      <c r="J29" s="58" t="s">
        <v>44</v>
      </c>
      <c r="K29" s="58">
        <v>4</v>
      </c>
      <c r="L29" s="58">
        <v>4</v>
      </c>
      <c r="M29" s="58">
        <v>0</v>
      </c>
      <c r="N29" s="58">
        <v>0</v>
      </c>
      <c r="O29" s="59">
        <v>1</v>
      </c>
      <c r="P29" s="59">
        <f t="shared" si="0"/>
        <v>0</v>
      </c>
      <c r="R29" s="18" t="s">
        <v>44</v>
      </c>
      <c r="S29" s="18">
        <v>4</v>
      </c>
      <c r="T29" s="18">
        <v>4</v>
      </c>
      <c r="U29" s="18">
        <v>0</v>
      </c>
      <c r="V29" s="18">
        <v>0</v>
      </c>
      <c r="W29" s="19">
        <v>1</v>
      </c>
      <c r="X29" s="19">
        <f t="shared" si="1"/>
        <v>0</v>
      </c>
      <c r="Z29" s="51" t="s">
        <v>44</v>
      </c>
      <c r="AA29" s="51">
        <v>4</v>
      </c>
      <c r="AB29" s="52">
        <v>4</v>
      </c>
      <c r="AC29" s="53">
        <v>0</v>
      </c>
      <c r="AD29" s="51">
        <v>0</v>
      </c>
      <c r="AE29" s="54">
        <v>1</v>
      </c>
      <c r="AF29" s="19">
        <f t="shared" si="2"/>
        <v>0</v>
      </c>
      <c r="AH29" s="19">
        <v>1</v>
      </c>
      <c r="AI29" s="19">
        <f t="shared" si="3"/>
        <v>0</v>
      </c>
      <c r="AK29" s="18" t="s">
        <v>44</v>
      </c>
      <c r="AL29" s="18">
        <v>4</v>
      </c>
      <c r="AM29" s="18">
        <v>4</v>
      </c>
      <c r="AN29" s="18">
        <v>0</v>
      </c>
      <c r="AO29" s="18">
        <v>0</v>
      </c>
      <c r="AP29" s="19">
        <f t="shared" si="4"/>
        <v>1</v>
      </c>
      <c r="AQ29" s="19">
        <f t="shared" si="5"/>
        <v>0</v>
      </c>
      <c r="AS29" s="18" t="s">
        <v>44</v>
      </c>
      <c r="AT29" s="18">
        <v>4</v>
      </c>
      <c r="AU29" s="18">
        <v>4</v>
      </c>
      <c r="AV29" s="18">
        <v>0</v>
      </c>
      <c r="AW29" s="18">
        <v>0</v>
      </c>
      <c r="AX29" s="19">
        <v>1</v>
      </c>
      <c r="AY29" s="19">
        <f t="shared" si="6"/>
        <v>0</v>
      </c>
      <c r="BA29" s="18" t="s">
        <v>44</v>
      </c>
      <c r="BB29" s="18">
        <v>4</v>
      </c>
      <c r="BC29" s="18">
        <v>4</v>
      </c>
      <c r="BD29" s="18">
        <v>0</v>
      </c>
      <c r="BE29" s="18">
        <v>0</v>
      </c>
      <c r="BF29" s="19">
        <v>1</v>
      </c>
      <c r="BG29" s="19">
        <f t="shared" si="7"/>
        <v>0</v>
      </c>
      <c r="BI29" s="18" t="s">
        <v>44</v>
      </c>
      <c r="BJ29" s="18">
        <v>4</v>
      </c>
      <c r="BK29" s="18">
        <v>4</v>
      </c>
      <c r="BL29" s="18">
        <v>0</v>
      </c>
      <c r="BM29" s="18">
        <v>0</v>
      </c>
      <c r="BN29" s="19">
        <v>1</v>
      </c>
      <c r="BO29" s="19">
        <f t="shared" si="8"/>
        <v>0</v>
      </c>
      <c r="BQ29" s="18" t="s">
        <v>44</v>
      </c>
      <c r="BR29" s="18">
        <v>4</v>
      </c>
      <c r="BS29" s="18">
        <v>4</v>
      </c>
      <c r="BT29" s="18">
        <v>0</v>
      </c>
      <c r="BU29" s="18">
        <v>0</v>
      </c>
      <c r="BV29" s="19">
        <v>1</v>
      </c>
      <c r="BW29" s="19">
        <f t="shared" si="9"/>
        <v>0</v>
      </c>
      <c r="BY29" s="18" t="s">
        <v>44</v>
      </c>
      <c r="BZ29" s="18">
        <v>4</v>
      </c>
      <c r="CA29" s="18">
        <v>4</v>
      </c>
      <c r="CB29" s="18">
        <v>0</v>
      </c>
      <c r="CC29" s="18">
        <v>0</v>
      </c>
      <c r="CD29" s="19">
        <v>1</v>
      </c>
      <c r="CE29" s="19">
        <f t="shared" si="10"/>
        <v>0</v>
      </c>
      <c r="CG29" s="18" t="s">
        <v>44</v>
      </c>
      <c r="CH29" s="18">
        <v>4</v>
      </c>
      <c r="CI29" s="18">
        <v>4</v>
      </c>
      <c r="CJ29" s="18">
        <v>0</v>
      </c>
      <c r="CK29" s="18">
        <v>0</v>
      </c>
      <c r="CL29" s="19">
        <v>1</v>
      </c>
      <c r="CM29" s="19">
        <f t="shared" si="11"/>
        <v>0</v>
      </c>
      <c r="CO29" s="2" t="s">
        <v>44</v>
      </c>
      <c r="CP29" s="2">
        <v>4</v>
      </c>
      <c r="CQ29" s="2">
        <v>4</v>
      </c>
      <c r="CR29" s="2">
        <v>0</v>
      </c>
      <c r="CS29" s="2">
        <v>0</v>
      </c>
      <c r="CT29" s="4">
        <v>1</v>
      </c>
      <c r="CU29" s="19">
        <f t="shared" si="12"/>
        <v>0</v>
      </c>
      <c r="CW29" s="2" t="s">
        <v>44</v>
      </c>
      <c r="CX29" s="2">
        <v>4</v>
      </c>
      <c r="CY29" s="2">
        <v>4</v>
      </c>
      <c r="CZ29" s="2">
        <v>0</v>
      </c>
      <c r="DA29" s="2">
        <v>0</v>
      </c>
      <c r="DB29" s="4">
        <v>1</v>
      </c>
      <c r="DC29" s="19">
        <f t="shared" si="13"/>
        <v>0</v>
      </c>
      <c r="DE29" s="2" t="s">
        <v>44</v>
      </c>
      <c r="DF29" s="2">
        <v>4</v>
      </c>
      <c r="DG29" s="2">
        <v>4</v>
      </c>
      <c r="DH29" s="2">
        <v>0</v>
      </c>
      <c r="DI29" s="2">
        <v>0</v>
      </c>
      <c r="DJ29" s="4">
        <v>1</v>
      </c>
      <c r="DK29" s="19">
        <f t="shared" si="14"/>
        <v>0</v>
      </c>
      <c r="DM29" s="2" t="s">
        <v>44</v>
      </c>
      <c r="DN29" s="2">
        <v>4</v>
      </c>
      <c r="DO29" s="2">
        <v>4</v>
      </c>
      <c r="DP29" s="2">
        <v>0</v>
      </c>
      <c r="DQ29" s="2">
        <v>0</v>
      </c>
      <c r="DR29" s="4">
        <v>1</v>
      </c>
      <c r="DS29" s="19">
        <f t="shared" si="15"/>
        <v>0</v>
      </c>
      <c r="DU29" s="2" t="s">
        <v>44</v>
      </c>
      <c r="DV29" s="2">
        <v>4</v>
      </c>
      <c r="DW29" s="2">
        <v>4</v>
      </c>
      <c r="DX29" s="2">
        <v>0</v>
      </c>
      <c r="DY29" s="2">
        <v>0</v>
      </c>
      <c r="DZ29" s="4">
        <v>1</v>
      </c>
      <c r="EA29" s="19">
        <f t="shared" si="16"/>
        <v>0</v>
      </c>
      <c r="EC29" s="2" t="s">
        <v>44</v>
      </c>
      <c r="ED29" s="2">
        <v>4</v>
      </c>
      <c r="EE29" s="2">
        <v>4</v>
      </c>
      <c r="EF29" s="2">
        <v>0</v>
      </c>
      <c r="EG29" s="2">
        <v>0</v>
      </c>
      <c r="EH29" s="4">
        <v>1</v>
      </c>
      <c r="EI29" s="19">
        <f t="shared" si="17"/>
        <v>0</v>
      </c>
      <c r="EK29" s="2" t="s">
        <v>44</v>
      </c>
      <c r="EL29" s="2">
        <v>4</v>
      </c>
      <c r="EM29" s="2">
        <v>4</v>
      </c>
      <c r="EN29" s="2">
        <v>0</v>
      </c>
      <c r="EO29" s="2">
        <v>0</v>
      </c>
      <c r="EP29" s="4">
        <v>1</v>
      </c>
      <c r="EQ29" s="19">
        <f t="shared" si="18"/>
        <v>0</v>
      </c>
      <c r="ES29" s="2" t="s">
        <v>44</v>
      </c>
      <c r="ET29" s="2">
        <v>4</v>
      </c>
      <c r="EU29" s="2">
        <v>4</v>
      </c>
      <c r="EV29" s="2">
        <v>0</v>
      </c>
      <c r="EW29" s="2">
        <v>0</v>
      </c>
      <c r="EX29" s="4">
        <v>1</v>
      </c>
      <c r="EY29" s="19">
        <f t="shared" si="19"/>
        <v>0</v>
      </c>
      <c r="FA29" s="2" t="s">
        <v>44</v>
      </c>
      <c r="FB29" s="2">
        <v>4</v>
      </c>
      <c r="FC29" s="2">
        <v>4</v>
      </c>
      <c r="FD29" s="2">
        <v>0</v>
      </c>
      <c r="FE29" s="2">
        <v>0</v>
      </c>
      <c r="FF29" s="4">
        <v>1</v>
      </c>
      <c r="FG29" s="19">
        <f t="shared" si="20"/>
        <v>0</v>
      </c>
      <c r="FI29" s="2" t="s">
        <v>44</v>
      </c>
      <c r="FJ29" s="2">
        <v>4</v>
      </c>
      <c r="FK29" s="2">
        <v>4</v>
      </c>
      <c r="FL29" s="2">
        <v>0</v>
      </c>
      <c r="FM29" s="2">
        <v>0</v>
      </c>
      <c r="FN29" s="4">
        <v>1</v>
      </c>
      <c r="FO29" s="19">
        <f t="shared" si="21"/>
        <v>0</v>
      </c>
      <c r="FQ29" s="2" t="s">
        <v>44</v>
      </c>
      <c r="FR29" s="2">
        <v>4</v>
      </c>
      <c r="FS29" s="2">
        <v>4</v>
      </c>
      <c r="FT29" s="2">
        <v>0</v>
      </c>
      <c r="FU29" s="2">
        <v>0</v>
      </c>
      <c r="FV29" s="4">
        <v>1</v>
      </c>
      <c r="FW29" s="19">
        <f t="shared" si="22"/>
        <v>0</v>
      </c>
      <c r="FY29" s="2" t="s">
        <v>44</v>
      </c>
      <c r="FZ29" s="2">
        <v>4</v>
      </c>
      <c r="GA29" s="2">
        <v>4</v>
      </c>
      <c r="GB29" s="2">
        <v>0</v>
      </c>
      <c r="GC29" s="2">
        <v>0</v>
      </c>
      <c r="GD29" s="4">
        <v>1</v>
      </c>
      <c r="GE29" s="19">
        <f t="shared" si="23"/>
        <v>0</v>
      </c>
      <c r="GG29" s="2" t="s">
        <v>44</v>
      </c>
      <c r="GH29" s="2">
        <v>4</v>
      </c>
      <c r="GI29" s="2">
        <v>4</v>
      </c>
      <c r="GJ29" s="2">
        <v>0</v>
      </c>
      <c r="GK29" s="2">
        <v>0</v>
      </c>
      <c r="GL29" s="4">
        <v>1</v>
      </c>
      <c r="GM29" s="19">
        <f t="shared" si="24"/>
        <v>0</v>
      </c>
      <c r="GO29" s="2" t="s">
        <v>44</v>
      </c>
      <c r="GP29" s="2">
        <v>4</v>
      </c>
      <c r="GQ29" s="2">
        <v>4</v>
      </c>
      <c r="GR29" s="2">
        <v>0</v>
      </c>
      <c r="GS29" s="2">
        <v>0</v>
      </c>
      <c r="GT29" s="4">
        <v>1</v>
      </c>
      <c r="GU29" s="19">
        <f t="shared" si="25"/>
        <v>0</v>
      </c>
      <c r="GW29" s="2" t="s">
        <v>44</v>
      </c>
      <c r="GX29" s="2">
        <v>4</v>
      </c>
      <c r="GY29" s="2">
        <v>4</v>
      </c>
      <c r="GZ29" s="2">
        <v>0</v>
      </c>
      <c r="HA29" s="2">
        <v>0</v>
      </c>
      <c r="HB29" s="4">
        <v>1</v>
      </c>
      <c r="HC29" s="19">
        <f t="shared" si="26"/>
        <v>0</v>
      </c>
      <c r="HE29" s="2" t="s">
        <v>44</v>
      </c>
      <c r="HF29" s="2">
        <v>4</v>
      </c>
      <c r="HG29" s="2">
        <v>4</v>
      </c>
      <c r="HH29" s="2">
        <v>0</v>
      </c>
      <c r="HI29" s="2">
        <v>0</v>
      </c>
      <c r="HJ29" s="4">
        <v>1</v>
      </c>
      <c r="HK29" s="19">
        <f t="shared" si="27"/>
        <v>0</v>
      </c>
      <c r="HM29" s="2" t="s">
        <v>44</v>
      </c>
      <c r="HN29" s="2">
        <v>4</v>
      </c>
      <c r="HO29" s="2">
        <v>4</v>
      </c>
      <c r="HP29" s="2">
        <v>0</v>
      </c>
      <c r="HQ29" s="2">
        <v>0</v>
      </c>
      <c r="HR29" s="4">
        <v>1</v>
      </c>
      <c r="HS29" s="19">
        <f t="shared" si="28"/>
        <v>0</v>
      </c>
      <c r="HU29" s="2" t="s">
        <v>44</v>
      </c>
      <c r="HV29" s="2">
        <v>4</v>
      </c>
      <c r="HW29" s="2">
        <v>4</v>
      </c>
      <c r="HX29" s="2">
        <v>0</v>
      </c>
      <c r="HY29" s="2">
        <v>0</v>
      </c>
      <c r="HZ29" s="4">
        <v>1</v>
      </c>
      <c r="IA29" s="19">
        <f t="shared" si="29"/>
        <v>0</v>
      </c>
      <c r="IC29" s="2" t="s">
        <v>44</v>
      </c>
      <c r="ID29" s="2">
        <v>4</v>
      </c>
      <c r="IE29" s="2">
        <v>4</v>
      </c>
      <c r="IF29" s="2">
        <v>0</v>
      </c>
      <c r="IG29" s="2">
        <v>0</v>
      </c>
      <c r="IH29" s="4">
        <v>1</v>
      </c>
      <c r="II29" s="19">
        <f t="shared" si="30"/>
        <v>0</v>
      </c>
      <c r="IK29" s="2" t="s">
        <v>44</v>
      </c>
      <c r="IL29" s="2">
        <v>4</v>
      </c>
      <c r="IM29" s="2">
        <v>4</v>
      </c>
      <c r="IN29" s="2">
        <v>0</v>
      </c>
      <c r="IO29" s="2">
        <v>0</v>
      </c>
      <c r="IP29" s="4">
        <v>1</v>
      </c>
      <c r="IQ29" s="19">
        <f t="shared" si="31"/>
        <v>0</v>
      </c>
      <c r="IS29" s="2" t="s">
        <v>44</v>
      </c>
      <c r="IT29" s="2">
        <v>4</v>
      </c>
      <c r="IU29" s="2">
        <v>4</v>
      </c>
      <c r="IV29" s="2">
        <v>0</v>
      </c>
      <c r="IW29" s="2">
        <v>0</v>
      </c>
      <c r="IX29" s="4">
        <v>1</v>
      </c>
      <c r="IY29" s="19">
        <f t="shared" si="32"/>
        <v>0</v>
      </c>
      <c r="JA29" s="2" t="s">
        <v>44</v>
      </c>
      <c r="JB29" s="2">
        <v>4</v>
      </c>
      <c r="JC29" s="2">
        <v>4</v>
      </c>
      <c r="JD29" s="2">
        <v>0</v>
      </c>
      <c r="JE29" s="2">
        <v>0</v>
      </c>
      <c r="JF29" s="4">
        <v>1</v>
      </c>
      <c r="JG29" s="19">
        <f t="shared" si="33"/>
        <v>0</v>
      </c>
      <c r="JI29" s="2" t="s">
        <v>44</v>
      </c>
      <c r="JJ29" s="2">
        <v>4</v>
      </c>
      <c r="JK29" s="2">
        <v>4</v>
      </c>
      <c r="JL29" s="2">
        <v>0</v>
      </c>
      <c r="JM29" s="2">
        <v>0</v>
      </c>
      <c r="JN29" s="4">
        <v>1</v>
      </c>
      <c r="JO29" s="19">
        <f t="shared" si="34"/>
        <v>0</v>
      </c>
      <c r="JQ29" s="2" t="s">
        <v>44</v>
      </c>
      <c r="JR29" s="2">
        <v>4</v>
      </c>
      <c r="JS29" s="2">
        <v>4</v>
      </c>
      <c r="JT29" s="2">
        <v>0</v>
      </c>
      <c r="JU29" s="2">
        <v>0</v>
      </c>
      <c r="JV29" s="4">
        <v>1</v>
      </c>
      <c r="JW29" s="19">
        <f t="shared" si="35"/>
        <v>0</v>
      </c>
      <c r="JY29" s="2" t="s">
        <v>44</v>
      </c>
      <c r="JZ29" s="2">
        <v>4</v>
      </c>
      <c r="KA29" s="2">
        <v>4</v>
      </c>
      <c r="KB29" s="2">
        <v>0</v>
      </c>
      <c r="KC29" s="2">
        <v>0</v>
      </c>
      <c r="KD29" s="4">
        <v>1</v>
      </c>
      <c r="KE29" s="19">
        <f t="shared" si="36"/>
        <v>0</v>
      </c>
      <c r="KG29" s="2" t="s">
        <v>44</v>
      </c>
      <c r="KH29" s="2">
        <v>4</v>
      </c>
      <c r="KI29" s="2">
        <v>4</v>
      </c>
      <c r="KJ29" s="2">
        <v>0</v>
      </c>
      <c r="KK29" s="2">
        <v>0</v>
      </c>
      <c r="KL29" s="4">
        <v>1</v>
      </c>
      <c r="KM29" s="19">
        <f t="shared" si="37"/>
        <v>0</v>
      </c>
      <c r="KO29" s="2" t="s">
        <v>44</v>
      </c>
      <c r="KP29" s="2">
        <v>4</v>
      </c>
      <c r="KQ29" s="2">
        <v>4</v>
      </c>
      <c r="KR29" s="2">
        <v>0</v>
      </c>
      <c r="KS29" s="2">
        <v>0</v>
      </c>
      <c r="KT29" s="4">
        <v>1</v>
      </c>
      <c r="KU29" s="19">
        <f t="shared" si="38"/>
        <v>0</v>
      </c>
      <c r="KW29" s="2" t="s">
        <v>44</v>
      </c>
      <c r="KX29" s="2">
        <v>4</v>
      </c>
      <c r="KY29" s="2">
        <v>4</v>
      </c>
      <c r="KZ29" s="2">
        <v>0</v>
      </c>
      <c r="LA29" s="2">
        <v>0</v>
      </c>
      <c r="LB29" s="4">
        <v>1</v>
      </c>
      <c r="LC29" s="19">
        <f t="shared" si="39"/>
        <v>0</v>
      </c>
      <c r="LE29" s="2" t="s">
        <v>44</v>
      </c>
      <c r="LF29" s="2">
        <v>4</v>
      </c>
      <c r="LG29" s="2">
        <v>4</v>
      </c>
      <c r="LH29" s="2">
        <v>0</v>
      </c>
      <c r="LI29" s="2">
        <v>0</v>
      </c>
      <c r="LJ29" s="4">
        <v>1</v>
      </c>
      <c r="LK29" s="19">
        <f t="shared" si="40"/>
        <v>0</v>
      </c>
      <c r="LM29" s="2" t="s">
        <v>44</v>
      </c>
      <c r="LN29" s="2">
        <v>4</v>
      </c>
      <c r="LO29" s="2">
        <v>4</v>
      </c>
      <c r="LP29" s="2">
        <v>0</v>
      </c>
      <c r="LQ29" s="2">
        <v>0</v>
      </c>
      <c r="LR29" s="4">
        <v>1</v>
      </c>
      <c r="LS29" s="19">
        <f t="shared" si="41"/>
        <v>0</v>
      </c>
      <c r="LU29" s="2" t="s">
        <v>44</v>
      </c>
      <c r="LV29" s="2">
        <v>4</v>
      </c>
      <c r="LW29" s="2">
        <v>4</v>
      </c>
      <c r="LX29" s="2">
        <v>0</v>
      </c>
      <c r="LY29" s="2">
        <v>0</v>
      </c>
      <c r="LZ29" s="4">
        <v>1</v>
      </c>
      <c r="MA29" s="19">
        <f t="shared" si="42"/>
        <v>0</v>
      </c>
      <c r="MC29" s="2" t="s">
        <v>44</v>
      </c>
      <c r="MD29" s="2">
        <v>4</v>
      </c>
      <c r="ME29" s="2">
        <v>4</v>
      </c>
      <c r="MF29" s="2">
        <v>0</v>
      </c>
      <c r="MG29" s="2">
        <v>0</v>
      </c>
      <c r="MH29" s="4">
        <f t="shared" si="108"/>
        <v>1</v>
      </c>
      <c r="MI29" s="19">
        <f t="shared" si="43"/>
        <v>0</v>
      </c>
      <c r="MK29" s="2" t="s">
        <v>44</v>
      </c>
      <c r="ML29" s="2">
        <v>4</v>
      </c>
      <c r="MM29" s="2">
        <v>4</v>
      </c>
      <c r="MN29" s="2">
        <v>0</v>
      </c>
      <c r="MO29" s="2">
        <v>0</v>
      </c>
      <c r="MP29" s="4">
        <v>1</v>
      </c>
      <c r="MQ29" s="19">
        <f t="shared" si="109"/>
        <v>0</v>
      </c>
      <c r="MS29" s="2" t="s">
        <v>44</v>
      </c>
      <c r="MT29" s="2">
        <v>4</v>
      </c>
      <c r="MU29" s="2">
        <v>4</v>
      </c>
      <c r="MV29" s="2">
        <v>0</v>
      </c>
      <c r="MW29" s="2">
        <v>0</v>
      </c>
      <c r="MX29" s="4">
        <v>1</v>
      </c>
      <c r="MY29" s="19">
        <f t="shared" si="44"/>
        <v>0</v>
      </c>
      <c r="NA29" s="2" t="s">
        <v>44</v>
      </c>
      <c r="NB29" s="2">
        <v>4</v>
      </c>
      <c r="NC29" s="2">
        <v>4</v>
      </c>
      <c r="ND29" s="2">
        <v>0</v>
      </c>
      <c r="NE29" s="2">
        <v>0</v>
      </c>
      <c r="NF29" s="4">
        <v>1</v>
      </c>
      <c r="NG29" s="19">
        <f t="shared" si="45"/>
        <v>0</v>
      </c>
      <c r="NI29" s="2" t="s">
        <v>44</v>
      </c>
      <c r="NJ29" s="2">
        <v>4</v>
      </c>
      <c r="NK29" s="2">
        <v>4</v>
      </c>
      <c r="NL29" s="2">
        <v>0</v>
      </c>
      <c r="NM29" s="2">
        <v>0</v>
      </c>
      <c r="NN29" s="4">
        <v>1</v>
      </c>
      <c r="NO29" s="19">
        <f t="shared" si="46"/>
        <v>0</v>
      </c>
      <c r="NQ29" s="2" t="s">
        <v>44</v>
      </c>
      <c r="NR29" s="2">
        <v>4</v>
      </c>
      <c r="NS29" s="2">
        <v>4</v>
      </c>
      <c r="NT29" s="2">
        <v>0</v>
      </c>
      <c r="NU29" s="2">
        <v>0</v>
      </c>
      <c r="NV29" s="4">
        <v>1</v>
      </c>
      <c r="NW29" s="19">
        <f t="shared" si="47"/>
        <v>0</v>
      </c>
      <c r="NY29" s="2" t="s">
        <v>44</v>
      </c>
      <c r="NZ29" s="2">
        <v>4</v>
      </c>
      <c r="OA29" s="2">
        <v>4</v>
      </c>
      <c r="OB29" s="2">
        <v>0</v>
      </c>
      <c r="OC29" s="2">
        <v>0</v>
      </c>
      <c r="OD29" s="4">
        <v>1</v>
      </c>
      <c r="OE29" s="19">
        <f t="shared" si="48"/>
        <v>0</v>
      </c>
      <c r="OG29" s="2" t="s">
        <v>44</v>
      </c>
      <c r="OH29" s="2">
        <v>4</v>
      </c>
      <c r="OI29" s="2">
        <v>4</v>
      </c>
      <c r="OJ29" s="2">
        <v>0</v>
      </c>
      <c r="OK29" s="2">
        <v>0</v>
      </c>
      <c r="OL29" s="4">
        <v>1</v>
      </c>
      <c r="OM29" s="19">
        <f t="shared" si="49"/>
        <v>0</v>
      </c>
      <c r="OO29" s="2" t="s">
        <v>44</v>
      </c>
      <c r="OP29" s="2">
        <v>4</v>
      </c>
      <c r="OQ29" s="2">
        <v>4</v>
      </c>
      <c r="OR29" s="2">
        <v>0</v>
      </c>
      <c r="OS29" s="2">
        <v>0</v>
      </c>
      <c r="OT29" s="4">
        <f t="shared" si="110"/>
        <v>1</v>
      </c>
      <c r="OU29" s="19">
        <f t="shared" si="50"/>
        <v>0</v>
      </c>
      <c r="OW29" s="129" t="s">
        <v>44</v>
      </c>
      <c r="OX29" s="129">
        <v>4</v>
      </c>
      <c r="OY29" s="129">
        <v>4</v>
      </c>
      <c r="OZ29" s="129">
        <v>0</v>
      </c>
      <c r="PA29" s="129">
        <v>0</v>
      </c>
      <c r="PB29" s="135">
        <v>1</v>
      </c>
      <c r="PC29" s="132">
        <v>0</v>
      </c>
      <c r="PD29" s="129"/>
      <c r="PE29" s="129" t="s">
        <v>44</v>
      </c>
      <c r="PF29" s="129">
        <v>4</v>
      </c>
      <c r="PG29" s="129">
        <v>4</v>
      </c>
      <c r="PH29" s="129">
        <v>0</v>
      </c>
      <c r="PI29" s="129">
        <v>0</v>
      </c>
      <c r="PJ29" s="135">
        <v>1</v>
      </c>
      <c r="PK29" s="132">
        <v>0</v>
      </c>
      <c r="PM29" s="156" t="s">
        <v>44</v>
      </c>
      <c r="PN29" s="156">
        <v>4</v>
      </c>
      <c r="PO29" s="156">
        <v>4</v>
      </c>
      <c r="PP29" s="156">
        <v>0</v>
      </c>
      <c r="PQ29" s="156">
        <v>0</v>
      </c>
      <c r="PR29" s="162">
        <v>1</v>
      </c>
      <c r="PS29" s="132">
        <f t="shared" si="51"/>
        <v>0</v>
      </c>
      <c r="PT29" s="121"/>
      <c r="PU29" s="156" t="s">
        <v>44</v>
      </c>
      <c r="PV29" s="156">
        <v>4</v>
      </c>
      <c r="PW29" s="156">
        <v>4</v>
      </c>
      <c r="PX29" s="156">
        <v>0</v>
      </c>
      <c r="PY29" s="156">
        <v>0</v>
      </c>
      <c r="PZ29" s="162">
        <v>1</v>
      </c>
      <c r="QA29" s="132">
        <f t="shared" si="52"/>
        <v>0</v>
      </c>
      <c r="QB29" s="121"/>
      <c r="QC29" s="156" t="s">
        <v>44</v>
      </c>
      <c r="QD29" s="156">
        <v>4</v>
      </c>
      <c r="QE29" s="156">
        <v>4</v>
      </c>
      <c r="QF29" s="156">
        <v>0</v>
      </c>
      <c r="QG29" s="156">
        <v>0</v>
      </c>
      <c r="QH29" s="162">
        <v>1</v>
      </c>
      <c r="QI29" s="132">
        <f t="shared" si="53"/>
        <v>0</v>
      </c>
      <c r="QJ29" s="121"/>
      <c r="QK29" s="156" t="s">
        <v>44</v>
      </c>
      <c r="QL29" s="156">
        <v>4</v>
      </c>
      <c r="QM29" s="156">
        <v>4</v>
      </c>
      <c r="QN29" s="156">
        <v>0</v>
      </c>
      <c r="QO29" s="156">
        <v>0</v>
      </c>
      <c r="QP29" s="162">
        <v>1</v>
      </c>
      <c r="QQ29" s="132">
        <f t="shared" si="54"/>
        <v>0</v>
      </c>
      <c r="QR29" s="121"/>
      <c r="QS29" s="156" t="s">
        <v>44</v>
      </c>
      <c r="QT29" s="156">
        <v>4</v>
      </c>
      <c r="QU29" s="156">
        <v>4</v>
      </c>
      <c r="QV29" s="156">
        <v>0</v>
      </c>
      <c r="QW29" s="156">
        <v>0</v>
      </c>
      <c r="QX29" s="162">
        <v>1</v>
      </c>
      <c r="QY29" s="158">
        <f t="shared" si="55"/>
        <v>0</v>
      </c>
      <c r="QZ29" s="121"/>
      <c r="RA29" s="156" t="s">
        <v>44</v>
      </c>
      <c r="RB29" s="156">
        <v>4</v>
      </c>
      <c r="RC29" s="156">
        <v>4</v>
      </c>
      <c r="RD29" s="156">
        <v>0</v>
      </c>
      <c r="RE29" s="156">
        <v>0</v>
      </c>
      <c r="RF29" s="162">
        <v>1</v>
      </c>
      <c r="RG29" s="132">
        <f t="shared" si="56"/>
        <v>0</v>
      </c>
      <c r="RH29" s="121"/>
      <c r="RI29" s="121"/>
      <c r="RJ29" s="156" t="s">
        <v>44</v>
      </c>
      <c r="RK29" s="156">
        <v>4</v>
      </c>
      <c r="RL29" s="156">
        <v>4</v>
      </c>
      <c r="RM29" s="156">
        <v>0</v>
      </c>
      <c r="RN29" s="156">
        <v>0</v>
      </c>
      <c r="RO29" s="162">
        <f t="shared" si="57"/>
        <v>1</v>
      </c>
      <c r="RP29" s="132">
        <f t="shared" si="58"/>
        <v>0</v>
      </c>
      <c r="RQ29" s="121"/>
      <c r="RR29" s="121"/>
      <c r="RS29" s="121"/>
      <c r="RT29" s="121"/>
      <c r="RU29" s="121"/>
      <c r="RV29" s="121"/>
      <c r="RW29" s="132"/>
      <c r="RX29" s="121"/>
      <c r="RY29" s="121"/>
      <c r="RZ29" s="121"/>
      <c r="SA29" s="121"/>
      <c r="SB29" s="121"/>
      <c r="SC29" s="121"/>
      <c r="SD29" s="132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U29" s="157" t="s">
        <v>44</v>
      </c>
      <c r="SV29" s="157">
        <v>4</v>
      </c>
      <c r="SW29" s="157">
        <v>4</v>
      </c>
      <c r="SX29" s="157">
        <v>0</v>
      </c>
      <c r="SY29" s="157">
        <v>0</v>
      </c>
      <c r="SZ29" s="158">
        <f t="shared" si="111"/>
        <v>1</v>
      </c>
      <c r="TA29" s="132">
        <f t="shared" si="59"/>
        <v>0</v>
      </c>
      <c r="TC29" s="157" t="s">
        <v>44</v>
      </c>
      <c r="TD29" s="157">
        <v>4</v>
      </c>
      <c r="TE29" s="157">
        <v>4</v>
      </c>
      <c r="TF29" s="157">
        <v>0</v>
      </c>
      <c r="TG29" s="157">
        <v>0</v>
      </c>
      <c r="TH29" s="158">
        <f t="shared" si="60"/>
        <v>1</v>
      </c>
      <c r="TI29" s="132">
        <f t="shared" si="61"/>
        <v>0</v>
      </c>
      <c r="TK29" s="157" t="s">
        <v>44</v>
      </c>
      <c r="TL29" s="157">
        <v>4</v>
      </c>
      <c r="TM29" s="157">
        <v>4</v>
      </c>
      <c r="TN29" s="157">
        <v>0</v>
      </c>
      <c r="TO29" s="157">
        <v>0</v>
      </c>
      <c r="TP29" s="158">
        <f t="shared" si="62"/>
        <v>1</v>
      </c>
      <c r="TQ29" s="132">
        <f t="shared" si="63"/>
        <v>0</v>
      </c>
      <c r="TS29" s="157" t="s">
        <v>44</v>
      </c>
      <c r="TT29" s="157">
        <v>4</v>
      </c>
      <c r="TU29" s="157">
        <v>4</v>
      </c>
      <c r="TV29" s="157">
        <v>0</v>
      </c>
      <c r="TW29" s="157">
        <v>0</v>
      </c>
      <c r="TX29" s="158">
        <f t="shared" si="64"/>
        <v>1</v>
      </c>
      <c r="TY29" s="132">
        <f t="shared" si="65"/>
        <v>0</v>
      </c>
      <c r="UA29" s="157" t="s">
        <v>44</v>
      </c>
      <c r="UB29" s="157">
        <v>4</v>
      </c>
      <c r="UC29" s="157">
        <v>4</v>
      </c>
      <c r="UD29" s="157">
        <v>0</v>
      </c>
      <c r="UE29" s="157">
        <v>0</v>
      </c>
      <c r="UF29" s="158">
        <f t="shared" si="66"/>
        <v>1</v>
      </c>
      <c r="UG29" s="132">
        <f t="shared" si="67"/>
        <v>0</v>
      </c>
      <c r="UI29" s="157" t="s">
        <v>44</v>
      </c>
      <c r="UJ29" s="157">
        <v>4</v>
      </c>
      <c r="UK29" s="157">
        <v>4</v>
      </c>
      <c r="UL29" s="157">
        <v>0</v>
      </c>
      <c r="UM29" s="157">
        <v>0</v>
      </c>
      <c r="UN29" s="158">
        <f t="shared" si="68"/>
        <v>1</v>
      </c>
      <c r="UO29" s="132">
        <f t="shared" si="69"/>
        <v>0</v>
      </c>
      <c r="UQ29" s="157" t="s">
        <v>44</v>
      </c>
      <c r="UR29" s="157">
        <v>4</v>
      </c>
      <c r="US29" s="157">
        <v>4</v>
      </c>
      <c r="UT29" s="157">
        <v>0</v>
      </c>
      <c r="UU29" s="157">
        <v>0</v>
      </c>
      <c r="UV29" s="158">
        <f t="shared" si="70"/>
        <v>1</v>
      </c>
      <c r="UW29" s="132">
        <f t="shared" si="71"/>
        <v>0</v>
      </c>
      <c r="UY29" s="157" t="s">
        <v>44</v>
      </c>
      <c r="UZ29" s="157">
        <v>4</v>
      </c>
      <c r="VA29" s="157">
        <v>4</v>
      </c>
      <c r="VB29" s="157">
        <v>0</v>
      </c>
      <c r="VC29" s="157">
        <v>0</v>
      </c>
      <c r="VD29" s="158">
        <f t="shared" si="72"/>
        <v>1</v>
      </c>
      <c r="VE29" s="132">
        <f t="shared" si="73"/>
        <v>0</v>
      </c>
      <c r="VG29" s="157" t="s">
        <v>44</v>
      </c>
      <c r="VH29" s="157">
        <v>4</v>
      </c>
      <c r="VI29" s="157">
        <v>4</v>
      </c>
      <c r="VJ29" s="157">
        <v>0</v>
      </c>
      <c r="VK29" s="157">
        <v>0</v>
      </c>
      <c r="VL29" s="158">
        <f t="shared" si="74"/>
        <v>1</v>
      </c>
      <c r="VM29" s="132">
        <f t="shared" si="75"/>
        <v>0</v>
      </c>
      <c r="VO29" s="157" t="s">
        <v>44</v>
      </c>
      <c r="VP29" s="157">
        <v>4</v>
      </c>
      <c r="VQ29" s="157">
        <v>4</v>
      </c>
      <c r="VR29" s="157">
        <v>0</v>
      </c>
      <c r="VS29" s="157">
        <v>0</v>
      </c>
      <c r="VT29" s="158">
        <f t="shared" si="76"/>
        <v>1</v>
      </c>
      <c r="VU29" s="132">
        <f t="shared" si="77"/>
        <v>0</v>
      </c>
      <c r="VW29" s="157" t="s">
        <v>44</v>
      </c>
      <c r="VX29" s="157">
        <v>4</v>
      </c>
      <c r="VY29" s="157">
        <v>4</v>
      </c>
      <c r="VZ29" s="157">
        <v>0</v>
      </c>
      <c r="WA29" s="157">
        <v>0</v>
      </c>
      <c r="WB29" s="158">
        <f t="shared" si="78"/>
        <v>1</v>
      </c>
      <c r="WC29" s="132">
        <f t="shared" si="79"/>
        <v>0</v>
      </c>
      <c r="WE29" s="157" t="s">
        <v>44</v>
      </c>
      <c r="WF29" s="157">
        <v>4</v>
      </c>
      <c r="WG29" s="157">
        <v>4</v>
      </c>
      <c r="WH29" s="157">
        <v>0</v>
      </c>
      <c r="WI29" s="157">
        <v>0</v>
      </c>
      <c r="WJ29" s="158">
        <f t="shared" si="112"/>
        <v>1</v>
      </c>
      <c r="WK29" s="132">
        <f t="shared" si="113"/>
        <v>0</v>
      </c>
      <c r="WM29" s="157" t="s">
        <v>44</v>
      </c>
      <c r="WN29" s="157">
        <v>4</v>
      </c>
      <c r="WO29" s="157">
        <v>4</v>
      </c>
      <c r="WP29" s="157">
        <v>0</v>
      </c>
      <c r="WQ29" s="157">
        <v>0</v>
      </c>
      <c r="WR29" s="158">
        <f t="shared" si="82"/>
        <v>1</v>
      </c>
      <c r="WS29" s="132">
        <f t="shared" si="83"/>
        <v>0</v>
      </c>
      <c r="WU29" s="157" t="s">
        <v>44</v>
      </c>
      <c r="WV29" s="157">
        <v>4</v>
      </c>
      <c r="WW29" s="157">
        <v>4</v>
      </c>
      <c r="WX29" s="157">
        <v>0</v>
      </c>
      <c r="WY29" s="157">
        <v>0</v>
      </c>
      <c r="WZ29" s="158">
        <f t="shared" si="84"/>
        <v>1</v>
      </c>
      <c r="XA29" s="132">
        <f t="shared" si="85"/>
        <v>0</v>
      </c>
      <c r="XC29" s="157" t="s">
        <v>44</v>
      </c>
      <c r="XD29" s="157">
        <v>4</v>
      </c>
      <c r="XE29" s="157">
        <v>4</v>
      </c>
      <c r="XF29" s="157">
        <v>0</v>
      </c>
      <c r="XG29" s="157">
        <v>0</v>
      </c>
      <c r="XH29" s="158">
        <f t="shared" si="86"/>
        <v>1</v>
      </c>
      <c r="XI29" s="132">
        <f t="shared" si="87"/>
        <v>0</v>
      </c>
      <c r="XK29" s="157" t="s">
        <v>44</v>
      </c>
      <c r="XL29" s="157">
        <v>4</v>
      </c>
      <c r="XM29" s="157">
        <v>4</v>
      </c>
      <c r="XN29" s="157">
        <v>0</v>
      </c>
      <c r="XO29" s="157">
        <v>0</v>
      </c>
      <c r="XP29" s="158">
        <f t="shared" si="88"/>
        <v>1</v>
      </c>
      <c r="XQ29" s="132">
        <f t="shared" si="89"/>
        <v>0</v>
      </c>
      <c r="XS29" s="157" t="s">
        <v>44</v>
      </c>
      <c r="XT29" s="157">
        <v>4</v>
      </c>
      <c r="XU29" s="157">
        <v>4</v>
      </c>
      <c r="XV29" s="157">
        <v>0</v>
      </c>
      <c r="XW29" s="157">
        <v>0</v>
      </c>
      <c r="XX29" s="158">
        <f t="shared" si="90"/>
        <v>1</v>
      </c>
      <c r="XY29" s="132">
        <f t="shared" si="91"/>
        <v>0</v>
      </c>
      <c r="YA29" s="157" t="s">
        <v>44</v>
      </c>
      <c r="YB29" s="157">
        <v>4</v>
      </c>
      <c r="YC29" s="157">
        <v>4</v>
      </c>
      <c r="YD29" s="157">
        <v>0</v>
      </c>
      <c r="YE29" s="157">
        <v>0</v>
      </c>
      <c r="YF29" s="158">
        <f t="shared" si="92"/>
        <v>1</v>
      </c>
      <c r="YG29" s="132">
        <f t="shared" si="93"/>
        <v>0</v>
      </c>
      <c r="YI29" s="157" t="s">
        <v>44</v>
      </c>
      <c r="YJ29" s="157">
        <v>4</v>
      </c>
      <c r="YK29" s="157">
        <v>4</v>
      </c>
      <c r="YL29" s="157">
        <v>0</v>
      </c>
      <c r="YM29" s="157">
        <v>0</v>
      </c>
      <c r="YN29" s="158">
        <f t="shared" si="94"/>
        <v>1</v>
      </c>
      <c r="YO29" s="132">
        <f t="shared" si="95"/>
        <v>0</v>
      </c>
      <c r="YQ29" s="157" t="s">
        <v>44</v>
      </c>
      <c r="YR29" s="157">
        <v>4</v>
      </c>
      <c r="YS29" s="157">
        <v>4</v>
      </c>
      <c r="YT29" s="157">
        <v>0</v>
      </c>
      <c r="YU29" s="157">
        <v>0</v>
      </c>
      <c r="YV29" s="158">
        <f t="shared" si="96"/>
        <v>1</v>
      </c>
      <c r="YW29" s="132">
        <f t="shared" si="97"/>
        <v>0</v>
      </c>
      <c r="YY29" s="157" t="s">
        <v>44</v>
      </c>
      <c r="YZ29" s="157">
        <v>4</v>
      </c>
      <c r="ZA29" s="157">
        <v>4</v>
      </c>
      <c r="ZB29" s="157">
        <v>0</v>
      </c>
      <c r="ZC29" s="157">
        <v>0</v>
      </c>
      <c r="ZD29" s="158">
        <f t="shared" si="98"/>
        <v>1</v>
      </c>
      <c r="ZE29" s="132">
        <f t="shared" si="99"/>
        <v>0</v>
      </c>
      <c r="ZG29" s="157" t="s">
        <v>44</v>
      </c>
      <c r="ZH29" s="157">
        <v>4</v>
      </c>
      <c r="ZI29" s="157">
        <v>4</v>
      </c>
      <c r="ZJ29" s="157">
        <v>0</v>
      </c>
      <c r="ZK29" s="157">
        <v>0</v>
      </c>
      <c r="ZL29" s="158">
        <f t="shared" si="100"/>
        <v>1</v>
      </c>
      <c r="ZM29" s="132">
        <f t="shared" si="101"/>
        <v>0</v>
      </c>
      <c r="ZO29" s="157" t="s">
        <v>44</v>
      </c>
      <c r="ZP29" s="157">
        <v>4</v>
      </c>
      <c r="ZQ29" s="157">
        <v>4</v>
      </c>
      <c r="ZR29" s="157">
        <v>0</v>
      </c>
      <c r="ZS29" s="157">
        <v>0</v>
      </c>
      <c r="ZT29" s="158">
        <f t="shared" si="102"/>
        <v>1</v>
      </c>
      <c r="ZU29" s="132">
        <f t="shared" si="103"/>
        <v>0</v>
      </c>
      <c r="ZW29" s="157" t="s">
        <v>44</v>
      </c>
      <c r="ZX29" s="157">
        <v>4</v>
      </c>
      <c r="ZY29" s="157">
        <v>4</v>
      </c>
      <c r="ZZ29" s="157">
        <v>0</v>
      </c>
      <c r="AAA29" s="157">
        <v>0</v>
      </c>
      <c r="AAB29" s="158">
        <f t="shared" si="104"/>
        <v>1</v>
      </c>
      <c r="AAC29" s="132">
        <f t="shared" si="105"/>
        <v>0</v>
      </c>
      <c r="AAE29" s="157" t="s">
        <v>44</v>
      </c>
      <c r="AAF29" s="157">
        <v>4</v>
      </c>
      <c r="AAG29" s="157">
        <v>4</v>
      </c>
      <c r="AAH29" s="157">
        <v>0</v>
      </c>
      <c r="AAI29" s="157">
        <v>0</v>
      </c>
      <c r="AAJ29" s="158">
        <f t="shared" si="106"/>
        <v>1</v>
      </c>
      <c r="AAK29" s="132">
        <f t="shared" si="107"/>
        <v>0</v>
      </c>
    </row>
    <row r="30" spans="1:713" ht="15">
      <c r="A30" s="19">
        <v>0.94</v>
      </c>
      <c r="B30" s="19"/>
      <c r="C30" s="18" t="s">
        <v>45</v>
      </c>
      <c r="D30" s="18">
        <v>52</v>
      </c>
      <c r="E30" s="18">
        <v>49</v>
      </c>
      <c r="F30" s="18">
        <v>3</v>
      </c>
      <c r="G30" s="18">
        <v>0</v>
      </c>
      <c r="H30" s="19">
        <v>0.94</v>
      </c>
      <c r="J30" s="58" t="s">
        <v>45</v>
      </c>
      <c r="K30" s="58">
        <v>52</v>
      </c>
      <c r="L30" s="58">
        <v>49</v>
      </c>
      <c r="M30" s="58">
        <v>3</v>
      </c>
      <c r="N30" s="58">
        <v>0</v>
      </c>
      <c r="O30" s="59">
        <v>0.94</v>
      </c>
      <c r="P30" s="59">
        <f t="shared" si="0"/>
        <v>0</v>
      </c>
      <c r="R30" s="18" t="s">
        <v>45</v>
      </c>
      <c r="S30" s="18">
        <v>52</v>
      </c>
      <c r="T30" s="18">
        <v>49</v>
      </c>
      <c r="U30" s="18">
        <v>3</v>
      </c>
      <c r="V30" s="18">
        <v>0</v>
      </c>
      <c r="W30" s="19">
        <v>0.94</v>
      </c>
      <c r="X30" s="19">
        <f t="shared" si="1"/>
        <v>0</v>
      </c>
      <c r="Z30" s="51" t="s">
        <v>45</v>
      </c>
      <c r="AA30" s="51">
        <v>52</v>
      </c>
      <c r="AB30" s="52">
        <v>49</v>
      </c>
      <c r="AC30" s="53">
        <v>3</v>
      </c>
      <c r="AD30" s="51">
        <v>0</v>
      </c>
      <c r="AE30" s="54">
        <v>0.94</v>
      </c>
      <c r="AF30" s="19">
        <f t="shared" si="2"/>
        <v>0</v>
      </c>
      <c r="AH30" s="19">
        <v>0.94</v>
      </c>
      <c r="AI30" s="19">
        <f t="shared" si="3"/>
        <v>0</v>
      </c>
      <c r="AK30" s="18" t="s">
        <v>45</v>
      </c>
      <c r="AL30" s="18">
        <v>52</v>
      </c>
      <c r="AM30" s="18">
        <v>49</v>
      </c>
      <c r="AN30" s="18">
        <v>3</v>
      </c>
      <c r="AO30" s="18">
        <v>0</v>
      </c>
      <c r="AP30" s="19">
        <f t="shared" si="4"/>
        <v>0.94230769230769229</v>
      </c>
      <c r="AQ30" s="19">
        <f t="shared" si="5"/>
        <v>2.3076923076923439E-3</v>
      </c>
      <c r="AS30" s="18" t="s">
        <v>45</v>
      </c>
      <c r="AT30" s="18">
        <v>52</v>
      </c>
      <c r="AU30" s="18">
        <v>49</v>
      </c>
      <c r="AV30" s="18">
        <v>3</v>
      </c>
      <c r="AW30" s="18">
        <v>0</v>
      </c>
      <c r="AX30" s="19">
        <v>0.94</v>
      </c>
      <c r="AY30" s="19">
        <f t="shared" si="6"/>
        <v>-2.3076923076923439E-3</v>
      </c>
      <c r="BA30" s="18" t="s">
        <v>45</v>
      </c>
      <c r="BB30" s="18">
        <v>52</v>
      </c>
      <c r="BC30" s="18">
        <v>49</v>
      </c>
      <c r="BD30" s="18">
        <v>3</v>
      </c>
      <c r="BE30" s="18">
        <v>0</v>
      </c>
      <c r="BF30" s="19">
        <v>0.94</v>
      </c>
      <c r="BG30" s="19">
        <f t="shared" si="7"/>
        <v>0</v>
      </c>
      <c r="BI30" s="18" t="s">
        <v>45</v>
      </c>
      <c r="BJ30" s="18">
        <v>52</v>
      </c>
      <c r="BK30" s="18">
        <v>49</v>
      </c>
      <c r="BL30" s="18">
        <v>3</v>
      </c>
      <c r="BM30" s="18">
        <v>0</v>
      </c>
      <c r="BN30" s="19">
        <v>0.94</v>
      </c>
      <c r="BO30" s="19">
        <f t="shared" si="8"/>
        <v>0</v>
      </c>
      <c r="BQ30" s="18" t="s">
        <v>45</v>
      </c>
      <c r="BR30" s="18">
        <v>52</v>
      </c>
      <c r="BS30" s="18">
        <v>49</v>
      </c>
      <c r="BT30" s="18">
        <v>3</v>
      </c>
      <c r="BU30" s="18">
        <v>0</v>
      </c>
      <c r="BV30" s="19">
        <v>0.94</v>
      </c>
      <c r="BW30" s="19">
        <f t="shared" si="9"/>
        <v>0</v>
      </c>
      <c r="BY30" s="18" t="s">
        <v>45</v>
      </c>
      <c r="BZ30" s="18">
        <v>52</v>
      </c>
      <c r="CA30" s="18">
        <v>49</v>
      </c>
      <c r="CB30" s="18">
        <v>3</v>
      </c>
      <c r="CC30" s="18">
        <v>0</v>
      </c>
      <c r="CD30" s="19">
        <v>0.94</v>
      </c>
      <c r="CE30" s="19">
        <f t="shared" si="10"/>
        <v>0</v>
      </c>
      <c r="CG30" s="2" t="s">
        <v>45</v>
      </c>
      <c r="CH30" s="2">
        <v>52</v>
      </c>
      <c r="CI30" s="2">
        <v>49</v>
      </c>
      <c r="CJ30" s="2">
        <v>3</v>
      </c>
      <c r="CK30" s="2">
        <v>0</v>
      </c>
      <c r="CL30" s="4">
        <v>0.94</v>
      </c>
      <c r="CM30" s="19">
        <f t="shared" si="11"/>
        <v>0</v>
      </c>
      <c r="CO30" s="2" t="s">
        <v>45</v>
      </c>
      <c r="CP30" s="2">
        <v>52</v>
      </c>
      <c r="CQ30" s="2">
        <v>49</v>
      </c>
      <c r="CR30" s="2">
        <v>3</v>
      </c>
      <c r="CS30" s="2">
        <v>0</v>
      </c>
      <c r="CT30" s="4">
        <v>0.94</v>
      </c>
      <c r="CU30" s="19">
        <f t="shared" si="12"/>
        <v>0</v>
      </c>
      <c r="CW30" s="2" t="s">
        <v>45</v>
      </c>
      <c r="CX30" s="2">
        <v>52</v>
      </c>
      <c r="CY30" s="2">
        <v>49</v>
      </c>
      <c r="CZ30" s="2">
        <v>3</v>
      </c>
      <c r="DA30" s="2">
        <v>0</v>
      </c>
      <c r="DB30" s="4">
        <v>0.94</v>
      </c>
      <c r="DC30" s="19">
        <f t="shared" si="13"/>
        <v>0</v>
      </c>
      <c r="DE30" s="2" t="s">
        <v>45</v>
      </c>
      <c r="DF30" s="2">
        <v>52</v>
      </c>
      <c r="DG30" s="2">
        <v>49</v>
      </c>
      <c r="DH30" s="2">
        <v>3</v>
      </c>
      <c r="DI30" s="2">
        <v>0</v>
      </c>
      <c r="DJ30" s="4">
        <v>0.94</v>
      </c>
      <c r="DK30" s="19">
        <f t="shared" si="14"/>
        <v>0</v>
      </c>
      <c r="DM30" s="2" t="s">
        <v>45</v>
      </c>
      <c r="DN30" s="2">
        <v>52</v>
      </c>
      <c r="DO30" s="2">
        <v>52</v>
      </c>
      <c r="DP30" s="2">
        <v>0</v>
      </c>
      <c r="DQ30" s="2">
        <v>0</v>
      </c>
      <c r="DR30" s="4">
        <v>1</v>
      </c>
      <c r="DS30" s="19">
        <f t="shared" si="15"/>
        <v>6.0000000000000053E-2</v>
      </c>
      <c r="DU30" s="2" t="s">
        <v>45</v>
      </c>
      <c r="DV30" s="2">
        <v>52</v>
      </c>
      <c r="DW30" s="2">
        <v>52</v>
      </c>
      <c r="DX30" s="2">
        <v>0</v>
      </c>
      <c r="DY30" s="2">
        <v>0</v>
      </c>
      <c r="DZ30" s="4">
        <v>1</v>
      </c>
      <c r="EA30" s="19">
        <f t="shared" si="16"/>
        <v>0</v>
      </c>
      <c r="EC30" s="2" t="s">
        <v>45</v>
      </c>
      <c r="ED30" s="2">
        <v>52</v>
      </c>
      <c r="EE30" s="2">
        <v>52</v>
      </c>
      <c r="EF30" s="2">
        <v>0</v>
      </c>
      <c r="EG30" s="2">
        <v>0</v>
      </c>
      <c r="EH30" s="4">
        <v>1</v>
      </c>
      <c r="EI30" s="19">
        <f t="shared" si="17"/>
        <v>0</v>
      </c>
      <c r="EK30" s="2" t="s">
        <v>45</v>
      </c>
      <c r="EL30" s="2">
        <v>52</v>
      </c>
      <c r="EM30" s="2">
        <v>52</v>
      </c>
      <c r="EN30" s="2">
        <v>0</v>
      </c>
      <c r="EO30" s="2">
        <v>0</v>
      </c>
      <c r="EP30" s="4">
        <v>1</v>
      </c>
      <c r="EQ30" s="19">
        <f t="shared" si="18"/>
        <v>0</v>
      </c>
      <c r="ES30" s="2" t="s">
        <v>45</v>
      </c>
      <c r="ET30" s="2">
        <v>52</v>
      </c>
      <c r="EU30" s="2">
        <v>52</v>
      </c>
      <c r="EV30" s="2">
        <v>0</v>
      </c>
      <c r="EW30" s="2">
        <v>0</v>
      </c>
      <c r="EX30" s="4">
        <v>1</v>
      </c>
      <c r="EY30" s="19">
        <f t="shared" si="19"/>
        <v>0</v>
      </c>
      <c r="FA30" s="2" t="s">
        <v>45</v>
      </c>
      <c r="FB30" s="2">
        <v>52</v>
      </c>
      <c r="FC30" s="2">
        <v>52</v>
      </c>
      <c r="FD30" s="2">
        <v>0</v>
      </c>
      <c r="FE30" s="2">
        <v>0</v>
      </c>
      <c r="FF30" s="4">
        <v>1</v>
      </c>
      <c r="FG30" s="19">
        <f t="shared" si="20"/>
        <v>0</v>
      </c>
      <c r="FI30" s="2" t="s">
        <v>45</v>
      </c>
      <c r="FJ30" s="2">
        <v>52</v>
      </c>
      <c r="FK30" s="2">
        <v>52</v>
      </c>
      <c r="FL30" s="2">
        <v>0</v>
      </c>
      <c r="FM30" s="2">
        <v>0</v>
      </c>
      <c r="FN30" s="4">
        <v>1</v>
      </c>
      <c r="FO30" s="19">
        <f t="shared" si="21"/>
        <v>0</v>
      </c>
      <c r="FQ30" s="2" t="s">
        <v>45</v>
      </c>
      <c r="FR30" s="2">
        <v>52</v>
      </c>
      <c r="FS30" s="2">
        <v>52</v>
      </c>
      <c r="FT30" s="2">
        <v>0</v>
      </c>
      <c r="FU30" s="2">
        <v>0</v>
      </c>
      <c r="FV30" s="4">
        <v>1</v>
      </c>
      <c r="FW30" s="19">
        <f t="shared" si="22"/>
        <v>0</v>
      </c>
      <c r="FY30" s="2" t="s">
        <v>45</v>
      </c>
      <c r="FZ30" s="2">
        <v>52</v>
      </c>
      <c r="GA30" s="2">
        <v>52</v>
      </c>
      <c r="GB30" s="2">
        <v>0</v>
      </c>
      <c r="GC30" s="2">
        <v>0</v>
      </c>
      <c r="GD30" s="4">
        <v>1</v>
      </c>
      <c r="GE30" s="19">
        <f t="shared" si="23"/>
        <v>0</v>
      </c>
      <c r="GG30" s="2" t="s">
        <v>45</v>
      </c>
      <c r="GH30" s="2">
        <v>52</v>
      </c>
      <c r="GI30" s="2">
        <v>52</v>
      </c>
      <c r="GJ30" s="2">
        <v>0</v>
      </c>
      <c r="GK30" s="2">
        <v>0</v>
      </c>
      <c r="GL30" s="4">
        <v>1</v>
      </c>
      <c r="GM30" s="19">
        <f t="shared" si="24"/>
        <v>0</v>
      </c>
      <c r="GO30" s="2" t="s">
        <v>45</v>
      </c>
      <c r="GP30" s="2">
        <v>52</v>
      </c>
      <c r="GQ30" s="2">
        <v>52</v>
      </c>
      <c r="GR30" s="2">
        <v>0</v>
      </c>
      <c r="GS30" s="2">
        <v>0</v>
      </c>
      <c r="GT30" s="4">
        <v>1</v>
      </c>
      <c r="GU30" s="19">
        <f t="shared" si="25"/>
        <v>0</v>
      </c>
      <c r="GW30" s="2" t="s">
        <v>45</v>
      </c>
      <c r="GX30" s="2">
        <v>52</v>
      </c>
      <c r="GY30" s="2">
        <v>52</v>
      </c>
      <c r="GZ30" s="2">
        <v>0</v>
      </c>
      <c r="HA30" s="2">
        <v>0</v>
      </c>
      <c r="HB30" s="4">
        <v>1</v>
      </c>
      <c r="HC30" s="19">
        <f t="shared" si="26"/>
        <v>0</v>
      </c>
      <c r="HE30" s="2" t="s">
        <v>45</v>
      </c>
      <c r="HF30" s="2">
        <v>52</v>
      </c>
      <c r="HG30" s="2">
        <v>52</v>
      </c>
      <c r="HH30" s="2">
        <v>0</v>
      </c>
      <c r="HI30" s="2">
        <v>0</v>
      </c>
      <c r="HJ30" s="4">
        <v>1</v>
      </c>
      <c r="HK30" s="19">
        <f t="shared" si="27"/>
        <v>0</v>
      </c>
      <c r="HM30" s="2" t="s">
        <v>45</v>
      </c>
      <c r="HN30" s="2">
        <v>52</v>
      </c>
      <c r="HO30" s="2">
        <v>52</v>
      </c>
      <c r="HP30" s="2">
        <v>0</v>
      </c>
      <c r="HQ30" s="2">
        <v>0</v>
      </c>
      <c r="HR30" s="4">
        <v>1</v>
      </c>
      <c r="HS30" s="19">
        <f t="shared" si="28"/>
        <v>0</v>
      </c>
      <c r="HU30" s="2" t="s">
        <v>45</v>
      </c>
      <c r="HV30" s="2">
        <v>52</v>
      </c>
      <c r="HW30" s="2">
        <v>52</v>
      </c>
      <c r="HX30" s="2">
        <v>0</v>
      </c>
      <c r="HY30" s="2">
        <v>0</v>
      </c>
      <c r="HZ30" s="4">
        <v>1</v>
      </c>
      <c r="IA30" s="19">
        <f t="shared" si="29"/>
        <v>0</v>
      </c>
      <c r="IC30" s="2" t="s">
        <v>45</v>
      </c>
      <c r="ID30" s="2">
        <v>52</v>
      </c>
      <c r="IE30" s="2">
        <v>52</v>
      </c>
      <c r="IF30" s="2">
        <v>0</v>
      </c>
      <c r="IG30" s="2">
        <v>0</v>
      </c>
      <c r="IH30" s="4">
        <v>1</v>
      </c>
      <c r="II30" s="19">
        <f t="shared" si="30"/>
        <v>0</v>
      </c>
      <c r="IK30" s="2" t="s">
        <v>45</v>
      </c>
      <c r="IL30" s="2">
        <v>52</v>
      </c>
      <c r="IM30" s="2">
        <v>52</v>
      </c>
      <c r="IN30" s="2">
        <v>0</v>
      </c>
      <c r="IO30" s="2">
        <v>0</v>
      </c>
      <c r="IP30" s="4">
        <v>1</v>
      </c>
      <c r="IQ30" s="19">
        <f t="shared" si="31"/>
        <v>0</v>
      </c>
      <c r="IS30" s="2" t="s">
        <v>45</v>
      </c>
      <c r="IT30" s="2">
        <v>52</v>
      </c>
      <c r="IU30" s="2">
        <v>52</v>
      </c>
      <c r="IV30" s="2">
        <v>0</v>
      </c>
      <c r="IW30" s="2">
        <v>0</v>
      </c>
      <c r="IX30" s="4">
        <v>1</v>
      </c>
      <c r="IY30" s="19">
        <f t="shared" si="32"/>
        <v>0</v>
      </c>
      <c r="JA30" s="2" t="s">
        <v>45</v>
      </c>
      <c r="JB30" s="2">
        <v>52</v>
      </c>
      <c r="JC30" s="2">
        <v>52</v>
      </c>
      <c r="JD30" s="2">
        <v>0</v>
      </c>
      <c r="JE30" s="2">
        <v>0</v>
      </c>
      <c r="JF30" s="4">
        <v>1</v>
      </c>
      <c r="JG30" s="19">
        <f t="shared" si="33"/>
        <v>0</v>
      </c>
      <c r="JI30" s="2" t="s">
        <v>45</v>
      </c>
      <c r="JJ30" s="2">
        <v>52</v>
      </c>
      <c r="JK30" s="2">
        <v>52</v>
      </c>
      <c r="JL30" s="2">
        <v>0</v>
      </c>
      <c r="JM30" s="2">
        <v>0</v>
      </c>
      <c r="JN30" s="4">
        <v>1</v>
      </c>
      <c r="JO30" s="19">
        <f t="shared" si="34"/>
        <v>0</v>
      </c>
      <c r="JQ30" s="2" t="s">
        <v>45</v>
      </c>
      <c r="JR30" s="2">
        <v>52</v>
      </c>
      <c r="JS30" s="2">
        <v>52</v>
      </c>
      <c r="JT30" s="2">
        <v>0</v>
      </c>
      <c r="JU30" s="2">
        <v>0</v>
      </c>
      <c r="JV30" s="4">
        <v>1</v>
      </c>
      <c r="JW30" s="19">
        <f t="shared" si="35"/>
        <v>0</v>
      </c>
      <c r="JY30" s="2" t="s">
        <v>45</v>
      </c>
      <c r="JZ30" s="2">
        <v>52</v>
      </c>
      <c r="KA30" s="2">
        <v>52</v>
      </c>
      <c r="KB30" s="2">
        <v>0</v>
      </c>
      <c r="KC30" s="2">
        <v>0</v>
      </c>
      <c r="KD30" s="4">
        <v>1</v>
      </c>
      <c r="KE30" s="19">
        <f t="shared" si="36"/>
        <v>0</v>
      </c>
      <c r="KG30" s="2" t="s">
        <v>45</v>
      </c>
      <c r="KH30" s="2">
        <v>52</v>
      </c>
      <c r="KI30" s="2">
        <v>52</v>
      </c>
      <c r="KJ30" s="2">
        <v>0</v>
      </c>
      <c r="KK30" s="2">
        <v>0</v>
      </c>
      <c r="KL30" s="4">
        <v>1</v>
      </c>
      <c r="KM30" s="19">
        <f t="shared" si="37"/>
        <v>0</v>
      </c>
      <c r="KO30" s="2" t="s">
        <v>45</v>
      </c>
      <c r="KP30" s="2">
        <v>52</v>
      </c>
      <c r="KQ30" s="2">
        <v>52</v>
      </c>
      <c r="KR30" s="2">
        <v>0</v>
      </c>
      <c r="KS30" s="2">
        <v>0</v>
      </c>
      <c r="KT30" s="4">
        <v>1</v>
      </c>
      <c r="KU30" s="19">
        <f t="shared" si="38"/>
        <v>0</v>
      </c>
      <c r="KW30" s="2" t="s">
        <v>45</v>
      </c>
      <c r="KX30" s="2">
        <v>52</v>
      </c>
      <c r="KY30" s="2">
        <v>52</v>
      </c>
      <c r="KZ30" s="2">
        <v>0</v>
      </c>
      <c r="LA30" s="2">
        <v>0</v>
      </c>
      <c r="LB30" s="4">
        <v>1</v>
      </c>
      <c r="LC30" s="19">
        <f t="shared" si="39"/>
        <v>0</v>
      </c>
      <c r="LE30" s="2" t="s">
        <v>45</v>
      </c>
      <c r="LF30" s="2">
        <v>52</v>
      </c>
      <c r="LG30" s="2">
        <v>52</v>
      </c>
      <c r="LH30" s="2">
        <v>0</v>
      </c>
      <c r="LI30" s="2">
        <v>0</v>
      </c>
      <c r="LJ30" s="4">
        <v>1</v>
      </c>
      <c r="LK30" s="19">
        <f t="shared" si="40"/>
        <v>0</v>
      </c>
      <c r="LM30" s="2" t="s">
        <v>45</v>
      </c>
      <c r="LN30" s="2">
        <v>52</v>
      </c>
      <c r="LO30" s="2">
        <v>52</v>
      </c>
      <c r="LP30" s="2">
        <v>0</v>
      </c>
      <c r="LQ30" s="2">
        <v>0</v>
      </c>
      <c r="LR30" s="4">
        <v>1</v>
      </c>
      <c r="LS30" s="19">
        <f t="shared" si="41"/>
        <v>0</v>
      </c>
      <c r="LU30" s="2" t="s">
        <v>45</v>
      </c>
      <c r="LV30" s="2">
        <v>52</v>
      </c>
      <c r="LW30" s="2">
        <v>52</v>
      </c>
      <c r="LX30" s="2">
        <v>0</v>
      </c>
      <c r="LY30" s="2">
        <v>0</v>
      </c>
      <c r="LZ30" s="4">
        <v>1</v>
      </c>
      <c r="MA30" s="19">
        <f t="shared" si="42"/>
        <v>0</v>
      </c>
      <c r="MC30" s="2" t="s">
        <v>45</v>
      </c>
      <c r="MD30" s="2">
        <v>52</v>
      </c>
      <c r="ME30" s="2">
        <v>52</v>
      </c>
      <c r="MF30" s="2">
        <v>0</v>
      </c>
      <c r="MG30" s="2">
        <v>0</v>
      </c>
      <c r="MH30" s="4">
        <f t="shared" si="108"/>
        <v>1</v>
      </c>
      <c r="MI30" s="19">
        <f t="shared" si="43"/>
        <v>0</v>
      </c>
      <c r="MK30" s="2" t="s">
        <v>45</v>
      </c>
      <c r="ML30" s="2">
        <v>52</v>
      </c>
      <c r="MM30" s="2">
        <v>52</v>
      </c>
      <c r="MN30" s="2">
        <v>0</v>
      </c>
      <c r="MO30" s="2">
        <v>0</v>
      </c>
      <c r="MP30" s="4">
        <v>1</v>
      </c>
      <c r="MQ30" s="19">
        <f t="shared" si="109"/>
        <v>0</v>
      </c>
      <c r="MS30" s="2" t="s">
        <v>45</v>
      </c>
      <c r="MT30" s="2">
        <v>52</v>
      </c>
      <c r="MU30" s="2">
        <v>52</v>
      </c>
      <c r="MV30" s="2">
        <v>0</v>
      </c>
      <c r="MW30" s="2">
        <v>0</v>
      </c>
      <c r="MX30" s="4">
        <v>1</v>
      </c>
      <c r="MY30" s="19">
        <f t="shared" si="44"/>
        <v>0</v>
      </c>
      <c r="NA30" s="2" t="s">
        <v>45</v>
      </c>
      <c r="NB30" s="2">
        <v>52</v>
      </c>
      <c r="NC30" s="2">
        <v>52</v>
      </c>
      <c r="ND30" s="2">
        <v>0</v>
      </c>
      <c r="NE30" s="2">
        <v>0</v>
      </c>
      <c r="NF30" s="4">
        <v>1</v>
      </c>
      <c r="NG30" s="19">
        <f t="shared" si="45"/>
        <v>0</v>
      </c>
      <c r="NI30" s="2" t="s">
        <v>45</v>
      </c>
      <c r="NJ30" s="2">
        <v>52</v>
      </c>
      <c r="NK30" s="2">
        <v>52</v>
      </c>
      <c r="NL30" s="2">
        <v>0</v>
      </c>
      <c r="NM30" s="2">
        <v>0</v>
      </c>
      <c r="NN30" s="4">
        <v>1</v>
      </c>
      <c r="NO30" s="19">
        <f t="shared" si="46"/>
        <v>0</v>
      </c>
      <c r="NQ30" s="2" t="s">
        <v>45</v>
      </c>
      <c r="NR30" s="2">
        <v>52</v>
      </c>
      <c r="NS30" s="2">
        <v>52</v>
      </c>
      <c r="NT30" s="2">
        <v>0</v>
      </c>
      <c r="NU30" s="2">
        <v>0</v>
      </c>
      <c r="NV30" s="4">
        <v>1</v>
      </c>
      <c r="NW30" s="19">
        <f t="shared" si="47"/>
        <v>0</v>
      </c>
      <c r="NY30" s="2" t="s">
        <v>45</v>
      </c>
      <c r="NZ30" s="2">
        <v>52</v>
      </c>
      <c r="OA30" s="2">
        <v>52</v>
      </c>
      <c r="OB30" s="2">
        <v>0</v>
      </c>
      <c r="OC30" s="2">
        <v>0</v>
      </c>
      <c r="OD30" s="4">
        <v>1</v>
      </c>
      <c r="OE30" s="19">
        <f t="shared" si="48"/>
        <v>0</v>
      </c>
      <c r="OG30" s="2" t="s">
        <v>45</v>
      </c>
      <c r="OH30" s="2">
        <v>52</v>
      </c>
      <c r="OI30" s="2">
        <v>52</v>
      </c>
      <c r="OJ30" s="2">
        <v>0</v>
      </c>
      <c r="OK30" s="2">
        <v>0</v>
      </c>
      <c r="OL30" s="4">
        <v>1</v>
      </c>
      <c r="OM30" s="19">
        <f t="shared" si="49"/>
        <v>0</v>
      </c>
      <c r="OO30" s="2" t="s">
        <v>45</v>
      </c>
      <c r="OP30" s="2">
        <v>52</v>
      </c>
      <c r="OQ30" s="2">
        <v>52</v>
      </c>
      <c r="OR30" s="2">
        <v>0</v>
      </c>
      <c r="OS30" s="2">
        <v>0</v>
      </c>
      <c r="OT30" s="4">
        <f t="shared" si="110"/>
        <v>1</v>
      </c>
      <c r="OU30" s="19">
        <f t="shared" si="50"/>
        <v>0</v>
      </c>
      <c r="OW30" s="129" t="s">
        <v>45</v>
      </c>
      <c r="OX30" s="129">
        <v>52</v>
      </c>
      <c r="OY30" s="129">
        <v>52</v>
      </c>
      <c r="OZ30" s="129">
        <v>0</v>
      </c>
      <c r="PA30" s="129">
        <v>0</v>
      </c>
      <c r="PB30" s="135">
        <v>1</v>
      </c>
      <c r="PC30" s="132">
        <v>0</v>
      </c>
      <c r="PD30" s="129"/>
      <c r="PE30" s="129" t="s">
        <v>45</v>
      </c>
      <c r="PF30" s="129">
        <v>52</v>
      </c>
      <c r="PG30" s="129">
        <v>52</v>
      </c>
      <c r="PH30" s="129">
        <v>0</v>
      </c>
      <c r="PI30" s="129">
        <v>0</v>
      </c>
      <c r="PJ30" s="135">
        <v>1</v>
      </c>
      <c r="PK30" s="132">
        <v>0</v>
      </c>
      <c r="PM30" s="156" t="s">
        <v>45</v>
      </c>
      <c r="PN30" s="156">
        <v>52</v>
      </c>
      <c r="PO30" s="156">
        <v>52</v>
      </c>
      <c r="PP30" s="156">
        <v>0</v>
      </c>
      <c r="PQ30" s="156">
        <v>0</v>
      </c>
      <c r="PR30" s="162">
        <v>1</v>
      </c>
      <c r="PS30" s="132">
        <f t="shared" si="51"/>
        <v>0</v>
      </c>
      <c r="PT30" s="121"/>
      <c r="PU30" s="156" t="s">
        <v>45</v>
      </c>
      <c r="PV30" s="156">
        <v>52</v>
      </c>
      <c r="PW30" s="156">
        <v>52</v>
      </c>
      <c r="PX30" s="156">
        <v>0</v>
      </c>
      <c r="PY30" s="156">
        <v>0</v>
      </c>
      <c r="PZ30" s="162">
        <v>1</v>
      </c>
      <c r="QA30" s="132">
        <f t="shared" si="52"/>
        <v>0</v>
      </c>
      <c r="QB30" s="121"/>
      <c r="QC30" s="156" t="s">
        <v>45</v>
      </c>
      <c r="QD30" s="156">
        <v>52</v>
      </c>
      <c r="QE30" s="156">
        <v>52</v>
      </c>
      <c r="QF30" s="156">
        <v>0</v>
      </c>
      <c r="QG30" s="156">
        <v>0</v>
      </c>
      <c r="QH30" s="162">
        <v>1</v>
      </c>
      <c r="QI30" s="132">
        <f t="shared" si="53"/>
        <v>0</v>
      </c>
      <c r="QJ30" s="121"/>
      <c r="QK30" s="156" t="s">
        <v>45</v>
      </c>
      <c r="QL30" s="156">
        <v>52</v>
      </c>
      <c r="QM30" s="156">
        <v>52</v>
      </c>
      <c r="QN30" s="156">
        <v>0</v>
      </c>
      <c r="QO30" s="156">
        <v>0</v>
      </c>
      <c r="QP30" s="162">
        <v>1</v>
      </c>
      <c r="QQ30" s="132">
        <f t="shared" si="54"/>
        <v>0</v>
      </c>
      <c r="QR30" s="121"/>
      <c r="QS30" s="156" t="s">
        <v>45</v>
      </c>
      <c r="QT30" s="156">
        <v>52</v>
      </c>
      <c r="QU30" s="156">
        <v>52</v>
      </c>
      <c r="QV30" s="156">
        <v>0</v>
      </c>
      <c r="QW30" s="156">
        <v>0</v>
      </c>
      <c r="QX30" s="162">
        <v>1</v>
      </c>
      <c r="QY30" s="158">
        <f t="shared" si="55"/>
        <v>0</v>
      </c>
      <c r="QZ30" s="121"/>
      <c r="RA30" s="156" t="s">
        <v>45</v>
      </c>
      <c r="RB30" s="156">
        <v>52</v>
      </c>
      <c r="RC30" s="156">
        <v>52</v>
      </c>
      <c r="RD30" s="156">
        <v>0</v>
      </c>
      <c r="RE30" s="156">
        <v>0</v>
      </c>
      <c r="RF30" s="162">
        <v>1</v>
      </c>
      <c r="RG30" s="132">
        <f t="shared" si="56"/>
        <v>0</v>
      </c>
      <c r="RH30" s="121"/>
      <c r="RI30" s="121"/>
      <c r="RJ30" s="156" t="s">
        <v>45</v>
      </c>
      <c r="RK30" s="156">
        <v>52</v>
      </c>
      <c r="RL30" s="156">
        <v>52</v>
      </c>
      <c r="RM30" s="156">
        <v>0</v>
      </c>
      <c r="RN30" s="156">
        <v>0</v>
      </c>
      <c r="RO30" s="162">
        <f t="shared" si="57"/>
        <v>1</v>
      </c>
      <c r="RP30" s="132">
        <f t="shared" si="58"/>
        <v>0</v>
      </c>
      <c r="RQ30" s="121"/>
      <c r="RR30" s="121"/>
      <c r="RS30" s="121"/>
      <c r="RT30" s="121"/>
      <c r="RU30" s="121"/>
      <c r="RV30" s="121"/>
      <c r="RW30" s="132"/>
      <c r="RX30" s="121"/>
      <c r="RY30" s="121"/>
      <c r="RZ30" s="121"/>
      <c r="SA30" s="121"/>
      <c r="SB30" s="121"/>
      <c r="SC30" s="121"/>
      <c r="SD30" s="132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U30" s="157" t="s">
        <v>45</v>
      </c>
      <c r="SV30" s="157">
        <v>52</v>
      </c>
      <c r="SW30" s="157">
        <v>52</v>
      </c>
      <c r="SX30" s="157">
        <v>0</v>
      </c>
      <c r="SY30" s="157">
        <v>0</v>
      </c>
      <c r="SZ30" s="158">
        <f t="shared" si="111"/>
        <v>1</v>
      </c>
      <c r="TA30" s="132">
        <f t="shared" si="59"/>
        <v>0</v>
      </c>
      <c r="TC30" s="157" t="s">
        <v>45</v>
      </c>
      <c r="TD30" s="157">
        <v>52</v>
      </c>
      <c r="TE30" s="157">
        <v>52</v>
      </c>
      <c r="TF30" s="157">
        <v>0</v>
      </c>
      <c r="TG30" s="157">
        <v>0</v>
      </c>
      <c r="TH30" s="158">
        <f t="shared" si="60"/>
        <v>1</v>
      </c>
      <c r="TI30" s="132">
        <f t="shared" si="61"/>
        <v>0</v>
      </c>
      <c r="TK30" s="157" t="s">
        <v>45</v>
      </c>
      <c r="TL30" s="157">
        <v>52</v>
      </c>
      <c r="TM30" s="157">
        <v>52</v>
      </c>
      <c r="TN30" s="157">
        <v>0</v>
      </c>
      <c r="TO30" s="157">
        <v>0</v>
      </c>
      <c r="TP30" s="158">
        <f t="shared" si="62"/>
        <v>1</v>
      </c>
      <c r="TQ30" s="132">
        <f t="shared" si="63"/>
        <v>0</v>
      </c>
      <c r="TS30" s="157" t="s">
        <v>45</v>
      </c>
      <c r="TT30" s="157">
        <v>52</v>
      </c>
      <c r="TU30" s="157">
        <v>52</v>
      </c>
      <c r="TV30" s="157">
        <v>0</v>
      </c>
      <c r="TW30" s="157">
        <v>0</v>
      </c>
      <c r="TX30" s="158">
        <f t="shared" si="64"/>
        <v>1</v>
      </c>
      <c r="TY30" s="132">
        <f t="shared" si="65"/>
        <v>0</v>
      </c>
      <c r="UA30" s="157" t="s">
        <v>45</v>
      </c>
      <c r="UB30" s="157">
        <v>52</v>
      </c>
      <c r="UC30" s="157">
        <v>52</v>
      </c>
      <c r="UD30" s="157">
        <v>0</v>
      </c>
      <c r="UE30" s="157">
        <v>0</v>
      </c>
      <c r="UF30" s="158">
        <f t="shared" si="66"/>
        <v>1</v>
      </c>
      <c r="UG30" s="132">
        <f t="shared" si="67"/>
        <v>0</v>
      </c>
      <c r="UI30" s="157" t="s">
        <v>45</v>
      </c>
      <c r="UJ30" s="157">
        <v>52</v>
      </c>
      <c r="UK30" s="157">
        <v>52</v>
      </c>
      <c r="UL30" s="157">
        <v>0</v>
      </c>
      <c r="UM30" s="157">
        <v>0</v>
      </c>
      <c r="UN30" s="158">
        <f t="shared" si="68"/>
        <v>1</v>
      </c>
      <c r="UO30" s="132">
        <f t="shared" si="69"/>
        <v>0</v>
      </c>
      <c r="UQ30" s="157" t="s">
        <v>45</v>
      </c>
      <c r="UR30" s="157">
        <v>52</v>
      </c>
      <c r="US30" s="157">
        <v>52</v>
      </c>
      <c r="UT30" s="157">
        <v>0</v>
      </c>
      <c r="UU30" s="157">
        <v>0</v>
      </c>
      <c r="UV30" s="158">
        <f t="shared" si="70"/>
        <v>1</v>
      </c>
      <c r="UW30" s="132">
        <f t="shared" si="71"/>
        <v>0</v>
      </c>
      <c r="UY30" s="157" t="s">
        <v>45</v>
      </c>
      <c r="UZ30" s="157">
        <v>52</v>
      </c>
      <c r="VA30" s="157">
        <v>52</v>
      </c>
      <c r="VB30" s="157">
        <v>0</v>
      </c>
      <c r="VC30" s="157">
        <v>0</v>
      </c>
      <c r="VD30" s="158">
        <f t="shared" si="72"/>
        <v>1</v>
      </c>
      <c r="VE30" s="132">
        <f t="shared" si="73"/>
        <v>0</v>
      </c>
      <c r="VG30" s="157" t="s">
        <v>45</v>
      </c>
      <c r="VH30" s="157">
        <v>52</v>
      </c>
      <c r="VI30" s="157">
        <v>52</v>
      </c>
      <c r="VJ30" s="157">
        <v>0</v>
      </c>
      <c r="VK30" s="157">
        <v>0</v>
      </c>
      <c r="VL30" s="158">
        <f t="shared" si="74"/>
        <v>1</v>
      </c>
      <c r="VM30" s="132">
        <f t="shared" si="75"/>
        <v>0</v>
      </c>
      <c r="VO30" s="157" t="s">
        <v>45</v>
      </c>
      <c r="VP30" s="157">
        <v>52</v>
      </c>
      <c r="VQ30" s="157">
        <v>52</v>
      </c>
      <c r="VR30" s="157">
        <v>0</v>
      </c>
      <c r="VS30" s="157">
        <v>0</v>
      </c>
      <c r="VT30" s="158">
        <f t="shared" si="76"/>
        <v>1</v>
      </c>
      <c r="VU30" s="132">
        <f t="shared" si="77"/>
        <v>0</v>
      </c>
      <c r="VW30" s="157" t="s">
        <v>45</v>
      </c>
      <c r="VX30" s="157">
        <v>52</v>
      </c>
      <c r="VY30" s="157">
        <v>52</v>
      </c>
      <c r="VZ30" s="157">
        <v>0</v>
      </c>
      <c r="WA30" s="157">
        <v>0</v>
      </c>
      <c r="WB30" s="158">
        <f t="shared" si="78"/>
        <v>1</v>
      </c>
      <c r="WC30" s="132">
        <f t="shared" si="79"/>
        <v>0</v>
      </c>
      <c r="WE30" s="157" t="s">
        <v>45</v>
      </c>
      <c r="WF30" s="157">
        <v>52</v>
      </c>
      <c r="WG30" s="157">
        <v>52</v>
      </c>
      <c r="WH30" s="157">
        <v>0</v>
      </c>
      <c r="WI30" s="157">
        <v>0</v>
      </c>
      <c r="WJ30" s="158">
        <f t="shared" si="112"/>
        <v>1</v>
      </c>
      <c r="WK30" s="132">
        <f t="shared" si="113"/>
        <v>0</v>
      </c>
      <c r="WM30" s="157" t="s">
        <v>45</v>
      </c>
      <c r="WN30" s="157">
        <v>52</v>
      </c>
      <c r="WO30" s="157">
        <v>52</v>
      </c>
      <c r="WP30" s="157">
        <v>0</v>
      </c>
      <c r="WQ30" s="157">
        <v>0</v>
      </c>
      <c r="WR30" s="158">
        <f t="shared" si="82"/>
        <v>1</v>
      </c>
      <c r="WS30" s="132">
        <f t="shared" si="83"/>
        <v>0</v>
      </c>
      <c r="WU30" s="157" t="s">
        <v>45</v>
      </c>
      <c r="WV30" s="157">
        <v>52</v>
      </c>
      <c r="WW30" s="157">
        <v>52</v>
      </c>
      <c r="WX30" s="157">
        <v>0</v>
      </c>
      <c r="WY30" s="157">
        <v>0</v>
      </c>
      <c r="WZ30" s="158">
        <f t="shared" si="84"/>
        <v>1</v>
      </c>
      <c r="XA30" s="132">
        <f t="shared" si="85"/>
        <v>0</v>
      </c>
      <c r="XC30" s="157" t="s">
        <v>45</v>
      </c>
      <c r="XD30" s="157">
        <v>52</v>
      </c>
      <c r="XE30" s="157">
        <v>52</v>
      </c>
      <c r="XF30" s="157">
        <v>0</v>
      </c>
      <c r="XG30" s="157">
        <v>0</v>
      </c>
      <c r="XH30" s="158">
        <f t="shared" si="86"/>
        <v>1</v>
      </c>
      <c r="XI30" s="132">
        <f t="shared" si="87"/>
        <v>0</v>
      </c>
      <c r="XK30" s="157" t="s">
        <v>45</v>
      </c>
      <c r="XL30" s="157">
        <v>52</v>
      </c>
      <c r="XM30" s="157">
        <v>52</v>
      </c>
      <c r="XN30" s="157">
        <v>0</v>
      </c>
      <c r="XO30" s="157">
        <v>0</v>
      </c>
      <c r="XP30" s="158">
        <f t="shared" si="88"/>
        <v>1</v>
      </c>
      <c r="XQ30" s="132">
        <f t="shared" si="89"/>
        <v>0</v>
      </c>
      <c r="XS30" s="157" t="s">
        <v>45</v>
      </c>
      <c r="XT30" s="157">
        <v>52</v>
      </c>
      <c r="XU30" s="157">
        <v>52</v>
      </c>
      <c r="XV30" s="157">
        <v>0</v>
      </c>
      <c r="XW30" s="157">
        <v>0</v>
      </c>
      <c r="XX30" s="158">
        <f t="shared" si="90"/>
        <v>1</v>
      </c>
      <c r="XY30" s="132">
        <f t="shared" si="91"/>
        <v>0</v>
      </c>
      <c r="YA30" s="157" t="s">
        <v>45</v>
      </c>
      <c r="YB30" s="157">
        <v>52</v>
      </c>
      <c r="YC30" s="157">
        <v>52</v>
      </c>
      <c r="YD30" s="157">
        <v>0</v>
      </c>
      <c r="YE30" s="157">
        <v>0</v>
      </c>
      <c r="YF30" s="158">
        <f t="shared" si="92"/>
        <v>1</v>
      </c>
      <c r="YG30" s="132">
        <f t="shared" si="93"/>
        <v>0</v>
      </c>
      <c r="YI30" s="157" t="s">
        <v>45</v>
      </c>
      <c r="YJ30" s="157">
        <v>52</v>
      </c>
      <c r="YK30" s="157">
        <v>52</v>
      </c>
      <c r="YL30" s="157">
        <v>0</v>
      </c>
      <c r="YM30" s="157">
        <v>0</v>
      </c>
      <c r="YN30" s="158">
        <f t="shared" si="94"/>
        <v>1</v>
      </c>
      <c r="YO30" s="132">
        <f t="shared" si="95"/>
        <v>0</v>
      </c>
      <c r="YQ30" s="157" t="s">
        <v>45</v>
      </c>
      <c r="YR30" s="157">
        <v>52</v>
      </c>
      <c r="YS30" s="157">
        <v>52</v>
      </c>
      <c r="YT30" s="157">
        <v>0</v>
      </c>
      <c r="YU30" s="157">
        <v>0</v>
      </c>
      <c r="YV30" s="158">
        <f t="shared" si="96"/>
        <v>1</v>
      </c>
      <c r="YW30" s="132">
        <f t="shared" si="97"/>
        <v>0</v>
      </c>
      <c r="YY30" s="157" t="s">
        <v>45</v>
      </c>
      <c r="YZ30" s="157">
        <v>52</v>
      </c>
      <c r="ZA30" s="157">
        <v>52</v>
      </c>
      <c r="ZB30" s="157">
        <v>0</v>
      </c>
      <c r="ZC30" s="157">
        <v>0</v>
      </c>
      <c r="ZD30" s="158">
        <f t="shared" si="98"/>
        <v>1</v>
      </c>
      <c r="ZE30" s="132">
        <f t="shared" si="99"/>
        <v>0</v>
      </c>
      <c r="ZG30" s="157" t="s">
        <v>45</v>
      </c>
      <c r="ZH30" s="157">
        <v>52</v>
      </c>
      <c r="ZI30" s="157">
        <v>52</v>
      </c>
      <c r="ZJ30" s="157">
        <v>0</v>
      </c>
      <c r="ZK30" s="157">
        <v>0</v>
      </c>
      <c r="ZL30" s="158">
        <f t="shared" si="100"/>
        <v>1</v>
      </c>
      <c r="ZM30" s="132">
        <f t="shared" si="101"/>
        <v>0</v>
      </c>
      <c r="ZO30" s="157" t="s">
        <v>45</v>
      </c>
      <c r="ZP30" s="157">
        <v>52</v>
      </c>
      <c r="ZQ30" s="157">
        <v>52</v>
      </c>
      <c r="ZR30" s="157">
        <v>0</v>
      </c>
      <c r="ZS30" s="157">
        <v>0</v>
      </c>
      <c r="ZT30" s="158">
        <f t="shared" si="102"/>
        <v>1</v>
      </c>
      <c r="ZU30" s="132">
        <f t="shared" si="103"/>
        <v>0</v>
      </c>
      <c r="ZW30" s="157" t="s">
        <v>45</v>
      </c>
      <c r="ZX30" s="157">
        <v>52</v>
      </c>
      <c r="ZY30" s="157">
        <v>52</v>
      </c>
      <c r="ZZ30" s="157">
        <v>0</v>
      </c>
      <c r="AAA30" s="157">
        <v>0</v>
      </c>
      <c r="AAB30" s="158">
        <f t="shared" si="104"/>
        <v>1</v>
      </c>
      <c r="AAC30" s="132">
        <f t="shared" si="105"/>
        <v>0</v>
      </c>
      <c r="AAE30" s="157" t="s">
        <v>45</v>
      </c>
      <c r="AAF30" s="157">
        <v>52</v>
      </c>
      <c r="AAG30" s="157">
        <v>52</v>
      </c>
      <c r="AAH30" s="157">
        <v>0</v>
      </c>
      <c r="AAI30" s="157">
        <v>0</v>
      </c>
      <c r="AAJ30" s="158">
        <f t="shared" si="106"/>
        <v>1</v>
      </c>
      <c r="AAK30" s="132">
        <f t="shared" si="107"/>
        <v>0</v>
      </c>
    </row>
    <row r="31" spans="1:713" ht="15">
      <c r="A31" s="19">
        <v>1</v>
      </c>
      <c r="B31" s="19"/>
      <c r="C31" s="18" t="s">
        <v>46</v>
      </c>
      <c r="D31" s="18">
        <v>141</v>
      </c>
      <c r="E31" s="18">
        <v>141</v>
      </c>
      <c r="F31" s="18">
        <v>0</v>
      </c>
      <c r="G31" s="18">
        <v>0</v>
      </c>
      <c r="H31" s="19">
        <v>1</v>
      </c>
      <c r="J31" s="58" t="s">
        <v>46</v>
      </c>
      <c r="K31" s="58">
        <v>141</v>
      </c>
      <c r="L31" s="58">
        <v>141</v>
      </c>
      <c r="M31" s="58">
        <v>0</v>
      </c>
      <c r="N31" s="58">
        <v>0</v>
      </c>
      <c r="O31" s="59">
        <v>1</v>
      </c>
      <c r="P31" s="59">
        <f t="shared" si="0"/>
        <v>0</v>
      </c>
      <c r="R31" s="18" t="s">
        <v>46</v>
      </c>
      <c r="S31" s="18">
        <v>141</v>
      </c>
      <c r="T31" s="18">
        <v>141</v>
      </c>
      <c r="U31" s="18">
        <v>0</v>
      </c>
      <c r="V31" s="18">
        <v>0</v>
      </c>
      <c r="W31" s="19">
        <v>1</v>
      </c>
      <c r="X31" s="19">
        <f t="shared" si="1"/>
        <v>0</v>
      </c>
      <c r="Z31" s="51" t="s">
        <v>46</v>
      </c>
      <c r="AA31" s="51">
        <v>141</v>
      </c>
      <c r="AB31" s="52">
        <v>141</v>
      </c>
      <c r="AC31" s="53">
        <v>0</v>
      </c>
      <c r="AD31" s="51">
        <v>0</v>
      </c>
      <c r="AE31" s="54">
        <v>1</v>
      </c>
      <c r="AF31" s="19">
        <f t="shared" si="2"/>
        <v>0</v>
      </c>
      <c r="AH31" s="19">
        <v>1</v>
      </c>
      <c r="AI31" s="19">
        <f t="shared" si="3"/>
        <v>0</v>
      </c>
      <c r="AK31" s="18" t="s">
        <v>46</v>
      </c>
      <c r="AL31" s="18">
        <v>141</v>
      </c>
      <c r="AM31" s="18">
        <v>141</v>
      </c>
      <c r="AN31" s="18">
        <v>0</v>
      </c>
      <c r="AO31" s="18">
        <v>0</v>
      </c>
      <c r="AP31" s="19">
        <f t="shared" si="4"/>
        <v>1</v>
      </c>
      <c r="AQ31" s="19">
        <f t="shared" si="5"/>
        <v>0</v>
      </c>
      <c r="AS31" s="18" t="s">
        <v>46</v>
      </c>
      <c r="AT31" s="18">
        <v>141</v>
      </c>
      <c r="AU31" s="18">
        <v>141</v>
      </c>
      <c r="AV31" s="18">
        <v>0</v>
      </c>
      <c r="AW31" s="18">
        <v>0</v>
      </c>
      <c r="AX31" s="19">
        <v>1</v>
      </c>
      <c r="AY31" s="19">
        <f t="shared" si="6"/>
        <v>0</v>
      </c>
      <c r="BA31" s="18" t="s">
        <v>46</v>
      </c>
      <c r="BB31" s="18">
        <v>141</v>
      </c>
      <c r="BC31" s="18">
        <v>141</v>
      </c>
      <c r="BD31" s="18">
        <v>0</v>
      </c>
      <c r="BE31" s="18">
        <v>0</v>
      </c>
      <c r="BF31" s="19">
        <v>1</v>
      </c>
      <c r="BG31" s="19">
        <f t="shared" si="7"/>
        <v>0</v>
      </c>
      <c r="BI31" s="18" t="s">
        <v>46</v>
      </c>
      <c r="BJ31" s="18">
        <v>141</v>
      </c>
      <c r="BK31" s="18">
        <v>141</v>
      </c>
      <c r="BL31" s="18">
        <v>0</v>
      </c>
      <c r="BM31" s="18">
        <v>0</v>
      </c>
      <c r="BN31" s="19">
        <v>1</v>
      </c>
      <c r="BO31" s="19">
        <f t="shared" si="8"/>
        <v>0</v>
      </c>
      <c r="BQ31" s="18" t="s">
        <v>46</v>
      </c>
      <c r="BR31" s="18">
        <v>141</v>
      </c>
      <c r="BS31" s="18">
        <v>141</v>
      </c>
      <c r="BT31" s="18">
        <v>0</v>
      </c>
      <c r="BU31" s="18">
        <v>0</v>
      </c>
      <c r="BV31" s="19">
        <v>1</v>
      </c>
      <c r="BW31" s="19">
        <f t="shared" si="9"/>
        <v>0</v>
      </c>
      <c r="BY31" s="18" t="s">
        <v>46</v>
      </c>
      <c r="BZ31" s="18">
        <v>141</v>
      </c>
      <c r="CA31" s="18">
        <v>141</v>
      </c>
      <c r="CB31" s="18">
        <v>0</v>
      </c>
      <c r="CC31" s="18">
        <v>0</v>
      </c>
      <c r="CD31" s="19">
        <v>1</v>
      </c>
      <c r="CE31" s="19">
        <f t="shared" si="10"/>
        <v>0</v>
      </c>
      <c r="CG31" s="2" t="s">
        <v>46</v>
      </c>
      <c r="CH31" s="2">
        <v>141</v>
      </c>
      <c r="CI31" s="2">
        <v>141</v>
      </c>
      <c r="CJ31" s="2">
        <v>0</v>
      </c>
      <c r="CK31" s="2">
        <v>0</v>
      </c>
      <c r="CL31" s="4">
        <v>1</v>
      </c>
      <c r="CM31" s="19">
        <f t="shared" si="11"/>
        <v>0</v>
      </c>
      <c r="CO31" s="2" t="s">
        <v>46</v>
      </c>
      <c r="CP31" s="2">
        <v>141</v>
      </c>
      <c r="CQ31" s="2">
        <v>141</v>
      </c>
      <c r="CR31" s="2">
        <v>0</v>
      </c>
      <c r="CS31" s="2">
        <v>0</v>
      </c>
      <c r="CT31" s="4">
        <v>1</v>
      </c>
      <c r="CU31" s="19">
        <f t="shared" si="12"/>
        <v>0</v>
      </c>
      <c r="CW31" s="2" t="s">
        <v>46</v>
      </c>
      <c r="CX31" s="2">
        <v>141</v>
      </c>
      <c r="CY31" s="2">
        <v>141</v>
      </c>
      <c r="CZ31" s="2">
        <v>0</v>
      </c>
      <c r="DA31" s="2">
        <v>0</v>
      </c>
      <c r="DB31" s="4">
        <v>1</v>
      </c>
      <c r="DC31" s="19">
        <f t="shared" si="13"/>
        <v>0</v>
      </c>
      <c r="DE31" s="2" t="s">
        <v>46</v>
      </c>
      <c r="DF31" s="2">
        <v>141</v>
      </c>
      <c r="DG31" s="2">
        <v>141</v>
      </c>
      <c r="DH31" s="2">
        <v>0</v>
      </c>
      <c r="DI31" s="2">
        <v>0</v>
      </c>
      <c r="DJ31" s="4">
        <v>1</v>
      </c>
      <c r="DK31" s="19">
        <f t="shared" si="14"/>
        <v>0</v>
      </c>
      <c r="DM31" s="2" t="s">
        <v>46</v>
      </c>
      <c r="DN31" s="2">
        <v>141</v>
      </c>
      <c r="DO31" s="2">
        <v>141</v>
      </c>
      <c r="DP31" s="2">
        <v>0</v>
      </c>
      <c r="DQ31" s="2">
        <v>0</v>
      </c>
      <c r="DR31" s="4">
        <v>1</v>
      </c>
      <c r="DS31" s="19">
        <f t="shared" si="15"/>
        <v>0</v>
      </c>
      <c r="DU31" s="2" t="s">
        <v>46</v>
      </c>
      <c r="DV31" s="2">
        <v>141</v>
      </c>
      <c r="DW31" s="2">
        <v>141</v>
      </c>
      <c r="DX31" s="2">
        <v>0</v>
      </c>
      <c r="DY31" s="2">
        <v>0</v>
      </c>
      <c r="DZ31" s="4">
        <v>1</v>
      </c>
      <c r="EA31" s="19">
        <f t="shared" si="16"/>
        <v>0</v>
      </c>
      <c r="EC31" s="2" t="s">
        <v>46</v>
      </c>
      <c r="ED31" s="2">
        <v>141</v>
      </c>
      <c r="EE31" s="2">
        <v>141</v>
      </c>
      <c r="EF31" s="2">
        <v>0</v>
      </c>
      <c r="EG31" s="2">
        <v>0</v>
      </c>
      <c r="EH31" s="4">
        <v>1</v>
      </c>
      <c r="EI31" s="19">
        <f t="shared" si="17"/>
        <v>0</v>
      </c>
      <c r="EK31" s="2" t="s">
        <v>46</v>
      </c>
      <c r="EL31" s="2">
        <v>141</v>
      </c>
      <c r="EM31" s="2">
        <v>141</v>
      </c>
      <c r="EN31" s="2">
        <v>0</v>
      </c>
      <c r="EO31" s="2">
        <v>0</v>
      </c>
      <c r="EP31" s="4">
        <v>1</v>
      </c>
      <c r="EQ31" s="19">
        <f t="shared" si="18"/>
        <v>0</v>
      </c>
      <c r="ES31" s="2" t="s">
        <v>46</v>
      </c>
      <c r="ET31" s="2">
        <v>141</v>
      </c>
      <c r="EU31" s="2">
        <v>141</v>
      </c>
      <c r="EV31" s="2">
        <v>0</v>
      </c>
      <c r="EW31" s="2">
        <v>0</v>
      </c>
      <c r="EX31" s="4">
        <v>1</v>
      </c>
      <c r="EY31" s="19">
        <f t="shared" si="19"/>
        <v>0</v>
      </c>
      <c r="FA31" s="66" t="s">
        <v>46</v>
      </c>
      <c r="FB31" s="2">
        <v>141</v>
      </c>
      <c r="FC31" s="2">
        <v>141</v>
      </c>
      <c r="FD31" s="2">
        <v>0</v>
      </c>
      <c r="FE31" s="2">
        <v>0</v>
      </c>
      <c r="FF31" s="4">
        <v>1</v>
      </c>
      <c r="FG31" s="19">
        <f t="shared" si="20"/>
        <v>0</v>
      </c>
      <c r="FI31" s="66" t="s">
        <v>46</v>
      </c>
      <c r="FJ31" s="2">
        <v>141</v>
      </c>
      <c r="FK31" s="2">
        <v>141</v>
      </c>
      <c r="FL31" s="2">
        <v>0</v>
      </c>
      <c r="FM31" s="2">
        <v>0</v>
      </c>
      <c r="FN31" s="4">
        <v>1</v>
      </c>
      <c r="FO31" s="19">
        <f t="shared" si="21"/>
        <v>0</v>
      </c>
      <c r="FQ31" s="66" t="s">
        <v>46</v>
      </c>
      <c r="FR31" s="2">
        <v>141</v>
      </c>
      <c r="FS31" s="2">
        <v>141</v>
      </c>
      <c r="FT31" s="2">
        <v>0</v>
      </c>
      <c r="FU31" s="2">
        <v>0</v>
      </c>
      <c r="FV31" s="4">
        <v>1</v>
      </c>
      <c r="FW31" s="19">
        <f t="shared" si="22"/>
        <v>0</v>
      </c>
      <c r="FY31" s="66" t="s">
        <v>46</v>
      </c>
      <c r="FZ31" s="2">
        <v>141</v>
      </c>
      <c r="GA31" s="2">
        <v>141</v>
      </c>
      <c r="GB31" s="2">
        <v>0</v>
      </c>
      <c r="GC31" s="2">
        <v>0</v>
      </c>
      <c r="GD31" s="4">
        <v>1</v>
      </c>
      <c r="GE31" s="19">
        <f t="shared" si="23"/>
        <v>0</v>
      </c>
      <c r="GG31" s="66" t="s">
        <v>46</v>
      </c>
      <c r="GH31" s="2">
        <v>141</v>
      </c>
      <c r="GI31" s="2">
        <v>141</v>
      </c>
      <c r="GJ31" s="2">
        <v>0</v>
      </c>
      <c r="GK31" s="2">
        <v>0</v>
      </c>
      <c r="GL31" s="4">
        <v>1</v>
      </c>
      <c r="GM31" s="19">
        <f t="shared" si="24"/>
        <v>0</v>
      </c>
      <c r="GO31" s="66" t="s">
        <v>46</v>
      </c>
      <c r="GP31" s="2">
        <v>141</v>
      </c>
      <c r="GQ31" s="2">
        <v>141</v>
      </c>
      <c r="GR31" s="2">
        <v>0</v>
      </c>
      <c r="GS31" s="2">
        <v>0</v>
      </c>
      <c r="GT31" s="4">
        <v>1</v>
      </c>
      <c r="GU31" s="19">
        <f t="shared" si="25"/>
        <v>0</v>
      </c>
      <c r="GW31" s="66" t="s">
        <v>46</v>
      </c>
      <c r="GX31" s="2">
        <v>141</v>
      </c>
      <c r="GY31" s="2">
        <v>141</v>
      </c>
      <c r="GZ31" s="2">
        <v>0</v>
      </c>
      <c r="HA31" s="2">
        <v>0</v>
      </c>
      <c r="HB31" s="4">
        <v>1</v>
      </c>
      <c r="HC31" s="19">
        <f t="shared" si="26"/>
        <v>0</v>
      </c>
      <c r="HE31" s="66" t="s">
        <v>46</v>
      </c>
      <c r="HF31" s="2">
        <v>141</v>
      </c>
      <c r="HG31" s="2">
        <v>141</v>
      </c>
      <c r="HH31" s="2">
        <v>0</v>
      </c>
      <c r="HI31" s="2">
        <v>0</v>
      </c>
      <c r="HJ31" s="4">
        <v>1</v>
      </c>
      <c r="HK31" s="19">
        <f t="shared" si="27"/>
        <v>0</v>
      </c>
      <c r="HM31" s="66" t="s">
        <v>46</v>
      </c>
      <c r="HN31" s="2">
        <v>141</v>
      </c>
      <c r="HO31" s="2">
        <v>141</v>
      </c>
      <c r="HP31" s="2">
        <v>0</v>
      </c>
      <c r="HQ31" s="2">
        <v>0</v>
      </c>
      <c r="HR31" s="4">
        <v>1</v>
      </c>
      <c r="HS31" s="19">
        <f t="shared" si="28"/>
        <v>0</v>
      </c>
      <c r="HU31" s="66" t="s">
        <v>46</v>
      </c>
      <c r="HV31" s="2">
        <v>141</v>
      </c>
      <c r="HW31" s="2">
        <v>141</v>
      </c>
      <c r="HX31" s="2">
        <v>0</v>
      </c>
      <c r="HY31" s="2">
        <v>0</v>
      </c>
      <c r="HZ31" s="4">
        <v>1</v>
      </c>
      <c r="IA31" s="19">
        <f t="shared" si="29"/>
        <v>0</v>
      </c>
      <c r="IC31" s="66" t="s">
        <v>46</v>
      </c>
      <c r="ID31" s="2">
        <v>141</v>
      </c>
      <c r="IE31" s="2">
        <v>141</v>
      </c>
      <c r="IF31" s="2">
        <v>0</v>
      </c>
      <c r="IG31" s="2">
        <v>0</v>
      </c>
      <c r="IH31" s="4">
        <v>1</v>
      </c>
      <c r="II31" s="19">
        <f t="shared" si="30"/>
        <v>0</v>
      </c>
      <c r="IK31" s="66" t="s">
        <v>46</v>
      </c>
      <c r="IL31" s="2">
        <v>141</v>
      </c>
      <c r="IM31" s="2">
        <v>141</v>
      </c>
      <c r="IN31" s="2">
        <v>0</v>
      </c>
      <c r="IO31" s="2">
        <v>0</v>
      </c>
      <c r="IP31" s="4">
        <v>1</v>
      </c>
      <c r="IQ31" s="19">
        <f t="shared" si="31"/>
        <v>0</v>
      </c>
      <c r="IS31" s="66" t="s">
        <v>46</v>
      </c>
      <c r="IT31" s="2">
        <v>141</v>
      </c>
      <c r="IU31" s="2">
        <v>141</v>
      </c>
      <c r="IV31" s="2">
        <v>0</v>
      </c>
      <c r="IW31" s="2">
        <v>0</v>
      </c>
      <c r="IX31" s="4">
        <v>1</v>
      </c>
      <c r="IY31" s="19">
        <f t="shared" si="32"/>
        <v>0</v>
      </c>
      <c r="JA31" s="66" t="s">
        <v>46</v>
      </c>
      <c r="JB31" s="2">
        <v>141</v>
      </c>
      <c r="JC31" s="2">
        <v>141</v>
      </c>
      <c r="JD31" s="2">
        <v>0</v>
      </c>
      <c r="JE31" s="2">
        <v>0</v>
      </c>
      <c r="JF31" s="4">
        <v>1</v>
      </c>
      <c r="JG31" s="19">
        <f t="shared" si="33"/>
        <v>0</v>
      </c>
      <c r="JI31" s="66" t="s">
        <v>46</v>
      </c>
      <c r="JJ31" s="2">
        <v>141</v>
      </c>
      <c r="JK31" s="2">
        <v>141</v>
      </c>
      <c r="JL31" s="2">
        <v>0</v>
      </c>
      <c r="JM31" s="2">
        <v>0</v>
      </c>
      <c r="JN31" s="4">
        <v>1</v>
      </c>
      <c r="JO31" s="19">
        <f t="shared" si="34"/>
        <v>0</v>
      </c>
      <c r="JQ31" s="66" t="s">
        <v>46</v>
      </c>
      <c r="JR31" s="2">
        <v>141</v>
      </c>
      <c r="JS31" s="2">
        <v>141</v>
      </c>
      <c r="JT31" s="2">
        <v>0</v>
      </c>
      <c r="JU31" s="2">
        <v>0</v>
      </c>
      <c r="JV31" s="4">
        <v>1</v>
      </c>
      <c r="JW31" s="19">
        <f t="shared" si="35"/>
        <v>0</v>
      </c>
      <c r="JY31" s="66" t="s">
        <v>46</v>
      </c>
      <c r="JZ31" s="2">
        <v>141</v>
      </c>
      <c r="KA31" s="2">
        <v>141</v>
      </c>
      <c r="KB31" s="2">
        <v>0</v>
      </c>
      <c r="KC31" s="2">
        <v>0</v>
      </c>
      <c r="KD31" s="4">
        <v>1</v>
      </c>
      <c r="KE31" s="19">
        <f t="shared" si="36"/>
        <v>0</v>
      </c>
      <c r="KG31" s="66" t="s">
        <v>46</v>
      </c>
      <c r="KH31" s="2">
        <v>141</v>
      </c>
      <c r="KI31" s="2">
        <v>141</v>
      </c>
      <c r="KJ31" s="2">
        <v>0</v>
      </c>
      <c r="KK31" s="2">
        <v>0</v>
      </c>
      <c r="KL31" s="4">
        <v>1</v>
      </c>
      <c r="KM31" s="19">
        <f t="shared" si="37"/>
        <v>0</v>
      </c>
      <c r="KO31" s="66" t="s">
        <v>46</v>
      </c>
      <c r="KP31" s="2">
        <v>141</v>
      </c>
      <c r="KQ31" s="2">
        <v>141</v>
      </c>
      <c r="KR31" s="2">
        <v>0</v>
      </c>
      <c r="KS31" s="2">
        <v>0</v>
      </c>
      <c r="KT31" s="4">
        <v>1</v>
      </c>
      <c r="KU31" s="19">
        <f t="shared" si="38"/>
        <v>0</v>
      </c>
      <c r="KW31" s="66" t="s">
        <v>46</v>
      </c>
      <c r="KX31" s="2">
        <v>141</v>
      </c>
      <c r="KY31" s="2">
        <v>141</v>
      </c>
      <c r="KZ31" s="2">
        <v>0</v>
      </c>
      <c r="LA31" s="2">
        <v>0</v>
      </c>
      <c r="LB31" s="4">
        <v>1</v>
      </c>
      <c r="LC31" s="19">
        <f t="shared" si="39"/>
        <v>0</v>
      </c>
      <c r="LE31" s="66" t="s">
        <v>46</v>
      </c>
      <c r="LF31" s="2">
        <v>141</v>
      </c>
      <c r="LG31" s="2">
        <v>141</v>
      </c>
      <c r="LH31" s="2">
        <v>0</v>
      </c>
      <c r="LI31" s="2">
        <v>0</v>
      </c>
      <c r="LJ31" s="4">
        <v>1</v>
      </c>
      <c r="LK31" s="19">
        <f t="shared" si="40"/>
        <v>0</v>
      </c>
      <c r="LM31" s="66" t="s">
        <v>46</v>
      </c>
      <c r="LN31" s="2">
        <v>141</v>
      </c>
      <c r="LO31" s="2">
        <v>141</v>
      </c>
      <c r="LP31" s="2">
        <v>0</v>
      </c>
      <c r="LQ31" s="2">
        <v>0</v>
      </c>
      <c r="LR31" s="4">
        <v>1</v>
      </c>
      <c r="LS31" s="19">
        <f t="shared" si="41"/>
        <v>0</v>
      </c>
      <c r="LU31" s="66" t="s">
        <v>46</v>
      </c>
      <c r="LV31" s="2">
        <v>141</v>
      </c>
      <c r="LW31" s="2">
        <v>141</v>
      </c>
      <c r="LX31" s="2">
        <v>0</v>
      </c>
      <c r="LY31" s="2">
        <v>0</v>
      </c>
      <c r="LZ31" s="4">
        <v>1</v>
      </c>
      <c r="MA31" s="19">
        <f t="shared" si="42"/>
        <v>0</v>
      </c>
      <c r="MC31" s="66" t="s">
        <v>46</v>
      </c>
      <c r="MD31" s="2">
        <v>141</v>
      </c>
      <c r="ME31" s="2">
        <v>141</v>
      </c>
      <c r="MF31" s="2">
        <v>0</v>
      </c>
      <c r="MG31" s="2">
        <v>0</v>
      </c>
      <c r="MH31" s="4">
        <v>1</v>
      </c>
      <c r="MI31" s="19">
        <f t="shared" si="43"/>
        <v>0</v>
      </c>
      <c r="MK31" s="66" t="s">
        <v>46</v>
      </c>
      <c r="ML31" s="2">
        <v>141</v>
      </c>
      <c r="MM31" s="2">
        <v>141</v>
      </c>
      <c r="MN31" s="2">
        <v>0</v>
      </c>
      <c r="MO31" s="2">
        <v>0</v>
      </c>
      <c r="MP31" s="4">
        <v>1</v>
      </c>
      <c r="MQ31" s="19">
        <f t="shared" si="109"/>
        <v>0</v>
      </c>
      <c r="MS31" s="65" t="s">
        <v>46</v>
      </c>
      <c r="MT31" s="2">
        <v>141</v>
      </c>
      <c r="MU31" s="2">
        <v>141</v>
      </c>
      <c r="MV31" s="2">
        <v>0</v>
      </c>
      <c r="MW31" s="2">
        <v>0</v>
      </c>
      <c r="MX31" s="4">
        <v>1</v>
      </c>
      <c r="MY31" s="19">
        <f t="shared" si="44"/>
        <v>0</v>
      </c>
      <c r="NA31" s="2" t="s">
        <v>46</v>
      </c>
      <c r="NB31" s="2">
        <v>141</v>
      </c>
      <c r="NC31" s="2">
        <v>141</v>
      </c>
      <c r="ND31" s="2">
        <v>0</v>
      </c>
      <c r="NE31" s="2">
        <v>0</v>
      </c>
      <c r="NF31" s="4">
        <v>1</v>
      </c>
      <c r="NG31" s="19">
        <f t="shared" si="45"/>
        <v>0</v>
      </c>
      <c r="NI31" s="114" t="s">
        <v>46</v>
      </c>
      <c r="NJ31" s="2">
        <v>141</v>
      </c>
      <c r="NK31" s="2">
        <v>141</v>
      </c>
      <c r="NL31" s="2">
        <v>0</v>
      </c>
      <c r="NM31" s="2">
        <v>0</v>
      </c>
      <c r="NN31" s="4">
        <v>1</v>
      </c>
      <c r="NO31" s="19">
        <f t="shared" si="46"/>
        <v>0</v>
      </c>
      <c r="NQ31" s="114" t="s">
        <v>46</v>
      </c>
      <c r="NR31" s="2">
        <v>141</v>
      </c>
      <c r="NS31" s="2">
        <v>141</v>
      </c>
      <c r="NT31" s="2">
        <v>0</v>
      </c>
      <c r="NU31" s="2">
        <v>0</v>
      </c>
      <c r="NV31" s="4">
        <v>1</v>
      </c>
      <c r="NW31" s="19">
        <f t="shared" si="47"/>
        <v>0</v>
      </c>
      <c r="NY31" s="114" t="s">
        <v>46</v>
      </c>
      <c r="NZ31" s="2">
        <v>141</v>
      </c>
      <c r="OA31" s="2">
        <v>141</v>
      </c>
      <c r="OB31" s="2">
        <v>0</v>
      </c>
      <c r="OC31" s="2">
        <v>0</v>
      </c>
      <c r="OD31" s="4">
        <v>1</v>
      </c>
      <c r="OE31" s="19">
        <f t="shared" si="48"/>
        <v>0</v>
      </c>
      <c r="OG31" s="114" t="s">
        <v>46</v>
      </c>
      <c r="OH31" s="2">
        <v>141</v>
      </c>
      <c r="OI31" s="2">
        <v>141</v>
      </c>
      <c r="OJ31" s="2">
        <v>0</v>
      </c>
      <c r="OK31" s="2">
        <v>0</v>
      </c>
      <c r="OL31" s="4">
        <v>1</v>
      </c>
      <c r="OM31" s="19">
        <f t="shared" si="49"/>
        <v>0</v>
      </c>
      <c r="OO31" s="114" t="s">
        <v>46</v>
      </c>
      <c r="OP31" s="2">
        <v>141</v>
      </c>
      <c r="OQ31" s="2">
        <v>141</v>
      </c>
      <c r="OR31" s="2">
        <v>0</v>
      </c>
      <c r="OS31" s="2">
        <v>0</v>
      </c>
      <c r="OT31" s="4">
        <v>1</v>
      </c>
      <c r="OU31" s="19">
        <f t="shared" si="50"/>
        <v>0</v>
      </c>
      <c r="OW31" s="136" t="s">
        <v>46</v>
      </c>
      <c r="OX31" s="130">
        <v>141</v>
      </c>
      <c r="OY31" s="130">
        <v>141</v>
      </c>
      <c r="OZ31" s="130">
        <v>0</v>
      </c>
      <c r="PA31" s="130">
        <v>0</v>
      </c>
      <c r="PB31" s="131">
        <v>1</v>
      </c>
      <c r="PC31" s="132">
        <v>0</v>
      </c>
      <c r="PD31" s="129"/>
      <c r="PE31" s="136" t="s">
        <v>46</v>
      </c>
      <c r="PF31" s="130">
        <v>141</v>
      </c>
      <c r="PG31" s="130">
        <v>141</v>
      </c>
      <c r="PH31" s="130">
        <v>0</v>
      </c>
      <c r="PI31" s="130">
        <v>0</v>
      </c>
      <c r="PJ31" s="131">
        <v>1</v>
      </c>
      <c r="PK31" s="132">
        <v>0</v>
      </c>
      <c r="PM31" s="163" t="s">
        <v>46</v>
      </c>
      <c r="PN31" s="157">
        <v>141</v>
      </c>
      <c r="PO31" s="157">
        <v>141</v>
      </c>
      <c r="PP31" s="157">
        <v>0</v>
      </c>
      <c r="PQ31" s="157">
        <v>0</v>
      </c>
      <c r="PR31" s="158">
        <v>1</v>
      </c>
      <c r="PS31" s="132">
        <f t="shared" si="51"/>
        <v>0</v>
      </c>
      <c r="PT31" s="121"/>
      <c r="PU31" s="163" t="s">
        <v>46</v>
      </c>
      <c r="PV31" s="157">
        <v>141</v>
      </c>
      <c r="PW31" s="157">
        <v>141</v>
      </c>
      <c r="PX31" s="157">
        <v>0</v>
      </c>
      <c r="PY31" s="157">
        <v>0</v>
      </c>
      <c r="PZ31" s="158">
        <v>1</v>
      </c>
      <c r="QA31" s="132">
        <f t="shared" si="52"/>
        <v>0</v>
      </c>
      <c r="QB31" s="121"/>
      <c r="QC31" s="163" t="s">
        <v>46</v>
      </c>
      <c r="QD31" s="157">
        <v>141</v>
      </c>
      <c r="QE31" s="157">
        <v>141</v>
      </c>
      <c r="QF31" s="157">
        <v>0</v>
      </c>
      <c r="QG31" s="157">
        <v>0</v>
      </c>
      <c r="QH31" s="158">
        <v>1</v>
      </c>
      <c r="QI31" s="132">
        <f t="shared" si="53"/>
        <v>0</v>
      </c>
      <c r="QJ31" s="121"/>
      <c r="QK31" s="163" t="s">
        <v>46</v>
      </c>
      <c r="QL31" s="157">
        <v>141</v>
      </c>
      <c r="QM31" s="157">
        <v>141</v>
      </c>
      <c r="QN31" s="157">
        <v>0</v>
      </c>
      <c r="QO31" s="157">
        <v>0</v>
      </c>
      <c r="QP31" s="158">
        <v>1</v>
      </c>
      <c r="QQ31" s="132">
        <f t="shared" si="54"/>
        <v>0</v>
      </c>
      <c r="QR31" s="121"/>
      <c r="QS31" s="163" t="s">
        <v>46</v>
      </c>
      <c r="QT31" s="157">
        <v>141</v>
      </c>
      <c r="QU31" s="157">
        <v>141</v>
      </c>
      <c r="QV31" s="157">
        <v>0</v>
      </c>
      <c r="QW31" s="157">
        <v>0</v>
      </c>
      <c r="QX31" s="158">
        <v>1</v>
      </c>
      <c r="QY31" s="158">
        <f t="shared" si="55"/>
        <v>0</v>
      </c>
      <c r="QZ31" s="121"/>
      <c r="RA31" s="163" t="s">
        <v>46</v>
      </c>
      <c r="RB31" s="157">
        <v>141</v>
      </c>
      <c r="RC31" s="157">
        <v>141</v>
      </c>
      <c r="RD31" s="157">
        <v>0</v>
      </c>
      <c r="RE31" s="157">
        <v>0</v>
      </c>
      <c r="RF31" s="158">
        <v>1</v>
      </c>
      <c r="RG31" s="132">
        <f t="shared" si="56"/>
        <v>0</v>
      </c>
      <c r="RH31" s="121"/>
      <c r="RI31" s="121"/>
      <c r="RJ31" s="163" t="s">
        <v>46</v>
      </c>
      <c r="RK31" s="157">
        <v>141</v>
      </c>
      <c r="RL31" s="157">
        <v>141</v>
      </c>
      <c r="RM31" s="157">
        <v>0</v>
      </c>
      <c r="RN31" s="157">
        <v>0</v>
      </c>
      <c r="RO31" s="162">
        <f t="shared" si="57"/>
        <v>1</v>
      </c>
      <c r="RP31" s="132">
        <f t="shared" si="58"/>
        <v>0</v>
      </c>
      <c r="RQ31" s="121"/>
      <c r="RR31" s="121"/>
      <c r="RS31" s="121"/>
      <c r="RT31" s="121"/>
      <c r="RU31" s="121"/>
      <c r="RV31" s="121"/>
      <c r="RW31" s="132"/>
      <c r="RX31" s="121"/>
      <c r="RY31" s="121"/>
      <c r="RZ31" s="121"/>
      <c r="SA31" s="121"/>
      <c r="SB31" s="121"/>
      <c r="SC31" s="121"/>
      <c r="SD31" s="132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U31" s="163" t="s">
        <v>46</v>
      </c>
      <c r="SV31" s="157">
        <v>141</v>
      </c>
      <c r="SW31" s="157">
        <v>141</v>
      </c>
      <c r="SX31" s="157">
        <v>0</v>
      </c>
      <c r="SY31" s="157">
        <v>0</v>
      </c>
      <c r="SZ31" s="158">
        <f t="shared" si="111"/>
        <v>1</v>
      </c>
      <c r="TA31" s="132">
        <f t="shared" si="59"/>
        <v>0</v>
      </c>
      <c r="TC31" s="163" t="s">
        <v>46</v>
      </c>
      <c r="TD31" s="157">
        <v>141</v>
      </c>
      <c r="TE31" s="157">
        <v>141</v>
      </c>
      <c r="TF31" s="157">
        <v>0</v>
      </c>
      <c r="TG31" s="157">
        <v>0</v>
      </c>
      <c r="TH31" s="158">
        <f t="shared" si="60"/>
        <v>1</v>
      </c>
      <c r="TI31" s="132">
        <f t="shared" si="61"/>
        <v>0</v>
      </c>
      <c r="TK31" s="163" t="s">
        <v>46</v>
      </c>
      <c r="TL31" s="157">
        <v>141</v>
      </c>
      <c r="TM31" s="157">
        <v>141</v>
      </c>
      <c r="TN31" s="157">
        <v>0</v>
      </c>
      <c r="TO31" s="157">
        <v>0</v>
      </c>
      <c r="TP31" s="158">
        <f t="shared" si="62"/>
        <v>1</v>
      </c>
      <c r="TQ31" s="132">
        <f t="shared" si="63"/>
        <v>0</v>
      </c>
      <c r="TS31" s="163" t="s">
        <v>46</v>
      </c>
      <c r="TT31" s="157">
        <v>141</v>
      </c>
      <c r="TU31" s="157">
        <v>141</v>
      </c>
      <c r="TV31" s="157">
        <v>0</v>
      </c>
      <c r="TW31" s="157">
        <v>0</v>
      </c>
      <c r="TX31" s="158">
        <f t="shared" si="64"/>
        <v>1</v>
      </c>
      <c r="TY31" s="132">
        <f t="shared" si="65"/>
        <v>0</v>
      </c>
      <c r="UA31" s="163" t="s">
        <v>46</v>
      </c>
      <c r="UB31" s="157">
        <v>141</v>
      </c>
      <c r="UC31" s="157">
        <v>141</v>
      </c>
      <c r="UD31" s="157">
        <v>0</v>
      </c>
      <c r="UE31" s="157">
        <v>0</v>
      </c>
      <c r="UF31" s="158">
        <f t="shared" si="66"/>
        <v>1</v>
      </c>
      <c r="UG31" s="132">
        <f t="shared" si="67"/>
        <v>0</v>
      </c>
      <c r="UI31" s="163" t="s">
        <v>46</v>
      </c>
      <c r="UJ31" s="157">
        <v>141</v>
      </c>
      <c r="UK31" s="157">
        <v>141</v>
      </c>
      <c r="UL31" s="157">
        <v>0</v>
      </c>
      <c r="UM31" s="157">
        <v>0</v>
      </c>
      <c r="UN31" s="158">
        <f t="shared" si="68"/>
        <v>1</v>
      </c>
      <c r="UO31" s="132">
        <f t="shared" si="69"/>
        <v>0</v>
      </c>
      <c r="UQ31" s="163" t="s">
        <v>46</v>
      </c>
      <c r="UR31" s="157">
        <v>141</v>
      </c>
      <c r="US31" s="157">
        <v>141</v>
      </c>
      <c r="UT31" s="157">
        <v>0</v>
      </c>
      <c r="UU31" s="157">
        <v>0</v>
      </c>
      <c r="UV31" s="158">
        <f t="shared" si="70"/>
        <v>1</v>
      </c>
      <c r="UW31" s="132">
        <f t="shared" si="71"/>
        <v>0</v>
      </c>
      <c r="UY31" s="163" t="s">
        <v>46</v>
      </c>
      <c r="UZ31" s="157">
        <v>141</v>
      </c>
      <c r="VA31" s="157">
        <v>141</v>
      </c>
      <c r="VB31" s="157">
        <v>0</v>
      </c>
      <c r="VC31" s="157">
        <v>0</v>
      </c>
      <c r="VD31" s="158">
        <f t="shared" si="72"/>
        <v>1</v>
      </c>
      <c r="VE31" s="132">
        <f t="shared" si="73"/>
        <v>0</v>
      </c>
      <c r="VG31" s="163" t="s">
        <v>46</v>
      </c>
      <c r="VH31" s="157">
        <v>141</v>
      </c>
      <c r="VI31" s="157">
        <v>141</v>
      </c>
      <c r="VJ31" s="157">
        <v>0</v>
      </c>
      <c r="VK31" s="157">
        <v>0</v>
      </c>
      <c r="VL31" s="158">
        <f t="shared" si="74"/>
        <v>1</v>
      </c>
      <c r="VM31" s="132">
        <f t="shared" si="75"/>
        <v>0</v>
      </c>
      <c r="VO31" s="163" t="s">
        <v>46</v>
      </c>
      <c r="VP31" s="157">
        <v>141</v>
      </c>
      <c r="VQ31" s="157">
        <v>141</v>
      </c>
      <c r="VR31" s="157">
        <v>0</v>
      </c>
      <c r="VS31" s="157">
        <v>0</v>
      </c>
      <c r="VT31" s="158">
        <f t="shared" si="76"/>
        <v>1</v>
      </c>
      <c r="VU31" s="132">
        <f t="shared" si="77"/>
        <v>0</v>
      </c>
      <c r="VW31" s="163" t="s">
        <v>46</v>
      </c>
      <c r="VX31" s="157">
        <v>141</v>
      </c>
      <c r="VY31" s="157">
        <v>141</v>
      </c>
      <c r="VZ31" s="157">
        <v>0</v>
      </c>
      <c r="WA31" s="157">
        <v>0</v>
      </c>
      <c r="WB31" s="158">
        <f t="shared" si="78"/>
        <v>1</v>
      </c>
      <c r="WC31" s="132">
        <f t="shared" si="79"/>
        <v>0</v>
      </c>
      <c r="WE31" s="163" t="s">
        <v>46</v>
      </c>
      <c r="WF31" s="157">
        <v>141</v>
      </c>
      <c r="WG31" s="157">
        <v>141</v>
      </c>
      <c r="WH31" s="157">
        <v>0</v>
      </c>
      <c r="WI31" s="157">
        <v>0</v>
      </c>
      <c r="WJ31" s="158">
        <f t="shared" si="112"/>
        <v>1</v>
      </c>
      <c r="WK31" s="132">
        <f t="shared" si="113"/>
        <v>0</v>
      </c>
      <c r="WM31" s="163" t="s">
        <v>46</v>
      </c>
      <c r="WN31" s="157">
        <v>141</v>
      </c>
      <c r="WO31" s="157">
        <v>141</v>
      </c>
      <c r="WP31" s="157">
        <v>0</v>
      </c>
      <c r="WQ31" s="157">
        <v>0</v>
      </c>
      <c r="WR31" s="158">
        <f t="shared" si="82"/>
        <v>1</v>
      </c>
      <c r="WS31" s="132">
        <f t="shared" si="83"/>
        <v>0</v>
      </c>
      <c r="WU31" s="163" t="s">
        <v>46</v>
      </c>
      <c r="WV31" s="157">
        <v>141</v>
      </c>
      <c r="WW31" s="157">
        <v>141</v>
      </c>
      <c r="WX31" s="157">
        <v>0</v>
      </c>
      <c r="WY31" s="157">
        <v>0</v>
      </c>
      <c r="WZ31" s="158">
        <f t="shared" si="84"/>
        <v>1</v>
      </c>
      <c r="XA31" s="132">
        <f t="shared" si="85"/>
        <v>0</v>
      </c>
      <c r="XC31" s="163" t="s">
        <v>46</v>
      </c>
      <c r="XD31" s="157">
        <v>141</v>
      </c>
      <c r="XE31" s="157">
        <v>141</v>
      </c>
      <c r="XF31" s="157">
        <v>0</v>
      </c>
      <c r="XG31" s="157">
        <v>0</v>
      </c>
      <c r="XH31" s="158">
        <f t="shared" si="86"/>
        <v>1</v>
      </c>
      <c r="XI31" s="132">
        <f t="shared" si="87"/>
        <v>0</v>
      </c>
      <c r="XK31" s="163" t="s">
        <v>46</v>
      </c>
      <c r="XL31" s="157">
        <v>141</v>
      </c>
      <c r="XM31" s="157">
        <v>141</v>
      </c>
      <c r="XN31" s="157">
        <v>0</v>
      </c>
      <c r="XO31" s="157">
        <v>0</v>
      </c>
      <c r="XP31" s="158">
        <f t="shared" si="88"/>
        <v>1</v>
      </c>
      <c r="XQ31" s="132">
        <f t="shared" si="89"/>
        <v>0</v>
      </c>
      <c r="XS31" s="163" t="s">
        <v>46</v>
      </c>
      <c r="XT31" s="157">
        <v>141</v>
      </c>
      <c r="XU31" s="157">
        <v>141</v>
      </c>
      <c r="XV31" s="157">
        <v>0</v>
      </c>
      <c r="XW31" s="157">
        <v>0</v>
      </c>
      <c r="XX31" s="158">
        <f t="shared" si="90"/>
        <v>1</v>
      </c>
      <c r="XY31" s="132">
        <f t="shared" si="91"/>
        <v>0</v>
      </c>
      <c r="YA31" s="163" t="s">
        <v>46</v>
      </c>
      <c r="YB31" s="157">
        <v>141</v>
      </c>
      <c r="YC31" s="157">
        <v>141</v>
      </c>
      <c r="YD31" s="157">
        <v>0</v>
      </c>
      <c r="YE31" s="157">
        <v>0</v>
      </c>
      <c r="YF31" s="158">
        <f t="shared" si="92"/>
        <v>1</v>
      </c>
      <c r="YG31" s="132">
        <f t="shared" si="93"/>
        <v>0</v>
      </c>
      <c r="YI31" s="163" t="s">
        <v>46</v>
      </c>
      <c r="YJ31" s="157">
        <v>141</v>
      </c>
      <c r="YK31" s="157">
        <v>141</v>
      </c>
      <c r="YL31" s="157">
        <v>0</v>
      </c>
      <c r="YM31" s="157">
        <v>0</v>
      </c>
      <c r="YN31" s="158">
        <f t="shared" si="94"/>
        <v>1</v>
      </c>
      <c r="YO31" s="132">
        <f t="shared" si="95"/>
        <v>0</v>
      </c>
      <c r="YQ31" s="163" t="s">
        <v>46</v>
      </c>
      <c r="YR31" s="157">
        <v>141</v>
      </c>
      <c r="YS31" s="157">
        <v>141</v>
      </c>
      <c r="YT31" s="157">
        <v>0</v>
      </c>
      <c r="YU31" s="157">
        <v>0</v>
      </c>
      <c r="YV31" s="158">
        <f t="shared" si="96"/>
        <v>1</v>
      </c>
      <c r="YW31" s="132">
        <f t="shared" si="97"/>
        <v>0</v>
      </c>
      <c r="YY31" s="163" t="s">
        <v>46</v>
      </c>
      <c r="YZ31" s="157">
        <v>141</v>
      </c>
      <c r="ZA31" s="157">
        <v>141</v>
      </c>
      <c r="ZB31" s="157">
        <v>0</v>
      </c>
      <c r="ZC31" s="157">
        <v>0</v>
      </c>
      <c r="ZD31" s="158">
        <f t="shared" si="98"/>
        <v>1</v>
      </c>
      <c r="ZE31" s="132">
        <f t="shared" si="99"/>
        <v>0</v>
      </c>
      <c r="ZG31" s="163" t="s">
        <v>46</v>
      </c>
      <c r="ZH31" s="157">
        <v>141</v>
      </c>
      <c r="ZI31" s="157">
        <v>141</v>
      </c>
      <c r="ZJ31" s="157">
        <v>0</v>
      </c>
      <c r="ZK31" s="157">
        <v>0</v>
      </c>
      <c r="ZL31" s="158">
        <f t="shared" si="100"/>
        <v>1</v>
      </c>
      <c r="ZM31" s="132">
        <f t="shared" si="101"/>
        <v>0</v>
      </c>
      <c r="ZO31" s="163" t="s">
        <v>46</v>
      </c>
      <c r="ZP31" s="157">
        <v>141</v>
      </c>
      <c r="ZQ31" s="157">
        <v>141</v>
      </c>
      <c r="ZR31" s="157">
        <v>0</v>
      </c>
      <c r="ZS31" s="157">
        <v>0</v>
      </c>
      <c r="ZT31" s="158">
        <f t="shared" si="102"/>
        <v>1</v>
      </c>
      <c r="ZU31" s="132">
        <f t="shared" si="103"/>
        <v>0</v>
      </c>
      <c r="ZW31" s="163" t="s">
        <v>46</v>
      </c>
      <c r="ZX31" s="157">
        <v>141</v>
      </c>
      <c r="ZY31" s="157">
        <v>141</v>
      </c>
      <c r="ZZ31" s="157">
        <v>0</v>
      </c>
      <c r="AAA31" s="157">
        <v>0</v>
      </c>
      <c r="AAB31" s="158">
        <f t="shared" si="104"/>
        <v>1</v>
      </c>
      <c r="AAC31" s="132">
        <f t="shared" si="105"/>
        <v>0</v>
      </c>
      <c r="AAE31" s="163" t="s">
        <v>46</v>
      </c>
      <c r="AAF31" s="157">
        <v>141</v>
      </c>
      <c r="AAG31" s="157">
        <v>141</v>
      </c>
      <c r="AAH31" s="157">
        <v>0</v>
      </c>
      <c r="AAI31" s="157">
        <v>0</v>
      </c>
      <c r="AAJ31" s="158">
        <f t="shared" si="106"/>
        <v>1</v>
      </c>
      <c r="AAK31" s="132">
        <f t="shared" si="107"/>
        <v>0</v>
      </c>
    </row>
    <row r="32" spans="1:713" ht="15">
      <c r="A32" s="19">
        <v>1</v>
      </c>
      <c r="B32" s="19"/>
      <c r="C32" s="18" t="s">
        <v>47</v>
      </c>
      <c r="D32" s="18">
        <v>45</v>
      </c>
      <c r="E32" s="18">
        <v>45</v>
      </c>
      <c r="F32" s="18">
        <v>0</v>
      </c>
      <c r="G32" s="18">
        <v>0</v>
      </c>
      <c r="H32" s="19">
        <v>1</v>
      </c>
      <c r="J32" s="58" t="s">
        <v>47</v>
      </c>
      <c r="K32" s="58">
        <v>45</v>
      </c>
      <c r="L32" s="58">
        <v>45</v>
      </c>
      <c r="M32" s="58">
        <v>0</v>
      </c>
      <c r="N32" s="58">
        <v>0</v>
      </c>
      <c r="O32" s="59">
        <v>1</v>
      </c>
      <c r="P32" s="59">
        <f t="shared" si="0"/>
        <v>0</v>
      </c>
      <c r="R32" s="18" t="s">
        <v>47</v>
      </c>
      <c r="S32" s="18">
        <v>45</v>
      </c>
      <c r="T32" s="18">
        <v>45</v>
      </c>
      <c r="U32" s="18">
        <v>0</v>
      </c>
      <c r="V32" s="18">
        <v>0</v>
      </c>
      <c r="W32" s="19">
        <v>1</v>
      </c>
      <c r="X32" s="19">
        <f t="shared" si="1"/>
        <v>0</v>
      </c>
      <c r="Z32" s="51" t="s">
        <v>47</v>
      </c>
      <c r="AA32" s="51">
        <v>45</v>
      </c>
      <c r="AB32" s="52">
        <v>45</v>
      </c>
      <c r="AC32" s="53">
        <v>0</v>
      </c>
      <c r="AD32" s="51">
        <v>0</v>
      </c>
      <c r="AE32" s="54">
        <v>1</v>
      </c>
      <c r="AF32" s="19">
        <f t="shared" si="2"/>
        <v>0</v>
      </c>
      <c r="AH32" s="54">
        <v>1</v>
      </c>
      <c r="AI32" s="19">
        <f t="shared" si="3"/>
        <v>0</v>
      </c>
      <c r="AK32" s="18" t="s">
        <v>47</v>
      </c>
      <c r="AL32" s="18">
        <v>45</v>
      </c>
      <c r="AM32" s="18">
        <v>45</v>
      </c>
      <c r="AN32" s="18">
        <v>0</v>
      </c>
      <c r="AO32" s="18">
        <v>0</v>
      </c>
      <c r="AP32" s="19">
        <f t="shared" si="4"/>
        <v>1</v>
      </c>
      <c r="AQ32" s="19">
        <f t="shared" si="5"/>
        <v>0</v>
      </c>
      <c r="AS32" s="18" t="s">
        <v>47</v>
      </c>
      <c r="AT32" s="18">
        <v>45</v>
      </c>
      <c r="AU32" s="18">
        <v>45</v>
      </c>
      <c r="AV32" s="18">
        <v>0</v>
      </c>
      <c r="AW32" s="18">
        <v>0</v>
      </c>
      <c r="AX32" s="19">
        <v>1</v>
      </c>
      <c r="AY32" s="19">
        <f t="shared" si="6"/>
        <v>0</v>
      </c>
      <c r="BA32" s="18" t="s">
        <v>47</v>
      </c>
      <c r="BB32" s="18">
        <v>45</v>
      </c>
      <c r="BC32" s="18">
        <v>45</v>
      </c>
      <c r="BD32" s="18">
        <v>0</v>
      </c>
      <c r="BE32" s="18">
        <v>0</v>
      </c>
      <c r="BF32" s="19">
        <v>1</v>
      </c>
      <c r="BG32" s="19">
        <f t="shared" si="7"/>
        <v>0</v>
      </c>
      <c r="BI32" s="18" t="s">
        <v>47</v>
      </c>
      <c r="BJ32" s="18">
        <v>45</v>
      </c>
      <c r="BK32" s="18">
        <v>45</v>
      </c>
      <c r="BL32" s="18">
        <v>0</v>
      </c>
      <c r="BM32" s="18">
        <v>0</v>
      </c>
      <c r="BN32" s="19">
        <v>1</v>
      </c>
      <c r="BO32" s="19">
        <f t="shared" si="8"/>
        <v>0</v>
      </c>
      <c r="BQ32" s="18" t="s">
        <v>47</v>
      </c>
      <c r="BR32" s="18">
        <v>45</v>
      </c>
      <c r="BS32" s="18">
        <v>45</v>
      </c>
      <c r="BT32" s="18">
        <v>0</v>
      </c>
      <c r="BU32" s="18">
        <v>0</v>
      </c>
      <c r="BV32" s="19">
        <v>1</v>
      </c>
      <c r="BW32" s="19">
        <f t="shared" si="9"/>
        <v>0</v>
      </c>
      <c r="BY32" s="18" t="s">
        <v>47</v>
      </c>
      <c r="BZ32" s="18">
        <v>45</v>
      </c>
      <c r="CA32" s="18">
        <v>45</v>
      </c>
      <c r="CB32" s="18">
        <v>0</v>
      </c>
      <c r="CC32" s="18">
        <v>0</v>
      </c>
      <c r="CD32" s="19">
        <v>1</v>
      </c>
      <c r="CE32" s="19">
        <f t="shared" si="10"/>
        <v>0</v>
      </c>
      <c r="CG32" s="2" t="s">
        <v>47</v>
      </c>
      <c r="CH32" s="2">
        <v>45</v>
      </c>
      <c r="CI32" s="2">
        <v>45</v>
      </c>
      <c r="CJ32" s="2">
        <v>0</v>
      </c>
      <c r="CK32" s="2">
        <v>0</v>
      </c>
      <c r="CL32" s="4">
        <v>1</v>
      </c>
      <c r="CM32" s="19">
        <f t="shared" si="11"/>
        <v>0</v>
      </c>
      <c r="CO32" s="2" t="s">
        <v>47</v>
      </c>
      <c r="CP32" s="2">
        <v>45</v>
      </c>
      <c r="CQ32" s="2">
        <v>45</v>
      </c>
      <c r="CR32" s="2">
        <v>0</v>
      </c>
      <c r="CS32" s="2">
        <v>0</v>
      </c>
      <c r="CT32" s="4">
        <v>1</v>
      </c>
      <c r="CU32" s="19">
        <f t="shared" si="12"/>
        <v>0</v>
      </c>
      <c r="CW32" s="2" t="s">
        <v>47</v>
      </c>
      <c r="CX32" s="2">
        <v>45</v>
      </c>
      <c r="CY32" s="2">
        <v>45</v>
      </c>
      <c r="CZ32" s="2">
        <v>0</v>
      </c>
      <c r="DA32" s="2">
        <v>0</v>
      </c>
      <c r="DB32" s="4">
        <v>1</v>
      </c>
      <c r="DC32" s="19">
        <f t="shared" si="13"/>
        <v>0</v>
      </c>
      <c r="DD32" s="18" t="s">
        <v>119</v>
      </c>
      <c r="DE32" s="2" t="s">
        <v>47</v>
      </c>
      <c r="DF32" s="2">
        <v>45</v>
      </c>
      <c r="DG32" s="2">
        <v>45</v>
      </c>
      <c r="DH32" s="2">
        <v>0</v>
      </c>
      <c r="DI32" s="2">
        <v>0</v>
      </c>
      <c r="DJ32" s="4">
        <v>1</v>
      </c>
      <c r="DK32" s="19">
        <f t="shared" si="14"/>
        <v>0</v>
      </c>
      <c r="DM32" s="2" t="s">
        <v>47</v>
      </c>
      <c r="DN32" s="2">
        <v>45</v>
      </c>
      <c r="DO32" s="2">
        <v>45</v>
      </c>
      <c r="DP32" s="2">
        <v>0</v>
      </c>
      <c r="DQ32" s="2">
        <v>0</v>
      </c>
      <c r="DR32" s="4">
        <v>1</v>
      </c>
      <c r="DS32" s="19">
        <f t="shared" si="15"/>
        <v>0</v>
      </c>
      <c r="DU32" s="2" t="s">
        <v>47</v>
      </c>
      <c r="DV32" s="2">
        <v>45</v>
      </c>
      <c r="DW32" s="2">
        <v>45</v>
      </c>
      <c r="DX32" s="2">
        <v>0</v>
      </c>
      <c r="DY32" s="2">
        <v>0</v>
      </c>
      <c r="DZ32" s="4">
        <v>1</v>
      </c>
      <c r="EA32" s="19">
        <f t="shared" si="16"/>
        <v>0</v>
      </c>
      <c r="EC32" s="2" t="s">
        <v>47</v>
      </c>
      <c r="ED32" s="2">
        <v>45</v>
      </c>
      <c r="EE32" s="2">
        <v>45</v>
      </c>
      <c r="EF32" s="2">
        <v>0</v>
      </c>
      <c r="EG32" s="2">
        <v>0</v>
      </c>
      <c r="EH32" s="4">
        <v>1</v>
      </c>
      <c r="EI32" s="19">
        <f t="shared" si="17"/>
        <v>0</v>
      </c>
      <c r="EK32" s="2" t="s">
        <v>47</v>
      </c>
      <c r="EL32" s="2">
        <v>45</v>
      </c>
      <c r="EM32" s="2">
        <v>45</v>
      </c>
      <c r="EN32" s="2">
        <v>0</v>
      </c>
      <c r="EO32" s="2">
        <v>0</v>
      </c>
      <c r="EP32" s="4">
        <v>1</v>
      </c>
      <c r="EQ32" s="19">
        <f t="shared" si="18"/>
        <v>0</v>
      </c>
      <c r="ES32" s="2" t="s">
        <v>47</v>
      </c>
      <c r="ET32" s="2">
        <v>45</v>
      </c>
      <c r="EU32" s="2">
        <v>45</v>
      </c>
      <c r="EV32" s="2">
        <v>0</v>
      </c>
      <c r="EW32" s="2">
        <v>0</v>
      </c>
      <c r="EX32" s="4">
        <v>1</v>
      </c>
      <c r="EY32" s="19">
        <f t="shared" si="19"/>
        <v>0</v>
      </c>
      <c r="FA32" s="2" t="s">
        <v>47</v>
      </c>
      <c r="FB32" s="2">
        <v>45</v>
      </c>
      <c r="FC32" s="2">
        <v>45</v>
      </c>
      <c r="FD32" s="2">
        <v>0</v>
      </c>
      <c r="FE32" s="2">
        <v>0</v>
      </c>
      <c r="FF32" s="4">
        <v>1</v>
      </c>
      <c r="FG32" s="19">
        <f t="shared" si="20"/>
        <v>0</v>
      </c>
      <c r="FI32" s="2" t="s">
        <v>47</v>
      </c>
      <c r="FJ32" s="2">
        <v>45</v>
      </c>
      <c r="FK32" s="2">
        <v>45</v>
      </c>
      <c r="FL32" s="2">
        <v>0</v>
      </c>
      <c r="FM32" s="2">
        <v>0</v>
      </c>
      <c r="FN32" s="4">
        <v>1</v>
      </c>
      <c r="FO32" s="19">
        <f t="shared" si="21"/>
        <v>0</v>
      </c>
      <c r="FQ32" s="2" t="s">
        <v>47</v>
      </c>
      <c r="FR32" s="2">
        <v>45</v>
      </c>
      <c r="FS32" s="2">
        <v>45</v>
      </c>
      <c r="FT32" s="2">
        <v>0</v>
      </c>
      <c r="FU32" s="2">
        <v>0</v>
      </c>
      <c r="FV32" s="4">
        <v>1</v>
      </c>
      <c r="FW32" s="19">
        <f t="shared" si="22"/>
        <v>0</v>
      </c>
      <c r="FY32" s="2" t="s">
        <v>47</v>
      </c>
      <c r="FZ32" s="2">
        <v>45</v>
      </c>
      <c r="GA32" s="2">
        <v>45</v>
      </c>
      <c r="GB32" s="2">
        <v>0</v>
      </c>
      <c r="GC32" s="2">
        <v>0</v>
      </c>
      <c r="GD32" s="4">
        <v>1</v>
      </c>
      <c r="GE32" s="19">
        <f t="shared" si="23"/>
        <v>0</v>
      </c>
      <c r="GG32" s="2" t="s">
        <v>47</v>
      </c>
      <c r="GH32" s="2">
        <v>45</v>
      </c>
      <c r="GI32" s="2">
        <v>45</v>
      </c>
      <c r="GJ32" s="2">
        <v>0</v>
      </c>
      <c r="GK32" s="2">
        <v>0</v>
      </c>
      <c r="GL32" s="4">
        <v>1</v>
      </c>
      <c r="GM32" s="19">
        <f t="shared" si="24"/>
        <v>0</v>
      </c>
      <c r="GO32" s="2" t="s">
        <v>47</v>
      </c>
      <c r="GP32" s="2">
        <v>45</v>
      </c>
      <c r="GQ32" s="2">
        <v>45</v>
      </c>
      <c r="GR32" s="2">
        <v>0</v>
      </c>
      <c r="GS32" s="2">
        <v>0</v>
      </c>
      <c r="GT32" s="4">
        <v>1</v>
      </c>
      <c r="GU32" s="19">
        <f t="shared" si="25"/>
        <v>0</v>
      </c>
      <c r="GW32" s="2" t="s">
        <v>47</v>
      </c>
      <c r="GX32" s="2">
        <v>45</v>
      </c>
      <c r="GY32" s="2">
        <v>45</v>
      </c>
      <c r="GZ32" s="2">
        <v>0</v>
      </c>
      <c r="HA32" s="2">
        <v>0</v>
      </c>
      <c r="HB32" s="4">
        <v>1</v>
      </c>
      <c r="HC32" s="19">
        <f t="shared" si="26"/>
        <v>0</v>
      </c>
      <c r="HE32" s="2" t="s">
        <v>47</v>
      </c>
      <c r="HF32" s="2">
        <v>45</v>
      </c>
      <c r="HG32" s="2">
        <v>45</v>
      </c>
      <c r="HH32" s="2">
        <v>0</v>
      </c>
      <c r="HI32" s="2">
        <v>0</v>
      </c>
      <c r="HJ32" s="4">
        <v>1</v>
      </c>
      <c r="HK32" s="19">
        <f t="shared" si="27"/>
        <v>0</v>
      </c>
      <c r="HM32" s="2" t="s">
        <v>47</v>
      </c>
      <c r="HN32" s="2">
        <v>45</v>
      </c>
      <c r="HO32" s="2">
        <v>45</v>
      </c>
      <c r="HP32" s="2">
        <v>0</v>
      </c>
      <c r="HQ32" s="2">
        <v>0</v>
      </c>
      <c r="HR32" s="4">
        <v>1</v>
      </c>
      <c r="HS32" s="19">
        <f t="shared" si="28"/>
        <v>0</v>
      </c>
      <c r="HU32" s="2" t="s">
        <v>47</v>
      </c>
      <c r="HV32" s="2">
        <v>45</v>
      </c>
      <c r="HW32" s="2">
        <v>45</v>
      </c>
      <c r="HX32" s="2">
        <v>0</v>
      </c>
      <c r="HY32" s="2">
        <v>0</v>
      </c>
      <c r="HZ32" s="4">
        <v>1</v>
      </c>
      <c r="IA32" s="19">
        <f t="shared" si="29"/>
        <v>0</v>
      </c>
      <c r="IC32" s="2" t="s">
        <v>47</v>
      </c>
      <c r="ID32" s="2">
        <v>45</v>
      </c>
      <c r="IE32" s="2">
        <v>45</v>
      </c>
      <c r="IF32" s="2">
        <v>0</v>
      </c>
      <c r="IG32" s="2">
        <v>0</v>
      </c>
      <c r="IH32" s="4">
        <v>1</v>
      </c>
      <c r="II32" s="19">
        <f t="shared" si="30"/>
        <v>0</v>
      </c>
      <c r="IK32" s="2" t="s">
        <v>47</v>
      </c>
      <c r="IL32" s="2">
        <v>45</v>
      </c>
      <c r="IM32" s="2">
        <v>45</v>
      </c>
      <c r="IN32" s="2">
        <v>0</v>
      </c>
      <c r="IO32" s="2">
        <v>0</v>
      </c>
      <c r="IP32" s="4">
        <v>1</v>
      </c>
      <c r="IQ32" s="19">
        <f t="shared" si="31"/>
        <v>0</v>
      </c>
      <c r="IS32" s="2" t="s">
        <v>47</v>
      </c>
      <c r="IT32" s="2">
        <v>45</v>
      </c>
      <c r="IU32" s="2">
        <v>45</v>
      </c>
      <c r="IV32" s="2">
        <v>0</v>
      </c>
      <c r="IW32" s="2">
        <v>0</v>
      </c>
      <c r="IX32" s="4">
        <v>1</v>
      </c>
      <c r="IY32" s="19">
        <f t="shared" si="32"/>
        <v>0</v>
      </c>
      <c r="JA32" s="2" t="s">
        <v>47</v>
      </c>
      <c r="JB32" s="2">
        <v>45</v>
      </c>
      <c r="JC32" s="2">
        <v>45</v>
      </c>
      <c r="JD32" s="2">
        <v>0</v>
      </c>
      <c r="JE32" s="2">
        <v>0</v>
      </c>
      <c r="JF32" s="4">
        <v>1</v>
      </c>
      <c r="JG32" s="19">
        <f t="shared" si="33"/>
        <v>0</v>
      </c>
      <c r="JI32" s="2" t="s">
        <v>47</v>
      </c>
      <c r="JJ32" s="2">
        <v>45</v>
      </c>
      <c r="JK32" s="2">
        <v>45</v>
      </c>
      <c r="JL32" s="2">
        <v>0</v>
      </c>
      <c r="JM32" s="2">
        <v>0</v>
      </c>
      <c r="JN32" s="4">
        <v>1</v>
      </c>
      <c r="JO32" s="19">
        <f t="shared" si="34"/>
        <v>0</v>
      </c>
      <c r="JQ32" s="2" t="s">
        <v>47</v>
      </c>
      <c r="JR32" s="2">
        <v>45</v>
      </c>
      <c r="JS32" s="2">
        <v>45</v>
      </c>
      <c r="JT32" s="2">
        <v>0</v>
      </c>
      <c r="JU32" s="2">
        <v>0</v>
      </c>
      <c r="JV32" s="4">
        <v>1</v>
      </c>
      <c r="JW32" s="19">
        <f t="shared" si="35"/>
        <v>0</v>
      </c>
      <c r="JY32" s="2" t="s">
        <v>47</v>
      </c>
      <c r="JZ32" s="2">
        <v>45</v>
      </c>
      <c r="KA32" s="2">
        <v>45</v>
      </c>
      <c r="KB32" s="2">
        <v>0</v>
      </c>
      <c r="KC32" s="2">
        <v>0</v>
      </c>
      <c r="KD32" s="4">
        <v>1</v>
      </c>
      <c r="KE32" s="19">
        <f t="shared" si="36"/>
        <v>0</v>
      </c>
      <c r="KG32" s="2" t="s">
        <v>47</v>
      </c>
      <c r="KH32" s="2">
        <v>45</v>
      </c>
      <c r="KI32" s="2">
        <v>45</v>
      </c>
      <c r="KJ32" s="2">
        <v>0</v>
      </c>
      <c r="KK32" s="2">
        <v>0</v>
      </c>
      <c r="KL32" s="4">
        <v>1</v>
      </c>
      <c r="KM32" s="19">
        <f t="shared" si="37"/>
        <v>0</v>
      </c>
      <c r="KO32" s="2" t="s">
        <v>47</v>
      </c>
      <c r="KP32" s="2">
        <v>45</v>
      </c>
      <c r="KQ32" s="2">
        <v>45</v>
      </c>
      <c r="KR32" s="2">
        <v>0</v>
      </c>
      <c r="KS32" s="2">
        <v>0</v>
      </c>
      <c r="KT32" s="4">
        <v>1</v>
      </c>
      <c r="KU32" s="19">
        <f t="shared" si="38"/>
        <v>0</v>
      </c>
      <c r="KW32" s="2" t="s">
        <v>47</v>
      </c>
      <c r="KX32" s="2">
        <v>45</v>
      </c>
      <c r="KY32" s="2">
        <v>45</v>
      </c>
      <c r="KZ32" s="2">
        <v>0</v>
      </c>
      <c r="LA32" s="2">
        <v>0</v>
      </c>
      <c r="LB32" s="4">
        <v>1</v>
      </c>
      <c r="LC32" s="19">
        <f t="shared" si="39"/>
        <v>0</v>
      </c>
      <c r="LE32" s="2" t="s">
        <v>47</v>
      </c>
      <c r="LF32" s="2">
        <v>45</v>
      </c>
      <c r="LG32" s="2">
        <v>45</v>
      </c>
      <c r="LH32" s="2">
        <v>0</v>
      </c>
      <c r="LI32" s="2">
        <v>0</v>
      </c>
      <c r="LJ32" s="4">
        <v>1</v>
      </c>
      <c r="LK32" s="19">
        <f t="shared" si="40"/>
        <v>0</v>
      </c>
      <c r="LM32" s="2" t="s">
        <v>47</v>
      </c>
      <c r="LN32" s="2">
        <v>45</v>
      </c>
      <c r="LO32" s="2">
        <v>45</v>
      </c>
      <c r="LP32" s="2">
        <v>0</v>
      </c>
      <c r="LQ32" s="2">
        <v>0</v>
      </c>
      <c r="LR32" s="4">
        <v>1</v>
      </c>
      <c r="LS32" s="19">
        <f t="shared" si="41"/>
        <v>0</v>
      </c>
      <c r="LU32" s="2" t="s">
        <v>47</v>
      </c>
      <c r="LV32" s="2">
        <v>45</v>
      </c>
      <c r="LW32" s="2">
        <v>45</v>
      </c>
      <c r="LX32" s="2">
        <v>0</v>
      </c>
      <c r="LY32" s="2">
        <v>0</v>
      </c>
      <c r="LZ32" s="4">
        <v>1</v>
      </c>
      <c r="MA32" s="19">
        <f t="shared" si="42"/>
        <v>0</v>
      </c>
      <c r="MC32" s="2" t="s">
        <v>47</v>
      </c>
      <c r="MD32" s="2">
        <v>45</v>
      </c>
      <c r="ME32" s="2">
        <v>45</v>
      </c>
      <c r="MF32" s="2">
        <v>0</v>
      </c>
      <c r="MG32" s="2">
        <v>0</v>
      </c>
      <c r="MH32" s="4">
        <f t="shared" si="108"/>
        <v>1</v>
      </c>
      <c r="MI32" s="19">
        <f t="shared" si="43"/>
        <v>0</v>
      </c>
      <c r="MK32" s="2" t="s">
        <v>47</v>
      </c>
      <c r="ML32" s="2">
        <v>45</v>
      </c>
      <c r="MM32" s="2">
        <v>45</v>
      </c>
      <c r="MN32" s="2">
        <v>0</v>
      </c>
      <c r="MO32" s="2">
        <v>0</v>
      </c>
      <c r="MP32" s="4">
        <v>1</v>
      </c>
      <c r="MQ32" s="19">
        <f t="shared" si="109"/>
        <v>0</v>
      </c>
      <c r="MS32" s="2" t="s">
        <v>47</v>
      </c>
      <c r="MT32" s="2">
        <v>45</v>
      </c>
      <c r="MU32" s="2">
        <v>45</v>
      </c>
      <c r="MV32" s="2">
        <v>0</v>
      </c>
      <c r="MW32" s="2">
        <v>0</v>
      </c>
      <c r="MX32" s="4">
        <v>1</v>
      </c>
      <c r="MY32" s="19">
        <f t="shared" si="44"/>
        <v>0</v>
      </c>
      <c r="NA32" s="2" t="s">
        <v>47</v>
      </c>
      <c r="NB32" s="2">
        <v>45</v>
      </c>
      <c r="NC32" s="2">
        <v>45</v>
      </c>
      <c r="ND32" s="2">
        <v>0</v>
      </c>
      <c r="NE32" s="2">
        <v>0</v>
      </c>
      <c r="NF32" s="4">
        <v>1</v>
      </c>
      <c r="NG32" s="19">
        <f t="shared" si="45"/>
        <v>0</v>
      </c>
      <c r="NI32" s="2" t="s">
        <v>47</v>
      </c>
      <c r="NJ32" s="2">
        <v>45</v>
      </c>
      <c r="NK32" s="2">
        <v>45</v>
      </c>
      <c r="NL32" s="2">
        <v>0</v>
      </c>
      <c r="NM32" s="2">
        <v>0</v>
      </c>
      <c r="NN32" s="4">
        <v>1</v>
      </c>
      <c r="NO32" s="19">
        <f t="shared" si="46"/>
        <v>0</v>
      </c>
      <c r="NQ32" s="2" t="s">
        <v>47</v>
      </c>
      <c r="NR32" s="2">
        <v>45</v>
      </c>
      <c r="NS32" s="2">
        <v>45</v>
      </c>
      <c r="NT32" s="2">
        <v>0</v>
      </c>
      <c r="NU32" s="2">
        <v>0</v>
      </c>
      <c r="NV32" s="4">
        <v>1</v>
      </c>
      <c r="NW32" s="19">
        <f t="shared" si="47"/>
        <v>0</v>
      </c>
      <c r="NY32" s="2" t="s">
        <v>47</v>
      </c>
      <c r="NZ32" s="2">
        <v>45</v>
      </c>
      <c r="OA32" s="2">
        <v>45</v>
      </c>
      <c r="OB32" s="2">
        <v>0</v>
      </c>
      <c r="OC32" s="2">
        <v>0</v>
      </c>
      <c r="OD32" s="4">
        <v>1</v>
      </c>
      <c r="OE32" s="19">
        <f t="shared" si="48"/>
        <v>0</v>
      </c>
      <c r="OG32" s="2" t="s">
        <v>47</v>
      </c>
      <c r="OH32" s="2">
        <v>45</v>
      </c>
      <c r="OI32" s="2">
        <v>45</v>
      </c>
      <c r="OJ32" s="2">
        <v>0</v>
      </c>
      <c r="OK32" s="2">
        <v>0</v>
      </c>
      <c r="OL32" s="4">
        <v>1</v>
      </c>
      <c r="OM32" s="19">
        <f t="shared" si="49"/>
        <v>0</v>
      </c>
      <c r="OO32" s="2" t="s">
        <v>47</v>
      </c>
      <c r="OP32" s="2">
        <v>45</v>
      </c>
      <c r="OQ32" s="2">
        <v>45</v>
      </c>
      <c r="OR32" s="2">
        <v>0</v>
      </c>
      <c r="OS32" s="2">
        <v>0</v>
      </c>
      <c r="OT32" s="4">
        <f t="shared" si="110"/>
        <v>1</v>
      </c>
      <c r="OU32" s="19">
        <f t="shared" si="50"/>
        <v>0</v>
      </c>
      <c r="OW32" s="129" t="s">
        <v>47</v>
      </c>
      <c r="OX32" s="129">
        <v>45</v>
      </c>
      <c r="OY32" s="129">
        <v>45</v>
      </c>
      <c r="OZ32" s="129">
        <v>0</v>
      </c>
      <c r="PA32" s="129">
        <v>0</v>
      </c>
      <c r="PB32" s="135">
        <v>1</v>
      </c>
      <c r="PC32" s="132">
        <v>0</v>
      </c>
      <c r="PD32" s="129"/>
      <c r="PE32" s="129" t="s">
        <v>47</v>
      </c>
      <c r="PF32" s="129">
        <v>45</v>
      </c>
      <c r="PG32" s="129">
        <v>45</v>
      </c>
      <c r="PH32" s="129">
        <v>0</v>
      </c>
      <c r="PI32" s="129">
        <v>0</v>
      </c>
      <c r="PJ32" s="135">
        <v>1</v>
      </c>
      <c r="PK32" s="132">
        <v>0</v>
      </c>
      <c r="PM32" s="156" t="s">
        <v>47</v>
      </c>
      <c r="PN32" s="156">
        <v>45</v>
      </c>
      <c r="PO32" s="156">
        <v>45</v>
      </c>
      <c r="PP32" s="156">
        <v>0</v>
      </c>
      <c r="PQ32" s="156">
        <v>0</v>
      </c>
      <c r="PR32" s="162">
        <v>1</v>
      </c>
      <c r="PS32" s="132">
        <f t="shared" si="51"/>
        <v>0</v>
      </c>
      <c r="PT32" s="121"/>
      <c r="PU32" s="156" t="s">
        <v>47</v>
      </c>
      <c r="PV32" s="156">
        <v>45</v>
      </c>
      <c r="PW32" s="156">
        <v>45</v>
      </c>
      <c r="PX32" s="156">
        <v>0</v>
      </c>
      <c r="PY32" s="156">
        <v>0</v>
      </c>
      <c r="PZ32" s="162">
        <v>1</v>
      </c>
      <c r="QA32" s="132">
        <f t="shared" si="52"/>
        <v>0</v>
      </c>
      <c r="QB32" s="121"/>
      <c r="QC32" s="156" t="s">
        <v>47</v>
      </c>
      <c r="QD32" s="156">
        <v>45</v>
      </c>
      <c r="QE32" s="156">
        <v>45</v>
      </c>
      <c r="QF32" s="156">
        <v>0</v>
      </c>
      <c r="QG32" s="156">
        <v>0</v>
      </c>
      <c r="QH32" s="162">
        <v>1</v>
      </c>
      <c r="QI32" s="132">
        <f t="shared" si="53"/>
        <v>0</v>
      </c>
      <c r="QJ32" s="121"/>
      <c r="QK32" s="156" t="s">
        <v>47</v>
      </c>
      <c r="QL32" s="156">
        <v>45</v>
      </c>
      <c r="QM32" s="156">
        <v>45</v>
      </c>
      <c r="QN32" s="156">
        <v>0</v>
      </c>
      <c r="QO32" s="156">
        <v>0</v>
      </c>
      <c r="QP32" s="162">
        <v>1</v>
      </c>
      <c r="QQ32" s="132">
        <f t="shared" si="54"/>
        <v>0</v>
      </c>
      <c r="QR32" s="121"/>
      <c r="QS32" s="156" t="s">
        <v>47</v>
      </c>
      <c r="QT32" s="156">
        <v>45</v>
      </c>
      <c r="QU32" s="156">
        <v>45</v>
      </c>
      <c r="QV32" s="156">
        <v>0</v>
      </c>
      <c r="QW32" s="156">
        <v>0</v>
      </c>
      <c r="QX32" s="162">
        <v>1</v>
      </c>
      <c r="QY32" s="158">
        <f t="shared" si="55"/>
        <v>0</v>
      </c>
      <c r="QZ32" s="121"/>
      <c r="RA32" s="156" t="s">
        <v>47</v>
      </c>
      <c r="RB32" s="156">
        <v>45</v>
      </c>
      <c r="RC32" s="156">
        <v>45</v>
      </c>
      <c r="RD32" s="156">
        <v>0</v>
      </c>
      <c r="RE32" s="156">
        <v>0</v>
      </c>
      <c r="RF32" s="162">
        <v>1</v>
      </c>
      <c r="RG32" s="132">
        <f t="shared" si="56"/>
        <v>0</v>
      </c>
      <c r="RH32" s="121"/>
      <c r="RI32" s="121"/>
      <c r="RJ32" s="156" t="s">
        <v>47</v>
      </c>
      <c r="RK32" s="156">
        <v>45</v>
      </c>
      <c r="RL32" s="156">
        <v>45</v>
      </c>
      <c r="RM32" s="156">
        <v>0</v>
      </c>
      <c r="RN32" s="156">
        <v>0</v>
      </c>
      <c r="RO32" s="162">
        <f t="shared" si="57"/>
        <v>1</v>
      </c>
      <c r="RP32" s="132">
        <f t="shared" si="58"/>
        <v>0</v>
      </c>
      <c r="RQ32" s="121"/>
      <c r="RR32" s="121"/>
      <c r="RS32" s="121"/>
      <c r="RT32" s="121"/>
      <c r="RU32" s="121"/>
      <c r="RV32" s="121"/>
      <c r="RW32" s="132"/>
      <c r="RX32" s="121"/>
      <c r="RY32" s="121"/>
      <c r="RZ32" s="121"/>
      <c r="SA32" s="121"/>
      <c r="SB32" s="121"/>
      <c r="SC32" s="121"/>
      <c r="SD32" s="132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U32" s="157" t="s">
        <v>47</v>
      </c>
      <c r="SV32" s="157">
        <v>45</v>
      </c>
      <c r="SW32" s="157">
        <v>45</v>
      </c>
      <c r="SX32" s="157">
        <v>0</v>
      </c>
      <c r="SY32" s="157">
        <v>0</v>
      </c>
      <c r="SZ32" s="158">
        <f t="shared" si="111"/>
        <v>1</v>
      </c>
      <c r="TA32" s="132">
        <f t="shared" si="59"/>
        <v>0</v>
      </c>
      <c r="TC32" s="157" t="s">
        <v>47</v>
      </c>
      <c r="TD32" s="157">
        <v>45</v>
      </c>
      <c r="TE32" s="157">
        <v>45</v>
      </c>
      <c r="TF32" s="157">
        <v>0</v>
      </c>
      <c r="TG32" s="157">
        <v>0</v>
      </c>
      <c r="TH32" s="158">
        <f t="shared" si="60"/>
        <v>1</v>
      </c>
      <c r="TI32" s="132">
        <f t="shared" si="61"/>
        <v>0</v>
      </c>
      <c r="TK32" s="157" t="s">
        <v>47</v>
      </c>
      <c r="TL32" s="157">
        <v>45</v>
      </c>
      <c r="TM32" s="157">
        <v>45</v>
      </c>
      <c r="TN32" s="157">
        <v>0</v>
      </c>
      <c r="TO32" s="157">
        <v>0</v>
      </c>
      <c r="TP32" s="158">
        <f t="shared" si="62"/>
        <v>1</v>
      </c>
      <c r="TQ32" s="132">
        <f t="shared" si="63"/>
        <v>0</v>
      </c>
      <c r="TS32" s="157" t="s">
        <v>47</v>
      </c>
      <c r="TT32" s="157">
        <v>45</v>
      </c>
      <c r="TU32" s="157">
        <v>45</v>
      </c>
      <c r="TV32" s="157">
        <v>0</v>
      </c>
      <c r="TW32" s="157">
        <v>0</v>
      </c>
      <c r="TX32" s="158">
        <f t="shared" si="64"/>
        <v>1</v>
      </c>
      <c r="TY32" s="132">
        <f t="shared" si="65"/>
        <v>0</v>
      </c>
      <c r="UA32" s="157" t="s">
        <v>47</v>
      </c>
      <c r="UB32" s="157">
        <v>45</v>
      </c>
      <c r="UC32" s="157">
        <v>45</v>
      </c>
      <c r="UD32" s="157">
        <v>0</v>
      </c>
      <c r="UE32" s="157">
        <v>0</v>
      </c>
      <c r="UF32" s="158">
        <f t="shared" si="66"/>
        <v>1</v>
      </c>
      <c r="UG32" s="132">
        <f t="shared" si="67"/>
        <v>0</v>
      </c>
      <c r="UI32" s="157" t="s">
        <v>47</v>
      </c>
      <c r="UJ32" s="157">
        <v>45</v>
      </c>
      <c r="UK32" s="157">
        <v>45</v>
      </c>
      <c r="UL32" s="157">
        <v>0</v>
      </c>
      <c r="UM32" s="157">
        <v>0</v>
      </c>
      <c r="UN32" s="158">
        <f t="shared" si="68"/>
        <v>1</v>
      </c>
      <c r="UO32" s="132">
        <f t="shared" si="69"/>
        <v>0</v>
      </c>
      <c r="UQ32" s="157" t="s">
        <v>47</v>
      </c>
      <c r="UR32" s="157">
        <v>45</v>
      </c>
      <c r="US32" s="157">
        <v>45</v>
      </c>
      <c r="UT32" s="157">
        <v>0</v>
      </c>
      <c r="UU32" s="157">
        <v>0</v>
      </c>
      <c r="UV32" s="158">
        <f t="shared" si="70"/>
        <v>1</v>
      </c>
      <c r="UW32" s="132">
        <f t="shared" si="71"/>
        <v>0</v>
      </c>
      <c r="UY32" s="157" t="s">
        <v>47</v>
      </c>
      <c r="UZ32" s="157">
        <v>45</v>
      </c>
      <c r="VA32" s="157">
        <v>45</v>
      </c>
      <c r="VB32" s="157">
        <v>0</v>
      </c>
      <c r="VC32" s="157">
        <v>0</v>
      </c>
      <c r="VD32" s="158">
        <f t="shared" si="72"/>
        <v>1</v>
      </c>
      <c r="VE32" s="132">
        <f t="shared" si="73"/>
        <v>0</v>
      </c>
      <c r="VG32" s="157" t="s">
        <v>47</v>
      </c>
      <c r="VH32" s="157">
        <v>45</v>
      </c>
      <c r="VI32" s="157">
        <v>45</v>
      </c>
      <c r="VJ32" s="157">
        <v>0</v>
      </c>
      <c r="VK32" s="157">
        <v>0</v>
      </c>
      <c r="VL32" s="158">
        <f t="shared" si="74"/>
        <v>1</v>
      </c>
      <c r="VM32" s="132">
        <f t="shared" si="75"/>
        <v>0</v>
      </c>
      <c r="VO32" s="157" t="s">
        <v>47</v>
      </c>
      <c r="VP32" s="157">
        <v>45</v>
      </c>
      <c r="VQ32" s="157">
        <v>45</v>
      </c>
      <c r="VR32" s="157">
        <v>0</v>
      </c>
      <c r="VS32" s="157">
        <v>0</v>
      </c>
      <c r="VT32" s="158">
        <f t="shared" si="76"/>
        <v>1</v>
      </c>
      <c r="VU32" s="132">
        <f t="shared" si="77"/>
        <v>0</v>
      </c>
      <c r="VW32" s="157" t="s">
        <v>47</v>
      </c>
      <c r="VX32" s="157">
        <v>45</v>
      </c>
      <c r="VY32" s="157">
        <v>45</v>
      </c>
      <c r="VZ32" s="157">
        <v>0</v>
      </c>
      <c r="WA32" s="157">
        <v>0</v>
      </c>
      <c r="WB32" s="158">
        <f t="shared" si="78"/>
        <v>1</v>
      </c>
      <c r="WC32" s="132">
        <f t="shared" si="79"/>
        <v>0</v>
      </c>
      <c r="WE32" s="157" t="s">
        <v>47</v>
      </c>
      <c r="WF32" s="157">
        <v>45</v>
      </c>
      <c r="WG32" s="157">
        <v>45</v>
      </c>
      <c r="WH32" s="157">
        <v>0</v>
      </c>
      <c r="WI32" s="157">
        <v>0</v>
      </c>
      <c r="WJ32" s="158">
        <f t="shared" si="112"/>
        <v>1</v>
      </c>
      <c r="WK32" s="132">
        <f t="shared" si="113"/>
        <v>0</v>
      </c>
      <c r="WM32" s="157" t="s">
        <v>47</v>
      </c>
      <c r="WN32" s="157">
        <v>45</v>
      </c>
      <c r="WO32" s="157">
        <v>45</v>
      </c>
      <c r="WP32" s="157">
        <v>0</v>
      </c>
      <c r="WQ32" s="157">
        <v>0</v>
      </c>
      <c r="WR32" s="158">
        <f t="shared" si="82"/>
        <v>1</v>
      </c>
      <c r="WS32" s="132">
        <f t="shared" si="83"/>
        <v>0</v>
      </c>
      <c r="WU32" s="157" t="s">
        <v>47</v>
      </c>
      <c r="WV32" s="157">
        <v>45</v>
      </c>
      <c r="WW32" s="157">
        <v>45</v>
      </c>
      <c r="WX32" s="157">
        <v>0</v>
      </c>
      <c r="WY32" s="157">
        <v>0</v>
      </c>
      <c r="WZ32" s="158">
        <f t="shared" si="84"/>
        <v>1</v>
      </c>
      <c r="XA32" s="132">
        <f t="shared" si="85"/>
        <v>0</v>
      </c>
      <c r="XC32" s="157" t="s">
        <v>47</v>
      </c>
      <c r="XD32" s="157">
        <v>45</v>
      </c>
      <c r="XE32" s="157">
        <v>45</v>
      </c>
      <c r="XF32" s="157">
        <v>0</v>
      </c>
      <c r="XG32" s="157">
        <v>0</v>
      </c>
      <c r="XH32" s="158">
        <f t="shared" si="86"/>
        <v>1</v>
      </c>
      <c r="XI32" s="132">
        <f t="shared" si="87"/>
        <v>0</v>
      </c>
      <c r="XK32" s="157" t="s">
        <v>47</v>
      </c>
      <c r="XL32" s="157">
        <v>45</v>
      </c>
      <c r="XM32" s="157">
        <v>45</v>
      </c>
      <c r="XN32" s="157">
        <v>0</v>
      </c>
      <c r="XO32" s="157">
        <v>0</v>
      </c>
      <c r="XP32" s="158">
        <f t="shared" si="88"/>
        <v>1</v>
      </c>
      <c r="XQ32" s="132">
        <f t="shared" si="89"/>
        <v>0</v>
      </c>
      <c r="XS32" s="157" t="s">
        <v>47</v>
      </c>
      <c r="XT32" s="157">
        <v>45</v>
      </c>
      <c r="XU32" s="157">
        <v>45</v>
      </c>
      <c r="XV32" s="157">
        <v>0</v>
      </c>
      <c r="XW32" s="157">
        <v>0</v>
      </c>
      <c r="XX32" s="158">
        <f t="shared" si="90"/>
        <v>1</v>
      </c>
      <c r="XY32" s="132">
        <f t="shared" si="91"/>
        <v>0</v>
      </c>
      <c r="YA32" s="157" t="s">
        <v>47</v>
      </c>
      <c r="YB32" s="157">
        <v>45</v>
      </c>
      <c r="YC32" s="157">
        <v>45</v>
      </c>
      <c r="YD32" s="157">
        <v>0</v>
      </c>
      <c r="YE32" s="157">
        <v>0</v>
      </c>
      <c r="YF32" s="158">
        <f t="shared" si="92"/>
        <v>1</v>
      </c>
      <c r="YG32" s="132">
        <f t="shared" si="93"/>
        <v>0</v>
      </c>
      <c r="YI32" s="157" t="s">
        <v>47</v>
      </c>
      <c r="YJ32" s="157">
        <v>45</v>
      </c>
      <c r="YK32" s="157">
        <v>45</v>
      </c>
      <c r="YL32" s="157">
        <v>0</v>
      </c>
      <c r="YM32" s="157">
        <v>0</v>
      </c>
      <c r="YN32" s="158">
        <f t="shared" si="94"/>
        <v>1</v>
      </c>
      <c r="YO32" s="132">
        <f t="shared" si="95"/>
        <v>0</v>
      </c>
      <c r="YQ32" s="157" t="s">
        <v>47</v>
      </c>
      <c r="YR32" s="157">
        <v>45</v>
      </c>
      <c r="YS32" s="157">
        <v>45</v>
      </c>
      <c r="YT32" s="157">
        <v>0</v>
      </c>
      <c r="YU32" s="157">
        <v>0</v>
      </c>
      <c r="YV32" s="158">
        <f t="shared" si="96"/>
        <v>1</v>
      </c>
      <c r="YW32" s="132">
        <f t="shared" si="97"/>
        <v>0</v>
      </c>
      <c r="YY32" s="157" t="s">
        <v>47</v>
      </c>
      <c r="YZ32" s="157">
        <v>45</v>
      </c>
      <c r="ZA32" s="157">
        <v>45</v>
      </c>
      <c r="ZB32" s="157">
        <v>0</v>
      </c>
      <c r="ZC32" s="157">
        <v>0</v>
      </c>
      <c r="ZD32" s="158">
        <f t="shared" si="98"/>
        <v>1</v>
      </c>
      <c r="ZE32" s="132">
        <f t="shared" si="99"/>
        <v>0</v>
      </c>
      <c r="ZG32" s="157" t="s">
        <v>47</v>
      </c>
      <c r="ZH32" s="157">
        <v>45</v>
      </c>
      <c r="ZI32" s="157">
        <v>45</v>
      </c>
      <c r="ZJ32" s="157">
        <v>0</v>
      </c>
      <c r="ZK32" s="157">
        <v>0</v>
      </c>
      <c r="ZL32" s="158">
        <f t="shared" si="100"/>
        <v>1</v>
      </c>
      <c r="ZM32" s="132">
        <f t="shared" si="101"/>
        <v>0</v>
      </c>
      <c r="ZO32" s="157" t="s">
        <v>47</v>
      </c>
      <c r="ZP32" s="157">
        <v>45</v>
      </c>
      <c r="ZQ32" s="157">
        <v>45</v>
      </c>
      <c r="ZR32" s="157">
        <v>0</v>
      </c>
      <c r="ZS32" s="157">
        <v>0</v>
      </c>
      <c r="ZT32" s="158">
        <f t="shared" si="102"/>
        <v>1</v>
      </c>
      <c r="ZU32" s="132">
        <f t="shared" si="103"/>
        <v>0</v>
      </c>
      <c r="ZW32" s="157" t="s">
        <v>47</v>
      </c>
      <c r="ZX32" s="157">
        <v>45</v>
      </c>
      <c r="ZY32" s="157">
        <v>45</v>
      </c>
      <c r="ZZ32" s="157">
        <v>0</v>
      </c>
      <c r="AAA32" s="157">
        <v>0</v>
      </c>
      <c r="AAB32" s="158">
        <f t="shared" si="104"/>
        <v>1</v>
      </c>
      <c r="AAC32" s="132">
        <f t="shared" si="105"/>
        <v>0</v>
      </c>
      <c r="AAE32" s="157" t="s">
        <v>47</v>
      </c>
      <c r="AAF32" s="157">
        <v>45</v>
      </c>
      <c r="AAG32" s="157">
        <v>45</v>
      </c>
      <c r="AAH32" s="157">
        <v>0</v>
      </c>
      <c r="AAI32" s="157">
        <v>0</v>
      </c>
      <c r="AAJ32" s="158">
        <f t="shared" si="106"/>
        <v>1</v>
      </c>
      <c r="AAK32" s="132">
        <f t="shared" si="107"/>
        <v>0</v>
      </c>
    </row>
    <row r="33" spans="1:713" ht="15">
      <c r="A33" s="19">
        <v>0</v>
      </c>
      <c r="B33" s="19"/>
      <c r="C33" s="18" t="s">
        <v>48</v>
      </c>
      <c r="D33" s="18">
        <v>12</v>
      </c>
      <c r="E33" s="18">
        <v>0</v>
      </c>
      <c r="F33" s="18">
        <v>12</v>
      </c>
      <c r="G33" s="18">
        <v>0</v>
      </c>
      <c r="H33" s="19">
        <v>0</v>
      </c>
      <c r="J33" s="58" t="s">
        <v>48</v>
      </c>
      <c r="K33" s="58">
        <v>12</v>
      </c>
      <c r="L33" s="58">
        <v>0</v>
      </c>
      <c r="M33" s="58">
        <v>12</v>
      </c>
      <c r="N33" s="58">
        <v>0</v>
      </c>
      <c r="O33" s="59">
        <v>0</v>
      </c>
      <c r="P33" s="59">
        <f t="shared" si="0"/>
        <v>0</v>
      </c>
      <c r="R33" s="18" t="s">
        <v>48</v>
      </c>
      <c r="S33" s="18">
        <v>12</v>
      </c>
      <c r="T33" s="18">
        <v>0</v>
      </c>
      <c r="U33" s="18">
        <v>12</v>
      </c>
      <c r="V33" s="18">
        <v>0</v>
      </c>
      <c r="W33" s="19">
        <v>0</v>
      </c>
      <c r="X33" s="19">
        <f t="shared" si="1"/>
        <v>0</v>
      </c>
      <c r="Z33" s="51" t="s">
        <v>48</v>
      </c>
      <c r="AA33" s="51">
        <v>12</v>
      </c>
      <c r="AB33" s="52">
        <v>0</v>
      </c>
      <c r="AC33" s="53">
        <v>12</v>
      </c>
      <c r="AD33" s="51">
        <v>0</v>
      </c>
      <c r="AE33" s="56">
        <v>0</v>
      </c>
      <c r="AF33" s="19">
        <f t="shared" si="2"/>
        <v>0</v>
      </c>
      <c r="AH33" s="19">
        <v>0</v>
      </c>
      <c r="AI33" s="19">
        <f t="shared" si="3"/>
        <v>0</v>
      </c>
      <c r="AK33" s="18" t="s">
        <v>48</v>
      </c>
      <c r="AL33" s="18">
        <v>12</v>
      </c>
      <c r="AM33" s="18">
        <v>0</v>
      </c>
      <c r="AN33" s="18">
        <v>12</v>
      </c>
      <c r="AO33" s="18">
        <v>0</v>
      </c>
      <c r="AP33" s="19">
        <f t="shared" si="4"/>
        <v>0</v>
      </c>
      <c r="AQ33" s="19">
        <f t="shared" si="5"/>
        <v>0</v>
      </c>
      <c r="AS33" s="18" t="s">
        <v>48</v>
      </c>
      <c r="AT33" s="18">
        <v>12</v>
      </c>
      <c r="AU33" s="18">
        <v>0</v>
      </c>
      <c r="AV33" s="18">
        <v>12</v>
      </c>
      <c r="AW33" s="18">
        <v>0</v>
      </c>
      <c r="AX33" s="19">
        <v>0</v>
      </c>
      <c r="AY33" s="19">
        <f t="shared" si="6"/>
        <v>0</v>
      </c>
      <c r="BA33" s="18" t="s">
        <v>48</v>
      </c>
      <c r="BB33" s="18">
        <v>12</v>
      </c>
      <c r="BC33" s="18">
        <v>0</v>
      </c>
      <c r="BD33" s="18">
        <v>12</v>
      </c>
      <c r="BE33" s="18">
        <v>0</v>
      </c>
      <c r="BF33" s="19">
        <v>0</v>
      </c>
      <c r="BG33" s="19">
        <f t="shared" si="7"/>
        <v>0</v>
      </c>
      <c r="BI33" s="18" t="s">
        <v>48</v>
      </c>
      <c r="BJ33" s="18">
        <v>12</v>
      </c>
      <c r="BK33" s="18">
        <v>3</v>
      </c>
      <c r="BL33" s="18">
        <v>9</v>
      </c>
      <c r="BM33" s="18">
        <v>0</v>
      </c>
      <c r="BN33" s="19">
        <v>0.25</v>
      </c>
      <c r="BO33" s="19">
        <f t="shared" si="8"/>
        <v>0.25</v>
      </c>
      <c r="BQ33" s="18" t="s">
        <v>48</v>
      </c>
      <c r="BR33" s="18">
        <v>12</v>
      </c>
      <c r="BS33" s="18">
        <v>3</v>
      </c>
      <c r="BT33" s="18">
        <v>9</v>
      </c>
      <c r="BU33" s="18">
        <v>0</v>
      </c>
      <c r="BV33" s="19">
        <v>0.25</v>
      </c>
      <c r="BW33" s="19">
        <f t="shared" si="9"/>
        <v>0</v>
      </c>
      <c r="BY33" s="18" t="s">
        <v>48</v>
      </c>
      <c r="BZ33" s="18">
        <v>12</v>
      </c>
      <c r="CA33" s="18">
        <v>3</v>
      </c>
      <c r="CB33" s="18">
        <v>9</v>
      </c>
      <c r="CC33" s="18">
        <v>0</v>
      </c>
      <c r="CD33" s="19">
        <v>0.25</v>
      </c>
      <c r="CE33" s="19">
        <f t="shared" si="10"/>
        <v>0</v>
      </c>
      <c r="CG33" s="2" t="s">
        <v>48</v>
      </c>
      <c r="CH33" s="2">
        <v>12</v>
      </c>
      <c r="CI33" s="2">
        <v>3</v>
      </c>
      <c r="CJ33" s="2">
        <v>9</v>
      </c>
      <c r="CK33" s="2">
        <v>0</v>
      </c>
      <c r="CL33" s="4">
        <v>0.25</v>
      </c>
      <c r="CM33" s="19">
        <f t="shared" si="11"/>
        <v>0</v>
      </c>
      <c r="CO33" s="2" t="s">
        <v>48</v>
      </c>
      <c r="CP33" s="2">
        <v>12</v>
      </c>
      <c r="CQ33" s="2">
        <v>3</v>
      </c>
      <c r="CR33" s="2">
        <v>9</v>
      </c>
      <c r="CS33" s="2">
        <v>0</v>
      </c>
      <c r="CT33" s="4">
        <v>0.25</v>
      </c>
      <c r="CU33" s="19">
        <f t="shared" si="12"/>
        <v>0</v>
      </c>
      <c r="CW33" s="2" t="s">
        <v>48</v>
      </c>
      <c r="CX33" s="2">
        <v>12</v>
      </c>
      <c r="CY33" s="2">
        <v>3</v>
      </c>
      <c r="CZ33" s="2">
        <v>9</v>
      </c>
      <c r="DA33" s="2">
        <v>0</v>
      </c>
      <c r="DB33" s="4">
        <v>0.25</v>
      </c>
      <c r="DC33" s="19">
        <f t="shared" si="13"/>
        <v>0</v>
      </c>
      <c r="DE33" s="2" t="s">
        <v>48</v>
      </c>
      <c r="DF33" s="2">
        <v>12</v>
      </c>
      <c r="DG33" s="2">
        <v>3</v>
      </c>
      <c r="DH33" s="2">
        <v>9</v>
      </c>
      <c r="DI33" s="2">
        <v>0</v>
      </c>
      <c r="DJ33" s="4">
        <v>0.25</v>
      </c>
      <c r="DK33" s="19">
        <f t="shared" si="14"/>
        <v>0</v>
      </c>
      <c r="DM33" s="2" t="s">
        <v>48</v>
      </c>
      <c r="DN33" s="2">
        <v>12</v>
      </c>
      <c r="DO33" s="2">
        <v>3</v>
      </c>
      <c r="DP33" s="2">
        <v>9</v>
      </c>
      <c r="DQ33" s="2">
        <v>0</v>
      </c>
      <c r="DR33" s="4">
        <v>0.25</v>
      </c>
      <c r="DS33" s="19">
        <f t="shared" si="15"/>
        <v>0</v>
      </c>
      <c r="DU33" s="2" t="s">
        <v>48</v>
      </c>
      <c r="DV33" s="2">
        <v>12</v>
      </c>
      <c r="DW33" s="2">
        <v>3</v>
      </c>
      <c r="DX33" s="2">
        <v>9</v>
      </c>
      <c r="DY33" s="2">
        <v>0</v>
      </c>
      <c r="DZ33" s="4">
        <v>0.25</v>
      </c>
      <c r="EA33" s="19">
        <f t="shared" si="16"/>
        <v>0</v>
      </c>
      <c r="EC33" s="2" t="s">
        <v>48</v>
      </c>
      <c r="ED33" s="2">
        <v>12</v>
      </c>
      <c r="EE33" s="2">
        <v>3</v>
      </c>
      <c r="EF33" s="2">
        <v>9</v>
      </c>
      <c r="EG33" s="2">
        <v>0</v>
      </c>
      <c r="EH33" s="4">
        <v>0.25</v>
      </c>
      <c r="EI33" s="19">
        <f t="shared" si="17"/>
        <v>0</v>
      </c>
      <c r="EK33" s="2" t="s">
        <v>48</v>
      </c>
      <c r="EL33" s="2">
        <v>12</v>
      </c>
      <c r="EM33" s="2">
        <v>3</v>
      </c>
      <c r="EN33" s="2">
        <v>9</v>
      </c>
      <c r="EO33" s="2">
        <v>0</v>
      </c>
      <c r="EP33" s="4">
        <v>0.25</v>
      </c>
      <c r="EQ33" s="19">
        <f t="shared" si="18"/>
        <v>0</v>
      </c>
      <c r="ES33" s="2" t="s">
        <v>48</v>
      </c>
      <c r="ET33" s="2">
        <v>12</v>
      </c>
      <c r="EU33" s="2">
        <v>3</v>
      </c>
      <c r="EV33" s="2">
        <v>9</v>
      </c>
      <c r="EW33" s="2">
        <v>0</v>
      </c>
      <c r="EX33" s="4">
        <v>0.25</v>
      </c>
      <c r="EY33" s="19">
        <f t="shared" si="19"/>
        <v>0</v>
      </c>
      <c r="FA33" s="2" t="s">
        <v>48</v>
      </c>
      <c r="FB33" s="2">
        <v>12</v>
      </c>
      <c r="FC33" s="2">
        <v>3</v>
      </c>
      <c r="FD33" s="2">
        <v>9</v>
      </c>
      <c r="FE33" s="2">
        <v>0</v>
      </c>
      <c r="FF33" s="4">
        <v>0.25</v>
      </c>
      <c r="FG33" s="19">
        <f t="shared" si="20"/>
        <v>0</v>
      </c>
      <c r="FI33" s="2" t="s">
        <v>48</v>
      </c>
      <c r="FJ33" s="2">
        <v>12</v>
      </c>
      <c r="FK33" s="2">
        <v>3</v>
      </c>
      <c r="FL33" s="2">
        <v>9</v>
      </c>
      <c r="FM33" s="2">
        <v>0</v>
      </c>
      <c r="FN33" s="4">
        <v>0.25</v>
      </c>
      <c r="FO33" s="19">
        <f t="shared" si="21"/>
        <v>0</v>
      </c>
      <c r="FQ33" s="2" t="s">
        <v>48</v>
      </c>
      <c r="FR33" s="2">
        <v>12</v>
      </c>
      <c r="FS33" s="2">
        <v>3</v>
      </c>
      <c r="FT33" s="2">
        <v>9</v>
      </c>
      <c r="FU33" s="2">
        <v>0</v>
      </c>
      <c r="FV33" s="4">
        <v>0.25</v>
      </c>
      <c r="FW33" s="19">
        <f t="shared" si="22"/>
        <v>0</v>
      </c>
      <c r="FY33" s="2" t="s">
        <v>48</v>
      </c>
      <c r="FZ33" s="2">
        <v>12</v>
      </c>
      <c r="GA33" s="2">
        <v>3</v>
      </c>
      <c r="GB33" s="2">
        <v>9</v>
      </c>
      <c r="GC33" s="2">
        <v>0</v>
      </c>
      <c r="GD33" s="4">
        <v>0.25</v>
      </c>
      <c r="GE33" s="19">
        <f t="shared" si="23"/>
        <v>0</v>
      </c>
      <c r="GG33" s="2" t="s">
        <v>48</v>
      </c>
      <c r="GH33" s="2">
        <v>12</v>
      </c>
      <c r="GI33" s="2">
        <v>3</v>
      </c>
      <c r="GJ33" s="2">
        <v>9</v>
      </c>
      <c r="GK33" s="2">
        <v>0</v>
      </c>
      <c r="GL33" s="4">
        <v>0.25</v>
      </c>
      <c r="GM33" s="19">
        <f t="shared" si="24"/>
        <v>0</v>
      </c>
      <c r="GO33" s="2" t="s">
        <v>48</v>
      </c>
      <c r="GP33" s="2">
        <v>12</v>
      </c>
      <c r="GQ33" s="2">
        <v>3</v>
      </c>
      <c r="GR33" s="2">
        <v>9</v>
      </c>
      <c r="GS33" s="2">
        <v>0</v>
      </c>
      <c r="GT33" s="4">
        <v>0.25</v>
      </c>
      <c r="GU33" s="19">
        <f t="shared" si="25"/>
        <v>0</v>
      </c>
      <c r="GW33" s="2" t="s">
        <v>48</v>
      </c>
      <c r="GX33" s="2">
        <v>12</v>
      </c>
      <c r="GY33" s="2">
        <v>3</v>
      </c>
      <c r="GZ33" s="2">
        <v>9</v>
      </c>
      <c r="HA33" s="2">
        <v>0</v>
      </c>
      <c r="HB33" s="4">
        <v>0.25</v>
      </c>
      <c r="HC33" s="19">
        <f t="shared" si="26"/>
        <v>0</v>
      </c>
      <c r="HE33" s="2" t="s">
        <v>48</v>
      </c>
      <c r="HF33" s="2">
        <v>12</v>
      </c>
      <c r="HG33" s="2">
        <v>3</v>
      </c>
      <c r="HH33" s="2">
        <v>9</v>
      </c>
      <c r="HI33" s="2">
        <v>0</v>
      </c>
      <c r="HJ33" s="4">
        <v>0.25</v>
      </c>
      <c r="HK33" s="19">
        <f t="shared" si="27"/>
        <v>0</v>
      </c>
      <c r="HM33" s="2" t="s">
        <v>48</v>
      </c>
      <c r="HN33" s="2">
        <v>12</v>
      </c>
      <c r="HO33" s="2">
        <v>3</v>
      </c>
      <c r="HP33" s="2">
        <v>9</v>
      </c>
      <c r="HQ33" s="2">
        <v>0</v>
      </c>
      <c r="HR33" s="4">
        <v>0.25</v>
      </c>
      <c r="HS33" s="19">
        <f t="shared" si="28"/>
        <v>0</v>
      </c>
      <c r="HU33" s="2" t="s">
        <v>48</v>
      </c>
      <c r="HV33" s="2">
        <v>12</v>
      </c>
      <c r="HW33" s="2">
        <v>3</v>
      </c>
      <c r="HX33" s="2">
        <v>9</v>
      </c>
      <c r="HY33" s="2">
        <v>0</v>
      </c>
      <c r="HZ33" s="4">
        <v>0.25</v>
      </c>
      <c r="IA33" s="19">
        <f t="shared" si="29"/>
        <v>0</v>
      </c>
      <c r="IC33" s="2" t="s">
        <v>48</v>
      </c>
      <c r="ID33" s="2">
        <v>12</v>
      </c>
      <c r="IE33" s="2">
        <v>3</v>
      </c>
      <c r="IF33" s="2">
        <v>9</v>
      </c>
      <c r="IG33" s="2">
        <v>0</v>
      </c>
      <c r="IH33" s="4">
        <v>0.25</v>
      </c>
      <c r="II33" s="19">
        <f t="shared" si="30"/>
        <v>0</v>
      </c>
      <c r="IK33" s="2" t="s">
        <v>48</v>
      </c>
      <c r="IL33" s="2">
        <v>12</v>
      </c>
      <c r="IM33" s="2">
        <v>3</v>
      </c>
      <c r="IN33" s="2">
        <v>9</v>
      </c>
      <c r="IO33" s="2">
        <v>0</v>
      </c>
      <c r="IP33" s="4">
        <v>0.25</v>
      </c>
      <c r="IQ33" s="19">
        <f t="shared" si="31"/>
        <v>0</v>
      </c>
      <c r="IS33" s="2" t="s">
        <v>48</v>
      </c>
      <c r="IT33" s="2">
        <v>12</v>
      </c>
      <c r="IU33" s="2">
        <v>3</v>
      </c>
      <c r="IV33" s="2">
        <v>9</v>
      </c>
      <c r="IW33" s="2">
        <v>0</v>
      </c>
      <c r="IX33" s="4">
        <v>0.25</v>
      </c>
      <c r="IY33" s="19">
        <f t="shared" si="32"/>
        <v>0</v>
      </c>
      <c r="JA33" s="2" t="s">
        <v>48</v>
      </c>
      <c r="JB33" s="2">
        <v>4</v>
      </c>
      <c r="JC33" s="2">
        <v>2</v>
      </c>
      <c r="JD33" s="2">
        <v>2</v>
      </c>
      <c r="JE33" s="2">
        <v>0</v>
      </c>
      <c r="JF33" s="4">
        <v>0.5</v>
      </c>
      <c r="JG33" s="19">
        <f t="shared" si="33"/>
        <v>0.25</v>
      </c>
      <c r="JI33" s="2" t="s">
        <v>48</v>
      </c>
      <c r="JJ33" s="2">
        <v>4</v>
      </c>
      <c r="JK33" s="2">
        <v>2</v>
      </c>
      <c r="JL33" s="2">
        <v>2</v>
      </c>
      <c r="JM33" s="2">
        <v>0</v>
      </c>
      <c r="JN33" s="4">
        <v>0.5</v>
      </c>
      <c r="JO33" s="19">
        <f t="shared" si="34"/>
        <v>0</v>
      </c>
      <c r="JQ33" s="2" t="s">
        <v>48</v>
      </c>
      <c r="JR33" s="2">
        <v>4</v>
      </c>
      <c r="JS33" s="2">
        <v>2</v>
      </c>
      <c r="JT33" s="2">
        <v>2</v>
      </c>
      <c r="JU33" s="2">
        <v>0</v>
      </c>
      <c r="JV33" s="4">
        <v>0.5</v>
      </c>
      <c r="JW33" s="19">
        <f t="shared" si="35"/>
        <v>0</v>
      </c>
      <c r="JY33" s="2" t="s">
        <v>48</v>
      </c>
      <c r="JZ33" s="2">
        <v>4</v>
      </c>
      <c r="KA33" s="2">
        <v>2</v>
      </c>
      <c r="KB33" s="2">
        <v>2</v>
      </c>
      <c r="KC33" s="2">
        <v>0</v>
      </c>
      <c r="KD33" s="4">
        <v>0.5</v>
      </c>
      <c r="KE33" s="19">
        <f t="shared" si="36"/>
        <v>0</v>
      </c>
      <c r="KG33" s="2" t="s">
        <v>48</v>
      </c>
      <c r="KH33" s="2">
        <v>4</v>
      </c>
      <c r="KI33" s="2">
        <v>2</v>
      </c>
      <c r="KJ33" s="2">
        <v>2</v>
      </c>
      <c r="KK33" s="2">
        <v>0</v>
      </c>
      <c r="KL33" s="4">
        <v>0.5</v>
      </c>
      <c r="KM33" s="19">
        <f t="shared" si="37"/>
        <v>0</v>
      </c>
      <c r="KO33" s="2" t="s">
        <v>48</v>
      </c>
      <c r="KP33" s="2">
        <v>4</v>
      </c>
      <c r="KQ33" s="2">
        <v>2</v>
      </c>
      <c r="KR33" s="2">
        <v>2</v>
      </c>
      <c r="KS33" s="2">
        <v>0</v>
      </c>
      <c r="KT33" s="4">
        <v>0.5</v>
      </c>
      <c r="KU33" s="19">
        <f t="shared" si="38"/>
        <v>0</v>
      </c>
      <c r="KW33" s="2" t="s">
        <v>48</v>
      </c>
      <c r="KX33" s="2">
        <v>4</v>
      </c>
      <c r="KY33" s="2">
        <v>2</v>
      </c>
      <c r="KZ33" s="2">
        <v>2</v>
      </c>
      <c r="LA33" s="2">
        <v>0</v>
      </c>
      <c r="LB33" s="4">
        <v>0.5</v>
      </c>
      <c r="LC33" s="19">
        <f t="shared" si="39"/>
        <v>0</v>
      </c>
      <c r="LE33" s="2" t="s">
        <v>48</v>
      </c>
      <c r="LF33" s="2">
        <v>4</v>
      </c>
      <c r="LG33" s="2">
        <v>2</v>
      </c>
      <c r="LH33" s="2">
        <v>2</v>
      </c>
      <c r="LI33" s="2">
        <v>0</v>
      </c>
      <c r="LJ33" s="4">
        <v>0.5</v>
      </c>
      <c r="LK33" s="19">
        <f t="shared" si="40"/>
        <v>0</v>
      </c>
      <c r="LM33" s="2" t="s">
        <v>48</v>
      </c>
      <c r="LN33" s="2">
        <v>4</v>
      </c>
      <c r="LO33" s="2">
        <v>2</v>
      </c>
      <c r="LP33" s="2">
        <v>2</v>
      </c>
      <c r="LQ33" s="2">
        <v>0</v>
      </c>
      <c r="LR33" s="4">
        <v>0.5</v>
      </c>
      <c r="LS33" s="19">
        <f t="shared" si="41"/>
        <v>0</v>
      </c>
      <c r="LU33" s="2" t="s">
        <v>48</v>
      </c>
      <c r="LV33" s="2">
        <v>4</v>
      </c>
      <c r="LW33" s="2">
        <v>2</v>
      </c>
      <c r="LX33" s="2">
        <v>2</v>
      </c>
      <c r="LY33" s="2">
        <v>0</v>
      </c>
      <c r="LZ33" s="4">
        <v>0.5</v>
      </c>
      <c r="MA33" s="19">
        <f t="shared" si="42"/>
        <v>0</v>
      </c>
      <c r="MC33" s="2" t="s">
        <v>48</v>
      </c>
      <c r="MD33" s="2">
        <v>4</v>
      </c>
      <c r="ME33" s="2">
        <v>2</v>
      </c>
      <c r="MF33" s="2">
        <v>2</v>
      </c>
      <c r="MG33" s="2">
        <v>0</v>
      </c>
      <c r="MH33" s="4">
        <f t="shared" si="108"/>
        <v>0.5</v>
      </c>
      <c r="MI33" s="19">
        <f t="shared" si="43"/>
        <v>0</v>
      </c>
      <c r="MK33" s="2" t="s">
        <v>48</v>
      </c>
      <c r="ML33" s="2">
        <v>4</v>
      </c>
      <c r="MM33" s="2">
        <v>2</v>
      </c>
      <c r="MN33" s="2">
        <v>2</v>
      </c>
      <c r="MO33" s="2">
        <v>0</v>
      </c>
      <c r="MP33" s="4">
        <v>0.5</v>
      </c>
      <c r="MQ33" s="19">
        <f t="shared" si="109"/>
        <v>0</v>
      </c>
      <c r="MS33" s="2" t="s">
        <v>48</v>
      </c>
      <c r="MT33" s="2">
        <v>4</v>
      </c>
      <c r="MU33" s="2">
        <v>2</v>
      </c>
      <c r="MV33" s="2">
        <v>2</v>
      </c>
      <c r="MW33" s="2">
        <v>0</v>
      </c>
      <c r="MX33" s="4">
        <v>0.5</v>
      </c>
      <c r="MY33" s="19">
        <f t="shared" si="44"/>
        <v>0</v>
      </c>
      <c r="NA33" s="2" t="s">
        <v>48</v>
      </c>
      <c r="NB33" s="2">
        <v>4</v>
      </c>
      <c r="NC33" s="2">
        <v>2</v>
      </c>
      <c r="ND33" s="2">
        <v>2</v>
      </c>
      <c r="NE33" s="2">
        <v>0</v>
      </c>
      <c r="NF33" s="4">
        <v>0.5</v>
      </c>
      <c r="NG33" s="19">
        <f t="shared" si="45"/>
        <v>0</v>
      </c>
      <c r="NI33" s="2" t="s">
        <v>48</v>
      </c>
      <c r="NJ33" s="2">
        <v>4</v>
      </c>
      <c r="NK33" s="2">
        <v>2</v>
      </c>
      <c r="NL33" s="2">
        <v>2</v>
      </c>
      <c r="NM33" s="2">
        <v>0</v>
      </c>
      <c r="NN33" s="4">
        <v>0.5</v>
      </c>
      <c r="NO33" s="19">
        <f t="shared" si="46"/>
        <v>0</v>
      </c>
      <c r="NQ33" s="2" t="s">
        <v>48</v>
      </c>
      <c r="NR33" s="2">
        <v>4</v>
      </c>
      <c r="NS33" s="2">
        <v>2</v>
      </c>
      <c r="NT33" s="2">
        <v>2</v>
      </c>
      <c r="NU33" s="2">
        <v>0</v>
      </c>
      <c r="NV33" s="4">
        <v>0.5</v>
      </c>
      <c r="NW33" s="19">
        <f t="shared" si="47"/>
        <v>0</v>
      </c>
      <c r="NY33" s="2" t="s">
        <v>48</v>
      </c>
      <c r="NZ33" s="2">
        <v>4</v>
      </c>
      <c r="OA33" s="2">
        <v>2</v>
      </c>
      <c r="OB33" s="2">
        <v>2</v>
      </c>
      <c r="OC33" s="2">
        <v>0</v>
      </c>
      <c r="OD33" s="4">
        <v>0.5</v>
      </c>
      <c r="OE33" s="19">
        <f t="shared" si="48"/>
        <v>0</v>
      </c>
      <c r="OG33" s="2" t="s">
        <v>48</v>
      </c>
      <c r="OH33" s="2">
        <v>4</v>
      </c>
      <c r="OI33" s="2">
        <v>2</v>
      </c>
      <c r="OJ33" s="2">
        <v>2</v>
      </c>
      <c r="OK33" s="2">
        <v>0</v>
      </c>
      <c r="OL33" s="4">
        <v>0.5</v>
      </c>
      <c r="OM33" s="19">
        <f>OL33-OD33</f>
        <v>0</v>
      </c>
      <c r="OO33" s="2" t="s">
        <v>48</v>
      </c>
      <c r="OP33" s="2">
        <v>4</v>
      </c>
      <c r="OQ33" s="2">
        <v>2</v>
      </c>
      <c r="OR33" s="2">
        <v>2</v>
      </c>
      <c r="OS33" s="2">
        <v>0</v>
      </c>
      <c r="OT33" s="4">
        <f t="shared" si="110"/>
        <v>0.5</v>
      </c>
      <c r="OU33" s="19">
        <f t="shared" si="50"/>
        <v>0</v>
      </c>
      <c r="OW33" s="129" t="s">
        <v>48</v>
      </c>
      <c r="OX33" s="129">
        <v>4</v>
      </c>
      <c r="OY33" s="129">
        <v>2</v>
      </c>
      <c r="OZ33" s="129">
        <v>2</v>
      </c>
      <c r="PA33" s="129">
        <v>0</v>
      </c>
      <c r="PB33" s="135">
        <v>0.5</v>
      </c>
      <c r="PC33" s="132">
        <v>0</v>
      </c>
      <c r="PD33" s="129"/>
      <c r="PE33" s="129" t="s">
        <v>48</v>
      </c>
      <c r="PF33" s="129">
        <v>4</v>
      </c>
      <c r="PG33" s="129">
        <v>2</v>
      </c>
      <c r="PH33" s="129">
        <v>2</v>
      </c>
      <c r="PI33" s="129">
        <v>0</v>
      </c>
      <c r="PJ33" s="135">
        <v>0.5</v>
      </c>
      <c r="PK33" s="132">
        <v>0</v>
      </c>
      <c r="PM33" s="156" t="s">
        <v>48</v>
      </c>
      <c r="PN33" s="156">
        <v>4</v>
      </c>
      <c r="PO33" s="156">
        <v>2</v>
      </c>
      <c r="PP33" s="156">
        <v>2</v>
      </c>
      <c r="PQ33" s="156">
        <v>0</v>
      </c>
      <c r="PR33" s="162">
        <v>0.5</v>
      </c>
      <c r="PS33" s="132">
        <f t="shared" si="51"/>
        <v>0</v>
      </c>
      <c r="PT33" s="121"/>
      <c r="PU33" s="156" t="s">
        <v>48</v>
      </c>
      <c r="PV33" s="156">
        <v>4</v>
      </c>
      <c r="PW33" s="156">
        <v>2</v>
      </c>
      <c r="PX33" s="156">
        <v>2</v>
      </c>
      <c r="PY33" s="156">
        <v>0</v>
      </c>
      <c r="PZ33" s="162">
        <v>0.5</v>
      </c>
      <c r="QA33" s="132">
        <f t="shared" si="52"/>
        <v>0</v>
      </c>
      <c r="QB33" s="121"/>
      <c r="QC33" s="156" t="s">
        <v>48</v>
      </c>
      <c r="QD33" s="156">
        <v>4</v>
      </c>
      <c r="QE33" s="156">
        <v>2</v>
      </c>
      <c r="QF33" s="156">
        <v>2</v>
      </c>
      <c r="QG33" s="156">
        <v>0</v>
      </c>
      <c r="QH33" s="162">
        <v>0.5</v>
      </c>
      <c r="QI33" s="132">
        <f t="shared" si="53"/>
        <v>0</v>
      </c>
      <c r="QJ33" s="121"/>
      <c r="QK33" s="156" t="s">
        <v>48</v>
      </c>
      <c r="QL33" s="156">
        <v>4</v>
      </c>
      <c r="QM33" s="156">
        <v>2</v>
      </c>
      <c r="QN33" s="156">
        <v>2</v>
      </c>
      <c r="QO33" s="156">
        <v>0</v>
      </c>
      <c r="QP33" s="162">
        <v>0.5</v>
      </c>
      <c r="QQ33" s="132">
        <f t="shared" si="54"/>
        <v>0</v>
      </c>
      <c r="QR33" s="121"/>
      <c r="QS33" s="156" t="s">
        <v>48</v>
      </c>
      <c r="QT33" s="156">
        <v>4</v>
      </c>
      <c r="QU33" s="156">
        <v>2</v>
      </c>
      <c r="QV33" s="156">
        <v>2</v>
      </c>
      <c r="QW33" s="156">
        <v>0</v>
      </c>
      <c r="QX33" s="162">
        <v>0.5</v>
      </c>
      <c r="QY33" s="158">
        <f t="shared" si="55"/>
        <v>0</v>
      </c>
      <c r="QZ33" s="121"/>
      <c r="RA33" s="156" t="s">
        <v>48</v>
      </c>
      <c r="RB33" s="156">
        <v>4</v>
      </c>
      <c r="RC33" s="156">
        <v>2</v>
      </c>
      <c r="RD33" s="156">
        <v>2</v>
      </c>
      <c r="RE33" s="156">
        <v>0</v>
      </c>
      <c r="RF33" s="162">
        <v>0.5</v>
      </c>
      <c r="RG33" s="132">
        <f t="shared" si="56"/>
        <v>0</v>
      </c>
      <c r="RH33" s="121"/>
      <c r="RI33" s="121"/>
      <c r="RJ33" s="156" t="s">
        <v>48</v>
      </c>
      <c r="RK33" s="156">
        <v>4</v>
      </c>
      <c r="RL33" s="156">
        <v>2</v>
      </c>
      <c r="RM33" s="156">
        <v>2</v>
      </c>
      <c r="RN33" s="156">
        <v>0</v>
      </c>
      <c r="RO33" s="162">
        <f t="shared" si="57"/>
        <v>0.5</v>
      </c>
      <c r="RP33" s="132">
        <f t="shared" si="58"/>
        <v>0</v>
      </c>
      <c r="RQ33" s="121"/>
      <c r="RR33" s="121"/>
      <c r="RS33" s="121"/>
      <c r="RT33" s="121"/>
      <c r="RU33" s="121"/>
      <c r="RV33" s="121"/>
      <c r="RW33" s="132"/>
      <c r="RX33" s="121"/>
      <c r="RY33" s="121"/>
      <c r="RZ33" s="121"/>
      <c r="SA33" s="121"/>
      <c r="SB33" s="121"/>
      <c r="SC33" s="121"/>
      <c r="SD33" s="132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U33" s="157" t="s">
        <v>48</v>
      </c>
      <c r="SV33" s="157">
        <v>4</v>
      </c>
      <c r="SW33" s="157">
        <v>2</v>
      </c>
      <c r="SX33" s="157">
        <v>2</v>
      </c>
      <c r="SY33" s="157">
        <v>0</v>
      </c>
      <c r="SZ33" s="158">
        <f t="shared" si="111"/>
        <v>0.5</v>
      </c>
      <c r="TA33" s="132">
        <f t="shared" si="59"/>
        <v>0</v>
      </c>
      <c r="TC33" s="157" t="s">
        <v>48</v>
      </c>
      <c r="TD33" s="157">
        <v>4</v>
      </c>
      <c r="TE33" s="157">
        <v>2</v>
      </c>
      <c r="TF33" s="157">
        <v>2</v>
      </c>
      <c r="TG33" s="157">
        <v>0</v>
      </c>
      <c r="TH33" s="158">
        <f t="shared" si="60"/>
        <v>0.5</v>
      </c>
      <c r="TI33" s="132">
        <f t="shared" si="61"/>
        <v>0</v>
      </c>
      <c r="TK33" s="157" t="s">
        <v>48</v>
      </c>
      <c r="TL33" s="157">
        <v>4</v>
      </c>
      <c r="TM33" s="157">
        <v>2</v>
      </c>
      <c r="TN33" s="157">
        <v>2</v>
      </c>
      <c r="TO33" s="157">
        <v>0</v>
      </c>
      <c r="TP33" s="158">
        <f t="shared" si="62"/>
        <v>0.5</v>
      </c>
      <c r="TQ33" s="132">
        <f t="shared" si="63"/>
        <v>0</v>
      </c>
      <c r="TS33" s="157" t="s">
        <v>48</v>
      </c>
      <c r="TT33" s="157">
        <v>4</v>
      </c>
      <c r="TU33" s="157">
        <v>2</v>
      </c>
      <c r="TV33" s="157">
        <v>2</v>
      </c>
      <c r="TW33" s="157">
        <v>0</v>
      </c>
      <c r="TX33" s="158">
        <f t="shared" si="64"/>
        <v>0.5</v>
      </c>
      <c r="TY33" s="132">
        <f t="shared" si="65"/>
        <v>0</v>
      </c>
      <c r="UA33" s="157" t="s">
        <v>48</v>
      </c>
      <c r="UB33" s="157">
        <v>4</v>
      </c>
      <c r="UC33" s="157">
        <v>2</v>
      </c>
      <c r="UD33" s="157">
        <v>2</v>
      </c>
      <c r="UE33" s="157">
        <v>0</v>
      </c>
      <c r="UF33" s="158">
        <f t="shared" si="66"/>
        <v>0.5</v>
      </c>
      <c r="UG33" s="132">
        <f t="shared" si="67"/>
        <v>0</v>
      </c>
      <c r="UI33" s="157" t="s">
        <v>48</v>
      </c>
      <c r="UJ33" s="157">
        <v>4</v>
      </c>
      <c r="UK33" s="157">
        <v>2</v>
      </c>
      <c r="UL33" s="157">
        <v>2</v>
      </c>
      <c r="UM33" s="157">
        <v>0</v>
      </c>
      <c r="UN33" s="158">
        <f t="shared" si="68"/>
        <v>0.5</v>
      </c>
      <c r="UO33" s="132">
        <f t="shared" si="69"/>
        <v>0</v>
      </c>
      <c r="UQ33" s="157" t="s">
        <v>48</v>
      </c>
      <c r="UR33" s="157">
        <v>4</v>
      </c>
      <c r="US33" s="157">
        <v>2</v>
      </c>
      <c r="UT33" s="157">
        <v>2</v>
      </c>
      <c r="UU33" s="157">
        <v>0</v>
      </c>
      <c r="UV33" s="158">
        <f t="shared" si="70"/>
        <v>0.5</v>
      </c>
      <c r="UW33" s="132">
        <f t="shared" si="71"/>
        <v>0</v>
      </c>
      <c r="UY33" s="157" t="s">
        <v>48</v>
      </c>
      <c r="UZ33" s="157">
        <v>4</v>
      </c>
      <c r="VA33" s="157">
        <v>2</v>
      </c>
      <c r="VB33" s="157">
        <v>2</v>
      </c>
      <c r="VC33" s="157">
        <v>0</v>
      </c>
      <c r="VD33" s="158">
        <f t="shared" si="72"/>
        <v>0.5</v>
      </c>
      <c r="VE33" s="132">
        <f t="shared" si="73"/>
        <v>0</v>
      </c>
      <c r="VG33" s="157" t="s">
        <v>48</v>
      </c>
      <c r="VH33" s="157">
        <v>4</v>
      </c>
      <c r="VI33" s="157">
        <v>2</v>
      </c>
      <c r="VJ33" s="157">
        <v>2</v>
      </c>
      <c r="VK33" s="157">
        <v>0</v>
      </c>
      <c r="VL33" s="158">
        <f t="shared" si="74"/>
        <v>0.5</v>
      </c>
      <c r="VM33" s="132">
        <f t="shared" si="75"/>
        <v>0</v>
      </c>
      <c r="VO33" s="157" t="s">
        <v>48</v>
      </c>
      <c r="VP33" s="157">
        <v>4</v>
      </c>
      <c r="VQ33" s="157">
        <v>2</v>
      </c>
      <c r="VR33" s="157">
        <v>2</v>
      </c>
      <c r="VS33" s="157">
        <v>0</v>
      </c>
      <c r="VT33" s="158">
        <f t="shared" si="76"/>
        <v>0.5</v>
      </c>
      <c r="VU33" s="132">
        <f t="shared" si="77"/>
        <v>0</v>
      </c>
      <c r="VW33" s="157" t="s">
        <v>48</v>
      </c>
      <c r="VX33" s="157">
        <v>4</v>
      </c>
      <c r="VY33" s="157">
        <v>2</v>
      </c>
      <c r="VZ33" s="157">
        <v>2</v>
      </c>
      <c r="WA33" s="157">
        <v>0</v>
      </c>
      <c r="WB33" s="158">
        <f t="shared" si="78"/>
        <v>0.5</v>
      </c>
      <c r="WC33" s="132">
        <f t="shared" si="79"/>
        <v>0</v>
      </c>
      <c r="WE33" s="157" t="s">
        <v>48</v>
      </c>
      <c r="WF33" s="157">
        <v>4</v>
      </c>
      <c r="WG33" s="157">
        <v>2</v>
      </c>
      <c r="WH33" s="157">
        <v>2</v>
      </c>
      <c r="WI33" s="157">
        <v>0</v>
      </c>
      <c r="WJ33" s="158">
        <f t="shared" si="112"/>
        <v>0.5</v>
      </c>
      <c r="WK33" s="132">
        <f t="shared" si="113"/>
        <v>0</v>
      </c>
      <c r="WM33" s="157" t="s">
        <v>48</v>
      </c>
      <c r="WN33" s="157">
        <v>4</v>
      </c>
      <c r="WO33" s="157">
        <v>2</v>
      </c>
      <c r="WP33" s="157">
        <v>2</v>
      </c>
      <c r="WQ33" s="157">
        <v>0</v>
      </c>
      <c r="WR33" s="158">
        <f t="shared" si="82"/>
        <v>0.5</v>
      </c>
      <c r="WS33" s="132">
        <f t="shared" si="83"/>
        <v>0</v>
      </c>
      <c r="WU33" s="157" t="s">
        <v>48</v>
      </c>
      <c r="WV33" s="157">
        <v>4</v>
      </c>
      <c r="WW33" s="157">
        <v>2</v>
      </c>
      <c r="WX33" s="157">
        <v>2</v>
      </c>
      <c r="WY33" s="157">
        <v>0</v>
      </c>
      <c r="WZ33" s="158">
        <f t="shared" si="84"/>
        <v>0.5</v>
      </c>
      <c r="XA33" s="132">
        <f t="shared" si="85"/>
        <v>0</v>
      </c>
      <c r="XC33" s="157" t="s">
        <v>48</v>
      </c>
      <c r="XD33" s="157">
        <v>4</v>
      </c>
      <c r="XE33" s="157">
        <v>2</v>
      </c>
      <c r="XF33" s="157">
        <v>2</v>
      </c>
      <c r="XG33" s="157">
        <v>0</v>
      </c>
      <c r="XH33" s="158">
        <f t="shared" si="86"/>
        <v>0.5</v>
      </c>
      <c r="XI33" s="132">
        <f t="shared" si="87"/>
        <v>0</v>
      </c>
      <c r="XK33" s="157" t="s">
        <v>48</v>
      </c>
      <c r="XL33" s="157">
        <v>4</v>
      </c>
      <c r="XM33" s="157">
        <v>2</v>
      </c>
      <c r="XN33" s="157">
        <v>2</v>
      </c>
      <c r="XO33" s="157">
        <v>0</v>
      </c>
      <c r="XP33" s="158">
        <f t="shared" si="88"/>
        <v>0.5</v>
      </c>
      <c r="XQ33" s="132">
        <f t="shared" si="89"/>
        <v>0</v>
      </c>
      <c r="XS33" s="157" t="s">
        <v>48</v>
      </c>
      <c r="XT33" s="157">
        <v>4</v>
      </c>
      <c r="XU33" s="157">
        <v>2</v>
      </c>
      <c r="XV33" s="157">
        <v>2</v>
      </c>
      <c r="XW33" s="157">
        <v>0</v>
      </c>
      <c r="XX33" s="158">
        <f t="shared" si="90"/>
        <v>0.5</v>
      </c>
      <c r="XY33" s="132">
        <f t="shared" si="91"/>
        <v>0</v>
      </c>
      <c r="YA33" s="157" t="s">
        <v>48</v>
      </c>
      <c r="YB33" s="157">
        <v>4</v>
      </c>
      <c r="YC33" s="157">
        <v>2</v>
      </c>
      <c r="YD33" s="157">
        <v>2</v>
      </c>
      <c r="YE33" s="157">
        <v>0</v>
      </c>
      <c r="YF33" s="158">
        <f t="shared" si="92"/>
        <v>0.5</v>
      </c>
      <c r="YG33" s="132">
        <f t="shared" si="93"/>
        <v>0</v>
      </c>
      <c r="YI33" s="157" t="s">
        <v>48</v>
      </c>
      <c r="YJ33" s="157">
        <v>4</v>
      </c>
      <c r="YK33" s="157">
        <v>2</v>
      </c>
      <c r="YL33" s="157">
        <v>2</v>
      </c>
      <c r="YM33" s="157">
        <v>0</v>
      </c>
      <c r="YN33" s="158">
        <f t="shared" si="94"/>
        <v>0.5</v>
      </c>
      <c r="YO33" s="132">
        <f t="shared" si="95"/>
        <v>0</v>
      </c>
      <c r="YQ33" s="157" t="s">
        <v>48</v>
      </c>
      <c r="YR33" s="157">
        <v>4</v>
      </c>
      <c r="YS33" s="157">
        <v>2</v>
      </c>
      <c r="YT33" s="157">
        <v>2</v>
      </c>
      <c r="YU33" s="157">
        <v>0</v>
      </c>
      <c r="YV33" s="158">
        <f t="shared" si="96"/>
        <v>0.5</v>
      </c>
      <c r="YW33" s="132">
        <f t="shared" si="97"/>
        <v>0</v>
      </c>
      <c r="YY33" s="157" t="s">
        <v>48</v>
      </c>
      <c r="YZ33" s="157">
        <v>4</v>
      </c>
      <c r="ZA33" s="157">
        <v>2</v>
      </c>
      <c r="ZB33" s="157">
        <v>2</v>
      </c>
      <c r="ZC33" s="157">
        <v>0</v>
      </c>
      <c r="ZD33" s="158">
        <f t="shared" si="98"/>
        <v>0.5</v>
      </c>
      <c r="ZE33" s="132">
        <f t="shared" si="99"/>
        <v>0</v>
      </c>
      <c r="ZG33" s="157" t="s">
        <v>48</v>
      </c>
      <c r="ZH33" s="157">
        <v>4</v>
      </c>
      <c r="ZI33" s="157">
        <v>2</v>
      </c>
      <c r="ZJ33" s="157">
        <v>2</v>
      </c>
      <c r="ZK33" s="157">
        <v>0</v>
      </c>
      <c r="ZL33" s="158">
        <f t="shared" si="100"/>
        <v>0.5</v>
      </c>
      <c r="ZM33" s="132">
        <f t="shared" si="101"/>
        <v>0</v>
      </c>
      <c r="ZO33" s="157" t="s">
        <v>48</v>
      </c>
      <c r="ZP33" s="157">
        <v>4</v>
      </c>
      <c r="ZQ33" s="157">
        <v>2</v>
      </c>
      <c r="ZR33" s="157">
        <v>2</v>
      </c>
      <c r="ZS33" s="157">
        <v>0</v>
      </c>
      <c r="ZT33" s="158">
        <f t="shared" si="102"/>
        <v>0.5</v>
      </c>
      <c r="ZU33" s="132">
        <f t="shared" si="103"/>
        <v>0</v>
      </c>
      <c r="ZW33" s="157" t="s">
        <v>48</v>
      </c>
      <c r="ZX33" s="157">
        <v>4</v>
      </c>
      <c r="ZY33" s="157">
        <v>2</v>
      </c>
      <c r="ZZ33" s="157">
        <v>2</v>
      </c>
      <c r="AAA33" s="157">
        <v>0</v>
      </c>
      <c r="AAB33" s="158">
        <f t="shared" si="104"/>
        <v>0.5</v>
      </c>
      <c r="AAC33" s="132">
        <f t="shared" si="105"/>
        <v>0</v>
      </c>
      <c r="AAE33" s="157" t="s">
        <v>48</v>
      </c>
      <c r="AAF33" s="157">
        <v>4</v>
      </c>
      <c r="AAG33" s="157">
        <v>2</v>
      </c>
      <c r="AAH33" s="157">
        <v>2</v>
      </c>
      <c r="AAI33" s="157">
        <v>0</v>
      </c>
      <c r="AAJ33" s="158">
        <f t="shared" si="106"/>
        <v>0.5</v>
      </c>
      <c r="AAK33" s="132">
        <f t="shared" si="107"/>
        <v>0</v>
      </c>
    </row>
    <row r="34" spans="1:713" ht="15">
      <c r="A34" s="19">
        <v>1</v>
      </c>
      <c r="B34" s="19"/>
      <c r="C34" s="18" t="s">
        <v>49</v>
      </c>
      <c r="D34" s="18">
        <v>15</v>
      </c>
      <c r="E34" s="18">
        <v>15</v>
      </c>
      <c r="F34" s="18">
        <v>0</v>
      </c>
      <c r="G34" s="18">
        <v>0</v>
      </c>
      <c r="H34" s="19">
        <v>1</v>
      </c>
      <c r="J34" s="58" t="s">
        <v>49</v>
      </c>
      <c r="K34" s="58">
        <v>15</v>
      </c>
      <c r="L34" s="58">
        <v>15</v>
      </c>
      <c r="M34" s="58">
        <v>0</v>
      </c>
      <c r="N34" s="58">
        <v>0</v>
      </c>
      <c r="O34" s="59">
        <v>1</v>
      </c>
      <c r="P34" s="59">
        <f t="shared" si="0"/>
        <v>0</v>
      </c>
      <c r="R34" s="18" t="s">
        <v>49</v>
      </c>
      <c r="S34" s="18">
        <v>15</v>
      </c>
      <c r="T34" s="18">
        <v>15</v>
      </c>
      <c r="U34" s="18">
        <v>0</v>
      </c>
      <c r="V34" s="18">
        <v>0</v>
      </c>
      <c r="W34" s="19">
        <v>1</v>
      </c>
      <c r="X34" s="19">
        <f t="shared" si="1"/>
        <v>0</v>
      </c>
      <c r="Z34" s="51" t="s">
        <v>49</v>
      </c>
      <c r="AA34" s="51">
        <v>15</v>
      </c>
      <c r="AB34" s="52">
        <v>15</v>
      </c>
      <c r="AC34" s="53">
        <v>0</v>
      </c>
      <c r="AD34" s="51">
        <v>0</v>
      </c>
      <c r="AE34" s="54">
        <v>1</v>
      </c>
      <c r="AF34" s="19">
        <f t="shared" si="2"/>
        <v>0</v>
      </c>
      <c r="AH34" s="19">
        <v>1</v>
      </c>
      <c r="AI34" s="19">
        <f t="shared" si="3"/>
        <v>0</v>
      </c>
      <c r="AK34" s="18" t="s">
        <v>49</v>
      </c>
      <c r="AL34" s="18">
        <v>15</v>
      </c>
      <c r="AM34" s="18">
        <v>15</v>
      </c>
      <c r="AN34" s="18">
        <v>0</v>
      </c>
      <c r="AO34" s="18">
        <v>0</v>
      </c>
      <c r="AP34" s="19">
        <f t="shared" si="4"/>
        <v>1</v>
      </c>
      <c r="AQ34" s="19">
        <f t="shared" si="5"/>
        <v>0</v>
      </c>
      <c r="AS34" s="18" t="s">
        <v>49</v>
      </c>
      <c r="AT34" s="18">
        <v>15</v>
      </c>
      <c r="AU34" s="18">
        <v>15</v>
      </c>
      <c r="AV34" s="18">
        <v>0</v>
      </c>
      <c r="AW34" s="18">
        <v>0</v>
      </c>
      <c r="AX34" s="19">
        <v>1</v>
      </c>
      <c r="AY34" s="19">
        <f t="shared" si="6"/>
        <v>0</v>
      </c>
      <c r="BA34" s="18" t="s">
        <v>49</v>
      </c>
      <c r="BB34" s="18">
        <v>15</v>
      </c>
      <c r="BC34" s="18">
        <v>15</v>
      </c>
      <c r="BD34" s="18">
        <v>0</v>
      </c>
      <c r="BE34" s="18">
        <v>0</v>
      </c>
      <c r="BF34" s="19">
        <v>1</v>
      </c>
      <c r="BG34" s="19">
        <f t="shared" si="7"/>
        <v>0</v>
      </c>
      <c r="BI34" s="18" t="s">
        <v>49</v>
      </c>
      <c r="BJ34" s="18">
        <v>15</v>
      </c>
      <c r="BK34" s="18">
        <v>15</v>
      </c>
      <c r="BL34" s="18">
        <v>0</v>
      </c>
      <c r="BM34" s="18">
        <v>0</v>
      </c>
      <c r="BN34" s="19">
        <v>1</v>
      </c>
      <c r="BO34" s="19">
        <f t="shared" si="8"/>
        <v>0</v>
      </c>
      <c r="BQ34" s="18" t="s">
        <v>49</v>
      </c>
      <c r="BR34" s="18">
        <v>15</v>
      </c>
      <c r="BS34" s="18">
        <v>15</v>
      </c>
      <c r="BT34" s="18">
        <v>0</v>
      </c>
      <c r="BU34" s="18">
        <v>0</v>
      </c>
      <c r="BV34" s="19">
        <v>1</v>
      </c>
      <c r="BW34" s="19">
        <f t="shared" si="9"/>
        <v>0</v>
      </c>
      <c r="BY34" s="18" t="s">
        <v>49</v>
      </c>
      <c r="BZ34" s="18">
        <v>15</v>
      </c>
      <c r="CA34" s="18">
        <v>15</v>
      </c>
      <c r="CB34" s="18">
        <v>0</v>
      </c>
      <c r="CC34" s="18">
        <v>0</v>
      </c>
      <c r="CD34" s="19">
        <v>1</v>
      </c>
      <c r="CE34" s="19">
        <f t="shared" si="10"/>
        <v>0</v>
      </c>
      <c r="CG34" s="2" t="s">
        <v>49</v>
      </c>
      <c r="CH34" s="2">
        <v>15</v>
      </c>
      <c r="CI34" s="2">
        <v>15</v>
      </c>
      <c r="CJ34" s="2">
        <v>0</v>
      </c>
      <c r="CK34" s="2">
        <v>0</v>
      </c>
      <c r="CL34" s="4">
        <v>1</v>
      </c>
      <c r="CM34" s="19">
        <f t="shared" si="11"/>
        <v>0</v>
      </c>
      <c r="CO34" s="2" t="s">
        <v>49</v>
      </c>
      <c r="CP34" s="2">
        <v>15</v>
      </c>
      <c r="CQ34" s="2">
        <v>15</v>
      </c>
      <c r="CR34" s="2">
        <v>0</v>
      </c>
      <c r="CS34" s="2">
        <v>0</v>
      </c>
      <c r="CT34" s="4">
        <v>1</v>
      </c>
      <c r="CU34" s="19">
        <f t="shared" si="12"/>
        <v>0</v>
      </c>
      <c r="CW34" s="2" t="s">
        <v>49</v>
      </c>
      <c r="CX34" s="2">
        <v>15</v>
      </c>
      <c r="CY34" s="2">
        <v>15</v>
      </c>
      <c r="CZ34" s="2">
        <v>0</v>
      </c>
      <c r="DA34" s="2">
        <v>0</v>
      </c>
      <c r="DB34" s="4">
        <v>1</v>
      </c>
      <c r="DC34" s="19">
        <f t="shared" si="13"/>
        <v>0</v>
      </c>
      <c r="DE34" s="2" t="s">
        <v>49</v>
      </c>
      <c r="DF34" s="2">
        <v>15</v>
      </c>
      <c r="DG34" s="2">
        <v>15</v>
      </c>
      <c r="DH34" s="2">
        <v>0</v>
      </c>
      <c r="DI34" s="2">
        <v>0</v>
      </c>
      <c r="DJ34" s="4">
        <v>1</v>
      </c>
      <c r="DK34" s="19">
        <f t="shared" si="14"/>
        <v>0</v>
      </c>
      <c r="DM34" s="2" t="s">
        <v>49</v>
      </c>
      <c r="DN34" s="2">
        <v>15</v>
      </c>
      <c r="DO34" s="2">
        <v>15</v>
      </c>
      <c r="DP34" s="2">
        <v>0</v>
      </c>
      <c r="DQ34" s="2">
        <v>0</v>
      </c>
      <c r="DR34" s="4">
        <v>1</v>
      </c>
      <c r="DS34" s="19">
        <f t="shared" si="15"/>
        <v>0</v>
      </c>
      <c r="DU34" s="2" t="s">
        <v>49</v>
      </c>
      <c r="DV34" s="2">
        <v>15</v>
      </c>
      <c r="DW34" s="2">
        <v>15</v>
      </c>
      <c r="DX34" s="2">
        <v>0</v>
      </c>
      <c r="DY34" s="2">
        <v>0</v>
      </c>
      <c r="DZ34" s="4">
        <v>1</v>
      </c>
      <c r="EA34" s="19">
        <f t="shared" si="16"/>
        <v>0</v>
      </c>
      <c r="EC34" s="2" t="s">
        <v>49</v>
      </c>
      <c r="ED34" s="2">
        <v>15</v>
      </c>
      <c r="EE34" s="2">
        <v>15</v>
      </c>
      <c r="EF34" s="2">
        <v>0</v>
      </c>
      <c r="EG34" s="2">
        <v>0</v>
      </c>
      <c r="EH34" s="4">
        <v>1</v>
      </c>
      <c r="EI34" s="19">
        <f t="shared" si="17"/>
        <v>0</v>
      </c>
      <c r="EK34" s="2" t="s">
        <v>49</v>
      </c>
      <c r="EL34" s="2">
        <v>15</v>
      </c>
      <c r="EM34" s="2">
        <v>15</v>
      </c>
      <c r="EN34" s="2">
        <v>0</v>
      </c>
      <c r="EO34" s="2">
        <v>0</v>
      </c>
      <c r="EP34" s="4">
        <v>1</v>
      </c>
      <c r="EQ34" s="19">
        <f t="shared" si="18"/>
        <v>0</v>
      </c>
      <c r="ES34" s="2" t="s">
        <v>49</v>
      </c>
      <c r="ET34" s="2">
        <v>15</v>
      </c>
      <c r="EU34" s="2">
        <v>15</v>
      </c>
      <c r="EV34" s="2">
        <v>0</v>
      </c>
      <c r="EW34" s="2">
        <v>0</v>
      </c>
      <c r="EX34" s="4">
        <v>1</v>
      </c>
      <c r="EY34" s="19">
        <f t="shared" si="19"/>
        <v>0</v>
      </c>
      <c r="FA34" s="2" t="s">
        <v>49</v>
      </c>
      <c r="FB34" s="2">
        <v>15</v>
      </c>
      <c r="FC34" s="2">
        <v>15</v>
      </c>
      <c r="FD34" s="2">
        <v>0</v>
      </c>
      <c r="FE34" s="2">
        <v>0</v>
      </c>
      <c r="FF34" s="4">
        <v>1</v>
      </c>
      <c r="FG34" s="19">
        <f t="shared" si="20"/>
        <v>0</v>
      </c>
      <c r="FI34" s="2" t="s">
        <v>49</v>
      </c>
      <c r="FJ34" s="2">
        <v>15</v>
      </c>
      <c r="FK34" s="2">
        <v>15</v>
      </c>
      <c r="FL34" s="2">
        <v>0</v>
      </c>
      <c r="FM34" s="2">
        <v>0</v>
      </c>
      <c r="FN34" s="4">
        <v>1</v>
      </c>
      <c r="FO34" s="19">
        <f t="shared" si="21"/>
        <v>0</v>
      </c>
      <c r="FQ34" s="2" t="s">
        <v>49</v>
      </c>
      <c r="FR34" s="2">
        <v>15</v>
      </c>
      <c r="FS34" s="2">
        <v>15</v>
      </c>
      <c r="FT34" s="2">
        <v>0</v>
      </c>
      <c r="FU34" s="2">
        <v>0</v>
      </c>
      <c r="FV34" s="4">
        <v>1</v>
      </c>
      <c r="FW34" s="19">
        <f t="shared" si="22"/>
        <v>0</v>
      </c>
      <c r="FY34" s="2" t="s">
        <v>49</v>
      </c>
      <c r="FZ34" s="2">
        <v>15</v>
      </c>
      <c r="GA34" s="2">
        <v>15</v>
      </c>
      <c r="GB34" s="2">
        <v>0</v>
      </c>
      <c r="GC34" s="2">
        <v>0</v>
      </c>
      <c r="GD34" s="4">
        <v>1</v>
      </c>
      <c r="GE34" s="19">
        <f t="shared" si="23"/>
        <v>0</v>
      </c>
      <c r="GG34" s="2" t="s">
        <v>49</v>
      </c>
      <c r="GH34" s="2">
        <v>15</v>
      </c>
      <c r="GI34" s="2">
        <v>15</v>
      </c>
      <c r="GJ34" s="2">
        <v>0</v>
      </c>
      <c r="GK34" s="2">
        <v>0</v>
      </c>
      <c r="GL34" s="4">
        <v>1</v>
      </c>
      <c r="GM34" s="19">
        <f t="shared" si="24"/>
        <v>0</v>
      </c>
      <c r="GO34" s="2" t="s">
        <v>49</v>
      </c>
      <c r="GP34" s="2">
        <v>15</v>
      </c>
      <c r="GQ34" s="2">
        <v>15</v>
      </c>
      <c r="GR34" s="2">
        <v>0</v>
      </c>
      <c r="GS34" s="2">
        <v>0</v>
      </c>
      <c r="GT34" s="4">
        <v>1</v>
      </c>
      <c r="GU34" s="19">
        <f t="shared" si="25"/>
        <v>0</v>
      </c>
      <c r="GW34" s="2" t="s">
        <v>49</v>
      </c>
      <c r="GX34" s="2">
        <v>15</v>
      </c>
      <c r="GY34" s="2">
        <v>15</v>
      </c>
      <c r="GZ34" s="2">
        <v>0</v>
      </c>
      <c r="HA34" s="2">
        <v>0</v>
      </c>
      <c r="HB34" s="4">
        <v>1</v>
      </c>
      <c r="HC34" s="19">
        <f t="shared" si="26"/>
        <v>0</v>
      </c>
      <c r="HE34" s="2" t="s">
        <v>49</v>
      </c>
      <c r="HF34" s="2">
        <v>15</v>
      </c>
      <c r="HG34" s="2">
        <v>15</v>
      </c>
      <c r="HH34" s="2">
        <v>0</v>
      </c>
      <c r="HI34" s="2">
        <v>0</v>
      </c>
      <c r="HJ34" s="4">
        <v>1</v>
      </c>
      <c r="HK34" s="19">
        <f t="shared" si="27"/>
        <v>0</v>
      </c>
      <c r="HM34" s="2" t="s">
        <v>49</v>
      </c>
      <c r="HN34" s="2">
        <v>15</v>
      </c>
      <c r="HO34" s="2">
        <v>15</v>
      </c>
      <c r="HP34" s="2">
        <v>0</v>
      </c>
      <c r="HQ34" s="2">
        <v>0</v>
      </c>
      <c r="HR34" s="4">
        <v>1</v>
      </c>
      <c r="HS34" s="19">
        <f t="shared" si="28"/>
        <v>0</v>
      </c>
      <c r="HU34" s="2" t="s">
        <v>49</v>
      </c>
      <c r="HV34" s="2">
        <v>15</v>
      </c>
      <c r="HW34" s="2">
        <v>15</v>
      </c>
      <c r="HX34" s="2">
        <v>0</v>
      </c>
      <c r="HY34" s="2">
        <v>0</v>
      </c>
      <c r="HZ34" s="4">
        <v>1</v>
      </c>
      <c r="IA34" s="19">
        <f t="shared" si="29"/>
        <v>0</v>
      </c>
      <c r="IC34" s="2" t="s">
        <v>49</v>
      </c>
      <c r="ID34" s="2">
        <v>15</v>
      </c>
      <c r="IE34" s="2">
        <v>15</v>
      </c>
      <c r="IF34" s="2">
        <v>0</v>
      </c>
      <c r="IG34" s="2">
        <v>0</v>
      </c>
      <c r="IH34" s="4">
        <v>1</v>
      </c>
      <c r="II34" s="19">
        <f t="shared" si="30"/>
        <v>0</v>
      </c>
      <c r="IK34" s="2" t="s">
        <v>49</v>
      </c>
      <c r="IL34" s="2">
        <v>15</v>
      </c>
      <c r="IM34" s="2">
        <v>15</v>
      </c>
      <c r="IN34" s="2">
        <v>0</v>
      </c>
      <c r="IO34" s="2">
        <v>0</v>
      </c>
      <c r="IP34" s="4">
        <v>1</v>
      </c>
      <c r="IQ34" s="19">
        <f t="shared" si="31"/>
        <v>0</v>
      </c>
      <c r="IS34" s="2" t="s">
        <v>49</v>
      </c>
      <c r="IT34" s="2">
        <v>15</v>
      </c>
      <c r="IU34" s="2">
        <v>15</v>
      </c>
      <c r="IV34" s="2">
        <v>0</v>
      </c>
      <c r="IW34" s="2">
        <v>0</v>
      </c>
      <c r="IX34" s="4">
        <v>1</v>
      </c>
      <c r="IY34" s="19">
        <f t="shared" si="32"/>
        <v>0</v>
      </c>
      <c r="JA34" s="2" t="s">
        <v>49</v>
      </c>
      <c r="JB34" s="2">
        <v>15</v>
      </c>
      <c r="JC34" s="2">
        <v>15</v>
      </c>
      <c r="JD34" s="2">
        <v>0</v>
      </c>
      <c r="JE34" s="2">
        <v>0</v>
      </c>
      <c r="JF34" s="4">
        <v>1</v>
      </c>
      <c r="JG34" s="19">
        <f t="shared" si="33"/>
        <v>0</v>
      </c>
      <c r="JI34" s="2" t="s">
        <v>49</v>
      </c>
      <c r="JJ34" s="2">
        <v>15</v>
      </c>
      <c r="JK34" s="2">
        <v>15</v>
      </c>
      <c r="JL34" s="2">
        <v>0</v>
      </c>
      <c r="JM34" s="2">
        <v>0</v>
      </c>
      <c r="JN34" s="4">
        <v>1</v>
      </c>
      <c r="JO34" s="19">
        <f t="shared" si="34"/>
        <v>0</v>
      </c>
      <c r="JQ34" s="2" t="s">
        <v>49</v>
      </c>
      <c r="JR34" s="2">
        <v>15</v>
      </c>
      <c r="JS34" s="2">
        <v>15</v>
      </c>
      <c r="JT34" s="2">
        <v>0</v>
      </c>
      <c r="JU34" s="2">
        <v>0</v>
      </c>
      <c r="JV34" s="4">
        <v>1</v>
      </c>
      <c r="JW34" s="19">
        <f t="shared" si="35"/>
        <v>0</v>
      </c>
      <c r="JY34" s="2" t="s">
        <v>49</v>
      </c>
      <c r="JZ34" s="2">
        <v>15</v>
      </c>
      <c r="KA34" s="2">
        <v>15</v>
      </c>
      <c r="KB34" s="2">
        <v>0</v>
      </c>
      <c r="KC34" s="2">
        <v>0</v>
      </c>
      <c r="KD34" s="4">
        <v>1</v>
      </c>
      <c r="KE34" s="19">
        <f t="shared" si="36"/>
        <v>0</v>
      </c>
      <c r="KG34" s="2" t="s">
        <v>49</v>
      </c>
      <c r="KH34" s="2">
        <v>15</v>
      </c>
      <c r="KI34" s="2">
        <v>15</v>
      </c>
      <c r="KJ34" s="2">
        <v>0</v>
      </c>
      <c r="KK34" s="2">
        <v>0</v>
      </c>
      <c r="KL34" s="4">
        <v>1</v>
      </c>
      <c r="KM34" s="19">
        <f t="shared" si="37"/>
        <v>0</v>
      </c>
      <c r="KO34" s="2" t="s">
        <v>49</v>
      </c>
      <c r="KP34" s="2">
        <v>15</v>
      </c>
      <c r="KQ34" s="2">
        <v>15</v>
      </c>
      <c r="KR34" s="2">
        <v>0</v>
      </c>
      <c r="KS34" s="2">
        <v>0</v>
      </c>
      <c r="KT34" s="4">
        <v>1</v>
      </c>
      <c r="KU34" s="19">
        <f t="shared" si="38"/>
        <v>0</v>
      </c>
      <c r="KW34" s="2" t="s">
        <v>49</v>
      </c>
      <c r="KX34" s="2">
        <v>15</v>
      </c>
      <c r="KY34" s="2">
        <v>15</v>
      </c>
      <c r="KZ34" s="2">
        <v>0</v>
      </c>
      <c r="LA34" s="2">
        <v>0</v>
      </c>
      <c r="LB34" s="4">
        <v>1</v>
      </c>
      <c r="LC34" s="19">
        <f t="shared" si="39"/>
        <v>0</v>
      </c>
      <c r="LE34" s="2" t="s">
        <v>49</v>
      </c>
      <c r="LF34" s="2">
        <v>15</v>
      </c>
      <c r="LG34" s="2">
        <v>15</v>
      </c>
      <c r="LH34" s="2">
        <v>0</v>
      </c>
      <c r="LI34" s="2">
        <v>0</v>
      </c>
      <c r="LJ34" s="4">
        <v>1</v>
      </c>
      <c r="LK34" s="19">
        <f t="shared" si="40"/>
        <v>0</v>
      </c>
      <c r="LM34" s="2" t="s">
        <v>49</v>
      </c>
      <c r="LN34" s="2">
        <v>15</v>
      </c>
      <c r="LO34" s="2">
        <v>15</v>
      </c>
      <c r="LP34" s="2">
        <v>0</v>
      </c>
      <c r="LQ34" s="2">
        <v>0</v>
      </c>
      <c r="LR34" s="4">
        <v>1</v>
      </c>
      <c r="LS34" s="19">
        <f t="shared" si="41"/>
        <v>0</v>
      </c>
      <c r="LU34" s="2" t="s">
        <v>49</v>
      </c>
      <c r="LV34" s="2">
        <v>15</v>
      </c>
      <c r="LW34" s="2">
        <v>15</v>
      </c>
      <c r="LX34" s="2">
        <v>0</v>
      </c>
      <c r="LY34" s="2">
        <v>0</v>
      </c>
      <c r="LZ34" s="4">
        <v>1</v>
      </c>
      <c r="MA34" s="19">
        <f t="shared" si="42"/>
        <v>0</v>
      </c>
      <c r="MC34" s="2" t="s">
        <v>49</v>
      </c>
      <c r="MD34" s="2">
        <v>15</v>
      </c>
      <c r="ME34" s="2">
        <v>15</v>
      </c>
      <c r="MF34" s="2">
        <v>0</v>
      </c>
      <c r="MG34" s="2">
        <v>0</v>
      </c>
      <c r="MH34" s="4">
        <f t="shared" si="108"/>
        <v>1</v>
      </c>
      <c r="MI34" s="19">
        <f t="shared" si="43"/>
        <v>0</v>
      </c>
      <c r="MK34" s="2" t="s">
        <v>49</v>
      </c>
      <c r="ML34" s="2">
        <v>15</v>
      </c>
      <c r="MM34" s="2">
        <v>15</v>
      </c>
      <c r="MN34" s="2">
        <v>0</v>
      </c>
      <c r="MO34" s="2">
        <v>0</v>
      </c>
      <c r="MP34" s="4">
        <v>1</v>
      </c>
      <c r="MQ34" s="19">
        <f t="shared" si="109"/>
        <v>0</v>
      </c>
      <c r="MS34" s="2" t="s">
        <v>49</v>
      </c>
      <c r="MT34" s="2">
        <v>15</v>
      </c>
      <c r="MU34" s="2">
        <v>15</v>
      </c>
      <c r="MV34" s="2">
        <v>0</v>
      </c>
      <c r="MW34" s="2">
        <v>0</v>
      </c>
      <c r="MX34" s="4">
        <v>1</v>
      </c>
      <c r="MY34" s="19">
        <f t="shared" si="44"/>
        <v>0</v>
      </c>
      <c r="NA34" s="2" t="s">
        <v>49</v>
      </c>
      <c r="NB34" s="2">
        <v>15</v>
      </c>
      <c r="NC34" s="2">
        <v>15</v>
      </c>
      <c r="ND34" s="2">
        <v>0</v>
      </c>
      <c r="NE34" s="2">
        <v>0</v>
      </c>
      <c r="NF34" s="4">
        <v>1</v>
      </c>
      <c r="NG34" s="19">
        <f t="shared" si="45"/>
        <v>0</v>
      </c>
      <c r="NI34" s="2" t="s">
        <v>49</v>
      </c>
      <c r="NJ34" s="2">
        <v>15</v>
      </c>
      <c r="NK34" s="2">
        <v>15</v>
      </c>
      <c r="NL34" s="2">
        <v>0</v>
      </c>
      <c r="NM34" s="2">
        <v>0</v>
      </c>
      <c r="NN34" s="4">
        <v>1</v>
      </c>
      <c r="NO34" s="19">
        <f t="shared" si="46"/>
        <v>0</v>
      </c>
      <c r="NQ34" s="2" t="s">
        <v>49</v>
      </c>
      <c r="NR34" s="2">
        <v>15</v>
      </c>
      <c r="NS34" s="2">
        <v>15</v>
      </c>
      <c r="NT34" s="2">
        <v>0</v>
      </c>
      <c r="NU34" s="2">
        <v>0</v>
      </c>
      <c r="NV34" s="4">
        <v>1</v>
      </c>
      <c r="NW34" s="19">
        <f t="shared" si="47"/>
        <v>0</v>
      </c>
      <c r="NY34" s="2" t="s">
        <v>49</v>
      </c>
      <c r="NZ34" s="2">
        <v>15</v>
      </c>
      <c r="OA34" s="2">
        <v>15</v>
      </c>
      <c r="OB34" s="2">
        <v>0</v>
      </c>
      <c r="OC34" s="2">
        <v>0</v>
      </c>
      <c r="OD34" s="4">
        <v>1</v>
      </c>
      <c r="OE34" s="19">
        <f t="shared" si="48"/>
        <v>0</v>
      </c>
      <c r="OG34" s="2" t="s">
        <v>49</v>
      </c>
      <c r="OH34" s="2">
        <v>15</v>
      </c>
      <c r="OI34" s="2">
        <v>15</v>
      </c>
      <c r="OJ34" s="2">
        <v>0</v>
      </c>
      <c r="OK34" s="2">
        <v>0</v>
      </c>
      <c r="OL34" s="4">
        <v>1</v>
      </c>
      <c r="OM34" s="19">
        <f t="shared" ref="OM34:OM52" si="114">OL34-OD34</f>
        <v>0</v>
      </c>
      <c r="OO34" s="2" t="s">
        <v>49</v>
      </c>
      <c r="OP34" s="2">
        <v>15</v>
      </c>
      <c r="OQ34" s="2">
        <v>15</v>
      </c>
      <c r="OR34" s="2">
        <v>0</v>
      </c>
      <c r="OS34" s="2">
        <v>0</v>
      </c>
      <c r="OT34" s="4">
        <f t="shared" si="110"/>
        <v>1</v>
      </c>
      <c r="OU34" s="19">
        <f t="shared" si="50"/>
        <v>0</v>
      </c>
      <c r="OW34" s="129" t="s">
        <v>49</v>
      </c>
      <c r="OX34" s="129">
        <v>15</v>
      </c>
      <c r="OY34" s="129">
        <v>15</v>
      </c>
      <c r="OZ34" s="129">
        <v>0</v>
      </c>
      <c r="PA34" s="129">
        <v>0</v>
      </c>
      <c r="PB34" s="135">
        <v>1</v>
      </c>
      <c r="PC34" s="132">
        <v>0</v>
      </c>
      <c r="PD34" s="129"/>
      <c r="PE34" s="129" t="s">
        <v>49</v>
      </c>
      <c r="PF34" s="129">
        <v>15</v>
      </c>
      <c r="PG34" s="129">
        <v>15</v>
      </c>
      <c r="PH34" s="129">
        <v>0</v>
      </c>
      <c r="PI34" s="129">
        <v>0</v>
      </c>
      <c r="PJ34" s="135">
        <v>1</v>
      </c>
      <c r="PK34" s="132">
        <v>0</v>
      </c>
      <c r="PM34" s="156" t="s">
        <v>49</v>
      </c>
      <c r="PN34" s="156">
        <v>15</v>
      </c>
      <c r="PO34" s="156">
        <v>15</v>
      </c>
      <c r="PP34" s="156">
        <v>0</v>
      </c>
      <c r="PQ34" s="156">
        <v>0</v>
      </c>
      <c r="PR34" s="162">
        <v>1</v>
      </c>
      <c r="PS34" s="132">
        <f t="shared" si="51"/>
        <v>0</v>
      </c>
      <c r="PT34" s="121"/>
      <c r="PU34" s="156" t="s">
        <v>49</v>
      </c>
      <c r="PV34" s="156">
        <v>15</v>
      </c>
      <c r="PW34" s="156">
        <v>15</v>
      </c>
      <c r="PX34" s="156">
        <v>0</v>
      </c>
      <c r="PY34" s="156">
        <v>0</v>
      </c>
      <c r="PZ34" s="162">
        <v>1</v>
      </c>
      <c r="QA34" s="132">
        <f t="shared" si="52"/>
        <v>0</v>
      </c>
      <c r="QB34" s="121"/>
      <c r="QC34" s="156" t="s">
        <v>49</v>
      </c>
      <c r="QD34" s="156">
        <v>15</v>
      </c>
      <c r="QE34" s="156">
        <v>15</v>
      </c>
      <c r="QF34" s="156">
        <v>0</v>
      </c>
      <c r="QG34" s="156">
        <v>0</v>
      </c>
      <c r="QH34" s="162">
        <v>1</v>
      </c>
      <c r="QI34" s="132">
        <f t="shared" si="53"/>
        <v>0</v>
      </c>
      <c r="QJ34" s="121"/>
      <c r="QK34" s="156" t="s">
        <v>49</v>
      </c>
      <c r="QL34" s="156">
        <v>15</v>
      </c>
      <c r="QM34" s="156">
        <v>15</v>
      </c>
      <c r="QN34" s="156">
        <v>0</v>
      </c>
      <c r="QO34" s="156">
        <v>0</v>
      </c>
      <c r="QP34" s="162">
        <v>1</v>
      </c>
      <c r="QQ34" s="132">
        <f t="shared" si="54"/>
        <v>0</v>
      </c>
      <c r="QR34" s="121"/>
      <c r="QS34" s="156" t="s">
        <v>49</v>
      </c>
      <c r="QT34" s="156">
        <v>15</v>
      </c>
      <c r="QU34" s="156">
        <v>15</v>
      </c>
      <c r="QV34" s="156">
        <v>0</v>
      </c>
      <c r="QW34" s="156">
        <v>0</v>
      </c>
      <c r="QX34" s="162">
        <v>1</v>
      </c>
      <c r="QY34" s="158">
        <f t="shared" si="55"/>
        <v>0</v>
      </c>
      <c r="QZ34" s="121"/>
      <c r="RA34" s="156" t="s">
        <v>49</v>
      </c>
      <c r="RB34" s="156">
        <v>15</v>
      </c>
      <c r="RC34" s="156">
        <v>15</v>
      </c>
      <c r="RD34" s="156">
        <v>0</v>
      </c>
      <c r="RE34" s="156">
        <v>0</v>
      </c>
      <c r="RF34" s="162">
        <v>1</v>
      </c>
      <c r="RG34" s="132">
        <f t="shared" si="56"/>
        <v>0</v>
      </c>
      <c r="RH34" s="121"/>
      <c r="RI34" s="121"/>
      <c r="RJ34" s="156" t="s">
        <v>49</v>
      </c>
      <c r="RK34" s="156">
        <v>15</v>
      </c>
      <c r="RL34" s="156">
        <v>15</v>
      </c>
      <c r="RM34" s="156">
        <v>0</v>
      </c>
      <c r="RN34" s="156">
        <v>0</v>
      </c>
      <c r="RO34" s="162">
        <f t="shared" si="57"/>
        <v>1</v>
      </c>
      <c r="RP34" s="132">
        <f t="shared" si="58"/>
        <v>0</v>
      </c>
      <c r="RQ34" s="121"/>
      <c r="RR34" s="121"/>
      <c r="RS34" s="121"/>
      <c r="RT34" s="121"/>
      <c r="RU34" s="121"/>
      <c r="RV34" s="121"/>
      <c r="RW34" s="132"/>
      <c r="RX34" s="121"/>
      <c r="RY34" s="121"/>
      <c r="RZ34" s="121"/>
      <c r="SA34" s="121"/>
      <c r="SB34" s="121"/>
      <c r="SC34" s="121"/>
      <c r="SD34" s="132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U34" s="157" t="s">
        <v>49</v>
      </c>
      <c r="SV34" s="157">
        <v>15</v>
      </c>
      <c r="SW34" s="157">
        <v>15</v>
      </c>
      <c r="SX34" s="157">
        <v>0</v>
      </c>
      <c r="SY34" s="157">
        <v>0</v>
      </c>
      <c r="SZ34" s="158">
        <f t="shared" si="111"/>
        <v>1</v>
      </c>
      <c r="TA34" s="132">
        <f t="shared" si="59"/>
        <v>0</v>
      </c>
      <c r="TC34" s="157" t="s">
        <v>49</v>
      </c>
      <c r="TD34" s="157">
        <v>15</v>
      </c>
      <c r="TE34" s="157">
        <v>15</v>
      </c>
      <c r="TF34" s="157">
        <v>0</v>
      </c>
      <c r="TG34" s="157">
        <v>0</v>
      </c>
      <c r="TH34" s="158">
        <f t="shared" si="60"/>
        <v>1</v>
      </c>
      <c r="TI34" s="132">
        <f t="shared" si="61"/>
        <v>0</v>
      </c>
      <c r="TK34" s="157" t="s">
        <v>49</v>
      </c>
      <c r="TL34" s="157">
        <v>15</v>
      </c>
      <c r="TM34" s="157">
        <v>15</v>
      </c>
      <c r="TN34" s="157">
        <v>0</v>
      </c>
      <c r="TO34" s="157">
        <v>0</v>
      </c>
      <c r="TP34" s="158">
        <f t="shared" si="62"/>
        <v>1</v>
      </c>
      <c r="TQ34" s="132">
        <f t="shared" si="63"/>
        <v>0</v>
      </c>
      <c r="TS34" s="157" t="s">
        <v>49</v>
      </c>
      <c r="TT34" s="157">
        <v>15</v>
      </c>
      <c r="TU34" s="157">
        <v>15</v>
      </c>
      <c r="TV34" s="157">
        <v>0</v>
      </c>
      <c r="TW34" s="157">
        <v>0</v>
      </c>
      <c r="TX34" s="158">
        <f t="shared" si="64"/>
        <v>1</v>
      </c>
      <c r="TY34" s="132">
        <f t="shared" si="65"/>
        <v>0</v>
      </c>
      <c r="UA34" s="157" t="s">
        <v>49</v>
      </c>
      <c r="UB34" s="157">
        <v>15</v>
      </c>
      <c r="UC34" s="157">
        <v>15</v>
      </c>
      <c r="UD34" s="157">
        <v>0</v>
      </c>
      <c r="UE34" s="157">
        <v>0</v>
      </c>
      <c r="UF34" s="158">
        <f t="shared" si="66"/>
        <v>1</v>
      </c>
      <c r="UG34" s="132">
        <f t="shared" si="67"/>
        <v>0</v>
      </c>
      <c r="UI34" s="157" t="s">
        <v>49</v>
      </c>
      <c r="UJ34" s="157">
        <v>15</v>
      </c>
      <c r="UK34" s="157">
        <v>15</v>
      </c>
      <c r="UL34" s="157">
        <v>0</v>
      </c>
      <c r="UM34" s="157">
        <v>0</v>
      </c>
      <c r="UN34" s="158">
        <f t="shared" si="68"/>
        <v>1</v>
      </c>
      <c r="UO34" s="132">
        <f t="shared" si="69"/>
        <v>0</v>
      </c>
      <c r="UQ34" s="157" t="s">
        <v>49</v>
      </c>
      <c r="UR34" s="157">
        <v>15</v>
      </c>
      <c r="US34" s="157">
        <v>15</v>
      </c>
      <c r="UT34" s="157">
        <v>0</v>
      </c>
      <c r="UU34" s="157">
        <v>0</v>
      </c>
      <c r="UV34" s="158">
        <f t="shared" si="70"/>
        <v>1</v>
      </c>
      <c r="UW34" s="132">
        <f t="shared" si="71"/>
        <v>0</v>
      </c>
      <c r="UY34" s="157" t="s">
        <v>49</v>
      </c>
      <c r="UZ34" s="157">
        <v>15</v>
      </c>
      <c r="VA34" s="157">
        <v>15</v>
      </c>
      <c r="VB34" s="157">
        <v>0</v>
      </c>
      <c r="VC34" s="157">
        <v>0</v>
      </c>
      <c r="VD34" s="158">
        <f t="shared" si="72"/>
        <v>1</v>
      </c>
      <c r="VE34" s="132">
        <f t="shared" si="73"/>
        <v>0</v>
      </c>
      <c r="VG34" s="157" t="s">
        <v>49</v>
      </c>
      <c r="VH34" s="157">
        <v>15</v>
      </c>
      <c r="VI34" s="157">
        <v>15</v>
      </c>
      <c r="VJ34" s="157">
        <v>0</v>
      </c>
      <c r="VK34" s="157">
        <v>0</v>
      </c>
      <c r="VL34" s="158">
        <f t="shared" si="74"/>
        <v>1</v>
      </c>
      <c r="VM34" s="132">
        <f t="shared" si="75"/>
        <v>0</v>
      </c>
      <c r="VO34" s="157" t="s">
        <v>49</v>
      </c>
      <c r="VP34" s="157">
        <v>15</v>
      </c>
      <c r="VQ34" s="157">
        <v>15</v>
      </c>
      <c r="VR34" s="157">
        <v>0</v>
      </c>
      <c r="VS34" s="157">
        <v>0</v>
      </c>
      <c r="VT34" s="158">
        <f t="shared" si="76"/>
        <v>1</v>
      </c>
      <c r="VU34" s="132">
        <f t="shared" si="77"/>
        <v>0</v>
      </c>
      <c r="VW34" s="157" t="s">
        <v>49</v>
      </c>
      <c r="VX34" s="157">
        <v>15</v>
      </c>
      <c r="VY34" s="157">
        <v>15</v>
      </c>
      <c r="VZ34" s="157">
        <v>0</v>
      </c>
      <c r="WA34" s="157">
        <v>0</v>
      </c>
      <c r="WB34" s="158">
        <f t="shared" si="78"/>
        <v>1</v>
      </c>
      <c r="WC34" s="132">
        <f t="shared" si="79"/>
        <v>0</v>
      </c>
      <c r="WE34" s="157" t="s">
        <v>49</v>
      </c>
      <c r="WF34" s="157">
        <v>15</v>
      </c>
      <c r="WG34" s="157">
        <v>15</v>
      </c>
      <c r="WH34" s="157">
        <v>0</v>
      </c>
      <c r="WI34" s="157">
        <v>0</v>
      </c>
      <c r="WJ34" s="158">
        <f t="shared" si="112"/>
        <v>1</v>
      </c>
      <c r="WK34" s="132">
        <f t="shared" si="113"/>
        <v>0</v>
      </c>
      <c r="WM34" s="157" t="s">
        <v>49</v>
      </c>
      <c r="WN34" s="157">
        <v>15</v>
      </c>
      <c r="WO34" s="157">
        <v>15</v>
      </c>
      <c r="WP34" s="157">
        <v>0</v>
      </c>
      <c r="WQ34" s="157">
        <v>0</v>
      </c>
      <c r="WR34" s="158">
        <f t="shared" si="82"/>
        <v>1</v>
      </c>
      <c r="WS34" s="132">
        <f t="shared" si="83"/>
        <v>0</v>
      </c>
      <c r="WU34" s="157" t="s">
        <v>49</v>
      </c>
      <c r="WV34" s="157">
        <v>15</v>
      </c>
      <c r="WW34" s="157">
        <v>15</v>
      </c>
      <c r="WX34" s="157">
        <v>0</v>
      </c>
      <c r="WY34" s="157">
        <v>0</v>
      </c>
      <c r="WZ34" s="158">
        <f t="shared" si="84"/>
        <v>1</v>
      </c>
      <c r="XA34" s="132">
        <f t="shared" si="85"/>
        <v>0</v>
      </c>
      <c r="XC34" s="157" t="s">
        <v>49</v>
      </c>
      <c r="XD34" s="157">
        <v>15</v>
      </c>
      <c r="XE34" s="157">
        <v>15</v>
      </c>
      <c r="XF34" s="157">
        <v>0</v>
      </c>
      <c r="XG34" s="157">
        <v>0</v>
      </c>
      <c r="XH34" s="158">
        <f t="shared" si="86"/>
        <v>1</v>
      </c>
      <c r="XI34" s="132">
        <f t="shared" si="87"/>
        <v>0</v>
      </c>
      <c r="XK34" s="157" t="s">
        <v>49</v>
      </c>
      <c r="XL34" s="157">
        <v>15</v>
      </c>
      <c r="XM34" s="157">
        <v>15</v>
      </c>
      <c r="XN34" s="157">
        <v>0</v>
      </c>
      <c r="XO34" s="157">
        <v>0</v>
      </c>
      <c r="XP34" s="158">
        <f t="shared" si="88"/>
        <v>1</v>
      </c>
      <c r="XQ34" s="132">
        <f t="shared" si="89"/>
        <v>0</v>
      </c>
      <c r="XS34" s="157" t="s">
        <v>49</v>
      </c>
      <c r="XT34" s="157">
        <v>15</v>
      </c>
      <c r="XU34" s="157">
        <v>15</v>
      </c>
      <c r="XV34" s="157">
        <v>0</v>
      </c>
      <c r="XW34" s="157">
        <v>0</v>
      </c>
      <c r="XX34" s="158">
        <f t="shared" si="90"/>
        <v>1</v>
      </c>
      <c r="XY34" s="132">
        <f t="shared" si="91"/>
        <v>0</v>
      </c>
      <c r="YA34" s="157" t="s">
        <v>49</v>
      </c>
      <c r="YB34" s="157">
        <v>15</v>
      </c>
      <c r="YC34" s="157">
        <v>15</v>
      </c>
      <c r="YD34" s="157">
        <v>0</v>
      </c>
      <c r="YE34" s="157">
        <v>0</v>
      </c>
      <c r="YF34" s="158">
        <f t="shared" si="92"/>
        <v>1</v>
      </c>
      <c r="YG34" s="132">
        <f t="shared" si="93"/>
        <v>0</v>
      </c>
      <c r="YI34" s="157" t="s">
        <v>49</v>
      </c>
      <c r="YJ34" s="157">
        <v>15</v>
      </c>
      <c r="YK34" s="157">
        <v>15</v>
      </c>
      <c r="YL34" s="157">
        <v>0</v>
      </c>
      <c r="YM34" s="157">
        <v>0</v>
      </c>
      <c r="YN34" s="158">
        <f t="shared" si="94"/>
        <v>1</v>
      </c>
      <c r="YO34" s="132">
        <f t="shared" si="95"/>
        <v>0</v>
      </c>
      <c r="YQ34" s="157" t="s">
        <v>49</v>
      </c>
      <c r="YR34" s="157">
        <v>15</v>
      </c>
      <c r="YS34" s="157">
        <v>15</v>
      </c>
      <c r="YT34" s="157">
        <v>0</v>
      </c>
      <c r="YU34" s="157">
        <v>0</v>
      </c>
      <c r="YV34" s="158">
        <f t="shared" si="96"/>
        <v>1</v>
      </c>
      <c r="YW34" s="132">
        <f t="shared" si="97"/>
        <v>0</v>
      </c>
      <c r="YY34" s="157" t="s">
        <v>49</v>
      </c>
      <c r="YZ34" s="157">
        <v>15</v>
      </c>
      <c r="ZA34" s="157">
        <v>15</v>
      </c>
      <c r="ZB34" s="157">
        <v>0</v>
      </c>
      <c r="ZC34" s="157">
        <v>0</v>
      </c>
      <c r="ZD34" s="158">
        <f t="shared" si="98"/>
        <v>1</v>
      </c>
      <c r="ZE34" s="132">
        <f t="shared" si="99"/>
        <v>0</v>
      </c>
      <c r="ZG34" s="157" t="s">
        <v>49</v>
      </c>
      <c r="ZH34" s="157">
        <v>15</v>
      </c>
      <c r="ZI34" s="157">
        <v>15</v>
      </c>
      <c r="ZJ34" s="157">
        <v>0</v>
      </c>
      <c r="ZK34" s="157">
        <v>0</v>
      </c>
      <c r="ZL34" s="158">
        <f t="shared" si="100"/>
        <v>1</v>
      </c>
      <c r="ZM34" s="132">
        <f t="shared" si="101"/>
        <v>0</v>
      </c>
      <c r="ZO34" s="157" t="s">
        <v>49</v>
      </c>
      <c r="ZP34" s="157">
        <v>15</v>
      </c>
      <c r="ZQ34" s="157">
        <v>15</v>
      </c>
      <c r="ZR34" s="157">
        <v>0</v>
      </c>
      <c r="ZS34" s="157">
        <v>0</v>
      </c>
      <c r="ZT34" s="158">
        <f t="shared" si="102"/>
        <v>1</v>
      </c>
      <c r="ZU34" s="132">
        <f t="shared" si="103"/>
        <v>0</v>
      </c>
      <c r="ZW34" s="157" t="s">
        <v>49</v>
      </c>
      <c r="ZX34" s="157">
        <v>15</v>
      </c>
      <c r="ZY34" s="157">
        <v>15</v>
      </c>
      <c r="ZZ34" s="157">
        <v>0</v>
      </c>
      <c r="AAA34" s="157">
        <v>0</v>
      </c>
      <c r="AAB34" s="158">
        <f t="shared" si="104"/>
        <v>1</v>
      </c>
      <c r="AAC34" s="132">
        <f t="shared" si="105"/>
        <v>0</v>
      </c>
      <c r="AAE34" s="157" t="s">
        <v>49</v>
      </c>
      <c r="AAF34" s="157">
        <v>15</v>
      </c>
      <c r="AAG34" s="157">
        <v>15</v>
      </c>
      <c r="AAH34" s="157">
        <v>0</v>
      </c>
      <c r="AAI34" s="157">
        <v>0</v>
      </c>
      <c r="AAJ34" s="158">
        <f t="shared" si="106"/>
        <v>1</v>
      </c>
      <c r="AAK34" s="132">
        <f t="shared" si="107"/>
        <v>0</v>
      </c>
    </row>
    <row r="35" spans="1:713" ht="15">
      <c r="A35" s="19">
        <v>1</v>
      </c>
      <c r="B35" s="19"/>
      <c r="C35" s="18" t="s">
        <v>50</v>
      </c>
      <c r="D35" s="18">
        <v>18</v>
      </c>
      <c r="E35" s="18">
        <v>18</v>
      </c>
      <c r="F35" s="18">
        <v>0</v>
      </c>
      <c r="G35" s="18">
        <v>0</v>
      </c>
      <c r="H35" s="19">
        <v>1</v>
      </c>
      <c r="J35" s="58" t="s">
        <v>50</v>
      </c>
      <c r="K35" s="58">
        <v>18</v>
      </c>
      <c r="L35" s="58">
        <v>18</v>
      </c>
      <c r="M35" s="58">
        <v>0</v>
      </c>
      <c r="N35" s="58">
        <v>0</v>
      </c>
      <c r="O35" s="59">
        <v>1</v>
      </c>
      <c r="P35" s="59">
        <f t="shared" ref="P35:P66" si="115">O35-H35</f>
        <v>0</v>
      </c>
      <c r="R35" s="18" t="s">
        <v>50</v>
      </c>
      <c r="S35" s="18">
        <v>18</v>
      </c>
      <c r="T35" s="18">
        <v>18</v>
      </c>
      <c r="U35" s="18">
        <v>0</v>
      </c>
      <c r="V35" s="18">
        <v>0</v>
      </c>
      <c r="W35" s="19">
        <v>1</v>
      </c>
      <c r="X35" s="19">
        <f t="shared" ref="X35:X66" si="116">W35-O35</f>
        <v>0</v>
      </c>
      <c r="Z35" s="51" t="s">
        <v>50</v>
      </c>
      <c r="AA35" s="51">
        <v>18</v>
      </c>
      <c r="AB35" s="52">
        <v>18</v>
      </c>
      <c r="AC35" s="53">
        <v>0</v>
      </c>
      <c r="AD35" s="51">
        <v>0</v>
      </c>
      <c r="AE35" s="54">
        <v>1</v>
      </c>
      <c r="AF35" s="19">
        <f t="shared" ref="AF35:AF66" si="117">AE35-W35</f>
        <v>0</v>
      </c>
      <c r="AH35" s="19">
        <v>1</v>
      </c>
      <c r="AI35" s="19">
        <f t="shared" ref="AI35:AI66" si="118">AE35-AH35</f>
        <v>0</v>
      </c>
      <c r="AK35" s="18" t="s">
        <v>50</v>
      </c>
      <c r="AL35" s="18">
        <v>18</v>
      </c>
      <c r="AM35" s="18">
        <v>18</v>
      </c>
      <c r="AN35" s="18">
        <v>0</v>
      </c>
      <c r="AO35" s="18">
        <v>0</v>
      </c>
      <c r="AP35" s="19">
        <f t="shared" ref="AP35:AP70" si="119">AM35/AL35</f>
        <v>1</v>
      </c>
      <c r="AQ35" s="19">
        <f t="shared" si="5"/>
        <v>0</v>
      </c>
      <c r="AS35" s="18" t="s">
        <v>50</v>
      </c>
      <c r="AT35" s="18">
        <v>18</v>
      </c>
      <c r="AU35" s="18">
        <v>18</v>
      </c>
      <c r="AV35" s="18">
        <v>0</v>
      </c>
      <c r="AW35" s="18">
        <v>0</v>
      </c>
      <c r="AX35" s="19">
        <v>1</v>
      </c>
      <c r="AY35" s="19">
        <f t="shared" ref="AY35:AY66" si="120">AX35-AP35</f>
        <v>0</v>
      </c>
      <c r="BA35" s="18" t="s">
        <v>50</v>
      </c>
      <c r="BB35" s="18">
        <v>18</v>
      </c>
      <c r="BC35" s="18">
        <v>18</v>
      </c>
      <c r="BD35" s="18">
        <v>0</v>
      </c>
      <c r="BE35" s="18">
        <v>0</v>
      </c>
      <c r="BF35" s="19">
        <v>1</v>
      </c>
      <c r="BG35" s="19">
        <f t="shared" ref="BG35:BG66" si="121">BF35-AX35</f>
        <v>0</v>
      </c>
      <c r="BI35" s="18" t="s">
        <v>50</v>
      </c>
      <c r="BJ35" s="18">
        <v>18</v>
      </c>
      <c r="BK35" s="18">
        <v>18</v>
      </c>
      <c r="BL35" s="18">
        <v>0</v>
      </c>
      <c r="BM35" s="18">
        <v>0</v>
      </c>
      <c r="BN35" s="19">
        <v>1</v>
      </c>
      <c r="BO35" s="19">
        <f t="shared" ref="BO35:BO66" si="122">BN35-BF35</f>
        <v>0</v>
      </c>
      <c r="BQ35" s="18" t="s">
        <v>50</v>
      </c>
      <c r="BR35" s="18">
        <v>18</v>
      </c>
      <c r="BS35" s="18">
        <v>18</v>
      </c>
      <c r="BT35" s="18">
        <v>0</v>
      </c>
      <c r="BU35" s="18">
        <v>0</v>
      </c>
      <c r="BV35" s="19">
        <v>1</v>
      </c>
      <c r="BW35" s="19">
        <f t="shared" ref="BW35:BW66" si="123">BV35-BN35</f>
        <v>0</v>
      </c>
      <c r="BY35" s="18" t="s">
        <v>50</v>
      </c>
      <c r="BZ35" s="18">
        <v>18</v>
      </c>
      <c r="CA35" s="18">
        <v>18</v>
      </c>
      <c r="CB35" s="18">
        <v>0</v>
      </c>
      <c r="CC35" s="18">
        <v>0</v>
      </c>
      <c r="CD35" s="19">
        <v>1</v>
      </c>
      <c r="CE35" s="19">
        <f t="shared" ref="CE35:CE64" si="124">CD35-BV35</f>
        <v>0</v>
      </c>
      <c r="CG35" s="2" t="s">
        <v>50</v>
      </c>
      <c r="CH35" s="2">
        <v>18</v>
      </c>
      <c r="CI35" s="2">
        <v>18</v>
      </c>
      <c r="CJ35" s="2">
        <v>0</v>
      </c>
      <c r="CK35" s="2">
        <v>0</v>
      </c>
      <c r="CL35" s="4">
        <v>1</v>
      </c>
      <c r="CM35" s="19">
        <f t="shared" ref="CM35:CM64" si="125">CL35-CD35</f>
        <v>0</v>
      </c>
      <c r="CO35" s="2" t="s">
        <v>50</v>
      </c>
      <c r="CP35" s="2">
        <v>18</v>
      </c>
      <c r="CQ35" s="2">
        <v>18</v>
      </c>
      <c r="CR35" s="2">
        <v>0</v>
      </c>
      <c r="CS35" s="2">
        <v>0</v>
      </c>
      <c r="CT35" s="4">
        <v>1</v>
      </c>
      <c r="CU35" s="19">
        <f t="shared" ref="CU35:CU66" si="126">CT35-CL35</f>
        <v>0</v>
      </c>
      <c r="CW35" s="2" t="s">
        <v>50</v>
      </c>
      <c r="CX35" s="2">
        <v>18</v>
      </c>
      <c r="CY35" s="2">
        <v>18</v>
      </c>
      <c r="CZ35" s="2">
        <v>0</v>
      </c>
      <c r="DA35" s="2">
        <v>0</v>
      </c>
      <c r="DB35" s="4">
        <v>1</v>
      </c>
      <c r="DC35" s="19">
        <f t="shared" ref="DC35:DC66" si="127">DB35-CT35</f>
        <v>0</v>
      </c>
      <c r="DE35" s="2" t="s">
        <v>50</v>
      </c>
      <c r="DF35" s="2">
        <v>18</v>
      </c>
      <c r="DG35" s="2">
        <v>18</v>
      </c>
      <c r="DH35" s="2">
        <v>0</v>
      </c>
      <c r="DI35" s="2">
        <v>0</v>
      </c>
      <c r="DJ35" s="4">
        <v>1</v>
      </c>
      <c r="DK35" s="19">
        <f t="shared" ref="DK35:DK66" si="128">DJ35-DB35</f>
        <v>0</v>
      </c>
      <c r="DM35" s="2" t="s">
        <v>50</v>
      </c>
      <c r="DN35" s="2">
        <v>18</v>
      </c>
      <c r="DO35" s="2">
        <v>18</v>
      </c>
      <c r="DP35" s="2">
        <v>0</v>
      </c>
      <c r="DQ35" s="2">
        <v>0</v>
      </c>
      <c r="DR35" s="4">
        <v>1</v>
      </c>
      <c r="DS35" s="19">
        <f t="shared" ref="DS35:DS66" si="129">DR35-DJ35</f>
        <v>0</v>
      </c>
      <c r="DU35" s="2" t="s">
        <v>50</v>
      </c>
      <c r="DV35" s="2">
        <v>18</v>
      </c>
      <c r="DW35" s="2">
        <v>18</v>
      </c>
      <c r="DX35" s="2">
        <v>0</v>
      </c>
      <c r="DY35" s="2">
        <v>0</v>
      </c>
      <c r="DZ35" s="4">
        <v>1</v>
      </c>
      <c r="EA35" s="19">
        <f t="shared" ref="EA35:EA66" si="130">DZ35-DR35</f>
        <v>0</v>
      </c>
      <c r="EC35" s="2" t="s">
        <v>50</v>
      </c>
      <c r="ED35" s="2">
        <v>18</v>
      </c>
      <c r="EE35" s="2">
        <v>18</v>
      </c>
      <c r="EF35" s="2">
        <v>0</v>
      </c>
      <c r="EG35" s="2">
        <v>0</v>
      </c>
      <c r="EH35" s="4">
        <v>1</v>
      </c>
      <c r="EI35" s="19">
        <f t="shared" ref="EI35:EI66" si="131">EH35-DZ35</f>
        <v>0</v>
      </c>
      <c r="EK35" s="2" t="s">
        <v>50</v>
      </c>
      <c r="EL35" s="2">
        <v>18</v>
      </c>
      <c r="EM35" s="2">
        <v>18</v>
      </c>
      <c r="EN35" s="2">
        <v>0</v>
      </c>
      <c r="EO35" s="2">
        <v>0</v>
      </c>
      <c r="EP35" s="4">
        <v>1</v>
      </c>
      <c r="EQ35" s="19">
        <f t="shared" ref="EQ35:EQ66" si="132">EP35-EH35</f>
        <v>0</v>
      </c>
      <c r="ES35" s="2" t="s">
        <v>50</v>
      </c>
      <c r="ET35" s="2">
        <v>18</v>
      </c>
      <c r="EU35" s="2">
        <v>18</v>
      </c>
      <c r="EV35" s="2">
        <v>0</v>
      </c>
      <c r="EW35" s="2">
        <v>0</v>
      </c>
      <c r="EX35" s="4">
        <v>1</v>
      </c>
      <c r="EY35" s="19">
        <f t="shared" ref="EY35:EY66" si="133">EX35-EP35</f>
        <v>0</v>
      </c>
      <c r="FA35" s="2" t="s">
        <v>50</v>
      </c>
      <c r="FB35" s="2">
        <v>18</v>
      </c>
      <c r="FC35" s="2">
        <v>18</v>
      </c>
      <c r="FD35" s="2">
        <v>0</v>
      </c>
      <c r="FE35" s="2">
        <v>0</v>
      </c>
      <c r="FF35" s="4">
        <v>1</v>
      </c>
      <c r="FG35" s="19">
        <f t="shared" ref="FG35:FG66" si="134">FF35-EX35</f>
        <v>0</v>
      </c>
      <c r="FI35" s="2" t="s">
        <v>50</v>
      </c>
      <c r="FJ35" s="2">
        <v>18</v>
      </c>
      <c r="FK35" s="2">
        <v>18</v>
      </c>
      <c r="FL35" s="2">
        <v>0</v>
      </c>
      <c r="FM35" s="2">
        <v>0</v>
      </c>
      <c r="FN35" s="4">
        <v>1</v>
      </c>
      <c r="FO35" s="19">
        <f t="shared" ref="FO35:FO66" si="135">FN35-FF35</f>
        <v>0</v>
      </c>
      <c r="FQ35" s="2" t="s">
        <v>50</v>
      </c>
      <c r="FR35" s="2">
        <v>18</v>
      </c>
      <c r="FS35" s="2">
        <v>18</v>
      </c>
      <c r="FT35" s="2">
        <v>0</v>
      </c>
      <c r="FU35" s="2">
        <v>0</v>
      </c>
      <c r="FV35" s="4">
        <v>1</v>
      </c>
      <c r="FW35" s="19">
        <f t="shared" ref="FW35:FW66" si="136">FV35-FN35</f>
        <v>0</v>
      </c>
      <c r="FY35" s="2" t="s">
        <v>50</v>
      </c>
      <c r="FZ35" s="2">
        <v>18</v>
      </c>
      <c r="GA35" s="2">
        <v>18</v>
      </c>
      <c r="GB35" s="2">
        <v>0</v>
      </c>
      <c r="GC35" s="2">
        <v>0</v>
      </c>
      <c r="GD35" s="4">
        <v>1</v>
      </c>
      <c r="GE35" s="19">
        <f t="shared" si="23"/>
        <v>0</v>
      </c>
      <c r="GG35" s="2" t="s">
        <v>50</v>
      </c>
      <c r="GH35" s="2">
        <v>18</v>
      </c>
      <c r="GI35" s="2">
        <v>18</v>
      </c>
      <c r="GJ35" s="2">
        <v>0</v>
      </c>
      <c r="GK35" s="2">
        <v>0</v>
      </c>
      <c r="GL35" s="4">
        <v>1</v>
      </c>
      <c r="GM35" s="19">
        <f t="shared" si="24"/>
        <v>0</v>
      </c>
      <c r="GO35" s="2" t="s">
        <v>50</v>
      </c>
      <c r="GP35" s="2">
        <v>18</v>
      </c>
      <c r="GQ35" s="2">
        <v>18</v>
      </c>
      <c r="GR35" s="2">
        <v>0</v>
      </c>
      <c r="GS35" s="2">
        <v>0</v>
      </c>
      <c r="GT35" s="4">
        <v>1</v>
      </c>
      <c r="GU35" s="19">
        <f t="shared" si="25"/>
        <v>0</v>
      </c>
      <c r="GW35" s="2" t="s">
        <v>50</v>
      </c>
      <c r="GX35" s="2">
        <v>18</v>
      </c>
      <c r="GY35" s="2">
        <v>18</v>
      </c>
      <c r="GZ35" s="2">
        <v>0</v>
      </c>
      <c r="HA35" s="2">
        <v>0</v>
      </c>
      <c r="HB35" s="4">
        <v>1</v>
      </c>
      <c r="HC35" s="19">
        <f t="shared" si="26"/>
        <v>0</v>
      </c>
      <c r="HE35" s="2" t="s">
        <v>50</v>
      </c>
      <c r="HF35" s="2">
        <v>18</v>
      </c>
      <c r="HG35" s="2">
        <v>18</v>
      </c>
      <c r="HH35" s="2">
        <v>0</v>
      </c>
      <c r="HI35" s="2">
        <v>0</v>
      </c>
      <c r="HJ35" s="4">
        <v>1</v>
      </c>
      <c r="HK35" s="19">
        <f t="shared" si="27"/>
        <v>0</v>
      </c>
      <c r="HM35" s="2" t="s">
        <v>50</v>
      </c>
      <c r="HN35" s="2">
        <v>18</v>
      </c>
      <c r="HO35" s="2">
        <v>18</v>
      </c>
      <c r="HP35" s="2">
        <v>0</v>
      </c>
      <c r="HQ35" s="2">
        <v>0</v>
      </c>
      <c r="HR35" s="4">
        <v>1</v>
      </c>
      <c r="HS35" s="19">
        <f t="shared" si="28"/>
        <v>0</v>
      </c>
      <c r="HU35" s="2" t="s">
        <v>50</v>
      </c>
      <c r="HV35" s="2">
        <v>18</v>
      </c>
      <c r="HW35" s="2">
        <v>18</v>
      </c>
      <c r="HX35" s="2">
        <v>0</v>
      </c>
      <c r="HY35" s="2">
        <v>0</v>
      </c>
      <c r="HZ35" s="4">
        <v>1</v>
      </c>
      <c r="IA35" s="19">
        <f t="shared" si="29"/>
        <v>0</v>
      </c>
      <c r="IC35" s="2" t="s">
        <v>50</v>
      </c>
      <c r="ID35" s="2">
        <v>18</v>
      </c>
      <c r="IE35" s="2">
        <v>18</v>
      </c>
      <c r="IF35" s="2">
        <v>0</v>
      </c>
      <c r="IG35" s="2">
        <v>0</v>
      </c>
      <c r="IH35" s="4">
        <v>1</v>
      </c>
      <c r="II35" s="19">
        <f t="shared" si="30"/>
        <v>0</v>
      </c>
      <c r="IK35" s="2" t="s">
        <v>50</v>
      </c>
      <c r="IL35" s="2">
        <v>18</v>
      </c>
      <c r="IM35" s="2">
        <v>18</v>
      </c>
      <c r="IN35" s="2">
        <v>0</v>
      </c>
      <c r="IO35" s="2">
        <v>0</v>
      </c>
      <c r="IP35" s="4">
        <v>1</v>
      </c>
      <c r="IQ35" s="19">
        <f t="shared" si="31"/>
        <v>0</v>
      </c>
      <c r="IS35" s="2" t="s">
        <v>50</v>
      </c>
      <c r="IT35" s="2">
        <v>18</v>
      </c>
      <c r="IU35" s="2">
        <v>18</v>
      </c>
      <c r="IV35" s="2">
        <v>0</v>
      </c>
      <c r="IW35" s="2">
        <v>0</v>
      </c>
      <c r="IX35" s="4">
        <v>1</v>
      </c>
      <c r="IY35" s="19">
        <f t="shared" si="32"/>
        <v>0</v>
      </c>
      <c r="JA35" s="2" t="s">
        <v>50</v>
      </c>
      <c r="JB35" s="2">
        <v>18</v>
      </c>
      <c r="JC35" s="2">
        <v>18</v>
      </c>
      <c r="JD35" s="2">
        <v>0</v>
      </c>
      <c r="JE35" s="2">
        <v>0</v>
      </c>
      <c r="JF35" s="4">
        <v>1</v>
      </c>
      <c r="JG35" s="19">
        <f t="shared" si="33"/>
        <v>0</v>
      </c>
      <c r="JI35" s="2" t="s">
        <v>50</v>
      </c>
      <c r="JJ35" s="2">
        <v>18</v>
      </c>
      <c r="JK35" s="2">
        <v>18</v>
      </c>
      <c r="JL35" s="2">
        <v>0</v>
      </c>
      <c r="JM35" s="2">
        <v>0</v>
      </c>
      <c r="JN35" s="4">
        <v>1</v>
      </c>
      <c r="JO35" s="19">
        <f t="shared" si="34"/>
        <v>0</v>
      </c>
      <c r="JQ35" s="2" t="s">
        <v>50</v>
      </c>
      <c r="JR35" s="2">
        <v>18</v>
      </c>
      <c r="JS35" s="2">
        <v>18</v>
      </c>
      <c r="JT35" s="2">
        <v>0</v>
      </c>
      <c r="JU35" s="2">
        <v>0</v>
      </c>
      <c r="JV35" s="4">
        <v>1</v>
      </c>
      <c r="JW35" s="19">
        <f t="shared" si="35"/>
        <v>0</v>
      </c>
      <c r="JY35" s="2" t="s">
        <v>50</v>
      </c>
      <c r="JZ35" s="2">
        <v>18</v>
      </c>
      <c r="KA35" s="2">
        <v>18</v>
      </c>
      <c r="KB35" s="2">
        <v>0</v>
      </c>
      <c r="KC35" s="2">
        <v>0</v>
      </c>
      <c r="KD35" s="4">
        <v>1</v>
      </c>
      <c r="KE35" s="19">
        <f t="shared" si="36"/>
        <v>0</v>
      </c>
      <c r="KG35" s="2" t="s">
        <v>50</v>
      </c>
      <c r="KH35" s="2">
        <v>18</v>
      </c>
      <c r="KI35" s="2">
        <v>18</v>
      </c>
      <c r="KJ35" s="2">
        <v>0</v>
      </c>
      <c r="KK35" s="2">
        <v>0</v>
      </c>
      <c r="KL35" s="4">
        <v>1</v>
      </c>
      <c r="KM35" s="19">
        <f t="shared" si="37"/>
        <v>0</v>
      </c>
      <c r="KO35" s="2" t="s">
        <v>50</v>
      </c>
      <c r="KP35" s="2">
        <v>18</v>
      </c>
      <c r="KQ35" s="2">
        <v>18</v>
      </c>
      <c r="KR35" s="2">
        <v>0</v>
      </c>
      <c r="KS35" s="2">
        <v>0</v>
      </c>
      <c r="KT35" s="4">
        <v>1</v>
      </c>
      <c r="KU35" s="19">
        <f t="shared" si="38"/>
        <v>0</v>
      </c>
      <c r="KW35" s="2" t="s">
        <v>50</v>
      </c>
      <c r="KX35" s="2">
        <v>18</v>
      </c>
      <c r="KY35" s="2">
        <v>18</v>
      </c>
      <c r="KZ35" s="2">
        <v>0</v>
      </c>
      <c r="LA35" s="2">
        <v>0</v>
      </c>
      <c r="LB35" s="4">
        <v>1</v>
      </c>
      <c r="LC35" s="19">
        <f t="shared" si="39"/>
        <v>0</v>
      </c>
      <c r="LE35" s="2" t="s">
        <v>50</v>
      </c>
      <c r="LF35" s="2">
        <v>18</v>
      </c>
      <c r="LG35" s="2">
        <v>18</v>
      </c>
      <c r="LH35" s="2">
        <v>0</v>
      </c>
      <c r="LI35" s="2">
        <v>0</v>
      </c>
      <c r="LJ35" s="4">
        <v>1</v>
      </c>
      <c r="LK35" s="19">
        <f t="shared" si="40"/>
        <v>0</v>
      </c>
      <c r="LM35" s="2" t="s">
        <v>50</v>
      </c>
      <c r="LN35" s="2">
        <v>18</v>
      </c>
      <c r="LO35" s="2">
        <v>18</v>
      </c>
      <c r="LP35" s="2">
        <v>0</v>
      </c>
      <c r="LQ35" s="2">
        <v>0</v>
      </c>
      <c r="LR35" s="4">
        <v>1</v>
      </c>
      <c r="LS35" s="19">
        <f t="shared" si="41"/>
        <v>0</v>
      </c>
      <c r="LU35" s="2" t="s">
        <v>50</v>
      </c>
      <c r="LV35" s="2">
        <v>18</v>
      </c>
      <c r="LW35" s="2">
        <v>18</v>
      </c>
      <c r="LX35" s="2">
        <v>0</v>
      </c>
      <c r="LY35" s="2">
        <v>0</v>
      </c>
      <c r="LZ35" s="4">
        <v>1</v>
      </c>
      <c r="MA35" s="19">
        <f t="shared" si="42"/>
        <v>0</v>
      </c>
      <c r="MC35" s="2" t="s">
        <v>50</v>
      </c>
      <c r="MD35" s="2">
        <v>18</v>
      </c>
      <c r="ME35" s="2">
        <v>18</v>
      </c>
      <c r="MF35" s="2">
        <v>0</v>
      </c>
      <c r="MG35" s="2">
        <v>0</v>
      </c>
      <c r="MH35" s="4">
        <f t="shared" si="108"/>
        <v>1</v>
      </c>
      <c r="MI35" s="19">
        <f t="shared" si="43"/>
        <v>0</v>
      </c>
      <c r="MK35" s="2" t="s">
        <v>50</v>
      </c>
      <c r="ML35" s="2">
        <v>18</v>
      </c>
      <c r="MM35" s="2">
        <v>18</v>
      </c>
      <c r="MN35" s="2">
        <v>0</v>
      </c>
      <c r="MO35" s="2">
        <v>0</v>
      </c>
      <c r="MP35" s="4">
        <v>1</v>
      </c>
      <c r="MQ35" s="19">
        <f t="shared" si="109"/>
        <v>0</v>
      </c>
      <c r="MS35" s="2" t="s">
        <v>50</v>
      </c>
      <c r="MT35" s="2">
        <v>18</v>
      </c>
      <c r="MU35" s="2">
        <v>18</v>
      </c>
      <c r="MV35" s="2">
        <v>0</v>
      </c>
      <c r="MW35" s="2">
        <v>0</v>
      </c>
      <c r="MX35" s="4">
        <v>1</v>
      </c>
      <c r="MY35" s="19">
        <f t="shared" si="44"/>
        <v>0</v>
      </c>
      <c r="NA35" s="2" t="s">
        <v>50</v>
      </c>
      <c r="NB35" s="2">
        <v>18</v>
      </c>
      <c r="NC35" s="2">
        <v>18</v>
      </c>
      <c r="ND35" s="2">
        <v>0</v>
      </c>
      <c r="NE35" s="2">
        <v>0</v>
      </c>
      <c r="NF35" s="4">
        <v>1</v>
      </c>
      <c r="NG35" s="19">
        <f t="shared" si="45"/>
        <v>0</v>
      </c>
      <c r="NI35" s="2" t="s">
        <v>50</v>
      </c>
      <c r="NJ35" s="2">
        <v>18</v>
      </c>
      <c r="NK35" s="2">
        <v>18</v>
      </c>
      <c r="NL35" s="2">
        <v>0</v>
      </c>
      <c r="NM35" s="2">
        <v>0</v>
      </c>
      <c r="NN35" s="4">
        <v>1</v>
      </c>
      <c r="NO35" s="19">
        <f t="shared" si="46"/>
        <v>0</v>
      </c>
      <c r="NQ35" s="2" t="s">
        <v>50</v>
      </c>
      <c r="NR35" s="2">
        <v>18</v>
      </c>
      <c r="NS35" s="2">
        <v>18</v>
      </c>
      <c r="NT35" s="2">
        <v>0</v>
      </c>
      <c r="NU35" s="2">
        <v>0</v>
      </c>
      <c r="NV35" s="4">
        <v>1</v>
      </c>
      <c r="NW35" s="19">
        <f t="shared" si="47"/>
        <v>0</v>
      </c>
      <c r="NY35" s="2" t="s">
        <v>50</v>
      </c>
      <c r="NZ35" s="2">
        <v>18</v>
      </c>
      <c r="OA35" s="2">
        <v>18</v>
      </c>
      <c r="OB35" s="2">
        <v>0</v>
      </c>
      <c r="OC35" s="2">
        <v>0</v>
      </c>
      <c r="OD35" s="4">
        <v>1</v>
      </c>
      <c r="OE35" s="19">
        <f t="shared" si="48"/>
        <v>0</v>
      </c>
      <c r="OG35" s="2" t="s">
        <v>50</v>
      </c>
      <c r="OH35" s="2">
        <v>18</v>
      </c>
      <c r="OI35" s="2">
        <v>18</v>
      </c>
      <c r="OJ35" s="2">
        <v>0</v>
      </c>
      <c r="OK35" s="2">
        <v>0</v>
      </c>
      <c r="OL35" s="4">
        <v>1</v>
      </c>
      <c r="OM35" s="19">
        <f t="shared" si="114"/>
        <v>0</v>
      </c>
      <c r="OO35" s="2" t="s">
        <v>50</v>
      </c>
      <c r="OP35" s="2">
        <v>18</v>
      </c>
      <c r="OQ35" s="2">
        <v>18</v>
      </c>
      <c r="OR35" s="2">
        <v>0</v>
      </c>
      <c r="OS35" s="2">
        <v>0</v>
      </c>
      <c r="OT35" s="4">
        <f t="shared" si="110"/>
        <v>1</v>
      </c>
      <c r="OU35" s="19">
        <f t="shared" si="50"/>
        <v>0</v>
      </c>
      <c r="OW35" s="129" t="s">
        <v>50</v>
      </c>
      <c r="OX35" s="129">
        <v>18</v>
      </c>
      <c r="OY35" s="129">
        <v>18</v>
      </c>
      <c r="OZ35" s="129">
        <v>0</v>
      </c>
      <c r="PA35" s="129">
        <v>0</v>
      </c>
      <c r="PB35" s="135">
        <v>1</v>
      </c>
      <c r="PC35" s="132">
        <v>0</v>
      </c>
      <c r="PD35" s="129"/>
      <c r="PE35" s="129" t="s">
        <v>50</v>
      </c>
      <c r="PF35" s="129">
        <v>18</v>
      </c>
      <c r="PG35" s="129">
        <v>18</v>
      </c>
      <c r="PH35" s="129">
        <v>0</v>
      </c>
      <c r="PI35" s="129">
        <v>0</v>
      </c>
      <c r="PJ35" s="135">
        <v>1</v>
      </c>
      <c r="PK35" s="132">
        <v>0</v>
      </c>
      <c r="PM35" s="156" t="s">
        <v>50</v>
      </c>
      <c r="PN35" s="156">
        <v>18</v>
      </c>
      <c r="PO35" s="156">
        <v>18</v>
      </c>
      <c r="PP35" s="156">
        <v>0</v>
      </c>
      <c r="PQ35" s="156">
        <v>0</v>
      </c>
      <c r="PR35" s="162">
        <v>1</v>
      </c>
      <c r="PS35" s="132">
        <f t="shared" si="51"/>
        <v>0</v>
      </c>
      <c r="PT35" s="121"/>
      <c r="PU35" s="156" t="s">
        <v>50</v>
      </c>
      <c r="PV35" s="156">
        <v>18</v>
      </c>
      <c r="PW35" s="156">
        <v>18</v>
      </c>
      <c r="PX35" s="156">
        <v>0</v>
      </c>
      <c r="PY35" s="156">
        <v>0</v>
      </c>
      <c r="PZ35" s="162">
        <v>1</v>
      </c>
      <c r="QA35" s="132">
        <f t="shared" si="52"/>
        <v>0</v>
      </c>
      <c r="QB35" s="121"/>
      <c r="QC35" s="156" t="s">
        <v>50</v>
      </c>
      <c r="QD35" s="156">
        <v>18</v>
      </c>
      <c r="QE35" s="156">
        <v>18</v>
      </c>
      <c r="QF35" s="156">
        <v>0</v>
      </c>
      <c r="QG35" s="156">
        <v>0</v>
      </c>
      <c r="QH35" s="162">
        <v>1</v>
      </c>
      <c r="QI35" s="132">
        <f t="shared" si="53"/>
        <v>0</v>
      </c>
      <c r="QJ35" s="121"/>
      <c r="QK35" s="156" t="s">
        <v>50</v>
      </c>
      <c r="QL35" s="156">
        <v>18</v>
      </c>
      <c r="QM35" s="156">
        <v>18</v>
      </c>
      <c r="QN35" s="156">
        <v>0</v>
      </c>
      <c r="QO35" s="156">
        <v>0</v>
      </c>
      <c r="QP35" s="162">
        <v>1</v>
      </c>
      <c r="QQ35" s="132">
        <f t="shared" si="54"/>
        <v>0</v>
      </c>
      <c r="QR35" s="121"/>
      <c r="QS35" s="156" t="s">
        <v>50</v>
      </c>
      <c r="QT35" s="156">
        <v>18</v>
      </c>
      <c r="QU35" s="156">
        <v>18</v>
      </c>
      <c r="QV35" s="156">
        <v>0</v>
      </c>
      <c r="QW35" s="156">
        <v>0</v>
      </c>
      <c r="QX35" s="162">
        <v>1</v>
      </c>
      <c r="QY35" s="158">
        <f t="shared" si="55"/>
        <v>0</v>
      </c>
      <c r="QZ35" s="121"/>
      <c r="RA35" s="156" t="s">
        <v>50</v>
      </c>
      <c r="RB35" s="156">
        <v>18</v>
      </c>
      <c r="RC35" s="156">
        <v>18</v>
      </c>
      <c r="RD35" s="156">
        <v>0</v>
      </c>
      <c r="RE35" s="156">
        <v>0</v>
      </c>
      <c r="RF35" s="162">
        <v>1</v>
      </c>
      <c r="RG35" s="132">
        <f t="shared" si="56"/>
        <v>0</v>
      </c>
      <c r="RH35" s="121"/>
      <c r="RI35" s="121"/>
      <c r="RJ35" s="156" t="s">
        <v>50</v>
      </c>
      <c r="RK35" s="156">
        <v>18</v>
      </c>
      <c r="RL35" s="156">
        <v>18</v>
      </c>
      <c r="RM35" s="156">
        <v>0</v>
      </c>
      <c r="RN35" s="156">
        <v>0</v>
      </c>
      <c r="RO35" s="162">
        <f t="shared" si="57"/>
        <v>1</v>
      </c>
      <c r="RP35" s="132">
        <f t="shared" si="58"/>
        <v>0</v>
      </c>
      <c r="RQ35" s="121"/>
      <c r="RR35" s="121"/>
      <c r="RS35" s="121"/>
      <c r="RT35" s="121"/>
      <c r="RU35" s="121"/>
      <c r="RV35" s="121"/>
      <c r="RW35" s="132"/>
      <c r="RX35" s="121"/>
      <c r="RY35" s="121"/>
      <c r="RZ35" s="121"/>
      <c r="SA35" s="121"/>
      <c r="SB35" s="121"/>
      <c r="SC35" s="121"/>
      <c r="SD35" s="132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U35" s="157" t="s">
        <v>50</v>
      </c>
      <c r="SV35" s="157">
        <v>18</v>
      </c>
      <c r="SW35" s="157">
        <v>18</v>
      </c>
      <c r="SX35" s="157">
        <v>0</v>
      </c>
      <c r="SY35" s="157">
        <v>0</v>
      </c>
      <c r="SZ35" s="158">
        <f t="shared" si="111"/>
        <v>1</v>
      </c>
      <c r="TA35" s="132">
        <f t="shared" si="59"/>
        <v>0</v>
      </c>
      <c r="TC35" s="157" t="s">
        <v>50</v>
      </c>
      <c r="TD35" s="157">
        <v>18</v>
      </c>
      <c r="TE35" s="157">
        <v>18</v>
      </c>
      <c r="TF35" s="157">
        <v>0</v>
      </c>
      <c r="TG35" s="157">
        <v>0</v>
      </c>
      <c r="TH35" s="158">
        <f t="shared" si="60"/>
        <v>1</v>
      </c>
      <c r="TI35" s="132">
        <f t="shared" si="61"/>
        <v>0</v>
      </c>
      <c r="TK35" s="157" t="s">
        <v>50</v>
      </c>
      <c r="TL35" s="157">
        <v>18</v>
      </c>
      <c r="TM35" s="157">
        <v>18</v>
      </c>
      <c r="TN35" s="157">
        <v>0</v>
      </c>
      <c r="TO35" s="157">
        <v>0</v>
      </c>
      <c r="TP35" s="158">
        <f t="shared" si="62"/>
        <v>1</v>
      </c>
      <c r="TQ35" s="132">
        <f t="shared" si="63"/>
        <v>0</v>
      </c>
      <c r="TS35" s="157" t="s">
        <v>50</v>
      </c>
      <c r="TT35" s="157">
        <v>18</v>
      </c>
      <c r="TU35" s="157">
        <v>18</v>
      </c>
      <c r="TV35" s="157">
        <v>0</v>
      </c>
      <c r="TW35" s="157">
        <v>0</v>
      </c>
      <c r="TX35" s="158">
        <f t="shared" si="64"/>
        <v>1</v>
      </c>
      <c r="TY35" s="132">
        <f t="shared" si="65"/>
        <v>0</v>
      </c>
      <c r="UA35" s="157" t="s">
        <v>50</v>
      </c>
      <c r="UB35" s="157">
        <v>18</v>
      </c>
      <c r="UC35" s="157">
        <v>18</v>
      </c>
      <c r="UD35" s="157">
        <v>0</v>
      </c>
      <c r="UE35" s="157">
        <v>0</v>
      </c>
      <c r="UF35" s="158">
        <f t="shared" si="66"/>
        <v>1</v>
      </c>
      <c r="UG35" s="132">
        <f t="shared" si="67"/>
        <v>0</v>
      </c>
      <c r="UI35" s="157" t="s">
        <v>50</v>
      </c>
      <c r="UJ35" s="157">
        <v>18</v>
      </c>
      <c r="UK35" s="157">
        <v>18</v>
      </c>
      <c r="UL35" s="157">
        <v>0</v>
      </c>
      <c r="UM35" s="157">
        <v>0</v>
      </c>
      <c r="UN35" s="158">
        <f t="shared" si="68"/>
        <v>1</v>
      </c>
      <c r="UO35" s="132">
        <f t="shared" si="69"/>
        <v>0</v>
      </c>
      <c r="UQ35" s="157" t="s">
        <v>50</v>
      </c>
      <c r="UR35" s="157">
        <v>18</v>
      </c>
      <c r="US35" s="157">
        <v>18</v>
      </c>
      <c r="UT35" s="157">
        <v>0</v>
      </c>
      <c r="UU35" s="157">
        <v>0</v>
      </c>
      <c r="UV35" s="158">
        <f t="shared" si="70"/>
        <v>1</v>
      </c>
      <c r="UW35" s="132">
        <f t="shared" si="71"/>
        <v>0</v>
      </c>
      <c r="UY35" s="157" t="s">
        <v>50</v>
      </c>
      <c r="UZ35" s="157">
        <v>18</v>
      </c>
      <c r="VA35" s="157">
        <v>18</v>
      </c>
      <c r="VB35" s="157">
        <v>0</v>
      </c>
      <c r="VC35" s="157">
        <v>0</v>
      </c>
      <c r="VD35" s="158">
        <f t="shared" si="72"/>
        <v>1</v>
      </c>
      <c r="VE35" s="132">
        <f t="shared" si="73"/>
        <v>0</v>
      </c>
      <c r="VG35" s="157" t="s">
        <v>50</v>
      </c>
      <c r="VH35" s="157">
        <v>18</v>
      </c>
      <c r="VI35" s="157">
        <v>18</v>
      </c>
      <c r="VJ35" s="157">
        <v>0</v>
      </c>
      <c r="VK35" s="157">
        <v>0</v>
      </c>
      <c r="VL35" s="158">
        <f t="shared" si="74"/>
        <v>1</v>
      </c>
      <c r="VM35" s="132">
        <f t="shared" si="75"/>
        <v>0</v>
      </c>
      <c r="VO35" s="157" t="s">
        <v>50</v>
      </c>
      <c r="VP35" s="157">
        <v>18</v>
      </c>
      <c r="VQ35" s="157">
        <v>18</v>
      </c>
      <c r="VR35" s="157">
        <v>0</v>
      </c>
      <c r="VS35" s="157">
        <v>0</v>
      </c>
      <c r="VT35" s="158">
        <f t="shared" si="76"/>
        <v>1</v>
      </c>
      <c r="VU35" s="132">
        <f t="shared" si="77"/>
        <v>0</v>
      </c>
      <c r="VW35" s="157" t="s">
        <v>50</v>
      </c>
      <c r="VX35" s="157">
        <v>18</v>
      </c>
      <c r="VY35" s="157">
        <v>18</v>
      </c>
      <c r="VZ35" s="157">
        <v>0</v>
      </c>
      <c r="WA35" s="157">
        <v>0</v>
      </c>
      <c r="WB35" s="158">
        <f t="shared" si="78"/>
        <v>1</v>
      </c>
      <c r="WC35" s="132">
        <f t="shared" si="79"/>
        <v>0</v>
      </c>
      <c r="WE35" s="157" t="s">
        <v>50</v>
      </c>
      <c r="WF35" s="157">
        <v>18</v>
      </c>
      <c r="WG35" s="157">
        <v>18</v>
      </c>
      <c r="WH35" s="157">
        <v>0</v>
      </c>
      <c r="WI35" s="157">
        <v>0</v>
      </c>
      <c r="WJ35" s="158">
        <f t="shared" si="112"/>
        <v>1</v>
      </c>
      <c r="WK35" s="132">
        <f t="shared" si="113"/>
        <v>0</v>
      </c>
      <c r="WM35" s="157" t="s">
        <v>50</v>
      </c>
      <c r="WN35" s="157">
        <v>18</v>
      </c>
      <c r="WO35" s="157">
        <v>18</v>
      </c>
      <c r="WP35" s="157">
        <v>0</v>
      </c>
      <c r="WQ35" s="157">
        <v>0</v>
      </c>
      <c r="WR35" s="158">
        <f t="shared" si="82"/>
        <v>1</v>
      </c>
      <c r="WS35" s="132">
        <f t="shared" si="83"/>
        <v>0</v>
      </c>
      <c r="WU35" s="157" t="s">
        <v>50</v>
      </c>
      <c r="WV35" s="157">
        <v>18</v>
      </c>
      <c r="WW35" s="157">
        <v>18</v>
      </c>
      <c r="WX35" s="157">
        <v>0</v>
      </c>
      <c r="WY35" s="157">
        <v>0</v>
      </c>
      <c r="WZ35" s="158">
        <f t="shared" si="84"/>
        <v>1</v>
      </c>
      <c r="XA35" s="132">
        <f t="shared" si="85"/>
        <v>0</v>
      </c>
      <c r="XC35" s="157" t="s">
        <v>50</v>
      </c>
      <c r="XD35" s="157">
        <v>18</v>
      </c>
      <c r="XE35" s="157">
        <v>18</v>
      </c>
      <c r="XF35" s="157">
        <v>0</v>
      </c>
      <c r="XG35" s="157">
        <v>0</v>
      </c>
      <c r="XH35" s="158">
        <f t="shared" si="86"/>
        <v>1</v>
      </c>
      <c r="XI35" s="132">
        <f t="shared" si="87"/>
        <v>0</v>
      </c>
      <c r="XK35" s="157" t="s">
        <v>50</v>
      </c>
      <c r="XL35" s="157">
        <v>18</v>
      </c>
      <c r="XM35" s="157">
        <v>18</v>
      </c>
      <c r="XN35" s="157">
        <v>0</v>
      </c>
      <c r="XO35" s="157">
        <v>0</v>
      </c>
      <c r="XP35" s="158">
        <f t="shared" si="88"/>
        <v>1</v>
      </c>
      <c r="XQ35" s="132">
        <f t="shared" si="89"/>
        <v>0</v>
      </c>
      <c r="XS35" s="157" t="s">
        <v>50</v>
      </c>
      <c r="XT35" s="157">
        <v>18</v>
      </c>
      <c r="XU35" s="157">
        <v>18</v>
      </c>
      <c r="XV35" s="157">
        <v>0</v>
      </c>
      <c r="XW35" s="157">
        <v>0</v>
      </c>
      <c r="XX35" s="158">
        <f t="shared" si="90"/>
        <v>1</v>
      </c>
      <c r="XY35" s="132">
        <f t="shared" si="91"/>
        <v>0</v>
      </c>
      <c r="YA35" s="157" t="s">
        <v>50</v>
      </c>
      <c r="YB35" s="157">
        <v>18</v>
      </c>
      <c r="YC35" s="157">
        <v>18</v>
      </c>
      <c r="YD35" s="157">
        <v>0</v>
      </c>
      <c r="YE35" s="157">
        <v>0</v>
      </c>
      <c r="YF35" s="158">
        <f t="shared" si="92"/>
        <v>1</v>
      </c>
      <c r="YG35" s="132">
        <f t="shared" si="93"/>
        <v>0</v>
      </c>
      <c r="YI35" s="157" t="s">
        <v>50</v>
      </c>
      <c r="YJ35" s="157">
        <v>18</v>
      </c>
      <c r="YK35" s="157">
        <v>18</v>
      </c>
      <c r="YL35" s="157">
        <v>0</v>
      </c>
      <c r="YM35" s="157">
        <v>0</v>
      </c>
      <c r="YN35" s="158">
        <f t="shared" si="94"/>
        <v>1</v>
      </c>
      <c r="YO35" s="132">
        <f t="shared" si="95"/>
        <v>0</v>
      </c>
      <c r="YQ35" s="157" t="s">
        <v>50</v>
      </c>
      <c r="YR35" s="157">
        <v>18</v>
      </c>
      <c r="YS35" s="157">
        <v>18</v>
      </c>
      <c r="YT35" s="157">
        <v>0</v>
      </c>
      <c r="YU35" s="157">
        <v>0</v>
      </c>
      <c r="YV35" s="158">
        <f t="shared" si="96"/>
        <v>1</v>
      </c>
      <c r="YW35" s="132">
        <f t="shared" si="97"/>
        <v>0</v>
      </c>
      <c r="YY35" s="157" t="s">
        <v>50</v>
      </c>
      <c r="YZ35" s="157">
        <v>18</v>
      </c>
      <c r="ZA35" s="157">
        <v>18</v>
      </c>
      <c r="ZB35" s="157">
        <v>0</v>
      </c>
      <c r="ZC35" s="157">
        <v>0</v>
      </c>
      <c r="ZD35" s="158">
        <f t="shared" si="98"/>
        <v>1</v>
      </c>
      <c r="ZE35" s="132">
        <f t="shared" si="99"/>
        <v>0</v>
      </c>
      <c r="ZG35" s="157" t="s">
        <v>50</v>
      </c>
      <c r="ZH35" s="157">
        <v>18</v>
      </c>
      <c r="ZI35" s="157">
        <v>18</v>
      </c>
      <c r="ZJ35" s="157">
        <v>0</v>
      </c>
      <c r="ZK35" s="157">
        <v>0</v>
      </c>
      <c r="ZL35" s="158">
        <f t="shared" si="100"/>
        <v>1</v>
      </c>
      <c r="ZM35" s="132">
        <f t="shared" si="101"/>
        <v>0</v>
      </c>
      <c r="ZO35" s="157" t="s">
        <v>50</v>
      </c>
      <c r="ZP35" s="157">
        <v>18</v>
      </c>
      <c r="ZQ35" s="157">
        <v>18</v>
      </c>
      <c r="ZR35" s="157">
        <v>0</v>
      </c>
      <c r="ZS35" s="157">
        <v>0</v>
      </c>
      <c r="ZT35" s="158">
        <f t="shared" si="102"/>
        <v>1</v>
      </c>
      <c r="ZU35" s="132">
        <f t="shared" si="103"/>
        <v>0</v>
      </c>
      <c r="ZW35" s="157" t="s">
        <v>50</v>
      </c>
      <c r="ZX35" s="157">
        <v>18</v>
      </c>
      <c r="ZY35" s="157">
        <v>18</v>
      </c>
      <c r="ZZ35" s="157">
        <v>0</v>
      </c>
      <c r="AAA35" s="157">
        <v>0</v>
      </c>
      <c r="AAB35" s="158">
        <f t="shared" si="104"/>
        <v>1</v>
      </c>
      <c r="AAC35" s="132">
        <f t="shared" si="105"/>
        <v>0</v>
      </c>
      <c r="AAE35" s="157" t="s">
        <v>50</v>
      </c>
      <c r="AAF35" s="157">
        <v>18</v>
      </c>
      <c r="AAG35" s="157">
        <v>18</v>
      </c>
      <c r="AAH35" s="157">
        <v>0</v>
      </c>
      <c r="AAI35" s="157">
        <v>0</v>
      </c>
      <c r="AAJ35" s="158">
        <f t="shared" si="106"/>
        <v>1</v>
      </c>
      <c r="AAK35" s="132">
        <f t="shared" si="107"/>
        <v>0</v>
      </c>
    </row>
    <row r="36" spans="1:713" ht="15">
      <c r="A36" s="19">
        <v>0.88</v>
      </c>
      <c r="B36" s="19"/>
      <c r="C36" s="18" t="s">
        <v>51</v>
      </c>
      <c r="D36" s="18">
        <v>45</v>
      </c>
      <c r="E36" s="18">
        <v>40</v>
      </c>
      <c r="F36" s="18">
        <v>5</v>
      </c>
      <c r="G36" s="18">
        <v>0</v>
      </c>
      <c r="H36" s="19">
        <v>0.88</v>
      </c>
      <c r="J36" s="58" t="s">
        <v>51</v>
      </c>
      <c r="K36" s="58">
        <v>45</v>
      </c>
      <c r="L36" s="58">
        <v>40</v>
      </c>
      <c r="M36" s="58">
        <v>5</v>
      </c>
      <c r="N36" s="58">
        <v>0</v>
      </c>
      <c r="O36" s="59">
        <v>0.88</v>
      </c>
      <c r="P36" s="59">
        <f t="shared" si="115"/>
        <v>0</v>
      </c>
      <c r="R36" s="18" t="s">
        <v>51</v>
      </c>
      <c r="S36" s="18">
        <v>45</v>
      </c>
      <c r="T36" s="18">
        <v>40</v>
      </c>
      <c r="U36" s="18">
        <v>5</v>
      </c>
      <c r="V36" s="18">
        <v>0</v>
      </c>
      <c r="W36" s="19">
        <v>0.88</v>
      </c>
      <c r="X36" s="19">
        <f t="shared" si="116"/>
        <v>0</v>
      </c>
      <c r="Z36" s="51" t="s">
        <v>51</v>
      </c>
      <c r="AA36" s="51">
        <v>45</v>
      </c>
      <c r="AB36" s="52">
        <v>40</v>
      </c>
      <c r="AC36" s="53">
        <v>5</v>
      </c>
      <c r="AD36" s="51">
        <v>0</v>
      </c>
      <c r="AE36" s="55">
        <v>0.88</v>
      </c>
      <c r="AF36" s="19">
        <f t="shared" si="117"/>
        <v>0</v>
      </c>
      <c r="AH36" s="55">
        <v>0.88</v>
      </c>
      <c r="AI36" s="19">
        <f t="shared" si="118"/>
        <v>0</v>
      </c>
      <c r="AK36" s="18" t="s">
        <v>51</v>
      </c>
      <c r="AL36" s="18">
        <v>45</v>
      </c>
      <c r="AM36" s="18">
        <v>40</v>
      </c>
      <c r="AN36" s="18">
        <v>5</v>
      </c>
      <c r="AO36" s="18">
        <v>0</v>
      </c>
      <c r="AP36" s="19">
        <f t="shared" si="119"/>
        <v>0.88888888888888884</v>
      </c>
      <c r="AQ36" s="19">
        <f t="shared" si="5"/>
        <v>8.8888888888888351E-3</v>
      </c>
      <c r="AS36" s="18" t="s">
        <v>51</v>
      </c>
      <c r="AT36" s="18">
        <v>45</v>
      </c>
      <c r="AU36" s="18">
        <v>40</v>
      </c>
      <c r="AV36" s="18">
        <v>5</v>
      </c>
      <c r="AW36" s="18">
        <v>0</v>
      </c>
      <c r="AX36" s="19">
        <v>0.89</v>
      </c>
      <c r="AY36" s="19">
        <f t="shared" si="120"/>
        <v>1.1111111111111738E-3</v>
      </c>
      <c r="BA36" s="18" t="s">
        <v>51</v>
      </c>
      <c r="BB36" s="18">
        <v>45</v>
      </c>
      <c r="BC36" s="18">
        <v>40</v>
      </c>
      <c r="BD36" s="18">
        <v>5</v>
      </c>
      <c r="BE36" s="18">
        <v>0</v>
      </c>
      <c r="BF36" s="19">
        <v>0.89</v>
      </c>
      <c r="BG36" s="19">
        <f t="shared" si="121"/>
        <v>0</v>
      </c>
      <c r="BI36" s="18" t="s">
        <v>51</v>
      </c>
      <c r="BJ36" s="18">
        <v>45</v>
      </c>
      <c r="BK36" s="18">
        <v>40</v>
      </c>
      <c r="BL36" s="18">
        <v>5</v>
      </c>
      <c r="BM36" s="18">
        <v>0</v>
      </c>
      <c r="BN36" s="19">
        <v>0.89</v>
      </c>
      <c r="BO36" s="19">
        <f t="shared" si="122"/>
        <v>0</v>
      </c>
      <c r="BQ36" s="18" t="s">
        <v>51</v>
      </c>
      <c r="BR36" s="18">
        <v>45</v>
      </c>
      <c r="BS36" s="18">
        <v>40</v>
      </c>
      <c r="BT36" s="18">
        <v>5</v>
      </c>
      <c r="BU36" s="18">
        <v>0</v>
      </c>
      <c r="BV36" s="19">
        <v>0.89</v>
      </c>
      <c r="BW36" s="19">
        <f t="shared" si="123"/>
        <v>0</v>
      </c>
      <c r="BY36" s="18" t="s">
        <v>51</v>
      </c>
      <c r="BZ36" s="18">
        <v>45</v>
      </c>
      <c r="CA36" s="18">
        <v>40</v>
      </c>
      <c r="CB36" s="18">
        <v>5</v>
      </c>
      <c r="CC36" s="18">
        <v>0</v>
      </c>
      <c r="CD36" s="19">
        <v>0.89</v>
      </c>
      <c r="CE36" s="19">
        <f t="shared" si="124"/>
        <v>0</v>
      </c>
      <c r="CG36" s="2" t="s">
        <v>51</v>
      </c>
      <c r="CH36" s="2">
        <v>45</v>
      </c>
      <c r="CI36" s="2">
        <v>40</v>
      </c>
      <c r="CJ36" s="2">
        <v>5</v>
      </c>
      <c r="CK36" s="2">
        <v>0</v>
      </c>
      <c r="CL36" s="4">
        <v>0.89</v>
      </c>
      <c r="CM36" s="19">
        <f t="shared" si="125"/>
        <v>0</v>
      </c>
      <c r="CO36" s="2" t="s">
        <v>51</v>
      </c>
      <c r="CP36" s="2">
        <v>45</v>
      </c>
      <c r="CQ36" s="2">
        <v>40</v>
      </c>
      <c r="CR36" s="2">
        <v>5</v>
      </c>
      <c r="CS36" s="2">
        <v>0</v>
      </c>
      <c r="CT36" s="4">
        <v>0.89</v>
      </c>
      <c r="CU36" s="19">
        <f t="shared" si="126"/>
        <v>0</v>
      </c>
      <c r="CW36" s="2" t="s">
        <v>51</v>
      </c>
      <c r="CX36" s="2">
        <v>45</v>
      </c>
      <c r="CY36" s="2">
        <v>40</v>
      </c>
      <c r="CZ36" s="2">
        <v>5</v>
      </c>
      <c r="DA36" s="2">
        <v>0</v>
      </c>
      <c r="DB36" s="4">
        <v>0.89</v>
      </c>
      <c r="DC36" s="19">
        <f t="shared" si="127"/>
        <v>0</v>
      </c>
      <c r="DD36" s="18" t="s">
        <v>119</v>
      </c>
      <c r="DE36" s="2" t="s">
        <v>51</v>
      </c>
      <c r="DF36" s="2">
        <v>45</v>
      </c>
      <c r="DG36" s="2">
        <v>40</v>
      </c>
      <c r="DH36" s="2">
        <v>5</v>
      </c>
      <c r="DI36" s="2">
        <v>0</v>
      </c>
      <c r="DJ36" s="4">
        <v>0.89</v>
      </c>
      <c r="DK36" s="19">
        <f t="shared" si="128"/>
        <v>0</v>
      </c>
      <c r="DM36" s="2" t="s">
        <v>51</v>
      </c>
      <c r="DN36" s="2">
        <v>45</v>
      </c>
      <c r="DO36" s="2">
        <v>40</v>
      </c>
      <c r="DP36" s="2">
        <v>5</v>
      </c>
      <c r="DQ36" s="2">
        <v>0</v>
      </c>
      <c r="DR36" s="4">
        <v>0.89</v>
      </c>
      <c r="DS36" s="19">
        <f t="shared" si="129"/>
        <v>0</v>
      </c>
      <c r="DU36" s="2" t="s">
        <v>51</v>
      </c>
      <c r="DV36" s="2">
        <v>45</v>
      </c>
      <c r="DW36" s="2">
        <v>40</v>
      </c>
      <c r="DX36" s="2">
        <v>5</v>
      </c>
      <c r="DY36" s="2">
        <v>0</v>
      </c>
      <c r="DZ36" s="4">
        <v>0.89</v>
      </c>
      <c r="EA36" s="19">
        <f t="shared" si="130"/>
        <v>0</v>
      </c>
      <c r="EC36" s="2" t="s">
        <v>51</v>
      </c>
      <c r="ED36" s="2">
        <v>45</v>
      </c>
      <c r="EE36" s="2">
        <v>40</v>
      </c>
      <c r="EF36" s="2">
        <v>5</v>
      </c>
      <c r="EG36" s="2">
        <v>0</v>
      </c>
      <c r="EH36" s="4">
        <v>0.89</v>
      </c>
      <c r="EI36" s="19">
        <f t="shared" si="131"/>
        <v>0</v>
      </c>
      <c r="EK36" s="2" t="s">
        <v>51</v>
      </c>
      <c r="EL36" s="2">
        <v>45</v>
      </c>
      <c r="EM36" s="2">
        <v>40</v>
      </c>
      <c r="EN36" s="2">
        <v>5</v>
      </c>
      <c r="EO36" s="2">
        <v>0</v>
      </c>
      <c r="EP36" s="4">
        <v>0.89</v>
      </c>
      <c r="EQ36" s="19">
        <f t="shared" si="132"/>
        <v>0</v>
      </c>
      <c r="ES36" s="2" t="s">
        <v>51</v>
      </c>
      <c r="ET36" s="2">
        <v>45</v>
      </c>
      <c r="EU36" s="2">
        <v>40</v>
      </c>
      <c r="EV36" s="2">
        <v>5</v>
      </c>
      <c r="EW36" s="2">
        <v>0</v>
      </c>
      <c r="EX36" s="4">
        <v>0.89</v>
      </c>
      <c r="EY36" s="19">
        <f t="shared" si="133"/>
        <v>0</v>
      </c>
      <c r="FA36" s="2" t="s">
        <v>51</v>
      </c>
      <c r="FB36" s="2">
        <v>45</v>
      </c>
      <c r="FC36" s="2">
        <v>40</v>
      </c>
      <c r="FD36" s="2">
        <v>5</v>
      </c>
      <c r="FE36" s="2">
        <v>0</v>
      </c>
      <c r="FF36" s="4">
        <v>0.89</v>
      </c>
      <c r="FG36" s="19">
        <f t="shared" si="134"/>
        <v>0</v>
      </c>
      <c r="FI36" s="2" t="s">
        <v>51</v>
      </c>
      <c r="FJ36" s="2">
        <v>45</v>
      </c>
      <c r="FK36" s="2">
        <v>40</v>
      </c>
      <c r="FL36" s="2">
        <v>5</v>
      </c>
      <c r="FM36" s="2">
        <v>0</v>
      </c>
      <c r="FN36" s="4">
        <v>0.89</v>
      </c>
      <c r="FO36" s="19">
        <f t="shared" si="135"/>
        <v>0</v>
      </c>
      <c r="FQ36" s="2" t="s">
        <v>51</v>
      </c>
      <c r="FR36" s="2">
        <v>45</v>
      </c>
      <c r="FS36" s="2">
        <v>40</v>
      </c>
      <c r="FT36" s="2">
        <v>5</v>
      </c>
      <c r="FU36" s="2">
        <v>0</v>
      </c>
      <c r="FV36" s="4">
        <v>0.89</v>
      </c>
      <c r="FW36" s="19">
        <f t="shared" si="136"/>
        <v>0</v>
      </c>
      <c r="FY36" s="2" t="s">
        <v>51</v>
      </c>
      <c r="FZ36" s="2">
        <v>45</v>
      </c>
      <c r="GA36" s="2">
        <v>40</v>
      </c>
      <c r="GB36" s="2">
        <v>5</v>
      </c>
      <c r="GC36" s="2">
        <v>0</v>
      </c>
      <c r="GD36" s="4">
        <v>0.89</v>
      </c>
      <c r="GE36" s="19">
        <f t="shared" si="23"/>
        <v>0</v>
      </c>
      <c r="GG36" s="2" t="s">
        <v>51</v>
      </c>
      <c r="GH36" s="2">
        <v>45</v>
      </c>
      <c r="GI36" s="2">
        <v>40</v>
      </c>
      <c r="GJ36" s="2">
        <v>5</v>
      </c>
      <c r="GK36" s="2">
        <v>0</v>
      </c>
      <c r="GL36" s="4">
        <v>0.89</v>
      </c>
      <c r="GM36" s="19">
        <f t="shared" si="24"/>
        <v>0</v>
      </c>
      <c r="GO36" s="2" t="s">
        <v>51</v>
      </c>
      <c r="GP36" s="2">
        <v>45</v>
      </c>
      <c r="GQ36" s="2">
        <v>40</v>
      </c>
      <c r="GR36" s="2">
        <v>5</v>
      </c>
      <c r="GS36" s="2">
        <v>0</v>
      </c>
      <c r="GT36" s="4">
        <v>0.89</v>
      </c>
      <c r="GU36" s="19">
        <f t="shared" si="25"/>
        <v>0</v>
      </c>
      <c r="GW36" s="2" t="s">
        <v>51</v>
      </c>
      <c r="GX36" s="2">
        <v>45</v>
      </c>
      <c r="GY36" s="2">
        <v>40</v>
      </c>
      <c r="GZ36" s="2">
        <v>5</v>
      </c>
      <c r="HA36" s="2">
        <v>0</v>
      </c>
      <c r="HB36" s="4">
        <v>0.89</v>
      </c>
      <c r="HC36" s="19">
        <f t="shared" si="26"/>
        <v>0</v>
      </c>
      <c r="HE36" s="2" t="s">
        <v>51</v>
      </c>
      <c r="HF36" s="2">
        <v>45</v>
      </c>
      <c r="HG36" s="2">
        <v>40</v>
      </c>
      <c r="HH36" s="2">
        <v>5</v>
      </c>
      <c r="HI36" s="2">
        <v>0</v>
      </c>
      <c r="HJ36" s="4">
        <v>0.89</v>
      </c>
      <c r="HK36" s="19">
        <f t="shared" si="27"/>
        <v>0</v>
      </c>
      <c r="HM36" s="2" t="s">
        <v>51</v>
      </c>
      <c r="HN36" s="2">
        <v>45</v>
      </c>
      <c r="HO36" s="2">
        <v>40</v>
      </c>
      <c r="HP36" s="2">
        <v>5</v>
      </c>
      <c r="HQ36" s="2">
        <v>0</v>
      </c>
      <c r="HR36" s="4">
        <v>0.89</v>
      </c>
      <c r="HS36" s="19">
        <f t="shared" si="28"/>
        <v>0</v>
      </c>
      <c r="HU36" s="2" t="s">
        <v>51</v>
      </c>
      <c r="HV36" s="2">
        <v>45</v>
      </c>
      <c r="HW36" s="2">
        <v>40</v>
      </c>
      <c r="HX36" s="2">
        <v>5</v>
      </c>
      <c r="HY36" s="2">
        <v>0</v>
      </c>
      <c r="HZ36" s="4">
        <v>0.89</v>
      </c>
      <c r="IA36" s="19">
        <f t="shared" si="29"/>
        <v>0</v>
      </c>
      <c r="IC36" s="2" t="s">
        <v>51</v>
      </c>
      <c r="ID36" s="2">
        <v>45</v>
      </c>
      <c r="IE36" s="2">
        <v>40</v>
      </c>
      <c r="IF36" s="2">
        <v>5</v>
      </c>
      <c r="IG36" s="2">
        <v>0</v>
      </c>
      <c r="IH36" s="4">
        <v>0.89</v>
      </c>
      <c r="II36" s="19">
        <f t="shared" si="30"/>
        <v>0</v>
      </c>
      <c r="IK36" s="2" t="s">
        <v>51</v>
      </c>
      <c r="IL36" s="2">
        <v>45</v>
      </c>
      <c r="IM36" s="2">
        <v>40</v>
      </c>
      <c r="IN36" s="2">
        <v>5</v>
      </c>
      <c r="IO36" s="2">
        <v>0</v>
      </c>
      <c r="IP36" s="4">
        <v>0.89</v>
      </c>
      <c r="IQ36" s="19">
        <f t="shared" si="31"/>
        <v>0</v>
      </c>
      <c r="IS36" s="2" t="s">
        <v>51</v>
      </c>
      <c r="IT36" s="2">
        <v>45</v>
      </c>
      <c r="IU36" s="2">
        <v>40</v>
      </c>
      <c r="IV36" s="2">
        <v>5</v>
      </c>
      <c r="IW36" s="2">
        <v>0</v>
      </c>
      <c r="IX36" s="4">
        <v>0.89</v>
      </c>
      <c r="IY36" s="19">
        <f t="shared" si="32"/>
        <v>0</v>
      </c>
      <c r="JA36" s="2" t="s">
        <v>51</v>
      </c>
      <c r="JB36" s="2">
        <v>45</v>
      </c>
      <c r="JC36" s="2">
        <v>40</v>
      </c>
      <c r="JD36" s="2">
        <v>5</v>
      </c>
      <c r="JE36" s="2">
        <v>0</v>
      </c>
      <c r="JF36" s="4">
        <v>0.89</v>
      </c>
      <c r="JG36" s="19">
        <f t="shared" si="33"/>
        <v>0</v>
      </c>
      <c r="JI36" s="2" t="s">
        <v>51</v>
      </c>
      <c r="JJ36" s="2">
        <v>45</v>
      </c>
      <c r="JK36" s="2">
        <v>40</v>
      </c>
      <c r="JL36" s="2">
        <v>5</v>
      </c>
      <c r="JM36" s="2">
        <v>0</v>
      </c>
      <c r="JN36" s="4">
        <v>0.89</v>
      </c>
      <c r="JO36" s="19">
        <f t="shared" si="34"/>
        <v>0</v>
      </c>
      <c r="JQ36" s="2" t="s">
        <v>51</v>
      </c>
      <c r="JR36" s="2">
        <v>45</v>
      </c>
      <c r="JS36" s="2">
        <v>40</v>
      </c>
      <c r="JT36" s="2">
        <v>5</v>
      </c>
      <c r="JU36" s="2">
        <v>0</v>
      </c>
      <c r="JV36" s="4">
        <v>0.89</v>
      </c>
      <c r="JW36" s="19">
        <f t="shared" si="35"/>
        <v>0</v>
      </c>
      <c r="JY36" s="2" t="s">
        <v>51</v>
      </c>
      <c r="JZ36" s="2">
        <v>45</v>
      </c>
      <c r="KA36" s="2">
        <v>40</v>
      </c>
      <c r="KB36" s="2">
        <v>5</v>
      </c>
      <c r="KC36" s="2">
        <v>0</v>
      </c>
      <c r="KD36" s="4">
        <v>0.89</v>
      </c>
      <c r="KE36" s="19">
        <f t="shared" si="36"/>
        <v>0</v>
      </c>
      <c r="KG36" s="2" t="s">
        <v>51</v>
      </c>
      <c r="KH36" s="2">
        <v>45</v>
      </c>
      <c r="KI36" s="2">
        <v>40</v>
      </c>
      <c r="KJ36" s="2">
        <v>5</v>
      </c>
      <c r="KK36" s="2">
        <v>0</v>
      </c>
      <c r="KL36" s="4">
        <v>0.89</v>
      </c>
      <c r="KM36" s="19">
        <f t="shared" si="37"/>
        <v>0</v>
      </c>
      <c r="KU36" s="19"/>
      <c r="KW36" s="7" t="s">
        <v>51</v>
      </c>
      <c r="LC36" s="19"/>
      <c r="LD36" s="18" t="s">
        <v>119</v>
      </c>
      <c r="LK36" s="19"/>
      <c r="LS36" s="19">
        <f t="shared" si="41"/>
        <v>0</v>
      </c>
      <c r="LU36" s="2" t="s">
        <v>51</v>
      </c>
      <c r="LV36" s="2">
        <v>59</v>
      </c>
      <c r="LW36" s="2">
        <v>0</v>
      </c>
      <c r="LX36" s="2">
        <v>0</v>
      </c>
      <c r="LY36" s="7">
        <v>59</v>
      </c>
      <c r="LZ36" s="4">
        <v>0</v>
      </c>
      <c r="MA36" s="19">
        <f t="shared" si="42"/>
        <v>0</v>
      </c>
      <c r="MC36" s="2" t="s">
        <v>51</v>
      </c>
      <c r="MD36" s="2">
        <v>59</v>
      </c>
      <c r="ME36" s="2">
        <v>59</v>
      </c>
      <c r="MF36" s="2">
        <v>0</v>
      </c>
      <c r="MG36" s="11">
        <v>0</v>
      </c>
      <c r="MH36" s="4">
        <f t="shared" si="108"/>
        <v>1</v>
      </c>
      <c r="MI36" s="19">
        <f t="shared" si="43"/>
        <v>1</v>
      </c>
      <c r="MJ36" s="18" t="s">
        <v>119</v>
      </c>
      <c r="MK36" s="2" t="s">
        <v>51</v>
      </c>
      <c r="ML36" s="2">
        <v>59</v>
      </c>
      <c r="MM36" s="2">
        <v>59</v>
      </c>
      <c r="MN36" s="2">
        <v>0</v>
      </c>
      <c r="MO36" s="11">
        <v>0</v>
      </c>
      <c r="MP36" s="4">
        <f>MM36/ML36</f>
        <v>1</v>
      </c>
      <c r="MQ36" s="19">
        <f t="shared" si="109"/>
        <v>0</v>
      </c>
      <c r="MR36" s="18" t="s">
        <v>119</v>
      </c>
      <c r="MS36" s="2" t="s">
        <v>51</v>
      </c>
      <c r="MT36" s="2">
        <v>59</v>
      </c>
      <c r="MU36" s="2">
        <v>0</v>
      </c>
      <c r="MV36" s="2">
        <v>0</v>
      </c>
      <c r="MW36" s="2">
        <v>59</v>
      </c>
      <c r="MX36" s="4">
        <v>0</v>
      </c>
      <c r="MY36" s="19">
        <f t="shared" si="44"/>
        <v>-1</v>
      </c>
      <c r="NA36" s="2" t="s">
        <v>51</v>
      </c>
      <c r="NB36" s="2">
        <v>59</v>
      </c>
      <c r="NC36" s="2">
        <v>59</v>
      </c>
      <c r="ND36" s="2">
        <v>0</v>
      </c>
      <c r="NE36" s="2">
        <v>0</v>
      </c>
      <c r="NF36" s="4">
        <v>1</v>
      </c>
      <c r="NG36" s="19">
        <f t="shared" si="45"/>
        <v>1</v>
      </c>
      <c r="NI36" s="2" t="s">
        <v>51</v>
      </c>
      <c r="NJ36" s="2">
        <v>59</v>
      </c>
      <c r="NK36" s="2">
        <v>59</v>
      </c>
      <c r="NL36" s="2">
        <v>0</v>
      </c>
      <c r="NM36" s="2">
        <v>0</v>
      </c>
      <c r="NN36" s="4">
        <v>1</v>
      </c>
      <c r="NO36" s="19">
        <f t="shared" si="46"/>
        <v>0</v>
      </c>
      <c r="NQ36" s="2" t="s">
        <v>51</v>
      </c>
      <c r="NR36" s="2">
        <v>59</v>
      </c>
      <c r="NS36" s="2">
        <v>59</v>
      </c>
      <c r="NT36" s="2">
        <v>0</v>
      </c>
      <c r="NU36" s="2">
        <v>0</v>
      </c>
      <c r="NV36" s="4">
        <v>1</v>
      </c>
      <c r="NW36" s="19">
        <f t="shared" si="47"/>
        <v>0</v>
      </c>
      <c r="NY36" s="2" t="s">
        <v>51</v>
      </c>
      <c r="NZ36" s="2">
        <v>59</v>
      </c>
      <c r="OA36" s="2">
        <v>59</v>
      </c>
      <c r="OB36" s="2">
        <v>0</v>
      </c>
      <c r="OC36" s="2">
        <v>0</v>
      </c>
      <c r="OD36" s="4">
        <v>1</v>
      </c>
      <c r="OE36" s="19">
        <f t="shared" si="48"/>
        <v>0</v>
      </c>
      <c r="OG36" s="2" t="s">
        <v>51</v>
      </c>
      <c r="OH36" s="2">
        <v>59</v>
      </c>
      <c r="OI36" s="2">
        <v>59</v>
      </c>
      <c r="OJ36" s="2">
        <v>0</v>
      </c>
      <c r="OK36" s="2">
        <v>0</v>
      </c>
      <c r="OL36" s="4">
        <v>1</v>
      </c>
      <c r="OM36" s="19">
        <f t="shared" si="114"/>
        <v>0</v>
      </c>
      <c r="OO36" s="2" t="s">
        <v>51</v>
      </c>
      <c r="OP36" s="2">
        <v>59</v>
      </c>
      <c r="OQ36" s="2">
        <v>59</v>
      </c>
      <c r="OR36" s="2">
        <v>0</v>
      </c>
      <c r="OS36" s="2">
        <v>0</v>
      </c>
      <c r="OT36" s="4">
        <f t="shared" si="110"/>
        <v>1</v>
      </c>
      <c r="OU36" s="19">
        <f t="shared" si="50"/>
        <v>0</v>
      </c>
      <c r="OW36" s="129" t="s">
        <v>51</v>
      </c>
      <c r="OX36" s="129">
        <v>59</v>
      </c>
      <c r="OY36" s="129">
        <v>59</v>
      </c>
      <c r="OZ36" s="129">
        <v>0</v>
      </c>
      <c r="PA36" s="129">
        <v>0</v>
      </c>
      <c r="PB36" s="135">
        <v>1</v>
      </c>
      <c r="PC36" s="132">
        <v>0</v>
      </c>
      <c r="PD36" s="129"/>
      <c r="PE36" s="129" t="s">
        <v>51</v>
      </c>
      <c r="PF36" s="129">
        <v>59</v>
      </c>
      <c r="PG36" s="129">
        <v>59</v>
      </c>
      <c r="PH36" s="129">
        <v>0</v>
      </c>
      <c r="PI36" s="129">
        <v>0</v>
      </c>
      <c r="PJ36" s="135">
        <v>1</v>
      </c>
      <c r="PK36" s="132">
        <v>0</v>
      </c>
      <c r="PM36" s="156" t="s">
        <v>51</v>
      </c>
      <c r="PN36" s="156">
        <v>59</v>
      </c>
      <c r="PO36" s="156">
        <v>59</v>
      </c>
      <c r="PP36" s="156">
        <v>0</v>
      </c>
      <c r="PQ36" s="156">
        <v>0</v>
      </c>
      <c r="PR36" s="162">
        <v>1</v>
      </c>
      <c r="PS36" s="132">
        <f t="shared" si="51"/>
        <v>0</v>
      </c>
      <c r="PT36" s="121"/>
      <c r="PU36" s="156" t="s">
        <v>51</v>
      </c>
      <c r="PV36" s="156">
        <v>59</v>
      </c>
      <c r="PW36" s="156">
        <v>59</v>
      </c>
      <c r="PX36" s="156">
        <v>0</v>
      </c>
      <c r="PY36" s="156">
        <v>0</v>
      </c>
      <c r="PZ36" s="162">
        <v>1</v>
      </c>
      <c r="QA36" s="132">
        <f t="shared" si="52"/>
        <v>0</v>
      </c>
      <c r="QB36" s="121"/>
      <c r="QC36" s="156" t="s">
        <v>51</v>
      </c>
      <c r="QD36" s="156">
        <v>59</v>
      </c>
      <c r="QE36" s="156">
        <v>59</v>
      </c>
      <c r="QF36" s="156">
        <v>0</v>
      </c>
      <c r="QG36" s="156">
        <v>0</v>
      </c>
      <c r="QH36" s="162">
        <v>1</v>
      </c>
      <c r="QI36" s="132">
        <f t="shared" si="53"/>
        <v>0</v>
      </c>
      <c r="QJ36" s="121"/>
      <c r="QK36" s="156" t="s">
        <v>51</v>
      </c>
      <c r="QL36" s="156">
        <v>59</v>
      </c>
      <c r="QM36" s="156">
        <v>59</v>
      </c>
      <c r="QN36" s="156">
        <v>0</v>
      </c>
      <c r="QO36" s="156">
        <v>0</v>
      </c>
      <c r="QP36" s="162">
        <v>1</v>
      </c>
      <c r="QQ36" s="132">
        <f t="shared" si="54"/>
        <v>0</v>
      </c>
      <c r="QR36" s="121"/>
      <c r="QS36" s="156" t="s">
        <v>51</v>
      </c>
      <c r="QT36" s="156">
        <v>59</v>
      </c>
      <c r="QU36" s="156">
        <v>59</v>
      </c>
      <c r="QV36" s="156">
        <v>0</v>
      </c>
      <c r="QW36" s="156">
        <v>0</v>
      </c>
      <c r="QX36" s="162">
        <v>1</v>
      </c>
      <c r="QY36" s="158">
        <f t="shared" si="55"/>
        <v>0</v>
      </c>
      <c r="QZ36" s="121"/>
      <c r="RA36" s="156" t="s">
        <v>51</v>
      </c>
      <c r="RB36" s="156">
        <v>59</v>
      </c>
      <c r="RC36" s="156">
        <v>59</v>
      </c>
      <c r="RD36" s="156">
        <v>0</v>
      </c>
      <c r="RE36" s="156">
        <v>0</v>
      </c>
      <c r="RF36" s="162">
        <v>1</v>
      </c>
      <c r="RG36" s="132">
        <f t="shared" si="56"/>
        <v>0</v>
      </c>
      <c r="RH36" s="121"/>
      <c r="RI36" s="121"/>
      <c r="RJ36" s="156" t="s">
        <v>51</v>
      </c>
      <c r="RK36" s="156">
        <v>59</v>
      </c>
      <c r="RL36" s="156">
        <v>59</v>
      </c>
      <c r="RM36" s="156">
        <v>0</v>
      </c>
      <c r="RN36" s="156">
        <v>0</v>
      </c>
      <c r="RO36" s="162">
        <f t="shared" si="57"/>
        <v>1</v>
      </c>
      <c r="RP36" s="132">
        <f t="shared" si="58"/>
        <v>0</v>
      </c>
      <c r="RQ36" s="121"/>
      <c r="RR36" s="121"/>
      <c r="RS36" s="121"/>
      <c r="RT36" s="121"/>
      <c r="RU36" s="121"/>
      <c r="RV36" s="121"/>
      <c r="RW36" s="132"/>
      <c r="RX36" s="121"/>
      <c r="RY36" s="121"/>
      <c r="RZ36" s="121"/>
      <c r="SA36" s="121"/>
      <c r="SB36" s="121"/>
      <c r="SC36" s="121"/>
      <c r="SD36" s="132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U36" s="157" t="s">
        <v>51</v>
      </c>
      <c r="SV36" s="157">
        <v>59</v>
      </c>
      <c r="SW36" s="157">
        <v>59</v>
      </c>
      <c r="SX36" s="157">
        <v>0</v>
      </c>
      <c r="SY36" s="157">
        <v>0</v>
      </c>
      <c r="SZ36" s="158">
        <f t="shared" si="111"/>
        <v>1</v>
      </c>
      <c r="TA36" s="132">
        <f t="shared" si="59"/>
        <v>0</v>
      </c>
      <c r="TC36" s="157" t="s">
        <v>51</v>
      </c>
      <c r="TD36" s="157">
        <v>59</v>
      </c>
      <c r="TE36" s="157">
        <v>59</v>
      </c>
      <c r="TF36" s="157">
        <v>0</v>
      </c>
      <c r="TG36" s="157">
        <v>0</v>
      </c>
      <c r="TH36" s="158">
        <f t="shared" si="60"/>
        <v>1</v>
      </c>
      <c r="TI36" s="132">
        <f t="shared" si="61"/>
        <v>0</v>
      </c>
      <c r="TK36" s="157" t="s">
        <v>51</v>
      </c>
      <c r="TL36" s="157">
        <v>59</v>
      </c>
      <c r="TM36" s="157">
        <v>59</v>
      </c>
      <c r="TN36" s="157">
        <v>0</v>
      </c>
      <c r="TO36" s="157">
        <v>0</v>
      </c>
      <c r="TP36" s="158">
        <f t="shared" si="62"/>
        <v>1</v>
      </c>
      <c r="TQ36" s="132">
        <f t="shared" si="63"/>
        <v>0</v>
      </c>
      <c r="TS36" s="157" t="s">
        <v>51</v>
      </c>
      <c r="TT36" s="157">
        <v>59</v>
      </c>
      <c r="TU36" s="157">
        <v>59</v>
      </c>
      <c r="TV36" s="157">
        <v>0</v>
      </c>
      <c r="TW36" s="157">
        <v>0</v>
      </c>
      <c r="TX36" s="158">
        <f t="shared" si="64"/>
        <v>1</v>
      </c>
      <c r="TY36" s="132">
        <f t="shared" si="65"/>
        <v>0</v>
      </c>
      <c r="UA36" s="157" t="s">
        <v>51</v>
      </c>
      <c r="UB36" s="157">
        <v>59</v>
      </c>
      <c r="UC36" s="157">
        <v>59</v>
      </c>
      <c r="UD36" s="157">
        <v>0</v>
      </c>
      <c r="UE36" s="157">
        <v>0</v>
      </c>
      <c r="UF36" s="158">
        <f t="shared" si="66"/>
        <v>1</v>
      </c>
      <c r="UG36" s="132">
        <f t="shared" si="67"/>
        <v>0</v>
      </c>
      <c r="UI36" s="157" t="s">
        <v>51</v>
      </c>
      <c r="UJ36" s="157">
        <v>59</v>
      </c>
      <c r="UK36" s="157">
        <v>59</v>
      </c>
      <c r="UL36" s="157">
        <v>0</v>
      </c>
      <c r="UM36" s="157">
        <v>0</v>
      </c>
      <c r="UN36" s="158">
        <f t="shared" si="68"/>
        <v>1</v>
      </c>
      <c r="UO36" s="132">
        <f t="shared" si="69"/>
        <v>0</v>
      </c>
      <c r="UQ36" s="157" t="s">
        <v>51</v>
      </c>
      <c r="UR36" s="157">
        <v>59</v>
      </c>
      <c r="US36" s="157">
        <v>59</v>
      </c>
      <c r="UT36" s="157">
        <v>0</v>
      </c>
      <c r="UU36" s="157">
        <v>0</v>
      </c>
      <c r="UV36" s="158">
        <f t="shared" si="70"/>
        <v>1</v>
      </c>
      <c r="UW36" s="132">
        <f t="shared" si="71"/>
        <v>0</v>
      </c>
      <c r="UY36" s="157" t="s">
        <v>51</v>
      </c>
      <c r="UZ36" s="157">
        <v>59</v>
      </c>
      <c r="VA36" s="157">
        <v>59</v>
      </c>
      <c r="VB36" s="157">
        <v>0</v>
      </c>
      <c r="VC36" s="157">
        <v>0</v>
      </c>
      <c r="VD36" s="158">
        <f t="shared" si="72"/>
        <v>1</v>
      </c>
      <c r="VE36" s="132">
        <f t="shared" si="73"/>
        <v>0</v>
      </c>
      <c r="VG36" s="157" t="s">
        <v>51</v>
      </c>
      <c r="VH36" s="157">
        <v>59</v>
      </c>
      <c r="VI36" s="157">
        <v>59</v>
      </c>
      <c r="VJ36" s="157">
        <v>0</v>
      </c>
      <c r="VK36" s="157">
        <v>0</v>
      </c>
      <c r="VL36" s="158">
        <f t="shared" si="74"/>
        <v>1</v>
      </c>
      <c r="VM36" s="132">
        <f t="shared" si="75"/>
        <v>0</v>
      </c>
      <c r="VO36" s="157" t="s">
        <v>51</v>
      </c>
      <c r="VP36" s="157">
        <v>59</v>
      </c>
      <c r="VQ36" s="157">
        <v>59</v>
      </c>
      <c r="VR36" s="157">
        <v>0</v>
      </c>
      <c r="VS36" s="157">
        <v>0</v>
      </c>
      <c r="VT36" s="158">
        <f t="shared" si="76"/>
        <v>1</v>
      </c>
      <c r="VU36" s="132">
        <f t="shared" si="77"/>
        <v>0</v>
      </c>
      <c r="VW36" s="157" t="s">
        <v>51</v>
      </c>
      <c r="VX36" s="157">
        <v>59</v>
      </c>
      <c r="VY36" s="157">
        <v>59</v>
      </c>
      <c r="VZ36" s="157">
        <v>0</v>
      </c>
      <c r="WA36" s="157">
        <v>0</v>
      </c>
      <c r="WB36" s="158">
        <f t="shared" si="78"/>
        <v>1</v>
      </c>
      <c r="WC36" s="132">
        <f t="shared" si="79"/>
        <v>0</v>
      </c>
      <c r="WE36" s="157" t="s">
        <v>51</v>
      </c>
      <c r="WF36" s="157">
        <v>59</v>
      </c>
      <c r="WG36" s="157">
        <v>59</v>
      </c>
      <c r="WH36" s="157">
        <v>0</v>
      </c>
      <c r="WI36" s="157">
        <v>0</v>
      </c>
      <c r="WJ36" s="158">
        <f t="shared" si="112"/>
        <v>1</v>
      </c>
      <c r="WK36" s="132">
        <f t="shared" si="113"/>
        <v>0</v>
      </c>
      <c r="WM36" s="157" t="s">
        <v>51</v>
      </c>
      <c r="WN36" s="157">
        <v>59</v>
      </c>
      <c r="WO36" s="157">
        <v>59</v>
      </c>
      <c r="WP36" s="157">
        <v>0</v>
      </c>
      <c r="WQ36" s="157">
        <v>0</v>
      </c>
      <c r="WR36" s="158">
        <f t="shared" si="82"/>
        <v>1</v>
      </c>
      <c r="WS36" s="132">
        <f t="shared" si="83"/>
        <v>0</v>
      </c>
      <c r="WU36" s="157" t="s">
        <v>51</v>
      </c>
      <c r="WV36" s="157">
        <v>59</v>
      </c>
      <c r="WW36" s="157">
        <v>59</v>
      </c>
      <c r="WX36" s="157">
        <v>0</v>
      </c>
      <c r="WY36" s="157">
        <v>0</v>
      </c>
      <c r="WZ36" s="158">
        <f t="shared" si="84"/>
        <v>1</v>
      </c>
      <c r="XA36" s="132">
        <f t="shared" si="85"/>
        <v>0</v>
      </c>
      <c r="XC36" s="157" t="s">
        <v>51</v>
      </c>
      <c r="XD36" s="157">
        <v>59</v>
      </c>
      <c r="XE36" s="157">
        <v>59</v>
      </c>
      <c r="XF36" s="157">
        <v>0</v>
      </c>
      <c r="XG36" s="157">
        <v>0</v>
      </c>
      <c r="XH36" s="158">
        <f t="shared" si="86"/>
        <v>1</v>
      </c>
      <c r="XI36" s="132">
        <f t="shared" si="87"/>
        <v>0</v>
      </c>
      <c r="XK36" s="157" t="s">
        <v>51</v>
      </c>
      <c r="XL36" s="157">
        <v>59</v>
      </c>
      <c r="XM36" s="157">
        <v>59</v>
      </c>
      <c r="XN36" s="157">
        <v>0</v>
      </c>
      <c r="XO36" s="157">
        <v>0</v>
      </c>
      <c r="XP36" s="158">
        <f t="shared" si="88"/>
        <v>1</v>
      </c>
      <c r="XQ36" s="132">
        <f t="shared" si="89"/>
        <v>0</v>
      </c>
      <c r="XS36" s="157" t="s">
        <v>51</v>
      </c>
      <c r="XT36" s="157">
        <v>59</v>
      </c>
      <c r="XU36" s="157">
        <v>59</v>
      </c>
      <c r="XV36" s="157">
        <v>0</v>
      </c>
      <c r="XW36" s="157">
        <v>0</v>
      </c>
      <c r="XX36" s="158">
        <f t="shared" si="90"/>
        <v>1</v>
      </c>
      <c r="XY36" s="132">
        <f t="shared" si="91"/>
        <v>0</v>
      </c>
      <c r="YA36" s="157" t="s">
        <v>51</v>
      </c>
      <c r="YB36" s="157">
        <v>59</v>
      </c>
      <c r="YC36" s="157">
        <v>59</v>
      </c>
      <c r="YD36" s="157">
        <v>0</v>
      </c>
      <c r="YE36" s="157">
        <v>0</v>
      </c>
      <c r="YF36" s="158">
        <f t="shared" si="92"/>
        <v>1</v>
      </c>
      <c r="YG36" s="132">
        <f t="shared" si="93"/>
        <v>0</v>
      </c>
      <c r="YI36" s="157" t="s">
        <v>51</v>
      </c>
      <c r="YJ36" s="157">
        <v>59</v>
      </c>
      <c r="YK36" s="157">
        <v>59</v>
      </c>
      <c r="YL36" s="157">
        <v>0</v>
      </c>
      <c r="YM36" s="157">
        <v>0</v>
      </c>
      <c r="YN36" s="158">
        <f t="shared" si="94"/>
        <v>1</v>
      </c>
      <c r="YO36" s="132">
        <f t="shared" si="95"/>
        <v>0</v>
      </c>
      <c r="YQ36" s="157" t="s">
        <v>51</v>
      </c>
      <c r="YR36" s="157">
        <v>59</v>
      </c>
      <c r="YS36" s="157">
        <v>59</v>
      </c>
      <c r="YT36" s="157">
        <v>0</v>
      </c>
      <c r="YU36" s="157">
        <v>0</v>
      </c>
      <c r="YV36" s="158">
        <f t="shared" si="96"/>
        <v>1</v>
      </c>
      <c r="YW36" s="132">
        <f t="shared" si="97"/>
        <v>0</v>
      </c>
      <c r="YY36" s="157" t="s">
        <v>51</v>
      </c>
      <c r="YZ36" s="157">
        <v>59</v>
      </c>
      <c r="ZA36" s="157">
        <v>59</v>
      </c>
      <c r="ZB36" s="157">
        <v>0</v>
      </c>
      <c r="ZC36" s="157">
        <v>0</v>
      </c>
      <c r="ZD36" s="158">
        <f t="shared" si="98"/>
        <v>1</v>
      </c>
      <c r="ZE36" s="132">
        <f t="shared" si="99"/>
        <v>0</v>
      </c>
      <c r="ZG36" s="157" t="s">
        <v>51</v>
      </c>
      <c r="ZH36" s="157">
        <v>59</v>
      </c>
      <c r="ZI36" s="157">
        <v>59</v>
      </c>
      <c r="ZJ36" s="157">
        <v>0</v>
      </c>
      <c r="ZK36" s="157">
        <v>0</v>
      </c>
      <c r="ZL36" s="158">
        <f t="shared" si="100"/>
        <v>1</v>
      </c>
      <c r="ZM36" s="132">
        <f t="shared" si="101"/>
        <v>0</v>
      </c>
      <c r="ZO36" s="157" t="s">
        <v>51</v>
      </c>
      <c r="ZP36" s="157">
        <v>59</v>
      </c>
      <c r="ZQ36" s="157">
        <v>59</v>
      </c>
      <c r="ZR36" s="157">
        <v>0</v>
      </c>
      <c r="ZS36" s="157">
        <v>0</v>
      </c>
      <c r="ZT36" s="158">
        <f t="shared" si="102"/>
        <v>1</v>
      </c>
      <c r="ZU36" s="132">
        <f t="shared" si="103"/>
        <v>0</v>
      </c>
      <c r="ZW36" s="157" t="s">
        <v>51</v>
      </c>
      <c r="ZX36" s="157">
        <v>58</v>
      </c>
      <c r="ZY36" s="157">
        <v>58</v>
      </c>
      <c r="ZZ36" s="157">
        <v>0</v>
      </c>
      <c r="AAA36" s="157">
        <v>0</v>
      </c>
      <c r="AAB36" s="158">
        <f t="shared" si="104"/>
        <v>1</v>
      </c>
      <c r="AAC36" s="132">
        <f t="shared" si="105"/>
        <v>0</v>
      </c>
      <c r="AAE36" s="157" t="s">
        <v>51</v>
      </c>
      <c r="AAF36" s="157">
        <v>58</v>
      </c>
      <c r="AAG36" s="157">
        <v>58</v>
      </c>
      <c r="AAH36" s="157">
        <v>0</v>
      </c>
      <c r="AAI36" s="157">
        <v>0</v>
      </c>
      <c r="AAJ36" s="158">
        <f t="shared" si="106"/>
        <v>1</v>
      </c>
      <c r="AAK36" s="132">
        <f t="shared" si="107"/>
        <v>0</v>
      </c>
    </row>
    <row r="37" spans="1:713" ht="15">
      <c r="A37" s="19">
        <v>0.35</v>
      </c>
      <c r="B37" s="19"/>
      <c r="C37" s="18" t="s">
        <v>52</v>
      </c>
      <c r="D37" s="18">
        <v>14</v>
      </c>
      <c r="E37" s="18">
        <v>5</v>
      </c>
      <c r="F37" s="18">
        <v>8</v>
      </c>
      <c r="G37" s="18">
        <v>1</v>
      </c>
      <c r="H37" s="19">
        <v>0.35</v>
      </c>
      <c r="J37" s="58" t="s">
        <v>52</v>
      </c>
      <c r="K37" s="58">
        <v>14</v>
      </c>
      <c r="L37" s="58">
        <v>5</v>
      </c>
      <c r="M37" s="58">
        <v>8</v>
      </c>
      <c r="N37" s="58">
        <v>1</v>
      </c>
      <c r="O37" s="59">
        <v>0.35</v>
      </c>
      <c r="P37" s="59">
        <f t="shared" si="115"/>
        <v>0</v>
      </c>
      <c r="R37" s="18" t="s">
        <v>52</v>
      </c>
      <c r="S37" s="18">
        <v>14</v>
      </c>
      <c r="T37" s="18">
        <v>5</v>
      </c>
      <c r="U37" s="18">
        <v>8</v>
      </c>
      <c r="V37" s="18">
        <v>1</v>
      </c>
      <c r="W37" s="19">
        <v>0.35</v>
      </c>
      <c r="X37" s="19">
        <f t="shared" si="116"/>
        <v>0</v>
      </c>
      <c r="Z37" s="51" t="s">
        <v>52</v>
      </c>
      <c r="AA37" s="51">
        <v>14</v>
      </c>
      <c r="AB37" s="52">
        <v>5</v>
      </c>
      <c r="AC37" s="53">
        <v>8</v>
      </c>
      <c r="AD37" s="51">
        <v>1</v>
      </c>
      <c r="AE37" s="55">
        <v>0.35</v>
      </c>
      <c r="AF37" s="19">
        <f t="shared" si="117"/>
        <v>0</v>
      </c>
      <c r="AH37" s="19">
        <v>0.35</v>
      </c>
      <c r="AI37" s="19">
        <f t="shared" si="118"/>
        <v>0</v>
      </c>
      <c r="AK37" s="18" t="s">
        <v>52</v>
      </c>
      <c r="AL37" s="18">
        <v>14</v>
      </c>
      <c r="AM37" s="18">
        <v>5</v>
      </c>
      <c r="AN37" s="18">
        <v>8</v>
      </c>
      <c r="AO37" s="18">
        <v>1</v>
      </c>
      <c r="AP37" s="19">
        <f t="shared" si="119"/>
        <v>0.35714285714285715</v>
      </c>
      <c r="AQ37" s="19">
        <f t="shared" si="5"/>
        <v>7.142857142857173E-3</v>
      </c>
      <c r="AS37" s="18" t="s">
        <v>52</v>
      </c>
      <c r="AT37" s="18">
        <v>14</v>
      </c>
      <c r="AU37" s="18">
        <v>5</v>
      </c>
      <c r="AV37" s="18">
        <v>9</v>
      </c>
      <c r="AW37" s="18">
        <v>0</v>
      </c>
      <c r="AX37" s="19">
        <v>0.36</v>
      </c>
      <c r="AY37" s="19">
        <f t="shared" si="120"/>
        <v>2.8571428571428359E-3</v>
      </c>
      <c r="BA37" s="18" t="s">
        <v>52</v>
      </c>
      <c r="BB37" s="18">
        <v>14</v>
      </c>
      <c r="BC37" s="18">
        <v>5</v>
      </c>
      <c r="BD37" s="18">
        <v>9</v>
      </c>
      <c r="BE37" s="18">
        <v>0</v>
      </c>
      <c r="BF37" s="19">
        <v>0.36</v>
      </c>
      <c r="BG37" s="19">
        <f t="shared" si="121"/>
        <v>0</v>
      </c>
      <c r="BI37" s="18" t="s">
        <v>52</v>
      </c>
      <c r="BJ37" s="18">
        <v>14</v>
      </c>
      <c r="BK37" s="18">
        <v>8</v>
      </c>
      <c r="BL37" s="18">
        <v>6</v>
      </c>
      <c r="BM37" s="18">
        <v>0</v>
      </c>
      <c r="BN37" s="19">
        <v>0.56999999999999995</v>
      </c>
      <c r="BO37" s="19">
        <f t="shared" si="122"/>
        <v>0.20999999999999996</v>
      </c>
      <c r="BQ37" s="18" t="s">
        <v>52</v>
      </c>
      <c r="BR37" s="18">
        <v>14</v>
      </c>
      <c r="BS37" s="18">
        <v>10</v>
      </c>
      <c r="BT37" s="18">
        <v>3</v>
      </c>
      <c r="BU37" s="18">
        <v>1</v>
      </c>
      <c r="BV37" s="19">
        <v>0.71</v>
      </c>
      <c r="BW37" s="19">
        <f t="shared" si="123"/>
        <v>0.14000000000000001</v>
      </c>
      <c r="BY37" s="18" t="s">
        <v>52</v>
      </c>
      <c r="BZ37" s="18">
        <v>14</v>
      </c>
      <c r="CA37" s="18">
        <v>10</v>
      </c>
      <c r="CB37" s="18">
        <v>3</v>
      </c>
      <c r="CC37" s="18">
        <v>1</v>
      </c>
      <c r="CD37" s="19">
        <v>0.71</v>
      </c>
      <c r="CE37" s="19">
        <f t="shared" si="124"/>
        <v>0</v>
      </c>
      <c r="CG37" s="2" t="s">
        <v>52</v>
      </c>
      <c r="CH37" s="2">
        <v>14</v>
      </c>
      <c r="CI37" s="2">
        <v>10</v>
      </c>
      <c r="CJ37" s="2">
        <v>3</v>
      </c>
      <c r="CK37" s="2">
        <v>1</v>
      </c>
      <c r="CL37" s="4">
        <v>0.71</v>
      </c>
      <c r="CM37" s="19">
        <f t="shared" si="125"/>
        <v>0</v>
      </c>
      <c r="CO37" s="2" t="s">
        <v>52</v>
      </c>
      <c r="CP37" s="2">
        <v>14</v>
      </c>
      <c r="CQ37" s="2">
        <v>10</v>
      </c>
      <c r="CR37" s="2">
        <v>3</v>
      </c>
      <c r="CS37" s="2">
        <v>1</v>
      </c>
      <c r="CT37" s="4">
        <v>0.71</v>
      </c>
      <c r="CU37" s="19">
        <f t="shared" si="126"/>
        <v>0</v>
      </c>
      <c r="CW37" s="2" t="s">
        <v>52</v>
      </c>
      <c r="CX37" s="2">
        <v>14</v>
      </c>
      <c r="CY37" s="2">
        <v>10</v>
      </c>
      <c r="CZ37" s="2">
        <v>3</v>
      </c>
      <c r="DA37" s="2">
        <v>1</v>
      </c>
      <c r="DB37" s="4">
        <v>0.71</v>
      </c>
      <c r="DC37" s="19">
        <f t="shared" si="127"/>
        <v>0</v>
      </c>
      <c r="DE37" s="2" t="s">
        <v>52</v>
      </c>
      <c r="DF37" s="2">
        <v>14</v>
      </c>
      <c r="DG37" s="2">
        <v>10</v>
      </c>
      <c r="DH37" s="2">
        <v>3</v>
      </c>
      <c r="DI37" s="2">
        <v>1</v>
      </c>
      <c r="DJ37" s="4">
        <v>0.71</v>
      </c>
      <c r="DK37" s="19">
        <f t="shared" si="128"/>
        <v>0</v>
      </c>
      <c r="DM37" s="2" t="s">
        <v>52</v>
      </c>
      <c r="DN37" s="2">
        <v>14</v>
      </c>
      <c r="DO37" s="2">
        <v>10</v>
      </c>
      <c r="DP37" s="2">
        <v>3</v>
      </c>
      <c r="DQ37" s="2">
        <v>1</v>
      </c>
      <c r="DR37" s="4">
        <v>0.71</v>
      </c>
      <c r="DS37" s="19">
        <f t="shared" si="129"/>
        <v>0</v>
      </c>
      <c r="DU37" s="2" t="s">
        <v>52</v>
      </c>
      <c r="DV37" s="2">
        <v>14</v>
      </c>
      <c r="DW37" s="2">
        <v>10</v>
      </c>
      <c r="DX37" s="2">
        <v>3</v>
      </c>
      <c r="DY37" s="2">
        <v>1</v>
      </c>
      <c r="DZ37" s="4">
        <v>0.71</v>
      </c>
      <c r="EA37" s="19">
        <f t="shared" si="130"/>
        <v>0</v>
      </c>
      <c r="EC37" s="2" t="s">
        <v>52</v>
      </c>
      <c r="ED37" s="2">
        <v>14</v>
      </c>
      <c r="EE37" s="2">
        <v>10</v>
      </c>
      <c r="EF37" s="2">
        <v>3</v>
      </c>
      <c r="EG37" s="2">
        <v>1</v>
      </c>
      <c r="EH37" s="4">
        <v>0.71</v>
      </c>
      <c r="EI37" s="19">
        <f t="shared" si="131"/>
        <v>0</v>
      </c>
      <c r="EK37" s="2" t="s">
        <v>52</v>
      </c>
      <c r="EL37" s="2">
        <v>14</v>
      </c>
      <c r="EM37" s="2">
        <v>10</v>
      </c>
      <c r="EN37" s="2">
        <v>3</v>
      </c>
      <c r="EO37" s="2">
        <v>1</v>
      </c>
      <c r="EP37" s="4">
        <v>0.71</v>
      </c>
      <c r="EQ37" s="19">
        <f t="shared" si="132"/>
        <v>0</v>
      </c>
      <c r="ES37" s="2" t="s">
        <v>52</v>
      </c>
      <c r="ET37" s="2">
        <v>14</v>
      </c>
      <c r="EU37" s="2">
        <v>10</v>
      </c>
      <c r="EV37" s="2">
        <v>3</v>
      </c>
      <c r="EW37" s="2">
        <v>1</v>
      </c>
      <c r="EX37" s="4">
        <v>0.71</v>
      </c>
      <c r="EY37" s="19">
        <f t="shared" si="133"/>
        <v>0</v>
      </c>
      <c r="FA37" s="2" t="s">
        <v>52</v>
      </c>
      <c r="FB37" s="2">
        <v>14</v>
      </c>
      <c r="FC37" s="2">
        <v>10</v>
      </c>
      <c r="FD37" s="2">
        <v>3</v>
      </c>
      <c r="FE37" s="2">
        <v>1</v>
      </c>
      <c r="FF37" s="4">
        <v>0.71</v>
      </c>
      <c r="FG37" s="19">
        <f t="shared" si="134"/>
        <v>0</v>
      </c>
      <c r="FI37" s="2" t="s">
        <v>52</v>
      </c>
      <c r="FJ37" s="2">
        <v>14</v>
      </c>
      <c r="FK37" s="2">
        <v>10</v>
      </c>
      <c r="FL37" s="2">
        <v>3</v>
      </c>
      <c r="FM37" s="2">
        <v>1</v>
      </c>
      <c r="FN37" s="4">
        <v>0.71</v>
      </c>
      <c r="FO37" s="19">
        <f t="shared" si="135"/>
        <v>0</v>
      </c>
      <c r="FQ37" s="2" t="s">
        <v>52</v>
      </c>
      <c r="FR37" s="2">
        <v>14</v>
      </c>
      <c r="FS37" s="2">
        <v>10</v>
      </c>
      <c r="FT37" s="2">
        <v>3</v>
      </c>
      <c r="FU37" s="2">
        <v>1</v>
      </c>
      <c r="FV37" s="4">
        <v>0.71</v>
      </c>
      <c r="FW37" s="19">
        <f t="shared" si="136"/>
        <v>0</v>
      </c>
      <c r="FY37" s="2" t="s">
        <v>52</v>
      </c>
      <c r="FZ37" s="2">
        <v>14</v>
      </c>
      <c r="GA37" s="2">
        <v>10</v>
      </c>
      <c r="GB37" s="2">
        <v>3</v>
      </c>
      <c r="GC37" s="2">
        <v>1</v>
      </c>
      <c r="GD37" s="4">
        <v>0.71</v>
      </c>
      <c r="GE37" s="19">
        <f t="shared" si="23"/>
        <v>0</v>
      </c>
      <c r="GG37" s="2" t="s">
        <v>52</v>
      </c>
      <c r="GH37" s="2">
        <v>14</v>
      </c>
      <c r="GI37" s="2">
        <v>10</v>
      </c>
      <c r="GJ37" s="2">
        <v>3</v>
      </c>
      <c r="GK37" s="2">
        <v>1</v>
      </c>
      <c r="GL37" s="4">
        <v>0.71</v>
      </c>
      <c r="GM37" s="19">
        <f t="shared" si="24"/>
        <v>0</v>
      </c>
      <c r="GO37" s="2" t="s">
        <v>52</v>
      </c>
      <c r="GP37" s="2">
        <v>14</v>
      </c>
      <c r="GQ37" s="2">
        <v>10</v>
      </c>
      <c r="GR37" s="2">
        <v>3</v>
      </c>
      <c r="GS37" s="2">
        <v>1</v>
      </c>
      <c r="GT37" s="4">
        <v>0.71</v>
      </c>
      <c r="GU37" s="19">
        <f t="shared" si="25"/>
        <v>0</v>
      </c>
      <c r="GW37" s="2" t="s">
        <v>52</v>
      </c>
      <c r="GX37" s="2">
        <v>14</v>
      </c>
      <c r="GY37" s="2">
        <v>10</v>
      </c>
      <c r="GZ37" s="2">
        <v>3</v>
      </c>
      <c r="HA37" s="2">
        <v>1</v>
      </c>
      <c r="HB37" s="4">
        <v>0.71</v>
      </c>
      <c r="HC37" s="19">
        <f t="shared" si="26"/>
        <v>0</v>
      </c>
      <c r="HE37" s="2" t="s">
        <v>52</v>
      </c>
      <c r="HF37" s="2">
        <v>14</v>
      </c>
      <c r="HG37" s="2">
        <v>10</v>
      </c>
      <c r="HH37" s="2">
        <v>3</v>
      </c>
      <c r="HI37" s="2">
        <v>1</v>
      </c>
      <c r="HJ37" s="4">
        <v>0.71</v>
      </c>
      <c r="HK37" s="19">
        <f t="shared" si="27"/>
        <v>0</v>
      </c>
      <c r="HM37" s="2" t="s">
        <v>52</v>
      </c>
      <c r="HN37" s="2">
        <v>14</v>
      </c>
      <c r="HO37" s="2">
        <v>10</v>
      </c>
      <c r="HP37" s="2">
        <v>3</v>
      </c>
      <c r="HQ37" s="2">
        <v>1</v>
      </c>
      <c r="HR37" s="4">
        <v>0.71</v>
      </c>
      <c r="HS37" s="19">
        <f t="shared" si="28"/>
        <v>0</v>
      </c>
      <c r="HU37" s="2" t="s">
        <v>52</v>
      </c>
      <c r="HV37" s="2">
        <v>14</v>
      </c>
      <c r="HW37" s="2">
        <v>10</v>
      </c>
      <c r="HX37" s="2">
        <v>3</v>
      </c>
      <c r="HY37" s="2">
        <v>1</v>
      </c>
      <c r="HZ37" s="4">
        <v>0.71</v>
      </c>
      <c r="IA37" s="19">
        <f t="shared" si="29"/>
        <v>0</v>
      </c>
      <c r="IC37" s="2" t="s">
        <v>52</v>
      </c>
      <c r="ID37" s="2">
        <v>14</v>
      </c>
      <c r="IE37" s="2">
        <v>10</v>
      </c>
      <c r="IF37" s="2">
        <v>3</v>
      </c>
      <c r="IG37" s="2">
        <v>1</v>
      </c>
      <c r="IH37" s="4">
        <v>0.71</v>
      </c>
      <c r="II37" s="19">
        <f t="shared" si="30"/>
        <v>0</v>
      </c>
      <c r="IK37" s="2" t="s">
        <v>52</v>
      </c>
      <c r="IL37" s="2">
        <v>14</v>
      </c>
      <c r="IM37" s="2">
        <v>10</v>
      </c>
      <c r="IN37" s="2">
        <v>3</v>
      </c>
      <c r="IO37" s="2">
        <v>1</v>
      </c>
      <c r="IP37" s="4">
        <v>0.71</v>
      </c>
      <c r="IQ37" s="19">
        <f t="shared" si="31"/>
        <v>0</v>
      </c>
      <c r="IS37" s="2" t="s">
        <v>52</v>
      </c>
      <c r="IT37" s="2">
        <v>14</v>
      </c>
      <c r="IU37" s="2">
        <v>10</v>
      </c>
      <c r="IV37" s="2">
        <v>3</v>
      </c>
      <c r="IW37" s="2">
        <v>1</v>
      </c>
      <c r="IX37" s="4">
        <v>0.71</v>
      </c>
      <c r="IY37" s="19">
        <f t="shared" si="32"/>
        <v>0</v>
      </c>
      <c r="JA37" s="2" t="s">
        <v>52</v>
      </c>
      <c r="JB37" s="2">
        <v>14</v>
      </c>
      <c r="JC37" s="2">
        <v>10</v>
      </c>
      <c r="JD37" s="2">
        <v>3</v>
      </c>
      <c r="JE37" s="2">
        <v>1</v>
      </c>
      <c r="JF37" s="4">
        <v>0.71</v>
      </c>
      <c r="JG37" s="19">
        <f t="shared" si="33"/>
        <v>0</v>
      </c>
      <c r="JI37" s="2" t="s">
        <v>52</v>
      </c>
      <c r="JJ37" s="2">
        <v>14</v>
      </c>
      <c r="JK37" s="2">
        <v>10</v>
      </c>
      <c r="JL37" s="2">
        <v>3</v>
      </c>
      <c r="JM37" s="2">
        <v>1</v>
      </c>
      <c r="JN37" s="4">
        <v>0.71</v>
      </c>
      <c r="JO37" s="19">
        <f t="shared" si="34"/>
        <v>0</v>
      </c>
      <c r="JQ37" s="2" t="s">
        <v>52</v>
      </c>
      <c r="JR37" s="2">
        <v>14</v>
      </c>
      <c r="JS37" s="2">
        <v>10</v>
      </c>
      <c r="JT37" s="2">
        <v>3</v>
      </c>
      <c r="JU37" s="2">
        <v>1</v>
      </c>
      <c r="JV37" s="4">
        <v>0.71</v>
      </c>
      <c r="JW37" s="19">
        <f t="shared" si="35"/>
        <v>0</v>
      </c>
      <c r="JY37" s="2" t="s">
        <v>52</v>
      </c>
      <c r="JZ37" s="2">
        <v>14</v>
      </c>
      <c r="KA37" s="2">
        <v>10</v>
      </c>
      <c r="KB37" s="2">
        <v>3</v>
      </c>
      <c r="KC37" s="2">
        <v>1</v>
      </c>
      <c r="KD37" s="4">
        <v>0.71</v>
      </c>
      <c r="KE37" s="19">
        <f t="shared" si="36"/>
        <v>0</v>
      </c>
      <c r="KG37" s="2" t="s">
        <v>52</v>
      </c>
      <c r="KH37" s="2">
        <v>14</v>
      </c>
      <c r="KI37" s="2">
        <v>10</v>
      </c>
      <c r="KJ37" s="2">
        <v>3</v>
      </c>
      <c r="KK37" s="2">
        <v>1</v>
      </c>
      <c r="KL37" s="4">
        <v>0.71</v>
      </c>
      <c r="KM37" s="19">
        <f t="shared" si="37"/>
        <v>0</v>
      </c>
      <c r="KO37" s="2" t="s">
        <v>52</v>
      </c>
      <c r="KP37" s="2">
        <v>14</v>
      </c>
      <c r="KQ37" s="2">
        <v>10</v>
      </c>
      <c r="KR37" s="2">
        <v>3</v>
      </c>
      <c r="KS37" s="2">
        <v>1</v>
      </c>
      <c r="KT37" s="4">
        <v>0.71</v>
      </c>
      <c r="KU37" s="19">
        <f t="shared" si="38"/>
        <v>0</v>
      </c>
      <c r="KW37" s="2" t="s">
        <v>52</v>
      </c>
      <c r="KX37" s="2">
        <v>14</v>
      </c>
      <c r="KY37" s="2">
        <v>10</v>
      </c>
      <c r="KZ37" s="2">
        <v>3</v>
      </c>
      <c r="LA37" s="2">
        <v>1</v>
      </c>
      <c r="LB37" s="4">
        <v>0.71</v>
      </c>
      <c r="LC37" s="19">
        <f t="shared" si="39"/>
        <v>0</v>
      </c>
      <c r="LE37" s="2" t="s">
        <v>52</v>
      </c>
      <c r="LF37" s="2">
        <v>14</v>
      </c>
      <c r="LG37" s="2">
        <v>10</v>
      </c>
      <c r="LH37" s="2">
        <v>3</v>
      </c>
      <c r="LI37" s="2">
        <v>1</v>
      </c>
      <c r="LJ37" s="4">
        <v>0.71</v>
      </c>
      <c r="LK37" s="19">
        <f t="shared" si="40"/>
        <v>0</v>
      </c>
      <c r="LM37" s="2" t="s">
        <v>52</v>
      </c>
      <c r="LN37" s="2">
        <v>14</v>
      </c>
      <c r="LO37" s="2">
        <v>10</v>
      </c>
      <c r="LP37" s="2">
        <v>3</v>
      </c>
      <c r="LQ37" s="2">
        <v>1</v>
      </c>
      <c r="LR37" s="4">
        <v>0.71</v>
      </c>
      <c r="LS37" s="19">
        <f t="shared" si="41"/>
        <v>0</v>
      </c>
      <c r="LU37" s="2" t="s">
        <v>52</v>
      </c>
      <c r="LV37" s="2">
        <v>14</v>
      </c>
      <c r="LW37" s="2">
        <v>12</v>
      </c>
      <c r="LX37" s="2">
        <v>0</v>
      </c>
      <c r="LY37" s="2">
        <v>2</v>
      </c>
      <c r="LZ37" s="4">
        <v>0.86</v>
      </c>
      <c r="MA37" s="19">
        <f t="shared" si="42"/>
        <v>0.15000000000000002</v>
      </c>
      <c r="MC37" s="2" t="s">
        <v>52</v>
      </c>
      <c r="MD37" s="2">
        <v>14</v>
      </c>
      <c r="ME37" s="2">
        <v>12</v>
      </c>
      <c r="MF37" s="2">
        <v>0</v>
      </c>
      <c r="MG37" s="2">
        <v>2</v>
      </c>
      <c r="MH37" s="4">
        <f t="shared" si="108"/>
        <v>0.8571428571428571</v>
      </c>
      <c r="MI37" s="19">
        <f t="shared" si="43"/>
        <v>-2.8571428571428914E-3</v>
      </c>
      <c r="MK37" s="2" t="s">
        <v>52</v>
      </c>
      <c r="ML37" s="2">
        <v>14</v>
      </c>
      <c r="MM37" s="2">
        <v>12</v>
      </c>
      <c r="MN37" s="2">
        <v>0</v>
      </c>
      <c r="MO37" s="2">
        <v>2</v>
      </c>
      <c r="MP37" s="4">
        <v>0.86</v>
      </c>
      <c r="MQ37" s="19">
        <f t="shared" si="109"/>
        <v>2.8571428571428914E-3</v>
      </c>
      <c r="MS37" s="2" t="s">
        <v>52</v>
      </c>
      <c r="MT37" s="2">
        <v>14</v>
      </c>
      <c r="MU37" s="2">
        <v>12</v>
      </c>
      <c r="MV37" s="2">
        <v>0</v>
      </c>
      <c r="MW37" s="2">
        <v>2</v>
      </c>
      <c r="MX37" s="4">
        <v>0.86</v>
      </c>
      <c r="MY37" s="19">
        <f t="shared" si="44"/>
        <v>0</v>
      </c>
      <c r="NA37" s="2" t="s">
        <v>52</v>
      </c>
      <c r="NB37" s="2">
        <v>14</v>
      </c>
      <c r="NC37" s="2">
        <v>12</v>
      </c>
      <c r="ND37" s="2">
        <v>0</v>
      </c>
      <c r="NE37" s="2">
        <v>2</v>
      </c>
      <c r="NF37" s="4">
        <v>0.86</v>
      </c>
      <c r="NG37" s="19">
        <f t="shared" si="45"/>
        <v>0</v>
      </c>
      <c r="NI37" s="2" t="s">
        <v>52</v>
      </c>
      <c r="NJ37" s="2">
        <v>14</v>
      </c>
      <c r="NK37" s="2">
        <v>12</v>
      </c>
      <c r="NL37" s="2">
        <v>0</v>
      </c>
      <c r="NM37" s="2">
        <v>2</v>
      </c>
      <c r="NN37" s="4">
        <v>0.86</v>
      </c>
      <c r="NO37" s="19">
        <f t="shared" si="46"/>
        <v>0</v>
      </c>
      <c r="NQ37" s="2" t="s">
        <v>52</v>
      </c>
      <c r="NR37" s="2">
        <v>14</v>
      </c>
      <c r="NS37" s="2">
        <v>12</v>
      </c>
      <c r="NT37" s="2">
        <v>0</v>
      </c>
      <c r="NU37" s="2">
        <v>2</v>
      </c>
      <c r="NV37" s="4">
        <v>0.86</v>
      </c>
      <c r="NW37" s="19">
        <f t="shared" si="47"/>
        <v>0</v>
      </c>
      <c r="NY37" s="2" t="s">
        <v>52</v>
      </c>
      <c r="NZ37" s="2">
        <v>14</v>
      </c>
      <c r="OA37" s="2">
        <v>12</v>
      </c>
      <c r="OB37" s="2">
        <v>0</v>
      </c>
      <c r="OC37" s="2">
        <v>2</v>
      </c>
      <c r="OD37" s="4">
        <v>0.86</v>
      </c>
      <c r="OE37" s="19">
        <f t="shared" si="48"/>
        <v>0</v>
      </c>
      <c r="OG37" s="2" t="s">
        <v>52</v>
      </c>
      <c r="OH37" s="2">
        <v>14</v>
      </c>
      <c r="OI37" s="2">
        <v>12</v>
      </c>
      <c r="OJ37" s="2">
        <v>0</v>
      </c>
      <c r="OK37" s="2">
        <v>2</v>
      </c>
      <c r="OL37" s="4">
        <v>0.86</v>
      </c>
      <c r="OM37" s="19">
        <f t="shared" si="114"/>
        <v>0</v>
      </c>
      <c r="OO37" s="2" t="s">
        <v>52</v>
      </c>
      <c r="OP37" s="2">
        <v>14</v>
      </c>
      <c r="OQ37" s="2">
        <v>12</v>
      </c>
      <c r="OR37" s="2">
        <v>0</v>
      </c>
      <c r="OS37" s="2">
        <v>2</v>
      </c>
      <c r="OT37" s="4">
        <f t="shared" si="110"/>
        <v>0.8571428571428571</v>
      </c>
      <c r="OU37" s="19">
        <f t="shared" si="50"/>
        <v>-2.8571428571428914E-3</v>
      </c>
      <c r="OW37" s="129" t="s">
        <v>52</v>
      </c>
      <c r="OX37" s="129">
        <v>14</v>
      </c>
      <c r="OY37" s="129">
        <v>12</v>
      </c>
      <c r="OZ37" s="129">
        <v>0</v>
      </c>
      <c r="PA37" s="129">
        <v>2</v>
      </c>
      <c r="PB37" s="135">
        <v>0.86</v>
      </c>
      <c r="PC37" s="132">
        <v>0</v>
      </c>
      <c r="PD37" s="129"/>
      <c r="PE37" s="129" t="s">
        <v>52</v>
      </c>
      <c r="PF37" s="129">
        <v>14</v>
      </c>
      <c r="PG37" s="129">
        <v>12</v>
      </c>
      <c r="PH37" s="129">
        <v>0</v>
      </c>
      <c r="PI37" s="129">
        <v>2</v>
      </c>
      <c r="PJ37" s="135">
        <v>0.86</v>
      </c>
      <c r="PK37" s="132">
        <v>0</v>
      </c>
      <c r="PM37" s="156" t="s">
        <v>52</v>
      </c>
      <c r="PN37" s="156">
        <v>14</v>
      </c>
      <c r="PO37" s="156">
        <v>12</v>
      </c>
      <c r="PP37" s="156">
        <v>0</v>
      </c>
      <c r="PQ37" s="156">
        <v>2</v>
      </c>
      <c r="PR37" s="162">
        <v>0.86</v>
      </c>
      <c r="PS37" s="132">
        <f t="shared" si="51"/>
        <v>0</v>
      </c>
      <c r="PT37" s="121"/>
      <c r="PU37" s="156" t="s">
        <v>52</v>
      </c>
      <c r="PV37" s="156">
        <v>14</v>
      </c>
      <c r="PW37" s="156">
        <v>12</v>
      </c>
      <c r="PX37" s="156">
        <v>0</v>
      </c>
      <c r="PY37" s="156">
        <v>2</v>
      </c>
      <c r="PZ37" s="162">
        <v>0.86</v>
      </c>
      <c r="QA37" s="132">
        <f t="shared" si="52"/>
        <v>0</v>
      </c>
      <c r="QB37" s="121"/>
      <c r="QC37" s="156" t="s">
        <v>52</v>
      </c>
      <c r="QD37" s="156">
        <v>14</v>
      </c>
      <c r="QE37" s="156">
        <v>12</v>
      </c>
      <c r="QF37" s="156">
        <v>0</v>
      </c>
      <c r="QG37" s="156">
        <v>2</v>
      </c>
      <c r="QH37" s="162">
        <v>0.86</v>
      </c>
      <c r="QI37" s="132">
        <f t="shared" si="53"/>
        <v>0</v>
      </c>
      <c r="QJ37" s="121"/>
      <c r="QK37" s="156" t="s">
        <v>52</v>
      </c>
      <c r="QL37" s="156">
        <v>14</v>
      </c>
      <c r="QM37" s="156">
        <v>12</v>
      </c>
      <c r="QN37" s="156">
        <v>0</v>
      </c>
      <c r="QO37" s="156">
        <v>2</v>
      </c>
      <c r="QP37" s="162">
        <v>0.86</v>
      </c>
      <c r="QQ37" s="132">
        <f t="shared" si="54"/>
        <v>0</v>
      </c>
      <c r="QR37" s="121"/>
      <c r="QS37" s="156" t="s">
        <v>52</v>
      </c>
      <c r="QT37" s="156">
        <v>14</v>
      </c>
      <c r="QU37" s="156">
        <v>12</v>
      </c>
      <c r="QV37" s="156">
        <v>0</v>
      </c>
      <c r="QW37" s="156">
        <v>2</v>
      </c>
      <c r="QX37" s="162">
        <v>0.86</v>
      </c>
      <c r="QY37" s="158">
        <f t="shared" si="55"/>
        <v>0</v>
      </c>
      <c r="QZ37" s="121"/>
      <c r="RA37" s="156" t="s">
        <v>52</v>
      </c>
      <c r="RB37" s="156">
        <v>14</v>
      </c>
      <c r="RC37" s="156">
        <v>12</v>
      </c>
      <c r="RD37" s="156">
        <v>0</v>
      </c>
      <c r="RE37" s="156">
        <v>2</v>
      </c>
      <c r="RF37" s="162">
        <v>0.86</v>
      </c>
      <c r="RG37" s="132">
        <f t="shared" si="56"/>
        <v>0</v>
      </c>
      <c r="RH37" s="121"/>
      <c r="RI37" s="121"/>
      <c r="RJ37" s="156" t="s">
        <v>52</v>
      </c>
      <c r="RK37" s="156">
        <v>14</v>
      </c>
      <c r="RL37" s="156">
        <v>12</v>
      </c>
      <c r="RM37" s="156">
        <v>0</v>
      </c>
      <c r="RN37" s="156">
        <v>2</v>
      </c>
      <c r="RO37" s="162">
        <f t="shared" si="57"/>
        <v>0.8571428571428571</v>
      </c>
      <c r="RP37" s="132">
        <f t="shared" si="58"/>
        <v>-2.8571428571428914E-3</v>
      </c>
      <c r="RQ37" s="121"/>
      <c r="RR37" s="121"/>
      <c r="RS37" s="121"/>
      <c r="RT37" s="121"/>
      <c r="RU37" s="121"/>
      <c r="RV37" s="121"/>
      <c r="RW37" s="132"/>
      <c r="RX37" s="121"/>
      <c r="RY37" s="121"/>
      <c r="RZ37" s="121"/>
      <c r="SA37" s="121"/>
      <c r="SB37" s="121"/>
      <c r="SC37" s="121"/>
      <c r="SD37" s="132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U37" s="157" t="s">
        <v>52</v>
      </c>
      <c r="SV37" s="157">
        <v>14</v>
      </c>
      <c r="SW37" s="157">
        <v>12</v>
      </c>
      <c r="SX37" s="157">
        <v>0</v>
      </c>
      <c r="SY37" s="157">
        <v>2</v>
      </c>
      <c r="SZ37" s="158">
        <f t="shared" si="111"/>
        <v>0.8571428571428571</v>
      </c>
      <c r="TA37" s="132">
        <f t="shared" si="59"/>
        <v>0</v>
      </c>
      <c r="TC37" s="157" t="s">
        <v>52</v>
      </c>
      <c r="TD37" s="157">
        <v>14</v>
      </c>
      <c r="TE37" s="157">
        <v>12</v>
      </c>
      <c r="TF37" s="157">
        <v>0</v>
      </c>
      <c r="TG37" s="157">
        <v>2</v>
      </c>
      <c r="TH37" s="158">
        <f t="shared" si="60"/>
        <v>0.8571428571428571</v>
      </c>
      <c r="TI37" s="132">
        <f t="shared" si="61"/>
        <v>0</v>
      </c>
      <c r="TK37" s="157" t="s">
        <v>52</v>
      </c>
      <c r="TL37" s="157">
        <v>14</v>
      </c>
      <c r="TM37" s="157">
        <v>12</v>
      </c>
      <c r="TN37" s="157">
        <v>0</v>
      </c>
      <c r="TO37" s="157">
        <v>2</v>
      </c>
      <c r="TP37" s="158">
        <f t="shared" si="62"/>
        <v>0.8571428571428571</v>
      </c>
      <c r="TQ37" s="132">
        <f t="shared" si="63"/>
        <v>0</v>
      </c>
      <c r="TS37" s="157" t="s">
        <v>52</v>
      </c>
      <c r="TT37" s="157">
        <v>14</v>
      </c>
      <c r="TU37" s="157">
        <v>12</v>
      </c>
      <c r="TV37" s="157">
        <v>0</v>
      </c>
      <c r="TW37" s="157">
        <v>2</v>
      </c>
      <c r="TX37" s="158">
        <f t="shared" si="64"/>
        <v>0.8571428571428571</v>
      </c>
      <c r="TY37" s="132">
        <f t="shared" si="65"/>
        <v>0</v>
      </c>
      <c r="UA37" s="157" t="s">
        <v>52</v>
      </c>
      <c r="UB37" s="157">
        <v>14</v>
      </c>
      <c r="UC37" s="157">
        <v>12</v>
      </c>
      <c r="UD37" s="157">
        <v>0</v>
      </c>
      <c r="UE37" s="157">
        <v>2</v>
      </c>
      <c r="UF37" s="158">
        <f t="shared" si="66"/>
        <v>0.8571428571428571</v>
      </c>
      <c r="UG37" s="132">
        <f t="shared" si="67"/>
        <v>0</v>
      </c>
      <c r="UI37" s="157" t="s">
        <v>52</v>
      </c>
      <c r="UJ37" s="157">
        <v>14</v>
      </c>
      <c r="UK37" s="157">
        <v>12</v>
      </c>
      <c r="UL37" s="157">
        <v>0</v>
      </c>
      <c r="UM37" s="157">
        <v>2</v>
      </c>
      <c r="UN37" s="158">
        <f t="shared" si="68"/>
        <v>0.8571428571428571</v>
      </c>
      <c r="UO37" s="132">
        <f t="shared" si="69"/>
        <v>0</v>
      </c>
      <c r="UQ37" s="157" t="s">
        <v>52</v>
      </c>
      <c r="UR37" s="157">
        <v>14</v>
      </c>
      <c r="US37" s="157">
        <v>12</v>
      </c>
      <c r="UT37" s="157">
        <v>0</v>
      </c>
      <c r="UU37" s="157">
        <v>2</v>
      </c>
      <c r="UV37" s="158">
        <f t="shared" si="70"/>
        <v>0.8571428571428571</v>
      </c>
      <c r="UW37" s="132">
        <f t="shared" si="71"/>
        <v>0</v>
      </c>
      <c r="UY37" s="157" t="s">
        <v>52</v>
      </c>
      <c r="UZ37" s="157">
        <v>14</v>
      </c>
      <c r="VA37" s="157">
        <v>12</v>
      </c>
      <c r="VB37" s="157">
        <v>0</v>
      </c>
      <c r="VC37" s="157">
        <v>2</v>
      </c>
      <c r="VD37" s="158">
        <f t="shared" si="72"/>
        <v>0.8571428571428571</v>
      </c>
      <c r="VE37" s="132">
        <f t="shared" si="73"/>
        <v>0</v>
      </c>
      <c r="VG37" s="157" t="s">
        <v>52</v>
      </c>
      <c r="VH37" s="157">
        <v>14</v>
      </c>
      <c r="VI37" s="157">
        <v>12</v>
      </c>
      <c r="VJ37" s="157">
        <v>0</v>
      </c>
      <c r="VK37" s="157">
        <v>2</v>
      </c>
      <c r="VL37" s="158">
        <f t="shared" si="74"/>
        <v>0.8571428571428571</v>
      </c>
      <c r="VM37" s="132">
        <f t="shared" si="75"/>
        <v>0</v>
      </c>
      <c r="VO37" s="157" t="s">
        <v>52</v>
      </c>
      <c r="VP37" s="157">
        <v>14</v>
      </c>
      <c r="VQ37" s="157">
        <v>12</v>
      </c>
      <c r="VR37" s="157">
        <v>0</v>
      </c>
      <c r="VS37" s="157">
        <v>2</v>
      </c>
      <c r="VT37" s="158">
        <f t="shared" si="76"/>
        <v>0.8571428571428571</v>
      </c>
      <c r="VU37" s="132">
        <f t="shared" si="77"/>
        <v>0</v>
      </c>
      <c r="VW37" s="157" t="s">
        <v>52</v>
      </c>
      <c r="VX37" s="157">
        <v>14</v>
      </c>
      <c r="VY37" s="157">
        <v>12</v>
      </c>
      <c r="VZ37" s="157">
        <v>0</v>
      </c>
      <c r="WA37" s="157">
        <v>2</v>
      </c>
      <c r="WB37" s="158">
        <f t="shared" si="78"/>
        <v>0.8571428571428571</v>
      </c>
      <c r="WC37" s="132">
        <f t="shared" si="79"/>
        <v>0</v>
      </c>
      <c r="WE37" s="157" t="s">
        <v>52</v>
      </c>
      <c r="WF37" s="157">
        <v>14</v>
      </c>
      <c r="WG37" s="157">
        <v>12</v>
      </c>
      <c r="WH37" s="157">
        <v>0</v>
      </c>
      <c r="WI37" s="157">
        <v>2</v>
      </c>
      <c r="WJ37" s="158">
        <f t="shared" si="112"/>
        <v>0.8571428571428571</v>
      </c>
      <c r="WK37" s="132">
        <f t="shared" si="113"/>
        <v>0</v>
      </c>
      <c r="WM37" s="157" t="s">
        <v>52</v>
      </c>
      <c r="WN37" s="157">
        <v>14</v>
      </c>
      <c r="WO37" s="157">
        <v>12</v>
      </c>
      <c r="WP37" s="157">
        <v>0</v>
      </c>
      <c r="WQ37" s="157">
        <v>2</v>
      </c>
      <c r="WR37" s="158">
        <f t="shared" si="82"/>
        <v>0.8571428571428571</v>
      </c>
      <c r="WS37" s="132">
        <f t="shared" si="83"/>
        <v>0</v>
      </c>
      <c r="WU37" s="157" t="s">
        <v>52</v>
      </c>
      <c r="WV37" s="157">
        <v>14</v>
      </c>
      <c r="WW37" s="157">
        <v>12</v>
      </c>
      <c r="WX37" s="157">
        <v>0</v>
      </c>
      <c r="WY37" s="157">
        <v>2</v>
      </c>
      <c r="WZ37" s="158">
        <f t="shared" si="84"/>
        <v>0.8571428571428571</v>
      </c>
      <c r="XA37" s="132">
        <f t="shared" si="85"/>
        <v>0</v>
      </c>
      <c r="XC37" s="157" t="s">
        <v>52</v>
      </c>
      <c r="XD37" s="157">
        <v>14</v>
      </c>
      <c r="XE37" s="157">
        <v>12</v>
      </c>
      <c r="XF37" s="157">
        <v>0</v>
      </c>
      <c r="XG37" s="157">
        <v>2</v>
      </c>
      <c r="XH37" s="158">
        <f t="shared" si="86"/>
        <v>0.8571428571428571</v>
      </c>
      <c r="XI37" s="132">
        <f t="shared" si="87"/>
        <v>0</v>
      </c>
      <c r="XK37" s="157" t="s">
        <v>52</v>
      </c>
      <c r="XL37" s="157">
        <v>14</v>
      </c>
      <c r="XM37" s="157">
        <v>12</v>
      </c>
      <c r="XN37" s="157">
        <v>0</v>
      </c>
      <c r="XO37" s="157">
        <v>2</v>
      </c>
      <c r="XP37" s="158">
        <f t="shared" si="88"/>
        <v>0.8571428571428571</v>
      </c>
      <c r="XQ37" s="132">
        <f t="shared" si="89"/>
        <v>0</v>
      </c>
      <c r="XS37" s="157" t="s">
        <v>52</v>
      </c>
      <c r="XT37" s="157">
        <v>14</v>
      </c>
      <c r="XU37" s="157">
        <v>12</v>
      </c>
      <c r="XV37" s="157">
        <v>0</v>
      </c>
      <c r="XW37" s="157">
        <v>2</v>
      </c>
      <c r="XX37" s="158">
        <f t="shared" si="90"/>
        <v>0.8571428571428571</v>
      </c>
      <c r="XY37" s="132">
        <f t="shared" si="91"/>
        <v>0</v>
      </c>
      <c r="YA37" s="157" t="s">
        <v>52</v>
      </c>
      <c r="YB37" s="157">
        <v>14</v>
      </c>
      <c r="YC37" s="157">
        <v>12</v>
      </c>
      <c r="YD37" s="157">
        <v>0</v>
      </c>
      <c r="YE37" s="157">
        <v>2</v>
      </c>
      <c r="YF37" s="158">
        <f t="shared" si="92"/>
        <v>0.8571428571428571</v>
      </c>
      <c r="YG37" s="132">
        <f t="shared" si="93"/>
        <v>0</v>
      </c>
      <c r="YI37" s="157" t="s">
        <v>52</v>
      </c>
      <c r="YJ37" s="157">
        <v>14</v>
      </c>
      <c r="YK37" s="157">
        <v>12</v>
      </c>
      <c r="YL37" s="157">
        <v>0</v>
      </c>
      <c r="YM37" s="157">
        <v>2</v>
      </c>
      <c r="YN37" s="158">
        <f t="shared" si="94"/>
        <v>0.8571428571428571</v>
      </c>
      <c r="YO37" s="132">
        <f t="shared" si="95"/>
        <v>0</v>
      </c>
      <c r="YQ37" s="157" t="s">
        <v>52</v>
      </c>
      <c r="YR37" s="157">
        <v>14</v>
      </c>
      <c r="YS37" s="157">
        <v>12</v>
      </c>
      <c r="YT37" s="157">
        <v>0</v>
      </c>
      <c r="YU37" s="157">
        <v>2</v>
      </c>
      <c r="YV37" s="158">
        <f t="shared" si="96"/>
        <v>0.8571428571428571</v>
      </c>
      <c r="YW37" s="132">
        <f t="shared" si="97"/>
        <v>0</v>
      </c>
      <c r="YY37" s="157" t="s">
        <v>52</v>
      </c>
      <c r="YZ37" s="157">
        <v>14</v>
      </c>
      <c r="ZA37" s="157">
        <v>12</v>
      </c>
      <c r="ZB37" s="157">
        <v>0</v>
      </c>
      <c r="ZC37" s="157">
        <v>2</v>
      </c>
      <c r="ZD37" s="158">
        <f t="shared" si="98"/>
        <v>0.8571428571428571</v>
      </c>
      <c r="ZE37" s="132">
        <f t="shared" si="99"/>
        <v>0</v>
      </c>
      <c r="ZG37" s="157" t="s">
        <v>52</v>
      </c>
      <c r="ZH37" s="157">
        <v>14</v>
      </c>
      <c r="ZI37" s="157">
        <v>12</v>
      </c>
      <c r="ZJ37" s="157">
        <v>0</v>
      </c>
      <c r="ZK37" s="157">
        <v>2</v>
      </c>
      <c r="ZL37" s="158">
        <f t="shared" si="100"/>
        <v>0.8571428571428571</v>
      </c>
      <c r="ZM37" s="132">
        <f t="shared" si="101"/>
        <v>0</v>
      </c>
      <c r="ZO37" s="157" t="s">
        <v>52</v>
      </c>
      <c r="ZP37" s="157">
        <v>14</v>
      </c>
      <c r="ZQ37" s="157">
        <v>12</v>
      </c>
      <c r="ZR37" s="157">
        <v>0</v>
      </c>
      <c r="ZS37" s="157">
        <v>2</v>
      </c>
      <c r="ZT37" s="158">
        <f t="shared" si="102"/>
        <v>0.8571428571428571</v>
      </c>
      <c r="ZU37" s="132">
        <f t="shared" si="103"/>
        <v>0</v>
      </c>
      <c r="ZW37" s="157" t="s">
        <v>52</v>
      </c>
      <c r="ZX37" s="157">
        <v>14</v>
      </c>
      <c r="ZY37" s="157">
        <v>12</v>
      </c>
      <c r="ZZ37" s="157">
        <v>0</v>
      </c>
      <c r="AAA37" s="157">
        <v>2</v>
      </c>
      <c r="AAB37" s="158">
        <f t="shared" si="104"/>
        <v>0.8571428571428571</v>
      </c>
      <c r="AAC37" s="132">
        <f t="shared" si="105"/>
        <v>0</v>
      </c>
      <c r="AAE37" s="157" t="s">
        <v>52</v>
      </c>
      <c r="AAF37" s="157">
        <v>14</v>
      </c>
      <c r="AAG37" s="157">
        <v>12</v>
      </c>
      <c r="AAH37" s="157">
        <v>0</v>
      </c>
      <c r="AAI37" s="157">
        <v>2</v>
      </c>
      <c r="AAJ37" s="158">
        <f t="shared" si="106"/>
        <v>0.8571428571428571</v>
      </c>
      <c r="AAK37" s="132">
        <f t="shared" si="107"/>
        <v>0</v>
      </c>
    </row>
    <row r="38" spans="1:713" ht="15">
      <c r="A38" s="19">
        <v>0</v>
      </c>
      <c r="B38" s="19"/>
      <c r="C38" s="18" t="s">
        <v>53</v>
      </c>
      <c r="D38" s="18">
        <v>3</v>
      </c>
      <c r="E38" s="18">
        <v>0</v>
      </c>
      <c r="F38" s="18">
        <v>3</v>
      </c>
      <c r="G38" s="18">
        <v>0</v>
      </c>
      <c r="H38" s="19">
        <v>0</v>
      </c>
      <c r="J38" s="58" t="s">
        <v>53</v>
      </c>
      <c r="K38" s="58">
        <v>3</v>
      </c>
      <c r="L38" s="58">
        <v>0</v>
      </c>
      <c r="M38" s="58">
        <v>3</v>
      </c>
      <c r="N38" s="58">
        <v>0</v>
      </c>
      <c r="O38" s="59">
        <v>0</v>
      </c>
      <c r="P38" s="59">
        <f t="shared" si="115"/>
        <v>0</v>
      </c>
      <c r="R38" s="18" t="s">
        <v>53</v>
      </c>
      <c r="S38" s="18">
        <v>3</v>
      </c>
      <c r="T38" s="18">
        <v>0</v>
      </c>
      <c r="U38" s="18">
        <v>3</v>
      </c>
      <c r="V38" s="18">
        <v>0</v>
      </c>
      <c r="W38" s="19">
        <v>0</v>
      </c>
      <c r="X38" s="19">
        <f t="shared" si="116"/>
        <v>0</v>
      </c>
      <c r="AF38" s="19">
        <f t="shared" si="117"/>
        <v>0</v>
      </c>
      <c r="AH38" s="19"/>
      <c r="AI38" s="19">
        <f t="shared" si="118"/>
        <v>0</v>
      </c>
      <c r="AK38" s="18" t="s">
        <v>54</v>
      </c>
      <c r="AL38" s="18">
        <v>36</v>
      </c>
      <c r="AM38" s="18">
        <v>36</v>
      </c>
      <c r="AN38" s="18">
        <v>0</v>
      </c>
      <c r="AO38" s="18">
        <v>0</v>
      </c>
      <c r="AP38" s="19">
        <f t="shared" si="119"/>
        <v>1</v>
      </c>
      <c r="AQ38" s="19">
        <f t="shared" ref="AQ38:AQ69" si="137">AP38-AE39</f>
        <v>0</v>
      </c>
      <c r="AS38" s="18" t="s">
        <v>54</v>
      </c>
      <c r="AT38" s="18">
        <v>36</v>
      </c>
      <c r="AU38" s="18">
        <v>36</v>
      </c>
      <c r="AV38" s="18">
        <v>0</v>
      </c>
      <c r="AW38" s="18">
        <v>0</v>
      </c>
      <c r="AX38" s="19">
        <v>1</v>
      </c>
      <c r="AY38" s="19">
        <f t="shared" si="120"/>
        <v>0</v>
      </c>
      <c r="BA38" s="18" t="s">
        <v>54</v>
      </c>
      <c r="BB38" s="18">
        <v>36</v>
      </c>
      <c r="BC38" s="18">
        <v>36</v>
      </c>
      <c r="BD38" s="18">
        <v>0</v>
      </c>
      <c r="BE38" s="18">
        <v>0</v>
      </c>
      <c r="BF38" s="19">
        <v>1</v>
      </c>
      <c r="BG38" s="19">
        <f t="shared" si="121"/>
        <v>0</v>
      </c>
      <c r="BI38" s="18" t="s">
        <v>54</v>
      </c>
      <c r="BJ38" s="18">
        <v>36</v>
      </c>
      <c r="BK38" s="18">
        <v>36</v>
      </c>
      <c r="BL38" s="18">
        <v>0</v>
      </c>
      <c r="BM38" s="18">
        <v>0</v>
      </c>
      <c r="BN38" s="19">
        <v>1</v>
      </c>
      <c r="BO38" s="19">
        <f t="shared" si="122"/>
        <v>0</v>
      </c>
      <c r="BQ38" s="18" t="s">
        <v>54</v>
      </c>
      <c r="BR38" s="18">
        <v>36</v>
      </c>
      <c r="BS38" s="18">
        <v>36</v>
      </c>
      <c r="BT38" s="18">
        <v>0</v>
      </c>
      <c r="BU38" s="18">
        <v>0</v>
      </c>
      <c r="BV38" s="19">
        <v>1</v>
      </c>
      <c r="BW38" s="19">
        <f t="shared" si="123"/>
        <v>0</v>
      </c>
      <c r="BY38" s="18" t="s">
        <v>54</v>
      </c>
      <c r="BZ38" s="18">
        <v>36</v>
      </c>
      <c r="CA38" s="18">
        <v>36</v>
      </c>
      <c r="CB38" s="18">
        <v>0</v>
      </c>
      <c r="CC38" s="18">
        <v>0</v>
      </c>
      <c r="CD38" s="19">
        <v>1</v>
      </c>
      <c r="CE38" s="19">
        <f t="shared" si="124"/>
        <v>0</v>
      </c>
      <c r="CG38" s="2" t="s">
        <v>54</v>
      </c>
      <c r="CH38" s="2">
        <v>36</v>
      </c>
      <c r="CI38" s="2">
        <v>36</v>
      </c>
      <c r="CJ38" s="2">
        <v>0</v>
      </c>
      <c r="CK38" s="2">
        <v>0</v>
      </c>
      <c r="CL38" s="4">
        <v>1</v>
      </c>
      <c r="CM38" s="19">
        <f t="shared" si="125"/>
        <v>0</v>
      </c>
      <c r="CO38" s="2" t="s">
        <v>54</v>
      </c>
      <c r="CP38" s="2">
        <v>36</v>
      </c>
      <c r="CQ38" s="2">
        <v>36</v>
      </c>
      <c r="CR38" s="2">
        <v>0</v>
      </c>
      <c r="CS38" s="2">
        <v>0</v>
      </c>
      <c r="CT38" s="4">
        <v>1</v>
      </c>
      <c r="CU38" s="19">
        <f t="shared" si="126"/>
        <v>0</v>
      </c>
      <c r="CW38" s="2" t="s">
        <v>54</v>
      </c>
      <c r="CX38" s="2">
        <v>36</v>
      </c>
      <c r="CY38" s="2">
        <v>36</v>
      </c>
      <c r="CZ38" s="2">
        <v>0</v>
      </c>
      <c r="DA38" s="2">
        <v>0</v>
      </c>
      <c r="DB38" s="4">
        <v>1</v>
      </c>
      <c r="DC38" s="19">
        <f t="shared" si="127"/>
        <v>0</v>
      </c>
      <c r="DE38" s="2" t="s">
        <v>54</v>
      </c>
      <c r="DF38" s="2">
        <v>36</v>
      </c>
      <c r="DG38" s="2">
        <v>36</v>
      </c>
      <c r="DH38" s="2">
        <v>0</v>
      </c>
      <c r="DI38" s="2">
        <v>0</v>
      </c>
      <c r="DJ38" s="4">
        <v>1</v>
      </c>
      <c r="DK38" s="19">
        <f t="shared" si="128"/>
        <v>0</v>
      </c>
      <c r="DM38" s="2" t="s">
        <v>54</v>
      </c>
      <c r="DN38" s="2">
        <v>36</v>
      </c>
      <c r="DO38" s="2">
        <v>36</v>
      </c>
      <c r="DP38" s="2">
        <v>0</v>
      </c>
      <c r="DQ38" s="2">
        <v>0</v>
      </c>
      <c r="DR38" s="4">
        <v>1</v>
      </c>
      <c r="DS38" s="19">
        <f t="shared" si="129"/>
        <v>0</v>
      </c>
      <c r="DU38" s="2" t="s">
        <v>54</v>
      </c>
      <c r="DV38" s="2">
        <v>36</v>
      </c>
      <c r="DW38" s="2">
        <v>36</v>
      </c>
      <c r="DX38" s="2">
        <v>0</v>
      </c>
      <c r="DY38" s="2">
        <v>0</v>
      </c>
      <c r="DZ38" s="4">
        <v>1</v>
      </c>
      <c r="EA38" s="19">
        <f t="shared" si="130"/>
        <v>0</v>
      </c>
      <c r="EC38" s="2" t="s">
        <v>54</v>
      </c>
      <c r="ED38" s="2">
        <v>36</v>
      </c>
      <c r="EE38" s="2">
        <v>36</v>
      </c>
      <c r="EF38" s="2">
        <v>0</v>
      </c>
      <c r="EG38" s="2">
        <v>0</v>
      </c>
      <c r="EH38" s="4">
        <v>1</v>
      </c>
      <c r="EI38" s="19">
        <f t="shared" si="131"/>
        <v>0</v>
      </c>
      <c r="EK38" s="2" t="s">
        <v>54</v>
      </c>
      <c r="EL38" s="2">
        <v>36</v>
      </c>
      <c r="EM38" s="2">
        <v>36</v>
      </c>
      <c r="EN38" s="2">
        <v>0</v>
      </c>
      <c r="EO38" s="2">
        <v>0</v>
      </c>
      <c r="EP38" s="4">
        <v>1</v>
      </c>
      <c r="EQ38" s="19">
        <f t="shared" si="132"/>
        <v>0</v>
      </c>
      <c r="ES38" s="2" t="s">
        <v>54</v>
      </c>
      <c r="ET38" s="2">
        <v>36</v>
      </c>
      <c r="EU38" s="2">
        <v>36</v>
      </c>
      <c r="EV38" s="2">
        <v>0</v>
      </c>
      <c r="EW38" s="2">
        <v>0</v>
      </c>
      <c r="EX38" s="4">
        <v>1</v>
      </c>
      <c r="EY38" s="19">
        <f t="shared" si="133"/>
        <v>0</v>
      </c>
      <c r="FA38" s="2" t="s">
        <v>54</v>
      </c>
      <c r="FB38" s="2">
        <v>36</v>
      </c>
      <c r="FC38" s="2">
        <v>36</v>
      </c>
      <c r="FD38" s="2">
        <v>0</v>
      </c>
      <c r="FE38" s="2">
        <v>0</v>
      </c>
      <c r="FF38" s="4">
        <v>1</v>
      </c>
      <c r="FG38" s="19">
        <f t="shared" si="134"/>
        <v>0</v>
      </c>
      <c r="FI38" s="2" t="s">
        <v>54</v>
      </c>
      <c r="FJ38" s="2">
        <v>36</v>
      </c>
      <c r="FK38" s="2">
        <v>36</v>
      </c>
      <c r="FL38" s="2">
        <v>0</v>
      </c>
      <c r="FM38" s="2">
        <v>0</v>
      </c>
      <c r="FN38" s="4">
        <v>1</v>
      </c>
      <c r="FO38" s="19">
        <f t="shared" si="135"/>
        <v>0</v>
      </c>
      <c r="FQ38" s="2" t="s">
        <v>54</v>
      </c>
      <c r="FR38" s="2">
        <v>36</v>
      </c>
      <c r="FS38" s="2">
        <v>36</v>
      </c>
      <c r="FT38" s="2">
        <v>0</v>
      </c>
      <c r="FU38" s="2">
        <v>0</v>
      </c>
      <c r="FV38" s="4">
        <v>1</v>
      </c>
      <c r="FW38" s="19">
        <f t="shared" si="136"/>
        <v>0</v>
      </c>
      <c r="FY38" s="2" t="s">
        <v>54</v>
      </c>
      <c r="FZ38" s="2">
        <v>36</v>
      </c>
      <c r="GA38" s="2">
        <v>36</v>
      </c>
      <c r="GB38" s="2">
        <v>0</v>
      </c>
      <c r="GC38" s="2">
        <v>0</v>
      </c>
      <c r="GD38" s="4">
        <v>1</v>
      </c>
      <c r="GE38" s="19">
        <f t="shared" si="23"/>
        <v>0</v>
      </c>
      <c r="GG38" s="2" t="s">
        <v>54</v>
      </c>
      <c r="GH38" s="2">
        <v>36</v>
      </c>
      <c r="GI38" s="2">
        <v>36</v>
      </c>
      <c r="GJ38" s="2">
        <v>0</v>
      </c>
      <c r="GK38" s="2">
        <v>0</v>
      </c>
      <c r="GL38" s="4">
        <v>1</v>
      </c>
      <c r="GM38" s="19">
        <f t="shared" si="24"/>
        <v>0</v>
      </c>
      <c r="GO38" s="2" t="s">
        <v>54</v>
      </c>
      <c r="GP38" s="2">
        <v>36</v>
      </c>
      <c r="GQ38" s="2">
        <v>36</v>
      </c>
      <c r="GR38" s="2">
        <v>0</v>
      </c>
      <c r="GS38" s="2">
        <v>0</v>
      </c>
      <c r="GT38" s="4">
        <v>1</v>
      </c>
      <c r="GU38" s="19">
        <f t="shared" si="25"/>
        <v>0</v>
      </c>
      <c r="GW38" s="2" t="s">
        <v>54</v>
      </c>
      <c r="GX38" s="2">
        <v>36</v>
      </c>
      <c r="GY38" s="2">
        <v>36</v>
      </c>
      <c r="GZ38" s="2">
        <v>0</v>
      </c>
      <c r="HA38" s="2">
        <v>0</v>
      </c>
      <c r="HB38" s="4">
        <v>1</v>
      </c>
      <c r="HC38" s="19">
        <f t="shared" si="26"/>
        <v>0</v>
      </c>
      <c r="HE38" s="2" t="s">
        <v>54</v>
      </c>
      <c r="HF38" s="2">
        <v>36</v>
      </c>
      <c r="HG38" s="2">
        <v>36</v>
      </c>
      <c r="HH38" s="2">
        <v>0</v>
      </c>
      <c r="HI38" s="2">
        <v>0</v>
      </c>
      <c r="HJ38" s="4">
        <v>1</v>
      </c>
      <c r="HK38" s="19">
        <f t="shared" si="27"/>
        <v>0</v>
      </c>
      <c r="HM38" s="2" t="s">
        <v>54</v>
      </c>
      <c r="HN38" s="2">
        <v>36</v>
      </c>
      <c r="HO38" s="2">
        <v>36</v>
      </c>
      <c r="HP38" s="2">
        <v>0</v>
      </c>
      <c r="HQ38" s="2">
        <v>0</v>
      </c>
      <c r="HR38" s="4">
        <v>1</v>
      </c>
      <c r="HS38" s="19">
        <f t="shared" si="28"/>
        <v>0</v>
      </c>
      <c r="HU38" s="2" t="s">
        <v>54</v>
      </c>
      <c r="HV38" s="2">
        <v>36</v>
      </c>
      <c r="HW38" s="2">
        <v>36</v>
      </c>
      <c r="HX38" s="2">
        <v>0</v>
      </c>
      <c r="HY38" s="2">
        <v>0</v>
      </c>
      <c r="HZ38" s="4">
        <v>1</v>
      </c>
      <c r="IA38" s="19">
        <f t="shared" si="29"/>
        <v>0</v>
      </c>
      <c r="IC38" s="2" t="s">
        <v>54</v>
      </c>
      <c r="ID38" s="2">
        <v>36</v>
      </c>
      <c r="IE38" s="2">
        <v>36</v>
      </c>
      <c r="IF38" s="2">
        <v>0</v>
      </c>
      <c r="IG38" s="2">
        <v>0</v>
      </c>
      <c r="IH38" s="4">
        <v>1</v>
      </c>
      <c r="II38" s="19">
        <f t="shared" si="30"/>
        <v>0</v>
      </c>
      <c r="IK38" s="2" t="s">
        <v>54</v>
      </c>
      <c r="IL38" s="2">
        <v>36</v>
      </c>
      <c r="IM38" s="2">
        <v>36</v>
      </c>
      <c r="IN38" s="2">
        <v>0</v>
      </c>
      <c r="IO38" s="2">
        <v>0</v>
      </c>
      <c r="IP38" s="4">
        <v>1</v>
      </c>
      <c r="IQ38" s="19">
        <f t="shared" si="31"/>
        <v>0</v>
      </c>
      <c r="IS38" s="2" t="s">
        <v>54</v>
      </c>
      <c r="IT38" s="2">
        <v>36</v>
      </c>
      <c r="IU38" s="2">
        <v>36</v>
      </c>
      <c r="IV38" s="2">
        <v>0</v>
      </c>
      <c r="IW38" s="2">
        <v>0</v>
      </c>
      <c r="IX38" s="4">
        <v>1</v>
      </c>
      <c r="IY38" s="19">
        <f t="shared" si="32"/>
        <v>0</v>
      </c>
      <c r="JA38" s="2" t="s">
        <v>54</v>
      </c>
      <c r="JB38" s="2">
        <v>36</v>
      </c>
      <c r="JC38" s="2">
        <v>36</v>
      </c>
      <c r="JD38" s="2">
        <v>0</v>
      </c>
      <c r="JE38" s="2">
        <v>0</v>
      </c>
      <c r="JF38" s="4">
        <v>1</v>
      </c>
      <c r="JG38" s="19">
        <f t="shared" si="33"/>
        <v>0</v>
      </c>
      <c r="JI38" s="2" t="s">
        <v>54</v>
      </c>
      <c r="JJ38" s="2">
        <v>36</v>
      </c>
      <c r="JK38" s="2">
        <v>36</v>
      </c>
      <c r="JL38" s="2">
        <v>0</v>
      </c>
      <c r="JM38" s="2">
        <v>0</v>
      </c>
      <c r="JN38" s="4">
        <v>1</v>
      </c>
      <c r="JO38" s="19">
        <f t="shared" si="34"/>
        <v>0</v>
      </c>
      <c r="JQ38" s="2" t="s">
        <v>54</v>
      </c>
      <c r="JR38" s="2">
        <v>36</v>
      </c>
      <c r="JS38" s="2">
        <v>36</v>
      </c>
      <c r="JT38" s="2">
        <v>0</v>
      </c>
      <c r="JU38" s="2">
        <v>0</v>
      </c>
      <c r="JV38" s="4">
        <v>1</v>
      </c>
      <c r="JW38" s="19">
        <f t="shared" si="35"/>
        <v>0</v>
      </c>
      <c r="JY38" s="2" t="s">
        <v>54</v>
      </c>
      <c r="JZ38" s="2">
        <v>36</v>
      </c>
      <c r="KA38" s="2">
        <v>36</v>
      </c>
      <c r="KB38" s="2">
        <v>0</v>
      </c>
      <c r="KC38" s="2">
        <v>0</v>
      </c>
      <c r="KD38" s="4">
        <v>1</v>
      </c>
      <c r="KE38" s="19">
        <f t="shared" si="36"/>
        <v>0</v>
      </c>
      <c r="KG38" s="2" t="s">
        <v>54</v>
      </c>
      <c r="KH38" s="2">
        <v>36</v>
      </c>
      <c r="KI38" s="2">
        <v>36</v>
      </c>
      <c r="KJ38" s="2">
        <v>0</v>
      </c>
      <c r="KK38" s="2">
        <v>0</v>
      </c>
      <c r="KL38" s="4">
        <v>1</v>
      </c>
      <c r="KM38" s="19">
        <f t="shared" si="37"/>
        <v>0</v>
      </c>
      <c r="KO38" s="2" t="s">
        <v>54</v>
      </c>
      <c r="KP38" s="2">
        <v>36</v>
      </c>
      <c r="KQ38" s="2">
        <v>36</v>
      </c>
      <c r="KR38" s="2">
        <v>0</v>
      </c>
      <c r="KS38" s="2">
        <v>0</v>
      </c>
      <c r="KT38" s="4">
        <v>1</v>
      </c>
      <c r="KU38" s="19">
        <f t="shared" si="38"/>
        <v>0</v>
      </c>
      <c r="KW38" s="2" t="s">
        <v>54</v>
      </c>
      <c r="KX38" s="2">
        <v>36</v>
      </c>
      <c r="KY38" s="2">
        <v>36</v>
      </c>
      <c r="KZ38" s="2">
        <v>0</v>
      </c>
      <c r="LA38" s="2">
        <v>0</v>
      </c>
      <c r="LB38" s="4">
        <v>1</v>
      </c>
      <c r="LC38" s="19">
        <f t="shared" si="39"/>
        <v>0</v>
      </c>
      <c r="LE38" s="2" t="s">
        <v>54</v>
      </c>
      <c r="LF38" s="2">
        <v>36</v>
      </c>
      <c r="LG38" s="2">
        <v>36</v>
      </c>
      <c r="LH38" s="2">
        <v>0</v>
      </c>
      <c r="LI38" s="2">
        <v>0</v>
      </c>
      <c r="LJ38" s="4">
        <v>1</v>
      </c>
      <c r="LK38" s="19">
        <f t="shared" si="40"/>
        <v>0</v>
      </c>
      <c r="LM38" s="2" t="s">
        <v>54</v>
      </c>
      <c r="LN38" s="2">
        <v>36</v>
      </c>
      <c r="LO38" s="2">
        <v>36</v>
      </c>
      <c r="LP38" s="2">
        <v>0</v>
      </c>
      <c r="LQ38" s="2">
        <v>0</v>
      </c>
      <c r="LR38" s="4">
        <v>1</v>
      </c>
      <c r="LS38" s="19">
        <f t="shared" si="41"/>
        <v>0</v>
      </c>
      <c r="LU38" s="2" t="s">
        <v>54</v>
      </c>
      <c r="LV38" s="2">
        <v>72</v>
      </c>
      <c r="LW38" s="2">
        <v>72</v>
      </c>
      <c r="LX38" s="2">
        <v>0</v>
      </c>
      <c r="LY38" s="2">
        <v>0</v>
      </c>
      <c r="LZ38" s="4">
        <v>1</v>
      </c>
      <c r="MA38" s="19">
        <f t="shared" si="42"/>
        <v>0</v>
      </c>
      <c r="MC38" s="2" t="s">
        <v>54</v>
      </c>
      <c r="MD38" s="2">
        <v>72</v>
      </c>
      <c r="ME38" s="2">
        <v>72</v>
      </c>
      <c r="MF38" s="2">
        <v>0</v>
      </c>
      <c r="MG38" s="2">
        <v>0</v>
      </c>
      <c r="MH38" s="4">
        <f t="shared" si="108"/>
        <v>1</v>
      </c>
      <c r="MI38" s="19">
        <f t="shared" si="43"/>
        <v>0</v>
      </c>
      <c r="MK38" s="2" t="s">
        <v>54</v>
      </c>
      <c r="ML38" s="2">
        <v>72</v>
      </c>
      <c r="MM38" s="2">
        <v>72</v>
      </c>
      <c r="MN38" s="2">
        <v>0</v>
      </c>
      <c r="MO38" s="2">
        <v>0</v>
      </c>
      <c r="MP38" s="4">
        <v>1</v>
      </c>
      <c r="MQ38" s="19">
        <f t="shared" si="109"/>
        <v>0</v>
      </c>
      <c r="MS38" s="2" t="s">
        <v>54</v>
      </c>
      <c r="MT38" s="2">
        <v>72</v>
      </c>
      <c r="MU38" s="2">
        <v>72</v>
      </c>
      <c r="MV38" s="2">
        <v>0</v>
      </c>
      <c r="MW38" s="2">
        <v>0</v>
      </c>
      <c r="MX38" s="4">
        <v>1</v>
      </c>
      <c r="MY38" s="19">
        <f t="shared" si="44"/>
        <v>0</v>
      </c>
      <c r="NA38" s="2" t="s">
        <v>54</v>
      </c>
      <c r="NB38" s="2">
        <v>72</v>
      </c>
      <c r="NC38" s="2">
        <v>72</v>
      </c>
      <c r="ND38" s="2">
        <v>0</v>
      </c>
      <c r="NE38" s="2">
        <v>0</v>
      </c>
      <c r="NF38" s="4">
        <v>1</v>
      </c>
      <c r="NG38" s="19">
        <f t="shared" si="45"/>
        <v>0</v>
      </c>
      <c r="NI38" s="2" t="s">
        <v>54</v>
      </c>
      <c r="NJ38" s="2">
        <v>72</v>
      </c>
      <c r="NK38" s="2">
        <v>72</v>
      </c>
      <c r="NL38" s="2">
        <v>0</v>
      </c>
      <c r="NM38" s="2">
        <v>0</v>
      </c>
      <c r="NN38" s="4">
        <v>1</v>
      </c>
      <c r="NO38" s="19">
        <f t="shared" si="46"/>
        <v>0</v>
      </c>
      <c r="NQ38" s="2" t="s">
        <v>54</v>
      </c>
      <c r="NR38" s="2">
        <v>72</v>
      </c>
      <c r="NS38" s="2">
        <v>72</v>
      </c>
      <c r="NT38" s="2">
        <v>0</v>
      </c>
      <c r="NU38" s="2">
        <v>0</v>
      </c>
      <c r="NV38" s="4">
        <v>1</v>
      </c>
      <c r="NW38" s="19">
        <f t="shared" si="47"/>
        <v>0</v>
      </c>
      <c r="NY38" s="2" t="s">
        <v>54</v>
      </c>
      <c r="NZ38" s="2">
        <v>72</v>
      </c>
      <c r="OA38" s="2">
        <v>72</v>
      </c>
      <c r="OB38" s="2">
        <v>0</v>
      </c>
      <c r="OC38" s="2">
        <v>0</v>
      </c>
      <c r="OD38" s="4">
        <v>1</v>
      </c>
      <c r="OE38" s="19">
        <f t="shared" si="48"/>
        <v>0</v>
      </c>
      <c r="OG38" s="2" t="s">
        <v>54</v>
      </c>
      <c r="OH38" s="2">
        <v>72</v>
      </c>
      <c r="OI38" s="2">
        <v>72</v>
      </c>
      <c r="OJ38" s="2">
        <v>0</v>
      </c>
      <c r="OK38" s="2">
        <v>0</v>
      </c>
      <c r="OL38" s="4">
        <v>1</v>
      </c>
      <c r="OM38" s="19">
        <f t="shared" si="114"/>
        <v>0</v>
      </c>
      <c r="OO38" s="2" t="s">
        <v>54</v>
      </c>
      <c r="OP38" s="2">
        <v>72</v>
      </c>
      <c r="OQ38" s="2">
        <v>72</v>
      </c>
      <c r="OR38" s="2">
        <v>0</v>
      </c>
      <c r="OS38" s="2">
        <v>0</v>
      </c>
      <c r="OT38" s="4">
        <f t="shared" si="110"/>
        <v>1</v>
      </c>
      <c r="OU38" s="19">
        <f t="shared" si="50"/>
        <v>0</v>
      </c>
      <c r="OW38" s="129" t="s">
        <v>54</v>
      </c>
      <c r="OX38" s="129">
        <v>72</v>
      </c>
      <c r="OY38" s="129">
        <v>72</v>
      </c>
      <c r="OZ38" s="129">
        <v>0</v>
      </c>
      <c r="PA38" s="129">
        <v>0</v>
      </c>
      <c r="PB38" s="135">
        <v>1</v>
      </c>
      <c r="PC38" s="132">
        <v>0</v>
      </c>
      <c r="PD38" s="129"/>
      <c r="PE38" s="129" t="s">
        <v>54</v>
      </c>
      <c r="PF38" s="129">
        <v>72</v>
      </c>
      <c r="PG38" s="129">
        <v>72</v>
      </c>
      <c r="PH38" s="129">
        <v>0</v>
      </c>
      <c r="PI38" s="129">
        <v>0</v>
      </c>
      <c r="PJ38" s="135">
        <v>1</v>
      </c>
      <c r="PK38" s="132">
        <v>0</v>
      </c>
      <c r="PM38" s="156" t="s">
        <v>54</v>
      </c>
      <c r="PN38" s="156">
        <v>72</v>
      </c>
      <c r="PO38" s="156">
        <v>72</v>
      </c>
      <c r="PP38" s="156">
        <v>0</v>
      </c>
      <c r="PQ38" s="156">
        <v>0</v>
      </c>
      <c r="PR38" s="162">
        <v>1</v>
      </c>
      <c r="PS38" s="132">
        <f t="shared" si="51"/>
        <v>0</v>
      </c>
      <c r="PT38" s="121"/>
      <c r="PU38" s="156" t="s">
        <v>54</v>
      </c>
      <c r="PV38" s="156">
        <v>72</v>
      </c>
      <c r="PW38" s="156">
        <v>72</v>
      </c>
      <c r="PX38" s="156">
        <v>0</v>
      </c>
      <c r="PY38" s="156">
        <v>0</v>
      </c>
      <c r="PZ38" s="162">
        <v>1</v>
      </c>
      <c r="QA38" s="132">
        <f t="shared" si="52"/>
        <v>0</v>
      </c>
      <c r="QB38" s="121"/>
      <c r="QC38" s="156" t="s">
        <v>54</v>
      </c>
      <c r="QD38" s="156">
        <v>72</v>
      </c>
      <c r="QE38" s="156">
        <v>72</v>
      </c>
      <c r="QF38" s="156">
        <v>0</v>
      </c>
      <c r="QG38" s="156">
        <v>0</v>
      </c>
      <c r="QH38" s="162">
        <v>1</v>
      </c>
      <c r="QI38" s="132">
        <f t="shared" si="53"/>
        <v>0</v>
      </c>
      <c r="QJ38" s="121"/>
      <c r="QK38" s="156" t="s">
        <v>54</v>
      </c>
      <c r="QL38" s="156">
        <v>72</v>
      </c>
      <c r="QM38" s="156">
        <v>72</v>
      </c>
      <c r="QN38" s="156">
        <v>0</v>
      </c>
      <c r="QO38" s="156">
        <v>0</v>
      </c>
      <c r="QP38" s="162">
        <v>1</v>
      </c>
      <c r="QQ38" s="132">
        <f t="shared" si="54"/>
        <v>0</v>
      </c>
      <c r="QR38" s="121"/>
      <c r="QS38" s="156" t="s">
        <v>54</v>
      </c>
      <c r="QT38" s="156">
        <v>72</v>
      </c>
      <c r="QU38" s="156">
        <v>72</v>
      </c>
      <c r="QV38" s="156">
        <v>0</v>
      </c>
      <c r="QW38" s="156">
        <v>0</v>
      </c>
      <c r="QX38" s="162">
        <v>1</v>
      </c>
      <c r="QY38" s="158">
        <f t="shared" si="55"/>
        <v>0</v>
      </c>
      <c r="QZ38" s="121"/>
      <c r="RA38" s="156" t="s">
        <v>54</v>
      </c>
      <c r="RB38" s="156">
        <v>72</v>
      </c>
      <c r="RC38" s="156">
        <v>72</v>
      </c>
      <c r="RD38" s="156">
        <v>0</v>
      </c>
      <c r="RE38" s="156">
        <v>0</v>
      </c>
      <c r="RF38" s="162">
        <v>1</v>
      </c>
      <c r="RG38" s="132">
        <f t="shared" si="56"/>
        <v>0</v>
      </c>
      <c r="RH38" s="121"/>
      <c r="RI38" s="121"/>
      <c r="RJ38" s="156" t="s">
        <v>54</v>
      </c>
      <c r="RK38" s="156">
        <v>72</v>
      </c>
      <c r="RL38" s="156">
        <v>72</v>
      </c>
      <c r="RM38" s="156">
        <v>0</v>
      </c>
      <c r="RN38" s="156">
        <v>0</v>
      </c>
      <c r="RO38" s="162">
        <f t="shared" si="57"/>
        <v>1</v>
      </c>
      <c r="RP38" s="132">
        <f t="shared" si="58"/>
        <v>0</v>
      </c>
      <c r="RQ38" s="121"/>
      <c r="RR38" s="121"/>
      <c r="RS38" s="121"/>
      <c r="RT38" s="121"/>
      <c r="RU38" s="121"/>
      <c r="RV38" s="121"/>
      <c r="RW38" s="132"/>
      <c r="RX38" s="121"/>
      <c r="RY38" s="121"/>
      <c r="RZ38" s="121"/>
      <c r="SA38" s="121"/>
      <c r="SB38" s="121"/>
      <c r="SC38" s="121"/>
      <c r="SD38" s="132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U38" s="157" t="s">
        <v>54</v>
      </c>
      <c r="SV38" s="157">
        <v>72</v>
      </c>
      <c r="SW38" s="157">
        <v>72</v>
      </c>
      <c r="SX38" s="157">
        <v>0</v>
      </c>
      <c r="SY38" s="157">
        <v>0</v>
      </c>
      <c r="SZ38" s="158">
        <f t="shared" si="111"/>
        <v>1</v>
      </c>
      <c r="TA38" s="132">
        <f t="shared" si="59"/>
        <v>0</v>
      </c>
      <c r="TC38" s="157" t="s">
        <v>54</v>
      </c>
      <c r="TD38" s="157">
        <v>72</v>
      </c>
      <c r="TE38" s="157">
        <v>72</v>
      </c>
      <c r="TF38" s="157">
        <v>0</v>
      </c>
      <c r="TG38" s="157">
        <v>0</v>
      </c>
      <c r="TH38" s="158">
        <f t="shared" si="60"/>
        <v>1</v>
      </c>
      <c r="TI38" s="132">
        <f t="shared" si="61"/>
        <v>0</v>
      </c>
      <c r="TK38" s="157" t="s">
        <v>54</v>
      </c>
      <c r="TL38" s="157">
        <v>72</v>
      </c>
      <c r="TM38" s="157">
        <v>72</v>
      </c>
      <c r="TN38" s="157">
        <v>0</v>
      </c>
      <c r="TO38" s="157">
        <v>0</v>
      </c>
      <c r="TP38" s="158">
        <f t="shared" si="62"/>
        <v>1</v>
      </c>
      <c r="TQ38" s="132">
        <f t="shared" si="63"/>
        <v>0</v>
      </c>
      <c r="TS38" s="157" t="s">
        <v>54</v>
      </c>
      <c r="TT38" s="157">
        <v>72</v>
      </c>
      <c r="TU38" s="157">
        <v>72</v>
      </c>
      <c r="TV38" s="157">
        <v>0</v>
      </c>
      <c r="TW38" s="157">
        <v>0</v>
      </c>
      <c r="TX38" s="158">
        <f t="shared" si="64"/>
        <v>1</v>
      </c>
      <c r="TY38" s="132">
        <f t="shared" si="65"/>
        <v>0</v>
      </c>
      <c r="UA38" s="157" t="s">
        <v>54</v>
      </c>
      <c r="UB38" s="157">
        <v>72</v>
      </c>
      <c r="UC38" s="157">
        <v>72</v>
      </c>
      <c r="UD38" s="157">
        <v>0</v>
      </c>
      <c r="UE38" s="157">
        <v>0</v>
      </c>
      <c r="UF38" s="158">
        <f t="shared" si="66"/>
        <v>1</v>
      </c>
      <c r="UG38" s="132">
        <f t="shared" si="67"/>
        <v>0</v>
      </c>
      <c r="UI38" s="157" t="s">
        <v>54</v>
      </c>
      <c r="UJ38" s="157">
        <v>72</v>
      </c>
      <c r="UK38" s="157">
        <v>72</v>
      </c>
      <c r="UL38" s="157">
        <v>0</v>
      </c>
      <c r="UM38" s="157">
        <v>0</v>
      </c>
      <c r="UN38" s="158">
        <f t="shared" si="68"/>
        <v>1</v>
      </c>
      <c r="UO38" s="132">
        <f t="shared" si="69"/>
        <v>0</v>
      </c>
      <c r="UQ38" s="157" t="s">
        <v>54</v>
      </c>
      <c r="UR38" s="157">
        <v>72</v>
      </c>
      <c r="US38" s="157">
        <v>72</v>
      </c>
      <c r="UT38" s="157">
        <v>0</v>
      </c>
      <c r="UU38" s="157">
        <v>0</v>
      </c>
      <c r="UV38" s="158">
        <f t="shared" si="70"/>
        <v>1</v>
      </c>
      <c r="UW38" s="132">
        <f t="shared" si="71"/>
        <v>0</v>
      </c>
      <c r="UY38" s="157" t="s">
        <v>54</v>
      </c>
      <c r="UZ38" s="157">
        <v>72</v>
      </c>
      <c r="VA38" s="157">
        <v>72</v>
      </c>
      <c r="VB38" s="157">
        <v>0</v>
      </c>
      <c r="VC38" s="157">
        <v>0</v>
      </c>
      <c r="VD38" s="158">
        <f t="shared" si="72"/>
        <v>1</v>
      </c>
      <c r="VE38" s="132">
        <f t="shared" si="73"/>
        <v>0</v>
      </c>
      <c r="VG38" s="157" t="s">
        <v>54</v>
      </c>
      <c r="VH38" s="157">
        <v>72</v>
      </c>
      <c r="VI38" s="157">
        <v>72</v>
      </c>
      <c r="VJ38" s="157">
        <v>0</v>
      </c>
      <c r="VK38" s="157">
        <v>0</v>
      </c>
      <c r="VL38" s="158">
        <f t="shared" si="74"/>
        <v>1</v>
      </c>
      <c r="VM38" s="132">
        <f t="shared" si="75"/>
        <v>0</v>
      </c>
      <c r="VO38" s="157" t="s">
        <v>54</v>
      </c>
      <c r="VP38" s="157">
        <v>72</v>
      </c>
      <c r="VQ38" s="157">
        <v>72</v>
      </c>
      <c r="VR38" s="157">
        <v>0</v>
      </c>
      <c r="VS38" s="157">
        <v>0</v>
      </c>
      <c r="VT38" s="158">
        <f t="shared" si="76"/>
        <v>1</v>
      </c>
      <c r="VU38" s="132">
        <f t="shared" si="77"/>
        <v>0</v>
      </c>
      <c r="VW38" s="157" t="s">
        <v>54</v>
      </c>
      <c r="VX38" s="157">
        <v>72</v>
      </c>
      <c r="VY38" s="157">
        <v>72</v>
      </c>
      <c r="VZ38" s="157">
        <v>0</v>
      </c>
      <c r="WA38" s="157">
        <v>0</v>
      </c>
      <c r="WB38" s="158">
        <f t="shared" si="78"/>
        <v>1</v>
      </c>
      <c r="WC38" s="132">
        <f t="shared" si="79"/>
        <v>0</v>
      </c>
      <c r="WE38" s="157" t="s">
        <v>54</v>
      </c>
      <c r="WF38" s="157">
        <v>72</v>
      </c>
      <c r="WG38" s="157">
        <v>72</v>
      </c>
      <c r="WH38" s="157">
        <v>0</v>
      </c>
      <c r="WI38" s="157">
        <v>0</v>
      </c>
      <c r="WJ38" s="158">
        <f t="shared" si="112"/>
        <v>1</v>
      </c>
      <c r="WK38" s="132">
        <f t="shared" si="113"/>
        <v>0</v>
      </c>
      <c r="WM38" s="157" t="s">
        <v>54</v>
      </c>
      <c r="WN38" s="157">
        <v>72</v>
      </c>
      <c r="WO38" s="157">
        <v>72</v>
      </c>
      <c r="WP38" s="157">
        <v>0</v>
      </c>
      <c r="WQ38" s="157">
        <v>0</v>
      </c>
      <c r="WR38" s="158">
        <f t="shared" si="82"/>
        <v>1</v>
      </c>
      <c r="WS38" s="132">
        <f t="shared" si="83"/>
        <v>0</v>
      </c>
      <c r="WU38" s="157" t="s">
        <v>54</v>
      </c>
      <c r="WV38" s="157">
        <v>72</v>
      </c>
      <c r="WW38" s="157">
        <v>72</v>
      </c>
      <c r="WX38" s="157">
        <v>0</v>
      </c>
      <c r="WY38" s="157">
        <v>0</v>
      </c>
      <c r="WZ38" s="158">
        <f t="shared" si="84"/>
        <v>1</v>
      </c>
      <c r="XA38" s="132">
        <f t="shared" si="85"/>
        <v>0</v>
      </c>
      <c r="XC38" s="157" t="s">
        <v>54</v>
      </c>
      <c r="XD38" s="157">
        <v>72</v>
      </c>
      <c r="XE38" s="157">
        <v>72</v>
      </c>
      <c r="XF38" s="157">
        <v>0</v>
      </c>
      <c r="XG38" s="157">
        <v>0</v>
      </c>
      <c r="XH38" s="158">
        <f t="shared" si="86"/>
        <v>1</v>
      </c>
      <c r="XI38" s="132">
        <f t="shared" si="87"/>
        <v>0</v>
      </c>
      <c r="XK38" s="157" t="s">
        <v>54</v>
      </c>
      <c r="XL38" s="157">
        <v>72</v>
      </c>
      <c r="XM38" s="157">
        <v>72</v>
      </c>
      <c r="XN38" s="157">
        <v>0</v>
      </c>
      <c r="XO38" s="157">
        <v>0</v>
      </c>
      <c r="XP38" s="158">
        <f t="shared" si="88"/>
        <v>1</v>
      </c>
      <c r="XQ38" s="132">
        <f t="shared" si="89"/>
        <v>0</v>
      </c>
      <c r="XS38" s="157" t="s">
        <v>54</v>
      </c>
      <c r="XT38" s="157">
        <v>72</v>
      </c>
      <c r="XU38" s="157">
        <v>72</v>
      </c>
      <c r="XV38" s="157">
        <v>0</v>
      </c>
      <c r="XW38" s="157">
        <v>0</v>
      </c>
      <c r="XX38" s="158">
        <f t="shared" si="90"/>
        <v>1</v>
      </c>
      <c r="XY38" s="132">
        <f t="shared" si="91"/>
        <v>0</v>
      </c>
      <c r="YA38" s="157" t="s">
        <v>54</v>
      </c>
      <c r="YB38" s="157">
        <v>72</v>
      </c>
      <c r="YC38" s="157">
        <v>72</v>
      </c>
      <c r="YD38" s="157">
        <v>0</v>
      </c>
      <c r="YE38" s="157">
        <v>0</v>
      </c>
      <c r="YF38" s="158">
        <f t="shared" si="92"/>
        <v>1</v>
      </c>
      <c r="YG38" s="132">
        <f t="shared" si="93"/>
        <v>0</v>
      </c>
      <c r="YI38" s="157" t="s">
        <v>54</v>
      </c>
      <c r="YJ38" s="157">
        <v>72</v>
      </c>
      <c r="YK38" s="157">
        <v>72</v>
      </c>
      <c r="YL38" s="157">
        <v>0</v>
      </c>
      <c r="YM38" s="157">
        <v>0</v>
      </c>
      <c r="YN38" s="158">
        <f t="shared" si="94"/>
        <v>1</v>
      </c>
      <c r="YO38" s="132">
        <f t="shared" si="95"/>
        <v>0</v>
      </c>
      <c r="YQ38" s="157" t="s">
        <v>54</v>
      </c>
      <c r="YR38" s="157">
        <v>72</v>
      </c>
      <c r="YS38" s="157">
        <v>72</v>
      </c>
      <c r="YT38" s="157">
        <v>0</v>
      </c>
      <c r="YU38" s="157">
        <v>0</v>
      </c>
      <c r="YV38" s="158">
        <f t="shared" si="96"/>
        <v>1</v>
      </c>
      <c r="YW38" s="132">
        <f t="shared" si="97"/>
        <v>0</v>
      </c>
      <c r="YY38" s="157" t="s">
        <v>54</v>
      </c>
      <c r="YZ38" s="157">
        <v>72</v>
      </c>
      <c r="ZA38" s="157">
        <v>72</v>
      </c>
      <c r="ZB38" s="157">
        <v>0</v>
      </c>
      <c r="ZC38" s="157">
        <v>0</v>
      </c>
      <c r="ZD38" s="158">
        <f t="shared" si="98"/>
        <v>1</v>
      </c>
      <c r="ZE38" s="132">
        <f t="shared" si="99"/>
        <v>0</v>
      </c>
      <c r="ZG38" s="157" t="s">
        <v>54</v>
      </c>
      <c r="ZH38" s="157">
        <v>72</v>
      </c>
      <c r="ZI38" s="157">
        <v>72</v>
      </c>
      <c r="ZJ38" s="157">
        <v>0</v>
      </c>
      <c r="ZK38" s="157">
        <v>0</v>
      </c>
      <c r="ZL38" s="158">
        <f t="shared" si="100"/>
        <v>1</v>
      </c>
      <c r="ZM38" s="132">
        <f t="shared" si="101"/>
        <v>0</v>
      </c>
      <c r="ZO38" s="157" t="s">
        <v>54</v>
      </c>
      <c r="ZP38" s="157">
        <v>72</v>
      </c>
      <c r="ZQ38" s="157">
        <v>72</v>
      </c>
      <c r="ZR38" s="157">
        <v>0</v>
      </c>
      <c r="ZS38" s="157">
        <v>0</v>
      </c>
      <c r="ZT38" s="158">
        <f t="shared" si="102"/>
        <v>1</v>
      </c>
      <c r="ZU38" s="132">
        <f t="shared" si="103"/>
        <v>0</v>
      </c>
      <c r="ZW38" s="157" t="s">
        <v>54</v>
      </c>
      <c r="ZX38" s="157">
        <v>72</v>
      </c>
      <c r="ZY38" s="157">
        <v>72</v>
      </c>
      <c r="ZZ38" s="157">
        <v>0</v>
      </c>
      <c r="AAA38" s="157">
        <v>0</v>
      </c>
      <c r="AAB38" s="158">
        <f t="shared" si="104"/>
        <v>1</v>
      </c>
      <c r="AAC38" s="132">
        <f t="shared" si="105"/>
        <v>0</v>
      </c>
      <c r="AAE38" s="157" t="s">
        <v>54</v>
      </c>
      <c r="AAF38" s="157">
        <v>72</v>
      </c>
      <c r="AAG38" s="157">
        <v>72</v>
      </c>
      <c r="AAH38" s="157">
        <v>0</v>
      </c>
      <c r="AAI38" s="157">
        <v>0</v>
      </c>
      <c r="AAJ38" s="158">
        <f t="shared" si="106"/>
        <v>1</v>
      </c>
      <c r="AAK38" s="132">
        <f t="shared" si="107"/>
        <v>0</v>
      </c>
    </row>
    <row r="39" spans="1:713" ht="15">
      <c r="A39" s="19">
        <v>1</v>
      </c>
      <c r="B39" s="19"/>
      <c r="C39" s="18" t="s">
        <v>54</v>
      </c>
      <c r="D39" s="18">
        <v>36</v>
      </c>
      <c r="E39" s="18">
        <v>36</v>
      </c>
      <c r="F39" s="18">
        <v>0</v>
      </c>
      <c r="G39" s="18">
        <v>0</v>
      </c>
      <c r="H39" s="19">
        <v>1</v>
      </c>
      <c r="J39" s="58" t="s">
        <v>54</v>
      </c>
      <c r="K39" s="58">
        <v>36</v>
      </c>
      <c r="L39" s="58">
        <v>36</v>
      </c>
      <c r="M39" s="58">
        <v>0</v>
      </c>
      <c r="N39" s="58">
        <v>0</v>
      </c>
      <c r="O39" s="59">
        <v>1</v>
      </c>
      <c r="P39" s="59">
        <f t="shared" si="115"/>
        <v>0</v>
      </c>
      <c r="R39" s="18" t="s">
        <v>54</v>
      </c>
      <c r="S39" s="18">
        <v>36</v>
      </c>
      <c r="T39" s="18">
        <v>36</v>
      </c>
      <c r="U39" s="18">
        <v>0</v>
      </c>
      <c r="V39" s="18">
        <v>0</v>
      </c>
      <c r="W39" s="19">
        <v>1</v>
      </c>
      <c r="X39" s="19">
        <f t="shared" si="116"/>
        <v>0</v>
      </c>
      <c r="Z39" s="51" t="s">
        <v>54</v>
      </c>
      <c r="AA39" s="51">
        <v>36</v>
      </c>
      <c r="AB39" s="52">
        <v>36</v>
      </c>
      <c r="AC39" s="53">
        <v>0</v>
      </c>
      <c r="AD39" s="51">
        <v>0</v>
      </c>
      <c r="AE39" s="54">
        <v>1</v>
      </c>
      <c r="AF39" s="19">
        <f t="shared" si="117"/>
        <v>0</v>
      </c>
      <c r="AH39" s="19">
        <v>1</v>
      </c>
      <c r="AI39" s="19">
        <f t="shared" si="118"/>
        <v>0</v>
      </c>
      <c r="AK39" s="18" t="s">
        <v>55</v>
      </c>
      <c r="AL39" s="18">
        <v>74</v>
      </c>
      <c r="AM39" s="18">
        <v>24</v>
      </c>
      <c r="AN39" s="18">
        <v>50</v>
      </c>
      <c r="AO39" s="18">
        <v>0</v>
      </c>
      <c r="AP39" s="19">
        <f t="shared" si="119"/>
        <v>0.32432432432432434</v>
      </c>
      <c r="AQ39" s="19">
        <f t="shared" si="137"/>
        <v>4.3243243243243357E-3</v>
      </c>
      <c r="AS39" s="18" t="s">
        <v>55</v>
      </c>
      <c r="AT39" s="18">
        <v>74</v>
      </c>
      <c r="AU39" s="18">
        <v>24</v>
      </c>
      <c r="AV39" s="18">
        <v>50</v>
      </c>
      <c r="AW39" s="18">
        <v>0</v>
      </c>
      <c r="AX39" s="19">
        <v>0.32</v>
      </c>
      <c r="AY39" s="19">
        <f t="shared" si="120"/>
        <v>-4.3243243243243357E-3</v>
      </c>
      <c r="BA39" s="18" t="s">
        <v>55</v>
      </c>
      <c r="BB39" s="18">
        <v>74</v>
      </c>
      <c r="BC39" s="18">
        <v>24</v>
      </c>
      <c r="BD39" s="18">
        <v>50</v>
      </c>
      <c r="BE39" s="18">
        <v>0</v>
      </c>
      <c r="BF39" s="19">
        <v>0.32</v>
      </c>
      <c r="BG39" s="19">
        <f t="shared" si="121"/>
        <v>0</v>
      </c>
      <c r="BI39" s="18" t="s">
        <v>55</v>
      </c>
      <c r="BJ39" s="18">
        <v>74</v>
      </c>
      <c r="BK39" s="18">
        <v>24</v>
      </c>
      <c r="BL39" s="18">
        <v>50</v>
      </c>
      <c r="BM39" s="18">
        <v>0</v>
      </c>
      <c r="BN39" s="19">
        <v>0.32</v>
      </c>
      <c r="BO39" s="19">
        <f t="shared" si="122"/>
        <v>0</v>
      </c>
      <c r="BQ39" s="18" t="s">
        <v>55</v>
      </c>
      <c r="BR39" s="18">
        <v>74</v>
      </c>
      <c r="BS39" s="18">
        <v>24</v>
      </c>
      <c r="BT39" s="18">
        <v>50</v>
      </c>
      <c r="BU39" s="18">
        <v>0</v>
      </c>
      <c r="BV39" s="19">
        <v>0.32</v>
      </c>
      <c r="BW39" s="19">
        <f t="shared" si="123"/>
        <v>0</v>
      </c>
      <c r="BY39" s="18" t="s">
        <v>55</v>
      </c>
      <c r="BZ39" s="18">
        <v>74</v>
      </c>
      <c r="CA39" s="18">
        <v>24</v>
      </c>
      <c r="CB39" s="18">
        <v>50</v>
      </c>
      <c r="CC39" s="18">
        <v>0</v>
      </c>
      <c r="CD39" s="19">
        <v>0.32</v>
      </c>
      <c r="CE39" s="19">
        <f t="shared" si="124"/>
        <v>0</v>
      </c>
      <c r="CG39" s="2" t="s">
        <v>55</v>
      </c>
      <c r="CH39" s="2">
        <v>74</v>
      </c>
      <c r="CI39" s="2">
        <v>24</v>
      </c>
      <c r="CJ39" s="2">
        <v>50</v>
      </c>
      <c r="CK39" s="2">
        <v>0</v>
      </c>
      <c r="CL39" s="4">
        <v>0.32</v>
      </c>
      <c r="CM39" s="19">
        <f t="shared" si="125"/>
        <v>0</v>
      </c>
      <c r="CO39" s="2" t="s">
        <v>55</v>
      </c>
      <c r="CP39" s="2">
        <v>74</v>
      </c>
      <c r="CQ39" s="2">
        <v>24</v>
      </c>
      <c r="CR39" s="2">
        <v>50</v>
      </c>
      <c r="CS39" s="2">
        <v>0</v>
      </c>
      <c r="CT39" s="4">
        <v>0.32</v>
      </c>
      <c r="CU39" s="19">
        <f t="shared" si="126"/>
        <v>0</v>
      </c>
      <c r="CW39" s="2" t="s">
        <v>55</v>
      </c>
      <c r="CX39" s="2">
        <v>74</v>
      </c>
      <c r="CY39" s="2">
        <v>24</v>
      </c>
      <c r="CZ39" s="2">
        <v>50</v>
      </c>
      <c r="DA39" s="2">
        <v>0</v>
      </c>
      <c r="DB39" s="4">
        <v>0.32</v>
      </c>
      <c r="DC39" s="19">
        <f t="shared" si="127"/>
        <v>0</v>
      </c>
      <c r="DE39" s="7" t="s">
        <v>55</v>
      </c>
      <c r="DF39" s="2">
        <v>74</v>
      </c>
      <c r="DG39" s="2">
        <v>24</v>
      </c>
      <c r="DH39" s="2">
        <v>50</v>
      </c>
      <c r="DI39" s="2">
        <v>0</v>
      </c>
      <c r="DJ39" s="4">
        <v>0.32</v>
      </c>
      <c r="DK39" s="19">
        <f t="shared" si="128"/>
        <v>0</v>
      </c>
      <c r="DM39" s="2" t="s">
        <v>55</v>
      </c>
      <c r="DN39" s="2">
        <v>74</v>
      </c>
      <c r="DO39" s="2">
        <v>24</v>
      </c>
      <c r="DP39" s="2">
        <v>50</v>
      </c>
      <c r="DQ39" s="2">
        <v>0</v>
      </c>
      <c r="DR39" s="4">
        <v>0.32</v>
      </c>
      <c r="DS39" s="19">
        <f t="shared" si="129"/>
        <v>0</v>
      </c>
      <c r="DU39" s="2" t="s">
        <v>55</v>
      </c>
      <c r="DV39" s="2">
        <v>74</v>
      </c>
      <c r="DW39" s="2">
        <v>24</v>
      </c>
      <c r="DX39" s="2">
        <v>50</v>
      </c>
      <c r="DY39" s="2">
        <v>0</v>
      </c>
      <c r="DZ39" s="4">
        <v>0.32</v>
      </c>
      <c r="EA39" s="19">
        <f t="shared" si="130"/>
        <v>0</v>
      </c>
      <c r="EC39" s="2" t="s">
        <v>55</v>
      </c>
      <c r="ED39" s="2">
        <v>74</v>
      </c>
      <c r="EE39" s="2">
        <v>24</v>
      </c>
      <c r="EF39" s="2">
        <v>50</v>
      </c>
      <c r="EG39" s="2">
        <v>0</v>
      </c>
      <c r="EH39" s="4">
        <v>0.32</v>
      </c>
      <c r="EI39" s="19">
        <f t="shared" si="131"/>
        <v>0</v>
      </c>
      <c r="EK39" s="2" t="s">
        <v>55</v>
      </c>
      <c r="EL39" s="2">
        <v>74</v>
      </c>
      <c r="EM39" s="2">
        <v>24</v>
      </c>
      <c r="EN39" s="2">
        <v>50</v>
      </c>
      <c r="EO39" s="2">
        <v>0</v>
      </c>
      <c r="EP39" s="4">
        <v>0.32</v>
      </c>
      <c r="EQ39" s="19">
        <f t="shared" si="132"/>
        <v>0</v>
      </c>
      <c r="ES39" s="2" t="s">
        <v>55</v>
      </c>
      <c r="ET39" s="2">
        <v>74</v>
      </c>
      <c r="EU39" s="2">
        <v>24</v>
      </c>
      <c r="EV39" s="2">
        <v>50</v>
      </c>
      <c r="EW39" s="2">
        <v>0</v>
      </c>
      <c r="EX39" s="4">
        <v>0.32</v>
      </c>
      <c r="EY39" s="19">
        <f t="shared" si="133"/>
        <v>0</v>
      </c>
      <c r="FA39" s="2" t="s">
        <v>55</v>
      </c>
      <c r="FB39" s="2">
        <v>74</v>
      </c>
      <c r="FC39" s="2">
        <v>24</v>
      </c>
      <c r="FD39" s="2">
        <v>50</v>
      </c>
      <c r="FE39" s="2">
        <v>0</v>
      </c>
      <c r="FF39" s="4">
        <v>0.32</v>
      </c>
      <c r="FG39" s="19">
        <f t="shared" si="134"/>
        <v>0</v>
      </c>
      <c r="FI39" s="2" t="s">
        <v>55</v>
      </c>
      <c r="FJ39" s="2">
        <v>74</v>
      </c>
      <c r="FK39" s="2">
        <v>24</v>
      </c>
      <c r="FL39" s="2">
        <v>50</v>
      </c>
      <c r="FM39" s="2">
        <v>0</v>
      </c>
      <c r="FN39" s="4">
        <v>0.32</v>
      </c>
      <c r="FO39" s="19">
        <f t="shared" si="135"/>
        <v>0</v>
      </c>
      <c r="FQ39" s="2" t="s">
        <v>55</v>
      </c>
      <c r="FR39" s="2">
        <v>74</v>
      </c>
      <c r="FS39" s="2">
        <v>24</v>
      </c>
      <c r="FT39" s="2">
        <v>50</v>
      </c>
      <c r="FU39" s="2">
        <v>0</v>
      </c>
      <c r="FV39" s="4">
        <v>0.32</v>
      </c>
      <c r="FW39" s="19">
        <f t="shared" si="136"/>
        <v>0</v>
      </c>
      <c r="FY39" s="2" t="s">
        <v>55</v>
      </c>
      <c r="FZ39" s="2">
        <v>74</v>
      </c>
      <c r="GA39" s="2">
        <v>24</v>
      </c>
      <c r="GB39" s="2">
        <v>50</v>
      </c>
      <c r="GC39" s="2">
        <v>0</v>
      </c>
      <c r="GD39" s="4">
        <v>0.32</v>
      </c>
      <c r="GE39" s="19">
        <f t="shared" si="23"/>
        <v>0</v>
      </c>
      <c r="GG39" s="2" t="s">
        <v>55</v>
      </c>
      <c r="GH39" s="2">
        <v>74</v>
      </c>
      <c r="GI39" s="2">
        <v>24</v>
      </c>
      <c r="GJ39" s="2">
        <v>50</v>
      </c>
      <c r="GK39" s="2">
        <v>0</v>
      </c>
      <c r="GL39" s="4">
        <v>0.32</v>
      </c>
      <c r="GM39" s="19">
        <f t="shared" si="24"/>
        <v>0</v>
      </c>
      <c r="GO39" s="2" t="s">
        <v>55</v>
      </c>
      <c r="GP39" s="2">
        <v>74</v>
      </c>
      <c r="GQ39" s="2">
        <v>24</v>
      </c>
      <c r="GR39" s="2">
        <v>50</v>
      </c>
      <c r="GS39" s="2">
        <v>0</v>
      </c>
      <c r="GT39" s="4">
        <v>0.32</v>
      </c>
      <c r="GU39" s="19">
        <f t="shared" si="25"/>
        <v>0</v>
      </c>
      <c r="GW39" s="2" t="s">
        <v>55</v>
      </c>
      <c r="GX39" s="2">
        <v>74</v>
      </c>
      <c r="GY39" s="2">
        <v>24</v>
      </c>
      <c r="GZ39" s="2">
        <v>50</v>
      </c>
      <c r="HA39" s="2">
        <v>0</v>
      </c>
      <c r="HB39" s="4">
        <v>0.32</v>
      </c>
      <c r="HC39" s="19">
        <f t="shared" si="26"/>
        <v>0</v>
      </c>
      <c r="HE39" s="2" t="s">
        <v>55</v>
      </c>
      <c r="HF39" s="2">
        <v>74</v>
      </c>
      <c r="HG39" s="2">
        <v>24</v>
      </c>
      <c r="HH39" s="2">
        <v>50</v>
      </c>
      <c r="HI39" s="2">
        <v>0</v>
      </c>
      <c r="HJ39" s="4">
        <v>0.32</v>
      </c>
      <c r="HK39" s="19">
        <f t="shared" si="27"/>
        <v>0</v>
      </c>
      <c r="HM39" s="2" t="s">
        <v>55</v>
      </c>
      <c r="HN39" s="2">
        <v>74</v>
      </c>
      <c r="HO39" s="2">
        <v>24</v>
      </c>
      <c r="HP39" s="2">
        <v>50</v>
      </c>
      <c r="HQ39" s="2">
        <v>0</v>
      </c>
      <c r="HR39" s="4">
        <v>0.32</v>
      </c>
      <c r="HS39" s="19">
        <f t="shared" si="28"/>
        <v>0</v>
      </c>
      <c r="HU39" s="2" t="s">
        <v>55</v>
      </c>
      <c r="HV39" s="2">
        <v>74</v>
      </c>
      <c r="HW39" s="2">
        <v>24</v>
      </c>
      <c r="HX39" s="2">
        <v>50</v>
      </c>
      <c r="HY39" s="2">
        <v>0</v>
      </c>
      <c r="HZ39" s="4">
        <v>0.32</v>
      </c>
      <c r="IA39" s="19">
        <f t="shared" si="29"/>
        <v>0</v>
      </c>
      <c r="IC39" s="2" t="s">
        <v>55</v>
      </c>
      <c r="ID39" s="2">
        <v>74</v>
      </c>
      <c r="IE39" s="2">
        <v>24</v>
      </c>
      <c r="IF39" s="2">
        <v>50</v>
      </c>
      <c r="IG39" s="2">
        <v>0</v>
      </c>
      <c r="IH39" s="4">
        <v>0.32</v>
      </c>
      <c r="II39" s="19">
        <f t="shared" si="30"/>
        <v>0</v>
      </c>
      <c r="IK39" s="2" t="s">
        <v>55</v>
      </c>
      <c r="IL39" s="2">
        <v>74</v>
      </c>
      <c r="IM39" s="2">
        <v>24</v>
      </c>
      <c r="IN39" s="2">
        <v>50</v>
      </c>
      <c r="IO39" s="2">
        <v>0</v>
      </c>
      <c r="IP39" s="4">
        <v>0.32</v>
      </c>
      <c r="IQ39" s="19">
        <f t="shared" si="31"/>
        <v>0</v>
      </c>
      <c r="IS39" s="2" t="s">
        <v>55</v>
      </c>
      <c r="IT39" s="2">
        <v>74</v>
      </c>
      <c r="IU39" s="2">
        <v>24</v>
      </c>
      <c r="IV39" s="2">
        <v>50</v>
      </c>
      <c r="IW39" s="2">
        <v>0</v>
      </c>
      <c r="IX39" s="4">
        <v>0.32</v>
      </c>
      <c r="IY39" s="19">
        <f t="shared" si="32"/>
        <v>0</v>
      </c>
      <c r="JA39" s="2" t="s">
        <v>55</v>
      </c>
      <c r="JB39" s="2">
        <v>74</v>
      </c>
      <c r="JC39" s="2">
        <v>24</v>
      </c>
      <c r="JD39" s="2">
        <v>50</v>
      </c>
      <c r="JE39" s="2">
        <v>0</v>
      </c>
      <c r="JF39" s="4">
        <v>0.32</v>
      </c>
      <c r="JG39" s="19">
        <f t="shared" si="33"/>
        <v>0</v>
      </c>
      <c r="JI39" s="2" t="s">
        <v>55</v>
      </c>
      <c r="JJ39" s="2">
        <v>74</v>
      </c>
      <c r="JK39" s="2">
        <v>24</v>
      </c>
      <c r="JL39" s="2">
        <v>50</v>
      </c>
      <c r="JM39" s="2">
        <v>0</v>
      </c>
      <c r="JN39" s="4">
        <v>0.32</v>
      </c>
      <c r="JO39" s="19">
        <f t="shared" si="34"/>
        <v>0</v>
      </c>
      <c r="JQ39" s="2" t="s">
        <v>55</v>
      </c>
      <c r="JR39" s="2">
        <v>74</v>
      </c>
      <c r="JS39" s="2">
        <v>24</v>
      </c>
      <c r="JT39" s="2">
        <v>50</v>
      </c>
      <c r="JU39" s="2">
        <v>0</v>
      </c>
      <c r="JV39" s="4">
        <v>0.32</v>
      </c>
      <c r="JW39" s="19">
        <f t="shared" si="35"/>
        <v>0</v>
      </c>
      <c r="JY39" s="2" t="s">
        <v>55</v>
      </c>
      <c r="JZ39" s="2">
        <v>74</v>
      </c>
      <c r="KA39" s="2">
        <v>24</v>
      </c>
      <c r="KB39" s="2">
        <v>50</v>
      </c>
      <c r="KC39" s="2">
        <v>0</v>
      </c>
      <c r="KD39" s="4">
        <v>0.32</v>
      </c>
      <c r="KE39" s="19">
        <f t="shared" si="36"/>
        <v>0</v>
      </c>
      <c r="KG39" s="2" t="s">
        <v>55</v>
      </c>
      <c r="KH39" s="2">
        <v>74</v>
      </c>
      <c r="KI39" s="2">
        <v>24</v>
      </c>
      <c r="KJ39" s="2">
        <v>50</v>
      </c>
      <c r="KK39" s="2">
        <v>0</v>
      </c>
      <c r="KL39" s="4">
        <v>0.32</v>
      </c>
      <c r="KM39" s="19">
        <f t="shared" si="37"/>
        <v>0</v>
      </c>
      <c r="KO39" s="2" t="s">
        <v>55</v>
      </c>
      <c r="KP39" s="2">
        <v>85</v>
      </c>
      <c r="KQ39" s="2">
        <v>35</v>
      </c>
      <c r="KR39" s="2">
        <v>50</v>
      </c>
      <c r="KS39" s="2">
        <v>0</v>
      </c>
      <c r="KT39" s="4">
        <v>0.41</v>
      </c>
      <c r="KU39" s="19">
        <f t="shared" si="38"/>
        <v>8.9999999999999969E-2</v>
      </c>
      <c r="KW39" s="2" t="s">
        <v>55</v>
      </c>
      <c r="KX39" s="2">
        <v>85</v>
      </c>
      <c r="KY39" s="2">
        <v>35</v>
      </c>
      <c r="KZ39" s="2">
        <v>50</v>
      </c>
      <c r="LA39" s="2">
        <v>0</v>
      </c>
      <c r="LB39" s="4">
        <v>0.41</v>
      </c>
      <c r="LC39" s="19">
        <f t="shared" si="39"/>
        <v>0</v>
      </c>
      <c r="LE39" s="2" t="s">
        <v>55</v>
      </c>
      <c r="LF39" s="2">
        <v>85</v>
      </c>
      <c r="LG39" s="2">
        <v>35</v>
      </c>
      <c r="LH39" s="2">
        <v>50</v>
      </c>
      <c r="LI39" s="2">
        <v>0</v>
      </c>
      <c r="LJ39" s="4">
        <v>0.41</v>
      </c>
      <c r="LK39" s="19">
        <f t="shared" si="40"/>
        <v>0</v>
      </c>
      <c r="LM39" s="2" t="s">
        <v>55</v>
      </c>
      <c r="LN39" s="2">
        <v>85</v>
      </c>
      <c r="LO39" s="2">
        <v>35</v>
      </c>
      <c r="LP39" s="2">
        <v>50</v>
      </c>
      <c r="LQ39" s="2">
        <v>0</v>
      </c>
      <c r="LR39" s="4">
        <v>0.41</v>
      </c>
      <c r="LS39" s="19">
        <f t="shared" si="41"/>
        <v>0</v>
      </c>
      <c r="LU39" s="2" t="s">
        <v>55</v>
      </c>
      <c r="LV39" s="2">
        <v>85</v>
      </c>
      <c r="LW39" s="2">
        <v>35</v>
      </c>
      <c r="LX39" s="2">
        <v>50</v>
      </c>
      <c r="LY39" s="2">
        <v>0</v>
      </c>
      <c r="LZ39" s="4">
        <v>0.41</v>
      </c>
      <c r="MA39" s="19">
        <f t="shared" si="42"/>
        <v>0</v>
      </c>
      <c r="MC39" s="2" t="s">
        <v>55</v>
      </c>
      <c r="MD39" s="2">
        <v>85</v>
      </c>
      <c r="ME39" s="2">
        <v>35</v>
      </c>
      <c r="MF39" s="2">
        <v>50</v>
      </c>
      <c r="MG39" s="2">
        <v>0</v>
      </c>
      <c r="MH39" s="4">
        <f t="shared" si="108"/>
        <v>0.41176470588235292</v>
      </c>
      <c r="MI39" s="19">
        <f t="shared" si="43"/>
        <v>1.764705882352946E-3</v>
      </c>
      <c r="MK39" s="2" t="s">
        <v>55</v>
      </c>
      <c r="ML39" s="2">
        <v>85</v>
      </c>
      <c r="MM39" s="2">
        <v>35</v>
      </c>
      <c r="MN39" s="2">
        <v>50</v>
      </c>
      <c r="MO39" s="2">
        <v>0</v>
      </c>
      <c r="MP39" s="4">
        <v>0.41</v>
      </c>
      <c r="MQ39" s="19">
        <f t="shared" si="109"/>
        <v>-1.764705882352946E-3</v>
      </c>
      <c r="MS39" s="2" t="s">
        <v>55</v>
      </c>
      <c r="MT39" s="2">
        <v>85</v>
      </c>
      <c r="MU39" s="2">
        <v>35</v>
      </c>
      <c r="MV39" s="2">
        <v>50</v>
      </c>
      <c r="MW39" s="2">
        <v>0</v>
      </c>
      <c r="MX39" s="4">
        <v>0.41</v>
      </c>
      <c r="MY39" s="19">
        <f t="shared" si="44"/>
        <v>0</v>
      </c>
      <c r="NA39" s="2" t="s">
        <v>55</v>
      </c>
      <c r="NB39" s="2">
        <v>85</v>
      </c>
      <c r="NC39" s="2">
        <v>35</v>
      </c>
      <c r="ND39" s="2">
        <v>50</v>
      </c>
      <c r="NE39" s="2">
        <v>0</v>
      </c>
      <c r="NF39" s="4">
        <v>0.41</v>
      </c>
      <c r="NG39" s="19">
        <f t="shared" si="45"/>
        <v>0</v>
      </c>
      <c r="NI39" s="2" t="s">
        <v>55</v>
      </c>
      <c r="NJ39" s="2">
        <v>85</v>
      </c>
      <c r="NK39" s="2">
        <v>35</v>
      </c>
      <c r="NL39" s="2">
        <v>50</v>
      </c>
      <c r="NM39" s="2">
        <v>0</v>
      </c>
      <c r="NN39" s="4">
        <v>0.41</v>
      </c>
      <c r="NO39" s="19">
        <f t="shared" si="46"/>
        <v>0</v>
      </c>
      <c r="NQ39" s="2" t="s">
        <v>55</v>
      </c>
      <c r="NR39" s="2">
        <v>85</v>
      </c>
      <c r="NS39" s="2">
        <v>35</v>
      </c>
      <c r="NT39" s="2">
        <v>50</v>
      </c>
      <c r="NU39" s="2">
        <v>0</v>
      </c>
      <c r="NV39" s="4">
        <v>0.41</v>
      </c>
      <c r="NW39" s="19">
        <f t="shared" si="47"/>
        <v>0</v>
      </c>
      <c r="NY39" s="2" t="s">
        <v>55</v>
      </c>
      <c r="NZ39" s="2">
        <v>85</v>
      </c>
      <c r="OA39" s="2">
        <v>35</v>
      </c>
      <c r="OB39" s="2">
        <v>50</v>
      </c>
      <c r="OC39" s="2">
        <v>0</v>
      </c>
      <c r="OD39" s="4">
        <v>0.41</v>
      </c>
      <c r="OE39" s="19">
        <f t="shared" si="48"/>
        <v>0</v>
      </c>
      <c r="OG39" s="2" t="s">
        <v>55</v>
      </c>
      <c r="OH39" s="2">
        <v>85</v>
      </c>
      <c r="OI39" s="2">
        <v>35</v>
      </c>
      <c r="OJ39" s="2">
        <v>50</v>
      </c>
      <c r="OK39" s="2">
        <v>0</v>
      </c>
      <c r="OL39" s="4">
        <v>0.41</v>
      </c>
      <c r="OM39" s="19">
        <f t="shared" si="114"/>
        <v>0</v>
      </c>
      <c r="OO39" s="2" t="s">
        <v>55</v>
      </c>
      <c r="OP39" s="2">
        <v>85</v>
      </c>
      <c r="OQ39" s="2">
        <v>35</v>
      </c>
      <c r="OR39" s="2">
        <v>50</v>
      </c>
      <c r="OS39" s="2">
        <v>0</v>
      </c>
      <c r="OT39" s="4">
        <f t="shared" si="110"/>
        <v>0.41176470588235292</v>
      </c>
      <c r="OU39" s="19">
        <f t="shared" si="50"/>
        <v>1.764705882352946E-3</v>
      </c>
      <c r="OW39" s="129" t="s">
        <v>55</v>
      </c>
      <c r="OX39" s="129">
        <v>85</v>
      </c>
      <c r="OY39" s="129">
        <v>35</v>
      </c>
      <c r="OZ39" s="129">
        <v>50</v>
      </c>
      <c r="PA39" s="129">
        <v>0</v>
      </c>
      <c r="PB39" s="135">
        <v>0.41</v>
      </c>
      <c r="PC39" s="132">
        <v>0</v>
      </c>
      <c r="PD39" s="129"/>
      <c r="PE39" s="129" t="s">
        <v>55</v>
      </c>
      <c r="PF39" s="129">
        <v>85</v>
      </c>
      <c r="PG39" s="129">
        <v>35</v>
      </c>
      <c r="PH39" s="129">
        <v>50</v>
      </c>
      <c r="PI39" s="129">
        <v>0</v>
      </c>
      <c r="PJ39" s="135">
        <v>0.41</v>
      </c>
      <c r="PK39" s="132">
        <v>0</v>
      </c>
      <c r="PM39" s="156" t="s">
        <v>55</v>
      </c>
      <c r="PN39" s="156">
        <v>85</v>
      </c>
      <c r="PO39" s="156">
        <v>35</v>
      </c>
      <c r="PP39" s="156">
        <v>50</v>
      </c>
      <c r="PQ39" s="156">
        <v>0</v>
      </c>
      <c r="PR39" s="162">
        <v>0.41</v>
      </c>
      <c r="PS39" s="132">
        <f t="shared" si="51"/>
        <v>0</v>
      </c>
      <c r="PT39" s="121"/>
      <c r="PU39" s="156" t="s">
        <v>55</v>
      </c>
      <c r="PV39" s="156">
        <v>85</v>
      </c>
      <c r="PW39" s="156">
        <v>35</v>
      </c>
      <c r="PX39" s="156">
        <v>50</v>
      </c>
      <c r="PY39" s="156">
        <v>0</v>
      </c>
      <c r="PZ39" s="162">
        <v>0.41</v>
      </c>
      <c r="QA39" s="132">
        <f t="shared" si="52"/>
        <v>0</v>
      </c>
      <c r="QB39" s="121"/>
      <c r="QC39" s="156" t="s">
        <v>55</v>
      </c>
      <c r="QD39" s="156">
        <v>85</v>
      </c>
      <c r="QE39" s="156">
        <v>35</v>
      </c>
      <c r="QF39" s="156">
        <v>50</v>
      </c>
      <c r="QG39" s="156">
        <v>0</v>
      </c>
      <c r="QH39" s="162">
        <v>0.41</v>
      </c>
      <c r="QI39" s="132">
        <f t="shared" si="53"/>
        <v>0</v>
      </c>
      <c r="QJ39" s="121"/>
      <c r="QK39" s="156" t="s">
        <v>55</v>
      </c>
      <c r="QL39" s="156">
        <v>85</v>
      </c>
      <c r="QM39" s="156">
        <v>35</v>
      </c>
      <c r="QN39" s="156">
        <v>50</v>
      </c>
      <c r="QO39" s="156">
        <v>0</v>
      </c>
      <c r="QP39" s="162">
        <v>0.41</v>
      </c>
      <c r="QQ39" s="132">
        <f t="shared" si="54"/>
        <v>0</v>
      </c>
      <c r="QR39" s="121"/>
      <c r="QS39" s="156" t="s">
        <v>55</v>
      </c>
      <c r="QT39" s="156">
        <v>85</v>
      </c>
      <c r="QU39" s="156">
        <v>35</v>
      </c>
      <c r="QV39" s="156">
        <v>50</v>
      </c>
      <c r="QW39" s="156">
        <v>0</v>
      </c>
      <c r="QX39" s="162">
        <v>0.41</v>
      </c>
      <c r="QY39" s="158">
        <f t="shared" si="55"/>
        <v>0</v>
      </c>
      <c r="QZ39" s="121"/>
      <c r="RA39" s="156" t="s">
        <v>55</v>
      </c>
      <c r="RB39" s="156">
        <v>85</v>
      </c>
      <c r="RC39" s="156">
        <v>35</v>
      </c>
      <c r="RD39" s="156">
        <v>50</v>
      </c>
      <c r="RE39" s="156">
        <v>0</v>
      </c>
      <c r="RF39" s="162">
        <v>0.41</v>
      </c>
      <c r="RG39" s="132">
        <f t="shared" si="56"/>
        <v>0</v>
      </c>
      <c r="RH39" s="121"/>
      <c r="RI39" s="121"/>
      <c r="RJ39" s="156" t="s">
        <v>55</v>
      </c>
      <c r="RK39" s="156">
        <v>85</v>
      </c>
      <c r="RL39" s="156">
        <v>35</v>
      </c>
      <c r="RM39" s="156">
        <v>50</v>
      </c>
      <c r="RN39" s="156">
        <v>0</v>
      </c>
      <c r="RO39" s="162">
        <f t="shared" si="57"/>
        <v>0.41176470588235292</v>
      </c>
      <c r="RP39" s="132">
        <f t="shared" si="58"/>
        <v>1.764705882352946E-3</v>
      </c>
      <c r="RQ39" s="121"/>
      <c r="RR39" s="121"/>
      <c r="RS39" s="121"/>
      <c r="RT39" s="121"/>
      <c r="RU39" s="121"/>
      <c r="RV39" s="121"/>
      <c r="RW39" s="132"/>
      <c r="RX39" s="121"/>
      <c r="RY39" s="121"/>
      <c r="RZ39" s="121"/>
      <c r="SA39" s="121"/>
      <c r="SB39" s="121"/>
      <c r="SC39" s="121"/>
      <c r="SD39" s="132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U39" s="157" t="s">
        <v>55</v>
      </c>
      <c r="SV39" s="157">
        <v>85</v>
      </c>
      <c r="SW39" s="157">
        <v>35</v>
      </c>
      <c r="SX39" s="157">
        <v>50</v>
      </c>
      <c r="SY39" s="157">
        <v>0</v>
      </c>
      <c r="SZ39" s="158">
        <f t="shared" si="111"/>
        <v>0.41176470588235292</v>
      </c>
      <c r="TA39" s="132">
        <f t="shared" si="59"/>
        <v>0</v>
      </c>
      <c r="TC39" s="157" t="s">
        <v>55</v>
      </c>
      <c r="TD39" s="157">
        <v>85</v>
      </c>
      <c r="TE39" s="157">
        <v>35</v>
      </c>
      <c r="TF39" s="157">
        <v>50</v>
      </c>
      <c r="TG39" s="157">
        <v>0</v>
      </c>
      <c r="TH39" s="158">
        <f t="shared" si="60"/>
        <v>0.41176470588235292</v>
      </c>
      <c r="TI39" s="132">
        <f t="shared" si="61"/>
        <v>0</v>
      </c>
      <c r="TK39" s="157" t="s">
        <v>55</v>
      </c>
      <c r="TL39" s="157">
        <v>85</v>
      </c>
      <c r="TM39" s="157">
        <v>35</v>
      </c>
      <c r="TN39" s="157">
        <v>50</v>
      </c>
      <c r="TO39" s="157">
        <v>0</v>
      </c>
      <c r="TP39" s="158">
        <f t="shared" si="62"/>
        <v>0.41176470588235292</v>
      </c>
      <c r="TQ39" s="132">
        <f t="shared" si="63"/>
        <v>0</v>
      </c>
      <c r="TS39" s="157" t="s">
        <v>55</v>
      </c>
      <c r="TT39" s="157">
        <v>85</v>
      </c>
      <c r="TU39" s="157">
        <v>35</v>
      </c>
      <c r="TV39" s="157">
        <v>50</v>
      </c>
      <c r="TW39" s="157">
        <v>0</v>
      </c>
      <c r="TX39" s="158">
        <f t="shared" si="64"/>
        <v>0.41176470588235292</v>
      </c>
      <c r="TY39" s="132">
        <f t="shared" si="65"/>
        <v>0</v>
      </c>
      <c r="UA39" s="157" t="s">
        <v>55</v>
      </c>
      <c r="UB39" s="157">
        <v>85</v>
      </c>
      <c r="UC39" s="157">
        <v>33</v>
      </c>
      <c r="UD39" s="157">
        <v>41</v>
      </c>
      <c r="UE39" s="157">
        <v>11</v>
      </c>
      <c r="UF39" s="158">
        <f t="shared" si="66"/>
        <v>0.38823529411764707</v>
      </c>
      <c r="UG39" s="132">
        <f t="shared" si="67"/>
        <v>-2.3529411764705854E-2</v>
      </c>
      <c r="UI39" s="157" t="s">
        <v>55</v>
      </c>
      <c r="UJ39" s="157">
        <v>85</v>
      </c>
      <c r="UK39" s="157">
        <v>35</v>
      </c>
      <c r="UL39" s="157">
        <v>50</v>
      </c>
      <c r="UM39" s="157">
        <v>0</v>
      </c>
      <c r="UN39" s="158">
        <f t="shared" si="68"/>
        <v>0.41176470588235292</v>
      </c>
      <c r="UO39" s="132">
        <f t="shared" si="69"/>
        <v>2.3529411764705854E-2</v>
      </c>
      <c r="UQ39" s="157" t="s">
        <v>55</v>
      </c>
      <c r="UR39" s="157">
        <v>85</v>
      </c>
      <c r="US39" s="157">
        <v>35</v>
      </c>
      <c r="UT39" s="157">
        <v>50</v>
      </c>
      <c r="UU39" s="157">
        <v>0</v>
      </c>
      <c r="UV39" s="158">
        <f t="shared" si="70"/>
        <v>0.41176470588235292</v>
      </c>
      <c r="UW39" s="132">
        <f t="shared" si="71"/>
        <v>0</v>
      </c>
      <c r="UY39" s="157" t="s">
        <v>55</v>
      </c>
      <c r="UZ39" s="157">
        <v>85</v>
      </c>
      <c r="VA39" s="157">
        <v>35</v>
      </c>
      <c r="VB39" s="157">
        <v>50</v>
      </c>
      <c r="VC39" s="157">
        <v>0</v>
      </c>
      <c r="VD39" s="158">
        <f t="shared" si="72"/>
        <v>0.41176470588235292</v>
      </c>
      <c r="VE39" s="132">
        <f t="shared" si="73"/>
        <v>0</v>
      </c>
      <c r="VG39" s="157" t="s">
        <v>55</v>
      </c>
      <c r="VH39" s="157">
        <v>85</v>
      </c>
      <c r="VI39" s="157">
        <v>35</v>
      </c>
      <c r="VJ39" s="157">
        <v>50</v>
      </c>
      <c r="VK39" s="157">
        <v>0</v>
      </c>
      <c r="VL39" s="158">
        <f t="shared" si="74"/>
        <v>0.41176470588235292</v>
      </c>
      <c r="VM39" s="132">
        <f t="shared" si="75"/>
        <v>0</v>
      </c>
      <c r="VO39" s="157" t="s">
        <v>55</v>
      </c>
      <c r="VP39" s="157">
        <v>85</v>
      </c>
      <c r="VQ39" s="157">
        <v>35</v>
      </c>
      <c r="VR39" s="157">
        <v>50</v>
      </c>
      <c r="VS39" s="157">
        <v>0</v>
      </c>
      <c r="VT39" s="158">
        <f t="shared" si="76"/>
        <v>0.41176470588235292</v>
      </c>
      <c r="VU39" s="132">
        <f t="shared" si="77"/>
        <v>0</v>
      </c>
      <c r="VW39" s="157" t="s">
        <v>55</v>
      </c>
      <c r="VX39" s="157">
        <v>85</v>
      </c>
      <c r="VY39" s="157">
        <v>35</v>
      </c>
      <c r="VZ39" s="157">
        <v>50</v>
      </c>
      <c r="WA39" s="157">
        <v>0</v>
      </c>
      <c r="WB39" s="158">
        <f t="shared" si="78"/>
        <v>0.41176470588235292</v>
      </c>
      <c r="WC39" s="132">
        <f t="shared" si="79"/>
        <v>0</v>
      </c>
      <c r="WE39" s="157" t="s">
        <v>55</v>
      </c>
      <c r="WF39" s="157">
        <v>85</v>
      </c>
      <c r="WG39" s="157">
        <v>35</v>
      </c>
      <c r="WH39" s="157">
        <v>50</v>
      </c>
      <c r="WI39" s="157">
        <v>0</v>
      </c>
      <c r="WJ39" s="158">
        <f t="shared" si="112"/>
        <v>0.41176470588235292</v>
      </c>
      <c r="WK39" s="132">
        <f t="shared" si="113"/>
        <v>0</v>
      </c>
      <c r="WM39" s="157" t="s">
        <v>55</v>
      </c>
      <c r="WN39" s="157">
        <v>85</v>
      </c>
      <c r="WO39" s="157">
        <v>35</v>
      </c>
      <c r="WP39" s="157">
        <v>50</v>
      </c>
      <c r="WQ39" s="157">
        <v>0</v>
      </c>
      <c r="WR39" s="158">
        <f t="shared" si="82"/>
        <v>0.41176470588235292</v>
      </c>
      <c r="WS39" s="132">
        <f t="shared" si="83"/>
        <v>0</v>
      </c>
      <c r="WU39" s="157" t="s">
        <v>55</v>
      </c>
      <c r="WV39" s="157">
        <v>85</v>
      </c>
      <c r="WW39" s="157">
        <v>35</v>
      </c>
      <c r="WX39" s="157">
        <v>50</v>
      </c>
      <c r="WY39" s="157">
        <v>0</v>
      </c>
      <c r="WZ39" s="158">
        <f t="shared" si="84"/>
        <v>0.41176470588235292</v>
      </c>
      <c r="XA39" s="132">
        <f t="shared" si="85"/>
        <v>0</v>
      </c>
      <c r="XC39" s="157" t="s">
        <v>55</v>
      </c>
      <c r="XD39" s="157">
        <v>85</v>
      </c>
      <c r="XE39" s="157">
        <v>35</v>
      </c>
      <c r="XF39" s="157">
        <v>50</v>
      </c>
      <c r="XG39" s="157">
        <v>0</v>
      </c>
      <c r="XH39" s="158">
        <f t="shared" si="86"/>
        <v>0.41176470588235292</v>
      </c>
      <c r="XI39" s="132">
        <f t="shared" si="87"/>
        <v>0</v>
      </c>
      <c r="XK39" s="157" t="s">
        <v>55</v>
      </c>
      <c r="XL39" s="157">
        <v>85</v>
      </c>
      <c r="XM39" s="157">
        <v>35</v>
      </c>
      <c r="XN39" s="157">
        <v>50</v>
      </c>
      <c r="XO39" s="157">
        <v>0</v>
      </c>
      <c r="XP39" s="158">
        <f t="shared" si="88"/>
        <v>0.41176470588235292</v>
      </c>
      <c r="XQ39" s="132">
        <f t="shared" si="89"/>
        <v>0</v>
      </c>
      <c r="XS39" s="157" t="s">
        <v>55</v>
      </c>
      <c r="XT39" s="157">
        <v>85</v>
      </c>
      <c r="XU39" s="157">
        <v>35</v>
      </c>
      <c r="XV39" s="157">
        <v>50</v>
      </c>
      <c r="XW39" s="157">
        <v>0</v>
      </c>
      <c r="XX39" s="158">
        <f t="shared" si="90"/>
        <v>0.41176470588235292</v>
      </c>
      <c r="XY39" s="132">
        <f t="shared" si="91"/>
        <v>0</v>
      </c>
      <c r="YA39" s="157" t="s">
        <v>55</v>
      </c>
      <c r="YB39" s="157">
        <v>85</v>
      </c>
      <c r="YC39" s="157">
        <v>35</v>
      </c>
      <c r="YD39" s="157">
        <v>50</v>
      </c>
      <c r="YE39" s="157">
        <v>0</v>
      </c>
      <c r="YF39" s="158">
        <f t="shared" si="92"/>
        <v>0.41176470588235292</v>
      </c>
      <c r="YG39" s="132">
        <f t="shared" si="93"/>
        <v>0</v>
      </c>
      <c r="YI39" s="157" t="s">
        <v>55</v>
      </c>
      <c r="YJ39" s="157">
        <v>85</v>
      </c>
      <c r="YK39" s="157">
        <v>35</v>
      </c>
      <c r="YL39" s="157">
        <v>50</v>
      </c>
      <c r="YM39" s="157">
        <v>0</v>
      </c>
      <c r="YN39" s="158">
        <f t="shared" si="94"/>
        <v>0.41176470588235292</v>
      </c>
      <c r="YO39" s="132">
        <f t="shared" si="95"/>
        <v>0</v>
      </c>
      <c r="YQ39" s="157" t="s">
        <v>55</v>
      </c>
      <c r="YR39" s="157">
        <v>85</v>
      </c>
      <c r="YS39" s="157">
        <v>35</v>
      </c>
      <c r="YT39" s="157">
        <v>50</v>
      </c>
      <c r="YU39" s="157">
        <v>0</v>
      </c>
      <c r="YV39" s="158">
        <f t="shared" si="96"/>
        <v>0.41176470588235292</v>
      </c>
      <c r="YW39" s="132">
        <f t="shared" si="97"/>
        <v>0</v>
      </c>
      <c r="YY39" s="157" t="s">
        <v>55</v>
      </c>
      <c r="YZ39" s="157">
        <v>85</v>
      </c>
      <c r="ZA39" s="157">
        <v>35</v>
      </c>
      <c r="ZB39" s="157">
        <v>50</v>
      </c>
      <c r="ZC39" s="157">
        <v>0</v>
      </c>
      <c r="ZD39" s="158">
        <f t="shared" si="98"/>
        <v>0.41176470588235292</v>
      </c>
      <c r="ZE39" s="132">
        <f t="shared" si="99"/>
        <v>0</v>
      </c>
      <c r="ZG39" s="157" t="s">
        <v>55</v>
      </c>
      <c r="ZH39" s="157">
        <v>85</v>
      </c>
      <c r="ZI39" s="157">
        <v>35</v>
      </c>
      <c r="ZJ39" s="157">
        <v>50</v>
      </c>
      <c r="ZK39" s="157">
        <v>0</v>
      </c>
      <c r="ZL39" s="158">
        <f t="shared" si="100"/>
        <v>0.41176470588235292</v>
      </c>
      <c r="ZM39" s="132">
        <f t="shared" si="101"/>
        <v>0</v>
      </c>
      <c r="ZO39" s="157" t="s">
        <v>55</v>
      </c>
      <c r="ZP39" s="157">
        <v>85</v>
      </c>
      <c r="ZQ39" s="157">
        <v>35</v>
      </c>
      <c r="ZR39" s="157">
        <v>50</v>
      </c>
      <c r="ZS39" s="157">
        <v>0</v>
      </c>
      <c r="ZT39" s="158">
        <f t="shared" si="102"/>
        <v>0.41176470588235292</v>
      </c>
      <c r="ZU39" s="132">
        <f t="shared" si="103"/>
        <v>0</v>
      </c>
      <c r="ZW39" s="157" t="s">
        <v>55</v>
      </c>
      <c r="ZX39" s="157">
        <v>85</v>
      </c>
      <c r="ZY39" s="157">
        <v>35</v>
      </c>
      <c r="ZZ39" s="157">
        <v>50</v>
      </c>
      <c r="AAA39" s="157">
        <v>0</v>
      </c>
      <c r="AAB39" s="158">
        <f t="shared" si="104"/>
        <v>0.41176470588235292</v>
      </c>
      <c r="AAC39" s="132">
        <f t="shared" si="105"/>
        <v>0</v>
      </c>
      <c r="AAE39" s="157" t="s">
        <v>55</v>
      </c>
      <c r="AAF39" s="157">
        <v>85</v>
      </c>
      <c r="AAG39" s="157">
        <v>35</v>
      </c>
      <c r="AAH39" s="157">
        <v>50</v>
      </c>
      <c r="AAI39" s="157">
        <v>0</v>
      </c>
      <c r="AAJ39" s="158">
        <f t="shared" si="106"/>
        <v>0.41176470588235292</v>
      </c>
      <c r="AAK39" s="132">
        <f t="shared" si="107"/>
        <v>0</v>
      </c>
    </row>
    <row r="40" spans="1:713" ht="15">
      <c r="A40" s="19">
        <v>0.32</v>
      </c>
      <c r="B40" s="19"/>
      <c r="C40" s="18" t="s">
        <v>55</v>
      </c>
      <c r="D40" s="18">
        <v>74</v>
      </c>
      <c r="E40" s="18">
        <v>24</v>
      </c>
      <c r="F40" s="18">
        <v>50</v>
      </c>
      <c r="G40" s="18">
        <v>0</v>
      </c>
      <c r="H40" s="19">
        <v>0.32</v>
      </c>
      <c r="J40" s="58" t="s">
        <v>55</v>
      </c>
      <c r="K40" s="58">
        <v>74</v>
      </c>
      <c r="L40" s="58">
        <v>24</v>
      </c>
      <c r="M40" s="58">
        <v>50</v>
      </c>
      <c r="N40" s="58">
        <v>0</v>
      </c>
      <c r="O40" s="59">
        <v>0.32</v>
      </c>
      <c r="P40" s="59">
        <f t="shared" si="115"/>
        <v>0</v>
      </c>
      <c r="R40" s="18" t="s">
        <v>55</v>
      </c>
      <c r="S40" s="18">
        <v>74</v>
      </c>
      <c r="T40" s="18">
        <v>24</v>
      </c>
      <c r="U40" s="18">
        <v>50</v>
      </c>
      <c r="V40" s="18">
        <v>0</v>
      </c>
      <c r="W40" s="19">
        <v>0.32</v>
      </c>
      <c r="X40" s="19">
        <f t="shared" si="116"/>
        <v>0</v>
      </c>
      <c r="Z40" s="51" t="s">
        <v>55</v>
      </c>
      <c r="AA40" s="51">
        <v>74</v>
      </c>
      <c r="AB40" s="52">
        <v>24</v>
      </c>
      <c r="AC40" s="53">
        <v>50</v>
      </c>
      <c r="AD40" s="51">
        <v>0</v>
      </c>
      <c r="AE40" s="55">
        <v>0.32</v>
      </c>
      <c r="AF40" s="19">
        <f t="shared" si="117"/>
        <v>0</v>
      </c>
      <c r="AH40" s="19">
        <v>0.32</v>
      </c>
      <c r="AI40" s="19">
        <f t="shared" si="118"/>
        <v>0</v>
      </c>
      <c r="AK40" s="18" t="s">
        <v>56</v>
      </c>
      <c r="AL40" s="18">
        <v>110</v>
      </c>
      <c r="AM40" s="18">
        <v>110</v>
      </c>
      <c r="AN40" s="18">
        <v>0</v>
      </c>
      <c r="AO40" s="18">
        <v>0</v>
      </c>
      <c r="AP40" s="19">
        <f t="shared" si="119"/>
        <v>1</v>
      </c>
      <c r="AQ40" s="19">
        <f t="shared" si="137"/>
        <v>0</v>
      </c>
      <c r="AS40" s="18" t="s">
        <v>56</v>
      </c>
      <c r="AT40" s="18">
        <v>110</v>
      </c>
      <c r="AU40" s="18">
        <v>110</v>
      </c>
      <c r="AV40" s="18">
        <v>0</v>
      </c>
      <c r="AW40" s="18">
        <v>0</v>
      </c>
      <c r="AX40" s="19">
        <v>1</v>
      </c>
      <c r="AY40" s="19">
        <f t="shared" si="120"/>
        <v>0</v>
      </c>
      <c r="BA40" s="18" t="s">
        <v>56</v>
      </c>
      <c r="BB40" s="18">
        <v>110</v>
      </c>
      <c r="BC40" s="18">
        <v>110</v>
      </c>
      <c r="BD40" s="18">
        <v>0</v>
      </c>
      <c r="BE40" s="18">
        <v>0</v>
      </c>
      <c r="BF40" s="19">
        <v>1</v>
      </c>
      <c r="BG40" s="19">
        <f t="shared" si="121"/>
        <v>0</v>
      </c>
      <c r="BI40" s="18" t="s">
        <v>56</v>
      </c>
      <c r="BJ40" s="18">
        <v>110</v>
      </c>
      <c r="BK40" s="18">
        <v>110</v>
      </c>
      <c r="BL40" s="18">
        <v>0</v>
      </c>
      <c r="BM40" s="18">
        <v>0</v>
      </c>
      <c r="BN40" s="19">
        <v>1</v>
      </c>
      <c r="BO40" s="19">
        <f t="shared" si="122"/>
        <v>0</v>
      </c>
      <c r="BQ40" s="18" t="s">
        <v>56</v>
      </c>
      <c r="BR40" s="18">
        <v>110</v>
      </c>
      <c r="BS40" s="18">
        <v>110</v>
      </c>
      <c r="BT40" s="18">
        <v>0</v>
      </c>
      <c r="BU40" s="18">
        <v>0</v>
      </c>
      <c r="BV40" s="19">
        <v>1</v>
      </c>
      <c r="BW40" s="19">
        <f t="shared" si="123"/>
        <v>0</v>
      </c>
      <c r="BY40" s="18" t="s">
        <v>56</v>
      </c>
      <c r="BZ40" s="18">
        <v>110</v>
      </c>
      <c r="CA40" s="18">
        <v>110</v>
      </c>
      <c r="CB40" s="18">
        <v>0</v>
      </c>
      <c r="CC40" s="18">
        <v>0</v>
      </c>
      <c r="CD40" s="19">
        <v>1</v>
      </c>
      <c r="CE40" s="19">
        <f t="shared" si="124"/>
        <v>0</v>
      </c>
      <c r="CG40" s="2" t="s">
        <v>56</v>
      </c>
      <c r="CH40" s="2">
        <v>110</v>
      </c>
      <c r="CI40" s="2">
        <v>110</v>
      </c>
      <c r="CJ40" s="2">
        <v>0</v>
      </c>
      <c r="CK40" s="2">
        <v>0</v>
      </c>
      <c r="CL40" s="4">
        <v>1</v>
      </c>
      <c r="CM40" s="19">
        <f t="shared" si="125"/>
        <v>0</v>
      </c>
      <c r="CO40" s="2" t="s">
        <v>56</v>
      </c>
      <c r="CP40" s="2">
        <v>110</v>
      </c>
      <c r="CQ40" s="2">
        <v>110</v>
      </c>
      <c r="CR40" s="2">
        <v>0</v>
      </c>
      <c r="CS40" s="2">
        <v>0</v>
      </c>
      <c r="CT40" s="4">
        <v>1</v>
      </c>
      <c r="CU40" s="19">
        <f t="shared" si="126"/>
        <v>0</v>
      </c>
      <c r="CW40" s="2" t="s">
        <v>56</v>
      </c>
      <c r="CX40" s="2">
        <v>110</v>
      </c>
      <c r="CY40" s="2">
        <v>110</v>
      </c>
      <c r="CZ40" s="2">
        <v>0</v>
      </c>
      <c r="DA40" s="2">
        <v>0</v>
      </c>
      <c r="DB40" s="4">
        <v>1</v>
      </c>
      <c r="DC40" s="19">
        <f t="shared" si="127"/>
        <v>0</v>
      </c>
      <c r="DD40" s="18" t="s">
        <v>119</v>
      </c>
      <c r="DE40" s="2" t="s">
        <v>56</v>
      </c>
      <c r="DF40" s="2">
        <v>110</v>
      </c>
      <c r="DG40" s="2">
        <v>110</v>
      </c>
      <c r="DH40" s="2">
        <v>0</v>
      </c>
      <c r="DI40" s="2">
        <v>0</v>
      </c>
      <c r="DJ40" s="4">
        <v>1</v>
      </c>
      <c r="DK40" s="19">
        <f t="shared" si="128"/>
        <v>0</v>
      </c>
      <c r="DM40" s="2" t="s">
        <v>56</v>
      </c>
      <c r="DN40" s="2">
        <v>110</v>
      </c>
      <c r="DO40" s="2">
        <v>110</v>
      </c>
      <c r="DP40" s="2">
        <v>0</v>
      </c>
      <c r="DQ40" s="2">
        <v>0</v>
      </c>
      <c r="DR40" s="4">
        <v>1</v>
      </c>
      <c r="DS40" s="19">
        <f t="shared" si="129"/>
        <v>0</v>
      </c>
      <c r="DU40" s="2" t="s">
        <v>56</v>
      </c>
      <c r="DV40" s="2">
        <v>110</v>
      </c>
      <c r="DW40" s="2">
        <v>110</v>
      </c>
      <c r="DX40" s="2">
        <v>0</v>
      </c>
      <c r="DY40" s="2">
        <v>0</v>
      </c>
      <c r="DZ40" s="4">
        <v>1</v>
      </c>
      <c r="EA40" s="19">
        <f t="shared" si="130"/>
        <v>0</v>
      </c>
      <c r="EC40" s="2" t="s">
        <v>56</v>
      </c>
      <c r="ED40" s="2">
        <v>110</v>
      </c>
      <c r="EE40" s="2">
        <v>110</v>
      </c>
      <c r="EF40" s="2">
        <v>0</v>
      </c>
      <c r="EG40" s="2">
        <v>0</v>
      </c>
      <c r="EH40" s="4">
        <v>1</v>
      </c>
      <c r="EI40" s="19">
        <f t="shared" si="131"/>
        <v>0</v>
      </c>
      <c r="EK40" s="2" t="s">
        <v>56</v>
      </c>
      <c r="EL40" s="2">
        <v>110</v>
      </c>
      <c r="EM40" s="2">
        <v>110</v>
      </c>
      <c r="EN40" s="2">
        <v>0</v>
      </c>
      <c r="EO40" s="2">
        <v>0</v>
      </c>
      <c r="EP40" s="4">
        <v>1</v>
      </c>
      <c r="EQ40" s="19">
        <f t="shared" si="132"/>
        <v>0</v>
      </c>
      <c r="ES40" s="2" t="s">
        <v>56</v>
      </c>
      <c r="ET40" s="2">
        <v>110</v>
      </c>
      <c r="EU40" s="2">
        <v>110</v>
      </c>
      <c r="EV40" s="2">
        <v>0</v>
      </c>
      <c r="EW40" s="2">
        <v>0</v>
      </c>
      <c r="EX40" s="4">
        <v>1</v>
      </c>
      <c r="EY40" s="19">
        <f t="shared" si="133"/>
        <v>0</v>
      </c>
      <c r="FA40" s="2" t="s">
        <v>56</v>
      </c>
      <c r="FB40" s="2">
        <v>110</v>
      </c>
      <c r="FC40" s="2">
        <v>110</v>
      </c>
      <c r="FD40" s="2">
        <v>0</v>
      </c>
      <c r="FE40" s="2">
        <v>0</v>
      </c>
      <c r="FF40" s="4">
        <v>1</v>
      </c>
      <c r="FG40" s="19">
        <f t="shared" si="134"/>
        <v>0</v>
      </c>
      <c r="FI40" s="2" t="s">
        <v>56</v>
      </c>
      <c r="FJ40" s="2">
        <v>110</v>
      </c>
      <c r="FK40" s="2">
        <v>110</v>
      </c>
      <c r="FL40" s="2">
        <v>0</v>
      </c>
      <c r="FM40" s="2">
        <v>0</v>
      </c>
      <c r="FN40" s="4">
        <v>1</v>
      </c>
      <c r="FO40" s="19">
        <f t="shared" si="135"/>
        <v>0</v>
      </c>
      <c r="FQ40" s="2" t="s">
        <v>56</v>
      </c>
      <c r="FR40" s="2">
        <v>110</v>
      </c>
      <c r="FS40" s="2">
        <v>110</v>
      </c>
      <c r="FT40" s="2">
        <v>0</v>
      </c>
      <c r="FU40" s="2">
        <v>0</v>
      </c>
      <c r="FV40" s="4">
        <v>1</v>
      </c>
      <c r="FW40" s="19">
        <f t="shared" si="136"/>
        <v>0</v>
      </c>
      <c r="FY40" s="2" t="s">
        <v>56</v>
      </c>
      <c r="FZ40" s="2">
        <v>110</v>
      </c>
      <c r="GA40" s="2">
        <v>110</v>
      </c>
      <c r="GB40" s="2">
        <v>0</v>
      </c>
      <c r="GC40" s="2">
        <v>0</v>
      </c>
      <c r="GD40" s="4">
        <v>1</v>
      </c>
      <c r="GE40" s="19">
        <f t="shared" si="23"/>
        <v>0</v>
      </c>
      <c r="GG40" s="2" t="s">
        <v>56</v>
      </c>
      <c r="GH40" s="2">
        <v>110</v>
      </c>
      <c r="GI40" s="2">
        <v>110</v>
      </c>
      <c r="GJ40" s="2">
        <v>0</v>
      </c>
      <c r="GK40" s="2">
        <v>0</v>
      </c>
      <c r="GL40" s="4">
        <v>1</v>
      </c>
      <c r="GM40" s="19">
        <f t="shared" si="24"/>
        <v>0</v>
      </c>
      <c r="GO40" s="2" t="s">
        <v>56</v>
      </c>
      <c r="GP40" s="2">
        <v>110</v>
      </c>
      <c r="GQ40" s="2">
        <v>110</v>
      </c>
      <c r="GR40" s="2">
        <v>0</v>
      </c>
      <c r="GS40" s="2">
        <v>0</v>
      </c>
      <c r="GT40" s="4">
        <v>1</v>
      </c>
      <c r="GU40" s="19">
        <f t="shared" si="25"/>
        <v>0</v>
      </c>
      <c r="GW40" s="2" t="s">
        <v>56</v>
      </c>
      <c r="GX40" s="2">
        <v>110</v>
      </c>
      <c r="GY40" s="2">
        <v>110</v>
      </c>
      <c r="GZ40" s="2">
        <v>0</v>
      </c>
      <c r="HA40" s="2">
        <v>0</v>
      </c>
      <c r="HB40" s="4">
        <v>1</v>
      </c>
      <c r="HC40" s="19">
        <f t="shared" si="26"/>
        <v>0</v>
      </c>
      <c r="HE40" s="2" t="s">
        <v>56</v>
      </c>
      <c r="HF40" s="2">
        <v>110</v>
      </c>
      <c r="HG40" s="2">
        <v>110</v>
      </c>
      <c r="HH40" s="2">
        <v>0</v>
      </c>
      <c r="HI40" s="2">
        <v>0</v>
      </c>
      <c r="HJ40" s="4">
        <v>1</v>
      </c>
      <c r="HK40" s="19">
        <f t="shared" si="27"/>
        <v>0</v>
      </c>
      <c r="HM40" s="2" t="s">
        <v>56</v>
      </c>
      <c r="HN40" s="2">
        <v>110</v>
      </c>
      <c r="HO40" s="2">
        <v>110</v>
      </c>
      <c r="HP40" s="2">
        <v>0</v>
      </c>
      <c r="HQ40" s="2">
        <v>0</v>
      </c>
      <c r="HR40" s="4">
        <v>1</v>
      </c>
      <c r="HS40" s="19">
        <f t="shared" si="28"/>
        <v>0</v>
      </c>
      <c r="HU40" s="2" t="s">
        <v>56</v>
      </c>
      <c r="HV40" s="2">
        <v>110</v>
      </c>
      <c r="HW40" s="2">
        <v>110</v>
      </c>
      <c r="HX40" s="2">
        <v>0</v>
      </c>
      <c r="HY40" s="2">
        <v>0</v>
      </c>
      <c r="HZ40" s="4">
        <v>1</v>
      </c>
      <c r="IA40" s="19">
        <f t="shared" si="29"/>
        <v>0</v>
      </c>
      <c r="IC40" s="2" t="s">
        <v>56</v>
      </c>
      <c r="ID40" s="2">
        <v>110</v>
      </c>
      <c r="IE40" s="2">
        <v>110</v>
      </c>
      <c r="IF40" s="2">
        <v>0</v>
      </c>
      <c r="IG40" s="2">
        <v>0</v>
      </c>
      <c r="IH40" s="4">
        <v>1</v>
      </c>
      <c r="II40" s="19">
        <f t="shared" si="30"/>
        <v>0</v>
      </c>
      <c r="IK40" s="2" t="s">
        <v>56</v>
      </c>
      <c r="IL40" s="2">
        <v>110</v>
      </c>
      <c r="IM40" s="2">
        <v>110</v>
      </c>
      <c r="IN40" s="2">
        <v>0</v>
      </c>
      <c r="IO40" s="2">
        <v>0</v>
      </c>
      <c r="IP40" s="4">
        <v>1</v>
      </c>
      <c r="IQ40" s="19">
        <f t="shared" si="31"/>
        <v>0</v>
      </c>
      <c r="IS40" s="2" t="s">
        <v>56</v>
      </c>
      <c r="IT40" s="2">
        <v>110</v>
      </c>
      <c r="IU40" s="2">
        <v>110</v>
      </c>
      <c r="IV40" s="2">
        <v>0</v>
      </c>
      <c r="IW40" s="2">
        <v>0</v>
      </c>
      <c r="IX40" s="4">
        <v>1</v>
      </c>
      <c r="IY40" s="19">
        <f t="shared" si="32"/>
        <v>0</v>
      </c>
      <c r="JA40" s="2" t="s">
        <v>56</v>
      </c>
      <c r="JB40" s="2">
        <v>110</v>
      </c>
      <c r="JC40" s="2">
        <v>110</v>
      </c>
      <c r="JD40" s="2">
        <v>0</v>
      </c>
      <c r="JE40" s="2">
        <v>0</v>
      </c>
      <c r="JF40" s="4">
        <v>1</v>
      </c>
      <c r="JG40" s="19">
        <f t="shared" si="33"/>
        <v>0</v>
      </c>
      <c r="JI40" s="2" t="s">
        <v>56</v>
      </c>
      <c r="JJ40" s="2">
        <v>110</v>
      </c>
      <c r="JK40" s="2">
        <v>110</v>
      </c>
      <c r="JL40" s="2">
        <v>0</v>
      </c>
      <c r="JM40" s="2">
        <v>0</v>
      </c>
      <c r="JN40" s="4">
        <v>1</v>
      </c>
      <c r="JO40" s="19">
        <f t="shared" si="34"/>
        <v>0</v>
      </c>
      <c r="JQ40" s="2" t="s">
        <v>56</v>
      </c>
      <c r="JR40" s="2">
        <v>110</v>
      </c>
      <c r="JS40" s="2">
        <v>110</v>
      </c>
      <c r="JT40" s="2">
        <v>0</v>
      </c>
      <c r="JU40" s="2">
        <v>0</v>
      </c>
      <c r="JV40" s="4">
        <v>1</v>
      </c>
      <c r="JW40" s="19">
        <f t="shared" si="35"/>
        <v>0</v>
      </c>
      <c r="JY40" s="2" t="s">
        <v>56</v>
      </c>
      <c r="JZ40" s="2">
        <v>110</v>
      </c>
      <c r="KA40" s="2">
        <v>110</v>
      </c>
      <c r="KB40" s="2">
        <v>0</v>
      </c>
      <c r="KC40" s="2">
        <v>0</v>
      </c>
      <c r="KD40" s="4">
        <v>1</v>
      </c>
      <c r="KE40" s="19">
        <f t="shared" si="36"/>
        <v>0</v>
      </c>
      <c r="KG40" s="2" t="s">
        <v>56</v>
      </c>
      <c r="KH40" s="2">
        <v>110</v>
      </c>
      <c r="KI40" s="2">
        <v>110</v>
      </c>
      <c r="KJ40" s="2">
        <v>0</v>
      </c>
      <c r="KK40" s="2">
        <v>0</v>
      </c>
      <c r="KL40" s="4">
        <v>1</v>
      </c>
      <c r="KM40" s="19">
        <f t="shared" si="37"/>
        <v>0</v>
      </c>
      <c r="KO40" s="2" t="s">
        <v>56</v>
      </c>
      <c r="KP40" s="2">
        <v>152</v>
      </c>
      <c r="KQ40" s="2">
        <v>110</v>
      </c>
      <c r="KR40" s="2">
        <v>0</v>
      </c>
      <c r="KS40" s="7">
        <v>42</v>
      </c>
      <c r="KT40" s="4">
        <v>0.72</v>
      </c>
      <c r="KU40" s="19">
        <f t="shared" si="38"/>
        <v>-0.28000000000000003</v>
      </c>
      <c r="KW40" s="2" t="s">
        <v>56</v>
      </c>
      <c r="KX40" s="2">
        <v>152</v>
      </c>
      <c r="KY40" s="2">
        <v>151</v>
      </c>
      <c r="KZ40" s="2">
        <v>1</v>
      </c>
      <c r="LA40" s="2">
        <v>0</v>
      </c>
      <c r="LB40" s="4">
        <f>KY40/KX40</f>
        <v>0.99342105263157898</v>
      </c>
      <c r="LC40" s="19">
        <f t="shared" si="39"/>
        <v>0.27342105263157901</v>
      </c>
      <c r="LD40" s="18" t="s">
        <v>119</v>
      </c>
      <c r="LE40" s="2" t="s">
        <v>56</v>
      </c>
      <c r="LF40" s="2">
        <v>152</v>
      </c>
      <c r="LG40" s="2">
        <v>151</v>
      </c>
      <c r="LH40" s="2">
        <v>1</v>
      </c>
      <c r="LI40" s="2">
        <v>0</v>
      </c>
      <c r="LJ40" s="4">
        <f>LG40/LF40</f>
        <v>0.99342105263157898</v>
      </c>
      <c r="LK40" s="19">
        <f t="shared" si="40"/>
        <v>0</v>
      </c>
      <c r="LM40" s="2" t="s">
        <v>56</v>
      </c>
      <c r="LN40" s="2">
        <v>152</v>
      </c>
      <c r="LO40" s="2">
        <v>151</v>
      </c>
      <c r="LP40" s="2">
        <v>1</v>
      </c>
      <c r="LQ40" s="2">
        <v>0</v>
      </c>
      <c r="LR40" s="4">
        <v>0.99</v>
      </c>
      <c r="LS40" s="19">
        <f t="shared" si="41"/>
        <v>-3.4210526315789913E-3</v>
      </c>
      <c r="LU40" s="2" t="s">
        <v>56</v>
      </c>
      <c r="LV40" s="2">
        <v>152</v>
      </c>
      <c r="LW40" s="2">
        <v>151</v>
      </c>
      <c r="LX40" s="2">
        <v>1</v>
      </c>
      <c r="LY40" s="2">
        <v>0</v>
      </c>
      <c r="LZ40" s="4">
        <v>0.99</v>
      </c>
      <c r="MA40" s="19">
        <f t="shared" si="42"/>
        <v>0</v>
      </c>
      <c r="MC40" s="2" t="s">
        <v>56</v>
      </c>
      <c r="MD40" s="2">
        <v>152</v>
      </c>
      <c r="ME40" s="2">
        <v>151</v>
      </c>
      <c r="MF40" s="2">
        <v>1</v>
      </c>
      <c r="MG40" s="2">
        <v>0</v>
      </c>
      <c r="MH40" s="4">
        <f t="shared" si="108"/>
        <v>0.99342105263157898</v>
      </c>
      <c r="MI40" s="19">
        <f t="shared" si="43"/>
        <v>3.4210526315789913E-3</v>
      </c>
      <c r="MK40" s="2" t="s">
        <v>56</v>
      </c>
      <c r="ML40" s="2">
        <v>152</v>
      </c>
      <c r="MM40" s="2">
        <v>151</v>
      </c>
      <c r="MN40" s="2">
        <v>1</v>
      </c>
      <c r="MO40" s="2">
        <v>0</v>
      </c>
      <c r="MP40" s="4">
        <v>0.99</v>
      </c>
      <c r="MQ40" s="19">
        <f t="shared" si="109"/>
        <v>-3.4210526315789913E-3</v>
      </c>
      <c r="MS40" s="2" t="s">
        <v>56</v>
      </c>
      <c r="MT40" s="2">
        <v>152</v>
      </c>
      <c r="MU40" s="2">
        <v>151</v>
      </c>
      <c r="MV40" s="2">
        <v>1</v>
      </c>
      <c r="MW40" s="2">
        <v>0</v>
      </c>
      <c r="MX40" s="4">
        <v>0.99</v>
      </c>
      <c r="MY40" s="19">
        <f t="shared" si="44"/>
        <v>0</v>
      </c>
      <c r="NA40" s="2" t="s">
        <v>56</v>
      </c>
      <c r="NB40" s="2">
        <v>152</v>
      </c>
      <c r="NC40" s="2">
        <v>151</v>
      </c>
      <c r="ND40" s="2">
        <v>1</v>
      </c>
      <c r="NE40" s="2">
        <v>0</v>
      </c>
      <c r="NF40" s="4">
        <v>0.99</v>
      </c>
      <c r="NG40" s="19">
        <f t="shared" si="45"/>
        <v>0</v>
      </c>
      <c r="NI40" s="2" t="s">
        <v>56</v>
      </c>
      <c r="NJ40" s="2">
        <v>152</v>
      </c>
      <c r="NK40" s="2">
        <v>150</v>
      </c>
      <c r="NL40" s="2">
        <v>1</v>
      </c>
      <c r="NM40" s="2">
        <v>1</v>
      </c>
      <c r="NN40" s="4">
        <v>0.99</v>
      </c>
      <c r="NO40" s="19">
        <f t="shared" si="46"/>
        <v>0</v>
      </c>
      <c r="NQ40" s="2" t="s">
        <v>56</v>
      </c>
      <c r="NR40" s="2">
        <v>152</v>
      </c>
      <c r="NS40" s="2">
        <v>151</v>
      </c>
      <c r="NT40" s="2">
        <v>1</v>
      </c>
      <c r="NU40" s="2">
        <v>0</v>
      </c>
      <c r="NV40" s="4">
        <v>0.99</v>
      </c>
      <c r="NW40" s="19">
        <f t="shared" si="47"/>
        <v>0</v>
      </c>
      <c r="NY40" s="2" t="s">
        <v>56</v>
      </c>
      <c r="NZ40" s="2">
        <v>152</v>
      </c>
      <c r="OA40" s="2">
        <v>151</v>
      </c>
      <c r="OB40" s="2">
        <v>1</v>
      </c>
      <c r="OC40" s="2">
        <v>0</v>
      </c>
      <c r="OD40" s="4">
        <v>0.99</v>
      </c>
      <c r="OE40" s="19">
        <f t="shared" si="48"/>
        <v>0</v>
      </c>
      <c r="OG40" s="2" t="s">
        <v>56</v>
      </c>
      <c r="OH40" s="2">
        <v>152</v>
      </c>
      <c r="OI40" s="2">
        <v>151</v>
      </c>
      <c r="OJ40" s="2">
        <v>1</v>
      </c>
      <c r="OK40" s="2">
        <v>0</v>
      </c>
      <c r="OL40" s="4">
        <v>0.99</v>
      </c>
      <c r="OM40" s="19">
        <f t="shared" si="114"/>
        <v>0</v>
      </c>
      <c r="OO40" s="2" t="s">
        <v>56</v>
      </c>
      <c r="OP40" s="2">
        <v>152</v>
      </c>
      <c r="OQ40" s="2">
        <v>151</v>
      </c>
      <c r="OR40" s="2">
        <v>1</v>
      </c>
      <c r="OS40" s="2">
        <v>0</v>
      </c>
      <c r="OT40" s="4">
        <f t="shared" si="110"/>
        <v>0.99342105263157898</v>
      </c>
      <c r="OU40" s="19">
        <f t="shared" si="50"/>
        <v>3.4210526315789913E-3</v>
      </c>
      <c r="OW40" s="129" t="s">
        <v>56</v>
      </c>
      <c r="OX40" s="129">
        <v>152</v>
      </c>
      <c r="OY40" s="129">
        <v>151</v>
      </c>
      <c r="OZ40" s="129">
        <v>1</v>
      </c>
      <c r="PA40" s="129">
        <v>0</v>
      </c>
      <c r="PB40" s="135">
        <v>0.99</v>
      </c>
      <c r="PC40" s="132">
        <v>0</v>
      </c>
      <c r="PD40" s="129"/>
      <c r="PE40" s="129" t="s">
        <v>56</v>
      </c>
      <c r="PF40" s="129">
        <v>152</v>
      </c>
      <c r="PG40" s="129">
        <v>151</v>
      </c>
      <c r="PH40" s="129">
        <v>1</v>
      </c>
      <c r="PI40" s="129">
        <v>0</v>
      </c>
      <c r="PJ40" s="135">
        <v>0.99</v>
      </c>
      <c r="PK40" s="132">
        <v>0</v>
      </c>
      <c r="PM40" s="156" t="s">
        <v>56</v>
      </c>
      <c r="PN40" s="156">
        <v>152</v>
      </c>
      <c r="PO40" s="156">
        <v>151</v>
      </c>
      <c r="PP40" s="156">
        <v>1</v>
      </c>
      <c r="PQ40" s="156">
        <v>0</v>
      </c>
      <c r="PR40" s="162">
        <v>0.99</v>
      </c>
      <c r="PS40" s="132">
        <f t="shared" si="51"/>
        <v>0</v>
      </c>
      <c r="PT40" s="121"/>
      <c r="PU40" s="156" t="s">
        <v>56</v>
      </c>
      <c r="PV40" s="156">
        <v>152</v>
      </c>
      <c r="PW40" s="156">
        <v>151</v>
      </c>
      <c r="PX40" s="156">
        <v>1</v>
      </c>
      <c r="PY40" s="156">
        <v>0</v>
      </c>
      <c r="PZ40" s="162">
        <v>0.99</v>
      </c>
      <c r="QA40" s="132">
        <f t="shared" si="52"/>
        <v>0</v>
      </c>
      <c r="QB40" s="121"/>
      <c r="QC40" s="156" t="s">
        <v>56</v>
      </c>
      <c r="QD40" s="156">
        <v>152</v>
      </c>
      <c r="QE40" s="156">
        <v>151</v>
      </c>
      <c r="QF40" s="156">
        <v>1</v>
      </c>
      <c r="QG40" s="156">
        <v>0</v>
      </c>
      <c r="QH40" s="162">
        <v>0.99</v>
      </c>
      <c r="QI40" s="132">
        <f t="shared" si="53"/>
        <v>0</v>
      </c>
      <c r="QJ40" s="121"/>
      <c r="QK40" s="156" t="s">
        <v>56</v>
      </c>
      <c r="QL40" s="156">
        <v>152</v>
      </c>
      <c r="QM40" s="156">
        <v>151</v>
      </c>
      <c r="QN40" s="156">
        <v>1</v>
      </c>
      <c r="QO40" s="156">
        <v>0</v>
      </c>
      <c r="QP40" s="162">
        <v>0.99</v>
      </c>
      <c r="QQ40" s="132">
        <f t="shared" si="54"/>
        <v>0</v>
      </c>
      <c r="QR40" s="121"/>
      <c r="QS40" s="156" t="s">
        <v>56</v>
      </c>
      <c r="QT40" s="156">
        <v>153</v>
      </c>
      <c r="QU40" s="156">
        <v>152</v>
      </c>
      <c r="QV40" s="156">
        <v>1</v>
      </c>
      <c r="QW40" s="156">
        <v>0</v>
      </c>
      <c r="QX40" s="162">
        <v>0.99</v>
      </c>
      <c r="QY40" s="158">
        <f t="shared" si="55"/>
        <v>0</v>
      </c>
      <c r="QZ40" s="121"/>
      <c r="RA40" s="156" t="s">
        <v>56</v>
      </c>
      <c r="RB40" s="156">
        <v>153</v>
      </c>
      <c r="RC40" s="156">
        <v>152</v>
      </c>
      <c r="RD40" s="156">
        <v>1</v>
      </c>
      <c r="RE40" s="156">
        <v>0</v>
      </c>
      <c r="RF40" s="162">
        <v>0.99</v>
      </c>
      <c r="RG40" s="132">
        <f t="shared" si="56"/>
        <v>0</v>
      </c>
      <c r="RH40" s="121"/>
      <c r="RI40" s="121"/>
      <c r="RJ40" s="156" t="s">
        <v>56</v>
      </c>
      <c r="RK40" s="156">
        <v>153</v>
      </c>
      <c r="RL40" s="156">
        <v>152</v>
      </c>
      <c r="RM40" s="156">
        <v>1</v>
      </c>
      <c r="RN40" s="156">
        <v>0</v>
      </c>
      <c r="RO40" s="162">
        <f t="shared" si="57"/>
        <v>0.99346405228758172</v>
      </c>
      <c r="RP40" s="132">
        <f t="shared" si="58"/>
        <v>3.4640522875817314E-3</v>
      </c>
      <c r="RQ40" s="121"/>
      <c r="RR40" s="121"/>
      <c r="RS40" s="121"/>
      <c r="RT40" s="121"/>
      <c r="RU40" s="121"/>
      <c r="RV40" s="121"/>
      <c r="RW40" s="132"/>
      <c r="RX40" s="121"/>
      <c r="RY40" s="121"/>
      <c r="RZ40" s="121"/>
      <c r="SA40" s="121"/>
      <c r="SB40" s="121"/>
      <c r="SC40" s="121"/>
      <c r="SD40" s="132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U40" s="157" t="s">
        <v>56</v>
      </c>
      <c r="SV40" s="157">
        <v>153</v>
      </c>
      <c r="SW40" s="157">
        <v>152</v>
      </c>
      <c r="SX40" s="157">
        <v>1</v>
      </c>
      <c r="SY40" s="157">
        <v>0</v>
      </c>
      <c r="SZ40" s="158">
        <f t="shared" si="111"/>
        <v>0.99346405228758172</v>
      </c>
      <c r="TA40" s="132">
        <f t="shared" si="59"/>
        <v>0</v>
      </c>
      <c r="TC40" s="157" t="s">
        <v>56</v>
      </c>
      <c r="TD40" s="157">
        <v>153</v>
      </c>
      <c r="TE40" s="157">
        <v>152</v>
      </c>
      <c r="TF40" s="157">
        <v>1</v>
      </c>
      <c r="TG40" s="157">
        <v>0</v>
      </c>
      <c r="TH40" s="158">
        <f t="shared" si="60"/>
        <v>0.99346405228758172</v>
      </c>
      <c r="TI40" s="132">
        <f t="shared" si="61"/>
        <v>0</v>
      </c>
      <c r="TK40" s="157" t="s">
        <v>56</v>
      </c>
      <c r="TL40" s="157">
        <v>153</v>
      </c>
      <c r="TM40" s="157">
        <v>152</v>
      </c>
      <c r="TN40" s="157">
        <v>1</v>
      </c>
      <c r="TO40" s="157">
        <v>0</v>
      </c>
      <c r="TP40" s="158">
        <f t="shared" si="62"/>
        <v>0.99346405228758172</v>
      </c>
      <c r="TQ40" s="132">
        <f t="shared" si="63"/>
        <v>0</v>
      </c>
      <c r="TS40" s="157" t="s">
        <v>56</v>
      </c>
      <c r="TT40" s="157">
        <v>153</v>
      </c>
      <c r="TU40" s="157">
        <v>152</v>
      </c>
      <c r="TV40" s="157">
        <v>1</v>
      </c>
      <c r="TW40" s="157">
        <v>0</v>
      </c>
      <c r="TX40" s="158">
        <f t="shared" si="64"/>
        <v>0.99346405228758172</v>
      </c>
      <c r="TY40" s="132">
        <f t="shared" si="65"/>
        <v>0</v>
      </c>
      <c r="UA40" s="157" t="s">
        <v>56</v>
      </c>
      <c r="UB40" s="157">
        <v>153</v>
      </c>
      <c r="UC40" s="157">
        <v>152</v>
      </c>
      <c r="UD40" s="157">
        <v>1</v>
      </c>
      <c r="UE40" s="157">
        <v>0</v>
      </c>
      <c r="UF40" s="158">
        <f t="shared" si="66"/>
        <v>0.99346405228758172</v>
      </c>
      <c r="UG40" s="132">
        <f t="shared" si="67"/>
        <v>0</v>
      </c>
      <c r="UI40" s="157" t="s">
        <v>56</v>
      </c>
      <c r="UJ40" s="157">
        <v>153</v>
      </c>
      <c r="UK40" s="157">
        <v>152</v>
      </c>
      <c r="UL40" s="157">
        <v>1</v>
      </c>
      <c r="UM40" s="157">
        <v>0</v>
      </c>
      <c r="UN40" s="158">
        <f t="shared" si="68"/>
        <v>0.99346405228758172</v>
      </c>
      <c r="UO40" s="132">
        <f t="shared" si="69"/>
        <v>0</v>
      </c>
      <c r="UQ40" s="157" t="s">
        <v>56</v>
      </c>
      <c r="UR40" s="157">
        <v>153</v>
      </c>
      <c r="US40" s="157">
        <v>152</v>
      </c>
      <c r="UT40" s="157">
        <v>1</v>
      </c>
      <c r="UU40" s="157">
        <v>0</v>
      </c>
      <c r="UV40" s="158">
        <f t="shared" si="70"/>
        <v>0.99346405228758172</v>
      </c>
      <c r="UW40" s="132">
        <f t="shared" si="71"/>
        <v>0</v>
      </c>
      <c r="UY40" s="157" t="s">
        <v>56</v>
      </c>
      <c r="UZ40" s="157">
        <v>153</v>
      </c>
      <c r="VA40" s="157">
        <v>152</v>
      </c>
      <c r="VB40" s="157">
        <v>1</v>
      </c>
      <c r="VC40" s="157">
        <v>0</v>
      </c>
      <c r="VD40" s="158">
        <f t="shared" si="72"/>
        <v>0.99346405228758172</v>
      </c>
      <c r="VE40" s="132">
        <f t="shared" si="73"/>
        <v>0</v>
      </c>
      <c r="VG40" s="157" t="s">
        <v>56</v>
      </c>
      <c r="VH40" s="157">
        <v>153</v>
      </c>
      <c r="VI40" s="157">
        <v>152</v>
      </c>
      <c r="VJ40" s="157">
        <v>1</v>
      </c>
      <c r="VK40" s="157">
        <v>0</v>
      </c>
      <c r="VL40" s="158">
        <f t="shared" si="74"/>
        <v>0.99346405228758172</v>
      </c>
      <c r="VM40" s="132">
        <f t="shared" si="75"/>
        <v>0</v>
      </c>
      <c r="VO40" s="157" t="s">
        <v>56</v>
      </c>
      <c r="VP40" s="157">
        <v>153</v>
      </c>
      <c r="VQ40" s="157">
        <v>152</v>
      </c>
      <c r="VR40" s="157">
        <v>1</v>
      </c>
      <c r="VS40" s="157">
        <v>0</v>
      </c>
      <c r="VT40" s="158">
        <f t="shared" si="76"/>
        <v>0.99346405228758172</v>
      </c>
      <c r="VU40" s="132">
        <f t="shared" si="77"/>
        <v>0</v>
      </c>
      <c r="VW40" s="157" t="s">
        <v>56</v>
      </c>
      <c r="VX40" s="157">
        <v>153</v>
      </c>
      <c r="VY40" s="157">
        <v>152</v>
      </c>
      <c r="VZ40" s="157">
        <v>1</v>
      </c>
      <c r="WA40" s="157">
        <v>0</v>
      </c>
      <c r="WB40" s="158">
        <f t="shared" si="78"/>
        <v>0.99346405228758172</v>
      </c>
      <c r="WC40" s="132">
        <f t="shared" si="79"/>
        <v>0</v>
      </c>
      <c r="WE40" s="157" t="s">
        <v>56</v>
      </c>
      <c r="WF40" s="157">
        <v>153</v>
      </c>
      <c r="WG40" s="157">
        <v>152</v>
      </c>
      <c r="WH40" s="157">
        <v>1</v>
      </c>
      <c r="WI40" s="157">
        <v>0</v>
      </c>
      <c r="WJ40" s="158">
        <f t="shared" si="112"/>
        <v>0.99346405228758172</v>
      </c>
      <c r="WK40" s="132">
        <f t="shared" si="113"/>
        <v>0</v>
      </c>
      <c r="WM40" s="157" t="s">
        <v>56</v>
      </c>
      <c r="WN40" s="157">
        <v>153</v>
      </c>
      <c r="WO40" s="157">
        <v>152</v>
      </c>
      <c r="WP40" s="157">
        <v>1</v>
      </c>
      <c r="WQ40" s="157">
        <v>0</v>
      </c>
      <c r="WR40" s="158">
        <f t="shared" si="82"/>
        <v>0.99346405228758172</v>
      </c>
      <c r="WS40" s="132">
        <f t="shared" si="83"/>
        <v>0</v>
      </c>
      <c r="WU40" s="157" t="s">
        <v>56</v>
      </c>
      <c r="WV40" s="157">
        <v>153</v>
      </c>
      <c r="WW40" s="157">
        <v>152</v>
      </c>
      <c r="WX40" s="157">
        <v>1</v>
      </c>
      <c r="WY40" s="157">
        <v>0</v>
      </c>
      <c r="WZ40" s="158">
        <f t="shared" si="84"/>
        <v>0.99346405228758172</v>
      </c>
      <c r="XA40" s="132">
        <f t="shared" si="85"/>
        <v>0</v>
      </c>
      <c r="XC40" s="157" t="s">
        <v>56</v>
      </c>
      <c r="XD40" s="157">
        <v>153</v>
      </c>
      <c r="XE40" s="157">
        <v>152</v>
      </c>
      <c r="XF40" s="157">
        <v>1</v>
      </c>
      <c r="XG40" s="157">
        <v>0</v>
      </c>
      <c r="XH40" s="158">
        <f t="shared" si="86"/>
        <v>0.99346405228758172</v>
      </c>
      <c r="XI40" s="132">
        <f t="shared" si="87"/>
        <v>0</v>
      </c>
      <c r="XK40" s="157" t="s">
        <v>56</v>
      </c>
      <c r="XL40" s="157">
        <v>153</v>
      </c>
      <c r="XM40" s="157">
        <v>152</v>
      </c>
      <c r="XN40" s="157">
        <v>1</v>
      </c>
      <c r="XO40" s="157">
        <v>0</v>
      </c>
      <c r="XP40" s="158">
        <f t="shared" si="88"/>
        <v>0.99346405228758172</v>
      </c>
      <c r="XQ40" s="132">
        <f t="shared" si="89"/>
        <v>0</v>
      </c>
      <c r="XS40" s="157" t="s">
        <v>56</v>
      </c>
      <c r="XT40" s="157">
        <v>153</v>
      </c>
      <c r="XU40" s="157">
        <v>152</v>
      </c>
      <c r="XV40" s="157">
        <v>1</v>
      </c>
      <c r="XW40" s="157">
        <v>0</v>
      </c>
      <c r="XX40" s="158">
        <f t="shared" si="90"/>
        <v>0.99346405228758172</v>
      </c>
      <c r="XY40" s="132">
        <f t="shared" si="91"/>
        <v>0</v>
      </c>
      <c r="YA40" s="157" t="s">
        <v>56</v>
      </c>
      <c r="YB40" s="157">
        <v>153</v>
      </c>
      <c r="YC40" s="157">
        <v>152</v>
      </c>
      <c r="YD40" s="157">
        <v>1</v>
      </c>
      <c r="YE40" s="157">
        <v>0</v>
      </c>
      <c r="YF40" s="158">
        <f t="shared" si="92"/>
        <v>0.99346405228758172</v>
      </c>
      <c r="YG40" s="132">
        <f t="shared" si="93"/>
        <v>0</v>
      </c>
      <c r="YI40" s="157" t="s">
        <v>56</v>
      </c>
      <c r="YJ40" s="157">
        <v>153</v>
      </c>
      <c r="YK40" s="157">
        <v>152</v>
      </c>
      <c r="YL40" s="157">
        <v>1</v>
      </c>
      <c r="YM40" s="157">
        <v>0</v>
      </c>
      <c r="YN40" s="158">
        <f t="shared" si="94"/>
        <v>0.99346405228758172</v>
      </c>
      <c r="YO40" s="132">
        <f t="shared" si="95"/>
        <v>0</v>
      </c>
      <c r="YQ40" s="157" t="s">
        <v>56</v>
      </c>
      <c r="YR40" s="157">
        <v>153</v>
      </c>
      <c r="YS40" s="157">
        <v>152</v>
      </c>
      <c r="YT40" s="157">
        <v>1</v>
      </c>
      <c r="YU40" s="157">
        <v>0</v>
      </c>
      <c r="YV40" s="158">
        <f t="shared" si="96"/>
        <v>0.99346405228758172</v>
      </c>
      <c r="YW40" s="132">
        <f t="shared" si="97"/>
        <v>0</v>
      </c>
      <c r="YY40" s="157" t="s">
        <v>56</v>
      </c>
      <c r="YZ40" s="157">
        <v>153</v>
      </c>
      <c r="ZA40" s="157">
        <v>152</v>
      </c>
      <c r="ZB40" s="157">
        <v>1</v>
      </c>
      <c r="ZC40" s="157">
        <v>0</v>
      </c>
      <c r="ZD40" s="158">
        <f t="shared" si="98"/>
        <v>0.99346405228758172</v>
      </c>
      <c r="ZE40" s="132">
        <f t="shared" si="99"/>
        <v>0</v>
      </c>
      <c r="ZG40" s="157" t="s">
        <v>56</v>
      </c>
      <c r="ZH40" s="157">
        <v>153</v>
      </c>
      <c r="ZI40" s="157">
        <v>152</v>
      </c>
      <c r="ZJ40" s="157">
        <v>1</v>
      </c>
      <c r="ZK40" s="157">
        <v>0</v>
      </c>
      <c r="ZL40" s="158">
        <f t="shared" si="100"/>
        <v>0.99346405228758172</v>
      </c>
      <c r="ZM40" s="132">
        <f t="shared" si="101"/>
        <v>0</v>
      </c>
      <c r="ZO40" s="157" t="s">
        <v>56</v>
      </c>
      <c r="ZP40" s="157">
        <v>153</v>
      </c>
      <c r="ZQ40" s="157">
        <v>152</v>
      </c>
      <c r="ZR40" s="157">
        <v>1</v>
      </c>
      <c r="ZS40" s="157">
        <v>0</v>
      </c>
      <c r="ZT40" s="158">
        <f t="shared" si="102"/>
        <v>0.99346405228758172</v>
      </c>
      <c r="ZU40" s="132">
        <f t="shared" si="103"/>
        <v>0</v>
      </c>
      <c r="ZW40" s="157" t="s">
        <v>56</v>
      </c>
      <c r="ZX40" s="157">
        <v>153</v>
      </c>
      <c r="ZY40" s="157">
        <v>152</v>
      </c>
      <c r="ZZ40" s="157">
        <v>1</v>
      </c>
      <c r="AAA40" s="157">
        <v>0</v>
      </c>
      <c r="AAB40" s="158">
        <f t="shared" si="104"/>
        <v>0.99346405228758172</v>
      </c>
      <c r="AAC40" s="132">
        <f t="shared" si="105"/>
        <v>0</v>
      </c>
      <c r="AAE40" s="157" t="s">
        <v>56</v>
      </c>
      <c r="AAF40" s="157">
        <v>153</v>
      </c>
      <c r="AAG40" s="157">
        <v>152</v>
      </c>
      <c r="AAH40" s="157">
        <v>1</v>
      </c>
      <c r="AAI40" s="157">
        <v>0</v>
      </c>
      <c r="AAJ40" s="158">
        <f t="shared" si="106"/>
        <v>0.99346405228758172</v>
      </c>
      <c r="AAK40" s="132">
        <f t="shared" si="107"/>
        <v>0</v>
      </c>
    </row>
    <row r="41" spans="1:713" ht="15">
      <c r="A41" s="19">
        <v>1</v>
      </c>
      <c r="B41" s="19"/>
      <c r="C41" s="18" t="s">
        <v>56</v>
      </c>
      <c r="D41" s="18">
        <v>110</v>
      </c>
      <c r="E41" s="18">
        <v>110</v>
      </c>
      <c r="F41" s="18">
        <v>0</v>
      </c>
      <c r="G41" s="18">
        <v>0</v>
      </c>
      <c r="H41" s="19">
        <v>1</v>
      </c>
      <c r="J41" s="58" t="s">
        <v>56</v>
      </c>
      <c r="K41" s="58">
        <v>110</v>
      </c>
      <c r="L41" s="58">
        <v>110</v>
      </c>
      <c r="M41" s="58">
        <v>0</v>
      </c>
      <c r="N41" s="58">
        <v>0</v>
      </c>
      <c r="O41" s="59">
        <v>1</v>
      </c>
      <c r="P41" s="59">
        <f t="shared" si="115"/>
        <v>0</v>
      </c>
      <c r="R41" s="18" t="s">
        <v>56</v>
      </c>
      <c r="S41" s="18">
        <v>110</v>
      </c>
      <c r="T41" s="18">
        <v>110</v>
      </c>
      <c r="U41" s="18">
        <v>0</v>
      </c>
      <c r="V41" s="18">
        <v>0</v>
      </c>
      <c r="W41" s="19">
        <v>1</v>
      </c>
      <c r="X41" s="19">
        <f t="shared" si="116"/>
        <v>0</v>
      </c>
      <c r="Z41" s="51" t="s">
        <v>56</v>
      </c>
      <c r="AA41" s="51">
        <v>110</v>
      </c>
      <c r="AB41" s="52">
        <v>110</v>
      </c>
      <c r="AC41" s="53">
        <v>0</v>
      </c>
      <c r="AD41" s="51">
        <v>0</v>
      </c>
      <c r="AE41" s="54">
        <v>1</v>
      </c>
      <c r="AF41" s="19">
        <f t="shared" si="117"/>
        <v>0</v>
      </c>
      <c r="AH41" s="54">
        <v>1</v>
      </c>
      <c r="AI41" s="19">
        <f t="shared" si="118"/>
        <v>0</v>
      </c>
      <c r="AK41" s="18" t="s">
        <v>57</v>
      </c>
      <c r="AL41" s="18">
        <v>56</v>
      </c>
      <c r="AM41" s="18">
        <v>44</v>
      </c>
      <c r="AN41" s="18">
        <v>11</v>
      </c>
      <c r="AO41" s="18">
        <v>1</v>
      </c>
      <c r="AP41" s="19">
        <f t="shared" si="119"/>
        <v>0.7857142857142857</v>
      </c>
      <c r="AQ41" s="19">
        <f t="shared" si="137"/>
        <v>5.7142857142856718E-3</v>
      </c>
      <c r="AS41" s="18" t="s">
        <v>57</v>
      </c>
      <c r="AT41" s="18">
        <v>56</v>
      </c>
      <c r="AU41" s="18">
        <v>44</v>
      </c>
      <c r="AV41" s="18">
        <v>11</v>
      </c>
      <c r="AW41" s="18">
        <v>1</v>
      </c>
      <c r="AX41" s="19">
        <v>0.79</v>
      </c>
      <c r="AY41" s="19">
        <f t="shared" si="120"/>
        <v>4.2857142857143371E-3</v>
      </c>
      <c r="BA41" s="18" t="s">
        <v>57</v>
      </c>
      <c r="BB41" s="18">
        <v>56</v>
      </c>
      <c r="BC41" s="18">
        <v>44</v>
      </c>
      <c r="BD41" s="18">
        <v>11</v>
      </c>
      <c r="BE41" s="18">
        <v>1</v>
      </c>
      <c r="BF41" s="19">
        <v>0.79</v>
      </c>
      <c r="BG41" s="19">
        <f t="shared" si="121"/>
        <v>0</v>
      </c>
      <c r="BI41" s="18" t="s">
        <v>57</v>
      </c>
      <c r="BJ41" s="18">
        <v>56</v>
      </c>
      <c r="BK41" s="18">
        <v>44</v>
      </c>
      <c r="BL41" s="18">
        <v>11</v>
      </c>
      <c r="BM41" s="18">
        <v>1</v>
      </c>
      <c r="BN41" s="19">
        <v>0.79</v>
      </c>
      <c r="BO41" s="19">
        <f t="shared" si="122"/>
        <v>0</v>
      </c>
      <c r="BQ41" s="18" t="s">
        <v>57</v>
      </c>
      <c r="BR41" s="18">
        <v>56</v>
      </c>
      <c r="BS41" s="18">
        <v>44</v>
      </c>
      <c r="BT41" s="18">
        <v>11</v>
      </c>
      <c r="BU41" s="18">
        <v>1</v>
      </c>
      <c r="BV41" s="19">
        <v>0.79</v>
      </c>
      <c r="BW41" s="19">
        <f t="shared" si="123"/>
        <v>0</v>
      </c>
      <c r="BY41" s="18" t="s">
        <v>57</v>
      </c>
      <c r="BZ41" s="18">
        <v>56</v>
      </c>
      <c r="CA41" s="18">
        <v>44</v>
      </c>
      <c r="CB41" s="18">
        <v>11</v>
      </c>
      <c r="CC41" s="18">
        <v>1</v>
      </c>
      <c r="CD41" s="19">
        <v>0.79</v>
      </c>
      <c r="CE41" s="19">
        <f t="shared" si="124"/>
        <v>0</v>
      </c>
      <c r="CG41" s="2" t="s">
        <v>57</v>
      </c>
      <c r="CH41" s="2">
        <v>56</v>
      </c>
      <c r="CI41" s="2">
        <v>44</v>
      </c>
      <c r="CJ41" s="2">
        <v>11</v>
      </c>
      <c r="CK41" s="2">
        <v>1</v>
      </c>
      <c r="CL41" s="4">
        <v>0.79</v>
      </c>
      <c r="CM41" s="19">
        <f t="shared" si="125"/>
        <v>0</v>
      </c>
      <c r="CO41" s="2" t="s">
        <v>57</v>
      </c>
      <c r="CP41" s="2">
        <v>56</v>
      </c>
      <c r="CQ41" s="2">
        <v>44</v>
      </c>
      <c r="CR41" s="2">
        <v>11</v>
      </c>
      <c r="CS41" s="2">
        <v>1</v>
      </c>
      <c r="CT41" s="4">
        <v>0.79</v>
      </c>
      <c r="CU41" s="19">
        <f t="shared" si="126"/>
        <v>0</v>
      </c>
      <c r="CW41" s="2" t="s">
        <v>57</v>
      </c>
      <c r="CX41" s="2">
        <v>56</v>
      </c>
      <c r="CY41" s="2">
        <v>44</v>
      </c>
      <c r="CZ41" s="2">
        <v>11</v>
      </c>
      <c r="DA41" s="2">
        <v>1</v>
      </c>
      <c r="DB41" s="4">
        <v>0.79</v>
      </c>
      <c r="DC41" s="19">
        <f t="shared" si="127"/>
        <v>0</v>
      </c>
      <c r="DD41" s="18" t="s">
        <v>119</v>
      </c>
      <c r="DE41" s="2" t="s">
        <v>57</v>
      </c>
      <c r="DF41" s="2">
        <v>56</v>
      </c>
      <c r="DG41" s="2">
        <v>44</v>
      </c>
      <c r="DH41" s="2">
        <v>11</v>
      </c>
      <c r="DI41" s="2">
        <v>1</v>
      </c>
      <c r="DJ41" s="4">
        <v>0.79</v>
      </c>
      <c r="DK41" s="19">
        <f t="shared" si="128"/>
        <v>0</v>
      </c>
      <c r="DM41" s="2" t="s">
        <v>57</v>
      </c>
      <c r="DN41" s="2">
        <v>56</v>
      </c>
      <c r="DO41" s="2">
        <v>44</v>
      </c>
      <c r="DP41" s="2">
        <v>11</v>
      </c>
      <c r="DQ41" s="2">
        <v>1</v>
      </c>
      <c r="DR41" s="4">
        <v>0.79</v>
      </c>
      <c r="DS41" s="19">
        <f t="shared" si="129"/>
        <v>0</v>
      </c>
      <c r="DU41" s="2" t="s">
        <v>57</v>
      </c>
      <c r="DV41" s="2">
        <v>56</v>
      </c>
      <c r="DW41" s="2">
        <v>44</v>
      </c>
      <c r="DX41" s="2">
        <v>11</v>
      </c>
      <c r="DY41" s="2">
        <v>1</v>
      </c>
      <c r="DZ41" s="4">
        <v>0.79</v>
      </c>
      <c r="EA41" s="19">
        <f t="shared" si="130"/>
        <v>0</v>
      </c>
      <c r="EC41" s="2" t="s">
        <v>57</v>
      </c>
      <c r="ED41" s="2">
        <v>56</v>
      </c>
      <c r="EE41" s="2">
        <v>44</v>
      </c>
      <c r="EF41" s="2">
        <v>11</v>
      </c>
      <c r="EG41" s="2">
        <v>1</v>
      </c>
      <c r="EH41" s="4">
        <v>0.79</v>
      </c>
      <c r="EI41" s="19">
        <f t="shared" si="131"/>
        <v>0</v>
      </c>
      <c r="EK41" s="2" t="s">
        <v>57</v>
      </c>
      <c r="EL41" s="2">
        <v>56</v>
      </c>
      <c r="EM41" s="2">
        <v>44</v>
      </c>
      <c r="EN41" s="2">
        <v>11</v>
      </c>
      <c r="EO41" s="2">
        <v>1</v>
      </c>
      <c r="EP41" s="4">
        <v>0.79</v>
      </c>
      <c r="EQ41" s="19">
        <f t="shared" si="132"/>
        <v>0</v>
      </c>
      <c r="ES41" s="2" t="s">
        <v>57</v>
      </c>
      <c r="ET41" s="2">
        <v>56</v>
      </c>
      <c r="EU41" s="2">
        <v>44</v>
      </c>
      <c r="EV41" s="2">
        <v>11</v>
      </c>
      <c r="EW41" s="2">
        <v>1</v>
      </c>
      <c r="EX41" s="4">
        <v>0.79</v>
      </c>
      <c r="EY41" s="19">
        <f t="shared" si="133"/>
        <v>0</v>
      </c>
      <c r="FA41" s="2" t="s">
        <v>57</v>
      </c>
      <c r="FB41" s="2">
        <v>56</v>
      </c>
      <c r="FC41" s="2">
        <v>44</v>
      </c>
      <c r="FD41" s="2">
        <v>11</v>
      </c>
      <c r="FE41" s="2">
        <v>1</v>
      </c>
      <c r="FF41" s="4">
        <v>0.79</v>
      </c>
      <c r="FG41" s="19">
        <f t="shared" si="134"/>
        <v>0</v>
      </c>
      <c r="FI41" s="2" t="s">
        <v>57</v>
      </c>
      <c r="FJ41" s="2">
        <v>56</v>
      </c>
      <c r="FK41" s="2">
        <v>44</v>
      </c>
      <c r="FL41" s="2">
        <v>11</v>
      </c>
      <c r="FM41" s="2">
        <v>1</v>
      </c>
      <c r="FN41" s="4">
        <v>0.79</v>
      </c>
      <c r="FO41" s="19">
        <f t="shared" si="135"/>
        <v>0</v>
      </c>
      <c r="FQ41" s="2" t="s">
        <v>57</v>
      </c>
      <c r="FR41" s="2">
        <v>56</v>
      </c>
      <c r="FS41" s="2">
        <v>44</v>
      </c>
      <c r="FT41" s="2">
        <v>11</v>
      </c>
      <c r="FU41" s="2">
        <v>1</v>
      </c>
      <c r="FV41" s="4">
        <v>0.79</v>
      </c>
      <c r="FW41" s="19">
        <f t="shared" si="136"/>
        <v>0</v>
      </c>
      <c r="FY41" s="2" t="s">
        <v>57</v>
      </c>
      <c r="FZ41" s="2">
        <v>56</v>
      </c>
      <c r="GA41" s="2">
        <v>44</v>
      </c>
      <c r="GB41" s="2">
        <v>11</v>
      </c>
      <c r="GC41" s="2">
        <v>1</v>
      </c>
      <c r="GD41" s="4">
        <v>0.79</v>
      </c>
      <c r="GE41" s="19">
        <f t="shared" si="23"/>
        <v>0</v>
      </c>
      <c r="GG41" s="2" t="s">
        <v>57</v>
      </c>
      <c r="GH41" s="2">
        <v>56</v>
      </c>
      <c r="GI41" s="2">
        <v>44</v>
      </c>
      <c r="GJ41" s="2">
        <v>11</v>
      </c>
      <c r="GK41" s="2">
        <v>1</v>
      </c>
      <c r="GL41" s="4">
        <v>0.79</v>
      </c>
      <c r="GM41" s="19">
        <f t="shared" si="24"/>
        <v>0</v>
      </c>
      <c r="GO41" s="2" t="s">
        <v>57</v>
      </c>
      <c r="GP41" s="2">
        <v>56</v>
      </c>
      <c r="GQ41" s="2">
        <v>44</v>
      </c>
      <c r="GR41" s="2">
        <v>11</v>
      </c>
      <c r="GS41" s="2">
        <v>1</v>
      </c>
      <c r="GT41" s="4">
        <v>0.79</v>
      </c>
      <c r="GU41" s="19">
        <f t="shared" si="25"/>
        <v>0</v>
      </c>
      <c r="GW41" s="2" t="s">
        <v>57</v>
      </c>
      <c r="GX41" s="2">
        <v>56</v>
      </c>
      <c r="GY41" s="2">
        <v>44</v>
      </c>
      <c r="GZ41" s="2">
        <v>11</v>
      </c>
      <c r="HA41" s="2">
        <v>1</v>
      </c>
      <c r="HB41" s="4">
        <v>0.79</v>
      </c>
      <c r="HC41" s="19">
        <f t="shared" si="26"/>
        <v>0</v>
      </c>
      <c r="HE41" s="2" t="s">
        <v>57</v>
      </c>
      <c r="HF41" s="2">
        <v>56</v>
      </c>
      <c r="HG41" s="2">
        <v>44</v>
      </c>
      <c r="HH41" s="2">
        <v>11</v>
      </c>
      <c r="HI41" s="2">
        <v>1</v>
      </c>
      <c r="HJ41" s="4">
        <v>0.79</v>
      </c>
      <c r="HK41" s="19">
        <f t="shared" si="27"/>
        <v>0</v>
      </c>
      <c r="HM41" s="2" t="s">
        <v>57</v>
      </c>
      <c r="HN41" s="2">
        <v>56</v>
      </c>
      <c r="HO41" s="2">
        <v>44</v>
      </c>
      <c r="HP41" s="2">
        <v>11</v>
      </c>
      <c r="HQ41" s="2">
        <v>1</v>
      </c>
      <c r="HR41" s="4">
        <v>0.79</v>
      </c>
      <c r="HS41" s="19">
        <f t="shared" si="28"/>
        <v>0</v>
      </c>
      <c r="HU41" s="2" t="s">
        <v>57</v>
      </c>
      <c r="HV41" s="2">
        <v>56</v>
      </c>
      <c r="HW41" s="2">
        <v>44</v>
      </c>
      <c r="HX41" s="2">
        <v>11</v>
      </c>
      <c r="HY41" s="2">
        <v>1</v>
      </c>
      <c r="HZ41" s="4">
        <v>0.79</v>
      </c>
      <c r="IA41" s="19">
        <f t="shared" si="29"/>
        <v>0</v>
      </c>
      <c r="IC41" s="2" t="s">
        <v>57</v>
      </c>
      <c r="ID41" s="2">
        <v>56</v>
      </c>
      <c r="IE41" s="2">
        <v>44</v>
      </c>
      <c r="IF41" s="2">
        <v>11</v>
      </c>
      <c r="IG41" s="2">
        <v>1</v>
      </c>
      <c r="IH41" s="4">
        <v>0.79</v>
      </c>
      <c r="II41" s="19">
        <f t="shared" si="30"/>
        <v>0</v>
      </c>
      <c r="IK41" s="2" t="s">
        <v>57</v>
      </c>
      <c r="IL41" s="2">
        <v>56</v>
      </c>
      <c r="IM41" s="2">
        <v>44</v>
      </c>
      <c r="IN41" s="2">
        <v>11</v>
      </c>
      <c r="IO41" s="2">
        <v>1</v>
      </c>
      <c r="IP41" s="4">
        <v>0.79</v>
      </c>
      <c r="IQ41" s="19">
        <f t="shared" si="31"/>
        <v>0</v>
      </c>
      <c r="IS41" s="2" t="s">
        <v>57</v>
      </c>
      <c r="IT41" s="2">
        <v>56</v>
      </c>
      <c r="IU41" s="2">
        <v>44</v>
      </c>
      <c r="IV41" s="2">
        <v>11</v>
      </c>
      <c r="IW41" s="2">
        <v>1</v>
      </c>
      <c r="IX41" s="4">
        <v>0.79</v>
      </c>
      <c r="IY41" s="19">
        <f t="shared" si="32"/>
        <v>0</v>
      </c>
      <c r="JA41" s="2" t="s">
        <v>57</v>
      </c>
      <c r="JB41" s="2">
        <v>56</v>
      </c>
      <c r="JC41" s="2">
        <v>44</v>
      </c>
      <c r="JD41" s="2">
        <v>11</v>
      </c>
      <c r="JE41" s="2">
        <v>1</v>
      </c>
      <c r="JF41" s="4">
        <v>0.79</v>
      </c>
      <c r="JG41" s="19">
        <f t="shared" si="33"/>
        <v>0</v>
      </c>
      <c r="JI41" s="2" t="s">
        <v>57</v>
      </c>
      <c r="JJ41" s="2">
        <v>56</v>
      </c>
      <c r="JK41" s="2">
        <v>44</v>
      </c>
      <c r="JL41" s="2">
        <v>11</v>
      </c>
      <c r="JM41" s="2">
        <v>1</v>
      </c>
      <c r="JN41" s="4">
        <v>0.79</v>
      </c>
      <c r="JO41" s="19">
        <f t="shared" si="34"/>
        <v>0</v>
      </c>
      <c r="JQ41" s="2" t="s">
        <v>57</v>
      </c>
      <c r="JR41" s="2">
        <v>56</v>
      </c>
      <c r="JS41" s="2">
        <v>44</v>
      </c>
      <c r="JT41" s="2">
        <v>11</v>
      </c>
      <c r="JU41" s="2">
        <v>1</v>
      </c>
      <c r="JV41" s="4">
        <v>0.79</v>
      </c>
      <c r="JW41" s="19">
        <f t="shared" si="35"/>
        <v>0</v>
      </c>
      <c r="JY41" s="2" t="s">
        <v>57</v>
      </c>
      <c r="JZ41" s="2">
        <v>56</v>
      </c>
      <c r="KA41" s="2">
        <v>44</v>
      </c>
      <c r="KB41" s="2">
        <v>11</v>
      </c>
      <c r="KC41" s="2">
        <v>1</v>
      </c>
      <c r="KD41" s="4">
        <v>0.79</v>
      </c>
      <c r="KE41" s="19">
        <f t="shared" si="36"/>
        <v>0</v>
      </c>
      <c r="KG41" s="2" t="s">
        <v>57</v>
      </c>
      <c r="KH41" s="2">
        <v>56</v>
      </c>
      <c r="KI41" s="2">
        <v>44</v>
      </c>
      <c r="KJ41" s="2">
        <v>11</v>
      </c>
      <c r="KK41" s="2">
        <v>1</v>
      </c>
      <c r="KL41" s="4">
        <v>0.79</v>
      </c>
      <c r="KM41" s="19">
        <f t="shared" si="37"/>
        <v>0</v>
      </c>
      <c r="KU41" s="19"/>
      <c r="LC41" s="19"/>
      <c r="LK41" s="19"/>
      <c r="LS41" s="19">
        <f t="shared" si="41"/>
        <v>0</v>
      </c>
      <c r="LU41" s="2" t="s">
        <v>57</v>
      </c>
      <c r="LV41" s="2">
        <v>67</v>
      </c>
      <c r="LW41" s="2">
        <v>0</v>
      </c>
      <c r="LX41" s="2">
        <v>0</v>
      </c>
      <c r="LY41" s="7">
        <v>67</v>
      </c>
      <c r="LZ41" s="4">
        <v>0</v>
      </c>
      <c r="MA41" s="19">
        <f t="shared" si="42"/>
        <v>0</v>
      </c>
      <c r="MC41" s="2" t="s">
        <v>57</v>
      </c>
      <c r="MD41" s="2">
        <v>56</v>
      </c>
      <c r="ME41" s="2">
        <v>44</v>
      </c>
      <c r="MF41" s="2">
        <v>11</v>
      </c>
      <c r="MG41" s="2">
        <v>1</v>
      </c>
      <c r="MH41" s="4">
        <v>0.79</v>
      </c>
      <c r="MI41" s="19">
        <f t="shared" si="43"/>
        <v>0.79</v>
      </c>
      <c r="MK41" s="2" t="s">
        <v>57</v>
      </c>
      <c r="ML41" s="2">
        <v>56</v>
      </c>
      <c r="MM41" s="2">
        <v>44</v>
      </c>
      <c r="MN41" s="2">
        <v>11</v>
      </c>
      <c r="MO41" s="2">
        <v>1</v>
      </c>
      <c r="MP41" s="4">
        <v>0.79</v>
      </c>
      <c r="MQ41" s="19">
        <f t="shared" si="109"/>
        <v>0</v>
      </c>
      <c r="MR41" s="18" t="s">
        <v>119</v>
      </c>
      <c r="MS41" s="2" t="s">
        <v>57</v>
      </c>
      <c r="MT41" s="2">
        <v>67</v>
      </c>
      <c r="MU41" s="2">
        <v>0</v>
      </c>
      <c r="MV41" s="2">
        <v>0</v>
      </c>
      <c r="MW41" s="2">
        <v>67</v>
      </c>
      <c r="MX41" s="4">
        <v>0</v>
      </c>
      <c r="MY41" s="19">
        <f t="shared" si="44"/>
        <v>-0.79</v>
      </c>
      <c r="NA41" s="2" t="s">
        <v>57</v>
      </c>
      <c r="NB41" s="2">
        <v>67</v>
      </c>
      <c r="NC41" s="2">
        <v>55</v>
      </c>
      <c r="ND41" s="2">
        <v>11</v>
      </c>
      <c r="NE41" s="2">
        <v>1</v>
      </c>
      <c r="NF41" s="4">
        <v>0.82</v>
      </c>
      <c r="NG41" s="19">
        <f t="shared" si="45"/>
        <v>0.82</v>
      </c>
      <c r="NI41" s="2" t="s">
        <v>57</v>
      </c>
      <c r="NJ41" s="2">
        <v>67</v>
      </c>
      <c r="NK41" s="2">
        <v>55</v>
      </c>
      <c r="NL41" s="2">
        <v>11</v>
      </c>
      <c r="NM41" s="2">
        <v>1</v>
      </c>
      <c r="NN41" s="4">
        <v>0.82</v>
      </c>
      <c r="NO41" s="19">
        <f t="shared" si="46"/>
        <v>0</v>
      </c>
      <c r="NQ41" s="2" t="s">
        <v>57</v>
      </c>
      <c r="NR41" s="2">
        <v>67</v>
      </c>
      <c r="NS41" s="2">
        <v>55</v>
      </c>
      <c r="NT41" s="2">
        <v>11</v>
      </c>
      <c r="NU41" s="2">
        <v>1</v>
      </c>
      <c r="NV41" s="4">
        <v>0.82</v>
      </c>
      <c r="NW41" s="19">
        <f t="shared" si="47"/>
        <v>0</v>
      </c>
      <c r="NY41" s="2" t="s">
        <v>57</v>
      </c>
      <c r="NZ41" s="2">
        <v>67</v>
      </c>
      <c r="OA41" s="2">
        <v>55</v>
      </c>
      <c r="OB41" s="2">
        <v>11</v>
      </c>
      <c r="OC41" s="2">
        <v>1</v>
      </c>
      <c r="OD41" s="4">
        <v>0.82</v>
      </c>
      <c r="OE41" s="19">
        <f t="shared" si="48"/>
        <v>0</v>
      </c>
      <c r="OG41" s="2" t="s">
        <v>57</v>
      </c>
      <c r="OH41" s="2">
        <v>67</v>
      </c>
      <c r="OI41" s="2">
        <v>55</v>
      </c>
      <c r="OJ41" s="2">
        <v>11</v>
      </c>
      <c r="OK41" s="2">
        <v>1</v>
      </c>
      <c r="OL41" s="4">
        <v>0.82</v>
      </c>
      <c r="OM41" s="19">
        <f t="shared" si="114"/>
        <v>0</v>
      </c>
      <c r="OO41" s="2" t="s">
        <v>57</v>
      </c>
      <c r="OP41" s="2">
        <v>67</v>
      </c>
      <c r="OQ41" s="2">
        <v>55</v>
      </c>
      <c r="OR41" s="2">
        <v>11</v>
      </c>
      <c r="OS41" s="2">
        <v>1</v>
      </c>
      <c r="OT41" s="4">
        <f t="shared" si="110"/>
        <v>0.82089552238805974</v>
      </c>
      <c r="OU41" s="19">
        <f t="shared" si="50"/>
        <v>8.9552238805978845E-4</v>
      </c>
      <c r="OW41" s="129" t="s">
        <v>57</v>
      </c>
      <c r="OX41" s="129">
        <v>67</v>
      </c>
      <c r="OY41" s="129">
        <v>55</v>
      </c>
      <c r="OZ41" s="129">
        <v>11</v>
      </c>
      <c r="PA41" s="129">
        <v>1</v>
      </c>
      <c r="PB41" s="135">
        <v>0.82</v>
      </c>
      <c r="PC41" s="132">
        <v>0</v>
      </c>
      <c r="PD41" s="129"/>
      <c r="PE41" s="129" t="s">
        <v>57</v>
      </c>
      <c r="PF41" s="129">
        <v>67</v>
      </c>
      <c r="PG41" s="129">
        <v>55</v>
      </c>
      <c r="PH41" s="129">
        <v>11</v>
      </c>
      <c r="PI41" s="129">
        <v>1</v>
      </c>
      <c r="PJ41" s="135">
        <v>0.82</v>
      </c>
      <c r="PK41" s="132">
        <v>0</v>
      </c>
      <c r="PM41" s="156" t="s">
        <v>57</v>
      </c>
      <c r="PN41" s="156">
        <v>67</v>
      </c>
      <c r="PO41" s="156">
        <v>55</v>
      </c>
      <c r="PP41" s="156">
        <v>11</v>
      </c>
      <c r="PQ41" s="156">
        <v>1</v>
      </c>
      <c r="PR41" s="162">
        <v>0.82</v>
      </c>
      <c r="PS41" s="132">
        <f t="shared" si="51"/>
        <v>0</v>
      </c>
      <c r="PT41" s="121"/>
      <c r="PU41" s="156" t="s">
        <v>57</v>
      </c>
      <c r="PV41" s="156">
        <v>67</v>
      </c>
      <c r="PW41" s="156">
        <v>55</v>
      </c>
      <c r="PX41" s="156">
        <v>11</v>
      </c>
      <c r="PY41" s="156">
        <v>1</v>
      </c>
      <c r="PZ41" s="162">
        <v>0.82</v>
      </c>
      <c r="QA41" s="132">
        <f t="shared" si="52"/>
        <v>0</v>
      </c>
      <c r="QB41" s="121"/>
      <c r="QC41" s="156" t="s">
        <v>57</v>
      </c>
      <c r="QD41" s="156">
        <v>67</v>
      </c>
      <c r="QE41" s="156">
        <v>55</v>
      </c>
      <c r="QF41" s="156">
        <v>11</v>
      </c>
      <c r="QG41" s="156">
        <v>1</v>
      </c>
      <c r="QH41" s="162">
        <v>0.82</v>
      </c>
      <c r="QI41" s="132">
        <f t="shared" si="53"/>
        <v>0</v>
      </c>
      <c r="QJ41" s="121"/>
      <c r="QK41" s="156" t="s">
        <v>57</v>
      </c>
      <c r="QL41" s="156">
        <v>67</v>
      </c>
      <c r="QM41" s="156">
        <v>55</v>
      </c>
      <c r="QN41" s="156">
        <v>11</v>
      </c>
      <c r="QO41" s="156">
        <v>1</v>
      </c>
      <c r="QP41" s="162">
        <v>0.82</v>
      </c>
      <c r="QQ41" s="132">
        <f t="shared" si="54"/>
        <v>0</v>
      </c>
      <c r="QR41" s="121"/>
      <c r="QS41" s="156" t="s">
        <v>57</v>
      </c>
      <c r="QT41" s="156">
        <v>67</v>
      </c>
      <c r="QU41" s="156">
        <v>55</v>
      </c>
      <c r="QV41" s="156">
        <v>11</v>
      </c>
      <c r="QW41" s="156">
        <v>1</v>
      </c>
      <c r="QX41" s="162">
        <v>0.82</v>
      </c>
      <c r="QY41" s="158">
        <f t="shared" si="55"/>
        <v>0</v>
      </c>
      <c r="QZ41" s="121"/>
      <c r="RA41" s="156" t="s">
        <v>57</v>
      </c>
      <c r="RB41" s="156">
        <v>67</v>
      </c>
      <c r="RC41" s="156">
        <v>55</v>
      </c>
      <c r="RD41" s="156">
        <v>11</v>
      </c>
      <c r="RE41" s="156">
        <v>1</v>
      </c>
      <c r="RF41" s="162">
        <v>0.82</v>
      </c>
      <c r="RG41" s="132">
        <f t="shared" si="56"/>
        <v>0</v>
      </c>
      <c r="RH41" s="121"/>
      <c r="RI41" s="121"/>
      <c r="RJ41" s="156" t="s">
        <v>57</v>
      </c>
      <c r="RK41" s="156">
        <v>67</v>
      </c>
      <c r="RL41" s="156">
        <v>55</v>
      </c>
      <c r="RM41" s="156">
        <v>11</v>
      </c>
      <c r="RN41" s="156">
        <v>1</v>
      </c>
      <c r="RO41" s="162">
        <f t="shared" si="57"/>
        <v>0.82089552238805974</v>
      </c>
      <c r="RP41" s="132">
        <f t="shared" si="58"/>
        <v>8.9552238805978845E-4</v>
      </c>
      <c r="RQ41" s="121"/>
      <c r="RR41" s="121"/>
      <c r="RS41" s="121"/>
      <c r="RT41" s="121"/>
      <c r="RU41" s="121"/>
      <c r="RV41" s="121"/>
      <c r="RW41" s="132"/>
      <c r="RX41" s="121"/>
      <c r="RY41" s="121"/>
      <c r="RZ41" s="121"/>
      <c r="SA41" s="121"/>
      <c r="SB41" s="121"/>
      <c r="SC41" s="121"/>
      <c r="SD41" s="132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U41" s="157" t="s">
        <v>57</v>
      </c>
      <c r="SV41" s="157">
        <v>67</v>
      </c>
      <c r="SW41" s="157">
        <v>55</v>
      </c>
      <c r="SX41" s="157">
        <v>11</v>
      </c>
      <c r="SY41" s="157">
        <v>1</v>
      </c>
      <c r="SZ41" s="158">
        <f t="shared" si="111"/>
        <v>0.82089552238805974</v>
      </c>
      <c r="TA41" s="132">
        <f t="shared" si="59"/>
        <v>0</v>
      </c>
      <c r="TC41" s="157" t="s">
        <v>57</v>
      </c>
      <c r="TD41" s="157">
        <v>67</v>
      </c>
      <c r="TE41" s="157">
        <v>55</v>
      </c>
      <c r="TF41" s="157">
        <v>11</v>
      </c>
      <c r="TG41" s="157">
        <v>1</v>
      </c>
      <c r="TH41" s="158">
        <f t="shared" si="60"/>
        <v>0.82089552238805974</v>
      </c>
      <c r="TI41" s="132">
        <f t="shared" si="61"/>
        <v>0</v>
      </c>
      <c r="TK41" s="157" t="s">
        <v>57</v>
      </c>
      <c r="TL41" s="157">
        <v>67</v>
      </c>
      <c r="TM41" s="157">
        <v>55</v>
      </c>
      <c r="TN41" s="157">
        <v>11</v>
      </c>
      <c r="TO41" s="157">
        <v>1</v>
      </c>
      <c r="TP41" s="158">
        <f t="shared" si="62"/>
        <v>0.82089552238805974</v>
      </c>
      <c r="TQ41" s="132">
        <f t="shared" si="63"/>
        <v>0</v>
      </c>
      <c r="TS41" s="157" t="s">
        <v>57</v>
      </c>
      <c r="TT41" s="157">
        <v>67</v>
      </c>
      <c r="TU41" s="157">
        <v>55</v>
      </c>
      <c r="TV41" s="157">
        <v>11</v>
      </c>
      <c r="TW41" s="157">
        <v>1</v>
      </c>
      <c r="TX41" s="158">
        <f t="shared" si="64"/>
        <v>0.82089552238805974</v>
      </c>
      <c r="TY41" s="132">
        <f t="shared" si="65"/>
        <v>0</v>
      </c>
      <c r="UA41" s="157" t="s">
        <v>57</v>
      </c>
      <c r="UB41" s="157">
        <v>67</v>
      </c>
      <c r="UC41" s="157">
        <v>55</v>
      </c>
      <c r="UD41" s="157">
        <v>11</v>
      </c>
      <c r="UE41" s="157">
        <v>1</v>
      </c>
      <c r="UF41" s="158">
        <f t="shared" si="66"/>
        <v>0.82089552238805974</v>
      </c>
      <c r="UG41" s="132">
        <f t="shared" si="67"/>
        <v>0</v>
      </c>
      <c r="UI41" s="157" t="s">
        <v>57</v>
      </c>
      <c r="UJ41" s="157">
        <v>67</v>
      </c>
      <c r="UK41" s="157">
        <v>55</v>
      </c>
      <c r="UL41" s="157">
        <v>11</v>
      </c>
      <c r="UM41" s="157">
        <v>1</v>
      </c>
      <c r="UN41" s="158">
        <f t="shared" si="68"/>
        <v>0.82089552238805974</v>
      </c>
      <c r="UO41" s="132">
        <f t="shared" si="69"/>
        <v>0</v>
      </c>
      <c r="UQ41" s="157" t="s">
        <v>57</v>
      </c>
      <c r="UR41" s="157">
        <v>67</v>
      </c>
      <c r="US41" s="157">
        <v>55</v>
      </c>
      <c r="UT41" s="157">
        <v>11</v>
      </c>
      <c r="UU41" s="157">
        <v>1</v>
      </c>
      <c r="UV41" s="158">
        <f t="shared" si="70"/>
        <v>0.82089552238805974</v>
      </c>
      <c r="UW41" s="132">
        <f t="shared" si="71"/>
        <v>0</v>
      </c>
      <c r="UY41" s="157" t="s">
        <v>57</v>
      </c>
      <c r="UZ41" s="157">
        <v>67</v>
      </c>
      <c r="VA41" s="157">
        <v>55</v>
      </c>
      <c r="VB41" s="157">
        <v>11</v>
      </c>
      <c r="VC41" s="157">
        <v>1</v>
      </c>
      <c r="VD41" s="158">
        <f t="shared" si="72"/>
        <v>0.82089552238805974</v>
      </c>
      <c r="VE41" s="132">
        <f t="shared" si="73"/>
        <v>0</v>
      </c>
      <c r="VG41" s="157" t="s">
        <v>57</v>
      </c>
      <c r="VH41" s="157">
        <v>67</v>
      </c>
      <c r="VI41" s="157">
        <v>55</v>
      </c>
      <c r="VJ41" s="157">
        <v>11</v>
      </c>
      <c r="VK41" s="157">
        <v>1</v>
      </c>
      <c r="VL41" s="158">
        <f t="shared" si="74"/>
        <v>0.82089552238805974</v>
      </c>
      <c r="VM41" s="132">
        <f t="shared" si="75"/>
        <v>0</v>
      </c>
      <c r="VO41" s="157" t="s">
        <v>57</v>
      </c>
      <c r="VP41" s="157">
        <v>67</v>
      </c>
      <c r="VQ41" s="157">
        <v>55</v>
      </c>
      <c r="VR41" s="157">
        <v>11</v>
      </c>
      <c r="VS41" s="157">
        <v>1</v>
      </c>
      <c r="VT41" s="158">
        <f t="shared" si="76"/>
        <v>0.82089552238805974</v>
      </c>
      <c r="VU41" s="132">
        <f t="shared" si="77"/>
        <v>0</v>
      </c>
      <c r="VW41" s="157" t="s">
        <v>57</v>
      </c>
      <c r="VX41" s="157">
        <v>67</v>
      </c>
      <c r="VY41" s="157">
        <v>55</v>
      </c>
      <c r="VZ41" s="157">
        <v>11</v>
      </c>
      <c r="WA41" s="157">
        <v>1</v>
      </c>
      <c r="WB41" s="158">
        <f t="shared" si="78"/>
        <v>0.82089552238805974</v>
      </c>
      <c r="WC41" s="132">
        <f t="shared" si="79"/>
        <v>0</v>
      </c>
      <c r="WE41" s="157" t="s">
        <v>57</v>
      </c>
      <c r="WF41" s="157">
        <v>67</v>
      </c>
      <c r="WG41" s="157">
        <v>55</v>
      </c>
      <c r="WH41" s="157">
        <v>11</v>
      </c>
      <c r="WI41" s="157">
        <v>1</v>
      </c>
      <c r="WJ41" s="158">
        <f t="shared" si="112"/>
        <v>0.82089552238805974</v>
      </c>
      <c r="WK41" s="132">
        <f t="shared" si="113"/>
        <v>0</v>
      </c>
      <c r="WM41" s="157" t="s">
        <v>57</v>
      </c>
      <c r="WN41" s="157">
        <v>67</v>
      </c>
      <c r="WO41" s="157">
        <v>55</v>
      </c>
      <c r="WP41" s="157">
        <v>11</v>
      </c>
      <c r="WQ41" s="157">
        <v>1</v>
      </c>
      <c r="WR41" s="158">
        <f t="shared" si="82"/>
        <v>0.82089552238805974</v>
      </c>
      <c r="WS41" s="132">
        <f t="shared" si="83"/>
        <v>0</v>
      </c>
      <c r="WU41" s="157" t="s">
        <v>57</v>
      </c>
      <c r="WV41" s="157">
        <v>67</v>
      </c>
      <c r="WW41" s="157">
        <v>55</v>
      </c>
      <c r="WX41" s="157">
        <v>11</v>
      </c>
      <c r="WY41" s="157">
        <v>1</v>
      </c>
      <c r="WZ41" s="158">
        <f t="shared" si="84"/>
        <v>0.82089552238805974</v>
      </c>
      <c r="XA41" s="132">
        <f t="shared" si="85"/>
        <v>0</v>
      </c>
      <c r="XC41" s="157" t="s">
        <v>57</v>
      </c>
      <c r="XD41" s="157">
        <v>67</v>
      </c>
      <c r="XE41" s="157">
        <v>55</v>
      </c>
      <c r="XF41" s="157">
        <v>11</v>
      </c>
      <c r="XG41" s="157">
        <v>1</v>
      </c>
      <c r="XH41" s="158">
        <f t="shared" si="86"/>
        <v>0.82089552238805974</v>
      </c>
      <c r="XI41" s="132">
        <f t="shared" si="87"/>
        <v>0</v>
      </c>
      <c r="XK41" s="157" t="s">
        <v>57</v>
      </c>
      <c r="XL41" s="157">
        <v>67</v>
      </c>
      <c r="XM41" s="157">
        <v>55</v>
      </c>
      <c r="XN41" s="157">
        <v>11</v>
      </c>
      <c r="XO41" s="157">
        <v>1</v>
      </c>
      <c r="XP41" s="158">
        <f t="shared" si="88"/>
        <v>0.82089552238805974</v>
      </c>
      <c r="XQ41" s="132">
        <f t="shared" si="89"/>
        <v>0</v>
      </c>
      <c r="XS41" s="157" t="s">
        <v>57</v>
      </c>
      <c r="XT41" s="157">
        <v>67</v>
      </c>
      <c r="XU41" s="157">
        <v>55</v>
      </c>
      <c r="XV41" s="157">
        <v>11</v>
      </c>
      <c r="XW41" s="157">
        <v>1</v>
      </c>
      <c r="XX41" s="158">
        <f t="shared" si="90"/>
        <v>0.82089552238805974</v>
      </c>
      <c r="XY41" s="132">
        <f t="shared" si="91"/>
        <v>0</v>
      </c>
      <c r="YA41" s="157" t="s">
        <v>57</v>
      </c>
      <c r="YB41" s="157">
        <v>67</v>
      </c>
      <c r="YC41" s="157">
        <v>55</v>
      </c>
      <c r="YD41" s="157">
        <v>11</v>
      </c>
      <c r="YE41" s="157">
        <v>1</v>
      </c>
      <c r="YF41" s="158">
        <f t="shared" si="92"/>
        <v>0.82089552238805974</v>
      </c>
      <c r="YG41" s="132">
        <f t="shared" si="93"/>
        <v>0</v>
      </c>
      <c r="YI41" s="157" t="s">
        <v>57</v>
      </c>
      <c r="YJ41" s="157">
        <v>67</v>
      </c>
      <c r="YK41" s="157">
        <v>55</v>
      </c>
      <c r="YL41" s="157">
        <v>11</v>
      </c>
      <c r="YM41" s="157">
        <v>1</v>
      </c>
      <c r="YN41" s="158">
        <f t="shared" si="94"/>
        <v>0.82089552238805974</v>
      </c>
      <c r="YO41" s="132">
        <f t="shared" si="95"/>
        <v>0</v>
      </c>
      <c r="YQ41" s="157" t="s">
        <v>57</v>
      </c>
      <c r="YR41" s="157">
        <v>67</v>
      </c>
      <c r="YS41" s="157">
        <v>55</v>
      </c>
      <c r="YT41" s="157">
        <v>11</v>
      </c>
      <c r="YU41" s="157">
        <v>1</v>
      </c>
      <c r="YV41" s="158">
        <f t="shared" si="96"/>
        <v>0.82089552238805974</v>
      </c>
      <c r="YW41" s="132">
        <f t="shared" si="97"/>
        <v>0</v>
      </c>
      <c r="YY41" s="157" t="s">
        <v>57</v>
      </c>
      <c r="YZ41" s="157">
        <v>67</v>
      </c>
      <c r="ZA41" s="157">
        <v>55</v>
      </c>
      <c r="ZB41" s="157">
        <v>11</v>
      </c>
      <c r="ZC41" s="157">
        <v>1</v>
      </c>
      <c r="ZD41" s="158">
        <f t="shared" si="98"/>
        <v>0.82089552238805974</v>
      </c>
      <c r="ZE41" s="132">
        <f t="shared" si="99"/>
        <v>0</v>
      </c>
      <c r="ZG41" s="157" t="s">
        <v>57</v>
      </c>
      <c r="ZH41" s="157">
        <v>67</v>
      </c>
      <c r="ZI41" s="157">
        <v>55</v>
      </c>
      <c r="ZJ41" s="157">
        <v>11</v>
      </c>
      <c r="ZK41" s="157">
        <v>1</v>
      </c>
      <c r="ZL41" s="158">
        <f t="shared" si="100"/>
        <v>0.82089552238805974</v>
      </c>
      <c r="ZM41" s="132">
        <f t="shared" si="101"/>
        <v>0</v>
      </c>
      <c r="ZO41" s="157" t="s">
        <v>57</v>
      </c>
      <c r="ZP41" s="157">
        <v>67</v>
      </c>
      <c r="ZQ41" s="157">
        <v>55</v>
      </c>
      <c r="ZR41" s="157">
        <v>11</v>
      </c>
      <c r="ZS41" s="157">
        <v>1</v>
      </c>
      <c r="ZT41" s="158">
        <f t="shared" si="102"/>
        <v>0.82089552238805974</v>
      </c>
      <c r="ZU41" s="132">
        <f t="shared" si="103"/>
        <v>0</v>
      </c>
      <c r="ZW41" s="157" t="s">
        <v>57</v>
      </c>
      <c r="ZX41" s="157">
        <v>67</v>
      </c>
      <c r="ZY41" s="157">
        <v>55</v>
      </c>
      <c r="ZZ41" s="157">
        <v>11</v>
      </c>
      <c r="AAA41" s="157">
        <v>1</v>
      </c>
      <c r="AAB41" s="158">
        <f t="shared" si="104"/>
        <v>0.82089552238805974</v>
      </c>
      <c r="AAC41" s="132">
        <f t="shared" si="105"/>
        <v>0</v>
      </c>
      <c r="AAE41" s="157" t="s">
        <v>57</v>
      </c>
      <c r="AAF41" s="157">
        <v>67</v>
      </c>
      <c r="AAG41" s="157">
        <v>55</v>
      </c>
      <c r="AAH41" s="157">
        <v>11</v>
      </c>
      <c r="AAI41" s="157">
        <v>1</v>
      </c>
      <c r="AAJ41" s="158">
        <f t="shared" si="106"/>
        <v>0.82089552238805974</v>
      </c>
      <c r="AAK41" s="132">
        <f t="shared" si="107"/>
        <v>0</v>
      </c>
    </row>
    <row r="42" spans="1:713" ht="15">
      <c r="A42" s="19">
        <v>0.78</v>
      </c>
      <c r="B42" s="19"/>
      <c r="C42" s="18" t="s">
        <v>57</v>
      </c>
      <c r="D42" s="18">
        <v>56</v>
      </c>
      <c r="E42" s="18">
        <v>44</v>
      </c>
      <c r="F42" s="18">
        <v>11</v>
      </c>
      <c r="G42" s="18">
        <v>1</v>
      </c>
      <c r="H42" s="19">
        <v>0.78</v>
      </c>
      <c r="J42" s="100" t="s">
        <v>57</v>
      </c>
      <c r="K42" s="58">
        <v>56</v>
      </c>
      <c r="L42" s="58">
        <v>44</v>
      </c>
      <c r="M42" s="58">
        <v>11</v>
      </c>
      <c r="N42" s="58">
        <v>1</v>
      </c>
      <c r="O42" s="59">
        <v>0.78</v>
      </c>
      <c r="P42" s="59">
        <f t="shared" si="115"/>
        <v>0</v>
      </c>
      <c r="R42" s="18" t="s">
        <v>57</v>
      </c>
      <c r="S42" s="39">
        <v>56</v>
      </c>
      <c r="T42" s="39">
        <v>44</v>
      </c>
      <c r="U42" s="39">
        <v>11</v>
      </c>
      <c r="V42" s="39">
        <v>1</v>
      </c>
      <c r="W42" s="23">
        <v>0.78</v>
      </c>
      <c r="X42" s="19">
        <f t="shared" si="116"/>
        <v>0</v>
      </c>
      <c r="Z42" s="51" t="s">
        <v>57</v>
      </c>
      <c r="AA42" s="39">
        <v>56</v>
      </c>
      <c r="AB42" s="39">
        <v>44</v>
      </c>
      <c r="AC42" s="39">
        <v>11</v>
      </c>
      <c r="AD42" s="39">
        <v>1</v>
      </c>
      <c r="AE42" s="23">
        <v>0.78</v>
      </c>
      <c r="AF42" s="19">
        <f t="shared" si="117"/>
        <v>0</v>
      </c>
      <c r="AH42" s="23">
        <v>0.78</v>
      </c>
      <c r="AI42" s="19">
        <f t="shared" si="118"/>
        <v>0</v>
      </c>
      <c r="AK42" s="18" t="s">
        <v>58</v>
      </c>
      <c r="AL42" s="18">
        <v>3</v>
      </c>
      <c r="AM42" s="18">
        <v>3</v>
      </c>
      <c r="AN42" s="18">
        <v>0</v>
      </c>
      <c r="AO42" s="18">
        <v>0</v>
      </c>
      <c r="AP42" s="19">
        <f t="shared" si="119"/>
        <v>1</v>
      </c>
      <c r="AQ42" s="19">
        <f t="shared" si="137"/>
        <v>0</v>
      </c>
      <c r="AS42" s="18" t="s">
        <v>58</v>
      </c>
      <c r="AT42" s="18">
        <v>3</v>
      </c>
      <c r="AU42" s="18">
        <v>3</v>
      </c>
      <c r="AV42" s="18">
        <v>0</v>
      </c>
      <c r="AW42" s="18">
        <v>0</v>
      </c>
      <c r="AX42" s="19">
        <v>1</v>
      </c>
      <c r="AY42" s="19">
        <f t="shared" si="120"/>
        <v>0</v>
      </c>
      <c r="BA42" s="18" t="s">
        <v>58</v>
      </c>
      <c r="BB42" s="18">
        <v>3</v>
      </c>
      <c r="BC42" s="18">
        <v>3</v>
      </c>
      <c r="BD42" s="18">
        <v>0</v>
      </c>
      <c r="BE42" s="18">
        <v>0</v>
      </c>
      <c r="BF42" s="19">
        <v>1</v>
      </c>
      <c r="BG42" s="19">
        <f t="shared" si="121"/>
        <v>0</v>
      </c>
      <c r="BI42" s="18" t="s">
        <v>58</v>
      </c>
      <c r="BJ42" s="18">
        <v>3</v>
      </c>
      <c r="BK42" s="18">
        <v>3</v>
      </c>
      <c r="BL42" s="18">
        <v>0</v>
      </c>
      <c r="BM42" s="18">
        <v>0</v>
      </c>
      <c r="BN42" s="19">
        <v>1</v>
      </c>
      <c r="BO42" s="19">
        <f t="shared" si="122"/>
        <v>0</v>
      </c>
      <c r="BQ42" s="18" t="s">
        <v>58</v>
      </c>
      <c r="BR42" s="18">
        <v>3</v>
      </c>
      <c r="BS42" s="18">
        <v>3</v>
      </c>
      <c r="BT42" s="18">
        <v>0</v>
      </c>
      <c r="BU42" s="18">
        <v>0</v>
      </c>
      <c r="BV42" s="19">
        <v>1</v>
      </c>
      <c r="BW42" s="19">
        <f t="shared" si="123"/>
        <v>0</v>
      </c>
      <c r="BY42" s="18" t="s">
        <v>58</v>
      </c>
      <c r="BZ42" s="18">
        <v>3</v>
      </c>
      <c r="CA42" s="18">
        <v>3</v>
      </c>
      <c r="CB42" s="18">
        <v>0</v>
      </c>
      <c r="CC42" s="18">
        <v>0</v>
      </c>
      <c r="CD42" s="19">
        <v>1</v>
      </c>
      <c r="CE42" s="19">
        <f t="shared" si="124"/>
        <v>0</v>
      </c>
      <c r="CG42" s="2" t="s">
        <v>58</v>
      </c>
      <c r="CH42" s="2">
        <v>3</v>
      </c>
      <c r="CI42" s="2">
        <v>3</v>
      </c>
      <c r="CJ42" s="2">
        <v>0</v>
      </c>
      <c r="CK42" s="2">
        <v>0</v>
      </c>
      <c r="CL42" s="4">
        <v>1</v>
      </c>
      <c r="CM42" s="19">
        <f t="shared" si="125"/>
        <v>0</v>
      </c>
      <c r="CO42" s="2" t="s">
        <v>58</v>
      </c>
      <c r="CP42" s="2">
        <v>3</v>
      </c>
      <c r="CQ42" s="2">
        <v>3</v>
      </c>
      <c r="CR42" s="2">
        <v>0</v>
      </c>
      <c r="CS42" s="2">
        <v>0</v>
      </c>
      <c r="CT42" s="4">
        <v>1</v>
      </c>
      <c r="CU42" s="19">
        <f t="shared" si="126"/>
        <v>0</v>
      </c>
      <c r="CW42" s="2" t="s">
        <v>58</v>
      </c>
      <c r="CX42" s="2">
        <v>3</v>
      </c>
      <c r="CY42" s="2">
        <v>3</v>
      </c>
      <c r="CZ42" s="2">
        <v>0</v>
      </c>
      <c r="DA42" s="2">
        <v>0</v>
      </c>
      <c r="DB42" s="4">
        <v>1</v>
      </c>
      <c r="DC42" s="19">
        <f t="shared" si="127"/>
        <v>0</v>
      </c>
      <c r="DE42" s="2" t="s">
        <v>58</v>
      </c>
      <c r="DF42" s="2">
        <v>3</v>
      </c>
      <c r="DG42" s="2">
        <v>3</v>
      </c>
      <c r="DH42" s="2">
        <v>0</v>
      </c>
      <c r="DI42" s="2">
        <v>0</v>
      </c>
      <c r="DJ42" s="4">
        <v>1</v>
      </c>
      <c r="DK42" s="19">
        <f t="shared" si="128"/>
        <v>0</v>
      </c>
      <c r="DM42" s="67" t="s">
        <v>58</v>
      </c>
      <c r="DN42" s="2">
        <v>3</v>
      </c>
      <c r="DO42" s="2">
        <v>3</v>
      </c>
      <c r="DP42" s="2">
        <v>0</v>
      </c>
      <c r="DQ42" s="2">
        <v>0</v>
      </c>
      <c r="DR42" s="4">
        <v>1</v>
      </c>
      <c r="DS42" s="19">
        <f t="shared" si="129"/>
        <v>0</v>
      </c>
      <c r="DU42" s="66" t="s">
        <v>58</v>
      </c>
      <c r="DV42" s="2">
        <v>3</v>
      </c>
      <c r="DW42" s="2">
        <v>3</v>
      </c>
      <c r="DX42" s="2">
        <v>0</v>
      </c>
      <c r="DY42" s="2">
        <v>0</v>
      </c>
      <c r="DZ42" s="4">
        <v>1</v>
      </c>
      <c r="EA42" s="19">
        <f t="shared" si="130"/>
        <v>0</v>
      </c>
      <c r="EC42" s="66" t="s">
        <v>58</v>
      </c>
      <c r="ED42" s="2">
        <v>3</v>
      </c>
      <c r="EE42" s="2">
        <v>3</v>
      </c>
      <c r="EF42" s="2">
        <v>0</v>
      </c>
      <c r="EG42" s="2">
        <v>0</v>
      </c>
      <c r="EH42" s="4">
        <v>1</v>
      </c>
      <c r="EI42" s="19">
        <f t="shared" si="131"/>
        <v>0</v>
      </c>
      <c r="EK42" s="2" t="s">
        <v>58</v>
      </c>
      <c r="EL42" s="2">
        <v>3</v>
      </c>
      <c r="EM42" s="2">
        <v>3</v>
      </c>
      <c r="EN42" s="2">
        <v>0</v>
      </c>
      <c r="EO42" s="2">
        <v>0</v>
      </c>
      <c r="EP42" s="4">
        <v>1</v>
      </c>
      <c r="EQ42" s="19">
        <f t="shared" si="132"/>
        <v>0</v>
      </c>
      <c r="ES42" s="66" t="s">
        <v>58</v>
      </c>
      <c r="ET42" s="2">
        <v>3</v>
      </c>
      <c r="EU42" s="2">
        <v>3</v>
      </c>
      <c r="EV42" s="2">
        <v>0</v>
      </c>
      <c r="EW42" s="2">
        <v>0</v>
      </c>
      <c r="EX42" s="4">
        <v>1</v>
      </c>
      <c r="EY42" s="19">
        <f t="shared" si="133"/>
        <v>0</v>
      </c>
      <c r="FA42" s="66" t="s">
        <v>58</v>
      </c>
      <c r="FB42" s="2">
        <v>3</v>
      </c>
      <c r="FC42" s="2">
        <v>3</v>
      </c>
      <c r="FD42" s="2">
        <v>0</v>
      </c>
      <c r="FE42" s="2">
        <v>0</v>
      </c>
      <c r="FF42" s="4">
        <v>1</v>
      </c>
      <c r="FG42" s="19">
        <f t="shared" si="134"/>
        <v>0</v>
      </c>
      <c r="FI42" s="66" t="s">
        <v>58</v>
      </c>
      <c r="FJ42" s="2">
        <v>3</v>
      </c>
      <c r="FK42" s="2">
        <v>3</v>
      </c>
      <c r="FL42" s="2">
        <v>0</v>
      </c>
      <c r="FM42" s="2">
        <v>0</v>
      </c>
      <c r="FN42" s="4">
        <v>1</v>
      </c>
      <c r="FO42" s="19">
        <f t="shared" si="135"/>
        <v>0</v>
      </c>
      <c r="FQ42" s="66" t="s">
        <v>58</v>
      </c>
      <c r="FR42" s="2">
        <v>3</v>
      </c>
      <c r="FS42" s="2">
        <v>3</v>
      </c>
      <c r="FT42" s="2">
        <v>0</v>
      </c>
      <c r="FU42" s="2">
        <v>0</v>
      </c>
      <c r="FV42" s="4">
        <v>1</v>
      </c>
      <c r="FW42" s="19">
        <f t="shared" si="136"/>
        <v>0</v>
      </c>
      <c r="FY42" s="66" t="s">
        <v>58</v>
      </c>
      <c r="FZ42" s="2">
        <v>3</v>
      </c>
      <c r="GA42" s="2">
        <v>3</v>
      </c>
      <c r="GB42" s="2">
        <v>0</v>
      </c>
      <c r="GC42" s="2">
        <v>0</v>
      </c>
      <c r="GD42" s="4">
        <v>1</v>
      </c>
      <c r="GE42" s="19">
        <f t="shared" si="23"/>
        <v>0</v>
      </c>
      <c r="GG42" s="66" t="s">
        <v>58</v>
      </c>
      <c r="GH42" s="2">
        <v>3</v>
      </c>
      <c r="GI42" s="2">
        <v>3</v>
      </c>
      <c r="GJ42" s="2">
        <v>0</v>
      </c>
      <c r="GK42" s="2">
        <v>0</v>
      </c>
      <c r="GL42" s="4">
        <v>1</v>
      </c>
      <c r="GM42" s="19">
        <f t="shared" si="24"/>
        <v>0</v>
      </c>
      <c r="GO42" s="66" t="s">
        <v>58</v>
      </c>
      <c r="GP42" s="2">
        <v>3</v>
      </c>
      <c r="GQ42" s="2">
        <v>3</v>
      </c>
      <c r="GR42" s="2">
        <v>0</v>
      </c>
      <c r="GS42" s="2">
        <v>0</v>
      </c>
      <c r="GT42" s="4">
        <v>1</v>
      </c>
      <c r="GU42" s="19">
        <f t="shared" si="25"/>
        <v>0</v>
      </c>
      <c r="GW42" s="66" t="s">
        <v>58</v>
      </c>
      <c r="GX42" s="2">
        <v>3</v>
      </c>
      <c r="GY42" s="2">
        <v>3</v>
      </c>
      <c r="GZ42" s="2">
        <v>0</v>
      </c>
      <c r="HA42" s="2">
        <v>0</v>
      </c>
      <c r="HB42" s="4">
        <v>1</v>
      </c>
      <c r="HC42" s="19">
        <f t="shared" si="26"/>
        <v>0</v>
      </c>
      <c r="HE42" s="77" t="s">
        <v>58</v>
      </c>
      <c r="HF42" s="2">
        <v>3</v>
      </c>
      <c r="HG42" s="2">
        <v>0</v>
      </c>
      <c r="HH42" s="2">
        <v>3</v>
      </c>
      <c r="HI42" s="2">
        <v>0</v>
      </c>
      <c r="HJ42" s="4">
        <v>0</v>
      </c>
      <c r="HK42" s="19">
        <f t="shared" si="27"/>
        <v>-1</v>
      </c>
      <c r="HM42" s="77" t="s">
        <v>58</v>
      </c>
      <c r="HN42" s="2">
        <v>3</v>
      </c>
      <c r="HO42" s="2">
        <v>0</v>
      </c>
      <c r="HP42" s="2">
        <v>3</v>
      </c>
      <c r="HQ42" s="2">
        <v>0</v>
      </c>
      <c r="HR42" s="4">
        <v>0</v>
      </c>
      <c r="HS42" s="19">
        <f t="shared" si="28"/>
        <v>0</v>
      </c>
      <c r="HU42" s="77" t="s">
        <v>58</v>
      </c>
      <c r="HV42" s="2">
        <v>3</v>
      </c>
      <c r="HW42" s="2">
        <v>0</v>
      </c>
      <c r="HX42" s="2">
        <v>3</v>
      </c>
      <c r="HY42" s="2">
        <v>0</v>
      </c>
      <c r="HZ42" s="4">
        <v>0</v>
      </c>
      <c r="IA42" s="19">
        <f t="shared" si="29"/>
        <v>0</v>
      </c>
      <c r="IC42" s="77" t="s">
        <v>58</v>
      </c>
      <c r="ID42" s="2">
        <v>3</v>
      </c>
      <c r="IE42" s="2">
        <v>0</v>
      </c>
      <c r="IF42" s="2">
        <v>3</v>
      </c>
      <c r="IG42" s="2">
        <v>0</v>
      </c>
      <c r="IH42" s="4">
        <v>0</v>
      </c>
      <c r="II42" s="19">
        <f t="shared" si="30"/>
        <v>0</v>
      </c>
      <c r="IK42" s="66" t="s">
        <v>58</v>
      </c>
      <c r="IL42" s="2">
        <v>3</v>
      </c>
      <c r="IM42" s="2">
        <v>3</v>
      </c>
      <c r="IN42" s="2">
        <v>0</v>
      </c>
      <c r="IO42" s="2">
        <v>0</v>
      </c>
      <c r="IP42" s="4">
        <v>1</v>
      </c>
      <c r="IQ42" s="19">
        <f t="shared" si="31"/>
        <v>1</v>
      </c>
      <c r="IS42" s="65" t="s">
        <v>58</v>
      </c>
      <c r="IT42" s="2">
        <v>3</v>
      </c>
      <c r="IU42" s="2">
        <v>3</v>
      </c>
      <c r="IV42" s="2">
        <v>0</v>
      </c>
      <c r="IW42" s="2">
        <v>0</v>
      </c>
      <c r="IX42" s="4">
        <v>1</v>
      </c>
      <c r="IY42" s="19">
        <f t="shared" si="32"/>
        <v>0</v>
      </c>
      <c r="JA42" s="65" t="s">
        <v>58</v>
      </c>
      <c r="JB42" s="2">
        <v>3</v>
      </c>
      <c r="JC42" s="2">
        <v>3</v>
      </c>
      <c r="JD42" s="2">
        <v>0</v>
      </c>
      <c r="JE42" s="2">
        <v>0</v>
      </c>
      <c r="JF42" s="4">
        <v>1</v>
      </c>
      <c r="JG42" s="19">
        <f t="shared" si="33"/>
        <v>0</v>
      </c>
      <c r="JI42" s="65" t="s">
        <v>58</v>
      </c>
      <c r="JJ42" s="2">
        <v>3</v>
      </c>
      <c r="JK42" s="2">
        <v>3</v>
      </c>
      <c r="JL42" s="2">
        <v>0</v>
      </c>
      <c r="JM42" s="2">
        <v>0</v>
      </c>
      <c r="JN42" s="4">
        <v>1</v>
      </c>
      <c r="JO42" s="19">
        <f t="shared" si="34"/>
        <v>0</v>
      </c>
      <c r="JQ42" s="65" t="s">
        <v>58</v>
      </c>
      <c r="JR42" s="2">
        <v>3</v>
      </c>
      <c r="JS42" s="2">
        <v>3</v>
      </c>
      <c r="JT42" s="2">
        <v>0</v>
      </c>
      <c r="JU42" s="2">
        <v>0</v>
      </c>
      <c r="JV42" s="4">
        <v>1</v>
      </c>
      <c r="JW42" s="19">
        <f t="shared" si="35"/>
        <v>0</v>
      </c>
      <c r="JY42" s="65" t="s">
        <v>58</v>
      </c>
      <c r="JZ42" s="2">
        <v>3</v>
      </c>
      <c r="KA42" s="2">
        <v>3</v>
      </c>
      <c r="KB42" s="2">
        <v>0</v>
      </c>
      <c r="KC42" s="2">
        <v>0</v>
      </c>
      <c r="KD42" s="4">
        <v>1</v>
      </c>
      <c r="KE42" s="19">
        <f t="shared" si="36"/>
        <v>0</v>
      </c>
      <c r="KG42" s="65" t="s">
        <v>58</v>
      </c>
      <c r="KH42" s="2">
        <v>3</v>
      </c>
      <c r="KI42" s="2">
        <v>3</v>
      </c>
      <c r="KJ42" s="2">
        <v>0</v>
      </c>
      <c r="KK42" s="2">
        <v>0</v>
      </c>
      <c r="KL42" s="4">
        <v>1</v>
      </c>
      <c r="KM42" s="19">
        <f t="shared" si="37"/>
        <v>0</v>
      </c>
      <c r="KO42" s="65" t="s">
        <v>58</v>
      </c>
      <c r="KP42" s="2">
        <v>3</v>
      </c>
      <c r="KQ42" s="2">
        <v>3</v>
      </c>
      <c r="KR42" s="2">
        <v>0</v>
      </c>
      <c r="KS42" s="2">
        <v>0</v>
      </c>
      <c r="KT42" s="4">
        <v>1</v>
      </c>
      <c r="KU42" s="19">
        <f t="shared" si="38"/>
        <v>0</v>
      </c>
      <c r="KW42" s="65" t="s">
        <v>58</v>
      </c>
      <c r="KX42" s="2">
        <v>3</v>
      </c>
      <c r="KY42" s="2">
        <v>3</v>
      </c>
      <c r="KZ42" s="2">
        <v>0</v>
      </c>
      <c r="LA42" s="2">
        <v>0</v>
      </c>
      <c r="LB42" s="4">
        <v>1</v>
      </c>
      <c r="LC42" s="19">
        <f t="shared" si="39"/>
        <v>0</v>
      </c>
      <c r="LE42" s="65" t="s">
        <v>58</v>
      </c>
      <c r="LF42" s="2">
        <v>3</v>
      </c>
      <c r="LG42" s="2">
        <v>3</v>
      </c>
      <c r="LH42" s="2">
        <v>0</v>
      </c>
      <c r="LI42" s="2">
        <v>0</v>
      </c>
      <c r="LJ42" s="4">
        <v>1</v>
      </c>
      <c r="LK42" s="19">
        <f t="shared" si="40"/>
        <v>0</v>
      </c>
      <c r="LM42" s="65" t="s">
        <v>58</v>
      </c>
      <c r="LN42" s="2">
        <v>3</v>
      </c>
      <c r="LO42" s="2">
        <v>3</v>
      </c>
      <c r="LP42" s="2">
        <v>0</v>
      </c>
      <c r="LQ42" s="2">
        <v>0</v>
      </c>
      <c r="LR42" s="4">
        <v>1</v>
      </c>
      <c r="LS42" s="19">
        <f t="shared" si="41"/>
        <v>0</v>
      </c>
      <c r="LU42" s="65" t="s">
        <v>58</v>
      </c>
      <c r="LV42" s="2">
        <v>3</v>
      </c>
      <c r="LW42" s="2">
        <v>3</v>
      </c>
      <c r="LX42" s="2">
        <v>0</v>
      </c>
      <c r="LY42" s="2">
        <v>0</v>
      </c>
      <c r="LZ42" s="4">
        <v>1</v>
      </c>
      <c r="MA42" s="19">
        <f t="shared" si="42"/>
        <v>0</v>
      </c>
      <c r="MC42" s="65" t="s">
        <v>58</v>
      </c>
      <c r="MD42" s="2">
        <v>3</v>
      </c>
      <c r="ME42" s="2">
        <v>3</v>
      </c>
      <c r="MF42" s="2">
        <v>0</v>
      </c>
      <c r="MG42" s="2">
        <v>0</v>
      </c>
      <c r="MH42" s="4">
        <v>1</v>
      </c>
      <c r="MI42" s="19">
        <f t="shared" si="43"/>
        <v>0</v>
      </c>
      <c r="MK42" s="66" t="s">
        <v>58</v>
      </c>
      <c r="ML42" s="2">
        <v>3</v>
      </c>
      <c r="MM42" s="2">
        <v>3</v>
      </c>
      <c r="MN42" s="2">
        <v>0</v>
      </c>
      <c r="MO42" s="2">
        <v>0</v>
      </c>
      <c r="MP42" s="4">
        <v>1</v>
      </c>
      <c r="MQ42" s="19">
        <f t="shared" si="109"/>
        <v>0</v>
      </c>
      <c r="MS42" s="65" t="s">
        <v>58</v>
      </c>
      <c r="MT42" s="2">
        <v>3</v>
      </c>
      <c r="MU42" s="2">
        <v>3</v>
      </c>
      <c r="MV42" s="2">
        <v>0</v>
      </c>
      <c r="MW42" s="2">
        <v>0</v>
      </c>
      <c r="MX42" s="4">
        <v>1</v>
      </c>
      <c r="MY42" s="19">
        <f t="shared" si="44"/>
        <v>0</v>
      </c>
      <c r="NA42" s="2" t="s">
        <v>58</v>
      </c>
      <c r="NB42" s="2">
        <v>3</v>
      </c>
      <c r="NC42" s="2">
        <v>3</v>
      </c>
      <c r="ND42" s="2">
        <v>0</v>
      </c>
      <c r="NE42" s="2">
        <v>0</v>
      </c>
      <c r="NF42" s="4">
        <v>1</v>
      </c>
      <c r="NG42" s="19">
        <f t="shared" si="45"/>
        <v>0</v>
      </c>
      <c r="NI42" s="114" t="s">
        <v>58</v>
      </c>
      <c r="NJ42" s="2">
        <v>3</v>
      </c>
      <c r="NK42" s="2">
        <v>3</v>
      </c>
      <c r="NL42" s="2">
        <v>0</v>
      </c>
      <c r="NM42" s="2">
        <v>0</v>
      </c>
      <c r="NN42" s="4">
        <v>1</v>
      </c>
      <c r="NO42" s="19">
        <f t="shared" si="46"/>
        <v>0</v>
      </c>
      <c r="NQ42" s="114" t="s">
        <v>58</v>
      </c>
      <c r="NR42" s="2">
        <v>3</v>
      </c>
      <c r="NS42" s="2">
        <v>3</v>
      </c>
      <c r="NT42" s="2">
        <v>0</v>
      </c>
      <c r="NU42" s="2">
        <v>0</v>
      </c>
      <c r="NV42" s="4">
        <v>1</v>
      </c>
      <c r="NW42" s="19">
        <f t="shared" si="47"/>
        <v>0</v>
      </c>
      <c r="NY42" s="114" t="s">
        <v>58</v>
      </c>
      <c r="NZ42" s="2">
        <v>3</v>
      </c>
      <c r="OA42" s="2">
        <v>3</v>
      </c>
      <c r="OB42" s="2">
        <v>0</v>
      </c>
      <c r="OC42" s="2">
        <v>0</v>
      </c>
      <c r="OD42" s="4">
        <v>1</v>
      </c>
      <c r="OE42" s="19">
        <f t="shared" si="48"/>
        <v>0</v>
      </c>
      <c r="OG42" s="114" t="s">
        <v>58</v>
      </c>
      <c r="OH42" s="2">
        <v>3</v>
      </c>
      <c r="OI42" s="2">
        <v>3</v>
      </c>
      <c r="OJ42" s="2">
        <v>0</v>
      </c>
      <c r="OK42" s="2">
        <v>0</v>
      </c>
      <c r="OL42" s="4">
        <v>1</v>
      </c>
      <c r="OM42" s="19">
        <f t="shared" si="114"/>
        <v>0</v>
      </c>
      <c r="OO42" s="114" t="s">
        <v>58</v>
      </c>
      <c r="OP42" s="2">
        <v>3</v>
      </c>
      <c r="OQ42" s="2">
        <v>3</v>
      </c>
      <c r="OR42" s="2">
        <v>0</v>
      </c>
      <c r="OS42" s="2">
        <v>0</v>
      </c>
      <c r="OT42" s="4">
        <v>1</v>
      </c>
      <c r="OU42" s="19">
        <f t="shared" si="50"/>
        <v>0</v>
      </c>
      <c r="OW42" s="136" t="s">
        <v>58</v>
      </c>
      <c r="OX42" s="130">
        <v>3</v>
      </c>
      <c r="OY42" s="130">
        <v>3</v>
      </c>
      <c r="OZ42" s="130">
        <v>0</v>
      </c>
      <c r="PA42" s="130">
        <v>0</v>
      </c>
      <c r="PB42" s="131">
        <v>1</v>
      </c>
      <c r="PC42" s="132">
        <v>0</v>
      </c>
      <c r="PD42" s="129"/>
      <c r="PE42" s="136" t="s">
        <v>58</v>
      </c>
      <c r="PF42" s="130">
        <v>3</v>
      </c>
      <c r="PG42" s="130">
        <v>3</v>
      </c>
      <c r="PH42" s="130">
        <v>0</v>
      </c>
      <c r="PI42" s="130">
        <v>0</v>
      </c>
      <c r="PJ42" s="131">
        <v>1</v>
      </c>
      <c r="PK42" s="132">
        <v>0</v>
      </c>
      <c r="PM42" s="163" t="s">
        <v>58</v>
      </c>
      <c r="PN42" s="157">
        <v>3</v>
      </c>
      <c r="PO42" s="157">
        <v>3</v>
      </c>
      <c r="PP42" s="157">
        <v>0</v>
      </c>
      <c r="PQ42" s="157">
        <v>0</v>
      </c>
      <c r="PR42" s="158">
        <v>1</v>
      </c>
      <c r="PS42" s="132">
        <f t="shared" si="51"/>
        <v>0</v>
      </c>
      <c r="PT42" s="121"/>
      <c r="PU42" s="163" t="s">
        <v>58</v>
      </c>
      <c r="PV42" s="157">
        <v>3</v>
      </c>
      <c r="PW42" s="157">
        <v>3</v>
      </c>
      <c r="PX42" s="157">
        <v>0</v>
      </c>
      <c r="PY42" s="157">
        <v>0</v>
      </c>
      <c r="PZ42" s="158">
        <v>1</v>
      </c>
      <c r="QA42" s="132">
        <f t="shared" si="52"/>
        <v>0</v>
      </c>
      <c r="QB42" s="121"/>
      <c r="QC42" s="163" t="s">
        <v>58</v>
      </c>
      <c r="QD42" s="157">
        <v>3</v>
      </c>
      <c r="QE42" s="157">
        <v>3</v>
      </c>
      <c r="QF42" s="157">
        <v>0</v>
      </c>
      <c r="QG42" s="157">
        <v>0</v>
      </c>
      <c r="QH42" s="158">
        <v>1</v>
      </c>
      <c r="QI42" s="132">
        <f t="shared" si="53"/>
        <v>0</v>
      </c>
      <c r="QJ42" s="121"/>
      <c r="QK42" s="163" t="s">
        <v>58</v>
      </c>
      <c r="QL42" s="157">
        <v>3</v>
      </c>
      <c r="QM42" s="157">
        <v>3</v>
      </c>
      <c r="QN42" s="157">
        <v>0</v>
      </c>
      <c r="QO42" s="157">
        <v>0</v>
      </c>
      <c r="QP42" s="158">
        <v>1</v>
      </c>
      <c r="QQ42" s="132">
        <f t="shared" si="54"/>
        <v>0</v>
      </c>
      <c r="QR42" s="121"/>
      <c r="QS42" s="163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v>1</v>
      </c>
      <c r="QY42" s="158">
        <f t="shared" si="55"/>
        <v>0</v>
      </c>
      <c r="QZ42" s="121"/>
      <c r="RA42" s="163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v>1</v>
      </c>
      <c r="RG42" s="132">
        <f t="shared" si="56"/>
        <v>0</v>
      </c>
      <c r="RH42" s="121"/>
      <c r="RI42" s="121"/>
      <c r="RJ42" s="163" t="s">
        <v>58</v>
      </c>
      <c r="RK42" s="157">
        <v>3</v>
      </c>
      <c r="RL42" s="157">
        <v>3</v>
      </c>
      <c r="RM42" s="157">
        <v>0</v>
      </c>
      <c r="RN42" s="157">
        <v>0</v>
      </c>
      <c r="RO42" s="162">
        <f t="shared" si="57"/>
        <v>1</v>
      </c>
      <c r="RP42" s="132">
        <f t="shared" si="58"/>
        <v>0</v>
      </c>
      <c r="RQ42" s="121"/>
      <c r="RR42" s="121"/>
      <c r="RS42" s="121"/>
      <c r="RT42" s="121"/>
      <c r="RU42" s="121"/>
      <c r="RV42" s="121"/>
      <c r="RW42" s="132"/>
      <c r="RX42" s="121"/>
      <c r="RY42" s="121"/>
      <c r="RZ42" s="121"/>
      <c r="SA42" s="121"/>
      <c r="SB42" s="121"/>
      <c r="SC42" s="121"/>
      <c r="SD42" s="132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U42" s="163" t="s">
        <v>58</v>
      </c>
      <c r="SV42" s="157">
        <v>3</v>
      </c>
      <c r="SW42" s="157">
        <v>3</v>
      </c>
      <c r="SX42" s="157">
        <v>0</v>
      </c>
      <c r="SY42" s="157">
        <v>0</v>
      </c>
      <c r="SZ42" s="158">
        <f t="shared" si="111"/>
        <v>1</v>
      </c>
      <c r="TA42" s="132">
        <f t="shared" si="59"/>
        <v>0</v>
      </c>
      <c r="TC42" s="163" t="s">
        <v>58</v>
      </c>
      <c r="TD42" s="157">
        <v>3</v>
      </c>
      <c r="TE42" s="157">
        <v>3</v>
      </c>
      <c r="TF42" s="157">
        <v>0</v>
      </c>
      <c r="TG42" s="157">
        <v>0</v>
      </c>
      <c r="TH42" s="158">
        <f t="shared" si="60"/>
        <v>1</v>
      </c>
      <c r="TI42" s="132">
        <f t="shared" si="61"/>
        <v>0</v>
      </c>
      <c r="TK42" s="163" t="s">
        <v>58</v>
      </c>
      <c r="TL42" s="157">
        <v>3</v>
      </c>
      <c r="TM42" s="157">
        <v>3</v>
      </c>
      <c r="TN42" s="157">
        <v>0</v>
      </c>
      <c r="TO42" s="157">
        <v>0</v>
      </c>
      <c r="TP42" s="158">
        <f t="shared" si="62"/>
        <v>1</v>
      </c>
      <c r="TQ42" s="132">
        <f t="shared" si="63"/>
        <v>0</v>
      </c>
      <c r="TS42" s="163" t="s">
        <v>58</v>
      </c>
      <c r="TT42" s="157">
        <v>3</v>
      </c>
      <c r="TU42" s="157">
        <v>3</v>
      </c>
      <c r="TV42" s="157">
        <v>0</v>
      </c>
      <c r="TW42" s="157">
        <v>0</v>
      </c>
      <c r="TX42" s="158">
        <f t="shared" si="64"/>
        <v>1</v>
      </c>
      <c r="TY42" s="132">
        <f t="shared" si="65"/>
        <v>0</v>
      </c>
      <c r="UA42" s="163" t="s">
        <v>58</v>
      </c>
      <c r="UB42" s="157">
        <v>3</v>
      </c>
      <c r="UC42" s="157">
        <v>3</v>
      </c>
      <c r="UD42" s="157">
        <v>0</v>
      </c>
      <c r="UE42" s="157">
        <v>0</v>
      </c>
      <c r="UF42" s="158">
        <f t="shared" si="66"/>
        <v>1</v>
      </c>
      <c r="UG42" s="132">
        <f t="shared" si="67"/>
        <v>0</v>
      </c>
      <c r="UI42" s="163" t="s">
        <v>58</v>
      </c>
      <c r="UJ42" s="157">
        <v>3</v>
      </c>
      <c r="UK42" s="157">
        <v>3</v>
      </c>
      <c r="UL42" s="157">
        <v>0</v>
      </c>
      <c r="UM42" s="157">
        <v>0</v>
      </c>
      <c r="UN42" s="158">
        <f t="shared" si="68"/>
        <v>1</v>
      </c>
      <c r="UO42" s="132">
        <f t="shared" si="69"/>
        <v>0</v>
      </c>
      <c r="UQ42" s="163" t="s">
        <v>58</v>
      </c>
      <c r="UR42" s="157">
        <v>3</v>
      </c>
      <c r="US42" s="157">
        <v>3</v>
      </c>
      <c r="UT42" s="157">
        <v>0</v>
      </c>
      <c r="UU42" s="157">
        <v>0</v>
      </c>
      <c r="UV42" s="158">
        <f t="shared" si="70"/>
        <v>1</v>
      </c>
      <c r="UW42" s="132">
        <f t="shared" si="71"/>
        <v>0</v>
      </c>
      <c r="UY42" s="163" t="s">
        <v>58</v>
      </c>
      <c r="UZ42" s="157">
        <v>3</v>
      </c>
      <c r="VA42" s="157">
        <v>3</v>
      </c>
      <c r="VB42" s="157">
        <v>0</v>
      </c>
      <c r="VC42" s="157">
        <v>0</v>
      </c>
      <c r="VD42" s="158">
        <f t="shared" si="72"/>
        <v>1</v>
      </c>
      <c r="VE42" s="132">
        <f t="shared" si="73"/>
        <v>0</v>
      </c>
      <c r="VG42" s="163" t="s">
        <v>58</v>
      </c>
      <c r="VH42" s="157">
        <v>3</v>
      </c>
      <c r="VI42" s="157">
        <v>3</v>
      </c>
      <c r="VJ42" s="157">
        <v>0</v>
      </c>
      <c r="VK42" s="157">
        <v>0</v>
      </c>
      <c r="VL42" s="158">
        <f t="shared" si="74"/>
        <v>1</v>
      </c>
      <c r="VM42" s="132">
        <f t="shared" si="75"/>
        <v>0</v>
      </c>
      <c r="VO42" s="163" t="s">
        <v>58</v>
      </c>
      <c r="VP42" s="157">
        <v>3</v>
      </c>
      <c r="VQ42" s="157">
        <v>3</v>
      </c>
      <c r="VR42" s="157">
        <v>0</v>
      </c>
      <c r="VS42" s="157">
        <v>0</v>
      </c>
      <c r="VT42" s="158">
        <f t="shared" si="76"/>
        <v>1</v>
      </c>
      <c r="VU42" s="132">
        <f t="shared" si="77"/>
        <v>0</v>
      </c>
      <c r="VW42" s="163" t="s">
        <v>58</v>
      </c>
      <c r="VX42" s="157">
        <v>3</v>
      </c>
      <c r="VY42" s="157">
        <v>3</v>
      </c>
      <c r="VZ42" s="157">
        <v>0</v>
      </c>
      <c r="WA42" s="157">
        <v>0</v>
      </c>
      <c r="WB42" s="158">
        <f t="shared" si="78"/>
        <v>1</v>
      </c>
      <c r="WC42" s="132">
        <f t="shared" si="79"/>
        <v>0</v>
      </c>
      <c r="WE42" s="163" t="s">
        <v>58</v>
      </c>
      <c r="WF42" s="157">
        <v>3</v>
      </c>
      <c r="WG42" s="157">
        <v>3</v>
      </c>
      <c r="WH42" s="157">
        <v>0</v>
      </c>
      <c r="WI42" s="157">
        <v>0</v>
      </c>
      <c r="WJ42" s="158">
        <f t="shared" si="112"/>
        <v>1</v>
      </c>
      <c r="WK42" s="132">
        <f t="shared" si="113"/>
        <v>0</v>
      </c>
      <c r="WM42" s="163" t="s">
        <v>58</v>
      </c>
      <c r="WN42" s="157">
        <v>3</v>
      </c>
      <c r="WO42" s="157">
        <v>3</v>
      </c>
      <c r="WP42" s="157">
        <v>0</v>
      </c>
      <c r="WQ42" s="157">
        <v>0</v>
      </c>
      <c r="WR42" s="158">
        <f t="shared" si="82"/>
        <v>1</v>
      </c>
      <c r="WS42" s="132">
        <f t="shared" si="83"/>
        <v>0</v>
      </c>
      <c r="WU42" s="163" t="s">
        <v>58</v>
      </c>
      <c r="WV42" s="157">
        <v>3</v>
      </c>
      <c r="WW42" s="157">
        <v>3</v>
      </c>
      <c r="WX42" s="157">
        <v>0</v>
      </c>
      <c r="WY42" s="157">
        <v>0</v>
      </c>
      <c r="WZ42" s="158">
        <f t="shared" si="84"/>
        <v>1</v>
      </c>
      <c r="XA42" s="132">
        <f t="shared" si="85"/>
        <v>0</v>
      </c>
      <c r="XC42" s="163" t="s">
        <v>58</v>
      </c>
      <c r="XD42" s="157">
        <v>3</v>
      </c>
      <c r="XE42" s="157">
        <v>3</v>
      </c>
      <c r="XF42" s="157">
        <v>0</v>
      </c>
      <c r="XG42" s="157">
        <v>0</v>
      </c>
      <c r="XH42" s="158">
        <f t="shared" si="86"/>
        <v>1</v>
      </c>
      <c r="XI42" s="132">
        <f t="shared" si="87"/>
        <v>0</v>
      </c>
      <c r="XK42" s="163" t="s">
        <v>58</v>
      </c>
      <c r="XL42" s="157">
        <v>3</v>
      </c>
      <c r="XM42" s="157">
        <v>3</v>
      </c>
      <c r="XN42" s="157">
        <v>0</v>
      </c>
      <c r="XO42" s="157">
        <v>0</v>
      </c>
      <c r="XP42" s="158">
        <f t="shared" si="88"/>
        <v>1</v>
      </c>
      <c r="XQ42" s="132">
        <f t="shared" si="89"/>
        <v>0</v>
      </c>
      <c r="XS42" s="163" t="s">
        <v>58</v>
      </c>
      <c r="XT42" s="157">
        <v>3</v>
      </c>
      <c r="XU42" s="157">
        <v>3</v>
      </c>
      <c r="XV42" s="157">
        <v>0</v>
      </c>
      <c r="XW42" s="157">
        <v>0</v>
      </c>
      <c r="XX42" s="158">
        <f t="shared" si="90"/>
        <v>1</v>
      </c>
      <c r="XY42" s="132">
        <f t="shared" si="91"/>
        <v>0</v>
      </c>
      <c r="YA42" s="163" t="s">
        <v>58</v>
      </c>
      <c r="YB42" s="157">
        <v>3</v>
      </c>
      <c r="YC42" s="157">
        <v>3</v>
      </c>
      <c r="YD42" s="157">
        <v>0</v>
      </c>
      <c r="YE42" s="157">
        <v>0</v>
      </c>
      <c r="YF42" s="158">
        <f t="shared" si="92"/>
        <v>1</v>
      </c>
      <c r="YG42" s="132">
        <f t="shared" si="93"/>
        <v>0</v>
      </c>
      <c r="YI42" s="163" t="s">
        <v>58</v>
      </c>
      <c r="YJ42" s="157">
        <v>3</v>
      </c>
      <c r="YK42" s="157">
        <v>3</v>
      </c>
      <c r="YL42" s="157">
        <v>0</v>
      </c>
      <c r="YM42" s="157">
        <v>0</v>
      </c>
      <c r="YN42" s="158">
        <f t="shared" si="94"/>
        <v>1</v>
      </c>
      <c r="YO42" s="132">
        <f t="shared" si="95"/>
        <v>0</v>
      </c>
      <c r="YQ42" s="163" t="s">
        <v>58</v>
      </c>
      <c r="YR42" s="157">
        <v>3</v>
      </c>
      <c r="YS42" s="157">
        <v>3</v>
      </c>
      <c r="YT42" s="157">
        <v>0</v>
      </c>
      <c r="YU42" s="157">
        <v>0</v>
      </c>
      <c r="YV42" s="158">
        <f t="shared" si="96"/>
        <v>1</v>
      </c>
      <c r="YW42" s="132">
        <f t="shared" si="97"/>
        <v>0</v>
      </c>
      <c r="YY42" s="163" t="s">
        <v>58</v>
      </c>
      <c r="YZ42" s="157">
        <v>3</v>
      </c>
      <c r="ZA42" s="157">
        <v>3</v>
      </c>
      <c r="ZB42" s="157">
        <v>0</v>
      </c>
      <c r="ZC42" s="157">
        <v>0</v>
      </c>
      <c r="ZD42" s="158">
        <f t="shared" si="98"/>
        <v>1</v>
      </c>
      <c r="ZE42" s="132">
        <f t="shared" si="99"/>
        <v>0</v>
      </c>
      <c r="ZG42" s="163" t="s">
        <v>58</v>
      </c>
      <c r="ZH42" s="157">
        <v>3</v>
      </c>
      <c r="ZI42" s="157">
        <v>3</v>
      </c>
      <c r="ZJ42" s="157">
        <v>0</v>
      </c>
      <c r="ZK42" s="157">
        <v>0</v>
      </c>
      <c r="ZL42" s="158">
        <f t="shared" si="100"/>
        <v>1</v>
      </c>
      <c r="ZM42" s="132">
        <f t="shared" si="101"/>
        <v>0</v>
      </c>
      <c r="ZO42" s="163" t="s">
        <v>58</v>
      </c>
      <c r="ZP42" s="157">
        <v>3</v>
      </c>
      <c r="ZQ42" s="157">
        <v>3</v>
      </c>
      <c r="ZR42" s="157">
        <v>0</v>
      </c>
      <c r="ZS42" s="157">
        <v>0</v>
      </c>
      <c r="ZT42" s="158">
        <f t="shared" si="102"/>
        <v>1</v>
      </c>
      <c r="ZU42" s="132">
        <f t="shared" si="103"/>
        <v>0</v>
      </c>
      <c r="ZW42" s="163" t="s">
        <v>58</v>
      </c>
      <c r="ZX42" s="157">
        <v>3</v>
      </c>
      <c r="ZY42" s="157">
        <v>3</v>
      </c>
      <c r="ZZ42" s="157">
        <v>0</v>
      </c>
      <c r="AAA42" s="157">
        <v>0</v>
      </c>
      <c r="AAB42" s="158">
        <f t="shared" si="104"/>
        <v>1</v>
      </c>
      <c r="AAC42" s="132">
        <f t="shared" si="105"/>
        <v>0</v>
      </c>
      <c r="AAE42" s="163" t="s">
        <v>58</v>
      </c>
      <c r="AAF42" s="157">
        <v>3</v>
      </c>
      <c r="AAG42" s="157">
        <v>3</v>
      </c>
      <c r="AAH42" s="157">
        <v>0</v>
      </c>
      <c r="AAI42" s="157">
        <v>0</v>
      </c>
      <c r="AAJ42" s="158">
        <f t="shared" si="106"/>
        <v>1</v>
      </c>
      <c r="AAK42" s="132">
        <f t="shared" si="107"/>
        <v>0</v>
      </c>
    </row>
    <row r="43" spans="1:713" ht="15">
      <c r="A43" s="19">
        <v>1</v>
      </c>
      <c r="B43" s="19"/>
      <c r="C43" s="18" t="s">
        <v>58</v>
      </c>
      <c r="D43" s="18">
        <v>3</v>
      </c>
      <c r="E43" s="18">
        <v>3</v>
      </c>
      <c r="F43" s="18">
        <v>0</v>
      </c>
      <c r="G43" s="18">
        <v>0</v>
      </c>
      <c r="H43" s="19">
        <v>1</v>
      </c>
      <c r="J43" s="58" t="s">
        <v>58</v>
      </c>
      <c r="K43" s="58">
        <v>3</v>
      </c>
      <c r="L43" s="58">
        <v>3</v>
      </c>
      <c r="M43" s="58">
        <v>0</v>
      </c>
      <c r="N43" s="58">
        <v>0</v>
      </c>
      <c r="O43" s="59">
        <v>1</v>
      </c>
      <c r="P43" s="59">
        <f t="shared" si="115"/>
        <v>0</v>
      </c>
      <c r="R43" s="18" t="s">
        <v>58</v>
      </c>
      <c r="S43" s="18">
        <v>3</v>
      </c>
      <c r="T43" s="18">
        <v>3</v>
      </c>
      <c r="U43" s="18">
        <v>0</v>
      </c>
      <c r="V43" s="18">
        <v>0</v>
      </c>
      <c r="W43" s="19">
        <v>1</v>
      </c>
      <c r="X43" s="19">
        <f t="shared" si="116"/>
        <v>0</v>
      </c>
      <c r="Z43" s="51" t="s">
        <v>58</v>
      </c>
      <c r="AA43" s="51">
        <v>3</v>
      </c>
      <c r="AB43" s="52">
        <v>3</v>
      </c>
      <c r="AC43" s="53">
        <v>0</v>
      </c>
      <c r="AD43" s="51">
        <v>0</v>
      </c>
      <c r="AE43" s="54">
        <v>1</v>
      </c>
      <c r="AF43" s="19">
        <f t="shared" si="117"/>
        <v>0</v>
      </c>
      <c r="AH43" s="19">
        <v>1</v>
      </c>
      <c r="AI43" s="19">
        <f t="shared" si="118"/>
        <v>0</v>
      </c>
      <c r="AK43" s="18" t="s">
        <v>59</v>
      </c>
      <c r="AL43" s="18">
        <v>23</v>
      </c>
      <c r="AM43" s="18">
        <v>22</v>
      </c>
      <c r="AN43" s="18">
        <v>1</v>
      </c>
      <c r="AO43" s="18">
        <v>0</v>
      </c>
      <c r="AP43" s="19">
        <f t="shared" si="119"/>
        <v>0.95652173913043481</v>
      </c>
      <c r="AQ43" s="19">
        <f t="shared" si="137"/>
        <v>6.521739130434856E-3</v>
      </c>
      <c r="AS43" s="18" t="s">
        <v>59</v>
      </c>
      <c r="AT43" s="18">
        <v>23</v>
      </c>
      <c r="AU43" s="18">
        <v>22</v>
      </c>
      <c r="AV43" s="18">
        <v>1</v>
      </c>
      <c r="AW43" s="18">
        <v>0</v>
      </c>
      <c r="AX43" s="19">
        <v>0.96</v>
      </c>
      <c r="AY43" s="19">
        <f t="shared" si="120"/>
        <v>3.4782608695651529E-3</v>
      </c>
      <c r="BA43" s="18" t="s">
        <v>59</v>
      </c>
      <c r="BB43" s="18">
        <v>23</v>
      </c>
      <c r="BC43" s="18">
        <v>22</v>
      </c>
      <c r="BD43" s="18">
        <v>1</v>
      </c>
      <c r="BE43" s="18">
        <v>0</v>
      </c>
      <c r="BF43" s="19">
        <v>0.96</v>
      </c>
      <c r="BG43" s="19">
        <f t="shared" si="121"/>
        <v>0</v>
      </c>
      <c r="BI43" s="18" t="s">
        <v>59</v>
      </c>
      <c r="BJ43" s="18">
        <v>23</v>
      </c>
      <c r="BK43" s="18">
        <v>22</v>
      </c>
      <c r="BL43" s="18">
        <v>1</v>
      </c>
      <c r="BM43" s="18">
        <v>0</v>
      </c>
      <c r="BN43" s="19">
        <v>0.96</v>
      </c>
      <c r="BO43" s="19">
        <f t="shared" si="122"/>
        <v>0</v>
      </c>
      <c r="BQ43" s="18" t="s">
        <v>59</v>
      </c>
      <c r="BR43" s="18">
        <v>23</v>
      </c>
      <c r="BS43" s="18">
        <v>22</v>
      </c>
      <c r="BT43" s="18">
        <v>1</v>
      </c>
      <c r="BU43" s="18">
        <v>0</v>
      </c>
      <c r="BV43" s="19">
        <v>0.96</v>
      </c>
      <c r="BW43" s="19">
        <f t="shared" si="123"/>
        <v>0</v>
      </c>
      <c r="BY43" s="18" t="s">
        <v>59</v>
      </c>
      <c r="BZ43" s="18">
        <v>23</v>
      </c>
      <c r="CA43" s="18">
        <v>22</v>
      </c>
      <c r="CB43" s="18">
        <v>1</v>
      </c>
      <c r="CC43" s="18">
        <v>0</v>
      </c>
      <c r="CD43" s="19">
        <v>0.96</v>
      </c>
      <c r="CE43" s="19">
        <f t="shared" si="124"/>
        <v>0</v>
      </c>
      <c r="CG43" s="17" t="s">
        <v>59</v>
      </c>
      <c r="CH43" s="18">
        <v>23</v>
      </c>
      <c r="CI43" s="18">
        <v>22</v>
      </c>
      <c r="CJ43" s="18">
        <v>1</v>
      </c>
      <c r="CK43" s="18">
        <v>0</v>
      </c>
      <c r="CL43" s="19">
        <v>0.96</v>
      </c>
      <c r="CM43" s="19">
        <f t="shared" si="125"/>
        <v>0</v>
      </c>
      <c r="CN43" s="18" t="s">
        <v>119</v>
      </c>
      <c r="CO43" s="2" t="s">
        <v>59</v>
      </c>
      <c r="CP43" s="2">
        <v>23</v>
      </c>
      <c r="CQ43" s="2">
        <v>22</v>
      </c>
      <c r="CR43" s="2">
        <v>1</v>
      </c>
      <c r="CS43" s="2">
        <v>0</v>
      </c>
      <c r="CT43" s="4">
        <v>0.96</v>
      </c>
      <c r="CU43" s="19">
        <f t="shared" si="126"/>
        <v>0</v>
      </c>
      <c r="CW43" s="2" t="s">
        <v>59</v>
      </c>
      <c r="CX43" s="2">
        <v>23</v>
      </c>
      <c r="CY43" s="2">
        <v>22</v>
      </c>
      <c r="CZ43" s="2">
        <v>1</v>
      </c>
      <c r="DA43" s="2">
        <v>0</v>
      </c>
      <c r="DB43" s="4">
        <v>0.96</v>
      </c>
      <c r="DC43" s="19">
        <f t="shared" si="127"/>
        <v>0</v>
      </c>
      <c r="DE43" s="2" t="s">
        <v>59</v>
      </c>
      <c r="DF43" s="2">
        <v>23</v>
      </c>
      <c r="DG43" s="2">
        <v>22</v>
      </c>
      <c r="DH43" s="2">
        <v>1</v>
      </c>
      <c r="DI43" s="2">
        <v>0</v>
      </c>
      <c r="DJ43" s="4">
        <v>0.96</v>
      </c>
      <c r="DK43" s="19">
        <f t="shared" si="128"/>
        <v>0</v>
      </c>
      <c r="DM43" s="2" t="s">
        <v>59</v>
      </c>
      <c r="DN43" s="2">
        <v>23</v>
      </c>
      <c r="DO43" s="2">
        <v>22</v>
      </c>
      <c r="DP43" s="2">
        <v>1</v>
      </c>
      <c r="DQ43" s="2">
        <v>0</v>
      </c>
      <c r="DR43" s="4">
        <v>0.96</v>
      </c>
      <c r="DS43" s="19">
        <f t="shared" si="129"/>
        <v>0</v>
      </c>
      <c r="DU43" s="2" t="s">
        <v>59</v>
      </c>
      <c r="DV43" s="2">
        <v>23</v>
      </c>
      <c r="DW43" s="2">
        <v>22</v>
      </c>
      <c r="DX43" s="2">
        <v>1</v>
      </c>
      <c r="DY43" s="2">
        <v>0</v>
      </c>
      <c r="DZ43" s="4">
        <v>0.96</v>
      </c>
      <c r="EA43" s="19">
        <f t="shared" si="130"/>
        <v>0</v>
      </c>
      <c r="EC43" s="2" t="s">
        <v>59</v>
      </c>
      <c r="ED43" s="2">
        <v>23</v>
      </c>
      <c r="EE43" s="2">
        <v>22</v>
      </c>
      <c r="EF43" s="2">
        <v>1</v>
      </c>
      <c r="EG43" s="2">
        <v>0</v>
      </c>
      <c r="EH43" s="4">
        <v>0.96</v>
      </c>
      <c r="EI43" s="19">
        <f t="shared" si="131"/>
        <v>0</v>
      </c>
      <c r="EK43" s="2" t="s">
        <v>59</v>
      </c>
      <c r="EL43" s="2">
        <v>23</v>
      </c>
      <c r="EM43" s="2">
        <v>22</v>
      </c>
      <c r="EN43" s="2">
        <v>1</v>
      </c>
      <c r="EO43" s="2">
        <v>0</v>
      </c>
      <c r="EP43" s="4">
        <v>0.96</v>
      </c>
      <c r="EQ43" s="19">
        <f t="shared" si="132"/>
        <v>0</v>
      </c>
      <c r="ES43" s="2" t="s">
        <v>59</v>
      </c>
      <c r="ET43" s="2">
        <v>23</v>
      </c>
      <c r="EU43" s="2">
        <v>22</v>
      </c>
      <c r="EV43" s="2">
        <v>1</v>
      </c>
      <c r="EW43" s="2">
        <v>0</v>
      </c>
      <c r="EX43" s="4">
        <v>0.96</v>
      </c>
      <c r="EY43" s="19">
        <f t="shared" si="133"/>
        <v>0</v>
      </c>
      <c r="FA43" s="2" t="s">
        <v>59</v>
      </c>
      <c r="FB43" s="2">
        <v>23</v>
      </c>
      <c r="FC43" s="2">
        <v>22</v>
      </c>
      <c r="FD43" s="2">
        <v>1</v>
      </c>
      <c r="FE43" s="2">
        <v>0</v>
      </c>
      <c r="FF43" s="4">
        <v>0.96</v>
      </c>
      <c r="FG43" s="19">
        <f t="shared" si="134"/>
        <v>0</v>
      </c>
      <c r="FI43" s="2" t="s">
        <v>59</v>
      </c>
      <c r="FJ43" s="2">
        <v>23</v>
      </c>
      <c r="FK43" s="2">
        <v>22</v>
      </c>
      <c r="FL43" s="2">
        <v>1</v>
      </c>
      <c r="FM43" s="2">
        <v>0</v>
      </c>
      <c r="FN43" s="4">
        <v>0.96</v>
      </c>
      <c r="FO43" s="19">
        <f t="shared" si="135"/>
        <v>0</v>
      </c>
      <c r="FQ43" s="2" t="s">
        <v>59</v>
      </c>
      <c r="FR43" s="2">
        <v>23</v>
      </c>
      <c r="FS43" s="2">
        <v>22</v>
      </c>
      <c r="FT43" s="2">
        <v>1</v>
      </c>
      <c r="FU43" s="2">
        <v>0</v>
      </c>
      <c r="FV43" s="4">
        <v>0.96</v>
      </c>
      <c r="FW43" s="19">
        <f t="shared" si="136"/>
        <v>0</v>
      </c>
      <c r="FY43" s="2" t="s">
        <v>59</v>
      </c>
      <c r="FZ43" s="2">
        <v>23</v>
      </c>
      <c r="GA43" s="2">
        <v>22</v>
      </c>
      <c r="GB43" s="2">
        <v>1</v>
      </c>
      <c r="GC43" s="2">
        <v>0</v>
      </c>
      <c r="GD43" s="4">
        <v>0.96</v>
      </c>
      <c r="GE43" s="19">
        <f t="shared" si="23"/>
        <v>0</v>
      </c>
      <c r="GG43" s="2" t="s">
        <v>59</v>
      </c>
      <c r="GH43" s="2">
        <v>23</v>
      </c>
      <c r="GI43" s="2">
        <v>22</v>
      </c>
      <c r="GJ43" s="2">
        <v>1</v>
      </c>
      <c r="GK43" s="2">
        <v>0</v>
      </c>
      <c r="GL43" s="4">
        <v>0.96</v>
      </c>
      <c r="GM43" s="19">
        <f t="shared" si="24"/>
        <v>0</v>
      </c>
      <c r="GO43" s="2" t="s">
        <v>59</v>
      </c>
      <c r="GP43" s="2">
        <v>23</v>
      </c>
      <c r="GQ43" s="2">
        <v>22</v>
      </c>
      <c r="GR43" s="2">
        <v>1</v>
      </c>
      <c r="GS43" s="2">
        <v>0</v>
      </c>
      <c r="GT43" s="4">
        <v>0.96</v>
      </c>
      <c r="GU43" s="19">
        <f t="shared" si="25"/>
        <v>0</v>
      </c>
      <c r="GW43" s="2" t="s">
        <v>59</v>
      </c>
      <c r="GX43" s="2">
        <v>23</v>
      </c>
      <c r="GY43" s="2">
        <v>22</v>
      </c>
      <c r="GZ43" s="2">
        <v>1</v>
      </c>
      <c r="HA43" s="2">
        <v>0</v>
      </c>
      <c r="HB43" s="4">
        <v>0.96</v>
      </c>
      <c r="HC43" s="19">
        <f t="shared" si="26"/>
        <v>0</v>
      </c>
      <c r="HE43" s="2" t="s">
        <v>59</v>
      </c>
      <c r="HF43" s="2">
        <v>23</v>
      </c>
      <c r="HG43" s="2">
        <v>22</v>
      </c>
      <c r="HH43" s="2">
        <v>1</v>
      </c>
      <c r="HI43" s="2">
        <v>0</v>
      </c>
      <c r="HJ43" s="4">
        <v>0.96</v>
      </c>
      <c r="HK43" s="19">
        <f t="shared" si="27"/>
        <v>0</v>
      </c>
      <c r="HM43" s="2" t="s">
        <v>59</v>
      </c>
      <c r="HN43" s="2">
        <v>23</v>
      </c>
      <c r="HO43" s="2">
        <v>22</v>
      </c>
      <c r="HP43" s="2">
        <v>1</v>
      </c>
      <c r="HQ43" s="2">
        <v>0</v>
      </c>
      <c r="HR43" s="4">
        <v>0.96</v>
      </c>
      <c r="HS43" s="19">
        <f t="shared" si="28"/>
        <v>0</v>
      </c>
      <c r="HU43" s="2" t="s">
        <v>59</v>
      </c>
      <c r="HV43" s="2">
        <v>23</v>
      </c>
      <c r="HW43" s="2">
        <v>22</v>
      </c>
      <c r="HX43" s="2">
        <v>1</v>
      </c>
      <c r="HY43" s="2">
        <v>0</v>
      </c>
      <c r="HZ43" s="4">
        <v>0.96</v>
      </c>
      <c r="IA43" s="19">
        <f t="shared" si="29"/>
        <v>0</v>
      </c>
      <c r="IC43" s="2" t="s">
        <v>59</v>
      </c>
      <c r="ID43" s="2">
        <v>23</v>
      </c>
      <c r="IE43" s="2">
        <v>22</v>
      </c>
      <c r="IF43" s="2">
        <v>1</v>
      </c>
      <c r="IG43" s="2">
        <v>0</v>
      </c>
      <c r="IH43" s="4">
        <v>0.96</v>
      </c>
      <c r="II43" s="19">
        <f t="shared" si="30"/>
        <v>0</v>
      </c>
      <c r="IK43" s="2" t="s">
        <v>59</v>
      </c>
      <c r="IL43" s="2">
        <v>23</v>
      </c>
      <c r="IM43" s="2">
        <v>22</v>
      </c>
      <c r="IN43" s="2">
        <v>1</v>
      </c>
      <c r="IO43" s="2">
        <v>0</v>
      </c>
      <c r="IP43" s="4">
        <v>0.96</v>
      </c>
      <c r="IQ43" s="19">
        <f t="shared" si="31"/>
        <v>0</v>
      </c>
      <c r="IS43" s="2" t="s">
        <v>59</v>
      </c>
      <c r="IT43" s="2">
        <v>23</v>
      </c>
      <c r="IU43" s="2">
        <v>22</v>
      </c>
      <c r="IV43" s="2">
        <v>1</v>
      </c>
      <c r="IW43" s="2">
        <v>0</v>
      </c>
      <c r="IX43" s="4">
        <v>0.96</v>
      </c>
      <c r="IY43" s="19">
        <f t="shared" si="32"/>
        <v>0</v>
      </c>
      <c r="JA43" s="2" t="s">
        <v>59</v>
      </c>
      <c r="JB43" s="2">
        <v>23</v>
      </c>
      <c r="JC43" s="2">
        <v>22</v>
      </c>
      <c r="JD43" s="2">
        <v>1</v>
      </c>
      <c r="JE43" s="2">
        <v>0</v>
      </c>
      <c r="JF43" s="4">
        <v>0.96</v>
      </c>
      <c r="JG43" s="19">
        <f t="shared" si="33"/>
        <v>0</v>
      </c>
      <c r="JI43" s="2" t="s">
        <v>59</v>
      </c>
      <c r="JJ43" s="2">
        <v>23</v>
      </c>
      <c r="JK43" s="2">
        <v>22</v>
      </c>
      <c r="JL43" s="2">
        <v>1</v>
      </c>
      <c r="JM43" s="2">
        <v>0</v>
      </c>
      <c r="JN43" s="4">
        <v>0.96</v>
      </c>
      <c r="JO43" s="19">
        <f t="shared" si="34"/>
        <v>0</v>
      </c>
      <c r="JQ43" s="2" t="s">
        <v>59</v>
      </c>
      <c r="JR43" s="2">
        <v>23</v>
      </c>
      <c r="JS43" s="2">
        <v>22</v>
      </c>
      <c r="JT43" s="2">
        <v>1</v>
      </c>
      <c r="JU43" s="2">
        <v>0</v>
      </c>
      <c r="JV43" s="4">
        <v>0.96</v>
      </c>
      <c r="JW43" s="19">
        <f t="shared" si="35"/>
        <v>0</v>
      </c>
      <c r="JY43" s="2" t="s">
        <v>59</v>
      </c>
      <c r="JZ43" s="2">
        <v>23</v>
      </c>
      <c r="KA43" s="2">
        <v>22</v>
      </c>
      <c r="KB43" s="2">
        <v>1</v>
      </c>
      <c r="KC43" s="2">
        <v>0</v>
      </c>
      <c r="KD43" s="4">
        <v>0.96</v>
      </c>
      <c r="KE43" s="19">
        <f t="shared" si="36"/>
        <v>0</v>
      </c>
      <c r="KG43" s="2" t="s">
        <v>59</v>
      </c>
      <c r="KH43" s="2">
        <v>23</v>
      </c>
      <c r="KI43" s="2">
        <v>22</v>
      </c>
      <c r="KJ43" s="2">
        <v>1</v>
      </c>
      <c r="KK43" s="2">
        <v>0</v>
      </c>
      <c r="KL43" s="4">
        <v>0.96</v>
      </c>
      <c r="KM43" s="19">
        <f t="shared" si="37"/>
        <v>0</v>
      </c>
      <c r="KO43" s="2" t="s">
        <v>59</v>
      </c>
      <c r="KP43" s="2">
        <v>23</v>
      </c>
      <c r="KQ43" s="2">
        <v>22</v>
      </c>
      <c r="KR43" s="2">
        <v>1</v>
      </c>
      <c r="KS43" s="2">
        <v>0</v>
      </c>
      <c r="KT43" s="4">
        <v>0.96</v>
      </c>
      <c r="KU43" s="19">
        <f t="shared" si="38"/>
        <v>0</v>
      </c>
      <c r="KW43" s="2" t="s">
        <v>59</v>
      </c>
      <c r="KX43" s="2">
        <v>23</v>
      </c>
      <c r="KY43" s="2">
        <v>22</v>
      </c>
      <c r="KZ43" s="2">
        <v>1</v>
      </c>
      <c r="LA43" s="2">
        <v>0</v>
      </c>
      <c r="LB43" s="4">
        <v>0.96</v>
      </c>
      <c r="LC43" s="19">
        <f t="shared" si="39"/>
        <v>0</v>
      </c>
      <c r="LE43" s="2" t="s">
        <v>59</v>
      </c>
      <c r="LF43" s="2">
        <v>23</v>
      </c>
      <c r="LG43" s="2">
        <v>22</v>
      </c>
      <c r="LH43" s="2">
        <v>1</v>
      </c>
      <c r="LI43" s="2">
        <v>0</v>
      </c>
      <c r="LJ43" s="4">
        <v>0.96</v>
      </c>
      <c r="LK43" s="19">
        <f t="shared" si="40"/>
        <v>0</v>
      </c>
      <c r="LM43" s="2" t="s">
        <v>59</v>
      </c>
      <c r="LN43" s="2">
        <v>23</v>
      </c>
      <c r="LO43" s="2">
        <v>22</v>
      </c>
      <c r="LP43" s="2">
        <v>1</v>
      </c>
      <c r="LQ43" s="2">
        <v>0</v>
      </c>
      <c r="LR43" s="4">
        <v>0.96</v>
      </c>
      <c r="LS43" s="19">
        <f t="shared" si="41"/>
        <v>0</v>
      </c>
      <c r="LU43" s="2" t="s">
        <v>59</v>
      </c>
      <c r="LV43" s="2">
        <v>29</v>
      </c>
      <c r="LW43" s="2">
        <v>26</v>
      </c>
      <c r="LX43" s="2">
        <v>1</v>
      </c>
      <c r="LY43" s="2">
        <v>2</v>
      </c>
      <c r="LZ43" s="4">
        <v>0.9</v>
      </c>
      <c r="MA43" s="19">
        <f t="shared" si="42"/>
        <v>-5.9999999999999942E-2</v>
      </c>
      <c r="MC43" s="2" t="s">
        <v>59</v>
      </c>
      <c r="MD43" s="2">
        <v>29</v>
      </c>
      <c r="ME43" s="2">
        <v>26</v>
      </c>
      <c r="MF43" s="2">
        <v>1</v>
      </c>
      <c r="MG43" s="2">
        <v>2</v>
      </c>
      <c r="MH43" s="4">
        <f t="shared" si="108"/>
        <v>0.89655172413793105</v>
      </c>
      <c r="MI43" s="19">
        <f t="shared" si="43"/>
        <v>-3.4482758620689724E-3</v>
      </c>
      <c r="MK43" s="2" t="s">
        <v>59</v>
      </c>
      <c r="ML43" s="2">
        <v>29</v>
      </c>
      <c r="MM43" s="2">
        <v>26</v>
      </c>
      <c r="MN43" s="2">
        <v>1</v>
      </c>
      <c r="MO43" s="2">
        <v>2</v>
      </c>
      <c r="MP43" s="4">
        <v>0.9</v>
      </c>
      <c r="MQ43" s="19">
        <f t="shared" si="109"/>
        <v>3.4482758620689724E-3</v>
      </c>
      <c r="MS43" s="2" t="s">
        <v>59</v>
      </c>
      <c r="MT43" s="2">
        <v>29</v>
      </c>
      <c r="MU43" s="2">
        <v>26</v>
      </c>
      <c r="MV43" s="2">
        <v>1</v>
      </c>
      <c r="MW43" s="2">
        <v>2</v>
      </c>
      <c r="MX43" s="4">
        <v>0.9</v>
      </c>
      <c r="MY43" s="19">
        <f t="shared" si="44"/>
        <v>0</v>
      </c>
      <c r="NA43" s="2" t="s">
        <v>59</v>
      </c>
      <c r="NB43" s="2">
        <v>29</v>
      </c>
      <c r="NC43" s="2">
        <v>26</v>
      </c>
      <c r="ND43" s="2">
        <v>1</v>
      </c>
      <c r="NE43" s="2">
        <v>2</v>
      </c>
      <c r="NF43" s="4">
        <v>0.9</v>
      </c>
      <c r="NG43" s="19">
        <f t="shared" si="45"/>
        <v>0</v>
      </c>
      <c r="NI43" s="2" t="s">
        <v>59</v>
      </c>
      <c r="NJ43" s="2">
        <v>29</v>
      </c>
      <c r="NK43" s="2">
        <v>26</v>
      </c>
      <c r="NL43" s="2">
        <v>1</v>
      </c>
      <c r="NM43" s="2">
        <v>2</v>
      </c>
      <c r="NN43" s="4">
        <v>0.9</v>
      </c>
      <c r="NO43" s="19">
        <f t="shared" si="46"/>
        <v>0</v>
      </c>
      <c r="NQ43" s="114" t="s">
        <v>59</v>
      </c>
      <c r="NR43" s="2">
        <v>29</v>
      </c>
      <c r="NS43" s="2">
        <v>26</v>
      </c>
      <c r="NT43" s="2">
        <v>1</v>
      </c>
      <c r="NU43" s="2">
        <v>2</v>
      </c>
      <c r="NV43" s="4">
        <v>0.9</v>
      </c>
      <c r="NW43" s="19">
        <f t="shared" si="47"/>
        <v>0</v>
      </c>
      <c r="NY43" s="2" t="s">
        <v>59</v>
      </c>
      <c r="NZ43" s="2">
        <v>29</v>
      </c>
      <c r="OA43" s="2">
        <v>26</v>
      </c>
      <c r="OB43" s="2">
        <v>1</v>
      </c>
      <c r="OC43" s="2">
        <v>2</v>
      </c>
      <c r="OD43" s="4">
        <v>0.9</v>
      </c>
      <c r="OE43" s="19">
        <f t="shared" si="48"/>
        <v>0</v>
      </c>
      <c r="OG43" s="65" t="s">
        <v>59</v>
      </c>
      <c r="OH43" s="2">
        <v>27</v>
      </c>
      <c r="OI43" s="2">
        <v>26</v>
      </c>
      <c r="OJ43" s="2">
        <v>1</v>
      </c>
      <c r="OK43" s="2">
        <v>0</v>
      </c>
      <c r="OL43" s="4">
        <v>0.9</v>
      </c>
      <c r="OM43" s="19">
        <f t="shared" si="114"/>
        <v>0</v>
      </c>
      <c r="OO43" s="65" t="s">
        <v>59</v>
      </c>
      <c r="OP43" s="2">
        <v>27</v>
      </c>
      <c r="OQ43" s="2">
        <v>26</v>
      </c>
      <c r="OR43" s="2">
        <v>1</v>
      </c>
      <c r="OS43" s="2">
        <v>0</v>
      </c>
      <c r="OT43" s="4">
        <v>0.9</v>
      </c>
      <c r="OU43" s="19">
        <f t="shared" si="50"/>
        <v>0</v>
      </c>
      <c r="OW43" s="129" t="s">
        <v>59</v>
      </c>
      <c r="OX43" s="129">
        <v>29</v>
      </c>
      <c r="OY43" s="129">
        <v>26</v>
      </c>
      <c r="OZ43" s="129">
        <v>1</v>
      </c>
      <c r="PA43" s="129">
        <v>2</v>
      </c>
      <c r="PB43" s="135">
        <v>0.9</v>
      </c>
      <c r="PC43" s="132">
        <v>0</v>
      </c>
      <c r="PD43" s="129"/>
      <c r="PE43" s="129" t="s">
        <v>59</v>
      </c>
      <c r="PF43" s="129">
        <v>29</v>
      </c>
      <c r="PG43" s="129">
        <v>26</v>
      </c>
      <c r="PH43" s="129">
        <v>1</v>
      </c>
      <c r="PI43" s="129">
        <v>2</v>
      </c>
      <c r="PJ43" s="135">
        <v>0.9</v>
      </c>
      <c r="PK43" s="132">
        <v>0</v>
      </c>
      <c r="PM43" s="156" t="s">
        <v>59</v>
      </c>
      <c r="PN43" s="156">
        <v>29</v>
      </c>
      <c r="PO43" s="156">
        <v>26</v>
      </c>
      <c r="PP43" s="156">
        <v>1</v>
      </c>
      <c r="PQ43" s="156">
        <v>2</v>
      </c>
      <c r="PR43" s="162">
        <v>0.9</v>
      </c>
      <c r="PS43" s="132">
        <f t="shared" si="51"/>
        <v>0</v>
      </c>
      <c r="PT43" s="121"/>
      <c r="PU43" s="156" t="s">
        <v>59</v>
      </c>
      <c r="PV43" s="156">
        <v>29</v>
      </c>
      <c r="PW43" s="156">
        <v>26</v>
      </c>
      <c r="PX43" s="156">
        <v>1</v>
      </c>
      <c r="PY43" s="156">
        <v>2</v>
      </c>
      <c r="PZ43" s="162">
        <v>0.9</v>
      </c>
      <c r="QA43" s="132">
        <f t="shared" si="52"/>
        <v>0</v>
      </c>
      <c r="QB43" s="121"/>
      <c r="QC43" s="156" t="s">
        <v>59</v>
      </c>
      <c r="QD43" s="156">
        <v>29</v>
      </c>
      <c r="QE43" s="156">
        <v>26</v>
      </c>
      <c r="QF43" s="156">
        <v>1</v>
      </c>
      <c r="QG43" s="156">
        <v>2</v>
      </c>
      <c r="QH43" s="162">
        <v>0.9</v>
      </c>
      <c r="QI43" s="132">
        <f t="shared" si="53"/>
        <v>0</v>
      </c>
      <c r="QJ43" s="121"/>
      <c r="QK43" s="156" t="s">
        <v>59</v>
      </c>
      <c r="QL43" s="156">
        <v>29</v>
      </c>
      <c r="QM43" s="156">
        <v>26</v>
      </c>
      <c r="QN43" s="156">
        <v>1</v>
      </c>
      <c r="QO43" s="156">
        <v>2</v>
      </c>
      <c r="QP43" s="162">
        <v>0.9</v>
      </c>
      <c r="QQ43" s="132">
        <f t="shared" si="54"/>
        <v>0</v>
      </c>
      <c r="QR43" s="121"/>
      <c r="QS43" s="161" t="s">
        <v>59</v>
      </c>
      <c r="QT43" s="157">
        <v>27</v>
      </c>
      <c r="QU43" s="157">
        <v>26</v>
      </c>
      <c r="QV43" s="157">
        <v>1</v>
      </c>
      <c r="QW43" s="157">
        <v>0</v>
      </c>
      <c r="QX43" s="158">
        <f>QU43/QT43</f>
        <v>0.96296296296296291</v>
      </c>
      <c r="QY43" s="158">
        <f t="shared" si="55"/>
        <v>6.2962962962962887E-2</v>
      </c>
      <c r="QZ43" s="121"/>
      <c r="RA43" s="161" t="s">
        <v>59</v>
      </c>
      <c r="RB43" s="157">
        <v>27</v>
      </c>
      <c r="RC43" s="157">
        <v>26</v>
      </c>
      <c r="RD43" s="157">
        <v>1</v>
      </c>
      <c r="RE43" s="157">
        <v>0</v>
      </c>
      <c r="RF43" s="158">
        <f>RC43/RB43</f>
        <v>0.96296296296296291</v>
      </c>
      <c r="RG43" s="132">
        <f t="shared" si="56"/>
        <v>0</v>
      </c>
      <c r="RH43" s="121"/>
      <c r="RI43" s="121"/>
      <c r="RJ43" s="161" t="s">
        <v>59</v>
      </c>
      <c r="RK43" s="157">
        <v>27</v>
      </c>
      <c r="RL43" s="157">
        <v>26</v>
      </c>
      <c r="RM43" s="157">
        <v>1</v>
      </c>
      <c r="RN43" s="157">
        <v>0</v>
      </c>
      <c r="RO43" s="162">
        <f t="shared" si="57"/>
        <v>0.96296296296296291</v>
      </c>
      <c r="RP43" s="132">
        <f t="shared" si="58"/>
        <v>0</v>
      </c>
      <c r="RQ43" s="121"/>
      <c r="RR43" s="121"/>
      <c r="RS43" s="121"/>
      <c r="RT43" s="121"/>
      <c r="RU43" s="121"/>
      <c r="RV43" s="121"/>
      <c r="RW43" s="132"/>
      <c r="RX43" s="121"/>
      <c r="RY43" s="121"/>
      <c r="RZ43" s="121"/>
      <c r="SA43" s="121"/>
      <c r="SB43" s="121"/>
      <c r="SC43" s="121"/>
      <c r="SD43" s="132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U43" s="161" t="s">
        <v>59</v>
      </c>
      <c r="SV43" s="157">
        <v>27</v>
      </c>
      <c r="SW43" s="157">
        <v>26</v>
      </c>
      <c r="SX43" s="157">
        <v>1</v>
      </c>
      <c r="SY43" s="157">
        <v>0</v>
      </c>
      <c r="SZ43" s="158">
        <f t="shared" si="111"/>
        <v>0.96296296296296291</v>
      </c>
      <c r="TA43" s="132">
        <f t="shared" si="59"/>
        <v>0</v>
      </c>
      <c r="TC43" s="161" t="s">
        <v>59</v>
      </c>
      <c r="TD43" s="157">
        <v>27</v>
      </c>
      <c r="TE43" s="157">
        <v>26</v>
      </c>
      <c r="TF43" s="157">
        <v>1</v>
      </c>
      <c r="TG43" s="157">
        <v>0</v>
      </c>
      <c r="TH43" s="158">
        <f t="shared" si="60"/>
        <v>0.96296296296296291</v>
      </c>
      <c r="TI43" s="132">
        <f t="shared" si="61"/>
        <v>0</v>
      </c>
      <c r="TK43" s="161" t="s">
        <v>59</v>
      </c>
      <c r="TL43" s="157">
        <v>27</v>
      </c>
      <c r="TM43" s="157">
        <v>26</v>
      </c>
      <c r="TN43" s="157">
        <v>1</v>
      </c>
      <c r="TO43" s="157">
        <v>0</v>
      </c>
      <c r="TP43" s="158">
        <f t="shared" si="62"/>
        <v>0.96296296296296291</v>
      </c>
      <c r="TQ43" s="132">
        <f t="shared" si="63"/>
        <v>0</v>
      </c>
      <c r="TS43" s="161" t="s">
        <v>59</v>
      </c>
      <c r="TT43" s="157">
        <v>27</v>
      </c>
      <c r="TU43" s="157">
        <v>26</v>
      </c>
      <c r="TV43" s="157">
        <v>1</v>
      </c>
      <c r="TW43" s="157">
        <v>0</v>
      </c>
      <c r="TX43" s="158">
        <f t="shared" si="64"/>
        <v>0.96296296296296291</v>
      </c>
      <c r="TY43" s="132">
        <f t="shared" si="65"/>
        <v>0</v>
      </c>
      <c r="UA43" s="161" t="s">
        <v>59</v>
      </c>
      <c r="UB43" s="157">
        <v>27</v>
      </c>
      <c r="UC43" s="157">
        <v>26</v>
      </c>
      <c r="UD43" s="157">
        <v>1</v>
      </c>
      <c r="UE43" s="157">
        <v>0</v>
      </c>
      <c r="UF43" s="158">
        <f t="shared" si="66"/>
        <v>0.96296296296296291</v>
      </c>
      <c r="UG43" s="132">
        <f t="shared" si="67"/>
        <v>0</v>
      </c>
      <c r="UI43" s="161" t="s">
        <v>59</v>
      </c>
      <c r="UJ43" s="157">
        <v>27</v>
      </c>
      <c r="UK43" s="157">
        <v>26</v>
      </c>
      <c r="UL43" s="157">
        <v>1</v>
      </c>
      <c r="UM43" s="157">
        <v>0</v>
      </c>
      <c r="UN43" s="158">
        <f t="shared" si="68"/>
        <v>0.96296296296296291</v>
      </c>
      <c r="UO43" s="132">
        <f t="shared" si="69"/>
        <v>0</v>
      </c>
      <c r="UQ43" s="161" t="s">
        <v>59</v>
      </c>
      <c r="UR43" s="157">
        <v>27</v>
      </c>
      <c r="US43" s="157">
        <v>26</v>
      </c>
      <c r="UT43" s="157">
        <v>1</v>
      </c>
      <c r="UU43" s="157">
        <v>0</v>
      </c>
      <c r="UV43" s="158">
        <f t="shared" si="70"/>
        <v>0.96296296296296291</v>
      </c>
      <c r="UW43" s="132">
        <f t="shared" si="71"/>
        <v>0</v>
      </c>
      <c r="UY43" s="161" t="s">
        <v>59</v>
      </c>
      <c r="UZ43" s="157">
        <v>27</v>
      </c>
      <c r="VA43" s="157">
        <v>26</v>
      </c>
      <c r="VB43" s="157">
        <v>1</v>
      </c>
      <c r="VC43" s="157">
        <v>0</v>
      </c>
      <c r="VD43" s="158">
        <f t="shared" si="72"/>
        <v>0.96296296296296291</v>
      </c>
      <c r="VE43" s="132">
        <f t="shared" si="73"/>
        <v>0</v>
      </c>
      <c r="VG43" s="161" t="s">
        <v>59</v>
      </c>
      <c r="VH43" s="157">
        <v>27</v>
      </c>
      <c r="VI43" s="157">
        <v>26</v>
      </c>
      <c r="VJ43" s="157">
        <v>1</v>
      </c>
      <c r="VK43" s="157">
        <v>0</v>
      </c>
      <c r="VL43" s="158">
        <f t="shared" si="74"/>
        <v>0.96296296296296291</v>
      </c>
      <c r="VM43" s="132">
        <f t="shared" si="75"/>
        <v>0</v>
      </c>
      <c r="VO43" s="161" t="s">
        <v>59</v>
      </c>
      <c r="VP43" s="157">
        <v>27</v>
      </c>
      <c r="VQ43" s="157">
        <v>26</v>
      </c>
      <c r="VR43" s="157">
        <v>1</v>
      </c>
      <c r="VS43" s="157">
        <v>0</v>
      </c>
      <c r="VT43" s="158">
        <f t="shared" si="76"/>
        <v>0.96296296296296291</v>
      </c>
      <c r="VU43" s="132">
        <f t="shared" si="77"/>
        <v>0</v>
      </c>
      <c r="VW43" s="161" t="s">
        <v>59</v>
      </c>
      <c r="VX43" s="157">
        <v>27</v>
      </c>
      <c r="VY43" s="157">
        <v>26</v>
      </c>
      <c r="VZ43" s="157">
        <v>1</v>
      </c>
      <c r="WA43" s="157">
        <v>0</v>
      </c>
      <c r="WB43" s="158">
        <f t="shared" si="78"/>
        <v>0.96296296296296291</v>
      </c>
      <c r="WC43" s="132">
        <f t="shared" si="79"/>
        <v>0</v>
      </c>
      <c r="WE43" s="161" t="s">
        <v>59</v>
      </c>
      <c r="WF43" s="157">
        <v>27</v>
      </c>
      <c r="WG43" s="157">
        <v>26</v>
      </c>
      <c r="WH43" s="157">
        <v>1</v>
      </c>
      <c r="WI43" s="157">
        <v>0</v>
      </c>
      <c r="WJ43" s="158">
        <f t="shared" si="112"/>
        <v>0.96296296296296291</v>
      </c>
      <c r="WK43" s="132">
        <f t="shared" si="113"/>
        <v>0</v>
      </c>
      <c r="WM43" s="161" t="s">
        <v>59</v>
      </c>
      <c r="WN43" s="157">
        <v>27</v>
      </c>
      <c r="WO43" s="157">
        <v>26</v>
      </c>
      <c r="WP43" s="157">
        <v>1</v>
      </c>
      <c r="WQ43" s="157">
        <v>0</v>
      </c>
      <c r="WR43" s="158">
        <f t="shared" si="82"/>
        <v>0.96296296296296291</v>
      </c>
      <c r="WS43" s="132">
        <f t="shared" si="83"/>
        <v>0</v>
      </c>
      <c r="WU43" s="161" t="s">
        <v>59</v>
      </c>
      <c r="WV43" s="157">
        <v>27</v>
      </c>
      <c r="WW43" s="157">
        <v>26</v>
      </c>
      <c r="WX43" s="157">
        <v>1</v>
      </c>
      <c r="WY43" s="157">
        <v>0</v>
      </c>
      <c r="WZ43" s="158">
        <f t="shared" si="84"/>
        <v>0.96296296296296291</v>
      </c>
      <c r="XA43" s="132">
        <f t="shared" si="85"/>
        <v>0</v>
      </c>
      <c r="XC43" s="161" t="s">
        <v>59</v>
      </c>
      <c r="XD43" s="157">
        <v>27</v>
      </c>
      <c r="XE43" s="157">
        <v>26</v>
      </c>
      <c r="XF43" s="157">
        <v>1</v>
      </c>
      <c r="XG43" s="157">
        <v>0</v>
      </c>
      <c r="XH43" s="158">
        <f t="shared" si="86"/>
        <v>0.96296296296296291</v>
      </c>
      <c r="XI43" s="132">
        <f t="shared" si="87"/>
        <v>0</v>
      </c>
      <c r="XK43" s="161" t="s">
        <v>59</v>
      </c>
      <c r="XL43" s="157">
        <v>27</v>
      </c>
      <c r="XM43" s="157">
        <v>26</v>
      </c>
      <c r="XN43" s="157">
        <v>1</v>
      </c>
      <c r="XO43" s="157">
        <v>0</v>
      </c>
      <c r="XP43" s="158">
        <f t="shared" si="88"/>
        <v>0.96296296296296291</v>
      </c>
      <c r="XQ43" s="132">
        <f t="shared" si="89"/>
        <v>0</v>
      </c>
      <c r="XS43" s="161" t="s">
        <v>59</v>
      </c>
      <c r="XT43" s="157">
        <v>27</v>
      </c>
      <c r="XU43" s="157">
        <v>26</v>
      </c>
      <c r="XV43" s="157">
        <v>1</v>
      </c>
      <c r="XW43" s="157">
        <v>0</v>
      </c>
      <c r="XX43" s="158">
        <f t="shared" si="90"/>
        <v>0.96296296296296291</v>
      </c>
      <c r="XY43" s="132">
        <f t="shared" si="91"/>
        <v>0</v>
      </c>
      <c r="YA43" s="161" t="s">
        <v>59</v>
      </c>
      <c r="YB43" s="157">
        <v>27</v>
      </c>
      <c r="YC43" s="157">
        <v>26</v>
      </c>
      <c r="YD43" s="157">
        <v>1</v>
      </c>
      <c r="YE43" s="157">
        <v>0</v>
      </c>
      <c r="YF43" s="158">
        <f t="shared" si="92"/>
        <v>0.96296296296296291</v>
      </c>
      <c r="YG43" s="132">
        <f t="shared" si="93"/>
        <v>0</v>
      </c>
      <c r="YI43" s="161" t="s">
        <v>59</v>
      </c>
      <c r="YJ43" s="157">
        <v>27</v>
      </c>
      <c r="YK43" s="157">
        <v>26</v>
      </c>
      <c r="YL43" s="157">
        <v>1</v>
      </c>
      <c r="YM43" s="157">
        <v>0</v>
      </c>
      <c r="YN43" s="158">
        <f t="shared" si="94"/>
        <v>0.96296296296296291</v>
      </c>
      <c r="YO43" s="132">
        <f t="shared" si="95"/>
        <v>0</v>
      </c>
      <c r="YQ43" s="161" t="s">
        <v>59</v>
      </c>
      <c r="YR43" s="157">
        <v>27</v>
      </c>
      <c r="YS43" s="157">
        <v>26</v>
      </c>
      <c r="YT43" s="157">
        <v>1</v>
      </c>
      <c r="YU43" s="157">
        <v>0</v>
      </c>
      <c r="YV43" s="158">
        <f t="shared" si="96"/>
        <v>0.96296296296296291</v>
      </c>
      <c r="YW43" s="132">
        <f t="shared" si="97"/>
        <v>0</v>
      </c>
      <c r="YY43" s="161" t="s">
        <v>59</v>
      </c>
      <c r="YZ43" s="157">
        <v>27</v>
      </c>
      <c r="ZA43" s="157">
        <v>26</v>
      </c>
      <c r="ZB43" s="157">
        <v>1</v>
      </c>
      <c r="ZC43" s="157">
        <v>0</v>
      </c>
      <c r="ZD43" s="158">
        <f t="shared" si="98"/>
        <v>0.96296296296296291</v>
      </c>
      <c r="ZE43" s="132">
        <f t="shared" si="99"/>
        <v>0</v>
      </c>
      <c r="ZG43" s="161" t="s">
        <v>59</v>
      </c>
      <c r="ZH43" s="157">
        <v>27</v>
      </c>
      <c r="ZI43" s="157">
        <v>26</v>
      </c>
      <c r="ZJ43" s="157">
        <v>1</v>
      </c>
      <c r="ZK43" s="157">
        <v>0</v>
      </c>
      <c r="ZL43" s="158">
        <f t="shared" si="100"/>
        <v>0.96296296296296291</v>
      </c>
      <c r="ZM43" s="132">
        <f t="shared" si="101"/>
        <v>0</v>
      </c>
      <c r="ZO43" s="161" t="s">
        <v>59</v>
      </c>
      <c r="ZP43" s="157">
        <v>27</v>
      </c>
      <c r="ZQ43" s="157">
        <v>26</v>
      </c>
      <c r="ZR43" s="157">
        <v>1</v>
      </c>
      <c r="ZS43" s="157">
        <v>0</v>
      </c>
      <c r="ZT43" s="158">
        <f t="shared" si="102"/>
        <v>0.96296296296296291</v>
      </c>
      <c r="ZU43" s="132">
        <f t="shared" si="103"/>
        <v>0</v>
      </c>
      <c r="ZW43" s="161" t="s">
        <v>59</v>
      </c>
      <c r="ZX43" s="157">
        <v>27</v>
      </c>
      <c r="ZY43" s="157">
        <v>26</v>
      </c>
      <c r="ZZ43" s="157">
        <v>1</v>
      </c>
      <c r="AAA43" s="157">
        <v>0</v>
      </c>
      <c r="AAB43" s="158">
        <f t="shared" si="104"/>
        <v>0.96296296296296291</v>
      </c>
      <c r="AAC43" s="132">
        <f t="shared" si="105"/>
        <v>0</v>
      </c>
      <c r="AAE43" s="161" t="s">
        <v>59</v>
      </c>
      <c r="AAF43" s="157">
        <v>27</v>
      </c>
      <c r="AAG43" s="157">
        <v>26</v>
      </c>
      <c r="AAH43" s="157">
        <v>1</v>
      </c>
      <c r="AAI43" s="157">
        <v>0</v>
      </c>
      <c r="AAJ43" s="158">
        <f t="shared" si="106"/>
        <v>0.96296296296296291</v>
      </c>
      <c r="AAK43" s="132">
        <f t="shared" si="107"/>
        <v>0</v>
      </c>
    </row>
    <row r="44" spans="1:713" ht="15">
      <c r="A44" s="19">
        <v>0.95</v>
      </c>
      <c r="B44" s="19"/>
      <c r="C44" s="18" t="s">
        <v>59</v>
      </c>
      <c r="D44" s="18">
        <v>23</v>
      </c>
      <c r="E44" s="18">
        <v>22</v>
      </c>
      <c r="F44" s="18">
        <v>1</v>
      </c>
      <c r="G44" s="18">
        <v>0</v>
      </c>
      <c r="H44" s="19">
        <v>0.95</v>
      </c>
      <c r="J44" s="58" t="s">
        <v>59</v>
      </c>
      <c r="K44" s="58">
        <v>23</v>
      </c>
      <c r="L44" s="58">
        <v>22</v>
      </c>
      <c r="M44" s="58">
        <v>1</v>
      </c>
      <c r="N44" s="58">
        <v>0</v>
      </c>
      <c r="O44" s="59">
        <v>0.95</v>
      </c>
      <c r="P44" s="59">
        <f t="shared" si="115"/>
        <v>0</v>
      </c>
      <c r="R44" s="18" t="s">
        <v>59</v>
      </c>
      <c r="S44" s="18">
        <v>23</v>
      </c>
      <c r="T44" s="18">
        <v>22</v>
      </c>
      <c r="U44" s="18">
        <v>1</v>
      </c>
      <c r="V44" s="18">
        <v>0</v>
      </c>
      <c r="W44" s="19">
        <v>0.95</v>
      </c>
      <c r="X44" s="19">
        <f t="shared" si="116"/>
        <v>0</v>
      </c>
      <c r="Z44" s="51" t="s">
        <v>59</v>
      </c>
      <c r="AA44" s="51">
        <v>23</v>
      </c>
      <c r="AB44" s="52">
        <v>22</v>
      </c>
      <c r="AC44" s="53">
        <v>1</v>
      </c>
      <c r="AD44" s="51">
        <v>0</v>
      </c>
      <c r="AE44" s="54">
        <v>0.95</v>
      </c>
      <c r="AF44" s="19">
        <f t="shared" si="117"/>
        <v>0</v>
      </c>
      <c r="AH44" s="19">
        <v>0.95</v>
      </c>
      <c r="AI44" s="19">
        <f t="shared" si="118"/>
        <v>0</v>
      </c>
      <c r="AK44" s="18" t="s">
        <v>60</v>
      </c>
      <c r="AL44" s="18">
        <v>12</v>
      </c>
      <c r="AM44" s="18">
        <v>12</v>
      </c>
      <c r="AN44" s="18">
        <v>0</v>
      </c>
      <c r="AO44" s="18">
        <v>0</v>
      </c>
      <c r="AP44" s="19">
        <f t="shared" si="119"/>
        <v>1</v>
      </c>
      <c r="AQ44" s="19">
        <f t="shared" si="137"/>
        <v>0</v>
      </c>
      <c r="AS44" s="18" t="s">
        <v>60</v>
      </c>
      <c r="AT44" s="18">
        <v>12</v>
      </c>
      <c r="AU44" s="18">
        <v>12</v>
      </c>
      <c r="AV44" s="18">
        <v>0</v>
      </c>
      <c r="AW44" s="18">
        <v>0</v>
      </c>
      <c r="AX44" s="19">
        <v>1</v>
      </c>
      <c r="AY44" s="19">
        <f t="shared" si="120"/>
        <v>0</v>
      </c>
      <c r="BA44" s="18" t="s">
        <v>60</v>
      </c>
      <c r="BB44" s="18">
        <v>12</v>
      </c>
      <c r="BC44" s="18">
        <v>12</v>
      </c>
      <c r="BD44" s="18">
        <v>0</v>
      </c>
      <c r="BE44" s="18">
        <v>0</v>
      </c>
      <c r="BF44" s="19">
        <v>1</v>
      </c>
      <c r="BG44" s="19">
        <f t="shared" si="121"/>
        <v>0</v>
      </c>
      <c r="BI44" s="18" t="s">
        <v>60</v>
      </c>
      <c r="BJ44" s="18">
        <v>12</v>
      </c>
      <c r="BK44" s="18">
        <v>12</v>
      </c>
      <c r="BL44" s="18">
        <v>0</v>
      </c>
      <c r="BM44" s="18">
        <v>0</v>
      </c>
      <c r="BN44" s="19">
        <v>1</v>
      </c>
      <c r="BO44" s="19">
        <f t="shared" si="122"/>
        <v>0</v>
      </c>
      <c r="BQ44" s="18" t="s">
        <v>60</v>
      </c>
      <c r="BR44" s="18">
        <v>12</v>
      </c>
      <c r="BS44" s="18">
        <v>12</v>
      </c>
      <c r="BT44" s="18">
        <v>0</v>
      </c>
      <c r="BU44" s="18">
        <v>0</v>
      </c>
      <c r="BV44" s="19">
        <v>1</v>
      </c>
      <c r="BW44" s="19">
        <f t="shared" si="123"/>
        <v>0</v>
      </c>
      <c r="BY44" s="18" t="s">
        <v>60</v>
      </c>
      <c r="BZ44" s="18">
        <v>12</v>
      </c>
      <c r="CA44" s="18">
        <v>12</v>
      </c>
      <c r="CB44" s="18">
        <v>0</v>
      </c>
      <c r="CC44" s="18">
        <v>0</v>
      </c>
      <c r="CD44" s="19">
        <v>1</v>
      </c>
      <c r="CE44" s="19">
        <f t="shared" si="124"/>
        <v>0</v>
      </c>
      <c r="CG44" s="2" t="s">
        <v>60</v>
      </c>
      <c r="CH44" s="2">
        <v>12</v>
      </c>
      <c r="CI44" s="2">
        <v>12</v>
      </c>
      <c r="CJ44" s="2">
        <v>0</v>
      </c>
      <c r="CK44" s="2">
        <v>0</v>
      </c>
      <c r="CL44" s="4">
        <v>1</v>
      </c>
      <c r="CM44" s="19">
        <f t="shared" si="125"/>
        <v>0</v>
      </c>
      <c r="CO44" s="2" t="s">
        <v>60</v>
      </c>
      <c r="CP44" s="2">
        <v>12</v>
      </c>
      <c r="CQ44" s="2">
        <v>12</v>
      </c>
      <c r="CR44" s="2">
        <v>0</v>
      </c>
      <c r="CS44" s="2">
        <v>0</v>
      </c>
      <c r="CT44" s="4">
        <v>1</v>
      </c>
      <c r="CU44" s="19">
        <f t="shared" si="126"/>
        <v>0</v>
      </c>
      <c r="CW44" s="2" t="s">
        <v>60</v>
      </c>
      <c r="CX44" s="2">
        <v>12</v>
      </c>
      <c r="CY44" s="2">
        <v>12</v>
      </c>
      <c r="CZ44" s="2">
        <v>0</v>
      </c>
      <c r="DA44" s="2">
        <v>0</v>
      </c>
      <c r="DB44" s="4">
        <v>1</v>
      </c>
      <c r="DC44" s="19">
        <f t="shared" si="127"/>
        <v>0</v>
      </c>
      <c r="DE44" s="2" t="s">
        <v>60</v>
      </c>
      <c r="DF44" s="2">
        <v>12</v>
      </c>
      <c r="DG44" s="2">
        <v>12</v>
      </c>
      <c r="DH44" s="2">
        <v>0</v>
      </c>
      <c r="DI44" s="2">
        <v>0</v>
      </c>
      <c r="DJ44" s="4">
        <v>1</v>
      </c>
      <c r="DK44" s="19">
        <f t="shared" si="128"/>
        <v>0</v>
      </c>
      <c r="DM44" s="2" t="s">
        <v>60</v>
      </c>
      <c r="DN44" s="2">
        <v>12</v>
      </c>
      <c r="DO44" s="2">
        <v>12</v>
      </c>
      <c r="DP44" s="2">
        <v>0</v>
      </c>
      <c r="DQ44" s="2">
        <v>0</v>
      </c>
      <c r="DR44" s="4">
        <v>1</v>
      </c>
      <c r="DS44" s="19">
        <f t="shared" si="129"/>
        <v>0</v>
      </c>
      <c r="DU44" s="2" t="s">
        <v>60</v>
      </c>
      <c r="DV44" s="2">
        <v>12</v>
      </c>
      <c r="DW44" s="2">
        <v>12</v>
      </c>
      <c r="DX44" s="2">
        <v>0</v>
      </c>
      <c r="DY44" s="2">
        <v>0</v>
      </c>
      <c r="DZ44" s="4">
        <v>1</v>
      </c>
      <c r="EA44" s="19">
        <f t="shared" si="130"/>
        <v>0</v>
      </c>
      <c r="EC44" s="2" t="s">
        <v>60</v>
      </c>
      <c r="ED44" s="2">
        <v>12</v>
      </c>
      <c r="EE44" s="2">
        <v>12</v>
      </c>
      <c r="EF44" s="2">
        <v>0</v>
      </c>
      <c r="EG44" s="2">
        <v>0</v>
      </c>
      <c r="EH44" s="4">
        <v>1</v>
      </c>
      <c r="EI44" s="19">
        <f t="shared" si="131"/>
        <v>0</v>
      </c>
      <c r="EK44" s="2" t="s">
        <v>60</v>
      </c>
      <c r="EL44" s="2">
        <v>12</v>
      </c>
      <c r="EM44" s="2">
        <v>12</v>
      </c>
      <c r="EN44" s="2">
        <v>0</v>
      </c>
      <c r="EO44" s="2">
        <v>0</v>
      </c>
      <c r="EP44" s="4">
        <v>1</v>
      </c>
      <c r="EQ44" s="19">
        <f t="shared" si="132"/>
        <v>0</v>
      </c>
      <c r="ES44" s="2" t="s">
        <v>60</v>
      </c>
      <c r="ET44" s="2">
        <v>12</v>
      </c>
      <c r="EU44" s="2">
        <v>12</v>
      </c>
      <c r="EV44" s="2">
        <v>0</v>
      </c>
      <c r="EW44" s="2">
        <v>0</v>
      </c>
      <c r="EX44" s="4">
        <v>1</v>
      </c>
      <c r="EY44" s="19">
        <f t="shared" si="133"/>
        <v>0</v>
      </c>
      <c r="FA44" s="2" t="s">
        <v>60</v>
      </c>
      <c r="FB44" s="2">
        <v>12</v>
      </c>
      <c r="FC44" s="2">
        <v>12</v>
      </c>
      <c r="FD44" s="2">
        <v>0</v>
      </c>
      <c r="FE44" s="2">
        <v>0</v>
      </c>
      <c r="FF44" s="4">
        <v>1</v>
      </c>
      <c r="FG44" s="19">
        <f t="shared" si="134"/>
        <v>0</v>
      </c>
      <c r="FI44" s="2" t="s">
        <v>60</v>
      </c>
      <c r="FJ44" s="2">
        <v>12</v>
      </c>
      <c r="FK44" s="2">
        <v>12</v>
      </c>
      <c r="FL44" s="2">
        <v>0</v>
      </c>
      <c r="FM44" s="2">
        <v>0</v>
      </c>
      <c r="FN44" s="4">
        <v>1</v>
      </c>
      <c r="FO44" s="19">
        <f t="shared" si="135"/>
        <v>0</v>
      </c>
      <c r="FQ44" s="2" t="s">
        <v>60</v>
      </c>
      <c r="FR44" s="2">
        <v>12</v>
      </c>
      <c r="FS44" s="2">
        <v>12</v>
      </c>
      <c r="FT44" s="2">
        <v>0</v>
      </c>
      <c r="FU44" s="2">
        <v>0</v>
      </c>
      <c r="FV44" s="4">
        <v>1</v>
      </c>
      <c r="FW44" s="19">
        <f t="shared" si="136"/>
        <v>0</v>
      </c>
      <c r="FY44" s="2" t="s">
        <v>60</v>
      </c>
      <c r="FZ44" s="2">
        <v>12</v>
      </c>
      <c r="GA44" s="2">
        <v>12</v>
      </c>
      <c r="GB44" s="2">
        <v>0</v>
      </c>
      <c r="GC44" s="2">
        <v>0</v>
      </c>
      <c r="GD44" s="4">
        <v>1</v>
      </c>
      <c r="GE44" s="19">
        <f t="shared" si="23"/>
        <v>0</v>
      </c>
      <c r="GG44" s="2" t="s">
        <v>60</v>
      </c>
      <c r="GH44" s="2">
        <v>12</v>
      </c>
      <c r="GI44" s="2">
        <v>12</v>
      </c>
      <c r="GJ44" s="2">
        <v>0</v>
      </c>
      <c r="GK44" s="2">
        <v>0</v>
      </c>
      <c r="GL44" s="4">
        <v>1</v>
      </c>
      <c r="GM44" s="19">
        <f t="shared" si="24"/>
        <v>0</v>
      </c>
      <c r="GO44" s="2" t="s">
        <v>60</v>
      </c>
      <c r="GP44" s="2">
        <v>12</v>
      </c>
      <c r="GQ44" s="2">
        <v>12</v>
      </c>
      <c r="GR44" s="2">
        <v>0</v>
      </c>
      <c r="GS44" s="2">
        <v>0</v>
      </c>
      <c r="GT44" s="4">
        <v>1</v>
      </c>
      <c r="GU44" s="19">
        <f t="shared" si="25"/>
        <v>0</v>
      </c>
      <c r="GW44" s="2" t="s">
        <v>60</v>
      </c>
      <c r="GX44" s="2">
        <v>12</v>
      </c>
      <c r="GY44" s="2">
        <v>12</v>
      </c>
      <c r="GZ44" s="2">
        <v>0</v>
      </c>
      <c r="HA44" s="2">
        <v>0</v>
      </c>
      <c r="HB44" s="4">
        <v>1</v>
      </c>
      <c r="HC44" s="19">
        <f t="shared" si="26"/>
        <v>0</v>
      </c>
      <c r="HE44" s="2" t="s">
        <v>60</v>
      </c>
      <c r="HF44" s="2">
        <v>12</v>
      </c>
      <c r="HG44" s="2">
        <v>12</v>
      </c>
      <c r="HH44" s="2">
        <v>0</v>
      </c>
      <c r="HI44" s="2">
        <v>0</v>
      </c>
      <c r="HJ44" s="4">
        <v>1</v>
      </c>
      <c r="HK44" s="19">
        <f t="shared" si="27"/>
        <v>0</v>
      </c>
      <c r="HM44" s="2" t="s">
        <v>60</v>
      </c>
      <c r="HN44" s="2">
        <v>12</v>
      </c>
      <c r="HO44" s="2">
        <v>12</v>
      </c>
      <c r="HP44" s="2">
        <v>0</v>
      </c>
      <c r="HQ44" s="2">
        <v>0</v>
      </c>
      <c r="HR44" s="4">
        <v>1</v>
      </c>
      <c r="HS44" s="19">
        <f t="shared" si="28"/>
        <v>0</v>
      </c>
      <c r="HU44" s="2" t="s">
        <v>60</v>
      </c>
      <c r="HV44" s="2">
        <v>12</v>
      </c>
      <c r="HW44" s="2">
        <v>12</v>
      </c>
      <c r="HX44" s="2">
        <v>0</v>
      </c>
      <c r="HY44" s="2">
        <v>0</v>
      </c>
      <c r="HZ44" s="4">
        <v>1</v>
      </c>
      <c r="IA44" s="19">
        <f t="shared" si="29"/>
        <v>0</v>
      </c>
      <c r="IC44" s="2" t="s">
        <v>60</v>
      </c>
      <c r="ID44" s="2">
        <v>12</v>
      </c>
      <c r="IE44" s="2">
        <v>12</v>
      </c>
      <c r="IF44" s="2">
        <v>0</v>
      </c>
      <c r="IG44" s="2">
        <v>0</v>
      </c>
      <c r="IH44" s="4">
        <v>1</v>
      </c>
      <c r="II44" s="19">
        <f t="shared" si="30"/>
        <v>0</v>
      </c>
      <c r="IK44" s="2" t="s">
        <v>60</v>
      </c>
      <c r="IL44" s="2">
        <v>12</v>
      </c>
      <c r="IM44" s="2">
        <v>12</v>
      </c>
      <c r="IN44" s="2">
        <v>0</v>
      </c>
      <c r="IO44" s="2">
        <v>0</v>
      </c>
      <c r="IP44" s="4">
        <v>1</v>
      </c>
      <c r="IQ44" s="19">
        <f t="shared" si="31"/>
        <v>0</v>
      </c>
      <c r="IS44" s="2" t="s">
        <v>60</v>
      </c>
      <c r="IT44" s="2">
        <v>12</v>
      </c>
      <c r="IU44" s="2">
        <v>12</v>
      </c>
      <c r="IV44" s="2">
        <v>0</v>
      </c>
      <c r="IW44" s="2">
        <v>0</v>
      </c>
      <c r="IX44" s="4">
        <v>1</v>
      </c>
      <c r="IY44" s="19">
        <f t="shared" si="32"/>
        <v>0</v>
      </c>
      <c r="JA44" s="2" t="s">
        <v>60</v>
      </c>
      <c r="JB44" s="2">
        <v>12</v>
      </c>
      <c r="JC44" s="2">
        <v>12</v>
      </c>
      <c r="JD44" s="2">
        <v>0</v>
      </c>
      <c r="JE44" s="2">
        <v>0</v>
      </c>
      <c r="JF44" s="4">
        <v>1</v>
      </c>
      <c r="JG44" s="19">
        <f t="shared" si="33"/>
        <v>0</v>
      </c>
      <c r="JI44" s="2" t="s">
        <v>60</v>
      </c>
      <c r="JJ44" s="2">
        <v>12</v>
      </c>
      <c r="JK44" s="2">
        <v>12</v>
      </c>
      <c r="JL44" s="2">
        <v>0</v>
      </c>
      <c r="JM44" s="2">
        <v>0</v>
      </c>
      <c r="JN44" s="4">
        <v>1</v>
      </c>
      <c r="JO44" s="19">
        <f t="shared" si="34"/>
        <v>0</v>
      </c>
      <c r="JQ44" s="2" t="s">
        <v>60</v>
      </c>
      <c r="JR44" s="2">
        <v>12</v>
      </c>
      <c r="JS44" s="2">
        <v>12</v>
      </c>
      <c r="JT44" s="2">
        <v>0</v>
      </c>
      <c r="JU44" s="2">
        <v>0</v>
      </c>
      <c r="JV44" s="4">
        <v>1</v>
      </c>
      <c r="JW44" s="19">
        <f t="shared" si="35"/>
        <v>0</v>
      </c>
      <c r="JY44" s="2" t="s">
        <v>60</v>
      </c>
      <c r="JZ44" s="2">
        <v>12</v>
      </c>
      <c r="KA44" s="2">
        <v>12</v>
      </c>
      <c r="KB44" s="2">
        <v>0</v>
      </c>
      <c r="KC44" s="2">
        <v>0</v>
      </c>
      <c r="KD44" s="4">
        <v>1</v>
      </c>
      <c r="KE44" s="19">
        <f t="shared" si="36"/>
        <v>0</v>
      </c>
      <c r="KG44" s="2" t="s">
        <v>60</v>
      </c>
      <c r="KH44" s="2">
        <v>12</v>
      </c>
      <c r="KI44" s="2">
        <v>12</v>
      </c>
      <c r="KJ44" s="2">
        <v>0</v>
      </c>
      <c r="KK44" s="2">
        <v>0</v>
      </c>
      <c r="KL44" s="4">
        <v>1</v>
      </c>
      <c r="KM44" s="19">
        <f t="shared" si="37"/>
        <v>0</v>
      </c>
      <c r="KO44" s="2" t="s">
        <v>60</v>
      </c>
      <c r="KP44" s="2">
        <v>16</v>
      </c>
      <c r="KQ44" s="2">
        <v>16</v>
      </c>
      <c r="KR44" s="2">
        <v>0</v>
      </c>
      <c r="KS44" s="2">
        <v>0</v>
      </c>
      <c r="KT44" s="4">
        <v>1</v>
      </c>
      <c r="KU44" s="19">
        <f t="shared" si="38"/>
        <v>0</v>
      </c>
      <c r="KW44" s="2" t="s">
        <v>60</v>
      </c>
      <c r="KX44" s="2">
        <v>16</v>
      </c>
      <c r="KY44" s="2">
        <v>16</v>
      </c>
      <c r="KZ44" s="2">
        <v>0</v>
      </c>
      <c r="LA44" s="2">
        <v>0</v>
      </c>
      <c r="LB44" s="4">
        <v>1</v>
      </c>
      <c r="LC44" s="19">
        <f t="shared" si="39"/>
        <v>0</v>
      </c>
      <c r="LE44" s="2" t="s">
        <v>60</v>
      </c>
      <c r="LF44" s="2">
        <v>16</v>
      </c>
      <c r="LG44" s="2">
        <v>16</v>
      </c>
      <c r="LH44" s="2">
        <v>0</v>
      </c>
      <c r="LI44" s="2">
        <v>0</v>
      </c>
      <c r="LJ44" s="4">
        <v>1</v>
      </c>
      <c r="LK44" s="19">
        <f t="shared" si="40"/>
        <v>0</v>
      </c>
      <c r="LM44" s="2" t="s">
        <v>60</v>
      </c>
      <c r="LN44" s="2">
        <v>16</v>
      </c>
      <c r="LO44" s="2">
        <v>16</v>
      </c>
      <c r="LP44" s="2">
        <v>0</v>
      </c>
      <c r="LQ44" s="2">
        <v>0</v>
      </c>
      <c r="LR44" s="4">
        <v>1</v>
      </c>
      <c r="LS44" s="19">
        <f t="shared" si="41"/>
        <v>0</v>
      </c>
      <c r="LU44" s="2" t="s">
        <v>60</v>
      </c>
      <c r="LV44" s="2">
        <v>16</v>
      </c>
      <c r="LW44" s="2">
        <v>16</v>
      </c>
      <c r="LX44" s="2">
        <v>0</v>
      </c>
      <c r="LY44" s="2">
        <v>0</v>
      </c>
      <c r="LZ44" s="4">
        <v>1</v>
      </c>
      <c r="MA44" s="19">
        <f t="shared" si="42"/>
        <v>0</v>
      </c>
      <c r="MC44" s="2" t="s">
        <v>60</v>
      </c>
      <c r="MD44" s="2">
        <v>16</v>
      </c>
      <c r="ME44" s="2">
        <v>16</v>
      </c>
      <c r="MF44" s="2">
        <v>0</v>
      </c>
      <c r="MG44" s="2">
        <v>0</v>
      </c>
      <c r="MH44" s="4">
        <f t="shared" si="108"/>
        <v>1</v>
      </c>
      <c r="MI44" s="19">
        <f t="shared" si="43"/>
        <v>0</v>
      </c>
      <c r="MK44" s="2" t="s">
        <v>60</v>
      </c>
      <c r="ML44" s="2">
        <v>16</v>
      </c>
      <c r="MM44" s="2">
        <v>16</v>
      </c>
      <c r="MN44" s="2">
        <v>0</v>
      </c>
      <c r="MO44" s="2">
        <v>0</v>
      </c>
      <c r="MP44" s="4">
        <v>1</v>
      </c>
      <c r="MQ44" s="19">
        <f t="shared" si="109"/>
        <v>0</v>
      </c>
      <c r="MS44" s="2" t="s">
        <v>60</v>
      </c>
      <c r="MT44" s="2">
        <v>16</v>
      </c>
      <c r="MU44" s="2">
        <v>16</v>
      </c>
      <c r="MV44" s="2">
        <v>0</v>
      </c>
      <c r="MW44" s="2">
        <v>0</v>
      </c>
      <c r="MX44" s="4">
        <v>1</v>
      </c>
      <c r="MY44" s="19">
        <f t="shared" si="44"/>
        <v>0</v>
      </c>
      <c r="NA44" s="2" t="s">
        <v>60</v>
      </c>
      <c r="NB44" s="2">
        <v>16</v>
      </c>
      <c r="NC44" s="2">
        <v>16</v>
      </c>
      <c r="ND44" s="2">
        <v>0</v>
      </c>
      <c r="NE44" s="2">
        <v>0</v>
      </c>
      <c r="NF44" s="4">
        <v>1</v>
      </c>
      <c r="NG44" s="19">
        <f t="shared" si="45"/>
        <v>0</v>
      </c>
      <c r="NI44" s="2" t="s">
        <v>60</v>
      </c>
      <c r="NJ44" s="2">
        <v>16</v>
      </c>
      <c r="NK44" s="2">
        <v>16</v>
      </c>
      <c r="NL44" s="2">
        <v>0</v>
      </c>
      <c r="NM44" s="2">
        <v>0</v>
      </c>
      <c r="NN44" s="4">
        <v>1</v>
      </c>
      <c r="NO44" s="19">
        <f t="shared" si="46"/>
        <v>0</v>
      </c>
      <c r="NQ44" s="2" t="s">
        <v>60</v>
      </c>
      <c r="NR44" s="2">
        <v>16</v>
      </c>
      <c r="NS44" s="2">
        <v>16</v>
      </c>
      <c r="NT44" s="2">
        <v>0</v>
      </c>
      <c r="NU44" s="2">
        <v>0</v>
      </c>
      <c r="NV44" s="4">
        <v>1</v>
      </c>
      <c r="NW44" s="19">
        <f t="shared" si="47"/>
        <v>0</v>
      </c>
      <c r="NY44" s="2" t="s">
        <v>60</v>
      </c>
      <c r="NZ44" s="2">
        <v>16</v>
      </c>
      <c r="OA44" s="2">
        <v>16</v>
      </c>
      <c r="OB44" s="2">
        <v>0</v>
      </c>
      <c r="OC44" s="2">
        <v>0</v>
      </c>
      <c r="OD44" s="4">
        <v>1</v>
      </c>
      <c r="OE44" s="19">
        <f t="shared" si="48"/>
        <v>0</v>
      </c>
      <c r="OG44" s="2" t="s">
        <v>60</v>
      </c>
      <c r="OH44" s="2">
        <v>16</v>
      </c>
      <c r="OI44" s="2">
        <v>16</v>
      </c>
      <c r="OJ44" s="2">
        <v>0</v>
      </c>
      <c r="OK44" s="2">
        <v>0</v>
      </c>
      <c r="OL44" s="4">
        <v>1</v>
      </c>
      <c r="OM44" s="19">
        <f t="shared" si="114"/>
        <v>0</v>
      </c>
      <c r="OO44" s="2" t="s">
        <v>60</v>
      </c>
      <c r="OP44" s="2">
        <v>16</v>
      </c>
      <c r="OQ44" s="2">
        <v>16</v>
      </c>
      <c r="OR44" s="2">
        <v>0</v>
      </c>
      <c r="OS44" s="2">
        <v>0</v>
      </c>
      <c r="OT44" s="4">
        <f t="shared" si="110"/>
        <v>1</v>
      </c>
      <c r="OU44" s="19">
        <f t="shared" si="50"/>
        <v>0</v>
      </c>
      <c r="OW44" s="129" t="s">
        <v>60</v>
      </c>
      <c r="OX44" s="129">
        <v>16</v>
      </c>
      <c r="OY44" s="129">
        <v>16</v>
      </c>
      <c r="OZ44" s="129">
        <v>0</v>
      </c>
      <c r="PA44" s="129">
        <v>0</v>
      </c>
      <c r="PB44" s="135">
        <v>1</v>
      </c>
      <c r="PC44" s="132">
        <v>0</v>
      </c>
      <c r="PD44" s="129"/>
      <c r="PE44" s="129" t="s">
        <v>60</v>
      </c>
      <c r="PF44" s="129">
        <v>16</v>
      </c>
      <c r="PG44" s="129">
        <v>16</v>
      </c>
      <c r="PH44" s="129">
        <v>0</v>
      </c>
      <c r="PI44" s="129">
        <v>0</v>
      </c>
      <c r="PJ44" s="135">
        <v>1</v>
      </c>
      <c r="PK44" s="132">
        <v>0</v>
      </c>
      <c r="PM44" s="156" t="s">
        <v>60</v>
      </c>
      <c r="PN44" s="156">
        <v>16</v>
      </c>
      <c r="PO44" s="156">
        <v>16</v>
      </c>
      <c r="PP44" s="156">
        <v>0</v>
      </c>
      <c r="PQ44" s="156">
        <v>0</v>
      </c>
      <c r="PR44" s="162">
        <v>1</v>
      </c>
      <c r="PS44" s="132">
        <f t="shared" si="51"/>
        <v>0</v>
      </c>
      <c r="PT44" s="121"/>
      <c r="PU44" s="156" t="s">
        <v>60</v>
      </c>
      <c r="PV44" s="156">
        <v>16</v>
      </c>
      <c r="PW44" s="156">
        <v>16</v>
      </c>
      <c r="PX44" s="156">
        <v>0</v>
      </c>
      <c r="PY44" s="156">
        <v>0</v>
      </c>
      <c r="PZ44" s="162">
        <v>1</v>
      </c>
      <c r="QA44" s="132">
        <f t="shared" si="52"/>
        <v>0</v>
      </c>
      <c r="QB44" s="121"/>
      <c r="QC44" s="156" t="s">
        <v>60</v>
      </c>
      <c r="QD44" s="156">
        <v>16</v>
      </c>
      <c r="QE44" s="156">
        <v>16</v>
      </c>
      <c r="QF44" s="156">
        <v>0</v>
      </c>
      <c r="QG44" s="156">
        <v>0</v>
      </c>
      <c r="QH44" s="162">
        <v>1</v>
      </c>
      <c r="QI44" s="132">
        <f t="shared" si="53"/>
        <v>0</v>
      </c>
      <c r="QJ44" s="121"/>
      <c r="QK44" s="156" t="s">
        <v>60</v>
      </c>
      <c r="QL44" s="156">
        <v>16</v>
      </c>
      <c r="QM44" s="156">
        <v>16</v>
      </c>
      <c r="QN44" s="156">
        <v>0</v>
      </c>
      <c r="QO44" s="156">
        <v>0</v>
      </c>
      <c r="QP44" s="162">
        <v>1</v>
      </c>
      <c r="QQ44" s="132">
        <f t="shared" si="54"/>
        <v>0</v>
      </c>
      <c r="QR44" s="121"/>
      <c r="QS44" s="156" t="s">
        <v>60</v>
      </c>
      <c r="QT44" s="156">
        <v>16</v>
      </c>
      <c r="QU44" s="156">
        <v>16</v>
      </c>
      <c r="QV44" s="156">
        <v>0</v>
      </c>
      <c r="QW44" s="156">
        <v>0</v>
      </c>
      <c r="QX44" s="162">
        <v>1</v>
      </c>
      <c r="QY44" s="158">
        <f t="shared" si="55"/>
        <v>0</v>
      </c>
      <c r="QZ44" s="121"/>
      <c r="RA44" s="156" t="s">
        <v>60</v>
      </c>
      <c r="RB44" s="156">
        <v>16</v>
      </c>
      <c r="RC44" s="156">
        <v>16</v>
      </c>
      <c r="RD44" s="156">
        <v>0</v>
      </c>
      <c r="RE44" s="156">
        <v>0</v>
      </c>
      <c r="RF44" s="162">
        <v>1</v>
      </c>
      <c r="RG44" s="132">
        <f t="shared" si="56"/>
        <v>0</v>
      </c>
      <c r="RH44" s="121"/>
      <c r="RI44" s="121"/>
      <c r="RJ44" s="156" t="s">
        <v>60</v>
      </c>
      <c r="RK44" s="156">
        <v>16</v>
      </c>
      <c r="RL44" s="156">
        <v>16</v>
      </c>
      <c r="RM44" s="156">
        <v>0</v>
      </c>
      <c r="RN44" s="156">
        <v>0</v>
      </c>
      <c r="RO44" s="162">
        <f t="shared" si="57"/>
        <v>1</v>
      </c>
      <c r="RP44" s="132">
        <f t="shared" si="58"/>
        <v>0</v>
      </c>
      <c r="RQ44" s="121"/>
      <c r="RR44" s="121"/>
      <c r="RS44" s="121"/>
      <c r="RT44" s="121"/>
      <c r="RU44" s="121"/>
      <c r="RV44" s="121"/>
      <c r="RW44" s="132"/>
      <c r="RX44" s="121"/>
      <c r="RY44" s="121"/>
      <c r="RZ44" s="121"/>
      <c r="SA44" s="121"/>
      <c r="SB44" s="121"/>
      <c r="SC44" s="121"/>
      <c r="SD44" s="132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U44" s="157" t="s">
        <v>60</v>
      </c>
      <c r="SV44" s="157">
        <v>16</v>
      </c>
      <c r="SW44" s="157">
        <v>16</v>
      </c>
      <c r="SX44" s="157">
        <v>0</v>
      </c>
      <c r="SY44" s="157">
        <v>0</v>
      </c>
      <c r="SZ44" s="158">
        <f t="shared" si="111"/>
        <v>1</v>
      </c>
      <c r="TA44" s="132">
        <f t="shared" si="59"/>
        <v>0</v>
      </c>
      <c r="TC44" s="157" t="s">
        <v>60</v>
      </c>
      <c r="TD44" s="157">
        <v>16</v>
      </c>
      <c r="TE44" s="157">
        <v>16</v>
      </c>
      <c r="TF44" s="157">
        <v>0</v>
      </c>
      <c r="TG44" s="157">
        <v>0</v>
      </c>
      <c r="TH44" s="158">
        <f t="shared" si="60"/>
        <v>1</v>
      </c>
      <c r="TI44" s="132">
        <f t="shared" si="61"/>
        <v>0</v>
      </c>
      <c r="TK44" s="157" t="s">
        <v>60</v>
      </c>
      <c r="TL44" s="157">
        <v>16</v>
      </c>
      <c r="TM44" s="157">
        <v>16</v>
      </c>
      <c r="TN44" s="157">
        <v>0</v>
      </c>
      <c r="TO44" s="157">
        <v>0</v>
      </c>
      <c r="TP44" s="158">
        <f t="shared" si="62"/>
        <v>1</v>
      </c>
      <c r="TQ44" s="132">
        <f t="shared" si="63"/>
        <v>0</v>
      </c>
      <c r="TS44" s="157" t="s">
        <v>60</v>
      </c>
      <c r="TT44" s="157">
        <v>6</v>
      </c>
      <c r="TU44" s="157">
        <v>6</v>
      </c>
      <c r="TV44" s="157">
        <v>0</v>
      </c>
      <c r="TW44" s="157">
        <v>0</v>
      </c>
      <c r="TX44" s="158">
        <f t="shared" si="64"/>
        <v>1</v>
      </c>
      <c r="TY44" s="132">
        <f t="shared" si="65"/>
        <v>0</v>
      </c>
      <c r="UA44" s="157" t="s">
        <v>60</v>
      </c>
      <c r="UB44" s="157">
        <v>6</v>
      </c>
      <c r="UC44" s="157">
        <v>6</v>
      </c>
      <c r="UD44" s="157">
        <v>0</v>
      </c>
      <c r="UE44" s="157">
        <v>0</v>
      </c>
      <c r="UF44" s="158">
        <f t="shared" si="66"/>
        <v>1</v>
      </c>
      <c r="UG44" s="132">
        <f t="shared" si="67"/>
        <v>0</v>
      </c>
      <c r="UI44" s="157" t="s">
        <v>60</v>
      </c>
      <c r="UJ44" s="157">
        <v>6</v>
      </c>
      <c r="UK44" s="157">
        <v>6</v>
      </c>
      <c r="UL44" s="157">
        <v>0</v>
      </c>
      <c r="UM44" s="157">
        <v>0</v>
      </c>
      <c r="UN44" s="158">
        <f t="shared" si="68"/>
        <v>1</v>
      </c>
      <c r="UO44" s="132">
        <f t="shared" si="69"/>
        <v>0</v>
      </c>
      <c r="UQ44" s="157" t="s">
        <v>60</v>
      </c>
      <c r="UR44" s="157">
        <v>6</v>
      </c>
      <c r="US44" s="157">
        <v>6</v>
      </c>
      <c r="UT44" s="157">
        <v>0</v>
      </c>
      <c r="UU44" s="157">
        <v>0</v>
      </c>
      <c r="UV44" s="158">
        <f t="shared" si="70"/>
        <v>1</v>
      </c>
      <c r="UW44" s="132">
        <f t="shared" si="71"/>
        <v>0</v>
      </c>
      <c r="UY44" s="157" t="s">
        <v>60</v>
      </c>
      <c r="UZ44" s="157">
        <v>6</v>
      </c>
      <c r="VA44" s="157">
        <v>6</v>
      </c>
      <c r="VB44" s="157">
        <v>0</v>
      </c>
      <c r="VC44" s="157">
        <v>0</v>
      </c>
      <c r="VD44" s="158">
        <f t="shared" si="72"/>
        <v>1</v>
      </c>
      <c r="VE44" s="132">
        <f t="shared" si="73"/>
        <v>0</v>
      </c>
      <c r="VG44" s="157" t="s">
        <v>60</v>
      </c>
      <c r="VH44" s="157">
        <v>6</v>
      </c>
      <c r="VI44" s="157">
        <v>6</v>
      </c>
      <c r="VJ44" s="157">
        <v>0</v>
      </c>
      <c r="VK44" s="157">
        <v>0</v>
      </c>
      <c r="VL44" s="158">
        <f t="shared" si="74"/>
        <v>1</v>
      </c>
      <c r="VM44" s="132">
        <f t="shared" si="75"/>
        <v>0</v>
      </c>
      <c r="VO44" s="157" t="s">
        <v>60</v>
      </c>
      <c r="VP44" s="157">
        <v>6</v>
      </c>
      <c r="VQ44" s="157">
        <v>6</v>
      </c>
      <c r="VR44" s="157">
        <v>0</v>
      </c>
      <c r="VS44" s="157">
        <v>0</v>
      </c>
      <c r="VT44" s="158">
        <f t="shared" si="76"/>
        <v>1</v>
      </c>
      <c r="VU44" s="132">
        <f t="shared" si="77"/>
        <v>0</v>
      </c>
      <c r="VW44" s="157" t="s">
        <v>60</v>
      </c>
      <c r="VX44" s="157">
        <v>6</v>
      </c>
      <c r="VY44" s="157">
        <v>6</v>
      </c>
      <c r="VZ44" s="157">
        <v>0</v>
      </c>
      <c r="WA44" s="157">
        <v>0</v>
      </c>
      <c r="WB44" s="158">
        <f t="shared" si="78"/>
        <v>1</v>
      </c>
      <c r="WC44" s="132">
        <f t="shared" si="79"/>
        <v>0</v>
      </c>
      <c r="WE44" s="157" t="s">
        <v>60</v>
      </c>
      <c r="WF44" s="157">
        <v>6</v>
      </c>
      <c r="WG44" s="157">
        <v>6</v>
      </c>
      <c r="WH44" s="157">
        <v>0</v>
      </c>
      <c r="WI44" s="157">
        <v>0</v>
      </c>
      <c r="WJ44" s="158">
        <f t="shared" si="112"/>
        <v>1</v>
      </c>
      <c r="WK44" s="132">
        <f t="shared" si="113"/>
        <v>0</v>
      </c>
      <c r="WM44" s="157" t="s">
        <v>60</v>
      </c>
      <c r="WN44" s="157">
        <v>6</v>
      </c>
      <c r="WO44" s="157">
        <v>6</v>
      </c>
      <c r="WP44" s="157">
        <v>0</v>
      </c>
      <c r="WQ44" s="157">
        <v>0</v>
      </c>
      <c r="WR44" s="158">
        <f t="shared" si="82"/>
        <v>1</v>
      </c>
      <c r="WS44" s="132">
        <f t="shared" si="83"/>
        <v>0</v>
      </c>
      <c r="WU44" s="157" t="s">
        <v>60</v>
      </c>
      <c r="WV44" s="157">
        <v>6</v>
      </c>
      <c r="WW44" s="157">
        <v>6</v>
      </c>
      <c r="WX44" s="157">
        <v>0</v>
      </c>
      <c r="WY44" s="157">
        <v>0</v>
      </c>
      <c r="WZ44" s="158">
        <f t="shared" si="84"/>
        <v>1</v>
      </c>
      <c r="XA44" s="132">
        <f t="shared" si="85"/>
        <v>0</v>
      </c>
      <c r="XC44" s="157" t="s">
        <v>60</v>
      </c>
      <c r="XD44" s="157">
        <v>6</v>
      </c>
      <c r="XE44" s="157">
        <v>6</v>
      </c>
      <c r="XF44" s="157">
        <v>0</v>
      </c>
      <c r="XG44" s="157">
        <v>0</v>
      </c>
      <c r="XH44" s="158">
        <f t="shared" si="86"/>
        <v>1</v>
      </c>
      <c r="XI44" s="132">
        <f t="shared" si="87"/>
        <v>0</v>
      </c>
      <c r="XK44" s="157" t="s">
        <v>60</v>
      </c>
      <c r="XL44" s="157">
        <v>6</v>
      </c>
      <c r="XM44" s="157">
        <v>6</v>
      </c>
      <c r="XN44" s="157">
        <v>0</v>
      </c>
      <c r="XO44" s="157">
        <v>0</v>
      </c>
      <c r="XP44" s="158">
        <f t="shared" si="88"/>
        <v>1</v>
      </c>
      <c r="XQ44" s="132">
        <f t="shared" si="89"/>
        <v>0</v>
      </c>
      <c r="XS44" s="157" t="s">
        <v>60</v>
      </c>
      <c r="XT44" s="157">
        <v>6</v>
      </c>
      <c r="XU44" s="157">
        <v>6</v>
      </c>
      <c r="XV44" s="157">
        <v>0</v>
      </c>
      <c r="XW44" s="157">
        <v>0</v>
      </c>
      <c r="XX44" s="158">
        <f t="shared" si="90"/>
        <v>1</v>
      </c>
      <c r="XY44" s="132">
        <f t="shared" si="91"/>
        <v>0</v>
      </c>
      <c r="YA44" s="157" t="s">
        <v>60</v>
      </c>
      <c r="YB44" s="157">
        <v>6</v>
      </c>
      <c r="YC44" s="157">
        <v>6</v>
      </c>
      <c r="YD44" s="157">
        <v>0</v>
      </c>
      <c r="YE44" s="157">
        <v>0</v>
      </c>
      <c r="YF44" s="158">
        <f t="shared" si="92"/>
        <v>1</v>
      </c>
      <c r="YG44" s="132">
        <f t="shared" si="93"/>
        <v>0</v>
      </c>
      <c r="YI44" s="157" t="s">
        <v>60</v>
      </c>
      <c r="YJ44" s="157">
        <v>6</v>
      </c>
      <c r="YK44" s="157">
        <v>6</v>
      </c>
      <c r="YL44" s="157">
        <v>0</v>
      </c>
      <c r="YM44" s="157">
        <v>0</v>
      </c>
      <c r="YN44" s="158">
        <f t="shared" si="94"/>
        <v>1</v>
      </c>
      <c r="YO44" s="132">
        <f t="shared" si="95"/>
        <v>0</v>
      </c>
      <c r="YQ44" s="157" t="s">
        <v>60</v>
      </c>
      <c r="YR44" s="157">
        <v>6</v>
      </c>
      <c r="YS44" s="157">
        <v>6</v>
      </c>
      <c r="YT44" s="157">
        <v>0</v>
      </c>
      <c r="YU44" s="157">
        <v>0</v>
      </c>
      <c r="YV44" s="158">
        <f t="shared" si="96"/>
        <v>1</v>
      </c>
      <c r="YW44" s="132">
        <f t="shared" si="97"/>
        <v>0</v>
      </c>
      <c r="YY44" s="157" t="s">
        <v>60</v>
      </c>
      <c r="YZ44" s="157">
        <v>6</v>
      </c>
      <c r="ZA44" s="157">
        <v>6</v>
      </c>
      <c r="ZB44" s="157">
        <v>0</v>
      </c>
      <c r="ZC44" s="157">
        <v>0</v>
      </c>
      <c r="ZD44" s="158">
        <f t="shared" si="98"/>
        <v>1</v>
      </c>
      <c r="ZE44" s="132">
        <f t="shared" si="99"/>
        <v>0</v>
      </c>
      <c r="ZG44" s="157" t="s">
        <v>60</v>
      </c>
      <c r="ZH44" s="157">
        <v>6</v>
      </c>
      <c r="ZI44" s="157">
        <v>6</v>
      </c>
      <c r="ZJ44" s="157">
        <v>0</v>
      </c>
      <c r="ZK44" s="157">
        <v>0</v>
      </c>
      <c r="ZL44" s="158">
        <f t="shared" si="100"/>
        <v>1</v>
      </c>
      <c r="ZM44" s="132">
        <f t="shared" si="101"/>
        <v>0</v>
      </c>
      <c r="ZO44" s="157" t="s">
        <v>60</v>
      </c>
      <c r="ZP44" s="157">
        <v>6</v>
      </c>
      <c r="ZQ44" s="157">
        <v>6</v>
      </c>
      <c r="ZR44" s="157">
        <v>0</v>
      </c>
      <c r="ZS44" s="157">
        <v>0</v>
      </c>
      <c r="ZT44" s="158">
        <f t="shared" si="102"/>
        <v>1</v>
      </c>
      <c r="ZU44" s="132">
        <f t="shared" si="103"/>
        <v>0</v>
      </c>
      <c r="ZW44" s="157" t="s">
        <v>60</v>
      </c>
      <c r="ZX44" s="157">
        <v>6</v>
      </c>
      <c r="ZY44" s="157">
        <v>6</v>
      </c>
      <c r="ZZ44" s="157">
        <v>0</v>
      </c>
      <c r="AAA44" s="157">
        <v>0</v>
      </c>
      <c r="AAB44" s="158">
        <f t="shared" si="104"/>
        <v>1</v>
      </c>
      <c r="AAC44" s="132">
        <f t="shared" si="105"/>
        <v>0</v>
      </c>
      <c r="AAE44" s="157" t="s">
        <v>60</v>
      </c>
      <c r="AAF44" s="157">
        <v>6</v>
      </c>
      <c r="AAG44" s="157">
        <v>6</v>
      </c>
      <c r="AAH44" s="157">
        <v>0</v>
      </c>
      <c r="AAI44" s="157">
        <v>0</v>
      </c>
      <c r="AAJ44" s="158">
        <f t="shared" si="106"/>
        <v>1</v>
      </c>
      <c r="AAK44" s="132">
        <f t="shared" si="107"/>
        <v>0</v>
      </c>
    </row>
    <row r="45" spans="1:713" ht="15">
      <c r="A45" s="19">
        <v>1</v>
      </c>
      <c r="B45" s="19"/>
      <c r="C45" s="18" t="s">
        <v>60</v>
      </c>
      <c r="D45" s="18">
        <v>12</v>
      </c>
      <c r="E45" s="18">
        <v>12</v>
      </c>
      <c r="F45" s="18">
        <v>0</v>
      </c>
      <c r="G45" s="18">
        <v>0</v>
      </c>
      <c r="H45" s="19">
        <v>1</v>
      </c>
      <c r="J45" s="58" t="s">
        <v>60</v>
      </c>
      <c r="K45" s="58">
        <v>12</v>
      </c>
      <c r="L45" s="58">
        <v>12</v>
      </c>
      <c r="M45" s="58">
        <v>0</v>
      </c>
      <c r="N45" s="58">
        <v>0</v>
      </c>
      <c r="O45" s="59">
        <v>1</v>
      </c>
      <c r="P45" s="59">
        <f t="shared" si="115"/>
        <v>0</v>
      </c>
      <c r="R45" s="18" t="s">
        <v>60</v>
      </c>
      <c r="S45" s="18">
        <v>12</v>
      </c>
      <c r="T45" s="18">
        <v>12</v>
      </c>
      <c r="U45" s="18">
        <v>0</v>
      </c>
      <c r="V45" s="18">
        <v>0</v>
      </c>
      <c r="W45" s="19">
        <v>1</v>
      </c>
      <c r="X45" s="19">
        <f t="shared" si="116"/>
        <v>0</v>
      </c>
      <c r="Z45" s="51" t="s">
        <v>60</v>
      </c>
      <c r="AA45" s="51">
        <v>12</v>
      </c>
      <c r="AB45" s="52">
        <v>12</v>
      </c>
      <c r="AC45" s="53">
        <v>0</v>
      </c>
      <c r="AD45" s="51">
        <v>0</v>
      </c>
      <c r="AE45" s="54">
        <v>1</v>
      </c>
      <c r="AF45" s="19">
        <f t="shared" si="117"/>
        <v>0</v>
      </c>
      <c r="AH45" s="19">
        <v>1</v>
      </c>
      <c r="AI45" s="19">
        <f t="shared" si="118"/>
        <v>0</v>
      </c>
      <c r="AK45" s="18" t="s">
        <v>61</v>
      </c>
      <c r="AL45" s="18">
        <v>8</v>
      </c>
      <c r="AM45" s="18">
        <v>8</v>
      </c>
      <c r="AN45" s="18">
        <v>0</v>
      </c>
      <c r="AO45" s="18">
        <v>0</v>
      </c>
      <c r="AP45" s="19">
        <f t="shared" si="119"/>
        <v>1</v>
      </c>
      <c r="AQ45" s="19">
        <f t="shared" si="137"/>
        <v>0</v>
      </c>
      <c r="AS45" s="18" t="s">
        <v>61</v>
      </c>
      <c r="AT45" s="18">
        <v>8</v>
      </c>
      <c r="AU45" s="18">
        <v>8</v>
      </c>
      <c r="AV45" s="18">
        <v>0</v>
      </c>
      <c r="AW45" s="18">
        <v>0</v>
      </c>
      <c r="AX45" s="19">
        <v>1</v>
      </c>
      <c r="AY45" s="19">
        <f t="shared" si="120"/>
        <v>0</v>
      </c>
      <c r="BA45" s="18" t="s">
        <v>61</v>
      </c>
      <c r="BB45" s="18">
        <v>8</v>
      </c>
      <c r="BC45" s="18">
        <v>8</v>
      </c>
      <c r="BD45" s="18">
        <v>0</v>
      </c>
      <c r="BE45" s="18">
        <v>0</v>
      </c>
      <c r="BF45" s="19">
        <v>1</v>
      </c>
      <c r="BG45" s="19">
        <f t="shared" si="121"/>
        <v>0</v>
      </c>
      <c r="BI45" s="18" t="s">
        <v>61</v>
      </c>
      <c r="BJ45" s="18">
        <v>8</v>
      </c>
      <c r="BK45" s="18">
        <v>8</v>
      </c>
      <c r="BL45" s="18">
        <v>0</v>
      </c>
      <c r="BM45" s="18">
        <v>0</v>
      </c>
      <c r="BN45" s="19">
        <v>1</v>
      </c>
      <c r="BO45" s="19">
        <f t="shared" si="122"/>
        <v>0</v>
      </c>
      <c r="BQ45" s="18" t="s">
        <v>61</v>
      </c>
      <c r="BR45" s="18">
        <v>8</v>
      </c>
      <c r="BS45" s="18">
        <v>8</v>
      </c>
      <c r="BT45" s="18">
        <v>0</v>
      </c>
      <c r="BU45" s="18">
        <v>0</v>
      </c>
      <c r="BV45" s="19">
        <v>1</v>
      </c>
      <c r="BW45" s="19">
        <f t="shared" si="123"/>
        <v>0</v>
      </c>
      <c r="BY45" s="18" t="s">
        <v>61</v>
      </c>
      <c r="BZ45" s="18">
        <v>8</v>
      </c>
      <c r="CA45" s="18">
        <v>8</v>
      </c>
      <c r="CB45" s="18">
        <v>0</v>
      </c>
      <c r="CC45" s="18">
        <v>0</v>
      </c>
      <c r="CD45" s="19">
        <v>1</v>
      </c>
      <c r="CE45" s="19">
        <f t="shared" si="124"/>
        <v>0</v>
      </c>
      <c r="CG45" s="2" t="s">
        <v>61</v>
      </c>
      <c r="CH45" s="2">
        <v>8</v>
      </c>
      <c r="CI45" s="2">
        <v>8</v>
      </c>
      <c r="CJ45" s="2">
        <v>0</v>
      </c>
      <c r="CK45" s="2">
        <v>0</v>
      </c>
      <c r="CL45" s="4">
        <v>1</v>
      </c>
      <c r="CM45" s="19">
        <f t="shared" si="125"/>
        <v>0</v>
      </c>
      <c r="CO45" s="2" t="s">
        <v>61</v>
      </c>
      <c r="CP45" s="2">
        <v>8</v>
      </c>
      <c r="CQ45" s="2">
        <v>8</v>
      </c>
      <c r="CR45" s="2">
        <v>0</v>
      </c>
      <c r="CS45" s="2">
        <v>0</v>
      </c>
      <c r="CT45" s="4">
        <v>1</v>
      </c>
      <c r="CU45" s="19">
        <f t="shared" si="126"/>
        <v>0</v>
      </c>
      <c r="CW45" s="2" t="s">
        <v>61</v>
      </c>
      <c r="CX45" s="2">
        <v>8</v>
      </c>
      <c r="CY45" s="2">
        <v>8</v>
      </c>
      <c r="CZ45" s="2">
        <v>0</v>
      </c>
      <c r="DA45" s="2">
        <v>0</v>
      </c>
      <c r="DB45" s="4">
        <v>1</v>
      </c>
      <c r="DC45" s="19">
        <f t="shared" si="127"/>
        <v>0</v>
      </c>
      <c r="DE45" s="2" t="s">
        <v>61</v>
      </c>
      <c r="DF45" s="2">
        <v>8</v>
      </c>
      <c r="DG45" s="2">
        <v>8</v>
      </c>
      <c r="DH45" s="2">
        <v>0</v>
      </c>
      <c r="DI45" s="2">
        <v>0</v>
      </c>
      <c r="DJ45" s="4">
        <v>1</v>
      </c>
      <c r="DK45" s="19">
        <f t="shared" si="128"/>
        <v>0</v>
      </c>
      <c r="DM45" s="2" t="s">
        <v>61</v>
      </c>
      <c r="DN45" s="2">
        <v>8</v>
      </c>
      <c r="DO45" s="2">
        <v>8</v>
      </c>
      <c r="DP45" s="2">
        <v>0</v>
      </c>
      <c r="DQ45" s="2">
        <v>0</v>
      </c>
      <c r="DR45" s="4">
        <v>1</v>
      </c>
      <c r="DS45" s="19">
        <f t="shared" si="129"/>
        <v>0</v>
      </c>
      <c r="DU45" s="2" t="s">
        <v>61</v>
      </c>
      <c r="DV45" s="2">
        <v>8</v>
      </c>
      <c r="DW45" s="2">
        <v>8</v>
      </c>
      <c r="DX45" s="2">
        <v>0</v>
      </c>
      <c r="DY45" s="2">
        <v>0</v>
      </c>
      <c r="DZ45" s="4">
        <v>1</v>
      </c>
      <c r="EA45" s="19">
        <f t="shared" si="130"/>
        <v>0</v>
      </c>
      <c r="EC45" s="2" t="s">
        <v>61</v>
      </c>
      <c r="ED45" s="2">
        <v>8</v>
      </c>
      <c r="EE45" s="2">
        <v>8</v>
      </c>
      <c r="EF45" s="2">
        <v>0</v>
      </c>
      <c r="EG45" s="2">
        <v>0</v>
      </c>
      <c r="EH45" s="4">
        <v>1</v>
      </c>
      <c r="EI45" s="19">
        <f t="shared" si="131"/>
        <v>0</v>
      </c>
      <c r="EK45" s="2" t="s">
        <v>61</v>
      </c>
      <c r="EL45" s="2">
        <v>8</v>
      </c>
      <c r="EM45" s="2">
        <v>8</v>
      </c>
      <c r="EN45" s="2">
        <v>0</v>
      </c>
      <c r="EO45" s="2">
        <v>0</v>
      </c>
      <c r="EP45" s="4">
        <v>1</v>
      </c>
      <c r="EQ45" s="19">
        <f t="shared" si="132"/>
        <v>0</v>
      </c>
      <c r="ES45" s="2" t="s">
        <v>61</v>
      </c>
      <c r="ET45" s="2">
        <v>8</v>
      </c>
      <c r="EU45" s="2">
        <v>8</v>
      </c>
      <c r="EV45" s="2">
        <v>0</v>
      </c>
      <c r="EW45" s="2">
        <v>0</v>
      </c>
      <c r="EX45" s="4">
        <v>1</v>
      </c>
      <c r="EY45" s="19">
        <f t="shared" si="133"/>
        <v>0</v>
      </c>
      <c r="FA45" s="2" t="s">
        <v>61</v>
      </c>
      <c r="FB45" s="2">
        <v>8</v>
      </c>
      <c r="FC45" s="2">
        <v>8</v>
      </c>
      <c r="FD45" s="2">
        <v>0</v>
      </c>
      <c r="FE45" s="2">
        <v>0</v>
      </c>
      <c r="FF45" s="4">
        <v>1</v>
      </c>
      <c r="FG45" s="19">
        <f t="shared" si="134"/>
        <v>0</v>
      </c>
      <c r="FI45" s="2" t="s">
        <v>61</v>
      </c>
      <c r="FJ45" s="2">
        <v>8</v>
      </c>
      <c r="FK45" s="2">
        <v>8</v>
      </c>
      <c r="FL45" s="2">
        <v>0</v>
      </c>
      <c r="FM45" s="2">
        <v>0</v>
      </c>
      <c r="FN45" s="4">
        <v>1</v>
      </c>
      <c r="FO45" s="19">
        <f t="shared" si="135"/>
        <v>0</v>
      </c>
      <c r="FQ45" s="2" t="s">
        <v>61</v>
      </c>
      <c r="FR45" s="2">
        <v>8</v>
      </c>
      <c r="FS45" s="2">
        <v>8</v>
      </c>
      <c r="FT45" s="2">
        <v>0</v>
      </c>
      <c r="FU45" s="2">
        <v>0</v>
      </c>
      <c r="FV45" s="4">
        <v>1</v>
      </c>
      <c r="FW45" s="19">
        <f t="shared" si="136"/>
        <v>0</v>
      </c>
      <c r="FY45" s="2" t="s">
        <v>61</v>
      </c>
      <c r="FZ45" s="2">
        <v>8</v>
      </c>
      <c r="GA45" s="2">
        <v>8</v>
      </c>
      <c r="GB45" s="2">
        <v>0</v>
      </c>
      <c r="GC45" s="2">
        <v>0</v>
      </c>
      <c r="GD45" s="4">
        <v>1</v>
      </c>
      <c r="GE45" s="19">
        <f t="shared" si="23"/>
        <v>0</v>
      </c>
      <c r="GG45" s="2" t="s">
        <v>61</v>
      </c>
      <c r="GH45" s="2">
        <v>8</v>
      </c>
      <c r="GI45" s="2">
        <v>8</v>
      </c>
      <c r="GJ45" s="2">
        <v>0</v>
      </c>
      <c r="GK45" s="2">
        <v>0</v>
      </c>
      <c r="GL45" s="4">
        <v>1</v>
      </c>
      <c r="GM45" s="19">
        <f t="shared" si="24"/>
        <v>0</v>
      </c>
      <c r="GO45" s="2" t="s">
        <v>61</v>
      </c>
      <c r="GP45" s="2">
        <v>8</v>
      </c>
      <c r="GQ45" s="2">
        <v>8</v>
      </c>
      <c r="GR45" s="2">
        <v>0</v>
      </c>
      <c r="GS45" s="2">
        <v>0</v>
      </c>
      <c r="GT45" s="4">
        <v>1</v>
      </c>
      <c r="GU45" s="19">
        <f t="shared" si="25"/>
        <v>0</v>
      </c>
      <c r="GW45" s="2" t="s">
        <v>61</v>
      </c>
      <c r="GX45" s="2">
        <v>8</v>
      </c>
      <c r="GY45" s="2">
        <v>8</v>
      </c>
      <c r="GZ45" s="2">
        <v>0</v>
      </c>
      <c r="HA45" s="2">
        <v>0</v>
      </c>
      <c r="HB45" s="4">
        <v>1</v>
      </c>
      <c r="HC45" s="19">
        <f t="shared" si="26"/>
        <v>0</v>
      </c>
      <c r="HE45" s="2" t="s">
        <v>61</v>
      </c>
      <c r="HF45" s="2">
        <v>8</v>
      </c>
      <c r="HG45" s="2">
        <v>8</v>
      </c>
      <c r="HH45" s="2">
        <v>0</v>
      </c>
      <c r="HI45" s="2">
        <v>0</v>
      </c>
      <c r="HJ45" s="4">
        <v>1</v>
      </c>
      <c r="HK45" s="19">
        <f t="shared" si="27"/>
        <v>0</v>
      </c>
      <c r="HM45" s="2" t="s">
        <v>61</v>
      </c>
      <c r="HN45" s="2">
        <v>8</v>
      </c>
      <c r="HO45" s="2">
        <v>8</v>
      </c>
      <c r="HP45" s="2">
        <v>0</v>
      </c>
      <c r="HQ45" s="2">
        <v>0</v>
      </c>
      <c r="HR45" s="4">
        <v>1</v>
      </c>
      <c r="HS45" s="19">
        <f t="shared" si="28"/>
        <v>0</v>
      </c>
      <c r="HU45" s="2" t="s">
        <v>61</v>
      </c>
      <c r="HV45" s="2">
        <v>8</v>
      </c>
      <c r="HW45" s="2">
        <v>8</v>
      </c>
      <c r="HX45" s="2">
        <v>0</v>
      </c>
      <c r="HY45" s="2">
        <v>0</v>
      </c>
      <c r="HZ45" s="4">
        <v>1</v>
      </c>
      <c r="IA45" s="19">
        <f t="shared" si="29"/>
        <v>0</v>
      </c>
      <c r="IC45" s="2" t="s">
        <v>61</v>
      </c>
      <c r="ID45" s="2">
        <v>8</v>
      </c>
      <c r="IE45" s="2">
        <v>8</v>
      </c>
      <c r="IF45" s="2">
        <v>0</v>
      </c>
      <c r="IG45" s="2">
        <v>0</v>
      </c>
      <c r="IH45" s="4">
        <v>1</v>
      </c>
      <c r="II45" s="19">
        <f t="shared" si="30"/>
        <v>0</v>
      </c>
      <c r="IK45" s="2" t="s">
        <v>61</v>
      </c>
      <c r="IL45" s="2">
        <v>8</v>
      </c>
      <c r="IM45" s="2">
        <v>8</v>
      </c>
      <c r="IN45" s="2">
        <v>0</v>
      </c>
      <c r="IO45" s="2">
        <v>0</v>
      </c>
      <c r="IP45" s="4">
        <v>1</v>
      </c>
      <c r="IQ45" s="19">
        <f t="shared" si="31"/>
        <v>0</v>
      </c>
      <c r="IS45" s="2" t="s">
        <v>61</v>
      </c>
      <c r="IT45" s="2">
        <v>8</v>
      </c>
      <c r="IU45" s="2">
        <v>8</v>
      </c>
      <c r="IV45" s="2">
        <v>0</v>
      </c>
      <c r="IW45" s="2">
        <v>0</v>
      </c>
      <c r="IX45" s="4">
        <v>1</v>
      </c>
      <c r="IY45" s="19">
        <f t="shared" si="32"/>
        <v>0</v>
      </c>
      <c r="JA45" s="2" t="s">
        <v>61</v>
      </c>
      <c r="JB45" s="2">
        <v>8</v>
      </c>
      <c r="JC45" s="2">
        <v>8</v>
      </c>
      <c r="JD45" s="2">
        <v>0</v>
      </c>
      <c r="JE45" s="2">
        <v>0</v>
      </c>
      <c r="JF45" s="4">
        <v>1</v>
      </c>
      <c r="JG45" s="19">
        <f t="shared" si="33"/>
        <v>0</v>
      </c>
      <c r="JI45" s="2" t="s">
        <v>61</v>
      </c>
      <c r="JJ45" s="2">
        <v>8</v>
      </c>
      <c r="JK45" s="2">
        <v>8</v>
      </c>
      <c r="JL45" s="2">
        <v>0</v>
      </c>
      <c r="JM45" s="2">
        <v>0</v>
      </c>
      <c r="JN45" s="4">
        <v>1</v>
      </c>
      <c r="JO45" s="19">
        <f t="shared" si="34"/>
        <v>0</v>
      </c>
      <c r="JQ45" s="2" t="s">
        <v>61</v>
      </c>
      <c r="JR45" s="2">
        <v>8</v>
      </c>
      <c r="JS45" s="2">
        <v>8</v>
      </c>
      <c r="JT45" s="2">
        <v>0</v>
      </c>
      <c r="JU45" s="2">
        <v>0</v>
      </c>
      <c r="JV45" s="4">
        <v>1</v>
      </c>
      <c r="JW45" s="19">
        <f t="shared" si="35"/>
        <v>0</v>
      </c>
      <c r="JY45" s="2" t="s">
        <v>61</v>
      </c>
      <c r="JZ45" s="2">
        <v>8</v>
      </c>
      <c r="KA45" s="2">
        <v>8</v>
      </c>
      <c r="KB45" s="2">
        <v>0</v>
      </c>
      <c r="KC45" s="2">
        <v>0</v>
      </c>
      <c r="KD45" s="4">
        <v>1</v>
      </c>
      <c r="KE45" s="19">
        <f t="shared" si="36"/>
        <v>0</v>
      </c>
      <c r="KG45" s="2" t="s">
        <v>61</v>
      </c>
      <c r="KH45" s="2">
        <v>8</v>
      </c>
      <c r="KI45" s="2">
        <v>8</v>
      </c>
      <c r="KJ45" s="2">
        <v>0</v>
      </c>
      <c r="KK45" s="2">
        <v>0</v>
      </c>
      <c r="KL45" s="4">
        <v>1</v>
      </c>
      <c r="KM45" s="19">
        <f t="shared" si="37"/>
        <v>0</v>
      </c>
      <c r="KO45" s="2" t="s">
        <v>61</v>
      </c>
      <c r="KP45" s="2">
        <v>8</v>
      </c>
      <c r="KQ45" s="2">
        <v>8</v>
      </c>
      <c r="KR45" s="2">
        <v>0</v>
      </c>
      <c r="KS45" s="2">
        <v>0</v>
      </c>
      <c r="KT45" s="4">
        <v>1</v>
      </c>
      <c r="KU45" s="19">
        <f t="shared" si="38"/>
        <v>0</v>
      </c>
      <c r="KW45" s="2" t="s">
        <v>61</v>
      </c>
      <c r="KX45" s="2">
        <v>8</v>
      </c>
      <c r="KY45" s="2">
        <v>8</v>
      </c>
      <c r="KZ45" s="2">
        <v>0</v>
      </c>
      <c r="LA45" s="2">
        <v>0</v>
      </c>
      <c r="LB45" s="4">
        <v>1</v>
      </c>
      <c r="LC45" s="19">
        <f t="shared" si="39"/>
        <v>0</v>
      </c>
      <c r="LE45" s="2" t="s">
        <v>61</v>
      </c>
      <c r="LF45" s="2">
        <v>8</v>
      </c>
      <c r="LG45" s="2">
        <v>8</v>
      </c>
      <c r="LH45" s="2">
        <v>0</v>
      </c>
      <c r="LI45" s="2">
        <v>0</v>
      </c>
      <c r="LJ45" s="4">
        <v>1</v>
      </c>
      <c r="LK45" s="19">
        <f t="shared" si="40"/>
        <v>0</v>
      </c>
      <c r="LM45" s="2" t="s">
        <v>61</v>
      </c>
      <c r="LN45" s="2">
        <v>8</v>
      </c>
      <c r="LO45" s="2">
        <v>8</v>
      </c>
      <c r="LP45" s="2">
        <v>0</v>
      </c>
      <c r="LQ45" s="2">
        <v>0</v>
      </c>
      <c r="LR45" s="4">
        <v>1</v>
      </c>
      <c r="LS45" s="19">
        <f t="shared" si="41"/>
        <v>0</v>
      </c>
      <c r="LU45" s="2" t="s">
        <v>61</v>
      </c>
      <c r="LV45" s="2">
        <v>25</v>
      </c>
      <c r="LW45" s="2">
        <v>17</v>
      </c>
      <c r="LX45" s="2">
        <v>8</v>
      </c>
      <c r="LY45" s="2">
        <v>0</v>
      </c>
      <c r="LZ45" s="4">
        <v>0.68</v>
      </c>
      <c r="MA45" s="19">
        <f t="shared" si="42"/>
        <v>-0.31999999999999995</v>
      </c>
      <c r="MC45" s="2" t="s">
        <v>61</v>
      </c>
      <c r="MD45" s="2">
        <v>25</v>
      </c>
      <c r="ME45" s="2">
        <v>17</v>
      </c>
      <c r="MF45" s="2">
        <v>8</v>
      </c>
      <c r="MG45" s="2">
        <v>0</v>
      </c>
      <c r="MH45" s="4">
        <f t="shared" si="108"/>
        <v>0.68</v>
      </c>
      <c r="MI45" s="19">
        <f t="shared" si="43"/>
        <v>0</v>
      </c>
      <c r="MK45" s="2" t="s">
        <v>61</v>
      </c>
      <c r="ML45" s="2">
        <v>25</v>
      </c>
      <c r="MM45" s="2">
        <v>17</v>
      </c>
      <c r="MN45" s="2">
        <v>8</v>
      </c>
      <c r="MO45" s="2">
        <v>0</v>
      </c>
      <c r="MP45" s="4">
        <v>0.68</v>
      </c>
      <c r="MQ45" s="19">
        <f t="shared" si="109"/>
        <v>0</v>
      </c>
      <c r="MS45" s="2" t="s">
        <v>61</v>
      </c>
      <c r="MT45" s="2">
        <v>25</v>
      </c>
      <c r="MU45" s="2">
        <v>17</v>
      </c>
      <c r="MV45" s="2">
        <v>8</v>
      </c>
      <c r="MW45" s="2">
        <v>0</v>
      </c>
      <c r="MX45" s="4">
        <v>0.68</v>
      </c>
      <c r="MY45" s="19">
        <f t="shared" si="44"/>
        <v>0</v>
      </c>
      <c r="NA45" s="2" t="s">
        <v>61</v>
      </c>
      <c r="NB45" s="2">
        <v>25</v>
      </c>
      <c r="NC45" s="2">
        <v>17</v>
      </c>
      <c r="ND45" s="2">
        <v>8</v>
      </c>
      <c r="NE45" s="2">
        <v>0</v>
      </c>
      <c r="NF45" s="4">
        <v>0.68</v>
      </c>
      <c r="NG45" s="19">
        <f t="shared" si="45"/>
        <v>0</v>
      </c>
      <c r="NI45" s="2" t="s">
        <v>61</v>
      </c>
      <c r="NJ45" s="2">
        <v>25</v>
      </c>
      <c r="NK45" s="2">
        <v>17</v>
      </c>
      <c r="NL45" s="2">
        <v>8</v>
      </c>
      <c r="NM45" s="2">
        <v>0</v>
      </c>
      <c r="NN45" s="4">
        <v>0.68</v>
      </c>
      <c r="NO45" s="19">
        <f t="shared" si="46"/>
        <v>0</v>
      </c>
      <c r="NQ45" s="2" t="s">
        <v>61</v>
      </c>
      <c r="NR45" s="2">
        <v>25</v>
      </c>
      <c r="NS45" s="2">
        <v>17</v>
      </c>
      <c r="NT45" s="2">
        <v>8</v>
      </c>
      <c r="NU45" s="2">
        <v>0</v>
      </c>
      <c r="NV45" s="4">
        <v>0.68</v>
      </c>
      <c r="NW45" s="19">
        <f t="shared" si="47"/>
        <v>0</v>
      </c>
      <c r="NY45" s="2" t="s">
        <v>61</v>
      </c>
      <c r="NZ45" s="2">
        <v>25</v>
      </c>
      <c r="OA45" s="2">
        <v>17</v>
      </c>
      <c r="OB45" s="2">
        <v>8</v>
      </c>
      <c r="OC45" s="2">
        <v>0</v>
      </c>
      <c r="OD45" s="4">
        <v>0.68</v>
      </c>
      <c r="OE45" s="19">
        <f t="shared" si="48"/>
        <v>0</v>
      </c>
      <c r="OG45" s="2" t="s">
        <v>61</v>
      </c>
      <c r="OH45" s="2">
        <v>25</v>
      </c>
      <c r="OI45" s="2">
        <v>17</v>
      </c>
      <c r="OJ45" s="2">
        <v>8</v>
      </c>
      <c r="OK45" s="2">
        <v>0</v>
      </c>
      <c r="OL45" s="4">
        <v>0.68</v>
      </c>
      <c r="OM45" s="19">
        <f t="shared" si="114"/>
        <v>0</v>
      </c>
      <c r="OO45" s="2" t="s">
        <v>61</v>
      </c>
      <c r="OP45" s="2">
        <v>25</v>
      </c>
      <c r="OQ45" s="2">
        <v>17</v>
      </c>
      <c r="OR45" s="2">
        <v>8</v>
      </c>
      <c r="OS45" s="2">
        <v>0</v>
      </c>
      <c r="OT45" s="4">
        <f t="shared" si="110"/>
        <v>0.68</v>
      </c>
      <c r="OU45" s="19">
        <f t="shared" si="50"/>
        <v>0</v>
      </c>
      <c r="OW45" s="129" t="s">
        <v>61</v>
      </c>
      <c r="OX45" s="129">
        <v>25</v>
      </c>
      <c r="OY45" s="129">
        <v>17</v>
      </c>
      <c r="OZ45" s="129">
        <v>8</v>
      </c>
      <c r="PA45" s="129">
        <v>0</v>
      </c>
      <c r="PB45" s="135">
        <v>0.68</v>
      </c>
      <c r="PC45" s="132">
        <v>0</v>
      </c>
      <c r="PD45" s="129"/>
      <c r="PE45" s="129" t="s">
        <v>61</v>
      </c>
      <c r="PF45" s="129">
        <v>25</v>
      </c>
      <c r="PG45" s="129">
        <v>17</v>
      </c>
      <c r="PH45" s="129">
        <v>8</v>
      </c>
      <c r="PI45" s="129">
        <v>0</v>
      </c>
      <c r="PJ45" s="135">
        <v>0.68</v>
      </c>
      <c r="PK45" s="132">
        <v>0</v>
      </c>
      <c r="PM45" s="156" t="s">
        <v>61</v>
      </c>
      <c r="PN45" s="156">
        <v>25</v>
      </c>
      <c r="PO45" s="156">
        <v>17</v>
      </c>
      <c r="PP45" s="156">
        <v>8</v>
      </c>
      <c r="PQ45" s="156">
        <v>0</v>
      </c>
      <c r="PR45" s="162">
        <v>0.68</v>
      </c>
      <c r="PS45" s="132">
        <f t="shared" si="51"/>
        <v>0</v>
      </c>
      <c r="PT45" s="121"/>
      <c r="PU45" s="156" t="s">
        <v>61</v>
      </c>
      <c r="PV45" s="156">
        <v>25</v>
      </c>
      <c r="PW45" s="156">
        <v>17</v>
      </c>
      <c r="PX45" s="156">
        <v>8</v>
      </c>
      <c r="PY45" s="156">
        <v>0</v>
      </c>
      <c r="PZ45" s="162">
        <v>0.68</v>
      </c>
      <c r="QA45" s="132">
        <f t="shared" si="52"/>
        <v>0</v>
      </c>
      <c r="QB45" s="121"/>
      <c r="QC45" s="156" t="s">
        <v>61</v>
      </c>
      <c r="QD45" s="156">
        <v>25</v>
      </c>
      <c r="QE45" s="156">
        <v>17</v>
      </c>
      <c r="QF45" s="156">
        <v>8</v>
      </c>
      <c r="QG45" s="156">
        <v>0</v>
      </c>
      <c r="QH45" s="162">
        <v>0.68</v>
      </c>
      <c r="QI45" s="132">
        <f t="shared" si="53"/>
        <v>0</v>
      </c>
      <c r="QJ45" s="121"/>
      <c r="QK45" s="156" t="s">
        <v>61</v>
      </c>
      <c r="QL45" s="156">
        <v>25</v>
      </c>
      <c r="QM45" s="156">
        <v>17</v>
      </c>
      <c r="QN45" s="156">
        <v>8</v>
      </c>
      <c r="QO45" s="156">
        <v>0</v>
      </c>
      <c r="QP45" s="162">
        <v>0.68</v>
      </c>
      <c r="QQ45" s="132">
        <f t="shared" si="54"/>
        <v>0</v>
      </c>
      <c r="QR45" s="121"/>
      <c r="QS45" s="156" t="s">
        <v>61</v>
      </c>
      <c r="QT45" s="156">
        <v>25</v>
      </c>
      <c r="QU45" s="156">
        <v>17</v>
      </c>
      <c r="QV45" s="156">
        <v>8</v>
      </c>
      <c r="QW45" s="156">
        <v>0</v>
      </c>
      <c r="QX45" s="162">
        <v>0.68</v>
      </c>
      <c r="QY45" s="158">
        <f t="shared" si="55"/>
        <v>0</v>
      </c>
      <c r="QZ45" s="121"/>
      <c r="RA45" s="156" t="s">
        <v>61</v>
      </c>
      <c r="RB45" s="156">
        <v>25</v>
      </c>
      <c r="RC45" s="156">
        <v>17</v>
      </c>
      <c r="RD45" s="156">
        <v>8</v>
      </c>
      <c r="RE45" s="156">
        <v>0</v>
      </c>
      <c r="RF45" s="162">
        <v>0.68</v>
      </c>
      <c r="RG45" s="132">
        <f t="shared" si="56"/>
        <v>0</v>
      </c>
      <c r="RH45" s="121"/>
      <c r="RI45" s="121"/>
      <c r="RJ45" s="156" t="s">
        <v>61</v>
      </c>
      <c r="RK45" s="156">
        <v>25</v>
      </c>
      <c r="RL45" s="156">
        <v>17</v>
      </c>
      <c r="RM45" s="156">
        <v>8</v>
      </c>
      <c r="RN45" s="156">
        <v>0</v>
      </c>
      <c r="RO45" s="162">
        <f t="shared" si="57"/>
        <v>0.68</v>
      </c>
      <c r="RP45" s="132">
        <f t="shared" si="58"/>
        <v>0</v>
      </c>
      <c r="RQ45" s="121"/>
      <c r="RR45" s="121"/>
      <c r="RS45" s="121"/>
      <c r="RT45" s="121"/>
      <c r="RU45" s="121"/>
      <c r="RV45" s="121"/>
      <c r="RW45" s="132"/>
      <c r="RX45" s="121"/>
      <c r="RY45" s="121"/>
      <c r="RZ45" s="121"/>
      <c r="SA45" s="121"/>
      <c r="SB45" s="121"/>
      <c r="SC45" s="121"/>
      <c r="SD45" s="132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U45" s="157" t="s">
        <v>61</v>
      </c>
      <c r="SV45" s="157">
        <v>25</v>
      </c>
      <c r="SW45" s="157">
        <v>17</v>
      </c>
      <c r="SX45" s="157">
        <v>8</v>
      </c>
      <c r="SY45" s="157">
        <v>0</v>
      </c>
      <c r="SZ45" s="158">
        <f t="shared" si="111"/>
        <v>0.68</v>
      </c>
      <c r="TA45" s="132">
        <f t="shared" si="59"/>
        <v>0</v>
      </c>
      <c r="TC45" s="157" t="s">
        <v>61</v>
      </c>
      <c r="TD45" s="157">
        <v>25</v>
      </c>
      <c r="TE45" s="157">
        <v>17</v>
      </c>
      <c r="TF45" s="157">
        <v>8</v>
      </c>
      <c r="TG45" s="157">
        <v>0</v>
      </c>
      <c r="TH45" s="158">
        <f t="shared" si="60"/>
        <v>0.68</v>
      </c>
      <c r="TI45" s="132">
        <f t="shared" si="61"/>
        <v>0</v>
      </c>
      <c r="TK45" s="157" t="s">
        <v>61</v>
      </c>
      <c r="TL45" s="157">
        <v>25</v>
      </c>
      <c r="TM45" s="157">
        <v>17</v>
      </c>
      <c r="TN45" s="157">
        <v>8</v>
      </c>
      <c r="TO45" s="157">
        <v>0</v>
      </c>
      <c r="TP45" s="158">
        <f t="shared" si="62"/>
        <v>0.68</v>
      </c>
      <c r="TQ45" s="132">
        <f t="shared" si="63"/>
        <v>0</v>
      </c>
      <c r="TS45" s="157" t="s">
        <v>61</v>
      </c>
      <c r="TT45" s="157">
        <v>25</v>
      </c>
      <c r="TU45" s="157">
        <v>17</v>
      </c>
      <c r="TV45" s="157">
        <v>8</v>
      </c>
      <c r="TW45" s="157">
        <v>0</v>
      </c>
      <c r="TX45" s="158">
        <f t="shared" si="64"/>
        <v>0.68</v>
      </c>
      <c r="TY45" s="132">
        <f t="shared" si="65"/>
        <v>0</v>
      </c>
      <c r="UA45" s="157" t="s">
        <v>61</v>
      </c>
      <c r="UB45" s="157">
        <v>25</v>
      </c>
      <c r="UC45" s="157">
        <v>15</v>
      </c>
      <c r="UD45" s="157">
        <v>7</v>
      </c>
      <c r="UE45" s="157">
        <v>3</v>
      </c>
      <c r="UF45" s="158">
        <f t="shared" si="66"/>
        <v>0.6</v>
      </c>
      <c r="UG45" s="132">
        <f t="shared" si="67"/>
        <v>-8.0000000000000071E-2</v>
      </c>
      <c r="UI45" s="157" t="s">
        <v>61</v>
      </c>
      <c r="UJ45" s="157">
        <v>25</v>
      </c>
      <c r="UK45" s="157">
        <v>17</v>
      </c>
      <c r="UL45" s="157">
        <v>8</v>
      </c>
      <c r="UM45" s="157">
        <v>0</v>
      </c>
      <c r="UN45" s="158">
        <f t="shared" si="68"/>
        <v>0.68</v>
      </c>
      <c r="UO45" s="132">
        <f t="shared" si="69"/>
        <v>8.0000000000000071E-2</v>
      </c>
      <c r="UQ45" s="157" t="s">
        <v>61</v>
      </c>
      <c r="UR45" s="157">
        <v>25</v>
      </c>
      <c r="US45" s="157">
        <v>17</v>
      </c>
      <c r="UT45" s="157">
        <v>8</v>
      </c>
      <c r="UU45" s="157">
        <v>0</v>
      </c>
      <c r="UV45" s="158">
        <f t="shared" si="70"/>
        <v>0.68</v>
      </c>
      <c r="UW45" s="132">
        <f t="shared" si="71"/>
        <v>0</v>
      </c>
      <c r="UY45" s="157" t="s">
        <v>61</v>
      </c>
      <c r="UZ45" s="157">
        <v>25</v>
      </c>
      <c r="VA45" s="157">
        <v>17</v>
      </c>
      <c r="VB45" s="157">
        <v>8</v>
      </c>
      <c r="VC45" s="157">
        <v>0</v>
      </c>
      <c r="VD45" s="158">
        <f t="shared" si="72"/>
        <v>0.68</v>
      </c>
      <c r="VE45" s="132">
        <f t="shared" si="73"/>
        <v>0</v>
      </c>
      <c r="VG45" s="157" t="s">
        <v>61</v>
      </c>
      <c r="VH45" s="157">
        <v>25</v>
      </c>
      <c r="VI45" s="157">
        <v>17</v>
      </c>
      <c r="VJ45" s="157">
        <v>8</v>
      </c>
      <c r="VK45" s="157">
        <v>0</v>
      </c>
      <c r="VL45" s="158">
        <f t="shared" si="74"/>
        <v>0.68</v>
      </c>
      <c r="VM45" s="132">
        <f t="shared" si="75"/>
        <v>0</v>
      </c>
      <c r="VO45" s="157" t="s">
        <v>61</v>
      </c>
      <c r="VP45" s="157">
        <v>25</v>
      </c>
      <c r="VQ45" s="157">
        <v>17</v>
      </c>
      <c r="VR45" s="157">
        <v>8</v>
      </c>
      <c r="VS45" s="157">
        <v>0</v>
      </c>
      <c r="VT45" s="158">
        <f t="shared" si="76"/>
        <v>0.68</v>
      </c>
      <c r="VU45" s="132">
        <f t="shared" si="77"/>
        <v>0</v>
      </c>
      <c r="VW45" s="157" t="s">
        <v>61</v>
      </c>
      <c r="VX45" s="157">
        <v>25</v>
      </c>
      <c r="VY45" s="157">
        <v>17</v>
      </c>
      <c r="VZ45" s="157">
        <v>8</v>
      </c>
      <c r="WA45" s="157">
        <v>0</v>
      </c>
      <c r="WB45" s="158">
        <f t="shared" si="78"/>
        <v>0.68</v>
      </c>
      <c r="WC45" s="132">
        <f t="shared" si="79"/>
        <v>0</v>
      </c>
      <c r="WE45" s="157" t="s">
        <v>61</v>
      </c>
      <c r="WF45" s="157">
        <v>25</v>
      </c>
      <c r="WG45" s="157">
        <v>17</v>
      </c>
      <c r="WH45" s="157">
        <v>8</v>
      </c>
      <c r="WI45" s="157">
        <v>0</v>
      </c>
      <c r="WJ45" s="158">
        <f t="shared" si="112"/>
        <v>0.68</v>
      </c>
      <c r="WK45" s="132">
        <f t="shared" si="113"/>
        <v>0</v>
      </c>
      <c r="WM45" s="157" t="s">
        <v>61</v>
      </c>
      <c r="WN45" s="157">
        <v>25</v>
      </c>
      <c r="WO45" s="157">
        <v>17</v>
      </c>
      <c r="WP45" s="157">
        <v>8</v>
      </c>
      <c r="WQ45" s="157">
        <v>0</v>
      </c>
      <c r="WR45" s="158">
        <f t="shared" si="82"/>
        <v>0.68</v>
      </c>
      <c r="WS45" s="132">
        <f t="shared" si="83"/>
        <v>0</v>
      </c>
      <c r="WU45" s="157" t="s">
        <v>61</v>
      </c>
      <c r="WV45" s="157">
        <v>25</v>
      </c>
      <c r="WW45" s="157">
        <v>17</v>
      </c>
      <c r="WX45" s="157">
        <v>8</v>
      </c>
      <c r="WY45" s="157">
        <v>0</v>
      </c>
      <c r="WZ45" s="158">
        <f t="shared" si="84"/>
        <v>0.68</v>
      </c>
      <c r="XA45" s="132">
        <f t="shared" si="85"/>
        <v>0</v>
      </c>
      <c r="XC45" s="157" t="s">
        <v>61</v>
      </c>
      <c r="XD45" s="157">
        <v>25</v>
      </c>
      <c r="XE45" s="157">
        <v>17</v>
      </c>
      <c r="XF45" s="157">
        <v>8</v>
      </c>
      <c r="XG45" s="157">
        <v>0</v>
      </c>
      <c r="XH45" s="158">
        <f t="shared" si="86"/>
        <v>0.68</v>
      </c>
      <c r="XI45" s="132">
        <f t="shared" si="87"/>
        <v>0</v>
      </c>
      <c r="XK45" s="157" t="s">
        <v>61</v>
      </c>
      <c r="XL45" s="157">
        <v>25</v>
      </c>
      <c r="XM45" s="157">
        <v>17</v>
      </c>
      <c r="XN45" s="157">
        <v>8</v>
      </c>
      <c r="XO45" s="157">
        <v>0</v>
      </c>
      <c r="XP45" s="158">
        <f t="shared" si="88"/>
        <v>0.68</v>
      </c>
      <c r="XQ45" s="132">
        <f t="shared" si="89"/>
        <v>0</v>
      </c>
      <c r="XS45" s="157" t="s">
        <v>61</v>
      </c>
      <c r="XT45" s="157">
        <v>25</v>
      </c>
      <c r="XU45" s="157">
        <v>17</v>
      </c>
      <c r="XV45" s="157">
        <v>8</v>
      </c>
      <c r="XW45" s="157">
        <v>0</v>
      </c>
      <c r="XX45" s="158">
        <f t="shared" si="90"/>
        <v>0.68</v>
      </c>
      <c r="XY45" s="132">
        <f t="shared" si="91"/>
        <v>0</v>
      </c>
      <c r="YA45" s="157" t="s">
        <v>61</v>
      </c>
      <c r="YB45" s="157">
        <v>25</v>
      </c>
      <c r="YC45" s="157">
        <v>17</v>
      </c>
      <c r="YD45" s="157">
        <v>8</v>
      </c>
      <c r="YE45" s="157">
        <v>0</v>
      </c>
      <c r="YF45" s="158">
        <f t="shared" si="92"/>
        <v>0.68</v>
      </c>
      <c r="YG45" s="132">
        <f t="shared" si="93"/>
        <v>0</v>
      </c>
      <c r="YI45" s="157" t="s">
        <v>61</v>
      </c>
      <c r="YJ45" s="157">
        <v>25</v>
      </c>
      <c r="YK45" s="157">
        <v>17</v>
      </c>
      <c r="YL45" s="157">
        <v>8</v>
      </c>
      <c r="YM45" s="157">
        <v>0</v>
      </c>
      <c r="YN45" s="158">
        <f t="shared" si="94"/>
        <v>0.68</v>
      </c>
      <c r="YO45" s="132">
        <f t="shared" si="95"/>
        <v>0</v>
      </c>
      <c r="YQ45" s="157" t="s">
        <v>61</v>
      </c>
      <c r="YR45" s="157">
        <v>25</v>
      </c>
      <c r="YS45" s="157">
        <v>17</v>
      </c>
      <c r="YT45" s="157">
        <v>8</v>
      </c>
      <c r="YU45" s="157">
        <v>0</v>
      </c>
      <c r="YV45" s="158">
        <f t="shared" si="96"/>
        <v>0.68</v>
      </c>
      <c r="YW45" s="132">
        <f t="shared" si="97"/>
        <v>0</v>
      </c>
      <c r="YY45" s="157" t="s">
        <v>61</v>
      </c>
      <c r="YZ45" s="157">
        <v>25</v>
      </c>
      <c r="ZA45" s="157">
        <v>17</v>
      </c>
      <c r="ZB45" s="157">
        <v>8</v>
      </c>
      <c r="ZC45" s="157">
        <v>0</v>
      </c>
      <c r="ZD45" s="158">
        <f t="shared" si="98"/>
        <v>0.68</v>
      </c>
      <c r="ZE45" s="132">
        <f t="shared" si="99"/>
        <v>0</v>
      </c>
      <c r="ZG45" s="157" t="s">
        <v>61</v>
      </c>
      <c r="ZH45" s="157">
        <v>25</v>
      </c>
      <c r="ZI45" s="157">
        <v>17</v>
      </c>
      <c r="ZJ45" s="157">
        <v>8</v>
      </c>
      <c r="ZK45" s="157">
        <v>0</v>
      </c>
      <c r="ZL45" s="158">
        <f t="shared" si="100"/>
        <v>0.68</v>
      </c>
      <c r="ZM45" s="132">
        <f t="shared" si="101"/>
        <v>0</v>
      </c>
      <c r="ZO45" s="157" t="s">
        <v>61</v>
      </c>
      <c r="ZP45" s="157">
        <v>25</v>
      </c>
      <c r="ZQ45" s="157">
        <v>17</v>
      </c>
      <c r="ZR45" s="157">
        <v>8</v>
      </c>
      <c r="ZS45" s="157">
        <v>0</v>
      </c>
      <c r="ZT45" s="158">
        <f t="shared" si="102"/>
        <v>0.68</v>
      </c>
      <c r="ZU45" s="132">
        <f t="shared" si="103"/>
        <v>0</v>
      </c>
      <c r="ZW45" s="157" t="s">
        <v>61</v>
      </c>
      <c r="ZX45" s="157">
        <v>25</v>
      </c>
      <c r="ZY45" s="157">
        <v>17</v>
      </c>
      <c r="ZZ45" s="157">
        <v>8</v>
      </c>
      <c r="AAA45" s="157">
        <v>0</v>
      </c>
      <c r="AAB45" s="158">
        <f t="shared" si="104"/>
        <v>0.68</v>
      </c>
      <c r="AAC45" s="132">
        <f t="shared" si="105"/>
        <v>0</v>
      </c>
      <c r="AAE45" s="157" t="s">
        <v>61</v>
      </c>
      <c r="AAF45" s="157">
        <v>25</v>
      </c>
      <c r="AAG45" s="157">
        <v>17</v>
      </c>
      <c r="AAH45" s="157">
        <v>8</v>
      </c>
      <c r="AAI45" s="157">
        <v>0</v>
      </c>
      <c r="AAJ45" s="158">
        <f t="shared" si="106"/>
        <v>0.68</v>
      </c>
      <c r="AAK45" s="132">
        <f t="shared" si="107"/>
        <v>0</v>
      </c>
    </row>
    <row r="46" spans="1:713" ht="15">
      <c r="A46" s="19">
        <v>1</v>
      </c>
      <c r="B46" s="19"/>
      <c r="C46" s="18" t="s">
        <v>61</v>
      </c>
      <c r="D46" s="18">
        <v>8</v>
      </c>
      <c r="E46" s="18">
        <v>8</v>
      </c>
      <c r="F46" s="18">
        <v>0</v>
      </c>
      <c r="G46" s="18">
        <v>0</v>
      </c>
      <c r="H46" s="19">
        <v>1</v>
      </c>
      <c r="J46" s="58" t="s">
        <v>61</v>
      </c>
      <c r="K46" s="58">
        <v>8</v>
      </c>
      <c r="L46" s="58">
        <v>8</v>
      </c>
      <c r="M46" s="58">
        <v>0</v>
      </c>
      <c r="N46" s="58">
        <v>0</v>
      </c>
      <c r="O46" s="59">
        <v>1</v>
      </c>
      <c r="P46" s="59">
        <f t="shared" si="115"/>
        <v>0</v>
      </c>
      <c r="R46" s="18" t="s">
        <v>61</v>
      </c>
      <c r="S46" s="18">
        <v>8</v>
      </c>
      <c r="T46" s="18">
        <v>8</v>
      </c>
      <c r="U46" s="18">
        <v>0</v>
      </c>
      <c r="V46" s="18">
        <v>0</v>
      </c>
      <c r="W46" s="19">
        <v>1</v>
      </c>
      <c r="X46" s="19">
        <f t="shared" si="116"/>
        <v>0</v>
      </c>
      <c r="Z46" s="51" t="s">
        <v>61</v>
      </c>
      <c r="AA46" s="51">
        <v>8</v>
      </c>
      <c r="AB46" s="52">
        <v>8</v>
      </c>
      <c r="AC46" s="53">
        <v>0</v>
      </c>
      <c r="AD46" s="51">
        <v>0</v>
      </c>
      <c r="AE46" s="54">
        <v>1</v>
      </c>
      <c r="AF46" s="19">
        <f t="shared" si="117"/>
        <v>0</v>
      </c>
      <c r="AH46" s="19">
        <v>1</v>
      </c>
      <c r="AI46" s="19">
        <f t="shared" si="118"/>
        <v>0</v>
      </c>
      <c r="AK46" s="18" t="s">
        <v>62</v>
      </c>
      <c r="AL46" s="18">
        <v>164</v>
      </c>
      <c r="AM46" s="18">
        <v>160</v>
      </c>
      <c r="AN46" s="18">
        <v>4</v>
      </c>
      <c r="AO46" s="18">
        <v>0</v>
      </c>
      <c r="AP46" s="19">
        <f t="shared" si="119"/>
        <v>0.97560975609756095</v>
      </c>
      <c r="AQ46" s="19">
        <f t="shared" si="137"/>
        <v>5.6097560975609806E-3</v>
      </c>
      <c r="AS46" s="18" t="s">
        <v>62</v>
      </c>
      <c r="AT46" s="18">
        <v>164</v>
      </c>
      <c r="AU46" s="18">
        <v>160</v>
      </c>
      <c r="AV46" s="18">
        <v>4</v>
      </c>
      <c r="AW46" s="18">
        <v>0</v>
      </c>
      <c r="AX46" s="19">
        <v>0.98</v>
      </c>
      <c r="AY46" s="19">
        <f t="shared" si="120"/>
        <v>4.3902439024390283E-3</v>
      </c>
      <c r="BA46" s="18" t="s">
        <v>62</v>
      </c>
      <c r="BB46" s="18">
        <v>164</v>
      </c>
      <c r="BC46" s="18">
        <v>160</v>
      </c>
      <c r="BD46" s="18">
        <v>4</v>
      </c>
      <c r="BE46" s="18">
        <v>0</v>
      </c>
      <c r="BF46" s="19">
        <v>0.98</v>
      </c>
      <c r="BG46" s="19">
        <f t="shared" si="121"/>
        <v>0</v>
      </c>
      <c r="BI46" s="18" t="s">
        <v>62</v>
      </c>
      <c r="BJ46" s="18">
        <v>164</v>
      </c>
      <c r="BK46" s="18">
        <v>160</v>
      </c>
      <c r="BL46" s="18">
        <v>4</v>
      </c>
      <c r="BM46" s="18">
        <v>0</v>
      </c>
      <c r="BN46" s="19">
        <v>0.98</v>
      </c>
      <c r="BO46" s="19">
        <f t="shared" si="122"/>
        <v>0</v>
      </c>
      <c r="BQ46" s="18" t="s">
        <v>62</v>
      </c>
      <c r="BR46" s="18">
        <v>164</v>
      </c>
      <c r="BS46" s="18">
        <v>160</v>
      </c>
      <c r="BT46" s="18">
        <v>4</v>
      </c>
      <c r="BU46" s="18">
        <v>0</v>
      </c>
      <c r="BV46" s="19">
        <v>0.98</v>
      </c>
      <c r="BW46" s="19">
        <f t="shared" si="123"/>
        <v>0</v>
      </c>
      <c r="BY46" s="18" t="s">
        <v>62</v>
      </c>
      <c r="BZ46" s="18">
        <v>164</v>
      </c>
      <c r="CA46" s="18">
        <v>160</v>
      </c>
      <c r="CB46" s="18">
        <v>4</v>
      </c>
      <c r="CC46" s="18">
        <v>0</v>
      </c>
      <c r="CD46" s="19">
        <v>0.98</v>
      </c>
      <c r="CE46" s="19">
        <f t="shared" si="124"/>
        <v>0</v>
      </c>
      <c r="CG46" s="2" t="s">
        <v>62</v>
      </c>
      <c r="CH46" s="2">
        <v>164</v>
      </c>
      <c r="CI46" s="2">
        <v>160</v>
      </c>
      <c r="CJ46" s="2">
        <v>4</v>
      </c>
      <c r="CK46" s="2">
        <v>0</v>
      </c>
      <c r="CL46" s="4">
        <v>0.98</v>
      </c>
      <c r="CM46" s="19">
        <f t="shared" si="125"/>
        <v>0</v>
      </c>
      <c r="CO46" s="2" t="s">
        <v>62</v>
      </c>
      <c r="CP46" s="2">
        <v>164</v>
      </c>
      <c r="CQ46" s="2">
        <v>160</v>
      </c>
      <c r="CR46" s="2">
        <v>4</v>
      </c>
      <c r="CS46" s="2">
        <v>0</v>
      </c>
      <c r="CT46" s="4">
        <v>0.98</v>
      </c>
      <c r="CU46" s="19">
        <f t="shared" si="126"/>
        <v>0</v>
      </c>
      <c r="CW46" s="2" t="s">
        <v>62</v>
      </c>
      <c r="CX46" s="2">
        <v>164</v>
      </c>
      <c r="CY46" s="2">
        <v>160</v>
      </c>
      <c r="CZ46" s="2">
        <v>4</v>
      </c>
      <c r="DA46" s="2">
        <v>0</v>
      </c>
      <c r="DB46" s="4">
        <v>0.98</v>
      </c>
      <c r="DC46" s="19">
        <f t="shared" si="127"/>
        <v>0</v>
      </c>
      <c r="DE46" s="2" t="s">
        <v>62</v>
      </c>
      <c r="DF46" s="2">
        <v>164</v>
      </c>
      <c r="DG46" s="2">
        <v>160</v>
      </c>
      <c r="DH46" s="2">
        <v>4</v>
      </c>
      <c r="DI46" s="2">
        <v>0</v>
      </c>
      <c r="DJ46" s="4">
        <v>0.98</v>
      </c>
      <c r="DK46" s="19">
        <f t="shared" si="128"/>
        <v>0</v>
      </c>
      <c r="DM46" s="2" t="s">
        <v>62</v>
      </c>
      <c r="DN46" s="2">
        <v>164</v>
      </c>
      <c r="DO46" s="2">
        <v>160</v>
      </c>
      <c r="DP46" s="2">
        <v>4</v>
      </c>
      <c r="DQ46" s="2">
        <v>0</v>
      </c>
      <c r="DR46" s="4">
        <v>0.98</v>
      </c>
      <c r="DS46" s="19">
        <f t="shared" si="129"/>
        <v>0</v>
      </c>
      <c r="DU46" s="2" t="s">
        <v>62</v>
      </c>
      <c r="DV46" s="2">
        <v>164</v>
      </c>
      <c r="DW46" s="2">
        <v>160</v>
      </c>
      <c r="DX46" s="2">
        <v>4</v>
      </c>
      <c r="DY46" s="2">
        <v>0</v>
      </c>
      <c r="DZ46" s="4">
        <v>0.98</v>
      </c>
      <c r="EA46" s="19">
        <f t="shared" si="130"/>
        <v>0</v>
      </c>
      <c r="EC46" s="2" t="s">
        <v>62</v>
      </c>
      <c r="ED46" s="2">
        <v>164</v>
      </c>
      <c r="EE46" s="2">
        <v>160</v>
      </c>
      <c r="EF46" s="2">
        <v>4</v>
      </c>
      <c r="EG46" s="2">
        <v>0</v>
      </c>
      <c r="EH46" s="4">
        <v>0.98</v>
      </c>
      <c r="EI46" s="19">
        <f t="shared" si="131"/>
        <v>0</v>
      </c>
      <c r="EK46" s="2" t="s">
        <v>62</v>
      </c>
      <c r="EL46" s="2">
        <v>164</v>
      </c>
      <c r="EM46" s="2">
        <v>160</v>
      </c>
      <c r="EN46" s="2">
        <v>4</v>
      </c>
      <c r="EO46" s="2">
        <v>0</v>
      </c>
      <c r="EP46" s="4">
        <v>0.98</v>
      </c>
      <c r="EQ46" s="19">
        <f t="shared" si="132"/>
        <v>0</v>
      </c>
      <c r="ES46" s="2" t="s">
        <v>62</v>
      </c>
      <c r="ET46" s="2">
        <v>164</v>
      </c>
      <c r="EU46" s="2">
        <v>160</v>
      </c>
      <c r="EV46" s="2">
        <v>4</v>
      </c>
      <c r="EW46" s="2">
        <v>0</v>
      </c>
      <c r="EX46" s="4">
        <v>0.98</v>
      </c>
      <c r="EY46" s="19">
        <f t="shared" si="133"/>
        <v>0</v>
      </c>
      <c r="FA46" s="2" t="s">
        <v>62</v>
      </c>
      <c r="FB46" s="2">
        <v>164</v>
      </c>
      <c r="FC46" s="2">
        <v>160</v>
      </c>
      <c r="FD46" s="2">
        <v>4</v>
      </c>
      <c r="FE46" s="2">
        <v>0</v>
      </c>
      <c r="FF46" s="4">
        <v>0.98</v>
      </c>
      <c r="FG46" s="19">
        <f t="shared" si="134"/>
        <v>0</v>
      </c>
      <c r="FI46" s="2" t="s">
        <v>62</v>
      </c>
      <c r="FJ46" s="2">
        <v>164</v>
      </c>
      <c r="FK46" s="2">
        <v>160</v>
      </c>
      <c r="FL46" s="2">
        <v>4</v>
      </c>
      <c r="FM46" s="2">
        <v>0</v>
      </c>
      <c r="FN46" s="4">
        <v>0.98</v>
      </c>
      <c r="FO46" s="19">
        <f t="shared" si="135"/>
        <v>0</v>
      </c>
      <c r="FQ46" s="2" t="s">
        <v>62</v>
      </c>
      <c r="FR46" s="2">
        <v>164</v>
      </c>
      <c r="FS46" s="2">
        <v>160</v>
      </c>
      <c r="FT46" s="2">
        <v>4</v>
      </c>
      <c r="FU46" s="2">
        <v>0</v>
      </c>
      <c r="FV46" s="4">
        <v>0.98</v>
      </c>
      <c r="FW46" s="19">
        <f t="shared" si="136"/>
        <v>0</v>
      </c>
      <c r="FY46" s="2" t="s">
        <v>62</v>
      </c>
      <c r="FZ46" s="2">
        <v>164</v>
      </c>
      <c r="GA46" s="2">
        <v>160</v>
      </c>
      <c r="GB46" s="2">
        <v>4</v>
      </c>
      <c r="GC46" s="2">
        <v>0</v>
      </c>
      <c r="GD46" s="4">
        <v>0.98</v>
      </c>
      <c r="GE46" s="19">
        <f t="shared" si="23"/>
        <v>0</v>
      </c>
      <c r="GG46" s="2" t="s">
        <v>62</v>
      </c>
      <c r="GH46" s="2">
        <v>164</v>
      </c>
      <c r="GI46" s="2">
        <v>160</v>
      </c>
      <c r="GJ46" s="2">
        <v>4</v>
      </c>
      <c r="GK46" s="2">
        <v>0</v>
      </c>
      <c r="GL46" s="4">
        <v>0.98</v>
      </c>
      <c r="GM46" s="19">
        <f t="shared" si="24"/>
        <v>0</v>
      </c>
      <c r="GO46" s="2" t="s">
        <v>62</v>
      </c>
      <c r="GP46" s="2">
        <v>164</v>
      </c>
      <c r="GQ46" s="2">
        <v>160</v>
      </c>
      <c r="GR46" s="2">
        <v>4</v>
      </c>
      <c r="GS46" s="2">
        <v>0</v>
      </c>
      <c r="GT46" s="4">
        <v>0.98</v>
      </c>
      <c r="GU46" s="19">
        <f t="shared" si="25"/>
        <v>0</v>
      </c>
      <c r="GW46" s="2" t="s">
        <v>62</v>
      </c>
      <c r="GX46" s="2">
        <v>164</v>
      </c>
      <c r="GY46" s="2">
        <v>160</v>
      </c>
      <c r="GZ46" s="2">
        <v>4</v>
      </c>
      <c r="HA46" s="2">
        <v>0</v>
      </c>
      <c r="HB46" s="4">
        <v>0.98</v>
      </c>
      <c r="HC46" s="19">
        <f t="shared" si="26"/>
        <v>0</v>
      </c>
      <c r="HE46" s="2" t="s">
        <v>62</v>
      </c>
      <c r="HF46" s="2">
        <v>164</v>
      </c>
      <c r="HG46" s="2">
        <v>160</v>
      </c>
      <c r="HH46" s="2">
        <v>4</v>
      </c>
      <c r="HI46" s="2">
        <v>0</v>
      </c>
      <c r="HJ46" s="4">
        <v>0.98</v>
      </c>
      <c r="HK46" s="19">
        <f t="shared" si="27"/>
        <v>0</v>
      </c>
      <c r="HM46" s="2" t="s">
        <v>62</v>
      </c>
      <c r="HN46" s="2">
        <v>164</v>
      </c>
      <c r="HO46" s="2">
        <v>160</v>
      </c>
      <c r="HP46" s="2">
        <v>4</v>
      </c>
      <c r="HQ46" s="2">
        <v>0</v>
      </c>
      <c r="HR46" s="4">
        <v>0.98</v>
      </c>
      <c r="HS46" s="19">
        <f t="shared" si="28"/>
        <v>0</v>
      </c>
      <c r="HU46" s="2" t="s">
        <v>62</v>
      </c>
      <c r="HV46" s="2">
        <v>164</v>
      </c>
      <c r="HW46" s="2">
        <v>160</v>
      </c>
      <c r="HX46" s="2">
        <v>4</v>
      </c>
      <c r="HY46" s="2">
        <v>0</v>
      </c>
      <c r="HZ46" s="4">
        <v>0.98</v>
      </c>
      <c r="IA46" s="19">
        <f t="shared" si="29"/>
        <v>0</v>
      </c>
      <c r="IC46" s="2" t="s">
        <v>62</v>
      </c>
      <c r="ID46" s="2">
        <v>164</v>
      </c>
      <c r="IE46" s="2">
        <v>160</v>
      </c>
      <c r="IF46" s="2">
        <v>4</v>
      </c>
      <c r="IG46" s="2">
        <v>0</v>
      </c>
      <c r="IH46" s="4">
        <v>0.98</v>
      </c>
      <c r="II46" s="19">
        <f t="shared" si="30"/>
        <v>0</v>
      </c>
      <c r="IK46" s="2" t="s">
        <v>62</v>
      </c>
      <c r="IL46" s="2">
        <v>164</v>
      </c>
      <c r="IM46" s="2">
        <v>160</v>
      </c>
      <c r="IN46" s="2">
        <v>4</v>
      </c>
      <c r="IO46" s="2">
        <v>0</v>
      </c>
      <c r="IP46" s="4">
        <v>0.98</v>
      </c>
      <c r="IQ46" s="19">
        <f t="shared" si="31"/>
        <v>0</v>
      </c>
      <c r="IS46" s="2" t="s">
        <v>62</v>
      </c>
      <c r="IT46" s="2">
        <v>164</v>
      </c>
      <c r="IU46" s="2">
        <v>160</v>
      </c>
      <c r="IV46" s="2">
        <v>4</v>
      </c>
      <c r="IW46" s="2">
        <v>0</v>
      </c>
      <c r="IX46" s="4">
        <v>0.98</v>
      </c>
      <c r="IY46" s="19">
        <f t="shared" si="32"/>
        <v>0</v>
      </c>
      <c r="JA46" s="2" t="s">
        <v>62</v>
      </c>
      <c r="JB46" s="2">
        <v>164</v>
      </c>
      <c r="JC46" s="2">
        <v>160</v>
      </c>
      <c r="JD46" s="2">
        <v>4</v>
      </c>
      <c r="JE46" s="2">
        <v>0</v>
      </c>
      <c r="JF46" s="4">
        <v>0.98</v>
      </c>
      <c r="JG46" s="19">
        <f t="shared" si="33"/>
        <v>0</v>
      </c>
      <c r="JI46" s="2" t="s">
        <v>62</v>
      </c>
      <c r="JJ46" s="2">
        <v>164</v>
      </c>
      <c r="JK46" s="2">
        <v>160</v>
      </c>
      <c r="JL46" s="2">
        <v>4</v>
      </c>
      <c r="JM46" s="2">
        <v>0</v>
      </c>
      <c r="JN46" s="4">
        <v>0.98</v>
      </c>
      <c r="JO46" s="19">
        <f t="shared" si="34"/>
        <v>0</v>
      </c>
      <c r="JQ46" s="2" t="s">
        <v>62</v>
      </c>
      <c r="JR46" s="2">
        <v>164</v>
      </c>
      <c r="JS46" s="2">
        <v>160</v>
      </c>
      <c r="JT46" s="2">
        <v>4</v>
      </c>
      <c r="JU46" s="2">
        <v>0</v>
      </c>
      <c r="JV46" s="4">
        <v>0.98</v>
      </c>
      <c r="JW46" s="19">
        <f t="shared" si="35"/>
        <v>0</v>
      </c>
      <c r="JY46" s="2" t="s">
        <v>62</v>
      </c>
      <c r="JZ46" s="2">
        <v>164</v>
      </c>
      <c r="KA46" s="2">
        <v>160</v>
      </c>
      <c r="KB46" s="2">
        <v>4</v>
      </c>
      <c r="KC46" s="2">
        <v>0</v>
      </c>
      <c r="KD46" s="4">
        <v>0.98</v>
      </c>
      <c r="KE46" s="19">
        <f t="shared" si="36"/>
        <v>0</v>
      </c>
      <c r="KG46" s="2" t="s">
        <v>62</v>
      </c>
      <c r="KH46" s="2">
        <v>164</v>
      </c>
      <c r="KI46" s="2">
        <v>160</v>
      </c>
      <c r="KJ46" s="2">
        <v>4</v>
      </c>
      <c r="KK46" s="2">
        <v>0</v>
      </c>
      <c r="KL46" s="4">
        <v>0.98</v>
      </c>
      <c r="KM46" s="19">
        <f t="shared" si="37"/>
        <v>0</v>
      </c>
      <c r="KO46" s="2" t="s">
        <v>62</v>
      </c>
      <c r="KP46" s="2">
        <v>447</v>
      </c>
      <c r="KQ46" s="2">
        <v>443</v>
      </c>
      <c r="KR46" s="2">
        <v>4</v>
      </c>
      <c r="KS46" s="2">
        <v>0</v>
      </c>
      <c r="KT46" s="4">
        <v>0.99</v>
      </c>
      <c r="KU46" s="19">
        <f t="shared" si="38"/>
        <v>1.0000000000000009E-2</v>
      </c>
      <c r="KW46" s="2" t="s">
        <v>62</v>
      </c>
      <c r="KX46" s="2">
        <v>447</v>
      </c>
      <c r="KY46" s="2">
        <v>443</v>
      </c>
      <c r="KZ46" s="2">
        <v>4</v>
      </c>
      <c r="LA46" s="2">
        <v>0</v>
      </c>
      <c r="LB46" s="4">
        <v>0.99</v>
      </c>
      <c r="LC46" s="19">
        <f t="shared" si="39"/>
        <v>0</v>
      </c>
      <c r="LE46" s="2" t="s">
        <v>62</v>
      </c>
      <c r="LF46" s="2">
        <v>447</v>
      </c>
      <c r="LG46" s="2">
        <v>443</v>
      </c>
      <c r="LH46" s="2">
        <v>4</v>
      </c>
      <c r="LI46" s="2">
        <v>0</v>
      </c>
      <c r="LJ46" s="4">
        <v>0.99</v>
      </c>
      <c r="LK46" s="19">
        <f t="shared" si="40"/>
        <v>0</v>
      </c>
      <c r="LM46" s="2" t="s">
        <v>62</v>
      </c>
      <c r="LN46" s="2">
        <v>447</v>
      </c>
      <c r="LO46" s="2">
        <v>443</v>
      </c>
      <c r="LP46" s="2">
        <v>4</v>
      </c>
      <c r="LQ46" s="2">
        <v>0</v>
      </c>
      <c r="LR46" s="4">
        <v>0.99</v>
      </c>
      <c r="LS46" s="19">
        <f t="shared" si="41"/>
        <v>0</v>
      </c>
      <c r="LU46" s="2" t="s">
        <v>62</v>
      </c>
      <c r="LV46" s="2">
        <v>447</v>
      </c>
      <c r="LW46" s="2">
        <v>443</v>
      </c>
      <c r="LX46" s="2">
        <v>4</v>
      </c>
      <c r="LY46" s="2">
        <v>0</v>
      </c>
      <c r="LZ46" s="4">
        <v>0.99</v>
      </c>
      <c r="MA46" s="19">
        <f t="shared" si="42"/>
        <v>0</v>
      </c>
      <c r="MC46" s="2" t="s">
        <v>62</v>
      </c>
      <c r="MD46" s="2">
        <v>447</v>
      </c>
      <c r="ME46" s="2">
        <v>443</v>
      </c>
      <c r="MF46" s="2">
        <v>4</v>
      </c>
      <c r="MG46" s="2">
        <v>0</v>
      </c>
      <c r="MH46" s="4">
        <f t="shared" si="108"/>
        <v>0.99105145413870244</v>
      </c>
      <c r="MI46" s="19">
        <f t="shared" si="43"/>
        <v>1.0514541387024456E-3</v>
      </c>
      <c r="MK46" s="2" t="s">
        <v>62</v>
      </c>
      <c r="ML46" s="2">
        <v>447</v>
      </c>
      <c r="MM46" s="2">
        <v>443</v>
      </c>
      <c r="MN46" s="2">
        <v>4</v>
      </c>
      <c r="MO46" s="2">
        <v>0</v>
      </c>
      <c r="MP46" s="4">
        <v>0.99</v>
      </c>
      <c r="MQ46" s="19">
        <f t="shared" si="109"/>
        <v>-1.0514541387024456E-3</v>
      </c>
      <c r="MS46" s="2" t="s">
        <v>62</v>
      </c>
      <c r="MT46" s="2">
        <v>447</v>
      </c>
      <c r="MU46" s="2">
        <v>443</v>
      </c>
      <c r="MV46" s="2">
        <v>4</v>
      </c>
      <c r="MW46" s="2">
        <v>0</v>
      </c>
      <c r="MX46" s="4">
        <v>0.99</v>
      </c>
      <c r="MY46" s="19">
        <f t="shared" si="44"/>
        <v>0</v>
      </c>
      <c r="NA46" s="2" t="s">
        <v>62</v>
      </c>
      <c r="NB46" s="2">
        <v>447</v>
      </c>
      <c r="NC46" s="2">
        <v>443</v>
      </c>
      <c r="ND46" s="2">
        <v>4</v>
      </c>
      <c r="NE46" s="2">
        <v>0</v>
      </c>
      <c r="NF46" s="4">
        <v>0.99</v>
      </c>
      <c r="NG46" s="19">
        <f t="shared" si="45"/>
        <v>0</v>
      </c>
      <c r="NI46" s="2" t="s">
        <v>62</v>
      </c>
      <c r="NJ46" s="2">
        <v>447</v>
      </c>
      <c r="NK46" s="2">
        <v>443</v>
      </c>
      <c r="NL46" s="2">
        <v>4</v>
      </c>
      <c r="NM46" s="2">
        <v>0</v>
      </c>
      <c r="NN46" s="4">
        <v>0.99</v>
      </c>
      <c r="NO46" s="19">
        <f t="shared" si="46"/>
        <v>0</v>
      </c>
      <c r="NQ46" s="2" t="s">
        <v>62</v>
      </c>
      <c r="NR46" s="2">
        <v>447</v>
      </c>
      <c r="NS46" s="2">
        <v>443</v>
      </c>
      <c r="NT46" s="2">
        <v>4</v>
      </c>
      <c r="NU46" s="2">
        <v>0</v>
      </c>
      <c r="NV46" s="4">
        <v>0.99</v>
      </c>
      <c r="NW46" s="19">
        <f t="shared" si="47"/>
        <v>0</v>
      </c>
      <c r="NY46" s="2" t="s">
        <v>62</v>
      </c>
      <c r="NZ46" s="2">
        <v>447</v>
      </c>
      <c r="OA46" s="2">
        <v>443</v>
      </c>
      <c r="OB46" s="2">
        <v>4</v>
      </c>
      <c r="OC46" s="2">
        <v>0</v>
      </c>
      <c r="OD46" s="4">
        <v>0.99</v>
      </c>
      <c r="OE46" s="19">
        <f t="shared" si="48"/>
        <v>0</v>
      </c>
      <c r="OG46" s="2" t="s">
        <v>62</v>
      </c>
      <c r="OH46" s="2">
        <v>447</v>
      </c>
      <c r="OI46" s="2">
        <v>443</v>
      </c>
      <c r="OJ46" s="2">
        <v>4</v>
      </c>
      <c r="OK46" s="2">
        <v>0</v>
      </c>
      <c r="OL46" s="4">
        <v>0.99</v>
      </c>
      <c r="OM46" s="19">
        <f t="shared" si="114"/>
        <v>0</v>
      </c>
      <c r="OO46" s="2" t="s">
        <v>62</v>
      </c>
      <c r="OP46" s="2">
        <v>447</v>
      </c>
      <c r="OQ46" s="2">
        <v>443</v>
      </c>
      <c r="OR46" s="2">
        <v>4</v>
      </c>
      <c r="OS46" s="2">
        <v>0</v>
      </c>
      <c r="OT46" s="4">
        <f t="shared" si="110"/>
        <v>0.99105145413870244</v>
      </c>
      <c r="OU46" s="19">
        <f t="shared" si="50"/>
        <v>1.0514541387024456E-3</v>
      </c>
      <c r="OW46" s="129" t="s">
        <v>62</v>
      </c>
      <c r="OX46" s="129">
        <v>447</v>
      </c>
      <c r="OY46" s="129">
        <v>443</v>
      </c>
      <c r="OZ46" s="129">
        <v>4</v>
      </c>
      <c r="PA46" s="129">
        <v>0</v>
      </c>
      <c r="PB46" s="135">
        <v>0.99</v>
      </c>
      <c r="PC46" s="132">
        <v>0</v>
      </c>
      <c r="PD46" s="129"/>
      <c r="PE46" s="129" t="s">
        <v>62</v>
      </c>
      <c r="PF46" s="129">
        <v>447</v>
      </c>
      <c r="PG46" s="129">
        <v>443</v>
      </c>
      <c r="PH46" s="129">
        <v>4</v>
      </c>
      <c r="PI46" s="129">
        <v>0</v>
      </c>
      <c r="PJ46" s="135">
        <v>0.99</v>
      </c>
      <c r="PK46" s="132">
        <v>0</v>
      </c>
      <c r="PM46" s="156" t="s">
        <v>62</v>
      </c>
      <c r="PN46" s="156">
        <v>447</v>
      </c>
      <c r="PO46" s="156">
        <v>443</v>
      </c>
      <c r="PP46" s="156">
        <v>4</v>
      </c>
      <c r="PQ46" s="156">
        <v>0</v>
      </c>
      <c r="PR46" s="162">
        <v>0.99</v>
      </c>
      <c r="PS46" s="132">
        <f t="shared" si="51"/>
        <v>0</v>
      </c>
      <c r="PT46" s="121"/>
      <c r="PU46" s="156" t="s">
        <v>62</v>
      </c>
      <c r="PV46" s="156">
        <v>447</v>
      </c>
      <c r="PW46" s="156">
        <v>443</v>
      </c>
      <c r="PX46" s="156">
        <v>4</v>
      </c>
      <c r="PY46" s="156">
        <v>0</v>
      </c>
      <c r="PZ46" s="162">
        <v>0.99</v>
      </c>
      <c r="QA46" s="132">
        <f t="shared" si="52"/>
        <v>0</v>
      </c>
      <c r="QB46" s="121"/>
      <c r="QC46" s="156" t="s">
        <v>62</v>
      </c>
      <c r="QD46" s="156">
        <v>447</v>
      </c>
      <c r="QE46" s="156">
        <v>443</v>
      </c>
      <c r="QF46" s="156">
        <v>4</v>
      </c>
      <c r="QG46" s="156">
        <v>0</v>
      </c>
      <c r="QH46" s="162">
        <v>0.99</v>
      </c>
      <c r="QI46" s="132">
        <f t="shared" si="53"/>
        <v>0</v>
      </c>
      <c r="QJ46" s="121"/>
      <c r="QK46" s="156" t="s">
        <v>62</v>
      </c>
      <c r="QL46" s="156">
        <v>447</v>
      </c>
      <c r="QM46" s="156">
        <v>443</v>
      </c>
      <c r="QN46" s="156">
        <v>4</v>
      </c>
      <c r="QO46" s="156">
        <v>0</v>
      </c>
      <c r="QP46" s="162">
        <v>0.99</v>
      </c>
      <c r="QQ46" s="132">
        <f t="shared" si="54"/>
        <v>0</v>
      </c>
      <c r="QR46" s="121"/>
      <c r="QS46" s="156" t="s">
        <v>62</v>
      </c>
      <c r="QT46" s="156">
        <v>447</v>
      </c>
      <c r="QU46" s="156">
        <v>443</v>
      </c>
      <c r="QV46" s="156">
        <v>4</v>
      </c>
      <c r="QW46" s="156">
        <v>0</v>
      </c>
      <c r="QX46" s="162">
        <v>0.99</v>
      </c>
      <c r="QY46" s="158">
        <f t="shared" si="55"/>
        <v>0</v>
      </c>
      <c r="QZ46" s="121"/>
      <c r="RA46" s="156" t="s">
        <v>62</v>
      </c>
      <c r="RB46" s="156">
        <v>447</v>
      </c>
      <c r="RC46" s="156">
        <v>443</v>
      </c>
      <c r="RD46" s="156">
        <v>4</v>
      </c>
      <c r="RE46" s="156">
        <v>0</v>
      </c>
      <c r="RF46" s="162">
        <v>0.99</v>
      </c>
      <c r="RG46" s="132">
        <f t="shared" si="56"/>
        <v>0</v>
      </c>
      <c r="RH46" s="121"/>
      <c r="RI46" s="121"/>
      <c r="RJ46" s="156" t="s">
        <v>62</v>
      </c>
      <c r="RK46" s="156">
        <v>447</v>
      </c>
      <c r="RL46" s="156">
        <v>443</v>
      </c>
      <c r="RM46" s="156">
        <v>4</v>
      </c>
      <c r="RN46" s="156">
        <v>0</v>
      </c>
      <c r="RO46" s="162">
        <f t="shared" si="57"/>
        <v>0.99105145413870244</v>
      </c>
      <c r="RP46" s="132">
        <f t="shared" si="58"/>
        <v>1.0514541387024456E-3</v>
      </c>
      <c r="RQ46" s="121"/>
      <c r="RR46" s="121"/>
      <c r="RS46" s="121"/>
      <c r="RT46" s="121"/>
      <c r="RU46" s="121"/>
      <c r="RV46" s="121"/>
      <c r="RW46" s="132"/>
      <c r="RX46" s="121"/>
      <c r="RY46" s="121"/>
      <c r="RZ46" s="121"/>
      <c r="SA46" s="121"/>
      <c r="SB46" s="121"/>
      <c r="SC46" s="121"/>
      <c r="SD46" s="132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U46" s="157" t="s">
        <v>62</v>
      </c>
      <c r="SV46" s="157">
        <v>447</v>
      </c>
      <c r="SW46" s="157">
        <v>443</v>
      </c>
      <c r="SX46" s="157">
        <v>4</v>
      </c>
      <c r="SY46" s="157">
        <v>0</v>
      </c>
      <c r="SZ46" s="158">
        <f t="shared" si="111"/>
        <v>0.99105145413870244</v>
      </c>
      <c r="TA46" s="132">
        <f t="shared" si="59"/>
        <v>0</v>
      </c>
      <c r="TC46" s="157" t="s">
        <v>62</v>
      </c>
      <c r="TD46" s="157">
        <v>447</v>
      </c>
      <c r="TE46" s="157">
        <v>443</v>
      </c>
      <c r="TF46" s="157">
        <v>4</v>
      </c>
      <c r="TG46" s="157">
        <v>0</v>
      </c>
      <c r="TH46" s="158">
        <f t="shared" si="60"/>
        <v>0.99105145413870244</v>
      </c>
      <c r="TI46" s="132">
        <f t="shared" si="61"/>
        <v>0</v>
      </c>
      <c r="TK46" s="157" t="s">
        <v>62</v>
      </c>
      <c r="TL46" s="157">
        <v>447</v>
      </c>
      <c r="TM46" s="157">
        <v>443</v>
      </c>
      <c r="TN46" s="157">
        <v>4</v>
      </c>
      <c r="TO46" s="157">
        <v>0</v>
      </c>
      <c r="TP46" s="158">
        <f t="shared" si="62"/>
        <v>0.99105145413870244</v>
      </c>
      <c r="TQ46" s="132">
        <f t="shared" si="63"/>
        <v>0</v>
      </c>
      <c r="TS46" s="157" t="s">
        <v>62</v>
      </c>
      <c r="TT46" s="157">
        <v>447</v>
      </c>
      <c r="TU46" s="157">
        <v>443</v>
      </c>
      <c r="TV46" s="157">
        <v>4</v>
      </c>
      <c r="TW46" s="157">
        <v>0</v>
      </c>
      <c r="TX46" s="158">
        <f t="shared" si="64"/>
        <v>0.99105145413870244</v>
      </c>
      <c r="TY46" s="132">
        <f t="shared" si="65"/>
        <v>0</v>
      </c>
      <c r="UA46" s="157" t="s">
        <v>62</v>
      </c>
      <c r="UB46" s="157">
        <v>447</v>
      </c>
      <c r="UC46" s="157">
        <v>443</v>
      </c>
      <c r="UD46" s="157">
        <v>4</v>
      </c>
      <c r="UE46" s="157">
        <v>0</v>
      </c>
      <c r="UF46" s="158">
        <f t="shared" si="66"/>
        <v>0.99105145413870244</v>
      </c>
      <c r="UG46" s="132">
        <f t="shared" si="67"/>
        <v>0</v>
      </c>
      <c r="UI46" s="157" t="s">
        <v>62</v>
      </c>
      <c r="UJ46" s="157">
        <v>447</v>
      </c>
      <c r="UK46" s="157">
        <v>443</v>
      </c>
      <c r="UL46" s="157">
        <v>4</v>
      </c>
      <c r="UM46" s="157">
        <v>0</v>
      </c>
      <c r="UN46" s="158">
        <f t="shared" si="68"/>
        <v>0.99105145413870244</v>
      </c>
      <c r="UO46" s="132">
        <f t="shared" si="69"/>
        <v>0</v>
      </c>
      <c r="UQ46" s="157" t="s">
        <v>62</v>
      </c>
      <c r="UR46" s="157">
        <v>447</v>
      </c>
      <c r="US46" s="157">
        <v>443</v>
      </c>
      <c r="UT46" s="157">
        <v>4</v>
      </c>
      <c r="UU46" s="157">
        <v>0</v>
      </c>
      <c r="UV46" s="158">
        <f t="shared" si="70"/>
        <v>0.99105145413870244</v>
      </c>
      <c r="UW46" s="132">
        <f t="shared" si="71"/>
        <v>0</v>
      </c>
      <c r="UY46" s="157" t="s">
        <v>62</v>
      </c>
      <c r="UZ46" s="157">
        <v>447</v>
      </c>
      <c r="VA46" s="157">
        <v>443</v>
      </c>
      <c r="VB46" s="157">
        <v>4</v>
      </c>
      <c r="VC46" s="157">
        <v>0</v>
      </c>
      <c r="VD46" s="158">
        <f t="shared" si="72"/>
        <v>0.99105145413870244</v>
      </c>
      <c r="VE46" s="132">
        <f t="shared" si="73"/>
        <v>0</v>
      </c>
      <c r="VG46" s="157" t="s">
        <v>62</v>
      </c>
      <c r="VH46" s="157">
        <v>447</v>
      </c>
      <c r="VI46" s="157">
        <v>443</v>
      </c>
      <c r="VJ46" s="157">
        <v>4</v>
      </c>
      <c r="VK46" s="157">
        <v>0</v>
      </c>
      <c r="VL46" s="158">
        <f t="shared" si="74"/>
        <v>0.99105145413870244</v>
      </c>
      <c r="VM46" s="132">
        <f t="shared" si="75"/>
        <v>0</v>
      </c>
      <c r="VO46" s="157" t="s">
        <v>62</v>
      </c>
      <c r="VP46" s="157">
        <v>447</v>
      </c>
      <c r="VQ46" s="157">
        <v>443</v>
      </c>
      <c r="VR46" s="157">
        <v>4</v>
      </c>
      <c r="VS46" s="157">
        <v>0</v>
      </c>
      <c r="VT46" s="158">
        <f t="shared" si="76"/>
        <v>0.99105145413870244</v>
      </c>
      <c r="VU46" s="132">
        <f t="shared" si="77"/>
        <v>0</v>
      </c>
      <c r="VW46" s="157" t="s">
        <v>62</v>
      </c>
      <c r="VX46" s="157">
        <v>447</v>
      </c>
      <c r="VY46" s="157">
        <v>443</v>
      </c>
      <c r="VZ46" s="157">
        <v>4</v>
      </c>
      <c r="WA46" s="157">
        <v>0</v>
      </c>
      <c r="WB46" s="158">
        <f t="shared" si="78"/>
        <v>0.99105145413870244</v>
      </c>
      <c r="WC46" s="132">
        <f t="shared" si="79"/>
        <v>0</v>
      </c>
      <c r="WE46" s="157" t="s">
        <v>62</v>
      </c>
      <c r="WF46" s="157">
        <v>447</v>
      </c>
      <c r="WG46" s="157">
        <v>443</v>
      </c>
      <c r="WH46" s="157">
        <v>4</v>
      </c>
      <c r="WI46" s="157">
        <v>0</v>
      </c>
      <c r="WJ46" s="158">
        <f t="shared" si="112"/>
        <v>0.99105145413870244</v>
      </c>
      <c r="WK46" s="132">
        <f t="shared" si="113"/>
        <v>0</v>
      </c>
      <c r="WM46" s="157" t="s">
        <v>62</v>
      </c>
      <c r="WN46" s="157">
        <v>447</v>
      </c>
      <c r="WO46" s="157">
        <v>443</v>
      </c>
      <c r="WP46" s="157">
        <v>4</v>
      </c>
      <c r="WQ46" s="157">
        <v>0</v>
      </c>
      <c r="WR46" s="158">
        <f t="shared" si="82"/>
        <v>0.99105145413870244</v>
      </c>
      <c r="WS46" s="132">
        <f t="shared" si="83"/>
        <v>0</v>
      </c>
      <c r="WU46" s="157" t="s">
        <v>62</v>
      </c>
      <c r="WV46" s="157">
        <v>447</v>
      </c>
      <c r="WW46" s="157">
        <v>443</v>
      </c>
      <c r="WX46" s="157">
        <v>4</v>
      </c>
      <c r="WY46" s="157">
        <v>0</v>
      </c>
      <c r="WZ46" s="158">
        <f t="shared" si="84"/>
        <v>0.99105145413870244</v>
      </c>
      <c r="XA46" s="132">
        <f t="shared" si="85"/>
        <v>0</v>
      </c>
      <c r="XC46" s="157" t="s">
        <v>62</v>
      </c>
      <c r="XD46" s="157">
        <v>447</v>
      </c>
      <c r="XE46" s="157">
        <v>443</v>
      </c>
      <c r="XF46" s="157">
        <v>4</v>
      </c>
      <c r="XG46" s="157">
        <v>0</v>
      </c>
      <c r="XH46" s="158">
        <f t="shared" si="86"/>
        <v>0.99105145413870244</v>
      </c>
      <c r="XI46" s="132">
        <f t="shared" si="87"/>
        <v>0</v>
      </c>
      <c r="XK46" s="157" t="s">
        <v>62</v>
      </c>
      <c r="XL46" s="157">
        <v>447</v>
      </c>
      <c r="XM46" s="157">
        <v>443</v>
      </c>
      <c r="XN46" s="157">
        <v>4</v>
      </c>
      <c r="XO46" s="157">
        <v>0</v>
      </c>
      <c r="XP46" s="158">
        <f t="shared" si="88"/>
        <v>0.99105145413870244</v>
      </c>
      <c r="XQ46" s="132">
        <f t="shared" si="89"/>
        <v>0</v>
      </c>
      <c r="XS46" s="157" t="s">
        <v>62</v>
      </c>
      <c r="XT46" s="157">
        <v>447</v>
      </c>
      <c r="XU46" s="157">
        <v>443</v>
      </c>
      <c r="XV46" s="157">
        <v>4</v>
      </c>
      <c r="XW46" s="157">
        <v>0</v>
      </c>
      <c r="XX46" s="158">
        <f t="shared" si="90"/>
        <v>0.99105145413870244</v>
      </c>
      <c r="XY46" s="132">
        <f t="shared" si="91"/>
        <v>0</v>
      </c>
      <c r="YA46" s="157" t="s">
        <v>62</v>
      </c>
      <c r="YB46" s="157">
        <v>447</v>
      </c>
      <c r="YC46" s="157">
        <v>443</v>
      </c>
      <c r="YD46" s="157">
        <v>4</v>
      </c>
      <c r="YE46" s="157">
        <v>0</v>
      </c>
      <c r="YF46" s="158">
        <f t="shared" si="92"/>
        <v>0.99105145413870244</v>
      </c>
      <c r="YG46" s="132">
        <f t="shared" si="93"/>
        <v>0</v>
      </c>
      <c r="YI46" s="157" t="s">
        <v>62</v>
      </c>
      <c r="YJ46" s="157">
        <v>447</v>
      </c>
      <c r="YK46" s="157">
        <v>443</v>
      </c>
      <c r="YL46" s="157">
        <v>4</v>
      </c>
      <c r="YM46" s="157">
        <v>0</v>
      </c>
      <c r="YN46" s="158">
        <f t="shared" si="94"/>
        <v>0.99105145413870244</v>
      </c>
      <c r="YO46" s="132">
        <f t="shared" si="95"/>
        <v>0</v>
      </c>
      <c r="YQ46" s="157" t="s">
        <v>62</v>
      </c>
      <c r="YR46" s="157">
        <v>447</v>
      </c>
      <c r="YS46" s="157">
        <v>443</v>
      </c>
      <c r="YT46" s="157">
        <v>4</v>
      </c>
      <c r="YU46" s="157">
        <v>0</v>
      </c>
      <c r="YV46" s="158">
        <f t="shared" si="96"/>
        <v>0.99105145413870244</v>
      </c>
      <c r="YW46" s="132">
        <f t="shared" si="97"/>
        <v>0</v>
      </c>
      <c r="YY46" s="157" t="s">
        <v>62</v>
      </c>
      <c r="YZ46" s="157">
        <v>447</v>
      </c>
      <c r="ZA46" s="157">
        <v>443</v>
      </c>
      <c r="ZB46" s="157">
        <v>4</v>
      </c>
      <c r="ZC46" s="157">
        <v>0</v>
      </c>
      <c r="ZD46" s="158">
        <f t="shared" si="98"/>
        <v>0.99105145413870244</v>
      </c>
      <c r="ZE46" s="132">
        <f t="shared" si="99"/>
        <v>0</v>
      </c>
      <c r="ZG46" s="157" t="s">
        <v>62</v>
      </c>
      <c r="ZH46" s="157">
        <v>447</v>
      </c>
      <c r="ZI46" s="157">
        <v>443</v>
      </c>
      <c r="ZJ46" s="157">
        <v>4</v>
      </c>
      <c r="ZK46" s="157">
        <v>0</v>
      </c>
      <c r="ZL46" s="158">
        <f t="shared" si="100"/>
        <v>0.99105145413870244</v>
      </c>
      <c r="ZM46" s="132">
        <f t="shared" si="101"/>
        <v>0</v>
      </c>
      <c r="ZO46" s="157" t="s">
        <v>62</v>
      </c>
      <c r="ZP46" s="157">
        <v>447</v>
      </c>
      <c r="ZQ46" s="157">
        <v>443</v>
      </c>
      <c r="ZR46" s="157">
        <v>4</v>
      </c>
      <c r="ZS46" s="157">
        <v>0</v>
      </c>
      <c r="ZT46" s="158">
        <f t="shared" si="102"/>
        <v>0.99105145413870244</v>
      </c>
      <c r="ZU46" s="132">
        <f t="shared" si="103"/>
        <v>0</v>
      </c>
      <c r="ZW46" s="157" t="s">
        <v>62</v>
      </c>
      <c r="ZX46" s="157">
        <v>447</v>
      </c>
      <c r="ZY46" s="157">
        <v>443</v>
      </c>
      <c r="ZZ46" s="157">
        <v>4</v>
      </c>
      <c r="AAA46" s="157">
        <v>0</v>
      </c>
      <c r="AAB46" s="158">
        <f t="shared" si="104"/>
        <v>0.99105145413870244</v>
      </c>
      <c r="AAC46" s="132">
        <f t="shared" si="105"/>
        <v>0</v>
      </c>
      <c r="AAE46" s="157" t="s">
        <v>62</v>
      </c>
      <c r="AAF46" s="157">
        <v>447</v>
      </c>
      <c r="AAG46" s="157">
        <v>443</v>
      </c>
      <c r="AAH46" s="157">
        <v>4</v>
      </c>
      <c r="AAI46" s="157">
        <v>0</v>
      </c>
      <c r="AAJ46" s="158">
        <f t="shared" si="106"/>
        <v>0.99105145413870244</v>
      </c>
      <c r="AAK46" s="132">
        <f t="shared" si="107"/>
        <v>0</v>
      </c>
    </row>
    <row r="47" spans="1:713" ht="15">
      <c r="A47" s="19">
        <v>0.97</v>
      </c>
      <c r="B47" s="19"/>
      <c r="C47" s="18" t="s">
        <v>62</v>
      </c>
      <c r="D47" s="18">
        <v>164</v>
      </c>
      <c r="E47" s="18">
        <v>160</v>
      </c>
      <c r="F47" s="18">
        <v>4</v>
      </c>
      <c r="G47" s="18">
        <v>0</v>
      </c>
      <c r="H47" s="19">
        <v>0.97</v>
      </c>
      <c r="J47" s="58" t="s">
        <v>62</v>
      </c>
      <c r="K47" s="58">
        <v>164</v>
      </c>
      <c r="L47" s="58">
        <v>160</v>
      </c>
      <c r="M47" s="58">
        <v>4</v>
      </c>
      <c r="N47" s="58">
        <v>0</v>
      </c>
      <c r="O47" s="59">
        <v>0.97</v>
      </c>
      <c r="P47" s="59">
        <f t="shared" si="115"/>
        <v>0</v>
      </c>
      <c r="R47" s="18" t="s">
        <v>62</v>
      </c>
      <c r="S47" s="18">
        <v>164</v>
      </c>
      <c r="T47" s="18">
        <v>160</v>
      </c>
      <c r="U47" s="18">
        <v>4</v>
      </c>
      <c r="V47" s="18">
        <v>0</v>
      </c>
      <c r="W47" s="19">
        <v>0.97</v>
      </c>
      <c r="X47" s="19">
        <f t="shared" si="116"/>
        <v>0</v>
      </c>
      <c r="Z47" s="51" t="s">
        <v>62</v>
      </c>
      <c r="AA47" s="51">
        <v>164</v>
      </c>
      <c r="AB47" s="52">
        <v>160</v>
      </c>
      <c r="AC47" s="53">
        <v>4</v>
      </c>
      <c r="AD47" s="51">
        <v>0</v>
      </c>
      <c r="AE47" s="54">
        <v>0.97</v>
      </c>
      <c r="AF47" s="19">
        <f t="shared" si="117"/>
        <v>0</v>
      </c>
      <c r="AH47" s="19">
        <v>0.97</v>
      </c>
      <c r="AI47" s="19">
        <f t="shared" si="118"/>
        <v>0</v>
      </c>
      <c r="AK47" s="18" t="s">
        <v>63</v>
      </c>
      <c r="AL47" s="18">
        <v>40</v>
      </c>
      <c r="AM47" s="18">
        <v>40</v>
      </c>
      <c r="AN47" s="18">
        <v>0</v>
      </c>
      <c r="AO47" s="18">
        <v>0</v>
      </c>
      <c r="AP47" s="19">
        <f t="shared" si="119"/>
        <v>1</v>
      </c>
      <c r="AQ47" s="19">
        <f t="shared" si="137"/>
        <v>0</v>
      </c>
      <c r="AS47" s="18" t="s">
        <v>63</v>
      </c>
      <c r="AT47" s="18">
        <v>40</v>
      </c>
      <c r="AU47" s="18">
        <v>40</v>
      </c>
      <c r="AV47" s="18">
        <v>0</v>
      </c>
      <c r="AW47" s="18">
        <v>0</v>
      </c>
      <c r="AX47" s="19">
        <v>1</v>
      </c>
      <c r="AY47" s="19">
        <f t="shared" si="120"/>
        <v>0</v>
      </c>
      <c r="BA47" s="18" t="s">
        <v>63</v>
      </c>
      <c r="BB47" s="18">
        <v>40</v>
      </c>
      <c r="BC47" s="18">
        <v>40</v>
      </c>
      <c r="BD47" s="18">
        <v>0</v>
      </c>
      <c r="BE47" s="18">
        <v>0</v>
      </c>
      <c r="BF47" s="19">
        <v>1</v>
      </c>
      <c r="BG47" s="19">
        <f t="shared" si="121"/>
        <v>0</v>
      </c>
      <c r="BI47" s="18" t="s">
        <v>63</v>
      </c>
      <c r="BJ47" s="18">
        <v>40</v>
      </c>
      <c r="BK47" s="18">
        <v>40</v>
      </c>
      <c r="BL47" s="18">
        <v>0</v>
      </c>
      <c r="BM47" s="18">
        <v>0</v>
      </c>
      <c r="BN47" s="19">
        <v>1</v>
      </c>
      <c r="BO47" s="19">
        <f t="shared" si="122"/>
        <v>0</v>
      </c>
      <c r="BQ47" s="18" t="s">
        <v>63</v>
      </c>
      <c r="BR47" s="18">
        <v>40</v>
      </c>
      <c r="BS47" s="18">
        <v>40</v>
      </c>
      <c r="BT47" s="18">
        <v>0</v>
      </c>
      <c r="BU47" s="18">
        <v>0</v>
      </c>
      <c r="BV47" s="19">
        <v>1</v>
      </c>
      <c r="BW47" s="19">
        <f t="shared" si="123"/>
        <v>0</v>
      </c>
      <c r="BY47" s="18" t="s">
        <v>63</v>
      </c>
      <c r="BZ47" s="18">
        <v>40</v>
      </c>
      <c r="CA47" s="18">
        <v>40</v>
      </c>
      <c r="CB47" s="18">
        <v>0</v>
      </c>
      <c r="CC47" s="18">
        <v>0</v>
      </c>
      <c r="CD47" s="19">
        <v>1</v>
      </c>
      <c r="CE47" s="19">
        <f t="shared" si="124"/>
        <v>0</v>
      </c>
      <c r="CG47" s="2" t="s">
        <v>63</v>
      </c>
      <c r="CH47" s="2">
        <v>40</v>
      </c>
      <c r="CI47" s="2">
        <v>40</v>
      </c>
      <c r="CJ47" s="2">
        <v>0</v>
      </c>
      <c r="CK47" s="2">
        <v>0</v>
      </c>
      <c r="CL47" s="4">
        <v>1</v>
      </c>
      <c r="CM47" s="19">
        <f t="shared" si="125"/>
        <v>0</v>
      </c>
      <c r="CO47" s="2" t="s">
        <v>63</v>
      </c>
      <c r="CP47" s="2">
        <v>40</v>
      </c>
      <c r="CQ47" s="2">
        <v>40</v>
      </c>
      <c r="CR47" s="2">
        <v>0</v>
      </c>
      <c r="CS47" s="2">
        <v>0</v>
      </c>
      <c r="CT47" s="4">
        <v>1</v>
      </c>
      <c r="CU47" s="19">
        <f t="shared" si="126"/>
        <v>0</v>
      </c>
      <c r="CW47" s="2" t="s">
        <v>63</v>
      </c>
      <c r="CX47" s="2">
        <v>40</v>
      </c>
      <c r="CY47" s="2">
        <v>40</v>
      </c>
      <c r="CZ47" s="2">
        <v>0</v>
      </c>
      <c r="DA47" s="2">
        <v>0</v>
      </c>
      <c r="DB47" s="4">
        <v>1</v>
      </c>
      <c r="DC47" s="19">
        <f t="shared" si="127"/>
        <v>0</v>
      </c>
      <c r="DE47" s="2" t="s">
        <v>63</v>
      </c>
      <c r="DF47" s="2">
        <v>40</v>
      </c>
      <c r="DG47" s="2">
        <v>40</v>
      </c>
      <c r="DH47" s="2">
        <v>0</v>
      </c>
      <c r="DI47" s="2">
        <v>0</v>
      </c>
      <c r="DJ47" s="4">
        <v>1</v>
      </c>
      <c r="DK47" s="19">
        <f t="shared" si="128"/>
        <v>0</v>
      </c>
      <c r="DM47" s="2" t="s">
        <v>63</v>
      </c>
      <c r="DN47" s="2">
        <v>40</v>
      </c>
      <c r="DO47" s="2">
        <v>40</v>
      </c>
      <c r="DP47" s="2">
        <v>0</v>
      </c>
      <c r="DQ47" s="2">
        <v>0</v>
      </c>
      <c r="DR47" s="4">
        <v>1</v>
      </c>
      <c r="DS47" s="19">
        <f t="shared" si="129"/>
        <v>0</v>
      </c>
      <c r="DU47" s="2" t="s">
        <v>63</v>
      </c>
      <c r="DV47" s="2">
        <v>40</v>
      </c>
      <c r="DW47" s="2">
        <v>40</v>
      </c>
      <c r="DX47" s="2">
        <v>0</v>
      </c>
      <c r="DY47" s="2">
        <v>0</v>
      </c>
      <c r="DZ47" s="4">
        <v>1</v>
      </c>
      <c r="EA47" s="19">
        <f t="shared" si="130"/>
        <v>0</v>
      </c>
      <c r="EC47" s="2" t="s">
        <v>63</v>
      </c>
      <c r="ED47" s="2">
        <v>40</v>
      </c>
      <c r="EE47" s="2">
        <v>40</v>
      </c>
      <c r="EF47" s="2">
        <v>0</v>
      </c>
      <c r="EG47" s="2">
        <v>0</v>
      </c>
      <c r="EH47" s="4">
        <v>1</v>
      </c>
      <c r="EI47" s="19">
        <f t="shared" si="131"/>
        <v>0</v>
      </c>
      <c r="EK47" s="2" t="s">
        <v>63</v>
      </c>
      <c r="EL47" s="2">
        <v>40</v>
      </c>
      <c r="EM47" s="2">
        <v>40</v>
      </c>
      <c r="EN47" s="2">
        <v>0</v>
      </c>
      <c r="EO47" s="2">
        <v>0</v>
      </c>
      <c r="EP47" s="4">
        <v>1</v>
      </c>
      <c r="EQ47" s="19">
        <f t="shared" si="132"/>
        <v>0</v>
      </c>
      <c r="ES47" s="2" t="s">
        <v>63</v>
      </c>
      <c r="ET47" s="2">
        <v>40</v>
      </c>
      <c r="EU47" s="2">
        <v>40</v>
      </c>
      <c r="EV47" s="2">
        <v>0</v>
      </c>
      <c r="EW47" s="2">
        <v>0</v>
      </c>
      <c r="EX47" s="4">
        <v>1</v>
      </c>
      <c r="EY47" s="19">
        <f t="shared" si="133"/>
        <v>0</v>
      </c>
      <c r="FA47" s="2" t="s">
        <v>63</v>
      </c>
      <c r="FB47" s="2">
        <v>40</v>
      </c>
      <c r="FC47" s="2">
        <v>40</v>
      </c>
      <c r="FD47" s="2">
        <v>0</v>
      </c>
      <c r="FE47" s="2">
        <v>0</v>
      </c>
      <c r="FF47" s="4">
        <v>1</v>
      </c>
      <c r="FG47" s="19">
        <f t="shared" si="134"/>
        <v>0</v>
      </c>
      <c r="FI47" s="2" t="s">
        <v>63</v>
      </c>
      <c r="FJ47" s="2">
        <v>40</v>
      </c>
      <c r="FK47" s="2">
        <v>40</v>
      </c>
      <c r="FL47" s="2">
        <v>0</v>
      </c>
      <c r="FM47" s="2">
        <v>0</v>
      </c>
      <c r="FN47" s="4">
        <v>1</v>
      </c>
      <c r="FO47" s="19">
        <f t="shared" si="135"/>
        <v>0</v>
      </c>
      <c r="FQ47" s="2" t="s">
        <v>63</v>
      </c>
      <c r="FR47" s="2">
        <v>40</v>
      </c>
      <c r="FS47" s="2">
        <v>40</v>
      </c>
      <c r="FT47" s="2">
        <v>0</v>
      </c>
      <c r="FU47" s="2">
        <v>0</v>
      </c>
      <c r="FV47" s="4">
        <v>1</v>
      </c>
      <c r="FW47" s="19">
        <f t="shared" si="136"/>
        <v>0</v>
      </c>
      <c r="FY47" s="2" t="s">
        <v>63</v>
      </c>
      <c r="FZ47" s="2">
        <v>40</v>
      </c>
      <c r="GA47" s="2">
        <v>40</v>
      </c>
      <c r="GB47" s="2">
        <v>0</v>
      </c>
      <c r="GC47" s="2">
        <v>0</v>
      </c>
      <c r="GD47" s="4">
        <v>1</v>
      </c>
      <c r="GE47" s="19">
        <f t="shared" si="23"/>
        <v>0</v>
      </c>
      <c r="GG47" s="2" t="s">
        <v>63</v>
      </c>
      <c r="GH47" s="2">
        <v>40</v>
      </c>
      <c r="GI47" s="2">
        <v>40</v>
      </c>
      <c r="GJ47" s="2">
        <v>0</v>
      </c>
      <c r="GK47" s="2">
        <v>0</v>
      </c>
      <c r="GL47" s="4">
        <v>1</v>
      </c>
      <c r="GM47" s="19">
        <f t="shared" si="24"/>
        <v>0</v>
      </c>
      <c r="GO47" s="2" t="s">
        <v>63</v>
      </c>
      <c r="GP47" s="2">
        <v>40</v>
      </c>
      <c r="GQ47" s="2">
        <v>40</v>
      </c>
      <c r="GR47" s="2">
        <v>0</v>
      </c>
      <c r="GS47" s="2">
        <v>0</v>
      </c>
      <c r="GT47" s="4">
        <v>1</v>
      </c>
      <c r="GU47" s="19">
        <f t="shared" si="25"/>
        <v>0</v>
      </c>
      <c r="GW47" s="2" t="s">
        <v>63</v>
      </c>
      <c r="GX47" s="2">
        <v>40</v>
      </c>
      <c r="GY47" s="2">
        <v>40</v>
      </c>
      <c r="GZ47" s="2">
        <v>0</v>
      </c>
      <c r="HA47" s="2">
        <v>0</v>
      </c>
      <c r="HB47" s="4">
        <v>1</v>
      </c>
      <c r="HC47" s="19">
        <f t="shared" si="26"/>
        <v>0</v>
      </c>
      <c r="HE47" s="2" t="s">
        <v>63</v>
      </c>
      <c r="HF47" s="2">
        <v>40</v>
      </c>
      <c r="HG47" s="2">
        <v>40</v>
      </c>
      <c r="HH47" s="2">
        <v>0</v>
      </c>
      <c r="HI47" s="2">
        <v>0</v>
      </c>
      <c r="HJ47" s="4">
        <v>1</v>
      </c>
      <c r="HK47" s="19">
        <f t="shared" si="27"/>
        <v>0</v>
      </c>
      <c r="HM47" s="2" t="s">
        <v>63</v>
      </c>
      <c r="HN47" s="2">
        <v>40</v>
      </c>
      <c r="HO47" s="2">
        <v>40</v>
      </c>
      <c r="HP47" s="2">
        <v>0</v>
      </c>
      <c r="HQ47" s="2">
        <v>0</v>
      </c>
      <c r="HR47" s="4">
        <v>1</v>
      </c>
      <c r="HS47" s="19">
        <f t="shared" si="28"/>
        <v>0</v>
      </c>
      <c r="HU47" s="2" t="s">
        <v>63</v>
      </c>
      <c r="HV47" s="2">
        <v>40</v>
      </c>
      <c r="HW47" s="2">
        <v>40</v>
      </c>
      <c r="HX47" s="2">
        <v>0</v>
      </c>
      <c r="HY47" s="2">
        <v>0</v>
      </c>
      <c r="HZ47" s="4">
        <v>1</v>
      </c>
      <c r="IA47" s="19">
        <f t="shared" si="29"/>
        <v>0</v>
      </c>
      <c r="IC47" s="2" t="s">
        <v>63</v>
      </c>
      <c r="ID47" s="2">
        <v>40</v>
      </c>
      <c r="IE47" s="2">
        <v>40</v>
      </c>
      <c r="IF47" s="2">
        <v>0</v>
      </c>
      <c r="IG47" s="2">
        <v>0</v>
      </c>
      <c r="IH47" s="4">
        <v>1</v>
      </c>
      <c r="II47" s="19">
        <f t="shared" si="30"/>
        <v>0</v>
      </c>
      <c r="IK47" s="2" t="s">
        <v>63</v>
      </c>
      <c r="IL47" s="2">
        <v>40</v>
      </c>
      <c r="IM47" s="2">
        <v>40</v>
      </c>
      <c r="IN47" s="2">
        <v>0</v>
      </c>
      <c r="IO47" s="2">
        <v>0</v>
      </c>
      <c r="IP47" s="4">
        <v>1</v>
      </c>
      <c r="IQ47" s="19">
        <f t="shared" si="31"/>
        <v>0</v>
      </c>
      <c r="IS47" s="2" t="s">
        <v>63</v>
      </c>
      <c r="IT47" s="2">
        <v>40</v>
      </c>
      <c r="IU47" s="2">
        <v>40</v>
      </c>
      <c r="IV47" s="2">
        <v>0</v>
      </c>
      <c r="IW47" s="2">
        <v>0</v>
      </c>
      <c r="IX47" s="4">
        <v>1</v>
      </c>
      <c r="IY47" s="19">
        <f t="shared" si="32"/>
        <v>0</v>
      </c>
      <c r="JA47" s="2" t="s">
        <v>63</v>
      </c>
      <c r="JB47" s="2">
        <v>40</v>
      </c>
      <c r="JC47" s="2">
        <v>40</v>
      </c>
      <c r="JD47" s="2">
        <v>0</v>
      </c>
      <c r="JE47" s="2">
        <v>0</v>
      </c>
      <c r="JF47" s="4">
        <v>1</v>
      </c>
      <c r="JG47" s="19">
        <f t="shared" si="33"/>
        <v>0</v>
      </c>
      <c r="JI47" s="2" t="s">
        <v>63</v>
      </c>
      <c r="JJ47" s="2">
        <v>40</v>
      </c>
      <c r="JK47" s="2">
        <v>40</v>
      </c>
      <c r="JL47" s="2">
        <v>0</v>
      </c>
      <c r="JM47" s="2">
        <v>0</v>
      </c>
      <c r="JN47" s="4">
        <v>1</v>
      </c>
      <c r="JO47" s="19">
        <f t="shared" si="34"/>
        <v>0</v>
      </c>
      <c r="JQ47" s="2" t="s">
        <v>63</v>
      </c>
      <c r="JR47" s="2">
        <v>40</v>
      </c>
      <c r="JS47" s="2">
        <v>40</v>
      </c>
      <c r="JT47" s="2">
        <v>0</v>
      </c>
      <c r="JU47" s="2">
        <v>0</v>
      </c>
      <c r="JV47" s="4">
        <v>1</v>
      </c>
      <c r="JW47" s="19">
        <f t="shared" si="35"/>
        <v>0</v>
      </c>
      <c r="JY47" s="2" t="s">
        <v>63</v>
      </c>
      <c r="JZ47" s="2">
        <v>40</v>
      </c>
      <c r="KA47" s="2">
        <v>40</v>
      </c>
      <c r="KB47" s="2">
        <v>0</v>
      </c>
      <c r="KC47" s="2">
        <v>0</v>
      </c>
      <c r="KD47" s="4">
        <v>1</v>
      </c>
      <c r="KE47" s="19">
        <f t="shared" si="36"/>
        <v>0</v>
      </c>
      <c r="KG47" s="2" t="s">
        <v>63</v>
      </c>
      <c r="KH47" s="2">
        <v>40</v>
      </c>
      <c r="KI47" s="2">
        <v>40</v>
      </c>
      <c r="KJ47" s="2">
        <v>0</v>
      </c>
      <c r="KK47" s="2">
        <v>0</v>
      </c>
      <c r="KL47" s="4">
        <v>1</v>
      </c>
      <c r="KM47" s="19">
        <f t="shared" si="37"/>
        <v>0</v>
      </c>
      <c r="KO47" s="2" t="s">
        <v>63</v>
      </c>
      <c r="KP47" s="2">
        <v>40</v>
      </c>
      <c r="KQ47" s="2">
        <v>40</v>
      </c>
      <c r="KR47" s="2">
        <v>0</v>
      </c>
      <c r="KS47" s="2">
        <v>0</v>
      </c>
      <c r="KT47" s="4">
        <v>1</v>
      </c>
      <c r="KU47" s="19">
        <f t="shared" si="38"/>
        <v>0</v>
      </c>
      <c r="KW47" s="2" t="s">
        <v>63</v>
      </c>
      <c r="KX47" s="2">
        <v>40</v>
      </c>
      <c r="KY47" s="2">
        <v>40</v>
      </c>
      <c r="KZ47" s="2">
        <v>0</v>
      </c>
      <c r="LA47" s="2">
        <v>0</v>
      </c>
      <c r="LB47" s="4">
        <v>1</v>
      </c>
      <c r="LC47" s="19">
        <f t="shared" si="39"/>
        <v>0</v>
      </c>
      <c r="LE47" s="2" t="s">
        <v>63</v>
      </c>
      <c r="LF47" s="2">
        <v>40</v>
      </c>
      <c r="LG47" s="2">
        <v>40</v>
      </c>
      <c r="LH47" s="2">
        <v>0</v>
      </c>
      <c r="LI47" s="2">
        <v>0</v>
      </c>
      <c r="LJ47" s="4">
        <v>1</v>
      </c>
      <c r="LK47" s="19">
        <f t="shared" si="40"/>
        <v>0</v>
      </c>
      <c r="LM47" s="2" t="s">
        <v>63</v>
      </c>
      <c r="LN47" s="2">
        <v>40</v>
      </c>
      <c r="LO47" s="2">
        <v>40</v>
      </c>
      <c r="LP47" s="2">
        <v>0</v>
      </c>
      <c r="LQ47" s="2">
        <v>0</v>
      </c>
      <c r="LR47" s="4">
        <v>1</v>
      </c>
      <c r="LS47" s="19">
        <f t="shared" si="41"/>
        <v>0</v>
      </c>
      <c r="LU47" s="2" t="s">
        <v>63</v>
      </c>
      <c r="LV47" s="2">
        <v>43</v>
      </c>
      <c r="LW47" s="2">
        <v>43</v>
      </c>
      <c r="LX47" s="2">
        <v>0</v>
      </c>
      <c r="LY47" s="2">
        <v>0</v>
      </c>
      <c r="LZ47" s="4">
        <v>1</v>
      </c>
      <c r="MA47" s="19">
        <f t="shared" si="42"/>
        <v>0</v>
      </c>
      <c r="MC47" s="2" t="s">
        <v>63</v>
      </c>
      <c r="MD47" s="2">
        <v>43</v>
      </c>
      <c r="ME47" s="2">
        <v>43</v>
      </c>
      <c r="MF47" s="2">
        <v>0</v>
      </c>
      <c r="MG47" s="2">
        <v>0</v>
      </c>
      <c r="MH47" s="4">
        <f t="shared" si="108"/>
        <v>1</v>
      </c>
      <c r="MI47" s="19">
        <f t="shared" si="43"/>
        <v>0</v>
      </c>
      <c r="MK47" s="2" t="s">
        <v>63</v>
      </c>
      <c r="ML47" s="2">
        <v>43</v>
      </c>
      <c r="MM47" s="2">
        <v>43</v>
      </c>
      <c r="MN47" s="2">
        <v>0</v>
      </c>
      <c r="MO47" s="2">
        <v>0</v>
      </c>
      <c r="MP47" s="4">
        <v>1</v>
      </c>
      <c r="MQ47" s="19">
        <f t="shared" si="109"/>
        <v>0</v>
      </c>
      <c r="MS47" s="2" t="s">
        <v>63</v>
      </c>
      <c r="MT47" s="2">
        <v>43</v>
      </c>
      <c r="MU47" s="2">
        <v>43</v>
      </c>
      <c r="MV47" s="2">
        <v>0</v>
      </c>
      <c r="MW47" s="2">
        <v>0</v>
      </c>
      <c r="MX47" s="4">
        <v>1</v>
      </c>
      <c r="MY47" s="19">
        <f t="shared" si="44"/>
        <v>0</v>
      </c>
      <c r="NA47" s="2" t="s">
        <v>63</v>
      </c>
      <c r="NB47" s="2">
        <v>43</v>
      </c>
      <c r="NC47" s="2">
        <v>43</v>
      </c>
      <c r="ND47" s="2">
        <v>0</v>
      </c>
      <c r="NE47" s="2">
        <v>0</v>
      </c>
      <c r="NF47" s="4">
        <v>1</v>
      </c>
      <c r="NG47" s="19">
        <f t="shared" si="45"/>
        <v>0</v>
      </c>
      <c r="NI47" s="2" t="s">
        <v>63</v>
      </c>
      <c r="NJ47" s="2">
        <v>43</v>
      </c>
      <c r="NK47" s="2">
        <v>43</v>
      </c>
      <c r="NL47" s="2">
        <v>0</v>
      </c>
      <c r="NM47" s="2">
        <v>0</v>
      </c>
      <c r="NN47" s="4">
        <v>1</v>
      </c>
      <c r="NO47" s="19">
        <f t="shared" si="46"/>
        <v>0</v>
      </c>
      <c r="NQ47" s="2" t="s">
        <v>63</v>
      </c>
      <c r="NR47" s="2">
        <v>43</v>
      </c>
      <c r="NS47" s="2">
        <v>43</v>
      </c>
      <c r="NT47" s="2">
        <v>0</v>
      </c>
      <c r="NU47" s="2">
        <v>0</v>
      </c>
      <c r="NV47" s="4">
        <v>1</v>
      </c>
      <c r="NW47" s="19">
        <f t="shared" si="47"/>
        <v>0</v>
      </c>
      <c r="NY47" s="2" t="s">
        <v>63</v>
      </c>
      <c r="NZ47" s="2">
        <v>43</v>
      </c>
      <c r="OA47" s="2">
        <v>43</v>
      </c>
      <c r="OB47" s="2">
        <v>0</v>
      </c>
      <c r="OC47" s="2">
        <v>0</v>
      </c>
      <c r="OD47" s="4">
        <v>1</v>
      </c>
      <c r="OE47" s="19">
        <f t="shared" si="48"/>
        <v>0</v>
      </c>
      <c r="OG47" s="2" t="s">
        <v>63</v>
      </c>
      <c r="OH47" s="2">
        <v>43</v>
      </c>
      <c r="OI47" s="2">
        <v>43</v>
      </c>
      <c r="OJ47" s="2">
        <v>0</v>
      </c>
      <c r="OK47" s="2">
        <v>0</v>
      </c>
      <c r="OL47" s="4">
        <v>1</v>
      </c>
      <c r="OM47" s="19">
        <f t="shared" si="114"/>
        <v>0</v>
      </c>
      <c r="OO47" s="2" t="s">
        <v>63</v>
      </c>
      <c r="OP47" s="2">
        <v>43</v>
      </c>
      <c r="OQ47" s="2">
        <v>43</v>
      </c>
      <c r="OR47" s="2">
        <v>0</v>
      </c>
      <c r="OS47" s="2">
        <v>0</v>
      </c>
      <c r="OT47" s="4">
        <f t="shared" si="110"/>
        <v>1</v>
      </c>
      <c r="OU47" s="19">
        <f t="shared" si="50"/>
        <v>0</v>
      </c>
      <c r="OW47" s="129" t="s">
        <v>63</v>
      </c>
      <c r="OX47" s="129">
        <v>43</v>
      </c>
      <c r="OY47" s="129">
        <v>43</v>
      </c>
      <c r="OZ47" s="129">
        <v>0</v>
      </c>
      <c r="PA47" s="129">
        <v>0</v>
      </c>
      <c r="PB47" s="135">
        <v>1</v>
      </c>
      <c r="PC47" s="132">
        <v>0</v>
      </c>
      <c r="PD47" s="129"/>
      <c r="PE47" s="129" t="s">
        <v>63</v>
      </c>
      <c r="PF47" s="129">
        <v>43</v>
      </c>
      <c r="PG47" s="129">
        <v>43</v>
      </c>
      <c r="PH47" s="129">
        <v>0</v>
      </c>
      <c r="PI47" s="129">
        <v>0</v>
      </c>
      <c r="PJ47" s="135">
        <v>1</v>
      </c>
      <c r="PK47" s="132">
        <v>0</v>
      </c>
      <c r="PM47" s="156" t="s">
        <v>63</v>
      </c>
      <c r="PN47" s="156">
        <v>43</v>
      </c>
      <c r="PO47" s="156">
        <v>43</v>
      </c>
      <c r="PP47" s="156">
        <v>0</v>
      </c>
      <c r="PQ47" s="156">
        <v>0</v>
      </c>
      <c r="PR47" s="162">
        <v>1</v>
      </c>
      <c r="PS47" s="132">
        <f t="shared" si="51"/>
        <v>0</v>
      </c>
      <c r="PT47" s="121"/>
      <c r="PU47" s="156" t="s">
        <v>63</v>
      </c>
      <c r="PV47" s="156">
        <v>43</v>
      </c>
      <c r="PW47" s="156">
        <v>43</v>
      </c>
      <c r="PX47" s="156">
        <v>0</v>
      </c>
      <c r="PY47" s="156">
        <v>0</v>
      </c>
      <c r="PZ47" s="162">
        <v>1</v>
      </c>
      <c r="QA47" s="132">
        <f t="shared" si="52"/>
        <v>0</v>
      </c>
      <c r="QB47" s="121"/>
      <c r="QC47" s="156" t="s">
        <v>63</v>
      </c>
      <c r="QD47" s="156">
        <v>43</v>
      </c>
      <c r="QE47" s="156">
        <v>43</v>
      </c>
      <c r="QF47" s="156">
        <v>0</v>
      </c>
      <c r="QG47" s="156">
        <v>0</v>
      </c>
      <c r="QH47" s="162">
        <v>1</v>
      </c>
      <c r="QI47" s="132">
        <f t="shared" si="53"/>
        <v>0</v>
      </c>
      <c r="QJ47" s="121"/>
      <c r="QK47" s="156" t="s">
        <v>63</v>
      </c>
      <c r="QL47" s="156">
        <v>43</v>
      </c>
      <c r="QM47" s="156">
        <v>43</v>
      </c>
      <c r="QN47" s="156">
        <v>0</v>
      </c>
      <c r="QO47" s="156">
        <v>0</v>
      </c>
      <c r="QP47" s="162">
        <v>1</v>
      </c>
      <c r="QQ47" s="132">
        <f t="shared" si="54"/>
        <v>0</v>
      </c>
      <c r="QR47" s="121"/>
      <c r="QS47" s="156" t="s">
        <v>63</v>
      </c>
      <c r="QT47" s="156">
        <v>43</v>
      </c>
      <c r="QU47" s="156">
        <v>43</v>
      </c>
      <c r="QV47" s="156">
        <v>0</v>
      </c>
      <c r="QW47" s="156">
        <v>0</v>
      </c>
      <c r="QX47" s="162">
        <v>1</v>
      </c>
      <c r="QY47" s="158">
        <f t="shared" si="55"/>
        <v>0</v>
      </c>
      <c r="QZ47" s="121"/>
      <c r="RA47" s="156" t="s">
        <v>63</v>
      </c>
      <c r="RB47" s="156">
        <v>43</v>
      </c>
      <c r="RC47" s="156">
        <v>43</v>
      </c>
      <c r="RD47" s="156">
        <v>0</v>
      </c>
      <c r="RE47" s="156">
        <v>0</v>
      </c>
      <c r="RF47" s="162">
        <v>1</v>
      </c>
      <c r="RG47" s="132">
        <f t="shared" si="56"/>
        <v>0</v>
      </c>
      <c r="RH47" s="121"/>
      <c r="RI47" s="121"/>
      <c r="RJ47" s="156" t="s">
        <v>63</v>
      </c>
      <c r="RK47" s="156">
        <v>43</v>
      </c>
      <c r="RL47" s="156">
        <v>43</v>
      </c>
      <c r="RM47" s="156">
        <v>0</v>
      </c>
      <c r="RN47" s="156">
        <v>0</v>
      </c>
      <c r="RO47" s="162">
        <f t="shared" si="57"/>
        <v>1</v>
      </c>
      <c r="RP47" s="132">
        <f t="shared" si="58"/>
        <v>0</v>
      </c>
      <c r="RQ47" s="121"/>
      <c r="RR47" s="121"/>
      <c r="RS47" s="121"/>
      <c r="RT47" s="121"/>
      <c r="RU47" s="121"/>
      <c r="RV47" s="121"/>
      <c r="RW47" s="132"/>
      <c r="RX47" s="121"/>
      <c r="RY47" s="121"/>
      <c r="RZ47" s="121"/>
      <c r="SA47" s="121"/>
      <c r="SB47" s="121"/>
      <c r="SC47" s="121"/>
      <c r="SD47" s="132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U47" s="157" t="s">
        <v>63</v>
      </c>
      <c r="SV47" s="157">
        <v>43</v>
      </c>
      <c r="SW47" s="157">
        <v>43</v>
      </c>
      <c r="SX47" s="157">
        <v>0</v>
      </c>
      <c r="SY47" s="157">
        <v>0</v>
      </c>
      <c r="SZ47" s="158">
        <f t="shared" si="111"/>
        <v>1</v>
      </c>
      <c r="TA47" s="132">
        <f t="shared" si="59"/>
        <v>0</v>
      </c>
      <c r="TC47" s="157" t="s">
        <v>63</v>
      </c>
      <c r="TD47" s="157">
        <v>43</v>
      </c>
      <c r="TE47" s="157">
        <v>43</v>
      </c>
      <c r="TF47" s="157">
        <v>0</v>
      </c>
      <c r="TG47" s="157">
        <v>0</v>
      </c>
      <c r="TH47" s="158">
        <f t="shared" si="60"/>
        <v>1</v>
      </c>
      <c r="TI47" s="132">
        <f t="shared" si="61"/>
        <v>0</v>
      </c>
      <c r="TK47" s="157" t="s">
        <v>63</v>
      </c>
      <c r="TL47" s="157">
        <v>43</v>
      </c>
      <c r="TM47" s="157">
        <v>43</v>
      </c>
      <c r="TN47" s="157">
        <v>0</v>
      </c>
      <c r="TO47" s="157">
        <v>0</v>
      </c>
      <c r="TP47" s="158">
        <f t="shared" si="62"/>
        <v>1</v>
      </c>
      <c r="TQ47" s="132">
        <f t="shared" si="63"/>
        <v>0</v>
      </c>
      <c r="TS47" s="157" t="s">
        <v>63</v>
      </c>
      <c r="TT47" s="157">
        <v>43</v>
      </c>
      <c r="TU47" s="157">
        <v>43</v>
      </c>
      <c r="TV47" s="157">
        <v>0</v>
      </c>
      <c r="TW47" s="157">
        <v>0</v>
      </c>
      <c r="TX47" s="158">
        <f t="shared" si="64"/>
        <v>1</v>
      </c>
      <c r="TY47" s="132">
        <f t="shared" si="65"/>
        <v>0</v>
      </c>
      <c r="UA47" s="157" t="s">
        <v>63</v>
      </c>
      <c r="UB47" s="157">
        <v>43</v>
      </c>
      <c r="UC47" s="157">
        <v>43</v>
      </c>
      <c r="UD47" s="157">
        <v>0</v>
      </c>
      <c r="UE47" s="157">
        <v>0</v>
      </c>
      <c r="UF47" s="158">
        <f t="shared" si="66"/>
        <v>1</v>
      </c>
      <c r="UG47" s="132">
        <f t="shared" si="67"/>
        <v>0</v>
      </c>
      <c r="UI47" s="157" t="s">
        <v>63</v>
      </c>
      <c r="UJ47" s="157">
        <v>43</v>
      </c>
      <c r="UK47" s="157">
        <v>43</v>
      </c>
      <c r="UL47" s="157">
        <v>0</v>
      </c>
      <c r="UM47" s="157">
        <v>0</v>
      </c>
      <c r="UN47" s="158">
        <f t="shared" si="68"/>
        <v>1</v>
      </c>
      <c r="UO47" s="132">
        <f t="shared" si="69"/>
        <v>0</v>
      </c>
      <c r="UQ47" s="157" t="s">
        <v>63</v>
      </c>
      <c r="UR47" s="157">
        <v>43</v>
      </c>
      <c r="US47" s="157">
        <v>43</v>
      </c>
      <c r="UT47" s="157">
        <v>0</v>
      </c>
      <c r="UU47" s="157">
        <v>0</v>
      </c>
      <c r="UV47" s="158">
        <f t="shared" si="70"/>
        <v>1</v>
      </c>
      <c r="UW47" s="132">
        <f t="shared" si="71"/>
        <v>0</v>
      </c>
      <c r="UY47" s="157" t="s">
        <v>63</v>
      </c>
      <c r="UZ47" s="157">
        <v>43</v>
      </c>
      <c r="VA47" s="157">
        <v>43</v>
      </c>
      <c r="VB47" s="157">
        <v>0</v>
      </c>
      <c r="VC47" s="157">
        <v>0</v>
      </c>
      <c r="VD47" s="158">
        <f t="shared" si="72"/>
        <v>1</v>
      </c>
      <c r="VE47" s="132">
        <f t="shared" si="73"/>
        <v>0</v>
      </c>
      <c r="VG47" s="157" t="s">
        <v>63</v>
      </c>
      <c r="VH47" s="157">
        <v>43</v>
      </c>
      <c r="VI47" s="157">
        <v>43</v>
      </c>
      <c r="VJ47" s="157">
        <v>0</v>
      </c>
      <c r="VK47" s="157">
        <v>0</v>
      </c>
      <c r="VL47" s="158">
        <f t="shared" si="74"/>
        <v>1</v>
      </c>
      <c r="VM47" s="132">
        <f t="shared" si="75"/>
        <v>0</v>
      </c>
      <c r="VO47" s="157" t="s">
        <v>63</v>
      </c>
      <c r="VP47" s="157">
        <v>43</v>
      </c>
      <c r="VQ47" s="157">
        <v>43</v>
      </c>
      <c r="VR47" s="157">
        <v>0</v>
      </c>
      <c r="VS47" s="157">
        <v>0</v>
      </c>
      <c r="VT47" s="158">
        <f t="shared" si="76"/>
        <v>1</v>
      </c>
      <c r="VU47" s="132">
        <f t="shared" si="77"/>
        <v>0</v>
      </c>
      <c r="VW47" s="157" t="s">
        <v>63</v>
      </c>
      <c r="VX47" s="157">
        <v>43</v>
      </c>
      <c r="VY47" s="157">
        <v>43</v>
      </c>
      <c r="VZ47" s="157">
        <v>0</v>
      </c>
      <c r="WA47" s="157">
        <v>0</v>
      </c>
      <c r="WB47" s="158">
        <f t="shared" si="78"/>
        <v>1</v>
      </c>
      <c r="WC47" s="132">
        <f t="shared" si="79"/>
        <v>0</v>
      </c>
      <c r="WE47" s="157" t="s">
        <v>63</v>
      </c>
      <c r="WF47" s="157">
        <v>43</v>
      </c>
      <c r="WG47" s="157">
        <v>43</v>
      </c>
      <c r="WH47" s="157">
        <v>0</v>
      </c>
      <c r="WI47" s="157">
        <v>0</v>
      </c>
      <c r="WJ47" s="158">
        <f t="shared" si="112"/>
        <v>1</v>
      </c>
      <c r="WK47" s="132">
        <f t="shared" si="113"/>
        <v>0</v>
      </c>
      <c r="WM47" s="157" t="s">
        <v>63</v>
      </c>
      <c r="WN47" s="157">
        <v>43</v>
      </c>
      <c r="WO47" s="157">
        <v>43</v>
      </c>
      <c r="WP47" s="157">
        <v>0</v>
      </c>
      <c r="WQ47" s="157">
        <v>0</v>
      </c>
      <c r="WR47" s="158">
        <f t="shared" si="82"/>
        <v>1</v>
      </c>
      <c r="WS47" s="132">
        <f t="shared" si="83"/>
        <v>0</v>
      </c>
      <c r="WU47" s="157" t="s">
        <v>63</v>
      </c>
      <c r="WV47" s="157">
        <v>43</v>
      </c>
      <c r="WW47" s="157">
        <v>43</v>
      </c>
      <c r="WX47" s="157">
        <v>0</v>
      </c>
      <c r="WY47" s="157">
        <v>0</v>
      </c>
      <c r="WZ47" s="158">
        <f t="shared" si="84"/>
        <v>1</v>
      </c>
      <c r="XA47" s="132">
        <f t="shared" si="85"/>
        <v>0</v>
      </c>
      <c r="XC47" s="157" t="s">
        <v>63</v>
      </c>
      <c r="XD47" s="157">
        <v>43</v>
      </c>
      <c r="XE47" s="157">
        <v>43</v>
      </c>
      <c r="XF47" s="157">
        <v>0</v>
      </c>
      <c r="XG47" s="157">
        <v>0</v>
      </c>
      <c r="XH47" s="158">
        <f t="shared" si="86"/>
        <v>1</v>
      </c>
      <c r="XI47" s="132">
        <f t="shared" si="87"/>
        <v>0</v>
      </c>
      <c r="XK47" s="157" t="s">
        <v>63</v>
      </c>
      <c r="XL47" s="157">
        <v>43</v>
      </c>
      <c r="XM47" s="157">
        <v>43</v>
      </c>
      <c r="XN47" s="157">
        <v>0</v>
      </c>
      <c r="XO47" s="157">
        <v>0</v>
      </c>
      <c r="XP47" s="158">
        <f t="shared" si="88"/>
        <v>1</v>
      </c>
      <c r="XQ47" s="132">
        <f t="shared" si="89"/>
        <v>0</v>
      </c>
      <c r="XS47" s="157" t="s">
        <v>63</v>
      </c>
      <c r="XT47" s="157">
        <v>43</v>
      </c>
      <c r="XU47" s="157">
        <v>43</v>
      </c>
      <c r="XV47" s="157">
        <v>0</v>
      </c>
      <c r="XW47" s="157">
        <v>0</v>
      </c>
      <c r="XX47" s="158">
        <f t="shared" si="90"/>
        <v>1</v>
      </c>
      <c r="XY47" s="132">
        <f t="shared" si="91"/>
        <v>0</v>
      </c>
      <c r="YA47" s="157" t="s">
        <v>63</v>
      </c>
      <c r="YB47" s="157">
        <v>43</v>
      </c>
      <c r="YC47" s="157">
        <v>43</v>
      </c>
      <c r="YD47" s="157">
        <v>0</v>
      </c>
      <c r="YE47" s="157">
        <v>0</v>
      </c>
      <c r="YF47" s="158">
        <f t="shared" si="92"/>
        <v>1</v>
      </c>
      <c r="YG47" s="132">
        <f t="shared" si="93"/>
        <v>0</v>
      </c>
      <c r="YI47" s="157" t="s">
        <v>63</v>
      </c>
      <c r="YJ47" s="157">
        <v>43</v>
      </c>
      <c r="YK47" s="157">
        <v>43</v>
      </c>
      <c r="YL47" s="157">
        <v>0</v>
      </c>
      <c r="YM47" s="157">
        <v>0</v>
      </c>
      <c r="YN47" s="158">
        <f t="shared" si="94"/>
        <v>1</v>
      </c>
      <c r="YO47" s="132">
        <f t="shared" si="95"/>
        <v>0</v>
      </c>
      <c r="YQ47" s="157" t="s">
        <v>63</v>
      </c>
      <c r="YR47" s="157">
        <v>43</v>
      </c>
      <c r="YS47" s="157">
        <v>43</v>
      </c>
      <c r="YT47" s="157">
        <v>0</v>
      </c>
      <c r="YU47" s="157">
        <v>0</v>
      </c>
      <c r="YV47" s="158">
        <f t="shared" si="96"/>
        <v>1</v>
      </c>
      <c r="YW47" s="132">
        <f t="shared" si="97"/>
        <v>0</v>
      </c>
      <c r="YY47" s="157" t="s">
        <v>63</v>
      </c>
      <c r="YZ47" s="157">
        <v>43</v>
      </c>
      <c r="ZA47" s="157">
        <v>43</v>
      </c>
      <c r="ZB47" s="157">
        <v>0</v>
      </c>
      <c r="ZC47" s="157">
        <v>0</v>
      </c>
      <c r="ZD47" s="158">
        <f t="shared" si="98"/>
        <v>1</v>
      </c>
      <c r="ZE47" s="132">
        <f t="shared" si="99"/>
        <v>0</v>
      </c>
      <c r="ZG47" s="157" t="s">
        <v>63</v>
      </c>
      <c r="ZH47" s="157">
        <v>43</v>
      </c>
      <c r="ZI47" s="157">
        <v>43</v>
      </c>
      <c r="ZJ47" s="157">
        <v>0</v>
      </c>
      <c r="ZK47" s="157">
        <v>0</v>
      </c>
      <c r="ZL47" s="158">
        <f t="shared" si="100"/>
        <v>1</v>
      </c>
      <c r="ZM47" s="132">
        <f t="shared" si="101"/>
        <v>0</v>
      </c>
      <c r="ZO47" s="157" t="s">
        <v>63</v>
      </c>
      <c r="ZP47" s="157">
        <v>43</v>
      </c>
      <c r="ZQ47" s="157">
        <v>43</v>
      </c>
      <c r="ZR47" s="157">
        <v>0</v>
      </c>
      <c r="ZS47" s="157">
        <v>0</v>
      </c>
      <c r="ZT47" s="158">
        <f t="shared" si="102"/>
        <v>1</v>
      </c>
      <c r="ZU47" s="132">
        <f t="shared" si="103"/>
        <v>0</v>
      </c>
      <c r="ZW47" s="157" t="s">
        <v>63</v>
      </c>
      <c r="ZX47" s="157">
        <v>43</v>
      </c>
      <c r="ZY47" s="157">
        <v>43</v>
      </c>
      <c r="ZZ47" s="157">
        <v>0</v>
      </c>
      <c r="AAA47" s="157">
        <v>0</v>
      </c>
      <c r="AAB47" s="158">
        <f t="shared" si="104"/>
        <v>1</v>
      </c>
      <c r="AAC47" s="132">
        <f t="shared" si="105"/>
        <v>0</v>
      </c>
      <c r="AAE47" s="157" t="s">
        <v>63</v>
      </c>
      <c r="AAF47" s="157">
        <v>43</v>
      </c>
      <c r="AAG47" s="157">
        <v>43</v>
      </c>
      <c r="AAH47" s="157">
        <v>0</v>
      </c>
      <c r="AAI47" s="157">
        <v>0</v>
      </c>
      <c r="AAJ47" s="158">
        <f t="shared" si="106"/>
        <v>1</v>
      </c>
      <c r="AAK47" s="132">
        <f t="shared" si="107"/>
        <v>0</v>
      </c>
    </row>
    <row r="48" spans="1:713" ht="15">
      <c r="A48" s="19">
        <v>1</v>
      </c>
      <c r="B48" s="19"/>
      <c r="C48" s="18" t="s">
        <v>63</v>
      </c>
      <c r="D48" s="18">
        <v>40</v>
      </c>
      <c r="E48" s="18">
        <v>40</v>
      </c>
      <c r="F48" s="18">
        <v>0</v>
      </c>
      <c r="G48" s="18">
        <v>0</v>
      </c>
      <c r="H48" s="19">
        <v>1</v>
      </c>
      <c r="J48" s="58" t="s">
        <v>63</v>
      </c>
      <c r="K48" s="58">
        <v>40</v>
      </c>
      <c r="L48" s="58">
        <v>40</v>
      </c>
      <c r="M48" s="58">
        <v>0</v>
      </c>
      <c r="N48" s="58">
        <v>0</v>
      </c>
      <c r="O48" s="59">
        <v>1</v>
      </c>
      <c r="P48" s="59">
        <f t="shared" si="115"/>
        <v>0</v>
      </c>
      <c r="R48" s="18" t="s">
        <v>63</v>
      </c>
      <c r="S48" s="18">
        <v>40</v>
      </c>
      <c r="T48" s="18">
        <v>40</v>
      </c>
      <c r="U48" s="18">
        <v>0</v>
      </c>
      <c r="V48" s="18">
        <v>0</v>
      </c>
      <c r="W48" s="19">
        <v>1</v>
      </c>
      <c r="X48" s="19">
        <f t="shared" si="116"/>
        <v>0</v>
      </c>
      <c r="Z48" s="51" t="s">
        <v>63</v>
      </c>
      <c r="AA48" s="51">
        <v>40</v>
      </c>
      <c r="AB48" s="52">
        <v>40</v>
      </c>
      <c r="AC48" s="53">
        <v>0</v>
      </c>
      <c r="AD48" s="51">
        <v>0</v>
      </c>
      <c r="AE48" s="54">
        <v>1</v>
      </c>
      <c r="AF48" s="19">
        <f t="shared" si="117"/>
        <v>0</v>
      </c>
      <c r="AH48" s="19">
        <v>1</v>
      </c>
      <c r="AI48" s="19">
        <f t="shared" si="118"/>
        <v>0</v>
      </c>
      <c r="AK48" s="18" t="s">
        <v>64</v>
      </c>
      <c r="AL48" s="18">
        <v>2</v>
      </c>
      <c r="AM48" s="18">
        <v>2</v>
      </c>
      <c r="AN48" s="18">
        <v>0</v>
      </c>
      <c r="AO48" s="18">
        <v>0</v>
      </c>
      <c r="AP48" s="19">
        <f t="shared" si="119"/>
        <v>1</v>
      </c>
      <c r="AQ48" s="19">
        <f t="shared" si="137"/>
        <v>0</v>
      </c>
      <c r="AS48" s="18" t="s">
        <v>64</v>
      </c>
      <c r="AT48" s="18">
        <v>2</v>
      </c>
      <c r="AU48" s="18">
        <v>2</v>
      </c>
      <c r="AV48" s="18">
        <v>0</v>
      </c>
      <c r="AW48" s="18">
        <v>0</v>
      </c>
      <c r="AX48" s="19">
        <v>1</v>
      </c>
      <c r="AY48" s="19">
        <f t="shared" si="120"/>
        <v>0</v>
      </c>
      <c r="BA48" s="18" t="s">
        <v>64</v>
      </c>
      <c r="BB48" s="18">
        <v>2</v>
      </c>
      <c r="BC48" s="18">
        <v>2</v>
      </c>
      <c r="BD48" s="18">
        <v>0</v>
      </c>
      <c r="BE48" s="18">
        <v>0</v>
      </c>
      <c r="BF48" s="19">
        <v>1</v>
      </c>
      <c r="BG48" s="19">
        <f t="shared" si="121"/>
        <v>0</v>
      </c>
      <c r="BI48" s="18" t="s">
        <v>64</v>
      </c>
      <c r="BJ48" s="18">
        <v>2</v>
      </c>
      <c r="BK48" s="18">
        <v>2</v>
      </c>
      <c r="BL48" s="18">
        <v>0</v>
      </c>
      <c r="BM48" s="18">
        <v>0</v>
      </c>
      <c r="BN48" s="19">
        <v>1</v>
      </c>
      <c r="BO48" s="19">
        <f t="shared" si="122"/>
        <v>0</v>
      </c>
      <c r="BQ48" s="18" t="s">
        <v>64</v>
      </c>
      <c r="BR48" s="18">
        <v>2</v>
      </c>
      <c r="BS48" s="18">
        <v>2</v>
      </c>
      <c r="BT48" s="18">
        <v>0</v>
      </c>
      <c r="BU48" s="18">
        <v>0</v>
      </c>
      <c r="BV48" s="19">
        <v>1</v>
      </c>
      <c r="BW48" s="19">
        <f t="shared" si="123"/>
        <v>0</v>
      </c>
      <c r="BY48" s="18" t="s">
        <v>64</v>
      </c>
      <c r="BZ48" s="18">
        <v>2</v>
      </c>
      <c r="CA48" s="18">
        <v>2</v>
      </c>
      <c r="CB48" s="18">
        <v>0</v>
      </c>
      <c r="CC48" s="18">
        <v>0</v>
      </c>
      <c r="CD48" s="19">
        <v>1</v>
      </c>
      <c r="CE48" s="19">
        <f t="shared" si="124"/>
        <v>0</v>
      </c>
      <c r="CG48" s="2" t="s">
        <v>64</v>
      </c>
      <c r="CH48" s="2">
        <v>2</v>
      </c>
      <c r="CI48" s="2">
        <v>2</v>
      </c>
      <c r="CJ48" s="2">
        <v>0</v>
      </c>
      <c r="CK48" s="2">
        <v>0</v>
      </c>
      <c r="CL48" s="4">
        <v>1</v>
      </c>
      <c r="CM48" s="19">
        <f t="shared" si="125"/>
        <v>0</v>
      </c>
      <c r="CO48" s="2" t="s">
        <v>64</v>
      </c>
      <c r="CP48" s="2">
        <v>2</v>
      </c>
      <c r="CQ48" s="2">
        <v>2</v>
      </c>
      <c r="CR48" s="2">
        <v>0</v>
      </c>
      <c r="CS48" s="2">
        <v>0</v>
      </c>
      <c r="CT48" s="4">
        <v>1</v>
      </c>
      <c r="CU48" s="19">
        <f t="shared" si="126"/>
        <v>0</v>
      </c>
      <c r="CW48" s="2" t="s">
        <v>64</v>
      </c>
      <c r="CX48" s="2">
        <v>2</v>
      </c>
      <c r="CY48" s="2">
        <v>2</v>
      </c>
      <c r="CZ48" s="2">
        <v>0</v>
      </c>
      <c r="DA48" s="2">
        <v>0</v>
      </c>
      <c r="DB48" s="4">
        <v>1</v>
      </c>
      <c r="DC48" s="19">
        <f t="shared" si="127"/>
        <v>0</v>
      </c>
      <c r="DE48" s="2" t="s">
        <v>64</v>
      </c>
      <c r="DF48" s="2">
        <v>2</v>
      </c>
      <c r="DG48" s="2">
        <v>2</v>
      </c>
      <c r="DH48" s="2">
        <v>0</v>
      </c>
      <c r="DI48" s="2">
        <v>0</v>
      </c>
      <c r="DJ48" s="4">
        <v>1</v>
      </c>
      <c r="DK48" s="19">
        <f t="shared" si="128"/>
        <v>0</v>
      </c>
      <c r="DM48" s="2" t="s">
        <v>64</v>
      </c>
      <c r="DN48" s="2">
        <v>2</v>
      </c>
      <c r="DO48" s="2">
        <v>2</v>
      </c>
      <c r="DP48" s="2">
        <v>0</v>
      </c>
      <c r="DQ48" s="2">
        <v>0</v>
      </c>
      <c r="DR48" s="4">
        <v>1</v>
      </c>
      <c r="DS48" s="19">
        <f t="shared" si="129"/>
        <v>0</v>
      </c>
      <c r="DU48" s="2" t="s">
        <v>64</v>
      </c>
      <c r="DV48" s="2">
        <v>2</v>
      </c>
      <c r="DW48" s="2">
        <v>2</v>
      </c>
      <c r="DX48" s="2">
        <v>0</v>
      </c>
      <c r="DY48" s="2">
        <v>0</v>
      </c>
      <c r="DZ48" s="4">
        <v>1</v>
      </c>
      <c r="EA48" s="19">
        <f t="shared" si="130"/>
        <v>0</v>
      </c>
      <c r="EC48" s="2" t="s">
        <v>64</v>
      </c>
      <c r="ED48" s="2">
        <v>2</v>
      </c>
      <c r="EE48" s="2">
        <v>2</v>
      </c>
      <c r="EF48" s="2">
        <v>0</v>
      </c>
      <c r="EG48" s="2">
        <v>0</v>
      </c>
      <c r="EH48" s="4">
        <v>1</v>
      </c>
      <c r="EI48" s="19">
        <f t="shared" si="131"/>
        <v>0</v>
      </c>
      <c r="EK48" s="2" t="s">
        <v>64</v>
      </c>
      <c r="EL48" s="2">
        <v>2</v>
      </c>
      <c r="EM48" s="2">
        <v>2</v>
      </c>
      <c r="EN48" s="2">
        <v>0</v>
      </c>
      <c r="EO48" s="2">
        <v>0</v>
      </c>
      <c r="EP48" s="4">
        <v>1</v>
      </c>
      <c r="EQ48" s="19">
        <f t="shared" si="132"/>
        <v>0</v>
      </c>
      <c r="ES48" s="2" t="s">
        <v>64</v>
      </c>
      <c r="ET48" s="2">
        <v>2</v>
      </c>
      <c r="EU48" s="2">
        <v>2</v>
      </c>
      <c r="EV48" s="2">
        <v>0</v>
      </c>
      <c r="EW48" s="2">
        <v>0</v>
      </c>
      <c r="EX48" s="4">
        <v>1</v>
      </c>
      <c r="EY48" s="19">
        <f t="shared" si="133"/>
        <v>0</v>
      </c>
      <c r="FA48" s="2" t="s">
        <v>64</v>
      </c>
      <c r="FB48" s="2">
        <v>2</v>
      </c>
      <c r="FC48" s="2">
        <v>2</v>
      </c>
      <c r="FD48" s="2">
        <v>0</v>
      </c>
      <c r="FE48" s="2">
        <v>0</v>
      </c>
      <c r="FF48" s="4">
        <v>1</v>
      </c>
      <c r="FG48" s="19">
        <f t="shared" si="134"/>
        <v>0</v>
      </c>
      <c r="FI48" s="2" t="s">
        <v>64</v>
      </c>
      <c r="FJ48" s="2">
        <v>2</v>
      </c>
      <c r="FK48" s="2">
        <v>2</v>
      </c>
      <c r="FL48" s="2">
        <v>0</v>
      </c>
      <c r="FM48" s="2">
        <v>0</v>
      </c>
      <c r="FN48" s="4">
        <v>1</v>
      </c>
      <c r="FO48" s="19">
        <f t="shared" si="135"/>
        <v>0</v>
      </c>
      <c r="FQ48" s="2" t="s">
        <v>64</v>
      </c>
      <c r="FR48" s="2">
        <v>2</v>
      </c>
      <c r="FS48" s="2">
        <v>2</v>
      </c>
      <c r="FT48" s="2">
        <v>0</v>
      </c>
      <c r="FU48" s="2">
        <v>0</v>
      </c>
      <c r="FV48" s="4">
        <v>1</v>
      </c>
      <c r="FW48" s="19">
        <f t="shared" si="136"/>
        <v>0</v>
      </c>
      <c r="FY48" s="2" t="s">
        <v>64</v>
      </c>
      <c r="FZ48" s="2">
        <v>2</v>
      </c>
      <c r="GA48" s="2">
        <v>2</v>
      </c>
      <c r="GB48" s="2">
        <v>0</v>
      </c>
      <c r="GC48" s="2">
        <v>0</v>
      </c>
      <c r="GD48" s="4">
        <v>1</v>
      </c>
      <c r="GE48" s="19">
        <f t="shared" si="23"/>
        <v>0</v>
      </c>
      <c r="GG48" s="2" t="s">
        <v>64</v>
      </c>
      <c r="GH48" s="2">
        <v>2</v>
      </c>
      <c r="GI48" s="2">
        <v>2</v>
      </c>
      <c r="GJ48" s="2">
        <v>0</v>
      </c>
      <c r="GK48" s="2">
        <v>0</v>
      </c>
      <c r="GL48" s="4">
        <v>1</v>
      </c>
      <c r="GM48" s="19">
        <f t="shared" si="24"/>
        <v>0</v>
      </c>
      <c r="GO48" s="2" t="s">
        <v>64</v>
      </c>
      <c r="GP48" s="2">
        <v>2</v>
      </c>
      <c r="GQ48" s="2">
        <v>2</v>
      </c>
      <c r="GR48" s="2">
        <v>0</v>
      </c>
      <c r="GS48" s="2">
        <v>0</v>
      </c>
      <c r="GT48" s="4">
        <v>1</v>
      </c>
      <c r="GU48" s="19">
        <f t="shared" si="25"/>
        <v>0</v>
      </c>
      <c r="GW48" s="2" t="s">
        <v>64</v>
      </c>
      <c r="GX48" s="2">
        <v>2</v>
      </c>
      <c r="GY48" s="2">
        <v>2</v>
      </c>
      <c r="GZ48" s="2">
        <v>0</v>
      </c>
      <c r="HA48" s="2">
        <v>0</v>
      </c>
      <c r="HB48" s="4">
        <v>1</v>
      </c>
      <c r="HC48" s="19">
        <f t="shared" si="26"/>
        <v>0</v>
      </c>
      <c r="HE48" s="2" t="s">
        <v>64</v>
      </c>
      <c r="HF48" s="2">
        <v>2</v>
      </c>
      <c r="HG48" s="2">
        <v>2</v>
      </c>
      <c r="HH48" s="2">
        <v>0</v>
      </c>
      <c r="HI48" s="2">
        <v>0</v>
      </c>
      <c r="HJ48" s="4">
        <v>1</v>
      </c>
      <c r="HK48" s="19">
        <f t="shared" si="27"/>
        <v>0</v>
      </c>
      <c r="HM48" s="2" t="s">
        <v>64</v>
      </c>
      <c r="HN48" s="2">
        <v>2</v>
      </c>
      <c r="HO48" s="2">
        <v>2</v>
      </c>
      <c r="HP48" s="2">
        <v>0</v>
      </c>
      <c r="HQ48" s="2">
        <v>0</v>
      </c>
      <c r="HR48" s="4">
        <v>1</v>
      </c>
      <c r="HS48" s="19">
        <f t="shared" si="28"/>
        <v>0</v>
      </c>
      <c r="HU48" s="2" t="s">
        <v>64</v>
      </c>
      <c r="HV48" s="2">
        <v>2</v>
      </c>
      <c r="HW48" s="2">
        <v>2</v>
      </c>
      <c r="HX48" s="2">
        <v>0</v>
      </c>
      <c r="HY48" s="2">
        <v>0</v>
      </c>
      <c r="HZ48" s="4">
        <v>1</v>
      </c>
      <c r="IA48" s="19">
        <f t="shared" si="29"/>
        <v>0</v>
      </c>
      <c r="IC48" s="2" t="s">
        <v>64</v>
      </c>
      <c r="ID48" s="2">
        <v>2</v>
      </c>
      <c r="IE48" s="2">
        <v>2</v>
      </c>
      <c r="IF48" s="2">
        <v>0</v>
      </c>
      <c r="IG48" s="2">
        <v>0</v>
      </c>
      <c r="IH48" s="4">
        <v>1</v>
      </c>
      <c r="II48" s="19">
        <f t="shared" si="30"/>
        <v>0</v>
      </c>
      <c r="IK48" s="2" t="s">
        <v>64</v>
      </c>
      <c r="IL48" s="2">
        <v>2</v>
      </c>
      <c r="IM48" s="2">
        <v>2</v>
      </c>
      <c r="IN48" s="2">
        <v>0</v>
      </c>
      <c r="IO48" s="2">
        <v>0</v>
      </c>
      <c r="IP48" s="4">
        <v>1</v>
      </c>
      <c r="IQ48" s="19">
        <f t="shared" si="31"/>
        <v>0</v>
      </c>
      <c r="IS48" s="2" t="s">
        <v>64</v>
      </c>
      <c r="IT48" s="2">
        <v>2</v>
      </c>
      <c r="IU48" s="2">
        <v>2</v>
      </c>
      <c r="IV48" s="2">
        <v>0</v>
      </c>
      <c r="IW48" s="2">
        <v>0</v>
      </c>
      <c r="IX48" s="4">
        <v>1</v>
      </c>
      <c r="IY48" s="19">
        <f t="shared" si="32"/>
        <v>0</v>
      </c>
      <c r="JA48" s="2" t="s">
        <v>64</v>
      </c>
      <c r="JB48" s="2">
        <v>2</v>
      </c>
      <c r="JC48" s="2">
        <v>2</v>
      </c>
      <c r="JD48" s="2">
        <v>0</v>
      </c>
      <c r="JE48" s="2">
        <v>0</v>
      </c>
      <c r="JF48" s="4">
        <v>1</v>
      </c>
      <c r="JG48" s="19">
        <f t="shared" si="33"/>
        <v>0</v>
      </c>
      <c r="JI48" s="2" t="s">
        <v>64</v>
      </c>
      <c r="JJ48" s="2">
        <v>2</v>
      </c>
      <c r="JK48" s="2">
        <v>2</v>
      </c>
      <c r="JL48" s="2">
        <v>0</v>
      </c>
      <c r="JM48" s="2">
        <v>0</v>
      </c>
      <c r="JN48" s="4">
        <v>1</v>
      </c>
      <c r="JO48" s="19">
        <f t="shared" si="34"/>
        <v>0</v>
      </c>
      <c r="JQ48" s="2" t="s">
        <v>64</v>
      </c>
      <c r="JR48" s="2">
        <v>2</v>
      </c>
      <c r="JS48" s="2">
        <v>2</v>
      </c>
      <c r="JT48" s="2">
        <v>0</v>
      </c>
      <c r="JU48" s="2">
        <v>0</v>
      </c>
      <c r="JV48" s="4">
        <v>1</v>
      </c>
      <c r="JW48" s="19">
        <f t="shared" si="35"/>
        <v>0</v>
      </c>
      <c r="JY48" s="2" t="s">
        <v>64</v>
      </c>
      <c r="JZ48" s="2">
        <v>2</v>
      </c>
      <c r="KA48" s="2">
        <v>2</v>
      </c>
      <c r="KB48" s="2">
        <v>0</v>
      </c>
      <c r="KC48" s="2">
        <v>0</v>
      </c>
      <c r="KD48" s="4">
        <v>1</v>
      </c>
      <c r="KE48" s="19">
        <f t="shared" si="36"/>
        <v>0</v>
      </c>
      <c r="KG48" s="2" t="s">
        <v>64</v>
      </c>
      <c r="KH48" s="2">
        <v>2</v>
      </c>
      <c r="KI48" s="2">
        <v>2</v>
      </c>
      <c r="KJ48" s="2">
        <v>0</v>
      </c>
      <c r="KK48" s="2">
        <v>0</v>
      </c>
      <c r="KL48" s="4">
        <v>1</v>
      </c>
      <c r="KM48" s="19">
        <f t="shared" si="37"/>
        <v>0</v>
      </c>
      <c r="KO48" s="2" t="s">
        <v>64</v>
      </c>
      <c r="KP48" s="2">
        <v>10</v>
      </c>
      <c r="KQ48" s="2">
        <v>10</v>
      </c>
      <c r="KR48" s="2">
        <v>0</v>
      </c>
      <c r="KS48" s="2">
        <v>0</v>
      </c>
      <c r="KT48" s="4">
        <v>1</v>
      </c>
      <c r="KU48" s="19">
        <f t="shared" si="38"/>
        <v>0</v>
      </c>
      <c r="KW48" s="2" t="s">
        <v>64</v>
      </c>
      <c r="KX48" s="2">
        <v>10</v>
      </c>
      <c r="KY48" s="2">
        <v>10</v>
      </c>
      <c r="KZ48" s="2">
        <v>0</v>
      </c>
      <c r="LA48" s="2">
        <v>0</v>
      </c>
      <c r="LB48" s="4">
        <v>1</v>
      </c>
      <c r="LC48" s="19">
        <f t="shared" si="39"/>
        <v>0</v>
      </c>
      <c r="LE48" s="2" t="s">
        <v>64</v>
      </c>
      <c r="LF48" s="2">
        <v>10</v>
      </c>
      <c r="LG48" s="2">
        <v>10</v>
      </c>
      <c r="LH48" s="2">
        <v>0</v>
      </c>
      <c r="LI48" s="2">
        <v>0</v>
      </c>
      <c r="LJ48" s="4">
        <v>1</v>
      </c>
      <c r="LK48" s="19">
        <f t="shared" si="40"/>
        <v>0</v>
      </c>
      <c r="LM48" s="2" t="s">
        <v>64</v>
      </c>
      <c r="LN48" s="2">
        <v>10</v>
      </c>
      <c r="LO48" s="2">
        <v>10</v>
      </c>
      <c r="LP48" s="2">
        <v>0</v>
      </c>
      <c r="LQ48" s="2">
        <v>0</v>
      </c>
      <c r="LR48" s="4">
        <v>1</v>
      </c>
      <c r="LS48" s="19">
        <f t="shared" si="41"/>
        <v>0</v>
      </c>
      <c r="LU48" s="2" t="s">
        <v>64</v>
      </c>
      <c r="LV48" s="2">
        <v>10</v>
      </c>
      <c r="LW48" s="2">
        <v>10</v>
      </c>
      <c r="LX48" s="2">
        <v>0</v>
      </c>
      <c r="LY48" s="2">
        <v>0</v>
      </c>
      <c r="LZ48" s="4">
        <v>1</v>
      </c>
      <c r="MA48" s="19">
        <f t="shared" si="42"/>
        <v>0</v>
      </c>
      <c r="MC48" s="2" t="s">
        <v>64</v>
      </c>
      <c r="MD48" s="2">
        <v>10</v>
      </c>
      <c r="ME48" s="2">
        <v>10</v>
      </c>
      <c r="MF48" s="2">
        <v>0</v>
      </c>
      <c r="MG48" s="2">
        <v>0</v>
      </c>
      <c r="MH48" s="4">
        <f t="shared" si="108"/>
        <v>1</v>
      </c>
      <c r="MI48" s="19">
        <f t="shared" si="43"/>
        <v>0</v>
      </c>
      <c r="MK48" s="2" t="s">
        <v>64</v>
      </c>
      <c r="ML48" s="2">
        <v>10</v>
      </c>
      <c r="MM48" s="2">
        <v>10</v>
      </c>
      <c r="MN48" s="2">
        <v>0</v>
      </c>
      <c r="MO48" s="2">
        <v>0</v>
      </c>
      <c r="MP48" s="4">
        <v>1</v>
      </c>
      <c r="MQ48" s="19">
        <f t="shared" si="109"/>
        <v>0</v>
      </c>
      <c r="MS48" s="2" t="s">
        <v>64</v>
      </c>
      <c r="MT48" s="2">
        <v>10</v>
      </c>
      <c r="MU48" s="2">
        <v>10</v>
      </c>
      <c r="MV48" s="2">
        <v>0</v>
      </c>
      <c r="MW48" s="2">
        <v>0</v>
      </c>
      <c r="MX48" s="4">
        <v>1</v>
      </c>
      <c r="MY48" s="19">
        <f t="shared" si="44"/>
        <v>0</v>
      </c>
      <c r="NA48" s="2" t="s">
        <v>64</v>
      </c>
      <c r="NB48" s="2">
        <v>10</v>
      </c>
      <c r="NC48" s="2">
        <v>10</v>
      </c>
      <c r="ND48" s="2">
        <v>0</v>
      </c>
      <c r="NE48" s="2">
        <v>0</v>
      </c>
      <c r="NF48" s="4">
        <v>1</v>
      </c>
      <c r="NG48" s="19">
        <f t="shared" si="45"/>
        <v>0</v>
      </c>
      <c r="NI48" s="2" t="s">
        <v>64</v>
      </c>
      <c r="NJ48" s="2">
        <v>10</v>
      </c>
      <c r="NK48" s="2">
        <v>10</v>
      </c>
      <c r="NL48" s="2">
        <v>0</v>
      </c>
      <c r="NM48" s="2">
        <v>0</v>
      </c>
      <c r="NN48" s="4">
        <v>1</v>
      </c>
      <c r="NO48" s="19">
        <f t="shared" si="46"/>
        <v>0</v>
      </c>
      <c r="NQ48" s="2" t="s">
        <v>64</v>
      </c>
      <c r="NR48" s="2">
        <v>10</v>
      </c>
      <c r="NS48" s="2">
        <v>10</v>
      </c>
      <c r="NT48" s="2">
        <v>0</v>
      </c>
      <c r="NU48" s="2">
        <v>0</v>
      </c>
      <c r="NV48" s="4">
        <v>1</v>
      </c>
      <c r="NW48" s="19">
        <f t="shared" si="47"/>
        <v>0</v>
      </c>
      <c r="NY48" s="2" t="s">
        <v>64</v>
      </c>
      <c r="NZ48" s="2">
        <v>10</v>
      </c>
      <c r="OA48" s="2">
        <v>10</v>
      </c>
      <c r="OB48" s="2">
        <v>0</v>
      </c>
      <c r="OC48" s="2">
        <v>0</v>
      </c>
      <c r="OD48" s="4">
        <v>1</v>
      </c>
      <c r="OE48" s="19">
        <f t="shared" si="48"/>
        <v>0</v>
      </c>
      <c r="OG48" s="2" t="s">
        <v>64</v>
      </c>
      <c r="OH48" s="2">
        <v>10</v>
      </c>
      <c r="OI48" s="2">
        <v>10</v>
      </c>
      <c r="OJ48" s="2">
        <v>0</v>
      </c>
      <c r="OK48" s="2">
        <v>0</v>
      </c>
      <c r="OL48" s="4">
        <v>1</v>
      </c>
      <c r="OM48" s="19">
        <f t="shared" si="114"/>
        <v>0</v>
      </c>
      <c r="OO48" s="2" t="s">
        <v>64</v>
      </c>
      <c r="OP48" s="2">
        <v>10</v>
      </c>
      <c r="OQ48" s="2">
        <v>10</v>
      </c>
      <c r="OR48" s="2">
        <v>0</v>
      </c>
      <c r="OS48" s="2">
        <v>0</v>
      </c>
      <c r="OT48" s="4">
        <f t="shared" si="110"/>
        <v>1</v>
      </c>
      <c r="OU48" s="19">
        <f t="shared" si="50"/>
        <v>0</v>
      </c>
      <c r="OW48" s="129" t="s">
        <v>64</v>
      </c>
      <c r="OX48" s="129">
        <v>10</v>
      </c>
      <c r="OY48" s="129">
        <v>10</v>
      </c>
      <c r="OZ48" s="129">
        <v>0</v>
      </c>
      <c r="PA48" s="129">
        <v>0</v>
      </c>
      <c r="PB48" s="135">
        <v>1</v>
      </c>
      <c r="PC48" s="132">
        <v>0</v>
      </c>
      <c r="PD48" s="129"/>
      <c r="PE48" s="129" t="s">
        <v>64</v>
      </c>
      <c r="PF48" s="129">
        <v>10</v>
      </c>
      <c r="PG48" s="129">
        <v>10</v>
      </c>
      <c r="PH48" s="129">
        <v>0</v>
      </c>
      <c r="PI48" s="129">
        <v>0</v>
      </c>
      <c r="PJ48" s="135">
        <v>1</v>
      </c>
      <c r="PK48" s="132">
        <v>0</v>
      </c>
      <c r="PM48" s="156" t="s">
        <v>64</v>
      </c>
      <c r="PN48" s="156">
        <v>10</v>
      </c>
      <c r="PO48" s="156">
        <v>10</v>
      </c>
      <c r="PP48" s="156">
        <v>0</v>
      </c>
      <c r="PQ48" s="156">
        <v>0</v>
      </c>
      <c r="PR48" s="162">
        <v>1</v>
      </c>
      <c r="PS48" s="132">
        <f t="shared" si="51"/>
        <v>0</v>
      </c>
      <c r="PT48" s="121"/>
      <c r="PU48" s="156" t="s">
        <v>64</v>
      </c>
      <c r="PV48" s="156">
        <v>10</v>
      </c>
      <c r="PW48" s="156">
        <v>10</v>
      </c>
      <c r="PX48" s="156">
        <v>0</v>
      </c>
      <c r="PY48" s="156">
        <v>0</v>
      </c>
      <c r="PZ48" s="162">
        <v>1</v>
      </c>
      <c r="QA48" s="132">
        <f t="shared" si="52"/>
        <v>0</v>
      </c>
      <c r="QB48" s="121"/>
      <c r="QC48" s="156" t="s">
        <v>64</v>
      </c>
      <c r="QD48" s="156">
        <v>10</v>
      </c>
      <c r="QE48" s="156">
        <v>10</v>
      </c>
      <c r="QF48" s="156">
        <v>0</v>
      </c>
      <c r="QG48" s="156">
        <v>0</v>
      </c>
      <c r="QH48" s="162">
        <v>1</v>
      </c>
      <c r="QI48" s="132">
        <f t="shared" si="53"/>
        <v>0</v>
      </c>
      <c r="QJ48" s="121"/>
      <c r="QK48" s="156" t="s">
        <v>64</v>
      </c>
      <c r="QL48" s="156">
        <v>10</v>
      </c>
      <c r="QM48" s="156">
        <v>10</v>
      </c>
      <c r="QN48" s="156">
        <v>0</v>
      </c>
      <c r="QO48" s="156">
        <v>0</v>
      </c>
      <c r="QP48" s="162">
        <v>1</v>
      </c>
      <c r="QQ48" s="132">
        <f t="shared" si="54"/>
        <v>0</v>
      </c>
      <c r="QR48" s="121"/>
      <c r="QS48" s="156" t="s">
        <v>64</v>
      </c>
      <c r="QT48" s="156">
        <v>10</v>
      </c>
      <c r="QU48" s="156">
        <v>10</v>
      </c>
      <c r="QV48" s="156">
        <v>0</v>
      </c>
      <c r="QW48" s="156">
        <v>0</v>
      </c>
      <c r="QX48" s="162">
        <v>1</v>
      </c>
      <c r="QY48" s="158">
        <f t="shared" si="55"/>
        <v>0</v>
      </c>
      <c r="QZ48" s="121"/>
      <c r="RA48" s="156" t="s">
        <v>64</v>
      </c>
      <c r="RB48" s="156">
        <v>10</v>
      </c>
      <c r="RC48" s="156">
        <v>10</v>
      </c>
      <c r="RD48" s="156">
        <v>0</v>
      </c>
      <c r="RE48" s="156">
        <v>0</v>
      </c>
      <c r="RF48" s="162">
        <v>1</v>
      </c>
      <c r="RG48" s="132">
        <f t="shared" si="56"/>
        <v>0</v>
      </c>
      <c r="RH48" s="121"/>
      <c r="RI48" s="121"/>
      <c r="RJ48" s="156" t="s">
        <v>64</v>
      </c>
      <c r="RK48" s="156">
        <v>10</v>
      </c>
      <c r="RL48" s="156">
        <v>10</v>
      </c>
      <c r="RM48" s="156">
        <v>0</v>
      </c>
      <c r="RN48" s="156">
        <v>0</v>
      </c>
      <c r="RO48" s="162">
        <f t="shared" si="57"/>
        <v>1</v>
      </c>
      <c r="RP48" s="132">
        <f t="shared" si="58"/>
        <v>0</v>
      </c>
      <c r="RQ48" s="121"/>
      <c r="RR48" s="121"/>
      <c r="RS48" s="121"/>
      <c r="RT48" s="121"/>
      <c r="RU48" s="121"/>
      <c r="RV48" s="121"/>
      <c r="RW48" s="132"/>
      <c r="RX48" s="121"/>
      <c r="RY48" s="121"/>
      <c r="RZ48" s="121"/>
      <c r="SA48" s="121"/>
      <c r="SB48" s="121"/>
      <c r="SC48" s="121"/>
      <c r="SD48" s="132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U48" s="157" t="s">
        <v>64</v>
      </c>
      <c r="SV48" s="157">
        <v>10</v>
      </c>
      <c r="SW48" s="157">
        <v>10</v>
      </c>
      <c r="SX48" s="157">
        <v>0</v>
      </c>
      <c r="SY48" s="157">
        <v>0</v>
      </c>
      <c r="SZ48" s="158">
        <f t="shared" si="111"/>
        <v>1</v>
      </c>
      <c r="TA48" s="132">
        <f t="shared" si="59"/>
        <v>0</v>
      </c>
      <c r="TC48" s="157" t="s">
        <v>64</v>
      </c>
      <c r="TD48" s="157">
        <v>10</v>
      </c>
      <c r="TE48" s="157">
        <v>10</v>
      </c>
      <c r="TF48" s="157">
        <v>0</v>
      </c>
      <c r="TG48" s="157">
        <v>0</v>
      </c>
      <c r="TH48" s="158">
        <f t="shared" si="60"/>
        <v>1</v>
      </c>
      <c r="TI48" s="132">
        <f t="shared" si="61"/>
        <v>0</v>
      </c>
      <c r="TK48" s="157" t="s">
        <v>64</v>
      </c>
      <c r="TL48" s="157">
        <v>10</v>
      </c>
      <c r="TM48" s="157">
        <v>10</v>
      </c>
      <c r="TN48" s="157">
        <v>0</v>
      </c>
      <c r="TO48" s="157">
        <v>0</v>
      </c>
      <c r="TP48" s="158">
        <f t="shared" si="62"/>
        <v>1</v>
      </c>
      <c r="TQ48" s="132">
        <f t="shared" si="63"/>
        <v>0</v>
      </c>
      <c r="TS48" s="157" t="s">
        <v>64</v>
      </c>
      <c r="TT48" s="157">
        <v>10</v>
      </c>
      <c r="TU48" s="157">
        <v>10</v>
      </c>
      <c r="TV48" s="157">
        <v>0</v>
      </c>
      <c r="TW48" s="157">
        <v>0</v>
      </c>
      <c r="TX48" s="158">
        <f t="shared" si="64"/>
        <v>1</v>
      </c>
      <c r="TY48" s="132">
        <f t="shared" si="65"/>
        <v>0</v>
      </c>
      <c r="UA48" s="157" t="s">
        <v>64</v>
      </c>
      <c r="UB48" s="157">
        <v>10</v>
      </c>
      <c r="UC48" s="157">
        <v>10</v>
      </c>
      <c r="UD48" s="157">
        <v>0</v>
      </c>
      <c r="UE48" s="157">
        <v>0</v>
      </c>
      <c r="UF48" s="158">
        <f t="shared" si="66"/>
        <v>1</v>
      </c>
      <c r="UG48" s="132">
        <f t="shared" si="67"/>
        <v>0</v>
      </c>
      <c r="UI48" s="157" t="s">
        <v>64</v>
      </c>
      <c r="UJ48" s="157">
        <v>10</v>
      </c>
      <c r="UK48" s="157">
        <v>10</v>
      </c>
      <c r="UL48" s="157">
        <v>0</v>
      </c>
      <c r="UM48" s="157">
        <v>0</v>
      </c>
      <c r="UN48" s="158">
        <f t="shared" si="68"/>
        <v>1</v>
      </c>
      <c r="UO48" s="132">
        <f t="shared" si="69"/>
        <v>0</v>
      </c>
      <c r="UQ48" s="157" t="s">
        <v>64</v>
      </c>
      <c r="UR48" s="157">
        <v>10</v>
      </c>
      <c r="US48" s="157">
        <v>10</v>
      </c>
      <c r="UT48" s="157">
        <v>0</v>
      </c>
      <c r="UU48" s="157">
        <v>0</v>
      </c>
      <c r="UV48" s="158">
        <f t="shared" si="70"/>
        <v>1</v>
      </c>
      <c r="UW48" s="132">
        <f t="shared" si="71"/>
        <v>0</v>
      </c>
      <c r="UY48" s="157" t="s">
        <v>64</v>
      </c>
      <c r="UZ48" s="157">
        <v>10</v>
      </c>
      <c r="VA48" s="157">
        <v>10</v>
      </c>
      <c r="VB48" s="157">
        <v>0</v>
      </c>
      <c r="VC48" s="157">
        <v>0</v>
      </c>
      <c r="VD48" s="158">
        <f t="shared" si="72"/>
        <v>1</v>
      </c>
      <c r="VE48" s="132">
        <f t="shared" si="73"/>
        <v>0</v>
      </c>
      <c r="VG48" s="157" t="s">
        <v>64</v>
      </c>
      <c r="VH48" s="157">
        <v>10</v>
      </c>
      <c r="VI48" s="157">
        <v>10</v>
      </c>
      <c r="VJ48" s="157">
        <v>0</v>
      </c>
      <c r="VK48" s="157">
        <v>0</v>
      </c>
      <c r="VL48" s="158">
        <f t="shared" si="74"/>
        <v>1</v>
      </c>
      <c r="VM48" s="132">
        <f t="shared" si="75"/>
        <v>0</v>
      </c>
      <c r="VO48" s="157" t="s">
        <v>64</v>
      </c>
      <c r="VP48" s="157">
        <v>10</v>
      </c>
      <c r="VQ48" s="157">
        <v>10</v>
      </c>
      <c r="VR48" s="157">
        <v>0</v>
      </c>
      <c r="VS48" s="157">
        <v>0</v>
      </c>
      <c r="VT48" s="158">
        <f t="shared" si="76"/>
        <v>1</v>
      </c>
      <c r="VU48" s="132">
        <f t="shared" si="77"/>
        <v>0</v>
      </c>
      <c r="VW48" s="157" t="s">
        <v>64</v>
      </c>
      <c r="VX48" s="157">
        <v>10</v>
      </c>
      <c r="VY48" s="157">
        <v>10</v>
      </c>
      <c r="VZ48" s="157">
        <v>0</v>
      </c>
      <c r="WA48" s="157">
        <v>0</v>
      </c>
      <c r="WB48" s="158">
        <f t="shared" si="78"/>
        <v>1</v>
      </c>
      <c r="WC48" s="132">
        <f t="shared" si="79"/>
        <v>0</v>
      </c>
      <c r="WE48" s="157" t="s">
        <v>64</v>
      </c>
      <c r="WF48" s="157">
        <v>10</v>
      </c>
      <c r="WG48" s="157">
        <v>10</v>
      </c>
      <c r="WH48" s="157">
        <v>0</v>
      </c>
      <c r="WI48" s="157">
        <v>0</v>
      </c>
      <c r="WJ48" s="158">
        <f t="shared" si="112"/>
        <v>1</v>
      </c>
      <c r="WK48" s="132">
        <f t="shared" si="113"/>
        <v>0</v>
      </c>
      <c r="WM48" s="157" t="s">
        <v>64</v>
      </c>
      <c r="WN48" s="157">
        <v>10</v>
      </c>
      <c r="WO48" s="157">
        <v>10</v>
      </c>
      <c r="WP48" s="157">
        <v>0</v>
      </c>
      <c r="WQ48" s="157">
        <v>0</v>
      </c>
      <c r="WR48" s="158">
        <f t="shared" si="82"/>
        <v>1</v>
      </c>
      <c r="WS48" s="132">
        <f t="shared" si="83"/>
        <v>0</v>
      </c>
      <c r="WU48" s="157" t="s">
        <v>64</v>
      </c>
      <c r="WV48" s="157">
        <v>10</v>
      </c>
      <c r="WW48" s="157">
        <v>10</v>
      </c>
      <c r="WX48" s="157">
        <v>0</v>
      </c>
      <c r="WY48" s="157">
        <v>0</v>
      </c>
      <c r="WZ48" s="158">
        <f t="shared" si="84"/>
        <v>1</v>
      </c>
      <c r="XA48" s="132">
        <f t="shared" si="85"/>
        <v>0</v>
      </c>
      <c r="XC48" s="157" t="s">
        <v>64</v>
      </c>
      <c r="XD48" s="157">
        <v>10</v>
      </c>
      <c r="XE48" s="157">
        <v>10</v>
      </c>
      <c r="XF48" s="157">
        <v>0</v>
      </c>
      <c r="XG48" s="157">
        <v>0</v>
      </c>
      <c r="XH48" s="158">
        <f t="shared" si="86"/>
        <v>1</v>
      </c>
      <c r="XI48" s="132">
        <f t="shared" si="87"/>
        <v>0</v>
      </c>
      <c r="XK48" s="157" t="s">
        <v>64</v>
      </c>
      <c r="XL48" s="157">
        <v>10</v>
      </c>
      <c r="XM48" s="157">
        <v>10</v>
      </c>
      <c r="XN48" s="157">
        <v>0</v>
      </c>
      <c r="XO48" s="157">
        <v>0</v>
      </c>
      <c r="XP48" s="158">
        <f t="shared" si="88"/>
        <v>1</v>
      </c>
      <c r="XQ48" s="132">
        <f t="shared" si="89"/>
        <v>0</v>
      </c>
      <c r="XS48" s="157" t="s">
        <v>64</v>
      </c>
      <c r="XT48" s="157">
        <v>10</v>
      </c>
      <c r="XU48" s="157">
        <v>10</v>
      </c>
      <c r="XV48" s="157">
        <v>0</v>
      </c>
      <c r="XW48" s="157">
        <v>0</v>
      </c>
      <c r="XX48" s="158">
        <f t="shared" si="90"/>
        <v>1</v>
      </c>
      <c r="XY48" s="132">
        <f t="shared" si="91"/>
        <v>0</v>
      </c>
      <c r="YA48" s="157" t="s">
        <v>64</v>
      </c>
      <c r="YB48" s="157">
        <v>10</v>
      </c>
      <c r="YC48" s="157">
        <v>10</v>
      </c>
      <c r="YD48" s="157">
        <v>0</v>
      </c>
      <c r="YE48" s="157">
        <v>0</v>
      </c>
      <c r="YF48" s="158">
        <f t="shared" si="92"/>
        <v>1</v>
      </c>
      <c r="YG48" s="132">
        <f t="shared" si="93"/>
        <v>0</v>
      </c>
      <c r="YI48" s="157" t="s">
        <v>64</v>
      </c>
      <c r="YJ48" s="157">
        <v>10</v>
      </c>
      <c r="YK48" s="157">
        <v>10</v>
      </c>
      <c r="YL48" s="157">
        <v>0</v>
      </c>
      <c r="YM48" s="157">
        <v>0</v>
      </c>
      <c r="YN48" s="158">
        <f t="shared" si="94"/>
        <v>1</v>
      </c>
      <c r="YO48" s="132">
        <f t="shared" si="95"/>
        <v>0</v>
      </c>
      <c r="YQ48" s="157" t="s">
        <v>64</v>
      </c>
      <c r="YR48" s="157">
        <v>10</v>
      </c>
      <c r="YS48" s="157">
        <v>10</v>
      </c>
      <c r="YT48" s="157">
        <v>0</v>
      </c>
      <c r="YU48" s="157">
        <v>0</v>
      </c>
      <c r="YV48" s="158">
        <f t="shared" si="96"/>
        <v>1</v>
      </c>
      <c r="YW48" s="132">
        <f t="shared" si="97"/>
        <v>0</v>
      </c>
      <c r="YY48" s="157" t="s">
        <v>64</v>
      </c>
      <c r="YZ48" s="157">
        <v>10</v>
      </c>
      <c r="ZA48" s="157">
        <v>10</v>
      </c>
      <c r="ZB48" s="157">
        <v>0</v>
      </c>
      <c r="ZC48" s="157">
        <v>0</v>
      </c>
      <c r="ZD48" s="158">
        <f t="shared" si="98"/>
        <v>1</v>
      </c>
      <c r="ZE48" s="132">
        <f t="shared" si="99"/>
        <v>0</v>
      </c>
      <c r="ZG48" s="157" t="s">
        <v>64</v>
      </c>
      <c r="ZH48" s="157">
        <v>10</v>
      </c>
      <c r="ZI48" s="157">
        <v>10</v>
      </c>
      <c r="ZJ48" s="157">
        <v>0</v>
      </c>
      <c r="ZK48" s="157">
        <v>0</v>
      </c>
      <c r="ZL48" s="158">
        <f t="shared" si="100"/>
        <v>1</v>
      </c>
      <c r="ZM48" s="132">
        <f t="shared" si="101"/>
        <v>0</v>
      </c>
      <c r="ZO48" s="157" t="s">
        <v>64</v>
      </c>
      <c r="ZP48" s="157">
        <v>10</v>
      </c>
      <c r="ZQ48" s="157">
        <v>10</v>
      </c>
      <c r="ZR48" s="157">
        <v>0</v>
      </c>
      <c r="ZS48" s="157">
        <v>0</v>
      </c>
      <c r="ZT48" s="158">
        <f t="shared" si="102"/>
        <v>1</v>
      </c>
      <c r="ZU48" s="132">
        <f t="shared" si="103"/>
        <v>0</v>
      </c>
      <c r="ZW48" s="157" t="s">
        <v>64</v>
      </c>
      <c r="ZX48" s="157">
        <v>10</v>
      </c>
      <c r="ZY48" s="157">
        <v>10</v>
      </c>
      <c r="ZZ48" s="157">
        <v>0</v>
      </c>
      <c r="AAA48" s="157">
        <v>0</v>
      </c>
      <c r="AAB48" s="158">
        <f t="shared" si="104"/>
        <v>1</v>
      </c>
      <c r="AAC48" s="132">
        <f t="shared" si="105"/>
        <v>0</v>
      </c>
      <c r="AAE48" s="157" t="s">
        <v>64</v>
      </c>
      <c r="AAF48" s="157">
        <v>10</v>
      </c>
      <c r="AAG48" s="157">
        <v>10</v>
      </c>
      <c r="AAH48" s="157">
        <v>0</v>
      </c>
      <c r="AAI48" s="157">
        <v>0</v>
      </c>
      <c r="AAJ48" s="158">
        <f t="shared" si="106"/>
        <v>1</v>
      </c>
      <c r="AAK48" s="132">
        <f t="shared" si="107"/>
        <v>0</v>
      </c>
    </row>
    <row r="49" spans="1:713" ht="15">
      <c r="A49" s="19">
        <v>1</v>
      </c>
      <c r="B49" s="19"/>
      <c r="C49" s="18" t="s">
        <v>64</v>
      </c>
      <c r="D49" s="18">
        <v>2</v>
      </c>
      <c r="E49" s="18">
        <v>2</v>
      </c>
      <c r="F49" s="18">
        <v>0</v>
      </c>
      <c r="G49" s="18">
        <v>0</v>
      </c>
      <c r="H49" s="19">
        <v>1</v>
      </c>
      <c r="J49" s="58" t="s">
        <v>64</v>
      </c>
      <c r="K49" s="58">
        <v>2</v>
      </c>
      <c r="L49" s="58">
        <v>2</v>
      </c>
      <c r="M49" s="58">
        <v>0</v>
      </c>
      <c r="N49" s="58">
        <v>0</v>
      </c>
      <c r="O49" s="59">
        <v>1</v>
      </c>
      <c r="P49" s="59">
        <f t="shared" si="115"/>
        <v>0</v>
      </c>
      <c r="R49" s="18" t="s">
        <v>64</v>
      </c>
      <c r="S49" s="18">
        <v>2</v>
      </c>
      <c r="T49" s="18">
        <v>2</v>
      </c>
      <c r="U49" s="18">
        <v>0</v>
      </c>
      <c r="V49" s="18">
        <v>0</v>
      </c>
      <c r="W49" s="19">
        <v>1</v>
      </c>
      <c r="X49" s="19">
        <f t="shared" si="116"/>
        <v>0</v>
      </c>
      <c r="Z49" s="51" t="s">
        <v>64</v>
      </c>
      <c r="AA49" s="51">
        <v>2</v>
      </c>
      <c r="AB49" s="52">
        <v>2</v>
      </c>
      <c r="AC49" s="53">
        <v>0</v>
      </c>
      <c r="AD49" s="51">
        <v>0</v>
      </c>
      <c r="AE49" s="54">
        <v>1</v>
      </c>
      <c r="AF49" s="19">
        <f t="shared" si="117"/>
        <v>0</v>
      </c>
      <c r="AH49" s="19">
        <v>1</v>
      </c>
      <c r="AI49" s="19">
        <f t="shared" si="118"/>
        <v>0</v>
      </c>
      <c r="AK49" s="18" t="s">
        <v>65</v>
      </c>
      <c r="AL49" s="18">
        <v>223</v>
      </c>
      <c r="AM49" s="18">
        <v>200</v>
      </c>
      <c r="AN49" s="18">
        <v>21</v>
      </c>
      <c r="AO49" s="18">
        <v>2</v>
      </c>
      <c r="AP49" s="19">
        <f t="shared" si="119"/>
        <v>0.89686098654708524</v>
      </c>
      <c r="AQ49" s="19">
        <f t="shared" si="137"/>
        <v>6.8609865470852238E-3</v>
      </c>
      <c r="AS49" s="18" t="s">
        <v>65</v>
      </c>
      <c r="AT49" s="18">
        <v>223</v>
      </c>
      <c r="AU49" s="18">
        <v>200</v>
      </c>
      <c r="AV49" s="18">
        <v>21</v>
      </c>
      <c r="AW49" s="18">
        <v>2</v>
      </c>
      <c r="AX49" s="19">
        <v>0.9</v>
      </c>
      <c r="AY49" s="19">
        <f t="shared" si="120"/>
        <v>3.1390134529147851E-3</v>
      </c>
      <c r="BA49" s="18" t="s">
        <v>65</v>
      </c>
      <c r="BB49" s="18">
        <v>223</v>
      </c>
      <c r="BC49" s="18">
        <v>200</v>
      </c>
      <c r="BD49" s="18">
        <v>21</v>
      </c>
      <c r="BE49" s="18">
        <v>2</v>
      </c>
      <c r="BF49" s="19">
        <v>0.9</v>
      </c>
      <c r="BG49" s="19">
        <f t="shared" si="121"/>
        <v>0</v>
      </c>
      <c r="BI49" s="18" t="s">
        <v>65</v>
      </c>
      <c r="BJ49" s="18">
        <v>223</v>
      </c>
      <c r="BK49" s="18">
        <v>198</v>
      </c>
      <c r="BL49" s="18">
        <v>23</v>
      </c>
      <c r="BM49" s="18">
        <v>2</v>
      </c>
      <c r="BN49" s="19">
        <v>0.89</v>
      </c>
      <c r="BO49" s="19">
        <f t="shared" si="122"/>
        <v>-1.0000000000000009E-2</v>
      </c>
      <c r="BQ49" s="18" t="s">
        <v>65</v>
      </c>
      <c r="BR49" s="18">
        <v>223</v>
      </c>
      <c r="BS49" s="18">
        <v>198</v>
      </c>
      <c r="BT49" s="18">
        <v>23</v>
      </c>
      <c r="BU49" s="18">
        <v>2</v>
      </c>
      <c r="BV49" s="19">
        <v>0.89</v>
      </c>
      <c r="BW49" s="19">
        <f t="shared" si="123"/>
        <v>0</v>
      </c>
      <c r="BY49" s="18" t="s">
        <v>65</v>
      </c>
      <c r="BZ49" s="18">
        <v>223</v>
      </c>
      <c r="CA49" s="18">
        <v>198</v>
      </c>
      <c r="CB49" s="18">
        <v>23</v>
      </c>
      <c r="CC49" s="18">
        <v>2</v>
      </c>
      <c r="CD49" s="19">
        <v>0.89</v>
      </c>
      <c r="CE49" s="19">
        <f t="shared" si="124"/>
        <v>0</v>
      </c>
      <c r="CG49" s="2" t="s">
        <v>65</v>
      </c>
      <c r="CH49" s="2">
        <v>223</v>
      </c>
      <c r="CI49" s="2">
        <v>198</v>
      </c>
      <c r="CJ49" s="2">
        <v>23</v>
      </c>
      <c r="CK49" s="2">
        <v>2</v>
      </c>
      <c r="CL49" s="4">
        <v>0.89</v>
      </c>
      <c r="CM49" s="19">
        <f t="shared" si="125"/>
        <v>0</v>
      </c>
      <c r="CO49" s="2" t="s">
        <v>65</v>
      </c>
      <c r="CP49" s="2">
        <v>223</v>
      </c>
      <c r="CQ49" s="2">
        <v>198</v>
      </c>
      <c r="CR49" s="2">
        <v>23</v>
      </c>
      <c r="CS49" s="2">
        <v>2</v>
      </c>
      <c r="CT49" s="4">
        <v>0.89</v>
      </c>
      <c r="CU49" s="19">
        <f t="shared" si="126"/>
        <v>0</v>
      </c>
      <c r="CW49" s="2" t="s">
        <v>65</v>
      </c>
      <c r="CX49" s="2">
        <v>223</v>
      </c>
      <c r="CY49" s="2">
        <v>198</v>
      </c>
      <c r="CZ49" s="2">
        <v>23</v>
      </c>
      <c r="DA49" s="2">
        <v>2</v>
      </c>
      <c r="DB49" s="4">
        <v>0.89</v>
      </c>
      <c r="DC49" s="19">
        <f t="shared" si="127"/>
        <v>0</v>
      </c>
      <c r="DE49" s="2" t="s">
        <v>65</v>
      </c>
      <c r="DF49" s="2">
        <v>223</v>
      </c>
      <c r="DG49" s="2">
        <v>198</v>
      </c>
      <c r="DH49" s="2">
        <v>23</v>
      </c>
      <c r="DI49" s="2">
        <v>2</v>
      </c>
      <c r="DJ49" s="4">
        <v>0.89</v>
      </c>
      <c r="DK49" s="19">
        <f t="shared" si="128"/>
        <v>0</v>
      </c>
      <c r="DM49" s="2" t="s">
        <v>65</v>
      </c>
      <c r="DN49" s="2">
        <v>223</v>
      </c>
      <c r="DO49" s="2">
        <v>198</v>
      </c>
      <c r="DP49" s="2">
        <v>23</v>
      </c>
      <c r="DQ49" s="2">
        <v>2</v>
      </c>
      <c r="DR49" s="4">
        <v>0.89</v>
      </c>
      <c r="DS49" s="19">
        <f t="shared" si="129"/>
        <v>0</v>
      </c>
      <c r="DU49" s="2" t="s">
        <v>65</v>
      </c>
      <c r="DV49" s="2">
        <v>223</v>
      </c>
      <c r="DW49" s="2">
        <v>198</v>
      </c>
      <c r="DX49" s="2">
        <v>23</v>
      </c>
      <c r="DY49" s="2">
        <v>2</v>
      </c>
      <c r="DZ49" s="4">
        <v>0.89</v>
      </c>
      <c r="EA49" s="19">
        <f t="shared" si="130"/>
        <v>0</v>
      </c>
      <c r="EC49" s="2" t="s">
        <v>65</v>
      </c>
      <c r="ED49" s="2">
        <v>223</v>
      </c>
      <c r="EE49" s="2">
        <v>198</v>
      </c>
      <c r="EF49" s="2">
        <v>23</v>
      </c>
      <c r="EG49" s="2">
        <v>2</v>
      </c>
      <c r="EH49" s="4">
        <v>0.89</v>
      </c>
      <c r="EI49" s="19">
        <f t="shared" si="131"/>
        <v>0</v>
      </c>
      <c r="EK49" s="2" t="s">
        <v>65</v>
      </c>
      <c r="EL49" s="2">
        <v>223</v>
      </c>
      <c r="EM49" s="2">
        <v>198</v>
      </c>
      <c r="EN49" s="2">
        <v>23</v>
      </c>
      <c r="EO49" s="2">
        <v>2</v>
      </c>
      <c r="EP49" s="4">
        <v>0.89</v>
      </c>
      <c r="EQ49" s="19">
        <f t="shared" si="132"/>
        <v>0</v>
      </c>
      <c r="ES49" s="2" t="s">
        <v>65</v>
      </c>
      <c r="ET49" s="2">
        <v>223</v>
      </c>
      <c r="EU49" s="2">
        <v>200</v>
      </c>
      <c r="EV49" s="2">
        <v>21</v>
      </c>
      <c r="EW49" s="2">
        <v>2</v>
      </c>
      <c r="EX49" s="4">
        <v>0.9</v>
      </c>
      <c r="EY49" s="19">
        <f t="shared" si="133"/>
        <v>1.0000000000000009E-2</v>
      </c>
      <c r="FA49" s="2" t="s">
        <v>65</v>
      </c>
      <c r="FB49" s="2">
        <v>223</v>
      </c>
      <c r="FC49" s="2">
        <v>200</v>
      </c>
      <c r="FD49" s="2">
        <v>21</v>
      </c>
      <c r="FE49" s="2">
        <v>2</v>
      </c>
      <c r="FF49" s="4">
        <v>0.9</v>
      </c>
      <c r="FG49" s="19">
        <f t="shared" si="134"/>
        <v>0</v>
      </c>
      <c r="FI49" s="2" t="s">
        <v>65</v>
      </c>
      <c r="FJ49" s="2">
        <v>223</v>
      </c>
      <c r="FK49" s="2">
        <v>200</v>
      </c>
      <c r="FL49" s="2">
        <v>21</v>
      </c>
      <c r="FM49" s="2">
        <v>2</v>
      </c>
      <c r="FN49" s="4">
        <v>0.9</v>
      </c>
      <c r="FO49" s="19">
        <f t="shared" si="135"/>
        <v>0</v>
      </c>
      <c r="FQ49" s="2" t="s">
        <v>65</v>
      </c>
      <c r="FR49" s="2">
        <v>223</v>
      </c>
      <c r="FS49" s="2">
        <v>200</v>
      </c>
      <c r="FT49" s="2">
        <v>21</v>
      </c>
      <c r="FU49" s="2">
        <v>2</v>
      </c>
      <c r="FV49" s="4">
        <v>0.9</v>
      </c>
      <c r="FW49" s="19">
        <f t="shared" si="136"/>
        <v>0</v>
      </c>
      <c r="FY49" s="2" t="s">
        <v>65</v>
      </c>
      <c r="FZ49" s="2">
        <v>223</v>
      </c>
      <c r="GA49" s="2">
        <v>200</v>
      </c>
      <c r="GB49" s="2">
        <v>21</v>
      </c>
      <c r="GC49" s="2">
        <v>2</v>
      </c>
      <c r="GD49" s="4">
        <v>0.9</v>
      </c>
      <c r="GE49" s="19">
        <f t="shared" si="23"/>
        <v>0</v>
      </c>
      <c r="GG49" s="2" t="s">
        <v>65</v>
      </c>
      <c r="GH49" s="2">
        <v>223</v>
      </c>
      <c r="GI49" s="2">
        <v>200</v>
      </c>
      <c r="GJ49" s="2">
        <v>21</v>
      </c>
      <c r="GK49" s="2">
        <v>2</v>
      </c>
      <c r="GL49" s="4">
        <v>0.9</v>
      </c>
      <c r="GM49" s="19">
        <f t="shared" si="24"/>
        <v>0</v>
      </c>
      <c r="GO49" s="2" t="s">
        <v>65</v>
      </c>
      <c r="GP49" s="2">
        <v>223</v>
      </c>
      <c r="GQ49" s="2">
        <v>200</v>
      </c>
      <c r="GR49" s="2">
        <v>21</v>
      </c>
      <c r="GS49" s="2">
        <v>2</v>
      </c>
      <c r="GT49" s="4">
        <v>0.9</v>
      </c>
      <c r="GU49" s="19">
        <f t="shared" si="25"/>
        <v>0</v>
      </c>
      <c r="GW49" s="2" t="s">
        <v>65</v>
      </c>
      <c r="GX49" s="2">
        <v>223</v>
      </c>
      <c r="GY49" s="2">
        <v>200</v>
      </c>
      <c r="GZ49" s="2">
        <v>21</v>
      </c>
      <c r="HA49" s="2">
        <v>2</v>
      </c>
      <c r="HB49" s="4">
        <v>0.9</v>
      </c>
      <c r="HC49" s="19">
        <f t="shared" si="26"/>
        <v>0</v>
      </c>
      <c r="HE49" s="2" t="s">
        <v>65</v>
      </c>
      <c r="HF49" s="2">
        <v>223</v>
      </c>
      <c r="HG49" s="2">
        <v>200</v>
      </c>
      <c r="HH49" s="2">
        <v>21</v>
      </c>
      <c r="HI49" s="2">
        <v>2</v>
      </c>
      <c r="HJ49" s="4">
        <v>0.9</v>
      </c>
      <c r="HK49" s="19">
        <f t="shared" si="27"/>
        <v>0</v>
      </c>
      <c r="HM49" s="2" t="s">
        <v>65</v>
      </c>
      <c r="HN49" s="2">
        <v>223</v>
      </c>
      <c r="HO49" s="2">
        <v>200</v>
      </c>
      <c r="HP49" s="2">
        <v>21</v>
      </c>
      <c r="HQ49" s="2">
        <v>2</v>
      </c>
      <c r="HR49" s="4">
        <v>0.9</v>
      </c>
      <c r="HS49" s="19">
        <f t="shared" si="28"/>
        <v>0</v>
      </c>
      <c r="HU49" s="2" t="s">
        <v>65</v>
      </c>
      <c r="HV49" s="2">
        <v>223</v>
      </c>
      <c r="HW49" s="2">
        <v>200</v>
      </c>
      <c r="HX49" s="2">
        <v>21</v>
      </c>
      <c r="HY49" s="2">
        <v>2</v>
      </c>
      <c r="HZ49" s="4">
        <v>0.9</v>
      </c>
      <c r="IA49" s="19">
        <f t="shared" si="29"/>
        <v>0</v>
      </c>
      <c r="IC49" s="2" t="s">
        <v>65</v>
      </c>
      <c r="ID49" s="2">
        <v>223</v>
      </c>
      <c r="IE49" s="2">
        <v>200</v>
      </c>
      <c r="IF49" s="2">
        <v>21</v>
      </c>
      <c r="IG49" s="2">
        <v>2</v>
      </c>
      <c r="IH49" s="4">
        <v>0.9</v>
      </c>
      <c r="II49" s="19">
        <f t="shared" si="30"/>
        <v>0</v>
      </c>
      <c r="IK49" s="2" t="s">
        <v>65</v>
      </c>
      <c r="IL49" s="2">
        <v>223</v>
      </c>
      <c r="IM49" s="2">
        <v>200</v>
      </c>
      <c r="IN49" s="2">
        <v>21</v>
      </c>
      <c r="IO49" s="2">
        <v>2</v>
      </c>
      <c r="IP49" s="4">
        <v>0.9</v>
      </c>
      <c r="IQ49" s="19">
        <f t="shared" si="31"/>
        <v>0</v>
      </c>
      <c r="IS49" s="2" t="s">
        <v>65</v>
      </c>
      <c r="IT49" s="2">
        <v>223</v>
      </c>
      <c r="IU49" s="2">
        <v>200</v>
      </c>
      <c r="IV49" s="2">
        <v>21</v>
      </c>
      <c r="IW49" s="2">
        <v>2</v>
      </c>
      <c r="IX49" s="4">
        <v>0.9</v>
      </c>
      <c r="IY49" s="19">
        <f t="shared" si="32"/>
        <v>0</v>
      </c>
      <c r="JA49" s="2" t="s">
        <v>65</v>
      </c>
      <c r="JB49" s="2">
        <v>231</v>
      </c>
      <c r="JC49" s="2">
        <v>204</v>
      </c>
      <c r="JD49" s="7">
        <v>25</v>
      </c>
      <c r="JE49" s="2">
        <v>2</v>
      </c>
      <c r="JF49" s="4">
        <v>0.88</v>
      </c>
      <c r="JG49" s="19">
        <f t="shared" si="33"/>
        <v>-2.0000000000000018E-2</v>
      </c>
      <c r="JI49" s="2" t="s">
        <v>65</v>
      </c>
      <c r="JJ49" s="2">
        <v>231</v>
      </c>
      <c r="JK49" s="2">
        <v>204</v>
      </c>
      <c r="JL49" s="2">
        <v>25</v>
      </c>
      <c r="JM49" s="2">
        <v>2</v>
      </c>
      <c r="JN49" s="4">
        <v>0.88</v>
      </c>
      <c r="JO49" s="19">
        <f t="shared" si="34"/>
        <v>0</v>
      </c>
      <c r="JQ49" s="2" t="s">
        <v>65</v>
      </c>
      <c r="JR49" s="2">
        <v>231</v>
      </c>
      <c r="JS49" s="2">
        <v>204</v>
      </c>
      <c r="JT49" s="2">
        <v>25</v>
      </c>
      <c r="JU49" s="2">
        <v>2</v>
      </c>
      <c r="JV49" s="4">
        <v>0.88</v>
      </c>
      <c r="JW49" s="19">
        <f t="shared" si="35"/>
        <v>0</v>
      </c>
      <c r="JY49" s="2" t="s">
        <v>65</v>
      </c>
      <c r="JZ49" s="2">
        <v>231</v>
      </c>
      <c r="KA49" s="2">
        <v>204</v>
      </c>
      <c r="KB49" s="2">
        <v>25</v>
      </c>
      <c r="KC49" s="2">
        <v>2</v>
      </c>
      <c r="KD49" s="4">
        <v>0.88</v>
      </c>
      <c r="KE49" s="19">
        <f t="shared" si="36"/>
        <v>0</v>
      </c>
      <c r="KG49" s="2" t="s">
        <v>65</v>
      </c>
      <c r="KH49" s="2">
        <v>231</v>
      </c>
      <c r="KI49" s="2">
        <v>204</v>
      </c>
      <c r="KJ49" s="2">
        <v>25</v>
      </c>
      <c r="KK49" s="2">
        <v>2</v>
      </c>
      <c r="KL49" s="4">
        <v>0.88</v>
      </c>
      <c r="KM49" s="19">
        <f t="shared" si="37"/>
        <v>0</v>
      </c>
      <c r="KO49" s="2" t="s">
        <v>65</v>
      </c>
      <c r="KP49" s="2">
        <v>328</v>
      </c>
      <c r="KQ49" s="2">
        <v>286</v>
      </c>
      <c r="KR49" s="7">
        <v>34</v>
      </c>
      <c r="KS49" s="2">
        <v>8</v>
      </c>
      <c r="KT49" s="4">
        <v>0.87</v>
      </c>
      <c r="KU49" s="19">
        <f t="shared" si="38"/>
        <v>-1.0000000000000009E-2</v>
      </c>
      <c r="KW49" s="2" t="s">
        <v>65</v>
      </c>
      <c r="KX49" s="2">
        <v>328</v>
      </c>
      <c r="KY49" s="2">
        <v>286</v>
      </c>
      <c r="KZ49" s="2">
        <v>34</v>
      </c>
      <c r="LA49" s="2">
        <v>8</v>
      </c>
      <c r="LB49" s="4">
        <v>0.87</v>
      </c>
      <c r="LC49" s="19">
        <f t="shared" si="39"/>
        <v>0</v>
      </c>
      <c r="LE49" s="2" t="s">
        <v>65</v>
      </c>
      <c r="LF49" s="2">
        <v>328</v>
      </c>
      <c r="LG49" s="2">
        <v>286</v>
      </c>
      <c r="LH49" s="2">
        <v>34</v>
      </c>
      <c r="LI49" s="2">
        <v>8</v>
      </c>
      <c r="LJ49" s="4">
        <v>0.87</v>
      </c>
      <c r="LK49" s="19">
        <f t="shared" si="40"/>
        <v>0</v>
      </c>
      <c r="LM49" s="2" t="s">
        <v>65</v>
      </c>
      <c r="LN49" s="2">
        <v>328</v>
      </c>
      <c r="LO49" s="2">
        <v>286</v>
      </c>
      <c r="LP49" s="2">
        <v>34</v>
      </c>
      <c r="LQ49" s="2">
        <v>8</v>
      </c>
      <c r="LR49" s="4">
        <v>0.87</v>
      </c>
      <c r="LS49" s="19">
        <f t="shared" si="41"/>
        <v>0</v>
      </c>
      <c r="LU49" s="2" t="s">
        <v>65</v>
      </c>
      <c r="LV49" s="2">
        <v>328</v>
      </c>
      <c r="LW49" s="2">
        <v>286</v>
      </c>
      <c r="LX49" s="2">
        <v>34</v>
      </c>
      <c r="LY49" s="2">
        <v>8</v>
      </c>
      <c r="LZ49" s="4">
        <v>0.87</v>
      </c>
      <c r="MA49" s="19">
        <f t="shared" si="42"/>
        <v>0</v>
      </c>
      <c r="MC49" s="2" t="s">
        <v>65</v>
      </c>
      <c r="MD49" s="2">
        <v>328</v>
      </c>
      <c r="ME49" s="2">
        <v>286</v>
      </c>
      <c r="MF49" s="2">
        <v>34</v>
      </c>
      <c r="MG49" s="2">
        <v>8</v>
      </c>
      <c r="MH49" s="4">
        <f t="shared" si="108"/>
        <v>0.87195121951219512</v>
      </c>
      <c r="MI49" s="19">
        <f t="shared" si="43"/>
        <v>1.9512195121951237E-3</v>
      </c>
      <c r="MK49" s="2" t="s">
        <v>65</v>
      </c>
      <c r="ML49" s="2">
        <v>328</v>
      </c>
      <c r="MM49" s="2">
        <v>286</v>
      </c>
      <c r="MN49" s="2">
        <v>34</v>
      </c>
      <c r="MO49" s="2">
        <v>8</v>
      </c>
      <c r="MP49" s="4">
        <v>0.87</v>
      </c>
      <c r="MQ49" s="19">
        <f t="shared" si="109"/>
        <v>-1.9512195121951237E-3</v>
      </c>
      <c r="MS49" s="2" t="s">
        <v>65</v>
      </c>
      <c r="MT49" s="2">
        <v>328</v>
      </c>
      <c r="MU49" s="2">
        <v>286</v>
      </c>
      <c r="MV49" s="2">
        <v>34</v>
      </c>
      <c r="MW49" s="2">
        <v>8</v>
      </c>
      <c r="MX49" s="4">
        <v>0.87</v>
      </c>
      <c r="MY49" s="19">
        <f t="shared" si="44"/>
        <v>0</v>
      </c>
      <c r="NA49" s="2" t="s">
        <v>65</v>
      </c>
      <c r="NB49" s="2">
        <v>328</v>
      </c>
      <c r="NC49" s="2">
        <v>286</v>
      </c>
      <c r="ND49" s="2">
        <v>34</v>
      </c>
      <c r="NE49" s="2">
        <v>8</v>
      </c>
      <c r="NF49" s="4">
        <v>0.87</v>
      </c>
      <c r="NG49" s="19">
        <f t="shared" si="45"/>
        <v>0</v>
      </c>
      <c r="NI49" s="2" t="s">
        <v>65</v>
      </c>
      <c r="NJ49" s="2">
        <v>328</v>
      </c>
      <c r="NK49" s="2">
        <v>286</v>
      </c>
      <c r="NL49" s="2">
        <v>34</v>
      </c>
      <c r="NM49" s="2">
        <v>8</v>
      </c>
      <c r="NN49" s="4">
        <v>0.87</v>
      </c>
      <c r="NO49" s="19">
        <f t="shared" si="46"/>
        <v>0</v>
      </c>
      <c r="NQ49" s="2" t="s">
        <v>65</v>
      </c>
      <c r="NR49" s="2">
        <v>328</v>
      </c>
      <c r="NS49" s="2">
        <v>286</v>
      </c>
      <c r="NT49" s="2">
        <v>34</v>
      </c>
      <c r="NU49" s="2">
        <v>8</v>
      </c>
      <c r="NV49" s="4">
        <v>0.87</v>
      </c>
      <c r="NW49" s="19">
        <f t="shared" si="47"/>
        <v>0</v>
      </c>
      <c r="NY49" s="2" t="s">
        <v>65</v>
      </c>
      <c r="NZ49" s="2">
        <v>328</v>
      </c>
      <c r="OA49" s="2">
        <v>286</v>
      </c>
      <c r="OB49" s="2">
        <v>34</v>
      </c>
      <c r="OC49" s="2">
        <v>8</v>
      </c>
      <c r="OD49" s="4">
        <v>0.87</v>
      </c>
      <c r="OE49" s="19">
        <f t="shared" si="48"/>
        <v>0</v>
      </c>
      <c r="OG49" s="2" t="s">
        <v>65</v>
      </c>
      <c r="OH49" s="2">
        <v>328</v>
      </c>
      <c r="OI49" s="2">
        <v>286</v>
      </c>
      <c r="OJ49" s="2">
        <v>34</v>
      </c>
      <c r="OK49" s="2">
        <v>8</v>
      </c>
      <c r="OL49" s="4">
        <v>0.87</v>
      </c>
      <c r="OM49" s="19">
        <f t="shared" si="114"/>
        <v>0</v>
      </c>
      <c r="OO49" s="2" t="s">
        <v>65</v>
      </c>
      <c r="OP49" s="2">
        <v>328</v>
      </c>
      <c r="OQ49" s="2">
        <v>286</v>
      </c>
      <c r="OR49" s="2">
        <v>34</v>
      </c>
      <c r="OS49" s="2">
        <v>8</v>
      </c>
      <c r="OT49" s="4">
        <f t="shared" si="110"/>
        <v>0.87195121951219512</v>
      </c>
      <c r="OU49" s="19">
        <f t="shared" si="50"/>
        <v>1.9512195121951237E-3</v>
      </c>
      <c r="OW49" s="129" t="s">
        <v>65</v>
      </c>
      <c r="OX49" s="129">
        <v>328</v>
      </c>
      <c r="OY49" s="129">
        <v>286</v>
      </c>
      <c r="OZ49" s="129">
        <v>34</v>
      </c>
      <c r="PA49" s="129">
        <v>8</v>
      </c>
      <c r="PB49" s="135">
        <v>0.87</v>
      </c>
      <c r="PC49" s="132">
        <v>0</v>
      </c>
      <c r="PD49" s="129"/>
      <c r="PE49" s="129" t="s">
        <v>65</v>
      </c>
      <c r="PF49" s="129">
        <v>328</v>
      </c>
      <c r="PG49" s="129">
        <v>286</v>
      </c>
      <c r="PH49" s="129">
        <v>34</v>
      </c>
      <c r="PI49" s="129">
        <v>8</v>
      </c>
      <c r="PJ49" s="135">
        <v>0.87</v>
      </c>
      <c r="PK49" s="132">
        <v>0</v>
      </c>
      <c r="PM49" s="156" t="s">
        <v>65</v>
      </c>
      <c r="PN49" s="156">
        <v>328</v>
      </c>
      <c r="PO49" s="156">
        <v>286</v>
      </c>
      <c r="PP49" s="156">
        <v>34</v>
      </c>
      <c r="PQ49" s="156">
        <v>8</v>
      </c>
      <c r="PR49" s="162">
        <v>0.87</v>
      </c>
      <c r="PS49" s="132">
        <f t="shared" si="51"/>
        <v>0</v>
      </c>
      <c r="PT49" s="121"/>
      <c r="PU49" s="156" t="s">
        <v>65</v>
      </c>
      <c r="PV49" s="169">
        <v>382</v>
      </c>
      <c r="PW49" s="156">
        <v>296</v>
      </c>
      <c r="PX49" s="156">
        <v>58</v>
      </c>
      <c r="PY49" s="156">
        <v>28</v>
      </c>
      <c r="PZ49" s="162">
        <v>0.77</v>
      </c>
      <c r="QA49" s="132">
        <f t="shared" si="52"/>
        <v>-9.9999999999999978E-2</v>
      </c>
      <c r="QB49" s="121" t="s">
        <v>119</v>
      </c>
      <c r="QC49" s="156" t="s">
        <v>65</v>
      </c>
      <c r="QD49" s="156">
        <v>382</v>
      </c>
      <c r="QE49" s="156">
        <v>296</v>
      </c>
      <c r="QF49" s="156">
        <v>58</v>
      </c>
      <c r="QG49" s="156">
        <v>28</v>
      </c>
      <c r="QH49" s="162">
        <v>0.77</v>
      </c>
      <c r="QI49" s="132">
        <f t="shared" si="53"/>
        <v>0</v>
      </c>
      <c r="QJ49" s="121"/>
      <c r="QK49" s="156" t="s">
        <v>65</v>
      </c>
      <c r="QL49" s="156">
        <v>382</v>
      </c>
      <c r="QM49" s="156">
        <v>296</v>
      </c>
      <c r="QN49" s="156">
        <v>58</v>
      </c>
      <c r="QO49" s="156">
        <v>28</v>
      </c>
      <c r="QP49" s="162">
        <v>0.77</v>
      </c>
      <c r="QQ49" s="132">
        <f t="shared" si="54"/>
        <v>0</v>
      </c>
      <c r="QR49" s="121"/>
      <c r="QS49" s="156" t="s">
        <v>65</v>
      </c>
      <c r="QT49" s="156">
        <v>381</v>
      </c>
      <c r="QU49" s="156">
        <v>293</v>
      </c>
      <c r="QV49" s="156">
        <v>60</v>
      </c>
      <c r="QW49" s="156">
        <v>28</v>
      </c>
      <c r="QX49" s="162">
        <v>0.77</v>
      </c>
      <c r="QY49" s="158">
        <f t="shared" si="55"/>
        <v>0</v>
      </c>
      <c r="QZ49" s="121"/>
      <c r="RA49" s="156" t="s">
        <v>65</v>
      </c>
      <c r="RB49" s="156">
        <v>381</v>
      </c>
      <c r="RC49" s="156">
        <v>293</v>
      </c>
      <c r="RD49" s="156">
        <v>60</v>
      </c>
      <c r="RE49" s="156">
        <v>28</v>
      </c>
      <c r="RF49" s="162">
        <v>0.77</v>
      </c>
      <c r="RG49" s="132">
        <f t="shared" si="56"/>
        <v>0</v>
      </c>
      <c r="RH49" s="121"/>
      <c r="RI49" s="121"/>
      <c r="RJ49" s="156" t="s">
        <v>65</v>
      </c>
      <c r="RK49" s="156">
        <v>381</v>
      </c>
      <c r="RL49" s="156">
        <v>293</v>
      </c>
      <c r="RM49" s="156">
        <v>60</v>
      </c>
      <c r="RN49" s="156">
        <v>28</v>
      </c>
      <c r="RO49" s="162">
        <f t="shared" si="57"/>
        <v>0.76902887139107612</v>
      </c>
      <c r="RP49" s="132">
        <f t="shared" si="58"/>
        <v>-9.7112860892389907E-4</v>
      </c>
      <c r="RQ49" s="121"/>
      <c r="RR49" s="121"/>
      <c r="RS49" s="121"/>
      <c r="RT49" s="121"/>
      <c r="RU49" s="121"/>
      <c r="RV49" s="121"/>
      <c r="RW49" s="132"/>
      <c r="RX49" s="121"/>
      <c r="RY49" s="121"/>
      <c r="RZ49" s="121"/>
      <c r="SA49" s="121"/>
      <c r="SB49" s="121"/>
      <c r="SC49" s="121"/>
      <c r="SD49" s="132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U49" s="157" t="s">
        <v>65</v>
      </c>
      <c r="SV49" s="157">
        <v>381</v>
      </c>
      <c r="SW49" s="157">
        <v>293</v>
      </c>
      <c r="SX49" s="157">
        <v>60</v>
      </c>
      <c r="SY49" s="157">
        <v>28</v>
      </c>
      <c r="SZ49" s="158">
        <f t="shared" si="111"/>
        <v>0.76902887139107612</v>
      </c>
      <c r="TA49" s="132">
        <f t="shared" si="59"/>
        <v>0</v>
      </c>
      <c r="TC49" s="157" t="s">
        <v>65</v>
      </c>
      <c r="TD49" s="157">
        <v>381</v>
      </c>
      <c r="TE49" s="157">
        <v>293</v>
      </c>
      <c r="TF49" s="157">
        <v>60</v>
      </c>
      <c r="TG49" s="157">
        <v>28</v>
      </c>
      <c r="TH49" s="158">
        <f t="shared" si="60"/>
        <v>0.76902887139107612</v>
      </c>
      <c r="TI49" s="132">
        <f t="shared" si="61"/>
        <v>0</v>
      </c>
      <c r="TK49" s="157" t="s">
        <v>65</v>
      </c>
      <c r="TL49" s="157">
        <v>381</v>
      </c>
      <c r="TM49" s="157">
        <v>293</v>
      </c>
      <c r="TN49" s="157">
        <v>60</v>
      </c>
      <c r="TO49" s="157">
        <v>28</v>
      </c>
      <c r="TP49" s="158">
        <f t="shared" si="62"/>
        <v>0.76902887139107612</v>
      </c>
      <c r="TQ49" s="132">
        <f t="shared" si="63"/>
        <v>0</v>
      </c>
      <c r="TS49" s="157" t="s">
        <v>65</v>
      </c>
      <c r="TT49" s="157">
        <v>381</v>
      </c>
      <c r="TU49" s="157">
        <v>295</v>
      </c>
      <c r="TV49" s="157">
        <v>58</v>
      </c>
      <c r="TW49" s="157">
        <v>28</v>
      </c>
      <c r="TX49" s="158">
        <f t="shared" si="64"/>
        <v>0.77427821522309714</v>
      </c>
      <c r="TY49" s="132">
        <f t="shared" si="65"/>
        <v>5.2493438320210251E-3</v>
      </c>
      <c r="UA49" s="157" t="s">
        <v>65</v>
      </c>
      <c r="UB49" s="157">
        <v>381</v>
      </c>
      <c r="UC49" s="157">
        <v>295</v>
      </c>
      <c r="UD49" s="157">
        <v>58</v>
      </c>
      <c r="UE49" s="157">
        <v>28</v>
      </c>
      <c r="UF49" s="158">
        <f t="shared" si="66"/>
        <v>0.77427821522309714</v>
      </c>
      <c r="UG49" s="132">
        <f t="shared" si="67"/>
        <v>0</v>
      </c>
      <c r="UI49" s="157" t="s">
        <v>65</v>
      </c>
      <c r="UJ49" s="157">
        <v>381</v>
      </c>
      <c r="UK49" s="157">
        <v>295</v>
      </c>
      <c r="UL49" s="157">
        <v>58</v>
      </c>
      <c r="UM49" s="157">
        <v>28</v>
      </c>
      <c r="UN49" s="158">
        <f t="shared" si="68"/>
        <v>0.77427821522309714</v>
      </c>
      <c r="UO49" s="132">
        <f t="shared" si="69"/>
        <v>0</v>
      </c>
      <c r="UQ49" s="157" t="s">
        <v>65</v>
      </c>
      <c r="UR49" s="157">
        <v>381</v>
      </c>
      <c r="US49" s="157">
        <v>295</v>
      </c>
      <c r="UT49" s="157">
        <v>58</v>
      </c>
      <c r="UU49" s="157">
        <v>28</v>
      </c>
      <c r="UV49" s="158">
        <f t="shared" si="70"/>
        <v>0.77427821522309714</v>
      </c>
      <c r="UW49" s="132">
        <f t="shared" si="71"/>
        <v>0</v>
      </c>
      <c r="UY49" s="157" t="s">
        <v>65</v>
      </c>
      <c r="UZ49" s="157">
        <v>381</v>
      </c>
      <c r="VA49" s="157">
        <v>295</v>
      </c>
      <c r="VB49" s="157">
        <v>58</v>
      </c>
      <c r="VC49" s="157">
        <v>28</v>
      </c>
      <c r="VD49" s="158">
        <f t="shared" si="72"/>
        <v>0.77427821522309714</v>
      </c>
      <c r="VE49" s="132">
        <f t="shared" si="73"/>
        <v>0</v>
      </c>
      <c r="VG49" s="157" t="s">
        <v>65</v>
      </c>
      <c r="VH49" s="157">
        <v>381</v>
      </c>
      <c r="VI49" s="157">
        <v>295</v>
      </c>
      <c r="VJ49" s="157">
        <v>58</v>
      </c>
      <c r="VK49" s="157">
        <v>28</v>
      </c>
      <c r="VL49" s="158">
        <f t="shared" si="74"/>
        <v>0.77427821522309714</v>
      </c>
      <c r="VM49" s="132">
        <f t="shared" si="75"/>
        <v>0</v>
      </c>
      <c r="VO49" s="157" t="s">
        <v>65</v>
      </c>
      <c r="VP49" s="157">
        <v>381</v>
      </c>
      <c r="VQ49" s="157">
        <v>295</v>
      </c>
      <c r="VR49" s="157">
        <v>58</v>
      </c>
      <c r="VS49" s="157">
        <v>28</v>
      </c>
      <c r="VT49" s="158">
        <f t="shared" si="76"/>
        <v>0.77427821522309714</v>
      </c>
      <c r="VU49" s="132">
        <f t="shared" si="77"/>
        <v>0</v>
      </c>
      <c r="VW49" s="157" t="s">
        <v>65</v>
      </c>
      <c r="VX49" s="157">
        <v>381</v>
      </c>
      <c r="VY49" s="157">
        <v>295</v>
      </c>
      <c r="VZ49" s="157">
        <v>58</v>
      </c>
      <c r="WA49" s="157">
        <v>28</v>
      </c>
      <c r="WB49" s="158">
        <f t="shared" si="78"/>
        <v>0.77427821522309714</v>
      </c>
      <c r="WC49" s="132">
        <f t="shared" si="79"/>
        <v>0</v>
      </c>
      <c r="WE49" s="157" t="s">
        <v>65</v>
      </c>
      <c r="WF49" s="157">
        <v>381</v>
      </c>
      <c r="WG49" s="157">
        <v>295</v>
      </c>
      <c r="WH49" s="157">
        <v>58</v>
      </c>
      <c r="WI49" s="157">
        <v>28</v>
      </c>
      <c r="WJ49" s="158">
        <f t="shared" si="112"/>
        <v>0.77427821522309714</v>
      </c>
      <c r="WK49" s="132">
        <f t="shared" si="113"/>
        <v>0</v>
      </c>
      <c r="WM49" s="157" t="s">
        <v>65</v>
      </c>
      <c r="WN49" s="157">
        <v>381</v>
      </c>
      <c r="WO49" s="157">
        <v>295</v>
      </c>
      <c r="WP49" s="157">
        <v>58</v>
      </c>
      <c r="WQ49" s="157">
        <v>28</v>
      </c>
      <c r="WR49" s="158">
        <f t="shared" si="82"/>
        <v>0.77427821522309714</v>
      </c>
      <c r="WS49" s="132">
        <f t="shared" si="83"/>
        <v>0</v>
      </c>
      <c r="WU49" s="157" t="s">
        <v>65</v>
      </c>
      <c r="WV49" s="157">
        <v>381</v>
      </c>
      <c r="WW49" s="157">
        <v>295</v>
      </c>
      <c r="WX49" s="157">
        <v>58</v>
      </c>
      <c r="WY49" s="157">
        <v>28</v>
      </c>
      <c r="WZ49" s="158">
        <f t="shared" si="84"/>
        <v>0.77427821522309714</v>
      </c>
      <c r="XA49" s="132">
        <f t="shared" si="85"/>
        <v>0</v>
      </c>
      <c r="XC49" s="157" t="s">
        <v>65</v>
      </c>
      <c r="XD49" s="157">
        <v>381</v>
      </c>
      <c r="XE49" s="157">
        <v>295</v>
      </c>
      <c r="XF49" s="157">
        <v>58</v>
      </c>
      <c r="XG49" s="157">
        <v>28</v>
      </c>
      <c r="XH49" s="158">
        <f t="shared" si="86"/>
        <v>0.77427821522309714</v>
      </c>
      <c r="XI49" s="132">
        <f t="shared" si="87"/>
        <v>0</v>
      </c>
      <c r="XK49" s="157" t="s">
        <v>65</v>
      </c>
      <c r="XL49" s="157">
        <v>381</v>
      </c>
      <c r="XM49" s="157">
        <v>295</v>
      </c>
      <c r="XN49" s="157">
        <v>58</v>
      </c>
      <c r="XO49" s="157">
        <v>28</v>
      </c>
      <c r="XP49" s="158">
        <f t="shared" si="88"/>
        <v>0.77427821522309714</v>
      </c>
      <c r="XQ49" s="132">
        <f t="shared" si="89"/>
        <v>0</v>
      </c>
      <c r="XS49" s="157" t="s">
        <v>65</v>
      </c>
      <c r="XT49" s="157">
        <v>381</v>
      </c>
      <c r="XU49" s="157">
        <v>295</v>
      </c>
      <c r="XV49" s="157">
        <v>58</v>
      </c>
      <c r="XW49" s="157">
        <v>28</v>
      </c>
      <c r="XX49" s="158">
        <f t="shared" si="90"/>
        <v>0.77427821522309714</v>
      </c>
      <c r="XY49" s="132">
        <f t="shared" si="91"/>
        <v>0</v>
      </c>
      <c r="YA49" s="157" t="s">
        <v>65</v>
      </c>
      <c r="YB49" s="157">
        <v>381</v>
      </c>
      <c r="YC49" s="157">
        <v>295</v>
      </c>
      <c r="YD49" s="157">
        <v>58</v>
      </c>
      <c r="YE49" s="157">
        <v>28</v>
      </c>
      <c r="YF49" s="158">
        <f t="shared" si="92"/>
        <v>0.77427821522309714</v>
      </c>
      <c r="YG49" s="132">
        <f t="shared" si="93"/>
        <v>0</v>
      </c>
      <c r="YI49" s="157" t="s">
        <v>65</v>
      </c>
      <c r="YJ49" s="157">
        <v>381</v>
      </c>
      <c r="YK49" s="157">
        <v>295</v>
      </c>
      <c r="YL49" s="157">
        <v>58</v>
      </c>
      <c r="YM49" s="157">
        <v>28</v>
      </c>
      <c r="YN49" s="158">
        <f t="shared" si="94"/>
        <v>0.77427821522309714</v>
      </c>
      <c r="YO49" s="132">
        <f t="shared" si="95"/>
        <v>0</v>
      </c>
      <c r="YQ49" s="157" t="s">
        <v>65</v>
      </c>
      <c r="YR49" s="157">
        <v>381</v>
      </c>
      <c r="YS49" s="157">
        <v>295</v>
      </c>
      <c r="YT49" s="157">
        <v>58</v>
      </c>
      <c r="YU49" s="157">
        <v>28</v>
      </c>
      <c r="YV49" s="158">
        <f t="shared" si="96"/>
        <v>0.77427821522309714</v>
      </c>
      <c r="YW49" s="132">
        <f t="shared" si="97"/>
        <v>0</v>
      </c>
      <c r="YY49" s="157" t="s">
        <v>65</v>
      </c>
      <c r="YZ49" s="157">
        <v>381</v>
      </c>
      <c r="ZA49" s="157">
        <v>295</v>
      </c>
      <c r="ZB49" s="157">
        <v>58</v>
      </c>
      <c r="ZC49" s="157">
        <v>28</v>
      </c>
      <c r="ZD49" s="158">
        <f t="shared" si="98"/>
        <v>0.77427821522309714</v>
      </c>
      <c r="ZE49" s="132">
        <f t="shared" si="99"/>
        <v>0</v>
      </c>
      <c r="ZG49" s="157" t="s">
        <v>65</v>
      </c>
      <c r="ZH49" s="157">
        <v>381</v>
      </c>
      <c r="ZI49" s="157">
        <v>295</v>
      </c>
      <c r="ZJ49" s="157">
        <v>58</v>
      </c>
      <c r="ZK49" s="157">
        <v>28</v>
      </c>
      <c r="ZL49" s="158">
        <f t="shared" si="100"/>
        <v>0.77427821522309714</v>
      </c>
      <c r="ZM49" s="132">
        <f t="shared" si="101"/>
        <v>0</v>
      </c>
      <c r="ZO49" s="157" t="s">
        <v>65</v>
      </c>
      <c r="ZP49" s="157">
        <v>381</v>
      </c>
      <c r="ZQ49" s="157">
        <v>295</v>
      </c>
      <c r="ZR49" s="157">
        <v>58</v>
      </c>
      <c r="ZS49" s="157">
        <v>28</v>
      </c>
      <c r="ZT49" s="158">
        <f t="shared" si="102"/>
        <v>0.77427821522309714</v>
      </c>
      <c r="ZU49" s="132">
        <f t="shared" si="103"/>
        <v>0</v>
      </c>
      <c r="ZW49" s="157" t="s">
        <v>65</v>
      </c>
      <c r="ZX49" s="157">
        <v>381</v>
      </c>
      <c r="ZY49" s="157">
        <v>295</v>
      </c>
      <c r="ZZ49" s="157">
        <v>58</v>
      </c>
      <c r="AAA49" s="157">
        <v>28</v>
      </c>
      <c r="AAB49" s="158">
        <f t="shared" si="104"/>
        <v>0.77427821522309714</v>
      </c>
      <c r="AAC49" s="132">
        <f t="shared" si="105"/>
        <v>0</v>
      </c>
      <c r="AAE49" s="157" t="s">
        <v>65</v>
      </c>
      <c r="AAF49" s="157">
        <v>381</v>
      </c>
      <c r="AAG49" s="157">
        <v>296</v>
      </c>
      <c r="AAH49" s="157">
        <v>55</v>
      </c>
      <c r="AAI49" s="157">
        <v>30</v>
      </c>
      <c r="AAJ49" s="158">
        <f t="shared" si="106"/>
        <v>0.7769028871391076</v>
      </c>
      <c r="AAK49" s="132">
        <f t="shared" si="107"/>
        <v>2.624671916010457E-3</v>
      </c>
    </row>
    <row r="50" spans="1:713" ht="15">
      <c r="A50" s="19">
        <v>0.89</v>
      </c>
      <c r="B50" s="19"/>
      <c r="C50" s="18" t="s">
        <v>65</v>
      </c>
      <c r="D50" s="18">
        <v>223</v>
      </c>
      <c r="E50" s="18">
        <v>200</v>
      </c>
      <c r="F50" s="18">
        <v>21</v>
      </c>
      <c r="G50" s="18">
        <v>2</v>
      </c>
      <c r="H50" s="19">
        <v>0.89</v>
      </c>
      <c r="J50" s="58" t="s">
        <v>65</v>
      </c>
      <c r="K50" s="58">
        <v>223</v>
      </c>
      <c r="L50" s="58">
        <v>200</v>
      </c>
      <c r="M50" s="58">
        <v>21</v>
      </c>
      <c r="N50" s="58">
        <v>2</v>
      </c>
      <c r="O50" s="59">
        <v>0.89</v>
      </c>
      <c r="P50" s="59">
        <f t="shared" si="115"/>
        <v>0</v>
      </c>
      <c r="R50" s="18" t="s">
        <v>65</v>
      </c>
      <c r="S50" s="18">
        <v>223</v>
      </c>
      <c r="T50" s="18">
        <v>200</v>
      </c>
      <c r="U50" s="18">
        <v>21</v>
      </c>
      <c r="V50" s="18">
        <v>2</v>
      </c>
      <c r="W50" s="19">
        <v>0.89</v>
      </c>
      <c r="X50" s="19">
        <f t="shared" si="116"/>
        <v>0</v>
      </c>
      <c r="Z50" s="51" t="s">
        <v>65</v>
      </c>
      <c r="AA50" s="51">
        <v>223</v>
      </c>
      <c r="AB50" s="52">
        <v>200</v>
      </c>
      <c r="AC50" s="53">
        <v>21</v>
      </c>
      <c r="AD50" s="51">
        <v>2</v>
      </c>
      <c r="AE50" s="55">
        <v>0.89</v>
      </c>
      <c r="AF50" s="19">
        <f t="shared" si="117"/>
        <v>0</v>
      </c>
      <c r="AH50" s="19">
        <v>0.89</v>
      </c>
      <c r="AI50" s="19">
        <f t="shared" si="118"/>
        <v>0</v>
      </c>
      <c r="AK50" s="18" t="s">
        <v>66</v>
      </c>
      <c r="AL50" s="18">
        <v>228</v>
      </c>
      <c r="AM50" s="18">
        <v>219</v>
      </c>
      <c r="AN50" s="18">
        <v>9</v>
      </c>
      <c r="AO50" s="18">
        <v>0</v>
      </c>
      <c r="AP50" s="19">
        <f t="shared" si="119"/>
        <v>0.96052631578947367</v>
      </c>
      <c r="AQ50" s="19">
        <f t="shared" si="137"/>
        <v>5.2631578947370805E-4</v>
      </c>
      <c r="AS50" s="18" t="s">
        <v>66</v>
      </c>
      <c r="AT50" s="18">
        <v>228</v>
      </c>
      <c r="AU50" s="18">
        <v>219</v>
      </c>
      <c r="AV50" s="18">
        <v>9</v>
      </c>
      <c r="AW50" s="18">
        <v>0</v>
      </c>
      <c r="AX50" s="19">
        <v>0.96</v>
      </c>
      <c r="AY50" s="19">
        <f t="shared" si="120"/>
        <v>-5.2631578947370805E-4</v>
      </c>
      <c r="BA50" s="18" t="s">
        <v>66</v>
      </c>
      <c r="BB50" s="18">
        <v>228</v>
      </c>
      <c r="BC50" s="18">
        <v>219</v>
      </c>
      <c r="BD50" s="18">
        <v>9</v>
      </c>
      <c r="BE50" s="18">
        <v>0</v>
      </c>
      <c r="BF50" s="19">
        <v>0.96</v>
      </c>
      <c r="BG50" s="19">
        <f t="shared" si="121"/>
        <v>0</v>
      </c>
      <c r="BI50" s="18" t="s">
        <v>66</v>
      </c>
      <c r="BJ50" s="18">
        <v>228</v>
      </c>
      <c r="BK50" s="18">
        <v>219</v>
      </c>
      <c r="BL50" s="18">
        <v>9</v>
      </c>
      <c r="BM50" s="18">
        <v>0</v>
      </c>
      <c r="BN50" s="19">
        <v>0.96</v>
      </c>
      <c r="BO50" s="19">
        <f t="shared" si="122"/>
        <v>0</v>
      </c>
      <c r="BQ50" s="18" t="s">
        <v>66</v>
      </c>
      <c r="BR50" s="18">
        <v>228</v>
      </c>
      <c r="BS50" s="18">
        <v>219</v>
      </c>
      <c r="BT50" s="18">
        <v>9</v>
      </c>
      <c r="BU50" s="18">
        <v>0</v>
      </c>
      <c r="BV50" s="19">
        <v>0.96</v>
      </c>
      <c r="BW50" s="19">
        <f t="shared" si="123"/>
        <v>0</v>
      </c>
      <c r="BY50" s="18" t="s">
        <v>66</v>
      </c>
      <c r="BZ50" s="18">
        <v>228</v>
      </c>
      <c r="CA50" s="18">
        <v>219</v>
      </c>
      <c r="CB50" s="18">
        <v>9</v>
      </c>
      <c r="CC50" s="18">
        <v>0</v>
      </c>
      <c r="CD50" s="19">
        <v>0.96</v>
      </c>
      <c r="CE50" s="19">
        <f t="shared" si="124"/>
        <v>0</v>
      </c>
      <c r="CG50" s="2" t="s">
        <v>66</v>
      </c>
      <c r="CH50" s="2">
        <v>228</v>
      </c>
      <c r="CI50" s="2">
        <v>219</v>
      </c>
      <c r="CJ50" s="2">
        <v>9</v>
      </c>
      <c r="CK50" s="2">
        <v>0</v>
      </c>
      <c r="CL50" s="4">
        <v>0.96</v>
      </c>
      <c r="CM50" s="19">
        <f t="shared" si="125"/>
        <v>0</v>
      </c>
      <c r="CO50" s="2" t="s">
        <v>66</v>
      </c>
      <c r="CP50" s="2">
        <v>228</v>
      </c>
      <c r="CQ50" s="2">
        <v>219</v>
      </c>
      <c r="CR50" s="2">
        <v>9</v>
      </c>
      <c r="CS50" s="2">
        <v>0</v>
      </c>
      <c r="CT50" s="4">
        <v>0.96</v>
      </c>
      <c r="CU50" s="19">
        <f t="shared" si="126"/>
        <v>0</v>
      </c>
      <c r="CW50" s="2" t="s">
        <v>66</v>
      </c>
      <c r="CX50" s="2">
        <v>228</v>
      </c>
      <c r="CY50" s="2">
        <v>219</v>
      </c>
      <c r="CZ50" s="2">
        <v>9</v>
      </c>
      <c r="DA50" s="2">
        <v>0</v>
      </c>
      <c r="DB50" s="4">
        <v>0.96</v>
      </c>
      <c r="DC50" s="19">
        <f t="shared" si="127"/>
        <v>0</v>
      </c>
      <c r="DE50" s="2" t="s">
        <v>66</v>
      </c>
      <c r="DF50" s="2">
        <v>228</v>
      </c>
      <c r="DG50" s="2">
        <v>219</v>
      </c>
      <c r="DH50" s="2">
        <v>9</v>
      </c>
      <c r="DI50" s="2">
        <v>0</v>
      </c>
      <c r="DJ50" s="4">
        <v>0.96</v>
      </c>
      <c r="DK50" s="19">
        <f t="shared" si="128"/>
        <v>0</v>
      </c>
      <c r="DM50" s="2" t="s">
        <v>66</v>
      </c>
      <c r="DN50" s="2">
        <v>228</v>
      </c>
      <c r="DO50" s="2">
        <v>219</v>
      </c>
      <c r="DP50" s="2">
        <v>9</v>
      </c>
      <c r="DQ50" s="2">
        <v>0</v>
      </c>
      <c r="DR50" s="4">
        <v>0.96</v>
      </c>
      <c r="DS50" s="19">
        <f t="shared" si="129"/>
        <v>0</v>
      </c>
      <c r="DU50" s="2" t="s">
        <v>66</v>
      </c>
      <c r="DV50" s="2">
        <v>228</v>
      </c>
      <c r="DW50" s="2">
        <v>219</v>
      </c>
      <c r="DX50" s="2">
        <v>9</v>
      </c>
      <c r="DY50" s="2">
        <v>0</v>
      </c>
      <c r="DZ50" s="4">
        <v>0.96</v>
      </c>
      <c r="EA50" s="19">
        <f t="shared" si="130"/>
        <v>0</v>
      </c>
      <c r="EC50" s="2" t="s">
        <v>66</v>
      </c>
      <c r="ED50" s="2">
        <v>228</v>
      </c>
      <c r="EE50" s="2">
        <v>219</v>
      </c>
      <c r="EF50" s="2">
        <v>9</v>
      </c>
      <c r="EG50" s="2">
        <v>0</v>
      </c>
      <c r="EH50" s="4">
        <v>0.96</v>
      </c>
      <c r="EI50" s="19">
        <f t="shared" si="131"/>
        <v>0</v>
      </c>
      <c r="EK50" s="2" t="s">
        <v>66</v>
      </c>
      <c r="EL50" s="2">
        <v>228</v>
      </c>
      <c r="EM50" s="2">
        <v>219</v>
      </c>
      <c r="EN50" s="2">
        <v>9</v>
      </c>
      <c r="EO50" s="2">
        <v>0</v>
      </c>
      <c r="EP50" s="4">
        <v>0.96</v>
      </c>
      <c r="EQ50" s="19">
        <f t="shared" si="132"/>
        <v>0</v>
      </c>
      <c r="ES50" s="2" t="s">
        <v>66</v>
      </c>
      <c r="ET50" s="2">
        <v>228</v>
      </c>
      <c r="EU50" s="2">
        <v>219</v>
      </c>
      <c r="EV50" s="2">
        <v>9</v>
      </c>
      <c r="EW50" s="2">
        <v>0</v>
      </c>
      <c r="EX50" s="4">
        <v>0.96</v>
      </c>
      <c r="EY50" s="19">
        <f t="shared" si="133"/>
        <v>0</v>
      </c>
      <c r="FA50" s="2" t="s">
        <v>66</v>
      </c>
      <c r="FB50" s="2">
        <v>228</v>
      </c>
      <c r="FC50" s="2">
        <v>219</v>
      </c>
      <c r="FD50" s="2">
        <v>9</v>
      </c>
      <c r="FE50" s="2">
        <v>0</v>
      </c>
      <c r="FF50" s="4">
        <v>0.96</v>
      </c>
      <c r="FG50" s="19">
        <f t="shared" si="134"/>
        <v>0</v>
      </c>
      <c r="FI50" s="2" t="s">
        <v>66</v>
      </c>
      <c r="FJ50" s="2">
        <v>228</v>
      </c>
      <c r="FK50" s="2">
        <v>219</v>
      </c>
      <c r="FL50" s="2">
        <v>9</v>
      </c>
      <c r="FM50" s="2">
        <v>0</v>
      </c>
      <c r="FN50" s="4">
        <v>0.96</v>
      </c>
      <c r="FO50" s="19">
        <f t="shared" si="135"/>
        <v>0</v>
      </c>
      <c r="FQ50" s="2" t="s">
        <v>66</v>
      </c>
      <c r="FR50" s="2">
        <v>228</v>
      </c>
      <c r="FS50" s="2">
        <v>219</v>
      </c>
      <c r="FT50" s="2">
        <v>9</v>
      </c>
      <c r="FU50" s="2">
        <v>0</v>
      </c>
      <c r="FV50" s="4">
        <v>0.96</v>
      </c>
      <c r="FW50" s="19">
        <f t="shared" si="136"/>
        <v>0</v>
      </c>
      <c r="FY50" s="2" t="s">
        <v>66</v>
      </c>
      <c r="FZ50" s="2">
        <v>228</v>
      </c>
      <c r="GA50" s="2">
        <v>219</v>
      </c>
      <c r="GB50" s="2">
        <v>9</v>
      </c>
      <c r="GC50" s="2">
        <v>0</v>
      </c>
      <c r="GD50" s="4">
        <v>0.96</v>
      </c>
      <c r="GE50" s="19">
        <f t="shared" si="23"/>
        <v>0</v>
      </c>
      <c r="GG50" s="2" t="s">
        <v>66</v>
      </c>
      <c r="GH50" s="2">
        <v>228</v>
      </c>
      <c r="GI50" s="2">
        <v>219</v>
      </c>
      <c r="GJ50" s="2">
        <v>9</v>
      </c>
      <c r="GK50" s="2">
        <v>0</v>
      </c>
      <c r="GL50" s="4">
        <v>0.96</v>
      </c>
      <c r="GM50" s="19">
        <f t="shared" si="24"/>
        <v>0</v>
      </c>
      <c r="GO50" s="2" t="s">
        <v>66</v>
      </c>
      <c r="GP50" s="2">
        <v>228</v>
      </c>
      <c r="GQ50" s="2">
        <v>219</v>
      </c>
      <c r="GR50" s="2">
        <v>9</v>
      </c>
      <c r="GS50" s="2">
        <v>0</v>
      </c>
      <c r="GT50" s="4">
        <v>0.96</v>
      </c>
      <c r="GU50" s="19">
        <f t="shared" si="25"/>
        <v>0</v>
      </c>
      <c r="GW50" s="2" t="s">
        <v>66</v>
      </c>
      <c r="GX50" s="2">
        <v>228</v>
      </c>
      <c r="GY50" s="2">
        <v>219</v>
      </c>
      <c r="GZ50" s="2">
        <v>9</v>
      </c>
      <c r="HA50" s="2">
        <v>0</v>
      </c>
      <c r="HB50" s="4">
        <v>0.96</v>
      </c>
      <c r="HC50" s="19">
        <f t="shared" si="26"/>
        <v>0</v>
      </c>
      <c r="HE50" s="2" t="s">
        <v>66</v>
      </c>
      <c r="HF50" s="2">
        <v>228</v>
      </c>
      <c r="HG50" s="2">
        <v>227</v>
      </c>
      <c r="HH50" s="2">
        <v>1</v>
      </c>
      <c r="HI50" s="2">
        <v>0</v>
      </c>
      <c r="HJ50" s="4">
        <v>1</v>
      </c>
      <c r="HK50" s="19">
        <f t="shared" si="27"/>
        <v>4.0000000000000036E-2</v>
      </c>
      <c r="HM50" s="2" t="s">
        <v>66</v>
      </c>
      <c r="HN50" s="2">
        <v>228</v>
      </c>
      <c r="HO50" s="2">
        <v>227</v>
      </c>
      <c r="HP50" s="2">
        <v>1</v>
      </c>
      <c r="HQ50" s="2">
        <v>0</v>
      </c>
      <c r="HR50" s="4">
        <v>1</v>
      </c>
      <c r="HS50" s="19">
        <f t="shared" si="28"/>
        <v>0</v>
      </c>
      <c r="HU50" s="2" t="s">
        <v>66</v>
      </c>
      <c r="HV50" s="2">
        <v>228</v>
      </c>
      <c r="HW50" s="2">
        <v>227</v>
      </c>
      <c r="HX50" s="2">
        <v>1</v>
      </c>
      <c r="HY50" s="2">
        <v>0</v>
      </c>
      <c r="HZ50" s="4">
        <v>1</v>
      </c>
      <c r="IA50" s="19">
        <f t="shared" si="29"/>
        <v>0</v>
      </c>
      <c r="IC50" s="2" t="s">
        <v>66</v>
      </c>
      <c r="ID50" s="2">
        <v>228</v>
      </c>
      <c r="IE50" s="2">
        <v>227</v>
      </c>
      <c r="IF50" s="2">
        <v>1</v>
      </c>
      <c r="IG50" s="2">
        <v>0</v>
      </c>
      <c r="IH50" s="4">
        <v>1</v>
      </c>
      <c r="II50" s="19">
        <f t="shared" si="30"/>
        <v>0</v>
      </c>
      <c r="IK50" s="2" t="s">
        <v>66</v>
      </c>
      <c r="IL50" s="2">
        <v>228</v>
      </c>
      <c r="IM50" s="2">
        <v>227</v>
      </c>
      <c r="IN50" s="2">
        <v>1</v>
      </c>
      <c r="IO50" s="2">
        <v>0</v>
      </c>
      <c r="IP50" s="4">
        <v>1</v>
      </c>
      <c r="IQ50" s="19">
        <f t="shared" si="31"/>
        <v>0</v>
      </c>
      <c r="IS50" s="2" t="s">
        <v>66</v>
      </c>
      <c r="IT50" s="2">
        <v>228</v>
      </c>
      <c r="IU50" s="2">
        <v>227</v>
      </c>
      <c r="IV50" s="2">
        <v>1</v>
      </c>
      <c r="IW50" s="2">
        <v>0</v>
      </c>
      <c r="IX50" s="4">
        <v>1</v>
      </c>
      <c r="IY50" s="19">
        <f t="shared" si="32"/>
        <v>0</v>
      </c>
      <c r="JA50" s="2" t="s">
        <v>66</v>
      </c>
      <c r="JB50" s="2">
        <v>228</v>
      </c>
      <c r="JC50" s="2">
        <v>227</v>
      </c>
      <c r="JD50" s="2">
        <v>1</v>
      </c>
      <c r="JE50" s="2">
        <v>0</v>
      </c>
      <c r="JF50" s="4">
        <v>1</v>
      </c>
      <c r="JG50" s="19">
        <f t="shared" si="33"/>
        <v>0</v>
      </c>
      <c r="JI50" s="2" t="s">
        <v>66</v>
      </c>
      <c r="JJ50" s="2">
        <v>228</v>
      </c>
      <c r="JK50" s="2">
        <v>227</v>
      </c>
      <c r="JL50" s="2">
        <v>1</v>
      </c>
      <c r="JM50" s="2">
        <v>0</v>
      </c>
      <c r="JN50" s="4">
        <v>1</v>
      </c>
      <c r="JO50" s="19">
        <f t="shared" si="34"/>
        <v>0</v>
      </c>
      <c r="JQ50" s="2" t="s">
        <v>66</v>
      </c>
      <c r="JR50" s="2">
        <v>228</v>
      </c>
      <c r="JS50" s="2">
        <v>227</v>
      </c>
      <c r="JT50" s="2">
        <v>1</v>
      </c>
      <c r="JU50" s="2">
        <v>0</v>
      </c>
      <c r="JV50" s="4">
        <v>1</v>
      </c>
      <c r="JW50" s="19">
        <f t="shared" si="35"/>
        <v>0</v>
      </c>
      <c r="JY50" s="2" t="s">
        <v>66</v>
      </c>
      <c r="JZ50" s="2">
        <v>228</v>
      </c>
      <c r="KA50" s="2">
        <v>227</v>
      </c>
      <c r="KB50" s="2">
        <v>1</v>
      </c>
      <c r="KC50" s="2">
        <v>0</v>
      </c>
      <c r="KD50" s="4">
        <v>1</v>
      </c>
      <c r="KE50" s="19">
        <f t="shared" si="36"/>
        <v>0</v>
      </c>
      <c r="KG50" s="2" t="s">
        <v>66</v>
      </c>
      <c r="KH50" s="2">
        <v>228</v>
      </c>
      <c r="KI50" s="2">
        <v>227</v>
      </c>
      <c r="KJ50" s="2">
        <v>1</v>
      </c>
      <c r="KK50" s="2">
        <v>0</v>
      </c>
      <c r="KL50" s="4">
        <v>1</v>
      </c>
      <c r="KM50" s="19">
        <f t="shared" si="37"/>
        <v>0</v>
      </c>
      <c r="KO50" s="2" t="s">
        <v>66</v>
      </c>
      <c r="KP50" s="2">
        <v>341</v>
      </c>
      <c r="KQ50" s="2">
        <v>340</v>
      </c>
      <c r="KR50" s="2">
        <v>1</v>
      </c>
      <c r="KS50" s="2">
        <v>0</v>
      </c>
      <c r="KT50" s="4">
        <v>1</v>
      </c>
      <c r="KU50" s="19">
        <f t="shared" si="38"/>
        <v>0</v>
      </c>
      <c r="KW50" s="2" t="s">
        <v>66</v>
      </c>
      <c r="KX50" s="2">
        <v>341</v>
      </c>
      <c r="KY50" s="2">
        <v>340</v>
      </c>
      <c r="KZ50" s="2">
        <v>1</v>
      </c>
      <c r="LA50" s="2">
        <v>0</v>
      </c>
      <c r="LB50" s="4">
        <v>1</v>
      </c>
      <c r="LC50" s="19">
        <f t="shared" si="39"/>
        <v>0</v>
      </c>
      <c r="LE50" s="2" t="s">
        <v>66</v>
      </c>
      <c r="LF50" s="2">
        <v>341</v>
      </c>
      <c r="LG50" s="2">
        <v>340</v>
      </c>
      <c r="LH50" s="2">
        <v>1</v>
      </c>
      <c r="LI50" s="2">
        <v>0</v>
      </c>
      <c r="LJ50" s="4">
        <v>1</v>
      </c>
      <c r="LK50" s="19">
        <f t="shared" si="40"/>
        <v>0</v>
      </c>
      <c r="LM50" s="2" t="s">
        <v>66</v>
      </c>
      <c r="LN50" s="2">
        <v>341</v>
      </c>
      <c r="LO50" s="2">
        <v>340</v>
      </c>
      <c r="LP50" s="2">
        <v>1</v>
      </c>
      <c r="LQ50" s="2">
        <v>0</v>
      </c>
      <c r="LR50" s="4">
        <v>1</v>
      </c>
      <c r="LS50" s="19">
        <f t="shared" si="41"/>
        <v>0</v>
      </c>
      <c r="LU50" s="2" t="s">
        <v>66</v>
      </c>
      <c r="LV50" s="2">
        <v>341</v>
      </c>
      <c r="LW50" s="2">
        <v>340</v>
      </c>
      <c r="LX50" s="2">
        <v>1</v>
      </c>
      <c r="LY50" s="2">
        <v>0</v>
      </c>
      <c r="LZ50" s="4">
        <v>1</v>
      </c>
      <c r="MA50" s="19">
        <f t="shared" si="42"/>
        <v>0</v>
      </c>
      <c r="MC50" s="2" t="s">
        <v>66</v>
      </c>
      <c r="MD50" s="2">
        <v>341</v>
      </c>
      <c r="ME50" s="2">
        <v>340</v>
      </c>
      <c r="MF50" s="2">
        <v>1</v>
      </c>
      <c r="MG50" s="2">
        <v>0</v>
      </c>
      <c r="MH50" s="4">
        <f t="shared" si="108"/>
        <v>0.99706744868035191</v>
      </c>
      <c r="MI50" s="19">
        <f t="shared" si="43"/>
        <v>-2.9325513196480912E-3</v>
      </c>
      <c r="MK50" s="2" t="s">
        <v>66</v>
      </c>
      <c r="ML50" s="2">
        <v>341</v>
      </c>
      <c r="MM50" s="2">
        <v>340</v>
      </c>
      <c r="MN50" s="2">
        <v>1</v>
      </c>
      <c r="MO50" s="2">
        <v>0</v>
      </c>
      <c r="MP50" s="4">
        <v>1</v>
      </c>
      <c r="MQ50" s="19">
        <f t="shared" si="109"/>
        <v>2.9325513196480912E-3</v>
      </c>
      <c r="MS50" s="2" t="s">
        <v>66</v>
      </c>
      <c r="MT50" s="2">
        <v>341</v>
      </c>
      <c r="MU50" s="2">
        <v>340</v>
      </c>
      <c r="MV50" s="2">
        <v>1</v>
      </c>
      <c r="MW50" s="2">
        <v>0</v>
      </c>
      <c r="MX50" s="4">
        <v>1</v>
      </c>
      <c r="MY50" s="19">
        <f t="shared" si="44"/>
        <v>0</v>
      </c>
      <c r="NA50" s="2" t="s">
        <v>66</v>
      </c>
      <c r="NB50" s="2">
        <v>341</v>
      </c>
      <c r="NC50" s="2">
        <v>340</v>
      </c>
      <c r="ND50" s="2">
        <v>1</v>
      </c>
      <c r="NE50" s="2">
        <v>0</v>
      </c>
      <c r="NF50" s="4">
        <v>1</v>
      </c>
      <c r="NG50" s="19">
        <f t="shared" si="45"/>
        <v>0</v>
      </c>
      <c r="NI50" s="2" t="s">
        <v>66</v>
      </c>
      <c r="NJ50" s="2">
        <v>341</v>
      </c>
      <c r="NK50" s="2">
        <v>340</v>
      </c>
      <c r="NL50" s="2">
        <v>1</v>
      </c>
      <c r="NM50" s="2">
        <v>0</v>
      </c>
      <c r="NN50" s="4">
        <v>1</v>
      </c>
      <c r="NO50" s="19">
        <f t="shared" si="46"/>
        <v>0</v>
      </c>
      <c r="NQ50" s="2" t="s">
        <v>66</v>
      </c>
      <c r="NR50" s="2">
        <v>341</v>
      </c>
      <c r="NS50" s="2">
        <v>340</v>
      </c>
      <c r="NT50" s="2">
        <v>1</v>
      </c>
      <c r="NU50" s="2">
        <v>0</v>
      </c>
      <c r="NV50" s="4">
        <v>1</v>
      </c>
      <c r="NW50" s="19">
        <f t="shared" si="47"/>
        <v>0</v>
      </c>
      <c r="NY50" s="2" t="s">
        <v>66</v>
      </c>
      <c r="NZ50" s="2">
        <v>341</v>
      </c>
      <c r="OA50" s="2">
        <v>340</v>
      </c>
      <c r="OB50" s="2">
        <v>1</v>
      </c>
      <c r="OC50" s="2">
        <v>0</v>
      </c>
      <c r="OD50" s="4">
        <v>1</v>
      </c>
      <c r="OE50" s="19">
        <f t="shared" si="48"/>
        <v>0</v>
      </c>
      <c r="OG50" s="2" t="s">
        <v>66</v>
      </c>
      <c r="OH50" s="2">
        <v>341</v>
      </c>
      <c r="OI50" s="2">
        <v>340</v>
      </c>
      <c r="OJ50" s="2">
        <v>1</v>
      </c>
      <c r="OK50" s="2">
        <v>0</v>
      </c>
      <c r="OL50" s="4">
        <v>1</v>
      </c>
      <c r="OM50" s="19">
        <f t="shared" si="114"/>
        <v>0</v>
      </c>
      <c r="OO50" s="2" t="s">
        <v>66</v>
      </c>
      <c r="OP50" s="2">
        <v>341</v>
      </c>
      <c r="OQ50" s="2">
        <v>340</v>
      </c>
      <c r="OR50" s="2">
        <v>1</v>
      </c>
      <c r="OS50" s="2">
        <v>0</v>
      </c>
      <c r="OT50" s="4">
        <f t="shared" si="110"/>
        <v>0.99706744868035191</v>
      </c>
      <c r="OU50" s="19">
        <f t="shared" si="50"/>
        <v>-2.9325513196480912E-3</v>
      </c>
      <c r="OW50" s="129" t="s">
        <v>66</v>
      </c>
      <c r="OX50" s="129">
        <v>341</v>
      </c>
      <c r="OY50" s="129">
        <v>340</v>
      </c>
      <c r="OZ50" s="129">
        <v>1</v>
      </c>
      <c r="PA50" s="129">
        <v>0</v>
      </c>
      <c r="PB50" s="135">
        <v>1</v>
      </c>
      <c r="PC50" s="132">
        <v>0</v>
      </c>
      <c r="PD50" s="129"/>
      <c r="PE50" s="129" t="s">
        <v>66</v>
      </c>
      <c r="PF50" s="129">
        <v>341</v>
      </c>
      <c r="PG50" s="129">
        <v>340</v>
      </c>
      <c r="PH50" s="129">
        <v>1</v>
      </c>
      <c r="PI50" s="129">
        <v>0</v>
      </c>
      <c r="PJ50" s="135">
        <v>1</v>
      </c>
      <c r="PK50" s="132">
        <v>0</v>
      </c>
      <c r="PM50" s="156" t="s">
        <v>66</v>
      </c>
      <c r="PN50" s="156">
        <v>341</v>
      </c>
      <c r="PO50" s="156">
        <v>340</v>
      </c>
      <c r="PP50" s="156">
        <v>1</v>
      </c>
      <c r="PQ50" s="156">
        <v>0</v>
      </c>
      <c r="PR50" s="162">
        <v>1</v>
      </c>
      <c r="PS50" s="132">
        <f t="shared" si="51"/>
        <v>0</v>
      </c>
      <c r="PT50" s="121"/>
      <c r="PU50" s="156" t="s">
        <v>66</v>
      </c>
      <c r="PV50" s="169">
        <v>389</v>
      </c>
      <c r="PW50" s="156">
        <v>340</v>
      </c>
      <c r="PX50" s="156">
        <v>48</v>
      </c>
      <c r="PY50" s="156">
        <v>1</v>
      </c>
      <c r="PZ50" s="162">
        <v>0.87</v>
      </c>
      <c r="QA50" s="132">
        <f t="shared" si="52"/>
        <v>-0.13</v>
      </c>
      <c r="QB50" s="121" t="s">
        <v>119</v>
      </c>
      <c r="QC50" s="156" t="s">
        <v>66</v>
      </c>
      <c r="QD50" s="156">
        <v>389</v>
      </c>
      <c r="QE50" s="156">
        <v>340</v>
      </c>
      <c r="QF50" s="156">
        <v>48</v>
      </c>
      <c r="QG50" s="156">
        <v>1</v>
      </c>
      <c r="QH50" s="162">
        <v>0.87</v>
      </c>
      <c r="QI50" s="132">
        <f t="shared" si="53"/>
        <v>0</v>
      </c>
      <c r="QJ50" s="121"/>
      <c r="QK50" s="156" t="s">
        <v>66</v>
      </c>
      <c r="QL50" s="156">
        <v>389</v>
      </c>
      <c r="QM50" s="156">
        <v>340</v>
      </c>
      <c r="QN50" s="156">
        <v>48</v>
      </c>
      <c r="QO50" s="156">
        <v>1</v>
      </c>
      <c r="QP50" s="162">
        <v>0.87</v>
      </c>
      <c r="QQ50" s="132">
        <f t="shared" si="54"/>
        <v>0</v>
      </c>
      <c r="QR50" s="121"/>
      <c r="QS50" s="156" t="s">
        <v>66</v>
      </c>
      <c r="QT50" s="156">
        <v>389</v>
      </c>
      <c r="QU50" s="156">
        <v>340</v>
      </c>
      <c r="QV50" s="156">
        <v>48</v>
      </c>
      <c r="QW50" s="156">
        <v>1</v>
      </c>
      <c r="QX50" s="162">
        <v>0.87</v>
      </c>
      <c r="QY50" s="158">
        <f t="shared" si="55"/>
        <v>0</v>
      </c>
      <c r="QZ50" s="121"/>
      <c r="RA50" s="156" t="s">
        <v>66</v>
      </c>
      <c r="RB50" s="156">
        <v>389</v>
      </c>
      <c r="RC50" s="156">
        <v>340</v>
      </c>
      <c r="RD50" s="156">
        <v>48</v>
      </c>
      <c r="RE50" s="156">
        <v>1</v>
      </c>
      <c r="RF50" s="162">
        <v>0.87</v>
      </c>
      <c r="RG50" s="132">
        <f t="shared" si="56"/>
        <v>0</v>
      </c>
      <c r="RH50" s="121"/>
      <c r="RI50" s="121"/>
      <c r="RJ50" s="156" t="s">
        <v>66</v>
      </c>
      <c r="RK50" s="156">
        <v>389</v>
      </c>
      <c r="RL50" s="156">
        <v>340</v>
      </c>
      <c r="RM50" s="156">
        <v>48</v>
      </c>
      <c r="RN50" s="156">
        <v>1</v>
      </c>
      <c r="RO50" s="162">
        <f t="shared" si="57"/>
        <v>0.87403598971722363</v>
      </c>
      <c r="RP50" s="132">
        <f t="shared" si="58"/>
        <v>4.0359897172236314E-3</v>
      </c>
      <c r="RQ50" s="121"/>
      <c r="RR50" s="121"/>
      <c r="RS50" s="121"/>
      <c r="RT50" s="121"/>
      <c r="RU50" s="121"/>
      <c r="RV50" s="121"/>
      <c r="RW50" s="132"/>
      <c r="RX50" s="121"/>
      <c r="RY50" s="121"/>
      <c r="RZ50" s="121"/>
      <c r="SA50" s="121"/>
      <c r="SB50" s="121"/>
      <c r="SC50" s="121"/>
      <c r="SD50" s="132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U50" s="157" t="s">
        <v>66</v>
      </c>
      <c r="SV50" s="157">
        <v>389</v>
      </c>
      <c r="SW50" s="157">
        <v>339</v>
      </c>
      <c r="SX50" s="157">
        <v>49</v>
      </c>
      <c r="SY50" s="157">
        <v>1</v>
      </c>
      <c r="SZ50" s="158">
        <f t="shared" si="111"/>
        <v>0.87146529562982</v>
      </c>
      <c r="TA50" s="132">
        <f t="shared" si="59"/>
        <v>-2.5706940874036244E-3</v>
      </c>
      <c r="TC50" s="157" t="s">
        <v>66</v>
      </c>
      <c r="TD50" s="157">
        <v>389</v>
      </c>
      <c r="TE50" s="157">
        <v>339</v>
      </c>
      <c r="TF50" s="157">
        <v>49</v>
      </c>
      <c r="TG50" s="157">
        <v>1</v>
      </c>
      <c r="TH50" s="158">
        <f t="shared" si="60"/>
        <v>0.87146529562982</v>
      </c>
      <c r="TI50" s="132">
        <f t="shared" si="61"/>
        <v>0</v>
      </c>
      <c r="TK50" s="157" t="s">
        <v>66</v>
      </c>
      <c r="TL50" s="157">
        <v>389</v>
      </c>
      <c r="TM50" s="157">
        <v>339</v>
      </c>
      <c r="TN50" s="157">
        <v>49</v>
      </c>
      <c r="TO50" s="157">
        <v>1</v>
      </c>
      <c r="TP50" s="158">
        <f t="shared" si="62"/>
        <v>0.87146529562982</v>
      </c>
      <c r="TQ50" s="132">
        <f t="shared" si="63"/>
        <v>0</v>
      </c>
      <c r="TS50" s="157" t="s">
        <v>66</v>
      </c>
      <c r="TT50" s="157">
        <v>389</v>
      </c>
      <c r="TU50" s="157">
        <v>339</v>
      </c>
      <c r="TV50" s="157">
        <v>49</v>
      </c>
      <c r="TW50" s="157">
        <v>1</v>
      </c>
      <c r="TX50" s="158">
        <f t="shared" si="64"/>
        <v>0.87146529562982</v>
      </c>
      <c r="TY50" s="132">
        <f t="shared" si="65"/>
        <v>0</v>
      </c>
      <c r="UA50" s="157" t="s">
        <v>66</v>
      </c>
      <c r="UB50" s="157">
        <v>389</v>
      </c>
      <c r="UC50" s="157">
        <v>339</v>
      </c>
      <c r="UD50" s="157">
        <v>49</v>
      </c>
      <c r="UE50" s="157">
        <v>1</v>
      </c>
      <c r="UF50" s="158">
        <f t="shared" si="66"/>
        <v>0.87146529562982</v>
      </c>
      <c r="UG50" s="132">
        <f t="shared" si="67"/>
        <v>0</v>
      </c>
      <c r="UI50" s="157" t="s">
        <v>66</v>
      </c>
      <c r="UJ50" s="157">
        <v>389</v>
      </c>
      <c r="UK50" s="157">
        <v>339</v>
      </c>
      <c r="UL50" s="157">
        <v>49</v>
      </c>
      <c r="UM50" s="157">
        <v>1</v>
      </c>
      <c r="UN50" s="158">
        <f t="shared" si="68"/>
        <v>0.87146529562982</v>
      </c>
      <c r="UO50" s="132">
        <f t="shared" si="69"/>
        <v>0</v>
      </c>
      <c r="UQ50" s="157" t="s">
        <v>66</v>
      </c>
      <c r="UR50" s="157">
        <v>389</v>
      </c>
      <c r="US50" s="157">
        <v>339</v>
      </c>
      <c r="UT50" s="157">
        <v>49</v>
      </c>
      <c r="UU50" s="157">
        <v>1</v>
      </c>
      <c r="UV50" s="158">
        <f t="shared" si="70"/>
        <v>0.87146529562982</v>
      </c>
      <c r="UW50" s="132">
        <f t="shared" si="71"/>
        <v>0</v>
      </c>
      <c r="UY50" s="157" t="s">
        <v>66</v>
      </c>
      <c r="UZ50" s="157">
        <v>389</v>
      </c>
      <c r="VA50" s="157">
        <v>339</v>
      </c>
      <c r="VB50" s="157">
        <v>49</v>
      </c>
      <c r="VC50" s="157">
        <v>1</v>
      </c>
      <c r="VD50" s="158">
        <f t="shared" si="72"/>
        <v>0.87146529562982</v>
      </c>
      <c r="VE50" s="132">
        <f t="shared" si="73"/>
        <v>0</v>
      </c>
      <c r="VG50" s="157" t="s">
        <v>66</v>
      </c>
      <c r="VH50" s="157">
        <v>389</v>
      </c>
      <c r="VI50" s="157">
        <v>339</v>
      </c>
      <c r="VJ50" s="157">
        <v>49</v>
      </c>
      <c r="VK50" s="157">
        <v>1</v>
      </c>
      <c r="VL50" s="158">
        <f t="shared" si="74"/>
        <v>0.87146529562982</v>
      </c>
      <c r="VM50" s="132">
        <f t="shared" si="75"/>
        <v>0</v>
      </c>
      <c r="VO50" s="157" t="s">
        <v>66</v>
      </c>
      <c r="VP50" s="157">
        <v>389</v>
      </c>
      <c r="VQ50" s="157">
        <v>339</v>
      </c>
      <c r="VR50" s="157">
        <v>49</v>
      </c>
      <c r="VS50" s="157">
        <v>1</v>
      </c>
      <c r="VT50" s="158">
        <f t="shared" si="76"/>
        <v>0.87146529562982</v>
      </c>
      <c r="VU50" s="132">
        <f t="shared" si="77"/>
        <v>0</v>
      </c>
      <c r="VW50" s="157" t="s">
        <v>66</v>
      </c>
      <c r="VX50" s="157">
        <v>389</v>
      </c>
      <c r="VY50" s="157">
        <v>339</v>
      </c>
      <c r="VZ50" s="157">
        <v>49</v>
      </c>
      <c r="WA50" s="157">
        <v>1</v>
      </c>
      <c r="WB50" s="158">
        <f t="shared" si="78"/>
        <v>0.87146529562982</v>
      </c>
      <c r="WC50" s="132">
        <f t="shared" si="79"/>
        <v>0</v>
      </c>
      <c r="WE50" s="157" t="s">
        <v>66</v>
      </c>
      <c r="WF50" s="157">
        <v>389</v>
      </c>
      <c r="WG50" s="157">
        <v>339</v>
      </c>
      <c r="WH50" s="157">
        <v>49</v>
      </c>
      <c r="WI50" s="157">
        <v>1</v>
      </c>
      <c r="WJ50" s="158">
        <f t="shared" si="112"/>
        <v>0.87146529562982</v>
      </c>
      <c r="WK50" s="132">
        <f t="shared" si="113"/>
        <v>0</v>
      </c>
      <c r="WM50" s="157" t="s">
        <v>66</v>
      </c>
      <c r="WN50" s="157">
        <v>389</v>
      </c>
      <c r="WO50" s="157">
        <v>339</v>
      </c>
      <c r="WP50" s="157">
        <v>49</v>
      </c>
      <c r="WQ50" s="157">
        <v>1</v>
      </c>
      <c r="WR50" s="158">
        <f t="shared" si="82"/>
        <v>0.87146529562982</v>
      </c>
      <c r="WS50" s="132">
        <f t="shared" si="83"/>
        <v>0</v>
      </c>
      <c r="WU50" s="157" t="s">
        <v>66</v>
      </c>
      <c r="WV50" s="157">
        <v>389</v>
      </c>
      <c r="WW50" s="157">
        <v>339</v>
      </c>
      <c r="WX50" s="157">
        <v>49</v>
      </c>
      <c r="WY50" s="157">
        <v>1</v>
      </c>
      <c r="WZ50" s="158">
        <f t="shared" si="84"/>
        <v>0.87146529562982</v>
      </c>
      <c r="XA50" s="132">
        <f t="shared" si="85"/>
        <v>0</v>
      </c>
      <c r="XC50" s="157" t="s">
        <v>66</v>
      </c>
      <c r="XD50" s="157">
        <v>389</v>
      </c>
      <c r="XE50" s="157">
        <v>339</v>
      </c>
      <c r="XF50" s="157">
        <v>49</v>
      </c>
      <c r="XG50" s="157">
        <v>1</v>
      </c>
      <c r="XH50" s="158">
        <f t="shared" si="86"/>
        <v>0.87146529562982</v>
      </c>
      <c r="XI50" s="132">
        <f t="shared" si="87"/>
        <v>0</v>
      </c>
      <c r="XK50" s="157" t="s">
        <v>66</v>
      </c>
      <c r="XL50" s="157">
        <v>389</v>
      </c>
      <c r="XM50" s="157">
        <v>339</v>
      </c>
      <c r="XN50" s="157">
        <v>49</v>
      </c>
      <c r="XO50" s="157">
        <v>1</v>
      </c>
      <c r="XP50" s="158">
        <f t="shared" si="88"/>
        <v>0.87146529562982</v>
      </c>
      <c r="XQ50" s="132">
        <f t="shared" si="89"/>
        <v>0</v>
      </c>
      <c r="XS50" s="157" t="s">
        <v>66</v>
      </c>
      <c r="XT50" s="157">
        <v>389</v>
      </c>
      <c r="XU50" s="157">
        <v>339</v>
      </c>
      <c r="XV50" s="157">
        <v>49</v>
      </c>
      <c r="XW50" s="157">
        <v>1</v>
      </c>
      <c r="XX50" s="158">
        <f t="shared" si="90"/>
        <v>0.87146529562982</v>
      </c>
      <c r="XY50" s="132">
        <f t="shared" si="91"/>
        <v>0</v>
      </c>
      <c r="YA50" s="157" t="s">
        <v>66</v>
      </c>
      <c r="YB50" s="157">
        <v>389</v>
      </c>
      <c r="YC50" s="157">
        <v>339</v>
      </c>
      <c r="YD50" s="157">
        <v>49</v>
      </c>
      <c r="YE50" s="157">
        <v>1</v>
      </c>
      <c r="YF50" s="158">
        <f t="shared" si="92"/>
        <v>0.87146529562982</v>
      </c>
      <c r="YG50" s="132">
        <f t="shared" si="93"/>
        <v>0</v>
      </c>
      <c r="YI50" s="157" t="s">
        <v>66</v>
      </c>
      <c r="YJ50" s="157">
        <v>389</v>
      </c>
      <c r="YK50" s="157">
        <v>339</v>
      </c>
      <c r="YL50" s="157">
        <v>49</v>
      </c>
      <c r="YM50" s="157">
        <v>1</v>
      </c>
      <c r="YN50" s="158">
        <f t="shared" si="94"/>
        <v>0.87146529562982</v>
      </c>
      <c r="YO50" s="132">
        <f t="shared" si="95"/>
        <v>0</v>
      </c>
      <c r="YQ50" s="157" t="s">
        <v>66</v>
      </c>
      <c r="YR50" s="157">
        <v>389</v>
      </c>
      <c r="YS50" s="157">
        <v>339</v>
      </c>
      <c r="YT50" s="157">
        <v>49</v>
      </c>
      <c r="YU50" s="157">
        <v>1</v>
      </c>
      <c r="YV50" s="158">
        <f t="shared" si="96"/>
        <v>0.87146529562982</v>
      </c>
      <c r="YW50" s="132">
        <f t="shared" si="97"/>
        <v>0</v>
      </c>
      <c r="YY50" s="157" t="s">
        <v>66</v>
      </c>
      <c r="YZ50" s="157">
        <v>389</v>
      </c>
      <c r="ZA50" s="157">
        <v>339</v>
      </c>
      <c r="ZB50" s="157">
        <v>49</v>
      </c>
      <c r="ZC50" s="157">
        <v>1</v>
      </c>
      <c r="ZD50" s="158">
        <f t="shared" si="98"/>
        <v>0.87146529562982</v>
      </c>
      <c r="ZE50" s="132">
        <f t="shared" si="99"/>
        <v>0</v>
      </c>
      <c r="ZG50" s="157" t="s">
        <v>66</v>
      </c>
      <c r="ZH50" s="157">
        <v>389</v>
      </c>
      <c r="ZI50" s="157">
        <v>339</v>
      </c>
      <c r="ZJ50" s="157">
        <v>49</v>
      </c>
      <c r="ZK50" s="157">
        <v>1</v>
      </c>
      <c r="ZL50" s="158">
        <f t="shared" si="100"/>
        <v>0.87146529562982</v>
      </c>
      <c r="ZM50" s="132">
        <f t="shared" si="101"/>
        <v>0</v>
      </c>
      <c r="ZO50" s="157" t="s">
        <v>66</v>
      </c>
      <c r="ZP50" s="157">
        <v>389</v>
      </c>
      <c r="ZQ50" s="157">
        <v>339</v>
      </c>
      <c r="ZR50" s="157">
        <v>49</v>
      </c>
      <c r="ZS50" s="157">
        <v>1</v>
      </c>
      <c r="ZT50" s="158">
        <f t="shared" si="102"/>
        <v>0.87146529562982</v>
      </c>
      <c r="ZU50" s="132">
        <f t="shared" si="103"/>
        <v>0</v>
      </c>
      <c r="ZW50" s="157" t="s">
        <v>66</v>
      </c>
      <c r="ZX50" s="157">
        <v>389</v>
      </c>
      <c r="ZY50" s="157">
        <v>339</v>
      </c>
      <c r="ZZ50" s="157">
        <v>49</v>
      </c>
      <c r="AAA50" s="157">
        <v>1</v>
      </c>
      <c r="AAB50" s="158">
        <f t="shared" si="104"/>
        <v>0.87146529562982</v>
      </c>
      <c r="AAC50" s="132">
        <f t="shared" si="105"/>
        <v>0</v>
      </c>
      <c r="AAE50" s="157" t="s">
        <v>66</v>
      </c>
      <c r="AAF50" s="157">
        <v>389</v>
      </c>
      <c r="AAG50" s="157">
        <v>339</v>
      </c>
      <c r="AAH50" s="157">
        <v>49</v>
      </c>
      <c r="AAI50" s="157">
        <v>1</v>
      </c>
      <c r="AAJ50" s="158">
        <f t="shared" si="106"/>
        <v>0.87146529562982</v>
      </c>
      <c r="AAK50" s="132">
        <f t="shared" si="107"/>
        <v>0</v>
      </c>
    </row>
    <row r="51" spans="1:713" ht="15">
      <c r="A51" s="19">
        <v>0.96</v>
      </c>
      <c r="B51" s="19"/>
      <c r="C51" s="18" t="s">
        <v>66</v>
      </c>
      <c r="D51" s="18">
        <v>228</v>
      </c>
      <c r="E51" s="18">
        <v>219</v>
      </c>
      <c r="F51" s="18">
        <v>9</v>
      </c>
      <c r="G51" s="18">
        <v>0</v>
      </c>
      <c r="H51" s="19">
        <v>0.96</v>
      </c>
      <c r="J51" s="58" t="s">
        <v>66</v>
      </c>
      <c r="K51" s="58">
        <v>228</v>
      </c>
      <c r="L51" s="58">
        <v>219</v>
      </c>
      <c r="M51" s="58">
        <v>9</v>
      </c>
      <c r="N51" s="58">
        <v>0</v>
      </c>
      <c r="O51" s="59">
        <v>0.96</v>
      </c>
      <c r="P51" s="59">
        <f t="shared" si="115"/>
        <v>0</v>
      </c>
      <c r="R51" s="18" t="s">
        <v>66</v>
      </c>
      <c r="S51" s="18">
        <v>228</v>
      </c>
      <c r="T51" s="18">
        <v>219</v>
      </c>
      <c r="U51" s="18">
        <v>9</v>
      </c>
      <c r="V51" s="18">
        <v>0</v>
      </c>
      <c r="W51" s="19">
        <v>0.96</v>
      </c>
      <c r="X51" s="19">
        <f t="shared" si="116"/>
        <v>0</v>
      </c>
      <c r="Z51" s="51" t="s">
        <v>66</v>
      </c>
      <c r="AA51" s="51">
        <v>228</v>
      </c>
      <c r="AB51" s="52">
        <v>219</v>
      </c>
      <c r="AC51" s="53">
        <v>9</v>
      </c>
      <c r="AD51" s="51">
        <v>0</v>
      </c>
      <c r="AE51" s="54">
        <v>0.96</v>
      </c>
      <c r="AF51" s="19">
        <f t="shared" si="117"/>
        <v>0</v>
      </c>
      <c r="AH51" s="19">
        <v>0.96</v>
      </c>
      <c r="AI51" s="19">
        <f t="shared" si="118"/>
        <v>0</v>
      </c>
      <c r="AK51" s="18" t="s">
        <v>67</v>
      </c>
      <c r="AL51" s="18">
        <v>50</v>
      </c>
      <c r="AM51" s="18">
        <v>44</v>
      </c>
      <c r="AN51" s="18">
        <v>5</v>
      </c>
      <c r="AO51" s="18">
        <v>1</v>
      </c>
      <c r="AP51" s="19">
        <f t="shared" si="119"/>
        <v>0.88</v>
      </c>
      <c r="AQ51" s="19">
        <f t="shared" si="137"/>
        <v>0</v>
      </c>
      <c r="AS51" s="18" t="s">
        <v>67</v>
      </c>
      <c r="AT51" s="18">
        <v>50</v>
      </c>
      <c r="AU51" s="18">
        <v>44</v>
      </c>
      <c r="AV51" s="18">
        <v>4</v>
      </c>
      <c r="AW51" s="18">
        <v>2</v>
      </c>
      <c r="AX51" s="19">
        <v>0.88</v>
      </c>
      <c r="AY51" s="19">
        <f t="shared" si="120"/>
        <v>0</v>
      </c>
      <c r="BA51" s="18" t="s">
        <v>67</v>
      </c>
      <c r="BB51" s="18">
        <v>50</v>
      </c>
      <c r="BC51" s="18">
        <v>44</v>
      </c>
      <c r="BD51" s="18">
        <v>3</v>
      </c>
      <c r="BE51" s="18">
        <v>3</v>
      </c>
      <c r="BF51" s="19">
        <v>0.88</v>
      </c>
      <c r="BG51" s="19">
        <f t="shared" si="121"/>
        <v>0</v>
      </c>
      <c r="BI51" s="18" t="s">
        <v>67</v>
      </c>
      <c r="BJ51" s="18">
        <v>50</v>
      </c>
      <c r="BK51" s="18">
        <v>44</v>
      </c>
      <c r="BL51" s="18">
        <v>6</v>
      </c>
      <c r="BM51" s="18">
        <v>0</v>
      </c>
      <c r="BN51" s="19">
        <v>0.88</v>
      </c>
      <c r="BO51" s="19">
        <f t="shared" si="122"/>
        <v>0</v>
      </c>
      <c r="BQ51" s="18" t="s">
        <v>67</v>
      </c>
      <c r="BR51" s="18">
        <v>50</v>
      </c>
      <c r="BS51" s="18">
        <v>43</v>
      </c>
      <c r="BT51" s="18">
        <v>5</v>
      </c>
      <c r="BU51" s="18">
        <v>2</v>
      </c>
      <c r="BV51" s="19">
        <v>0.86</v>
      </c>
      <c r="BW51" s="19">
        <f t="shared" si="123"/>
        <v>-2.0000000000000018E-2</v>
      </c>
      <c r="BY51" s="18" t="s">
        <v>67</v>
      </c>
      <c r="BZ51" s="18">
        <v>50</v>
      </c>
      <c r="CA51" s="18">
        <v>44</v>
      </c>
      <c r="CB51" s="18">
        <v>6</v>
      </c>
      <c r="CC51" s="18">
        <v>0</v>
      </c>
      <c r="CD51" s="19">
        <v>0.88</v>
      </c>
      <c r="CE51" s="19">
        <f t="shared" si="124"/>
        <v>2.0000000000000018E-2</v>
      </c>
      <c r="CG51" s="2" t="s">
        <v>67</v>
      </c>
      <c r="CH51" s="2">
        <v>50</v>
      </c>
      <c r="CI51" s="2">
        <v>44</v>
      </c>
      <c r="CJ51" s="2">
        <v>6</v>
      </c>
      <c r="CK51" s="2">
        <v>0</v>
      </c>
      <c r="CL51" s="4">
        <v>0.88</v>
      </c>
      <c r="CM51" s="19">
        <f t="shared" si="125"/>
        <v>0</v>
      </c>
      <c r="CO51" s="2" t="s">
        <v>67</v>
      </c>
      <c r="CP51" s="2">
        <v>50</v>
      </c>
      <c r="CQ51" s="2">
        <v>44</v>
      </c>
      <c r="CR51" s="2">
        <v>6</v>
      </c>
      <c r="CS51" s="2">
        <v>0</v>
      </c>
      <c r="CT51" s="4">
        <v>0.88</v>
      </c>
      <c r="CU51" s="19">
        <f t="shared" si="126"/>
        <v>0</v>
      </c>
      <c r="CW51" s="2" t="s">
        <v>67</v>
      </c>
      <c r="CX51" s="2">
        <v>50</v>
      </c>
      <c r="CY51" s="2">
        <v>44</v>
      </c>
      <c r="CZ51" s="2">
        <v>6</v>
      </c>
      <c r="DA51" s="2">
        <v>0</v>
      </c>
      <c r="DB51" s="4">
        <v>0.88</v>
      </c>
      <c r="DC51" s="19">
        <f t="shared" si="127"/>
        <v>0</v>
      </c>
      <c r="DE51" s="2" t="s">
        <v>67</v>
      </c>
      <c r="DF51" s="2">
        <v>50</v>
      </c>
      <c r="DG51" s="2">
        <v>44</v>
      </c>
      <c r="DH51" s="2">
        <v>5</v>
      </c>
      <c r="DI51" s="2">
        <v>1</v>
      </c>
      <c r="DJ51" s="4">
        <v>0.88</v>
      </c>
      <c r="DK51" s="19">
        <f t="shared" si="128"/>
        <v>0</v>
      </c>
      <c r="DM51" s="2" t="s">
        <v>67</v>
      </c>
      <c r="DN51" s="2">
        <v>50</v>
      </c>
      <c r="DO51" s="2">
        <v>44</v>
      </c>
      <c r="DP51" s="2">
        <v>5</v>
      </c>
      <c r="DQ51" s="2">
        <v>1</v>
      </c>
      <c r="DR51" s="4">
        <v>0.88</v>
      </c>
      <c r="DS51" s="19">
        <f t="shared" si="129"/>
        <v>0</v>
      </c>
      <c r="DU51" s="2" t="s">
        <v>67</v>
      </c>
      <c r="DV51" s="2">
        <v>50</v>
      </c>
      <c r="DW51" s="2">
        <v>44</v>
      </c>
      <c r="DX51" s="2">
        <v>4</v>
      </c>
      <c r="DY51" s="2">
        <v>2</v>
      </c>
      <c r="DZ51" s="4">
        <v>0.88</v>
      </c>
      <c r="EA51" s="19">
        <f t="shared" si="130"/>
        <v>0</v>
      </c>
      <c r="EC51" s="7" t="s">
        <v>67</v>
      </c>
      <c r="ED51" s="2">
        <v>50</v>
      </c>
      <c r="EE51" s="2">
        <v>43</v>
      </c>
      <c r="EF51" s="2">
        <v>4</v>
      </c>
      <c r="EG51" s="2">
        <v>3</v>
      </c>
      <c r="EH51" s="4">
        <v>0.88</v>
      </c>
      <c r="EI51" s="19">
        <f t="shared" si="131"/>
        <v>0</v>
      </c>
      <c r="EJ51" s="18" t="s">
        <v>119</v>
      </c>
      <c r="EK51" s="2" t="s">
        <v>67</v>
      </c>
      <c r="EL51" s="2">
        <v>50</v>
      </c>
      <c r="EM51" s="2">
        <v>44</v>
      </c>
      <c r="EN51" s="2">
        <v>5</v>
      </c>
      <c r="EO51" s="2">
        <v>1</v>
      </c>
      <c r="EP51" s="4">
        <v>0.88</v>
      </c>
      <c r="EQ51" s="19">
        <f t="shared" si="132"/>
        <v>0</v>
      </c>
      <c r="ES51" s="2" t="s">
        <v>67</v>
      </c>
      <c r="ET51" s="2">
        <v>50</v>
      </c>
      <c r="EU51" s="2">
        <v>44</v>
      </c>
      <c r="EV51" s="2">
        <v>5</v>
      </c>
      <c r="EW51" s="2">
        <v>1</v>
      </c>
      <c r="EX51" s="4">
        <v>0.88</v>
      </c>
      <c r="EY51" s="19">
        <f t="shared" si="133"/>
        <v>0</v>
      </c>
      <c r="FA51" s="2" t="s">
        <v>67</v>
      </c>
      <c r="FB51" s="2">
        <v>50</v>
      </c>
      <c r="FC51" s="2">
        <v>43</v>
      </c>
      <c r="FD51" s="2">
        <v>4</v>
      </c>
      <c r="FE51" s="2">
        <v>3</v>
      </c>
      <c r="FF51" s="4">
        <v>0.86</v>
      </c>
      <c r="FG51" s="19">
        <f t="shared" si="134"/>
        <v>-2.0000000000000018E-2</v>
      </c>
      <c r="FI51" s="2" t="s">
        <v>67</v>
      </c>
      <c r="FJ51" s="2">
        <v>50</v>
      </c>
      <c r="FK51" s="2">
        <v>44</v>
      </c>
      <c r="FL51" s="2">
        <v>4</v>
      </c>
      <c r="FM51" s="2">
        <v>2</v>
      </c>
      <c r="FN51" s="4">
        <v>0.88</v>
      </c>
      <c r="FO51" s="19">
        <f t="shared" si="135"/>
        <v>2.0000000000000018E-2</v>
      </c>
      <c r="FQ51" s="2" t="s">
        <v>67</v>
      </c>
      <c r="FR51" s="2">
        <v>50</v>
      </c>
      <c r="FS51" s="2">
        <v>43</v>
      </c>
      <c r="FT51" s="2">
        <v>5</v>
      </c>
      <c r="FU51" s="2">
        <v>2</v>
      </c>
      <c r="FV51" s="4">
        <v>0.86</v>
      </c>
      <c r="FW51" s="19">
        <f t="shared" si="136"/>
        <v>-2.0000000000000018E-2</v>
      </c>
      <c r="FY51" s="2" t="s">
        <v>67</v>
      </c>
      <c r="FZ51" s="2">
        <v>50</v>
      </c>
      <c r="GA51" s="2">
        <v>44</v>
      </c>
      <c r="GB51" s="2">
        <v>6</v>
      </c>
      <c r="GC51" s="2">
        <v>0</v>
      </c>
      <c r="GD51" s="4">
        <v>0.88</v>
      </c>
      <c r="GE51" s="19">
        <f t="shared" si="23"/>
        <v>2.0000000000000018E-2</v>
      </c>
      <c r="GG51" s="103" t="s">
        <v>67</v>
      </c>
      <c r="GH51" s="2">
        <v>50</v>
      </c>
      <c r="GI51" s="2">
        <v>30</v>
      </c>
      <c r="GJ51" s="2">
        <v>20</v>
      </c>
      <c r="GK51" s="2">
        <v>0</v>
      </c>
      <c r="GL51" s="4">
        <v>0.6</v>
      </c>
      <c r="GM51" s="19">
        <f t="shared" si="24"/>
        <v>-0.28000000000000003</v>
      </c>
      <c r="GO51" s="103" t="s">
        <v>67</v>
      </c>
      <c r="GP51" s="2">
        <v>50</v>
      </c>
      <c r="GQ51" s="2">
        <v>30</v>
      </c>
      <c r="GR51" s="2">
        <v>20</v>
      </c>
      <c r="GS51" s="2">
        <v>0</v>
      </c>
      <c r="GT51" s="4">
        <v>0.6</v>
      </c>
      <c r="GU51" s="19">
        <f t="shared" si="25"/>
        <v>0</v>
      </c>
      <c r="GW51" s="103" t="s">
        <v>67</v>
      </c>
      <c r="GX51" s="2">
        <v>50</v>
      </c>
      <c r="GY51" s="2">
        <v>30</v>
      </c>
      <c r="GZ51" s="2">
        <v>20</v>
      </c>
      <c r="HA51" s="2">
        <v>0</v>
      </c>
      <c r="HB51" s="4">
        <v>0.6</v>
      </c>
      <c r="HC51" s="19">
        <f t="shared" si="26"/>
        <v>0</v>
      </c>
      <c r="HE51" s="103" t="s">
        <v>67</v>
      </c>
      <c r="HF51" s="2">
        <v>50</v>
      </c>
      <c r="HG51" s="2">
        <v>30</v>
      </c>
      <c r="HH51" s="2">
        <v>20</v>
      </c>
      <c r="HI51" s="2">
        <v>0</v>
      </c>
      <c r="HJ51" s="4">
        <v>0.6</v>
      </c>
      <c r="HK51" s="19">
        <f t="shared" si="27"/>
        <v>0</v>
      </c>
      <c r="HM51" s="103" t="s">
        <v>67</v>
      </c>
      <c r="HN51" s="2">
        <v>50</v>
      </c>
      <c r="HO51" s="2">
        <v>30</v>
      </c>
      <c r="HP51" s="2">
        <v>20</v>
      </c>
      <c r="HQ51" s="2">
        <v>0</v>
      </c>
      <c r="HR51" s="4">
        <v>0.6</v>
      </c>
      <c r="HS51" s="19">
        <f t="shared" si="28"/>
        <v>0</v>
      </c>
      <c r="HU51" s="103" t="s">
        <v>67</v>
      </c>
      <c r="HV51" s="2">
        <v>50</v>
      </c>
      <c r="HW51" s="2">
        <v>30</v>
      </c>
      <c r="HX51" s="2">
        <v>20</v>
      </c>
      <c r="HY51" s="2">
        <v>0</v>
      </c>
      <c r="HZ51" s="4">
        <v>0.6</v>
      </c>
      <c r="IA51" s="19">
        <f t="shared" si="29"/>
        <v>0</v>
      </c>
      <c r="IC51" s="103" t="s">
        <v>67</v>
      </c>
      <c r="ID51" s="2">
        <v>50</v>
      </c>
      <c r="IE51" s="2">
        <v>30</v>
      </c>
      <c r="IF51" s="2">
        <v>20</v>
      </c>
      <c r="IG51" s="2">
        <v>0</v>
      </c>
      <c r="IH51" s="4">
        <v>0.6</v>
      </c>
      <c r="II51" s="19">
        <f t="shared" si="30"/>
        <v>0</v>
      </c>
      <c r="IK51" s="103" t="s">
        <v>67</v>
      </c>
      <c r="IL51" s="2">
        <v>50</v>
      </c>
      <c r="IM51" s="2">
        <v>30</v>
      </c>
      <c r="IN51" s="2">
        <v>20</v>
      </c>
      <c r="IO51" s="2">
        <v>0</v>
      </c>
      <c r="IP51" s="4">
        <v>0.6</v>
      </c>
      <c r="IQ51" s="19">
        <f t="shared" si="31"/>
        <v>0</v>
      </c>
      <c r="IS51" s="38" t="s">
        <v>67</v>
      </c>
      <c r="IT51" s="2">
        <v>50</v>
      </c>
      <c r="IU51" s="2">
        <v>30</v>
      </c>
      <c r="IV51" s="2">
        <v>20</v>
      </c>
      <c r="IW51" s="2">
        <v>0</v>
      </c>
      <c r="IX51" s="4">
        <v>0.6</v>
      </c>
      <c r="IY51" s="19">
        <f t="shared" si="32"/>
        <v>0</v>
      </c>
      <c r="JA51" s="38" t="s">
        <v>67</v>
      </c>
      <c r="JB51" s="2">
        <v>50</v>
      </c>
      <c r="JC51" s="2">
        <v>30</v>
      </c>
      <c r="JD51" s="2">
        <v>20</v>
      </c>
      <c r="JE51" s="2">
        <v>0</v>
      </c>
      <c r="JF51" s="4">
        <v>0.6</v>
      </c>
      <c r="JG51" s="19">
        <f t="shared" si="33"/>
        <v>0</v>
      </c>
      <c r="JI51" s="2" t="s">
        <v>67</v>
      </c>
      <c r="JJ51" s="2">
        <v>50</v>
      </c>
      <c r="JK51" s="2">
        <v>30</v>
      </c>
      <c r="JL51" s="2">
        <v>20</v>
      </c>
      <c r="JM51" s="2">
        <v>0</v>
      </c>
      <c r="JN51" s="4">
        <v>0.6</v>
      </c>
      <c r="JO51" s="19">
        <f t="shared" si="34"/>
        <v>0</v>
      </c>
      <c r="JQ51" s="2" t="s">
        <v>67</v>
      </c>
      <c r="JR51" s="2">
        <v>50</v>
      </c>
      <c r="JS51" s="2">
        <v>30</v>
      </c>
      <c r="JT51" s="2">
        <v>20</v>
      </c>
      <c r="JU51" s="2">
        <v>0</v>
      </c>
      <c r="JV51" s="4">
        <v>0.6</v>
      </c>
      <c r="JW51" s="19">
        <f t="shared" si="35"/>
        <v>0</v>
      </c>
      <c r="JY51" s="2" t="s">
        <v>67</v>
      </c>
      <c r="JZ51" s="2">
        <v>50</v>
      </c>
      <c r="KA51" s="2">
        <v>30</v>
      </c>
      <c r="KB51" s="2">
        <v>20</v>
      </c>
      <c r="KC51" s="2">
        <v>0</v>
      </c>
      <c r="KD51" s="4">
        <v>0.6</v>
      </c>
      <c r="KE51" s="19">
        <f t="shared" si="36"/>
        <v>0</v>
      </c>
      <c r="KG51" s="2" t="s">
        <v>67</v>
      </c>
      <c r="KH51" s="2">
        <v>50</v>
      </c>
      <c r="KI51" s="2">
        <v>30</v>
      </c>
      <c r="KJ51" s="2">
        <v>20</v>
      </c>
      <c r="KK51" s="2">
        <v>0</v>
      </c>
      <c r="KL51" s="4">
        <v>0.6</v>
      </c>
      <c r="KM51" s="19">
        <f t="shared" si="37"/>
        <v>0</v>
      </c>
      <c r="KO51" s="2" t="s">
        <v>67</v>
      </c>
      <c r="KP51" s="2">
        <v>135</v>
      </c>
      <c r="KQ51" s="2">
        <v>129</v>
      </c>
      <c r="KR51" s="2">
        <v>0</v>
      </c>
      <c r="KS51" s="2">
        <v>6</v>
      </c>
      <c r="KT51" s="4">
        <v>0.96</v>
      </c>
      <c r="KU51" s="19">
        <f t="shared" si="38"/>
        <v>0.36</v>
      </c>
      <c r="KW51" s="2" t="s">
        <v>67</v>
      </c>
      <c r="KX51" s="2">
        <v>135</v>
      </c>
      <c r="KY51" s="2">
        <v>129</v>
      </c>
      <c r="KZ51" s="2">
        <v>0</v>
      </c>
      <c r="LA51" s="2">
        <v>6</v>
      </c>
      <c r="LB51" s="4">
        <v>0.96</v>
      </c>
      <c r="LC51" s="19">
        <f t="shared" si="39"/>
        <v>0</v>
      </c>
      <c r="LE51" s="2" t="s">
        <v>67</v>
      </c>
      <c r="LF51" s="2">
        <v>135</v>
      </c>
      <c r="LG51" s="2">
        <v>129</v>
      </c>
      <c r="LH51" s="2">
        <v>0</v>
      </c>
      <c r="LI51" s="2">
        <v>6</v>
      </c>
      <c r="LJ51" s="4">
        <v>0.96</v>
      </c>
      <c r="LK51" s="19">
        <f t="shared" si="40"/>
        <v>0</v>
      </c>
      <c r="LM51" s="2" t="s">
        <v>67</v>
      </c>
      <c r="LN51" s="2">
        <v>135</v>
      </c>
      <c r="LO51" s="2">
        <v>129</v>
      </c>
      <c r="LP51" s="2">
        <v>0</v>
      </c>
      <c r="LQ51" s="2">
        <v>6</v>
      </c>
      <c r="LR51" s="4">
        <v>0.96</v>
      </c>
      <c r="LS51" s="19">
        <f t="shared" si="41"/>
        <v>0</v>
      </c>
      <c r="LU51" s="2" t="s">
        <v>67</v>
      </c>
      <c r="LV51" s="2">
        <v>135</v>
      </c>
      <c r="LW51" s="2">
        <v>129</v>
      </c>
      <c r="LX51" s="2">
        <v>0</v>
      </c>
      <c r="LY51" s="2">
        <v>6</v>
      </c>
      <c r="LZ51" s="4">
        <v>0.96</v>
      </c>
      <c r="MA51" s="19">
        <f t="shared" si="42"/>
        <v>0</v>
      </c>
      <c r="MC51" s="2" t="s">
        <v>67</v>
      </c>
      <c r="MD51" s="2">
        <v>135</v>
      </c>
      <c r="ME51" s="2">
        <v>129</v>
      </c>
      <c r="MF51" s="2">
        <v>0</v>
      </c>
      <c r="MG51" s="2">
        <v>6</v>
      </c>
      <c r="MH51" s="4">
        <f t="shared" si="108"/>
        <v>0.9555555555555556</v>
      </c>
      <c r="MI51" s="19">
        <f t="shared" si="43"/>
        <v>-4.444444444444362E-3</v>
      </c>
      <c r="MK51" s="2" t="s">
        <v>67</v>
      </c>
      <c r="ML51" s="2">
        <v>135</v>
      </c>
      <c r="MM51" s="2">
        <v>129</v>
      </c>
      <c r="MN51" s="2">
        <v>0</v>
      </c>
      <c r="MO51" s="2">
        <v>6</v>
      </c>
      <c r="MP51" s="4">
        <v>0.96</v>
      </c>
      <c r="MQ51" s="19">
        <f t="shared" si="109"/>
        <v>4.444444444444362E-3</v>
      </c>
      <c r="MS51" s="2" t="s">
        <v>67</v>
      </c>
      <c r="MT51" s="2">
        <v>135</v>
      </c>
      <c r="MU51" s="2">
        <v>129</v>
      </c>
      <c r="MV51" s="2">
        <v>0</v>
      </c>
      <c r="MW51" s="2">
        <v>6</v>
      </c>
      <c r="MX51" s="4">
        <v>0.96</v>
      </c>
      <c r="MY51" s="19">
        <f t="shared" si="44"/>
        <v>0</v>
      </c>
      <c r="NA51" s="2" t="s">
        <v>67</v>
      </c>
      <c r="NB51" s="2">
        <v>135</v>
      </c>
      <c r="NC51" s="2">
        <v>129</v>
      </c>
      <c r="ND51" s="2">
        <v>0</v>
      </c>
      <c r="NE51" s="2">
        <v>6</v>
      </c>
      <c r="NF51" s="4">
        <v>0.96</v>
      </c>
      <c r="NG51" s="19">
        <f t="shared" si="45"/>
        <v>0</v>
      </c>
      <c r="NI51" s="2" t="s">
        <v>67</v>
      </c>
      <c r="NJ51" s="2">
        <v>135</v>
      </c>
      <c r="NK51" s="2">
        <v>129</v>
      </c>
      <c r="NL51" s="2">
        <v>0</v>
      </c>
      <c r="NM51" s="2">
        <v>6</v>
      </c>
      <c r="NN51" s="4">
        <v>0.96</v>
      </c>
      <c r="NO51" s="19">
        <f t="shared" si="46"/>
        <v>0</v>
      </c>
      <c r="NQ51" s="2" t="s">
        <v>67</v>
      </c>
      <c r="NR51" s="2">
        <v>135</v>
      </c>
      <c r="NS51" s="2">
        <v>129</v>
      </c>
      <c r="NT51" s="2">
        <v>0</v>
      </c>
      <c r="NU51" s="2">
        <v>6</v>
      </c>
      <c r="NV51" s="4">
        <v>0.96</v>
      </c>
      <c r="NW51" s="19">
        <f t="shared" si="47"/>
        <v>0</v>
      </c>
      <c r="NY51" s="2" t="s">
        <v>67</v>
      </c>
      <c r="NZ51" s="2">
        <v>135</v>
      </c>
      <c r="OA51" s="2">
        <v>129</v>
      </c>
      <c r="OB51" s="2">
        <v>0</v>
      </c>
      <c r="OC51" s="2">
        <v>6</v>
      </c>
      <c r="OD51" s="4">
        <v>0.96</v>
      </c>
      <c r="OE51" s="19">
        <f t="shared" si="48"/>
        <v>0</v>
      </c>
      <c r="OG51" s="2" t="s">
        <v>67</v>
      </c>
      <c r="OH51" s="2">
        <v>135</v>
      </c>
      <c r="OI51" s="2">
        <v>129</v>
      </c>
      <c r="OJ51" s="2">
        <v>0</v>
      </c>
      <c r="OK51" s="2">
        <v>6</v>
      </c>
      <c r="OL51" s="4">
        <v>0.96</v>
      </c>
      <c r="OM51" s="19">
        <f t="shared" si="114"/>
        <v>0</v>
      </c>
      <c r="OO51" s="2" t="s">
        <v>67</v>
      </c>
      <c r="OP51" s="2">
        <v>135</v>
      </c>
      <c r="OQ51" s="2">
        <v>129</v>
      </c>
      <c r="OR51" s="2">
        <v>0</v>
      </c>
      <c r="OS51" s="2">
        <v>6</v>
      </c>
      <c r="OT51" s="4">
        <f t="shared" si="110"/>
        <v>0.9555555555555556</v>
      </c>
      <c r="OU51" s="19">
        <f t="shared" si="50"/>
        <v>-4.444444444444362E-3</v>
      </c>
      <c r="OW51" s="129" t="s">
        <v>67</v>
      </c>
      <c r="OX51" s="129">
        <v>135</v>
      </c>
      <c r="OY51" s="129">
        <v>129</v>
      </c>
      <c r="OZ51" s="129">
        <v>0</v>
      </c>
      <c r="PA51" s="129">
        <v>6</v>
      </c>
      <c r="PB51" s="135">
        <v>0.96</v>
      </c>
      <c r="PC51" s="132">
        <v>0</v>
      </c>
      <c r="PD51" s="129"/>
      <c r="PE51" s="129" t="s">
        <v>67</v>
      </c>
      <c r="PF51" s="129">
        <v>135</v>
      </c>
      <c r="PG51" s="129">
        <v>129</v>
      </c>
      <c r="PH51" s="129">
        <v>0</v>
      </c>
      <c r="PI51" s="129">
        <v>6</v>
      </c>
      <c r="PJ51" s="135">
        <v>0.96</v>
      </c>
      <c r="PK51" s="132">
        <v>0</v>
      </c>
      <c r="PM51" s="156" t="s">
        <v>67</v>
      </c>
      <c r="PN51" s="156">
        <v>135</v>
      </c>
      <c r="PO51" s="156">
        <v>129</v>
      </c>
      <c r="PP51" s="156">
        <v>0</v>
      </c>
      <c r="PQ51" s="156">
        <v>6</v>
      </c>
      <c r="PR51" s="162">
        <v>0.96</v>
      </c>
      <c r="PS51" s="132">
        <f t="shared" si="51"/>
        <v>0</v>
      </c>
      <c r="PT51" s="121"/>
      <c r="PU51" s="156" t="s">
        <v>67</v>
      </c>
      <c r="PV51" s="156">
        <v>135</v>
      </c>
      <c r="PW51" s="156">
        <v>129</v>
      </c>
      <c r="PX51" s="156">
        <v>0</v>
      </c>
      <c r="PY51" s="156">
        <v>6</v>
      </c>
      <c r="PZ51" s="162">
        <v>0.96</v>
      </c>
      <c r="QA51" s="132">
        <f t="shared" si="52"/>
        <v>0</v>
      </c>
      <c r="QB51" s="121"/>
      <c r="QC51" s="156" t="s">
        <v>67</v>
      </c>
      <c r="QD51" s="156">
        <v>135</v>
      </c>
      <c r="QE51" s="156">
        <v>129</v>
      </c>
      <c r="QF51" s="156">
        <v>0</v>
      </c>
      <c r="QG51" s="156">
        <v>6</v>
      </c>
      <c r="QH51" s="162">
        <v>0.96</v>
      </c>
      <c r="QI51" s="132">
        <f t="shared" si="53"/>
        <v>0</v>
      </c>
      <c r="QJ51" s="121"/>
      <c r="QK51" s="156" t="s">
        <v>67</v>
      </c>
      <c r="QL51" s="156">
        <v>135</v>
      </c>
      <c r="QM51" s="156">
        <v>129</v>
      </c>
      <c r="QN51" s="156">
        <v>0</v>
      </c>
      <c r="QO51" s="156">
        <v>6</v>
      </c>
      <c r="QP51" s="162">
        <v>0.96</v>
      </c>
      <c r="QQ51" s="132">
        <f t="shared" si="54"/>
        <v>0</v>
      </c>
      <c r="QR51" s="121"/>
      <c r="QS51" s="156" t="s">
        <v>67</v>
      </c>
      <c r="QT51" s="156">
        <v>135</v>
      </c>
      <c r="QU51" s="156">
        <v>129</v>
      </c>
      <c r="QV51" s="156">
        <v>0</v>
      </c>
      <c r="QW51" s="156">
        <v>6</v>
      </c>
      <c r="QX51" s="162">
        <v>0.96</v>
      </c>
      <c r="QY51" s="158">
        <f t="shared" si="55"/>
        <v>0</v>
      </c>
      <c r="QZ51" s="121"/>
      <c r="RA51" s="156" t="s">
        <v>67</v>
      </c>
      <c r="RB51" s="156">
        <v>135</v>
      </c>
      <c r="RC51" s="156">
        <v>129</v>
      </c>
      <c r="RD51" s="156">
        <v>0</v>
      </c>
      <c r="RE51" s="156">
        <v>6</v>
      </c>
      <c r="RF51" s="162">
        <v>0.96</v>
      </c>
      <c r="RG51" s="132">
        <f t="shared" si="56"/>
        <v>0</v>
      </c>
      <c r="RH51" s="121"/>
      <c r="RI51" s="121"/>
      <c r="RJ51" s="156" t="s">
        <v>67</v>
      </c>
      <c r="RK51" s="156">
        <v>135</v>
      </c>
      <c r="RL51" s="156">
        <v>129</v>
      </c>
      <c r="RM51" s="156">
        <v>0</v>
      </c>
      <c r="RN51" s="156">
        <v>6</v>
      </c>
      <c r="RO51" s="162">
        <f t="shared" si="57"/>
        <v>0.9555555555555556</v>
      </c>
      <c r="RP51" s="132">
        <f t="shared" si="58"/>
        <v>-4.444444444444362E-3</v>
      </c>
      <c r="RQ51" s="121"/>
      <c r="RR51" s="121"/>
      <c r="RS51" s="121"/>
      <c r="RT51" s="121"/>
      <c r="RU51" s="121"/>
      <c r="RV51" s="121"/>
      <c r="RW51" s="132"/>
      <c r="RX51" s="121"/>
      <c r="RY51" s="121"/>
      <c r="RZ51" s="121"/>
      <c r="SA51" s="121"/>
      <c r="SB51" s="121"/>
      <c r="SC51" s="121"/>
      <c r="SD51" s="132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U51" s="157" t="s">
        <v>67</v>
      </c>
      <c r="SV51" s="157">
        <v>135</v>
      </c>
      <c r="SW51" s="157">
        <v>129</v>
      </c>
      <c r="SX51" s="157">
        <v>0</v>
      </c>
      <c r="SY51" s="157">
        <v>6</v>
      </c>
      <c r="SZ51" s="158">
        <f t="shared" si="111"/>
        <v>0.9555555555555556</v>
      </c>
      <c r="TA51" s="132">
        <f t="shared" si="59"/>
        <v>0</v>
      </c>
      <c r="TC51" s="157" t="s">
        <v>67</v>
      </c>
      <c r="TD51" s="157">
        <v>135</v>
      </c>
      <c r="TE51" s="157">
        <v>129</v>
      </c>
      <c r="TF51" s="157">
        <v>0</v>
      </c>
      <c r="TG51" s="157">
        <v>6</v>
      </c>
      <c r="TH51" s="158">
        <f t="shared" si="60"/>
        <v>0.9555555555555556</v>
      </c>
      <c r="TI51" s="132">
        <f t="shared" si="61"/>
        <v>0</v>
      </c>
      <c r="TK51" s="157" t="s">
        <v>67</v>
      </c>
      <c r="TL51" s="157">
        <v>135</v>
      </c>
      <c r="TM51" s="157">
        <v>129</v>
      </c>
      <c r="TN51" s="157">
        <v>0</v>
      </c>
      <c r="TO51" s="157">
        <v>6</v>
      </c>
      <c r="TP51" s="158">
        <f t="shared" si="62"/>
        <v>0.9555555555555556</v>
      </c>
      <c r="TQ51" s="132">
        <f t="shared" si="63"/>
        <v>0</v>
      </c>
      <c r="TS51" s="157" t="s">
        <v>67</v>
      </c>
      <c r="TT51" s="157">
        <v>135</v>
      </c>
      <c r="TU51" s="157">
        <v>129</v>
      </c>
      <c r="TV51" s="157">
        <v>0</v>
      </c>
      <c r="TW51" s="157">
        <v>6</v>
      </c>
      <c r="TX51" s="158">
        <f t="shared" si="64"/>
        <v>0.9555555555555556</v>
      </c>
      <c r="TY51" s="132">
        <f t="shared" si="65"/>
        <v>0</v>
      </c>
      <c r="UA51" s="157" t="s">
        <v>67</v>
      </c>
      <c r="UB51" s="157">
        <v>135</v>
      </c>
      <c r="UC51" s="157">
        <v>129</v>
      </c>
      <c r="UD51" s="157">
        <v>0</v>
      </c>
      <c r="UE51" s="157">
        <v>6</v>
      </c>
      <c r="UF51" s="158">
        <f t="shared" si="66"/>
        <v>0.9555555555555556</v>
      </c>
      <c r="UG51" s="132">
        <f t="shared" si="67"/>
        <v>0</v>
      </c>
      <c r="UI51" s="157" t="s">
        <v>67</v>
      </c>
      <c r="UJ51" s="157">
        <v>135</v>
      </c>
      <c r="UK51" s="157">
        <v>129</v>
      </c>
      <c r="UL51" s="157">
        <v>0</v>
      </c>
      <c r="UM51" s="157">
        <v>6</v>
      </c>
      <c r="UN51" s="158">
        <f t="shared" si="68"/>
        <v>0.9555555555555556</v>
      </c>
      <c r="UO51" s="132">
        <f t="shared" si="69"/>
        <v>0</v>
      </c>
      <c r="UQ51" s="157" t="s">
        <v>67</v>
      </c>
      <c r="UR51" s="157">
        <v>135</v>
      </c>
      <c r="US51" s="157">
        <v>129</v>
      </c>
      <c r="UT51" s="157">
        <v>0</v>
      </c>
      <c r="UU51" s="157">
        <v>6</v>
      </c>
      <c r="UV51" s="158">
        <f t="shared" si="70"/>
        <v>0.9555555555555556</v>
      </c>
      <c r="UW51" s="132">
        <f t="shared" si="71"/>
        <v>0</v>
      </c>
      <c r="UY51" s="157" t="s">
        <v>67</v>
      </c>
      <c r="UZ51" s="157">
        <v>135</v>
      </c>
      <c r="VA51" s="157">
        <v>129</v>
      </c>
      <c r="VB51" s="157">
        <v>0</v>
      </c>
      <c r="VC51" s="157">
        <v>6</v>
      </c>
      <c r="VD51" s="158">
        <f t="shared" si="72"/>
        <v>0.9555555555555556</v>
      </c>
      <c r="VE51" s="132">
        <f t="shared" si="73"/>
        <v>0</v>
      </c>
      <c r="VG51" s="157" t="s">
        <v>67</v>
      </c>
      <c r="VH51" s="157">
        <v>135</v>
      </c>
      <c r="VI51" s="157">
        <v>129</v>
      </c>
      <c r="VJ51" s="157">
        <v>0</v>
      </c>
      <c r="VK51" s="157">
        <v>6</v>
      </c>
      <c r="VL51" s="158">
        <f t="shared" si="74"/>
        <v>0.9555555555555556</v>
      </c>
      <c r="VM51" s="132">
        <f t="shared" si="75"/>
        <v>0</v>
      </c>
      <c r="VO51" s="157" t="s">
        <v>67</v>
      </c>
      <c r="VP51" s="157">
        <v>135</v>
      </c>
      <c r="VQ51" s="157">
        <v>129</v>
      </c>
      <c r="VR51" s="157">
        <v>0</v>
      </c>
      <c r="VS51" s="157">
        <v>6</v>
      </c>
      <c r="VT51" s="158">
        <f t="shared" si="76"/>
        <v>0.9555555555555556</v>
      </c>
      <c r="VU51" s="132">
        <f t="shared" si="77"/>
        <v>0</v>
      </c>
      <c r="VW51" s="157" t="s">
        <v>67</v>
      </c>
      <c r="VX51" s="157">
        <v>135</v>
      </c>
      <c r="VY51" s="157">
        <v>129</v>
      </c>
      <c r="VZ51" s="157">
        <v>0</v>
      </c>
      <c r="WA51" s="157">
        <v>6</v>
      </c>
      <c r="WB51" s="158">
        <f t="shared" si="78"/>
        <v>0.9555555555555556</v>
      </c>
      <c r="WC51" s="132">
        <f t="shared" si="79"/>
        <v>0</v>
      </c>
      <c r="WE51" s="157" t="s">
        <v>67</v>
      </c>
      <c r="WF51" s="157">
        <v>135</v>
      </c>
      <c r="WG51" s="157">
        <v>129</v>
      </c>
      <c r="WH51" s="157">
        <v>0</v>
      </c>
      <c r="WI51" s="157">
        <v>6</v>
      </c>
      <c r="WJ51" s="158">
        <f t="shared" si="112"/>
        <v>0.9555555555555556</v>
      </c>
      <c r="WK51" s="132">
        <f t="shared" si="113"/>
        <v>0</v>
      </c>
      <c r="WM51" s="157" t="s">
        <v>67</v>
      </c>
      <c r="WN51" s="157">
        <v>135</v>
      </c>
      <c r="WO51" s="157">
        <v>129</v>
      </c>
      <c r="WP51" s="157">
        <v>0</v>
      </c>
      <c r="WQ51" s="157">
        <v>6</v>
      </c>
      <c r="WR51" s="158">
        <f t="shared" si="82"/>
        <v>0.9555555555555556</v>
      </c>
      <c r="WS51" s="132">
        <f t="shared" si="83"/>
        <v>0</v>
      </c>
      <c r="WU51" s="157" t="s">
        <v>67</v>
      </c>
      <c r="WV51" s="157">
        <v>135</v>
      </c>
      <c r="WW51" s="157">
        <v>129</v>
      </c>
      <c r="WX51" s="157">
        <v>0</v>
      </c>
      <c r="WY51" s="157">
        <v>6</v>
      </c>
      <c r="WZ51" s="158">
        <f t="shared" si="84"/>
        <v>0.9555555555555556</v>
      </c>
      <c r="XA51" s="132">
        <f t="shared" si="85"/>
        <v>0</v>
      </c>
      <c r="XC51" s="157" t="s">
        <v>67</v>
      </c>
      <c r="XD51" s="157">
        <v>148</v>
      </c>
      <c r="XE51" s="157">
        <v>129</v>
      </c>
      <c r="XF51" s="157">
        <v>4</v>
      </c>
      <c r="XG51" s="157">
        <v>15</v>
      </c>
      <c r="XH51" s="158">
        <f t="shared" si="86"/>
        <v>0.8716216216216216</v>
      </c>
      <c r="XI51" s="132">
        <f t="shared" si="87"/>
        <v>-8.3933933933934002E-2</v>
      </c>
      <c r="XK51" s="157" t="s">
        <v>67</v>
      </c>
      <c r="XL51" s="157">
        <v>148</v>
      </c>
      <c r="XM51" s="157">
        <v>129</v>
      </c>
      <c r="XN51" s="157">
        <v>4</v>
      </c>
      <c r="XO51" s="157">
        <v>15</v>
      </c>
      <c r="XP51" s="158">
        <f t="shared" si="88"/>
        <v>0.8716216216216216</v>
      </c>
      <c r="XQ51" s="132">
        <f t="shared" si="89"/>
        <v>0</v>
      </c>
      <c r="XS51" s="157" t="s">
        <v>67</v>
      </c>
      <c r="XT51" s="157">
        <v>148</v>
      </c>
      <c r="XU51" s="157">
        <v>129</v>
      </c>
      <c r="XV51" s="157">
        <v>4</v>
      </c>
      <c r="XW51" s="157">
        <v>15</v>
      </c>
      <c r="XX51" s="158">
        <f t="shared" si="90"/>
        <v>0.8716216216216216</v>
      </c>
      <c r="XY51" s="132">
        <f t="shared" si="91"/>
        <v>0</v>
      </c>
      <c r="YA51" s="157" t="s">
        <v>67</v>
      </c>
      <c r="YB51" s="157">
        <v>148</v>
      </c>
      <c r="YC51" s="157">
        <v>129</v>
      </c>
      <c r="YD51" s="157">
        <v>4</v>
      </c>
      <c r="YE51" s="157">
        <v>15</v>
      </c>
      <c r="YF51" s="158">
        <f t="shared" si="92"/>
        <v>0.8716216216216216</v>
      </c>
      <c r="YG51" s="132">
        <f t="shared" si="93"/>
        <v>0</v>
      </c>
      <c r="YI51" s="157" t="s">
        <v>67</v>
      </c>
      <c r="YJ51" s="157">
        <v>148</v>
      </c>
      <c r="YK51" s="157">
        <v>129</v>
      </c>
      <c r="YL51" s="157">
        <v>4</v>
      </c>
      <c r="YM51" s="157">
        <v>15</v>
      </c>
      <c r="YN51" s="158">
        <f t="shared" si="94"/>
        <v>0.8716216216216216</v>
      </c>
      <c r="YO51" s="132">
        <f t="shared" si="95"/>
        <v>0</v>
      </c>
      <c r="YQ51" s="157" t="s">
        <v>67</v>
      </c>
      <c r="YR51" s="157">
        <v>148</v>
      </c>
      <c r="YS51" s="157">
        <v>129</v>
      </c>
      <c r="YT51" s="157">
        <v>4</v>
      </c>
      <c r="YU51" s="157">
        <v>15</v>
      </c>
      <c r="YV51" s="158">
        <f t="shared" si="96"/>
        <v>0.8716216216216216</v>
      </c>
      <c r="YW51" s="132">
        <f t="shared" si="97"/>
        <v>0</v>
      </c>
      <c r="YY51" s="157" t="s">
        <v>67</v>
      </c>
      <c r="YZ51" s="157">
        <v>148</v>
      </c>
      <c r="ZA51" s="157">
        <v>129</v>
      </c>
      <c r="ZB51" s="157">
        <v>4</v>
      </c>
      <c r="ZC51" s="157">
        <v>15</v>
      </c>
      <c r="ZD51" s="158">
        <f t="shared" si="98"/>
        <v>0.8716216216216216</v>
      </c>
      <c r="ZE51" s="132">
        <f t="shared" si="99"/>
        <v>0</v>
      </c>
      <c r="ZG51" s="157" t="s">
        <v>67</v>
      </c>
      <c r="ZH51" s="157">
        <v>148</v>
      </c>
      <c r="ZI51" s="157">
        <v>129</v>
      </c>
      <c r="ZJ51" s="157">
        <v>4</v>
      </c>
      <c r="ZK51" s="157">
        <v>15</v>
      </c>
      <c r="ZL51" s="158">
        <f t="shared" si="100"/>
        <v>0.8716216216216216</v>
      </c>
      <c r="ZM51" s="132">
        <f t="shared" si="101"/>
        <v>0</v>
      </c>
      <c r="ZO51" s="157" t="s">
        <v>67</v>
      </c>
      <c r="ZP51" s="157">
        <v>148</v>
      </c>
      <c r="ZQ51" s="157">
        <v>129</v>
      </c>
      <c r="ZR51" s="157">
        <v>4</v>
      </c>
      <c r="ZS51" s="157">
        <v>15</v>
      </c>
      <c r="ZT51" s="158">
        <f t="shared" si="102"/>
        <v>0.8716216216216216</v>
      </c>
      <c r="ZU51" s="132">
        <f t="shared" si="103"/>
        <v>0</v>
      </c>
      <c r="ZW51" s="157" t="s">
        <v>67</v>
      </c>
      <c r="ZX51" s="157">
        <v>148</v>
      </c>
      <c r="ZY51" s="157">
        <v>129</v>
      </c>
      <c r="ZZ51" s="157">
        <v>4</v>
      </c>
      <c r="AAA51" s="157">
        <v>15</v>
      </c>
      <c r="AAB51" s="158">
        <f t="shared" si="104"/>
        <v>0.8716216216216216</v>
      </c>
      <c r="AAC51" s="132">
        <f t="shared" si="105"/>
        <v>0</v>
      </c>
      <c r="AAE51" s="157" t="s">
        <v>67</v>
      </c>
      <c r="AAF51" s="157">
        <v>148</v>
      </c>
      <c r="AAG51" s="157">
        <v>129</v>
      </c>
      <c r="AAH51" s="157">
        <v>4</v>
      </c>
      <c r="AAI51" s="157">
        <v>15</v>
      </c>
      <c r="AAJ51" s="158">
        <f t="shared" si="106"/>
        <v>0.8716216216216216</v>
      </c>
      <c r="AAK51" s="132">
        <f t="shared" si="107"/>
        <v>0</v>
      </c>
    </row>
    <row r="52" spans="1:713" ht="15">
      <c r="A52" s="19">
        <v>0.86</v>
      </c>
      <c r="B52" s="19"/>
      <c r="C52" s="18" t="s">
        <v>67</v>
      </c>
      <c r="D52" s="18">
        <v>50</v>
      </c>
      <c r="E52" s="18">
        <v>44</v>
      </c>
      <c r="F52" s="18">
        <v>4</v>
      </c>
      <c r="G52" s="18">
        <v>2</v>
      </c>
      <c r="H52" s="19">
        <v>0.88</v>
      </c>
      <c r="J52" s="99" t="s">
        <v>67</v>
      </c>
      <c r="K52" s="58">
        <v>50</v>
      </c>
      <c r="L52" s="58">
        <v>44</v>
      </c>
      <c r="M52" s="58">
        <v>4</v>
      </c>
      <c r="N52" s="58">
        <v>2</v>
      </c>
      <c r="O52" s="59">
        <v>0.88</v>
      </c>
      <c r="P52" s="59">
        <f t="shared" si="115"/>
        <v>0</v>
      </c>
      <c r="R52" s="18" t="s">
        <v>67</v>
      </c>
      <c r="S52" s="18">
        <v>50</v>
      </c>
      <c r="T52" s="18">
        <v>43</v>
      </c>
      <c r="U52" s="18">
        <v>5</v>
      </c>
      <c r="V52" s="18">
        <v>2</v>
      </c>
      <c r="W52" s="19">
        <v>0.86</v>
      </c>
      <c r="X52" s="19">
        <f t="shared" si="116"/>
        <v>-2.0000000000000018E-2</v>
      </c>
      <c r="Z52" s="51" t="s">
        <v>67</v>
      </c>
      <c r="AA52" s="51">
        <v>50</v>
      </c>
      <c r="AB52" s="52">
        <v>44</v>
      </c>
      <c r="AC52" s="53">
        <v>4</v>
      </c>
      <c r="AD52" s="51">
        <v>2</v>
      </c>
      <c r="AE52" s="55">
        <v>0.88</v>
      </c>
      <c r="AF52" s="19">
        <f t="shared" si="117"/>
        <v>2.0000000000000018E-2</v>
      </c>
      <c r="AH52" s="19">
        <v>0.88</v>
      </c>
      <c r="AI52" s="19">
        <f t="shared" si="118"/>
        <v>0</v>
      </c>
      <c r="AK52" s="18" t="s">
        <v>68</v>
      </c>
      <c r="AL52" s="18">
        <v>899</v>
      </c>
      <c r="AM52" s="18">
        <v>899</v>
      </c>
      <c r="AN52" s="18">
        <v>0</v>
      </c>
      <c r="AO52" s="18">
        <v>0</v>
      </c>
      <c r="AP52" s="19">
        <f t="shared" si="119"/>
        <v>1</v>
      </c>
      <c r="AQ52" s="19">
        <f t="shared" si="137"/>
        <v>0</v>
      </c>
      <c r="AS52" s="18" t="s">
        <v>68</v>
      </c>
      <c r="AT52" s="18">
        <v>899</v>
      </c>
      <c r="AU52" s="18">
        <v>899</v>
      </c>
      <c r="AV52" s="18">
        <v>0</v>
      </c>
      <c r="AW52" s="18">
        <v>0</v>
      </c>
      <c r="AX52" s="19">
        <v>1</v>
      </c>
      <c r="AY52" s="19">
        <f t="shared" si="120"/>
        <v>0</v>
      </c>
      <c r="BA52" s="18" t="s">
        <v>68</v>
      </c>
      <c r="BB52" s="18">
        <v>899</v>
      </c>
      <c r="BC52" s="18">
        <v>899</v>
      </c>
      <c r="BD52" s="18">
        <v>0</v>
      </c>
      <c r="BE52" s="18">
        <v>0</v>
      </c>
      <c r="BF52" s="19">
        <v>1</v>
      </c>
      <c r="BG52" s="19">
        <f t="shared" si="121"/>
        <v>0</v>
      </c>
      <c r="BI52" s="18" t="s">
        <v>68</v>
      </c>
      <c r="BJ52" s="18">
        <v>899</v>
      </c>
      <c r="BK52" s="18">
        <v>899</v>
      </c>
      <c r="BL52" s="18">
        <v>0</v>
      </c>
      <c r="BM52" s="18">
        <v>0</v>
      </c>
      <c r="BN52" s="19">
        <v>1</v>
      </c>
      <c r="BO52" s="19">
        <f t="shared" si="122"/>
        <v>0</v>
      </c>
      <c r="BQ52" s="18" t="s">
        <v>68</v>
      </c>
      <c r="BR52" s="18">
        <v>899</v>
      </c>
      <c r="BS52" s="18">
        <v>899</v>
      </c>
      <c r="BT52" s="18">
        <v>0</v>
      </c>
      <c r="BU52" s="18">
        <v>0</v>
      </c>
      <c r="BV52" s="19">
        <v>1</v>
      </c>
      <c r="BW52" s="19">
        <f t="shared" si="123"/>
        <v>0</v>
      </c>
      <c r="BY52" s="18" t="s">
        <v>68</v>
      </c>
      <c r="BZ52" s="18">
        <v>899</v>
      </c>
      <c r="CA52" s="18">
        <v>899</v>
      </c>
      <c r="CB52" s="18">
        <v>0</v>
      </c>
      <c r="CC52" s="18">
        <v>0</v>
      </c>
      <c r="CD52" s="19">
        <v>1</v>
      </c>
      <c r="CE52" s="19">
        <f t="shared" si="124"/>
        <v>0</v>
      </c>
      <c r="CG52" s="18" t="s">
        <v>68</v>
      </c>
      <c r="CH52" s="18">
        <v>899</v>
      </c>
      <c r="CI52" s="18">
        <v>899</v>
      </c>
      <c r="CJ52" s="18">
        <v>0</v>
      </c>
      <c r="CK52" s="18">
        <v>0</v>
      </c>
      <c r="CL52" s="19">
        <v>1</v>
      </c>
      <c r="CM52" s="19">
        <f t="shared" si="125"/>
        <v>0</v>
      </c>
      <c r="CO52" s="2" t="s">
        <v>68</v>
      </c>
      <c r="CP52" s="2">
        <v>899</v>
      </c>
      <c r="CQ52" s="2">
        <v>899</v>
      </c>
      <c r="CR52" s="2">
        <v>0</v>
      </c>
      <c r="CS52" s="2">
        <v>0</v>
      </c>
      <c r="CT52" s="4">
        <v>1</v>
      </c>
      <c r="CU52" s="19">
        <f t="shared" si="126"/>
        <v>0</v>
      </c>
      <c r="CW52" s="2" t="s">
        <v>68</v>
      </c>
      <c r="CX52" s="2">
        <v>899</v>
      </c>
      <c r="CY52" s="2">
        <v>899</v>
      </c>
      <c r="CZ52" s="2">
        <v>0</v>
      </c>
      <c r="DA52" s="2">
        <v>0</v>
      </c>
      <c r="DB52" s="4">
        <v>1</v>
      </c>
      <c r="DC52" s="19">
        <f t="shared" si="127"/>
        <v>0</v>
      </c>
      <c r="DD52" s="18" t="s">
        <v>119</v>
      </c>
      <c r="DE52" s="2" t="s">
        <v>68</v>
      </c>
      <c r="DF52" s="2">
        <v>899</v>
      </c>
      <c r="DG52" s="2">
        <v>899</v>
      </c>
      <c r="DH52" s="2">
        <v>0</v>
      </c>
      <c r="DI52" s="2">
        <v>0</v>
      </c>
      <c r="DJ52" s="4">
        <v>1</v>
      </c>
      <c r="DK52" s="19">
        <f t="shared" si="128"/>
        <v>0</v>
      </c>
      <c r="DM52" s="2" t="s">
        <v>68</v>
      </c>
      <c r="DN52" s="2">
        <v>899</v>
      </c>
      <c r="DO52" s="2">
        <v>899</v>
      </c>
      <c r="DP52" s="2">
        <v>0</v>
      </c>
      <c r="DQ52" s="2">
        <v>0</v>
      </c>
      <c r="DR52" s="4">
        <v>1</v>
      </c>
      <c r="DS52" s="19">
        <f t="shared" si="129"/>
        <v>0</v>
      </c>
      <c r="DU52" s="2" t="s">
        <v>68</v>
      </c>
      <c r="DV52" s="2">
        <v>899</v>
      </c>
      <c r="DW52" s="2">
        <v>899</v>
      </c>
      <c r="DX52" s="2">
        <v>0</v>
      </c>
      <c r="DY52" s="2">
        <v>0</v>
      </c>
      <c r="DZ52" s="4">
        <v>1</v>
      </c>
      <c r="EA52" s="19">
        <f t="shared" si="130"/>
        <v>0</v>
      </c>
      <c r="EC52" s="2" t="s">
        <v>68</v>
      </c>
      <c r="ED52" s="2">
        <v>899</v>
      </c>
      <c r="EE52" s="2">
        <v>899</v>
      </c>
      <c r="EF52" s="2">
        <v>0</v>
      </c>
      <c r="EG52" s="2">
        <v>0</v>
      </c>
      <c r="EH52" s="4">
        <v>1</v>
      </c>
      <c r="EI52" s="19">
        <f t="shared" si="131"/>
        <v>0</v>
      </c>
      <c r="EK52" s="2" t="s">
        <v>68</v>
      </c>
      <c r="EL52" s="2">
        <v>899</v>
      </c>
      <c r="EM52" s="2">
        <v>899</v>
      </c>
      <c r="EN52" s="2">
        <v>0</v>
      </c>
      <c r="EO52" s="2">
        <v>0</v>
      </c>
      <c r="EP52" s="4">
        <v>1</v>
      </c>
      <c r="EQ52" s="19">
        <f t="shared" si="132"/>
        <v>0</v>
      </c>
      <c r="ES52" s="2" t="s">
        <v>68</v>
      </c>
      <c r="ET52" s="2">
        <v>899</v>
      </c>
      <c r="EU52" s="2">
        <v>899</v>
      </c>
      <c r="EV52" s="2">
        <v>0</v>
      </c>
      <c r="EW52" s="2">
        <v>0</v>
      </c>
      <c r="EX52" s="4">
        <v>1</v>
      </c>
      <c r="EY52" s="19">
        <f t="shared" si="133"/>
        <v>0</v>
      </c>
      <c r="FA52" s="2" t="s">
        <v>68</v>
      </c>
      <c r="FB52" s="2">
        <v>899</v>
      </c>
      <c r="FC52" s="2">
        <v>899</v>
      </c>
      <c r="FD52" s="2">
        <v>0</v>
      </c>
      <c r="FE52" s="2">
        <v>0</v>
      </c>
      <c r="FF52" s="4">
        <v>1</v>
      </c>
      <c r="FG52" s="19">
        <f t="shared" si="134"/>
        <v>0</v>
      </c>
      <c r="FI52" s="2" t="s">
        <v>68</v>
      </c>
      <c r="FJ52" s="2">
        <v>899</v>
      </c>
      <c r="FK52" s="2">
        <v>899</v>
      </c>
      <c r="FL52" s="2">
        <v>0</v>
      </c>
      <c r="FM52" s="2">
        <v>0</v>
      </c>
      <c r="FN52" s="4">
        <v>1</v>
      </c>
      <c r="FO52" s="19">
        <f t="shared" si="135"/>
        <v>0</v>
      </c>
      <c r="FQ52" s="2" t="s">
        <v>68</v>
      </c>
      <c r="FR52" s="2">
        <v>899</v>
      </c>
      <c r="FS52" s="2">
        <v>899</v>
      </c>
      <c r="FT52" s="2">
        <v>0</v>
      </c>
      <c r="FU52" s="2">
        <v>0</v>
      </c>
      <c r="FV52" s="4">
        <v>1</v>
      </c>
      <c r="FW52" s="19">
        <f t="shared" si="136"/>
        <v>0</v>
      </c>
      <c r="FY52" s="2" t="s">
        <v>68</v>
      </c>
      <c r="FZ52" s="2">
        <v>899</v>
      </c>
      <c r="GA52" s="2">
        <v>899</v>
      </c>
      <c r="GB52" s="2">
        <v>0</v>
      </c>
      <c r="GC52" s="2">
        <v>0</v>
      </c>
      <c r="GD52" s="4">
        <v>1</v>
      </c>
      <c r="GE52" s="19">
        <f t="shared" si="23"/>
        <v>0</v>
      </c>
      <c r="GG52" s="2" t="s">
        <v>68</v>
      </c>
      <c r="GH52" s="2">
        <v>899</v>
      </c>
      <c r="GI52" s="2">
        <v>899</v>
      </c>
      <c r="GJ52" s="2">
        <v>0</v>
      </c>
      <c r="GK52" s="2">
        <v>0</v>
      </c>
      <c r="GL52" s="4">
        <v>1</v>
      </c>
      <c r="GM52" s="19">
        <f t="shared" si="24"/>
        <v>0</v>
      </c>
      <c r="GO52" s="2" t="s">
        <v>68</v>
      </c>
      <c r="GP52" s="2">
        <v>899</v>
      </c>
      <c r="GQ52" s="2">
        <v>899</v>
      </c>
      <c r="GR52" s="2">
        <v>0</v>
      </c>
      <c r="GS52" s="2">
        <v>0</v>
      </c>
      <c r="GT52" s="4">
        <v>1</v>
      </c>
      <c r="GU52" s="19">
        <f t="shared" si="25"/>
        <v>0</v>
      </c>
      <c r="GW52" s="2" t="s">
        <v>68</v>
      </c>
      <c r="GX52" s="2">
        <v>899</v>
      </c>
      <c r="GY52" s="2">
        <v>899</v>
      </c>
      <c r="GZ52" s="2">
        <v>0</v>
      </c>
      <c r="HA52" s="2">
        <v>0</v>
      </c>
      <c r="HB52" s="4">
        <v>1</v>
      </c>
      <c r="HC52" s="19">
        <f t="shared" si="26"/>
        <v>0</v>
      </c>
      <c r="HE52" s="2" t="s">
        <v>68</v>
      </c>
      <c r="HF52" s="2">
        <v>899</v>
      </c>
      <c r="HG52" s="2">
        <v>899</v>
      </c>
      <c r="HH52" s="2">
        <v>0</v>
      </c>
      <c r="HI52" s="2">
        <v>0</v>
      </c>
      <c r="HJ52" s="4">
        <v>1</v>
      </c>
      <c r="HK52" s="19">
        <f t="shared" si="27"/>
        <v>0</v>
      </c>
      <c r="HM52" s="2" t="s">
        <v>68</v>
      </c>
      <c r="HN52" s="2">
        <v>899</v>
      </c>
      <c r="HO52" s="2">
        <v>899</v>
      </c>
      <c r="HP52" s="2">
        <v>0</v>
      </c>
      <c r="HQ52" s="2">
        <v>0</v>
      </c>
      <c r="HR52" s="4">
        <v>1</v>
      </c>
      <c r="HS52" s="19">
        <f t="shared" si="28"/>
        <v>0</v>
      </c>
      <c r="HU52" s="2" t="s">
        <v>68</v>
      </c>
      <c r="HV52" s="2">
        <v>899</v>
      </c>
      <c r="HW52" s="2">
        <v>899</v>
      </c>
      <c r="HX52" s="2">
        <v>0</v>
      </c>
      <c r="HY52" s="2">
        <v>0</v>
      </c>
      <c r="HZ52" s="4">
        <v>1</v>
      </c>
      <c r="IA52" s="19">
        <f t="shared" si="29"/>
        <v>0</v>
      </c>
      <c r="IC52" s="2" t="s">
        <v>68</v>
      </c>
      <c r="ID52" s="2">
        <v>899</v>
      </c>
      <c r="IE52" s="2">
        <v>899</v>
      </c>
      <c r="IF52" s="2">
        <v>0</v>
      </c>
      <c r="IG52" s="2">
        <v>0</v>
      </c>
      <c r="IH52" s="4">
        <v>1</v>
      </c>
      <c r="II52" s="19">
        <f t="shared" si="30"/>
        <v>0</v>
      </c>
      <c r="IK52" s="2" t="s">
        <v>68</v>
      </c>
      <c r="IL52" s="2">
        <v>899</v>
      </c>
      <c r="IM52" s="2">
        <v>899</v>
      </c>
      <c r="IN52" s="2">
        <v>0</v>
      </c>
      <c r="IO52" s="2">
        <v>0</v>
      </c>
      <c r="IP52" s="4">
        <v>1</v>
      </c>
      <c r="IQ52" s="19">
        <f t="shared" si="31"/>
        <v>0</v>
      </c>
      <c r="IS52" s="2" t="s">
        <v>68</v>
      </c>
      <c r="IT52" s="2">
        <v>899</v>
      </c>
      <c r="IU52" s="2">
        <v>899</v>
      </c>
      <c r="IV52" s="2">
        <v>0</v>
      </c>
      <c r="IW52" s="2">
        <v>0</v>
      </c>
      <c r="IX52" s="4">
        <v>1</v>
      </c>
      <c r="IY52" s="19">
        <f t="shared" si="32"/>
        <v>0</v>
      </c>
      <c r="JA52" s="2" t="s">
        <v>68</v>
      </c>
      <c r="JB52" s="2">
        <v>899</v>
      </c>
      <c r="JC52" s="2">
        <v>899</v>
      </c>
      <c r="JD52" s="2">
        <v>0</v>
      </c>
      <c r="JE52" s="2">
        <v>0</v>
      </c>
      <c r="JF52" s="4">
        <v>1</v>
      </c>
      <c r="JG52" s="19">
        <f t="shared" si="33"/>
        <v>0</v>
      </c>
      <c r="JI52" s="2" t="s">
        <v>68</v>
      </c>
      <c r="JJ52" s="2">
        <v>899</v>
      </c>
      <c r="JK52" s="2">
        <v>899</v>
      </c>
      <c r="JL52" s="2">
        <v>0</v>
      </c>
      <c r="JM52" s="2">
        <v>0</v>
      </c>
      <c r="JN52" s="4">
        <v>1</v>
      </c>
      <c r="JO52" s="19">
        <f t="shared" si="34"/>
        <v>0</v>
      </c>
      <c r="JQ52" s="2" t="s">
        <v>68</v>
      </c>
      <c r="JR52" s="2">
        <v>899</v>
      </c>
      <c r="JS52" s="2">
        <v>899</v>
      </c>
      <c r="JT52" s="2">
        <v>0</v>
      </c>
      <c r="JU52" s="2">
        <v>0</v>
      </c>
      <c r="JV52" s="4">
        <v>1</v>
      </c>
      <c r="JW52" s="19">
        <f t="shared" si="35"/>
        <v>0</v>
      </c>
      <c r="JY52" s="2" t="s">
        <v>68</v>
      </c>
      <c r="JZ52" s="2">
        <v>899</v>
      </c>
      <c r="KA52" s="2">
        <v>899</v>
      </c>
      <c r="KB52" s="2">
        <v>0</v>
      </c>
      <c r="KC52" s="2">
        <v>0</v>
      </c>
      <c r="KD52" s="4">
        <v>1</v>
      </c>
      <c r="KE52" s="19">
        <f t="shared" si="36"/>
        <v>0</v>
      </c>
      <c r="KG52" s="2" t="s">
        <v>68</v>
      </c>
      <c r="KH52" s="2">
        <v>899</v>
      </c>
      <c r="KI52" s="2">
        <v>899</v>
      </c>
      <c r="KJ52" s="2">
        <v>0</v>
      </c>
      <c r="KK52" s="2">
        <v>0</v>
      </c>
      <c r="KL52" s="4">
        <v>1</v>
      </c>
      <c r="KM52" s="19">
        <f t="shared" si="37"/>
        <v>0</v>
      </c>
      <c r="KO52" s="2" t="s">
        <v>68</v>
      </c>
      <c r="KP52" s="2">
        <v>899</v>
      </c>
      <c r="KQ52" s="2">
        <v>899</v>
      </c>
      <c r="KR52" s="2">
        <v>0</v>
      </c>
      <c r="KS52" s="2">
        <v>0</v>
      </c>
      <c r="KT52" s="4">
        <v>1</v>
      </c>
      <c r="KU52" s="19">
        <f t="shared" si="38"/>
        <v>0</v>
      </c>
      <c r="KW52" s="2" t="s">
        <v>68</v>
      </c>
      <c r="KX52" s="2">
        <v>899</v>
      </c>
      <c r="KY52" s="2">
        <v>899</v>
      </c>
      <c r="KZ52" s="2">
        <v>0</v>
      </c>
      <c r="LA52" s="2">
        <v>0</v>
      </c>
      <c r="LB52" s="4">
        <v>1</v>
      </c>
      <c r="LC52" s="19">
        <f t="shared" si="39"/>
        <v>0</v>
      </c>
      <c r="LE52" s="2" t="s">
        <v>68</v>
      </c>
      <c r="LF52" s="2">
        <v>899</v>
      </c>
      <c r="LG52" s="2">
        <v>899</v>
      </c>
      <c r="LH52" s="2">
        <v>0</v>
      </c>
      <c r="LI52" s="2">
        <v>0</v>
      </c>
      <c r="LJ52" s="4">
        <v>1</v>
      </c>
      <c r="LK52" s="19">
        <f t="shared" si="40"/>
        <v>0</v>
      </c>
      <c r="LM52" s="2" t="s">
        <v>68</v>
      </c>
      <c r="LN52" s="2">
        <v>899</v>
      </c>
      <c r="LO52" s="2">
        <v>899</v>
      </c>
      <c r="LP52" s="2">
        <v>0</v>
      </c>
      <c r="LQ52" s="2">
        <v>0</v>
      </c>
      <c r="LR52" s="4">
        <v>1</v>
      </c>
      <c r="LS52" s="19">
        <f t="shared" si="41"/>
        <v>0</v>
      </c>
      <c r="LU52" s="2" t="s">
        <v>68</v>
      </c>
      <c r="LV52" s="2">
        <v>1595</v>
      </c>
      <c r="LW52" s="2">
        <v>899</v>
      </c>
      <c r="LX52" s="2">
        <v>0</v>
      </c>
      <c r="LY52" s="7">
        <v>696</v>
      </c>
      <c r="LZ52" s="4">
        <v>0.56000000000000005</v>
      </c>
      <c r="MA52" s="19">
        <f t="shared" si="42"/>
        <v>-0.43999999999999995</v>
      </c>
      <c r="MC52" s="2" t="s">
        <v>68</v>
      </c>
      <c r="MD52" s="2">
        <v>1595</v>
      </c>
      <c r="ME52" s="2">
        <v>899</v>
      </c>
      <c r="MF52" s="2">
        <v>0</v>
      </c>
      <c r="MG52" s="7">
        <v>696</v>
      </c>
      <c r="MH52" s="4">
        <f t="shared" si="108"/>
        <v>0.5636363636363636</v>
      </c>
      <c r="MI52" s="19">
        <f t="shared" si="43"/>
        <v>3.6363636363635488E-3</v>
      </c>
      <c r="MK52" s="2" t="s">
        <v>68</v>
      </c>
      <c r="ML52" s="2">
        <v>1595</v>
      </c>
      <c r="MM52" s="2">
        <v>1583</v>
      </c>
      <c r="MN52" s="2">
        <v>12</v>
      </c>
      <c r="MO52" s="2">
        <v>0</v>
      </c>
      <c r="MP52" s="4">
        <f>MM52/ML52</f>
        <v>0.99247648902821317</v>
      </c>
      <c r="MQ52" s="19">
        <f t="shared" si="109"/>
        <v>0.42884012539184957</v>
      </c>
      <c r="MS52" s="2" t="s">
        <v>68</v>
      </c>
      <c r="MT52" s="2">
        <v>1595</v>
      </c>
      <c r="MU52" s="2">
        <v>899</v>
      </c>
      <c r="MV52" s="2">
        <v>0</v>
      </c>
      <c r="MW52" s="2">
        <v>696</v>
      </c>
      <c r="MX52" s="4">
        <v>0.56000000000000005</v>
      </c>
      <c r="MY52" s="19">
        <f t="shared" si="44"/>
        <v>-0.43247648902821312</v>
      </c>
      <c r="NA52" s="2" t="s">
        <v>68</v>
      </c>
      <c r="NB52" s="2">
        <v>1595</v>
      </c>
      <c r="NC52" s="2">
        <v>1585</v>
      </c>
      <c r="ND52" s="2">
        <v>10</v>
      </c>
      <c r="NE52" s="2">
        <v>0</v>
      </c>
      <c r="NF52" s="4">
        <v>0.99</v>
      </c>
      <c r="NG52" s="19">
        <f t="shared" si="45"/>
        <v>0.42999999999999994</v>
      </c>
      <c r="NI52" s="2" t="s">
        <v>68</v>
      </c>
      <c r="NJ52" s="2">
        <v>1595</v>
      </c>
      <c r="NK52" s="2">
        <v>1585</v>
      </c>
      <c r="NL52" s="2">
        <v>10</v>
      </c>
      <c r="NM52" s="2">
        <v>0</v>
      </c>
      <c r="NN52" s="4">
        <v>0.99</v>
      </c>
      <c r="NO52" s="19">
        <f t="shared" si="46"/>
        <v>0</v>
      </c>
      <c r="NQ52" s="2" t="s">
        <v>68</v>
      </c>
      <c r="NR52" s="2">
        <v>1595</v>
      </c>
      <c r="NS52" s="2">
        <v>1585</v>
      </c>
      <c r="NT52" s="2">
        <v>10</v>
      </c>
      <c r="NU52" s="2">
        <v>0</v>
      </c>
      <c r="NV52" s="4">
        <v>0.99</v>
      </c>
      <c r="NW52" s="19">
        <f t="shared" si="47"/>
        <v>0</v>
      </c>
      <c r="NY52" s="2" t="s">
        <v>68</v>
      </c>
      <c r="NZ52" s="2">
        <v>1595</v>
      </c>
      <c r="OA52" s="2">
        <v>1585</v>
      </c>
      <c r="OB52" s="2">
        <v>10</v>
      </c>
      <c r="OC52" s="2">
        <v>0</v>
      </c>
      <c r="OD52" s="4">
        <v>0.99</v>
      </c>
      <c r="OE52" s="19">
        <f t="shared" si="48"/>
        <v>0</v>
      </c>
      <c r="OG52" s="2" t="s">
        <v>68</v>
      </c>
      <c r="OH52" s="2">
        <v>1595</v>
      </c>
      <c r="OI52" s="2">
        <v>1585</v>
      </c>
      <c r="OJ52" s="2">
        <v>10</v>
      </c>
      <c r="OK52" s="2">
        <v>0</v>
      </c>
      <c r="OL52" s="4">
        <v>0.99</v>
      </c>
      <c r="OM52" s="19">
        <f t="shared" si="114"/>
        <v>0</v>
      </c>
      <c r="OO52" s="2" t="s">
        <v>68</v>
      </c>
      <c r="OP52" s="2">
        <v>1595</v>
      </c>
      <c r="OQ52" s="2">
        <v>1585</v>
      </c>
      <c r="OR52" s="2">
        <v>10</v>
      </c>
      <c r="OS52" s="2">
        <v>0</v>
      </c>
      <c r="OT52" s="4">
        <f t="shared" si="110"/>
        <v>0.99373040752351094</v>
      </c>
      <c r="OU52" s="19">
        <f t="shared" si="50"/>
        <v>3.730407523510948E-3</v>
      </c>
      <c r="OW52" s="129" t="s">
        <v>68</v>
      </c>
      <c r="OX52" s="129">
        <v>1595</v>
      </c>
      <c r="OY52" s="129">
        <v>1585</v>
      </c>
      <c r="OZ52" s="129">
        <v>10</v>
      </c>
      <c r="PA52" s="129">
        <v>0</v>
      </c>
      <c r="PB52" s="135">
        <v>0.99</v>
      </c>
      <c r="PC52" s="132">
        <v>0</v>
      </c>
      <c r="PD52" s="129"/>
      <c r="PE52" s="129" t="s">
        <v>68</v>
      </c>
      <c r="PF52" s="129">
        <v>1595</v>
      </c>
      <c r="PG52" s="129">
        <v>1585</v>
      </c>
      <c r="PH52" s="129">
        <v>10</v>
      </c>
      <c r="PI52" s="129">
        <v>0</v>
      </c>
      <c r="PJ52" s="135">
        <v>0.99</v>
      </c>
      <c r="PK52" s="132">
        <v>0</v>
      </c>
      <c r="PM52" s="156" t="s">
        <v>68</v>
      </c>
      <c r="PN52" s="156">
        <v>1595</v>
      </c>
      <c r="PO52" s="156">
        <v>1585</v>
      </c>
      <c r="PP52" s="156">
        <v>10</v>
      </c>
      <c r="PQ52" s="156">
        <v>0</v>
      </c>
      <c r="PR52" s="162">
        <v>0.99</v>
      </c>
      <c r="PS52" s="132">
        <f t="shared" si="51"/>
        <v>0</v>
      </c>
      <c r="PT52" s="121"/>
      <c r="PU52" s="156" t="s">
        <v>68</v>
      </c>
      <c r="PV52" s="156">
        <v>1595</v>
      </c>
      <c r="PW52" s="156">
        <v>1585</v>
      </c>
      <c r="PX52" s="156">
        <v>10</v>
      </c>
      <c r="PY52" s="156">
        <v>0</v>
      </c>
      <c r="PZ52" s="162">
        <v>0.99</v>
      </c>
      <c r="QA52" s="132">
        <f t="shared" si="52"/>
        <v>0</v>
      </c>
      <c r="QB52" s="121"/>
      <c r="QC52" s="156" t="s">
        <v>68</v>
      </c>
      <c r="QD52" s="156">
        <v>1595</v>
      </c>
      <c r="QE52" s="156">
        <v>1585</v>
      </c>
      <c r="QF52" s="156">
        <v>10</v>
      </c>
      <c r="QG52" s="156">
        <v>0</v>
      </c>
      <c r="QH52" s="162">
        <v>0.99</v>
      </c>
      <c r="QI52" s="132">
        <f t="shared" si="53"/>
        <v>0</v>
      </c>
      <c r="QJ52" s="121"/>
      <c r="QK52" s="156" t="s">
        <v>68</v>
      </c>
      <c r="QL52" s="156">
        <v>1595</v>
      </c>
      <c r="QM52" s="156">
        <v>1585</v>
      </c>
      <c r="QN52" s="156">
        <v>10</v>
      </c>
      <c r="QO52" s="156">
        <v>0</v>
      </c>
      <c r="QP52" s="162">
        <v>0.99</v>
      </c>
      <c r="QQ52" s="132">
        <f t="shared" si="54"/>
        <v>0</v>
      </c>
      <c r="QR52" s="121"/>
      <c r="QS52" s="156" t="s">
        <v>68</v>
      </c>
      <c r="QT52" s="156">
        <v>1595</v>
      </c>
      <c r="QU52" s="156">
        <v>1583</v>
      </c>
      <c r="QV52" s="156">
        <v>12</v>
      </c>
      <c r="QW52" s="156">
        <v>0</v>
      </c>
      <c r="QX52" s="162">
        <v>0.99</v>
      </c>
      <c r="QY52" s="158">
        <f t="shared" si="55"/>
        <v>0</v>
      </c>
      <c r="QZ52" s="121"/>
      <c r="RA52" s="156" t="s">
        <v>68</v>
      </c>
      <c r="RB52" s="156">
        <v>1595</v>
      </c>
      <c r="RC52" s="156">
        <v>1585</v>
      </c>
      <c r="RD52" s="156">
        <v>10</v>
      </c>
      <c r="RE52" s="156">
        <v>0</v>
      </c>
      <c r="RF52" s="162">
        <v>0.99</v>
      </c>
      <c r="RG52" s="132">
        <f t="shared" si="56"/>
        <v>0</v>
      </c>
      <c r="RH52" s="121">
        <v>2</v>
      </c>
      <c r="RI52" s="121"/>
      <c r="RJ52" s="156" t="s">
        <v>68</v>
      </c>
      <c r="RK52" s="156">
        <v>1595</v>
      </c>
      <c r="RL52" s="156">
        <v>1585</v>
      </c>
      <c r="RM52" s="156">
        <v>10</v>
      </c>
      <c r="RN52" s="156">
        <v>0</v>
      </c>
      <c r="RO52" s="162">
        <f t="shared" si="57"/>
        <v>0.99373040752351094</v>
      </c>
      <c r="RP52" s="132">
        <f t="shared" si="58"/>
        <v>3.730407523510948E-3</v>
      </c>
      <c r="RQ52" s="121"/>
      <c r="RR52" s="121"/>
      <c r="RS52" s="121"/>
      <c r="RT52" s="121"/>
      <c r="RU52" s="121"/>
      <c r="RV52" s="121"/>
      <c r="RW52" s="132"/>
      <c r="RX52" s="121"/>
      <c r="RY52" s="121"/>
      <c r="RZ52" s="121"/>
      <c r="SA52" s="121"/>
      <c r="SB52" s="121"/>
      <c r="SC52" s="121"/>
      <c r="SD52" s="132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U52" s="157" t="s">
        <v>68</v>
      </c>
      <c r="SV52" s="157">
        <v>1595</v>
      </c>
      <c r="SW52" s="157">
        <v>1585</v>
      </c>
      <c r="SX52" s="157">
        <v>10</v>
      </c>
      <c r="SY52" s="157">
        <v>0</v>
      </c>
      <c r="SZ52" s="158">
        <f t="shared" si="111"/>
        <v>0.99373040752351094</v>
      </c>
      <c r="TA52" s="132">
        <f t="shared" si="59"/>
        <v>0</v>
      </c>
      <c r="TC52" s="157" t="s">
        <v>68</v>
      </c>
      <c r="TD52" s="157">
        <v>1595</v>
      </c>
      <c r="TE52" s="157">
        <v>1585</v>
      </c>
      <c r="TF52" s="157">
        <v>10</v>
      </c>
      <c r="TG52" s="157">
        <v>0</v>
      </c>
      <c r="TH52" s="158">
        <f t="shared" si="60"/>
        <v>0.99373040752351094</v>
      </c>
      <c r="TI52" s="132">
        <f t="shared" si="61"/>
        <v>0</v>
      </c>
      <c r="TK52" s="157" t="s">
        <v>68</v>
      </c>
      <c r="TL52" s="157">
        <v>1595</v>
      </c>
      <c r="TM52" s="157">
        <v>1489</v>
      </c>
      <c r="TN52" s="157">
        <v>10</v>
      </c>
      <c r="TO52" s="157">
        <v>96</v>
      </c>
      <c r="TP52" s="158">
        <f t="shared" si="62"/>
        <v>0.93354231974921631</v>
      </c>
      <c r="TQ52" s="132">
        <f t="shared" si="63"/>
        <v>-6.018808777429463E-2</v>
      </c>
      <c r="TS52" s="157" t="s">
        <v>68</v>
      </c>
      <c r="TT52" s="157">
        <v>1597</v>
      </c>
      <c r="TU52" s="157">
        <v>1587</v>
      </c>
      <c r="TV52" s="157">
        <v>10</v>
      </c>
      <c r="TW52" s="157">
        <v>0</v>
      </c>
      <c r="TX52" s="158">
        <f t="shared" si="64"/>
        <v>0.99373825923606762</v>
      </c>
      <c r="TY52" s="132">
        <f t="shared" si="65"/>
        <v>6.0195939486851313E-2</v>
      </c>
      <c r="UA52" s="157" t="s">
        <v>68</v>
      </c>
      <c r="UB52" s="157">
        <v>1597</v>
      </c>
      <c r="UC52" s="157">
        <v>1587</v>
      </c>
      <c r="UD52" s="157">
        <v>10</v>
      </c>
      <c r="UE52" s="157">
        <v>0</v>
      </c>
      <c r="UF52" s="158">
        <f t="shared" si="66"/>
        <v>0.99373825923606762</v>
      </c>
      <c r="UG52" s="132">
        <f t="shared" si="67"/>
        <v>0</v>
      </c>
      <c r="UI52" s="157" t="s">
        <v>68</v>
      </c>
      <c r="UJ52" s="157">
        <v>1597</v>
      </c>
      <c r="UK52" s="157">
        <v>1587</v>
      </c>
      <c r="UL52" s="157">
        <v>10</v>
      </c>
      <c r="UM52" s="157">
        <v>0</v>
      </c>
      <c r="UN52" s="158">
        <f t="shared" si="68"/>
        <v>0.99373825923606762</v>
      </c>
      <c r="UO52" s="132">
        <f t="shared" si="69"/>
        <v>0</v>
      </c>
      <c r="UQ52" s="157" t="s">
        <v>68</v>
      </c>
      <c r="UR52" s="157">
        <v>1597</v>
      </c>
      <c r="US52" s="157">
        <v>1587</v>
      </c>
      <c r="UT52" s="157">
        <v>10</v>
      </c>
      <c r="UU52" s="157">
        <v>0</v>
      </c>
      <c r="UV52" s="158">
        <f t="shared" si="70"/>
        <v>0.99373825923606762</v>
      </c>
      <c r="UW52" s="132">
        <f t="shared" si="71"/>
        <v>0</v>
      </c>
      <c r="UY52" s="157" t="s">
        <v>68</v>
      </c>
      <c r="UZ52" s="157">
        <v>1597</v>
      </c>
      <c r="VA52" s="157">
        <v>1587</v>
      </c>
      <c r="VB52" s="157">
        <v>10</v>
      </c>
      <c r="VC52" s="157">
        <v>0</v>
      </c>
      <c r="VD52" s="158">
        <f t="shared" si="72"/>
        <v>0.99373825923606762</v>
      </c>
      <c r="VE52" s="132">
        <f t="shared" si="73"/>
        <v>0</v>
      </c>
      <c r="VG52" s="157" t="s">
        <v>68</v>
      </c>
      <c r="VH52" s="157">
        <v>1597</v>
      </c>
      <c r="VI52" s="157">
        <v>1587</v>
      </c>
      <c r="VJ52" s="157">
        <v>10</v>
      </c>
      <c r="VK52" s="157">
        <v>0</v>
      </c>
      <c r="VL52" s="158">
        <f t="shared" si="74"/>
        <v>0.99373825923606762</v>
      </c>
      <c r="VM52" s="132">
        <f t="shared" si="75"/>
        <v>0</v>
      </c>
      <c r="VO52" s="157" t="s">
        <v>68</v>
      </c>
      <c r="VP52" s="157">
        <v>1597</v>
      </c>
      <c r="VQ52" s="157">
        <v>1587</v>
      </c>
      <c r="VR52" s="157">
        <v>10</v>
      </c>
      <c r="VS52" s="157">
        <v>0</v>
      </c>
      <c r="VT52" s="158">
        <f t="shared" si="76"/>
        <v>0.99373825923606762</v>
      </c>
      <c r="VU52" s="132">
        <f t="shared" si="77"/>
        <v>0</v>
      </c>
      <c r="VW52" s="157" t="s">
        <v>68</v>
      </c>
      <c r="VX52" s="157">
        <v>1597</v>
      </c>
      <c r="VY52" s="157">
        <v>1587</v>
      </c>
      <c r="VZ52" s="157">
        <v>10</v>
      </c>
      <c r="WA52" s="157">
        <v>0</v>
      </c>
      <c r="WB52" s="158">
        <f t="shared" si="78"/>
        <v>0.99373825923606762</v>
      </c>
      <c r="WC52" s="132">
        <f t="shared" si="79"/>
        <v>0</v>
      </c>
      <c r="WE52" s="157" t="s">
        <v>68</v>
      </c>
      <c r="WF52" s="157">
        <v>1597</v>
      </c>
      <c r="WG52" s="157">
        <v>1587</v>
      </c>
      <c r="WH52" s="157">
        <v>10</v>
      </c>
      <c r="WI52" s="157">
        <v>0</v>
      </c>
      <c r="WJ52" s="158">
        <f t="shared" si="112"/>
        <v>0.99373825923606762</v>
      </c>
      <c r="WK52" s="132">
        <f t="shared" si="113"/>
        <v>0</v>
      </c>
      <c r="WM52" s="157" t="s">
        <v>68</v>
      </c>
      <c r="WN52" s="157">
        <v>1597</v>
      </c>
      <c r="WO52" s="157">
        <v>1587</v>
      </c>
      <c r="WP52" s="157">
        <v>10</v>
      </c>
      <c r="WQ52" s="157">
        <v>0</v>
      </c>
      <c r="WR52" s="158">
        <f t="shared" si="82"/>
        <v>0.99373825923606762</v>
      </c>
      <c r="WS52" s="132">
        <f t="shared" si="83"/>
        <v>0</v>
      </c>
      <c r="WU52" s="157" t="s">
        <v>68</v>
      </c>
      <c r="WV52" s="157">
        <v>1597</v>
      </c>
      <c r="WW52" s="157">
        <v>1587</v>
      </c>
      <c r="WX52" s="157">
        <v>10</v>
      </c>
      <c r="WY52" s="157">
        <v>0</v>
      </c>
      <c r="WZ52" s="158">
        <f t="shared" si="84"/>
        <v>0.99373825923606762</v>
      </c>
      <c r="XA52" s="132">
        <f t="shared" si="85"/>
        <v>0</v>
      </c>
      <c r="XC52" s="157" t="s">
        <v>68</v>
      </c>
      <c r="XD52" s="157">
        <v>1597</v>
      </c>
      <c r="XE52" s="157">
        <v>1587</v>
      </c>
      <c r="XF52" s="157">
        <v>10</v>
      </c>
      <c r="XG52" s="157">
        <v>0</v>
      </c>
      <c r="XH52" s="158">
        <f t="shared" si="86"/>
        <v>0.99373825923606762</v>
      </c>
      <c r="XI52" s="132">
        <f t="shared" si="87"/>
        <v>0</v>
      </c>
      <c r="XK52" s="157" t="s">
        <v>68</v>
      </c>
      <c r="XL52" s="157">
        <v>1597</v>
      </c>
      <c r="XM52" s="157">
        <v>1587</v>
      </c>
      <c r="XN52" s="157">
        <v>10</v>
      </c>
      <c r="XO52" s="157">
        <v>0</v>
      </c>
      <c r="XP52" s="158">
        <f t="shared" si="88"/>
        <v>0.99373825923606762</v>
      </c>
      <c r="XQ52" s="132">
        <f t="shared" si="89"/>
        <v>0</v>
      </c>
      <c r="XS52" s="157" t="s">
        <v>68</v>
      </c>
      <c r="XT52" s="157">
        <v>1597</v>
      </c>
      <c r="XU52" s="157">
        <v>1587</v>
      </c>
      <c r="XV52" s="157">
        <v>10</v>
      </c>
      <c r="XW52" s="157">
        <v>0</v>
      </c>
      <c r="XX52" s="158">
        <f t="shared" si="90"/>
        <v>0.99373825923606762</v>
      </c>
      <c r="XY52" s="132">
        <f t="shared" si="91"/>
        <v>0</v>
      </c>
      <c r="YA52" s="157" t="s">
        <v>68</v>
      </c>
      <c r="YB52" s="157">
        <v>1597</v>
      </c>
      <c r="YC52" s="157">
        <v>1587</v>
      </c>
      <c r="YD52" s="157">
        <v>10</v>
      </c>
      <c r="YE52" s="157">
        <v>0</v>
      </c>
      <c r="YF52" s="158">
        <f t="shared" si="92"/>
        <v>0.99373825923606762</v>
      </c>
      <c r="YG52" s="132">
        <f t="shared" si="93"/>
        <v>0</v>
      </c>
      <c r="YI52" s="157" t="s">
        <v>68</v>
      </c>
      <c r="YJ52" s="157">
        <v>1597</v>
      </c>
      <c r="YK52" s="157">
        <v>1587</v>
      </c>
      <c r="YL52" s="157">
        <v>10</v>
      </c>
      <c r="YM52" s="157">
        <v>0</v>
      </c>
      <c r="YN52" s="158">
        <f t="shared" si="94"/>
        <v>0.99373825923606762</v>
      </c>
      <c r="YO52" s="132">
        <f t="shared" si="95"/>
        <v>0</v>
      </c>
      <c r="YQ52" s="157" t="s">
        <v>68</v>
      </c>
      <c r="YR52" s="157">
        <v>1597</v>
      </c>
      <c r="YS52" s="157">
        <v>1587</v>
      </c>
      <c r="YT52" s="157">
        <v>10</v>
      </c>
      <c r="YU52" s="157">
        <v>0</v>
      </c>
      <c r="YV52" s="158">
        <f t="shared" si="96"/>
        <v>0.99373825923606762</v>
      </c>
      <c r="YW52" s="132">
        <f t="shared" si="97"/>
        <v>0</v>
      </c>
      <c r="YY52" s="157" t="s">
        <v>68</v>
      </c>
      <c r="YZ52" s="157">
        <v>1597</v>
      </c>
      <c r="ZA52" s="157">
        <v>1587</v>
      </c>
      <c r="ZB52" s="157">
        <v>10</v>
      </c>
      <c r="ZC52" s="157">
        <v>0</v>
      </c>
      <c r="ZD52" s="158">
        <f t="shared" si="98"/>
        <v>0.99373825923606762</v>
      </c>
      <c r="ZE52" s="132">
        <f t="shared" si="99"/>
        <v>0</v>
      </c>
      <c r="ZG52" s="157" t="s">
        <v>68</v>
      </c>
      <c r="ZH52" s="157">
        <v>1597</v>
      </c>
      <c r="ZI52" s="157">
        <v>1587</v>
      </c>
      <c r="ZJ52" s="157">
        <v>10</v>
      </c>
      <c r="ZK52" s="157">
        <v>0</v>
      </c>
      <c r="ZL52" s="158">
        <f t="shared" si="100"/>
        <v>0.99373825923606762</v>
      </c>
      <c r="ZM52" s="132">
        <f t="shared" si="101"/>
        <v>0</v>
      </c>
      <c r="ZO52" s="157" t="s">
        <v>68</v>
      </c>
      <c r="ZP52" s="157">
        <v>1597</v>
      </c>
      <c r="ZQ52" s="157">
        <v>1587</v>
      </c>
      <c r="ZR52" s="157">
        <v>10</v>
      </c>
      <c r="ZS52" s="157">
        <v>0</v>
      </c>
      <c r="ZT52" s="158">
        <f t="shared" si="102"/>
        <v>0.99373825923606762</v>
      </c>
      <c r="ZU52" s="132">
        <f t="shared" si="103"/>
        <v>0</v>
      </c>
      <c r="ZW52" s="157" t="s">
        <v>68</v>
      </c>
      <c r="ZX52" s="157">
        <v>1597</v>
      </c>
      <c r="ZY52" s="157">
        <v>1587</v>
      </c>
      <c r="ZZ52" s="157">
        <v>10</v>
      </c>
      <c r="AAA52" s="157">
        <v>0</v>
      </c>
      <c r="AAB52" s="158">
        <f t="shared" si="104"/>
        <v>0.99373825923606762</v>
      </c>
      <c r="AAC52" s="132">
        <f t="shared" si="105"/>
        <v>0</v>
      </c>
      <c r="AAE52" s="157" t="s">
        <v>68</v>
      </c>
      <c r="AAF52" s="157">
        <v>1597</v>
      </c>
      <c r="AAG52" s="157">
        <v>1587</v>
      </c>
      <c r="AAH52" s="157">
        <v>10</v>
      </c>
      <c r="AAI52" s="157">
        <v>0</v>
      </c>
      <c r="AAJ52" s="158">
        <f t="shared" si="106"/>
        <v>0.99373825923606762</v>
      </c>
      <c r="AAK52" s="132">
        <f t="shared" si="107"/>
        <v>0</v>
      </c>
    </row>
    <row r="53" spans="1:713" ht="15">
      <c r="A53" s="19">
        <v>0.99</v>
      </c>
      <c r="B53" s="19"/>
      <c r="C53" s="18" t="s">
        <v>68</v>
      </c>
      <c r="D53" s="18">
        <v>899</v>
      </c>
      <c r="E53" s="18">
        <v>897</v>
      </c>
      <c r="F53" s="18">
        <v>0</v>
      </c>
      <c r="G53" s="18">
        <v>2</v>
      </c>
      <c r="H53" s="19">
        <v>0.99</v>
      </c>
      <c r="J53" s="58" t="s">
        <v>68</v>
      </c>
      <c r="K53" s="58">
        <v>899</v>
      </c>
      <c r="L53" s="58">
        <v>899</v>
      </c>
      <c r="M53" s="58">
        <v>0</v>
      </c>
      <c r="N53" s="58">
        <v>0</v>
      </c>
      <c r="O53" s="59">
        <v>1</v>
      </c>
      <c r="P53" s="59">
        <f t="shared" si="115"/>
        <v>1.0000000000000009E-2</v>
      </c>
      <c r="R53" s="18" t="s">
        <v>68</v>
      </c>
      <c r="S53" s="18">
        <v>899</v>
      </c>
      <c r="T53" s="18">
        <v>899</v>
      </c>
      <c r="U53" s="18">
        <v>0</v>
      </c>
      <c r="V53" s="18">
        <v>0</v>
      </c>
      <c r="W53" s="19">
        <v>1</v>
      </c>
      <c r="X53" s="19">
        <f t="shared" si="116"/>
        <v>0</v>
      </c>
      <c r="Z53" s="51" t="s">
        <v>68</v>
      </c>
      <c r="AA53" s="51">
        <v>899</v>
      </c>
      <c r="AB53" s="52">
        <v>899</v>
      </c>
      <c r="AC53" s="53">
        <v>0</v>
      </c>
      <c r="AD53" s="51">
        <v>0</v>
      </c>
      <c r="AE53" s="54">
        <v>1</v>
      </c>
      <c r="AF53" s="19">
        <f t="shared" si="117"/>
        <v>0</v>
      </c>
      <c r="AH53" s="19">
        <v>1</v>
      </c>
      <c r="AI53" s="19">
        <f t="shared" si="118"/>
        <v>0</v>
      </c>
      <c r="AK53" s="18" t="s">
        <v>69</v>
      </c>
      <c r="AL53" s="18">
        <v>176</v>
      </c>
      <c r="AM53" s="18">
        <v>173</v>
      </c>
      <c r="AN53" s="18">
        <v>2</v>
      </c>
      <c r="AO53" s="18">
        <v>1</v>
      </c>
      <c r="AP53" s="19">
        <f t="shared" si="119"/>
        <v>0.98295454545454541</v>
      </c>
      <c r="AQ53" s="19">
        <f t="shared" si="137"/>
        <v>2.9545454545454319E-3</v>
      </c>
      <c r="AS53" s="18" t="s">
        <v>69</v>
      </c>
      <c r="AT53" s="18">
        <v>176</v>
      </c>
      <c r="AU53" s="18">
        <v>173</v>
      </c>
      <c r="AV53" s="18">
        <v>2</v>
      </c>
      <c r="AW53" s="18">
        <v>1</v>
      </c>
      <c r="AX53" s="19">
        <v>0.98</v>
      </c>
      <c r="AY53" s="19">
        <f t="shared" si="120"/>
        <v>-2.9545454545454319E-3</v>
      </c>
      <c r="BA53" s="18" t="s">
        <v>69</v>
      </c>
      <c r="BB53" s="18">
        <v>176</v>
      </c>
      <c r="BC53" s="18">
        <v>173</v>
      </c>
      <c r="BD53" s="18">
        <v>2</v>
      </c>
      <c r="BE53" s="18">
        <v>1</v>
      </c>
      <c r="BF53" s="19">
        <v>0.98</v>
      </c>
      <c r="BG53" s="19">
        <f t="shared" si="121"/>
        <v>0</v>
      </c>
      <c r="BI53" s="18" t="s">
        <v>69</v>
      </c>
      <c r="BJ53" s="18">
        <v>176</v>
      </c>
      <c r="BK53" s="18">
        <v>174</v>
      </c>
      <c r="BL53" s="18">
        <v>2</v>
      </c>
      <c r="BM53" s="18">
        <v>0</v>
      </c>
      <c r="BN53" s="19">
        <v>0.99</v>
      </c>
      <c r="BO53" s="19">
        <f t="shared" si="122"/>
        <v>1.0000000000000009E-2</v>
      </c>
      <c r="BQ53" s="18" t="s">
        <v>69</v>
      </c>
      <c r="BR53" s="18">
        <v>176</v>
      </c>
      <c r="BS53" s="18">
        <v>174</v>
      </c>
      <c r="BT53" s="18">
        <v>2</v>
      </c>
      <c r="BU53" s="18">
        <v>0</v>
      </c>
      <c r="BV53" s="19">
        <v>0.99</v>
      </c>
      <c r="BW53" s="19">
        <f t="shared" si="123"/>
        <v>0</v>
      </c>
      <c r="BY53" s="18" t="s">
        <v>69</v>
      </c>
      <c r="BZ53" s="18">
        <v>176</v>
      </c>
      <c r="CA53" s="18">
        <v>174</v>
      </c>
      <c r="CB53" s="18">
        <v>2</v>
      </c>
      <c r="CC53" s="18">
        <v>0</v>
      </c>
      <c r="CD53" s="19">
        <v>0.99</v>
      </c>
      <c r="CE53" s="19">
        <f t="shared" si="124"/>
        <v>0</v>
      </c>
      <c r="CG53" s="2" t="s">
        <v>69</v>
      </c>
      <c r="CH53" s="2">
        <v>176</v>
      </c>
      <c r="CI53" s="2">
        <v>174</v>
      </c>
      <c r="CJ53" s="2">
        <v>2</v>
      </c>
      <c r="CK53" s="2">
        <v>0</v>
      </c>
      <c r="CL53" s="4">
        <v>0.99</v>
      </c>
      <c r="CM53" s="19">
        <f t="shared" si="125"/>
        <v>0</v>
      </c>
      <c r="CO53" s="2" t="s">
        <v>69</v>
      </c>
      <c r="CP53" s="2">
        <v>176</v>
      </c>
      <c r="CQ53" s="2">
        <v>174</v>
      </c>
      <c r="CR53" s="2">
        <v>2</v>
      </c>
      <c r="CS53" s="2">
        <v>0</v>
      </c>
      <c r="CT53" s="4">
        <v>0.99</v>
      </c>
      <c r="CU53" s="19">
        <f t="shared" si="126"/>
        <v>0</v>
      </c>
      <c r="CW53" s="2" t="s">
        <v>69</v>
      </c>
      <c r="CX53" s="2">
        <v>176</v>
      </c>
      <c r="CY53" s="2">
        <v>174</v>
      </c>
      <c r="CZ53" s="2">
        <v>2</v>
      </c>
      <c r="DA53" s="2">
        <v>0</v>
      </c>
      <c r="DB53" s="4">
        <v>0.99</v>
      </c>
      <c r="DC53" s="19">
        <f t="shared" si="127"/>
        <v>0</v>
      </c>
      <c r="DD53" s="18" t="s">
        <v>119</v>
      </c>
      <c r="DE53" s="2" t="s">
        <v>69</v>
      </c>
      <c r="DF53" s="2">
        <v>176</v>
      </c>
      <c r="DG53" s="2">
        <v>174</v>
      </c>
      <c r="DH53" s="2">
        <v>2</v>
      </c>
      <c r="DI53" s="2">
        <v>0</v>
      </c>
      <c r="DJ53" s="4">
        <v>0.99</v>
      </c>
      <c r="DK53" s="19">
        <f t="shared" si="128"/>
        <v>0</v>
      </c>
      <c r="DM53" s="2" t="s">
        <v>69</v>
      </c>
      <c r="DN53" s="2">
        <v>176</v>
      </c>
      <c r="DO53" s="2">
        <v>174</v>
      </c>
      <c r="DP53" s="2">
        <v>2</v>
      </c>
      <c r="DQ53" s="2">
        <v>0</v>
      </c>
      <c r="DR53" s="4">
        <v>0.99</v>
      </c>
      <c r="DS53" s="19">
        <f t="shared" si="129"/>
        <v>0</v>
      </c>
      <c r="DU53" s="2" t="s">
        <v>69</v>
      </c>
      <c r="DV53" s="2">
        <v>176</v>
      </c>
      <c r="DW53" s="2">
        <v>174</v>
      </c>
      <c r="DX53" s="2">
        <v>2</v>
      </c>
      <c r="DY53" s="2">
        <v>0</v>
      </c>
      <c r="DZ53" s="4">
        <v>0.99</v>
      </c>
      <c r="EA53" s="19">
        <f t="shared" si="130"/>
        <v>0</v>
      </c>
      <c r="EC53" s="2" t="s">
        <v>69</v>
      </c>
      <c r="ED53" s="2">
        <v>176</v>
      </c>
      <c r="EE53" s="2">
        <v>174</v>
      </c>
      <c r="EF53" s="2">
        <v>2</v>
      </c>
      <c r="EG53" s="2">
        <v>0</v>
      </c>
      <c r="EH53" s="4">
        <v>0.99</v>
      </c>
      <c r="EI53" s="19">
        <f t="shared" si="131"/>
        <v>0</v>
      </c>
      <c r="EK53" s="2" t="s">
        <v>69</v>
      </c>
      <c r="EL53" s="2">
        <v>176</v>
      </c>
      <c r="EM53" s="2">
        <v>174</v>
      </c>
      <c r="EN53" s="2">
        <v>2</v>
      </c>
      <c r="EO53" s="2">
        <v>0</v>
      </c>
      <c r="EP53" s="4">
        <v>0.99</v>
      </c>
      <c r="EQ53" s="19">
        <f t="shared" si="132"/>
        <v>0</v>
      </c>
      <c r="ES53" s="2" t="s">
        <v>69</v>
      </c>
      <c r="ET53" s="2">
        <v>176</v>
      </c>
      <c r="EU53" s="2">
        <v>174</v>
      </c>
      <c r="EV53" s="2">
        <v>2</v>
      </c>
      <c r="EW53" s="2">
        <v>0</v>
      </c>
      <c r="EX53" s="4">
        <v>0.99</v>
      </c>
      <c r="EY53" s="19">
        <f t="shared" si="133"/>
        <v>0</v>
      </c>
      <c r="FA53" s="2" t="s">
        <v>69</v>
      </c>
      <c r="FB53" s="2">
        <v>176</v>
      </c>
      <c r="FC53" s="2">
        <v>173</v>
      </c>
      <c r="FD53" s="2">
        <v>2</v>
      </c>
      <c r="FE53" s="2">
        <v>1</v>
      </c>
      <c r="FF53" s="4">
        <v>0.98</v>
      </c>
      <c r="FG53" s="19">
        <f t="shared" si="134"/>
        <v>-1.0000000000000009E-2</v>
      </c>
      <c r="FI53" s="2" t="s">
        <v>69</v>
      </c>
      <c r="FJ53" s="2">
        <v>176</v>
      </c>
      <c r="FK53" s="2">
        <v>174</v>
      </c>
      <c r="FL53" s="2">
        <v>2</v>
      </c>
      <c r="FM53" s="2">
        <v>0</v>
      </c>
      <c r="FN53" s="4">
        <v>0.99</v>
      </c>
      <c r="FO53" s="19">
        <f t="shared" si="135"/>
        <v>1.0000000000000009E-2</v>
      </c>
      <c r="FQ53" s="2" t="s">
        <v>69</v>
      </c>
      <c r="FR53" s="2">
        <v>176</v>
      </c>
      <c r="FS53" s="2">
        <v>174</v>
      </c>
      <c r="FT53" s="2">
        <v>2</v>
      </c>
      <c r="FU53" s="2">
        <v>0</v>
      </c>
      <c r="FV53" s="4">
        <v>0.99</v>
      </c>
      <c r="FW53" s="19">
        <f t="shared" si="136"/>
        <v>0</v>
      </c>
      <c r="FY53" s="2" t="s">
        <v>69</v>
      </c>
      <c r="FZ53" s="2">
        <v>176</v>
      </c>
      <c r="GA53" s="2">
        <v>174</v>
      </c>
      <c r="GB53" s="2">
        <v>2</v>
      </c>
      <c r="GC53" s="2">
        <v>0</v>
      </c>
      <c r="GD53" s="4">
        <v>0.99</v>
      </c>
      <c r="GE53" s="19">
        <f t="shared" si="23"/>
        <v>0</v>
      </c>
      <c r="GG53" s="2" t="s">
        <v>69</v>
      </c>
      <c r="GH53" s="2">
        <v>176</v>
      </c>
      <c r="GI53" s="2">
        <v>172</v>
      </c>
      <c r="GJ53" s="2">
        <v>2</v>
      </c>
      <c r="GK53" s="2">
        <v>2</v>
      </c>
      <c r="GL53" s="4">
        <v>0.98</v>
      </c>
      <c r="GM53" s="19">
        <f t="shared" si="24"/>
        <v>-1.0000000000000009E-2</v>
      </c>
      <c r="GO53" s="2" t="s">
        <v>69</v>
      </c>
      <c r="GP53" s="2">
        <v>176</v>
      </c>
      <c r="GQ53" s="2">
        <v>173</v>
      </c>
      <c r="GR53" s="2">
        <v>2</v>
      </c>
      <c r="GS53" s="2">
        <v>1</v>
      </c>
      <c r="GT53" s="4">
        <v>0.98</v>
      </c>
      <c r="GU53" s="19">
        <f t="shared" si="25"/>
        <v>0</v>
      </c>
      <c r="GW53" s="2" t="s">
        <v>69</v>
      </c>
      <c r="GX53" s="2">
        <v>176</v>
      </c>
      <c r="GY53" s="2">
        <v>172</v>
      </c>
      <c r="GZ53" s="2">
        <v>2</v>
      </c>
      <c r="HA53" s="2">
        <v>2</v>
      </c>
      <c r="HB53" s="4">
        <v>0.98</v>
      </c>
      <c r="HC53" s="19">
        <f t="shared" si="26"/>
        <v>0</v>
      </c>
      <c r="HE53" s="2" t="s">
        <v>69</v>
      </c>
      <c r="HF53" s="2">
        <v>176</v>
      </c>
      <c r="HG53" s="2">
        <v>173</v>
      </c>
      <c r="HH53" s="2">
        <v>2</v>
      </c>
      <c r="HI53" s="2">
        <v>1</v>
      </c>
      <c r="HJ53" s="4">
        <v>0.98</v>
      </c>
      <c r="HK53" s="19">
        <f t="shared" si="27"/>
        <v>0</v>
      </c>
      <c r="HM53" s="2" t="s">
        <v>69</v>
      </c>
      <c r="HN53" s="2">
        <v>176</v>
      </c>
      <c r="HO53" s="2">
        <v>170</v>
      </c>
      <c r="HP53" s="2">
        <v>3</v>
      </c>
      <c r="HQ53" s="2">
        <v>3</v>
      </c>
      <c r="HR53" s="4">
        <v>0.97</v>
      </c>
      <c r="HS53" s="19">
        <f t="shared" si="28"/>
        <v>-1.0000000000000009E-2</v>
      </c>
      <c r="HU53" s="2" t="s">
        <v>69</v>
      </c>
      <c r="HV53" s="2">
        <v>176</v>
      </c>
      <c r="HW53" s="2">
        <v>174</v>
      </c>
      <c r="HX53" s="2">
        <v>2</v>
      </c>
      <c r="HY53" s="2">
        <v>0</v>
      </c>
      <c r="HZ53" s="4">
        <v>0.99</v>
      </c>
      <c r="IA53" s="19">
        <f t="shared" si="29"/>
        <v>2.0000000000000018E-2</v>
      </c>
      <c r="IC53" s="2" t="s">
        <v>69</v>
      </c>
      <c r="ID53" s="2">
        <v>176</v>
      </c>
      <c r="IE53" s="2">
        <v>173</v>
      </c>
      <c r="IF53" s="2">
        <v>2</v>
      </c>
      <c r="IG53" s="7">
        <v>1</v>
      </c>
      <c r="IH53" s="4">
        <v>0.98</v>
      </c>
      <c r="II53" s="19">
        <f t="shared" si="30"/>
        <v>-1.0000000000000009E-2</v>
      </c>
      <c r="IK53" s="2" t="s">
        <v>69</v>
      </c>
      <c r="IL53" s="2">
        <v>176</v>
      </c>
      <c r="IM53" s="2">
        <v>172</v>
      </c>
      <c r="IN53" s="2">
        <v>3</v>
      </c>
      <c r="IO53" s="2">
        <v>1</v>
      </c>
      <c r="IP53" s="4">
        <v>0.98</v>
      </c>
      <c r="IQ53" s="19">
        <f t="shared" si="31"/>
        <v>0</v>
      </c>
      <c r="IS53" s="2" t="s">
        <v>69</v>
      </c>
      <c r="IT53" s="2">
        <v>176</v>
      </c>
      <c r="IU53" s="2">
        <v>174</v>
      </c>
      <c r="IV53" s="2">
        <v>2</v>
      </c>
      <c r="IW53" s="2">
        <v>0</v>
      </c>
      <c r="IX53" s="4">
        <v>0.99</v>
      </c>
      <c r="IY53" s="19">
        <f t="shared" si="32"/>
        <v>1.0000000000000009E-2</v>
      </c>
      <c r="JA53" s="2" t="s">
        <v>69</v>
      </c>
      <c r="JB53" s="2">
        <v>176</v>
      </c>
      <c r="JC53" s="2">
        <v>174</v>
      </c>
      <c r="JD53" s="2">
        <v>2</v>
      </c>
      <c r="JE53" s="2">
        <v>0</v>
      </c>
      <c r="JF53" s="4">
        <v>0.99</v>
      </c>
      <c r="JG53" s="19">
        <f t="shared" si="33"/>
        <v>0</v>
      </c>
      <c r="JI53" s="2" t="s">
        <v>69</v>
      </c>
      <c r="JJ53" s="2">
        <v>176</v>
      </c>
      <c r="JK53" s="2">
        <v>174</v>
      </c>
      <c r="JL53" s="2">
        <v>2</v>
      </c>
      <c r="JM53" s="2">
        <v>0</v>
      </c>
      <c r="JN53" s="4">
        <v>0.99</v>
      </c>
      <c r="JO53" s="19">
        <f t="shared" si="34"/>
        <v>0</v>
      </c>
      <c r="JQ53" s="2" t="s">
        <v>69</v>
      </c>
      <c r="JR53" s="2">
        <v>176</v>
      </c>
      <c r="JS53" s="2">
        <v>174</v>
      </c>
      <c r="JT53" s="2">
        <v>2</v>
      </c>
      <c r="JU53" s="2">
        <v>0</v>
      </c>
      <c r="JV53" s="4">
        <v>0.99</v>
      </c>
      <c r="JW53" s="19">
        <f t="shared" si="35"/>
        <v>0</v>
      </c>
      <c r="JY53" s="2" t="s">
        <v>69</v>
      </c>
      <c r="JZ53" s="2">
        <v>176</v>
      </c>
      <c r="KA53" s="2">
        <v>174</v>
      </c>
      <c r="KB53" s="2">
        <v>2</v>
      </c>
      <c r="KC53" s="2">
        <v>0</v>
      </c>
      <c r="KD53" s="4">
        <v>0.99</v>
      </c>
      <c r="KE53" s="19">
        <f t="shared" si="36"/>
        <v>0</v>
      </c>
      <c r="KG53" s="2" t="s">
        <v>69</v>
      </c>
      <c r="KH53" s="2">
        <v>176</v>
      </c>
      <c r="KI53" s="2">
        <v>174</v>
      </c>
      <c r="KJ53" s="2">
        <v>2</v>
      </c>
      <c r="KK53" s="2">
        <v>0</v>
      </c>
      <c r="KL53" s="4">
        <v>0.99</v>
      </c>
      <c r="KM53" s="19">
        <f t="shared" si="37"/>
        <v>0</v>
      </c>
      <c r="KO53" s="2" t="s">
        <v>69</v>
      </c>
      <c r="KP53" s="2">
        <v>176</v>
      </c>
      <c r="KQ53" s="2">
        <v>174</v>
      </c>
      <c r="KR53" s="2">
        <v>2</v>
      </c>
      <c r="KS53" s="2">
        <v>0</v>
      </c>
      <c r="KT53" s="4">
        <v>0.99</v>
      </c>
      <c r="KU53" s="19">
        <f t="shared" si="38"/>
        <v>0</v>
      </c>
      <c r="KW53" s="2" t="s">
        <v>69</v>
      </c>
      <c r="KX53" s="2">
        <v>176</v>
      </c>
      <c r="KY53" s="2">
        <v>174</v>
      </c>
      <c r="KZ53" s="2">
        <v>2</v>
      </c>
      <c r="LA53" s="2">
        <v>0</v>
      </c>
      <c r="LB53" s="4">
        <v>0.99</v>
      </c>
      <c r="LC53" s="19">
        <f t="shared" si="39"/>
        <v>0</v>
      </c>
      <c r="LE53" s="2" t="s">
        <v>69</v>
      </c>
      <c r="LF53" s="2">
        <v>176</v>
      </c>
      <c r="LG53" s="2">
        <v>174</v>
      </c>
      <c r="LH53" s="2">
        <v>2</v>
      </c>
      <c r="LI53" s="2">
        <v>0</v>
      </c>
      <c r="LJ53" s="4">
        <v>0.99</v>
      </c>
      <c r="LK53" s="19">
        <f t="shared" si="40"/>
        <v>0</v>
      </c>
      <c r="LM53" s="2" t="s">
        <v>69</v>
      </c>
      <c r="LN53" s="2">
        <v>176</v>
      </c>
      <c r="LO53" s="2">
        <v>174</v>
      </c>
      <c r="LP53" s="2">
        <v>2</v>
      </c>
      <c r="LQ53" s="2">
        <v>0</v>
      </c>
      <c r="LR53" s="4">
        <v>0.99</v>
      </c>
      <c r="LS53" s="19">
        <f t="shared" si="41"/>
        <v>0</v>
      </c>
      <c r="LU53" s="2" t="s">
        <v>69</v>
      </c>
      <c r="LV53" s="2">
        <v>176</v>
      </c>
      <c r="LW53" s="2">
        <v>174</v>
      </c>
      <c r="LX53" s="2">
        <v>2</v>
      </c>
      <c r="LY53" s="2">
        <v>0</v>
      </c>
      <c r="LZ53" s="4">
        <v>0.99</v>
      </c>
      <c r="MA53" s="19">
        <f t="shared" si="42"/>
        <v>0</v>
      </c>
      <c r="MC53" s="2" t="s">
        <v>69</v>
      </c>
      <c r="MD53" s="2">
        <v>176</v>
      </c>
      <c r="ME53" s="2">
        <v>174</v>
      </c>
      <c r="MF53" s="2">
        <v>2</v>
      </c>
      <c r="MG53" s="2">
        <v>0</v>
      </c>
      <c r="MH53" s="4">
        <f t="shared" si="108"/>
        <v>0.98863636363636365</v>
      </c>
      <c r="MI53" s="19">
        <f t="shared" si="43"/>
        <v>-1.3636363636363447E-3</v>
      </c>
      <c r="MK53" s="2" t="s">
        <v>69</v>
      </c>
      <c r="ML53" s="2">
        <v>176</v>
      </c>
      <c r="MM53" s="2">
        <v>173</v>
      </c>
      <c r="MN53" s="2">
        <v>3</v>
      </c>
      <c r="MO53" s="2">
        <v>0</v>
      </c>
      <c r="MP53" s="4">
        <v>0.98</v>
      </c>
      <c r="MQ53" s="19">
        <f t="shared" si="109"/>
        <v>-8.6363636363636642E-3</v>
      </c>
      <c r="MR53" s="18" t="s">
        <v>208</v>
      </c>
      <c r="MS53" s="2" t="s">
        <v>69</v>
      </c>
      <c r="MT53" s="2">
        <v>176</v>
      </c>
      <c r="MU53" s="2">
        <v>174</v>
      </c>
      <c r="MV53" s="2">
        <v>2</v>
      </c>
      <c r="MW53" s="2">
        <v>0</v>
      </c>
      <c r="MX53" s="4">
        <v>0.99</v>
      </c>
      <c r="MY53" s="19">
        <f t="shared" si="44"/>
        <v>1.0000000000000009E-2</v>
      </c>
      <c r="NA53" s="2" t="s">
        <v>69</v>
      </c>
      <c r="NB53" s="2">
        <v>176</v>
      </c>
      <c r="NC53" s="2">
        <v>173</v>
      </c>
      <c r="ND53" s="2">
        <v>2</v>
      </c>
      <c r="NE53" s="7">
        <v>1</v>
      </c>
      <c r="NF53" s="4">
        <v>0.98</v>
      </c>
      <c r="NG53" s="19">
        <f t="shared" si="45"/>
        <v>-1.0000000000000009E-2</v>
      </c>
      <c r="NH53" s="18" t="s">
        <v>221</v>
      </c>
      <c r="NI53" s="2" t="s">
        <v>69</v>
      </c>
      <c r="NJ53" s="2">
        <v>176</v>
      </c>
      <c r="NK53" s="2">
        <v>174</v>
      </c>
      <c r="NL53" s="2">
        <v>2</v>
      </c>
      <c r="NM53" s="2">
        <v>0</v>
      </c>
      <c r="NN53" s="4">
        <v>0.99</v>
      </c>
      <c r="NO53" s="19">
        <f t="shared" si="46"/>
        <v>1.0000000000000009E-2</v>
      </c>
      <c r="NQ53" s="2" t="s">
        <v>69</v>
      </c>
      <c r="NR53" s="2">
        <v>176</v>
      </c>
      <c r="NS53" s="2">
        <v>172</v>
      </c>
      <c r="NT53" s="2">
        <v>2</v>
      </c>
      <c r="NU53" s="2">
        <v>2</v>
      </c>
      <c r="NV53" s="4">
        <v>0.98</v>
      </c>
      <c r="NW53" s="19">
        <f t="shared" si="47"/>
        <v>-1.0000000000000009E-2</v>
      </c>
      <c r="NX53" s="18" t="s">
        <v>119</v>
      </c>
      <c r="NY53" s="2" t="s">
        <v>69</v>
      </c>
      <c r="NZ53" s="2">
        <v>176</v>
      </c>
      <c r="OA53" s="2">
        <v>172</v>
      </c>
      <c r="OB53" s="2">
        <v>2</v>
      </c>
      <c r="OC53" s="2">
        <v>2</v>
      </c>
      <c r="OD53" s="4">
        <v>0.98</v>
      </c>
      <c r="OE53" s="19">
        <f t="shared" si="48"/>
        <v>0</v>
      </c>
      <c r="OG53" s="2" t="s">
        <v>69</v>
      </c>
      <c r="OH53" s="2">
        <v>176</v>
      </c>
      <c r="OI53" s="2">
        <v>172</v>
      </c>
      <c r="OJ53" s="2">
        <v>3</v>
      </c>
      <c r="OK53" s="2">
        <v>1</v>
      </c>
      <c r="OL53" s="4">
        <v>0.98</v>
      </c>
      <c r="OM53" s="19">
        <f>OL53-OD53</f>
        <v>0</v>
      </c>
      <c r="OO53" s="2" t="s">
        <v>69</v>
      </c>
      <c r="OP53" s="2">
        <v>176</v>
      </c>
      <c r="OQ53" s="2">
        <v>174</v>
      </c>
      <c r="OR53" s="2">
        <v>2</v>
      </c>
      <c r="OS53" s="2">
        <v>0</v>
      </c>
      <c r="OT53" s="4">
        <f t="shared" si="110"/>
        <v>0.98863636363636365</v>
      </c>
      <c r="OU53" s="19">
        <f t="shared" si="50"/>
        <v>8.6363636363636642E-3</v>
      </c>
      <c r="OW53" s="129" t="s">
        <v>69</v>
      </c>
      <c r="OX53" s="129">
        <v>176</v>
      </c>
      <c r="OY53" s="129">
        <v>174</v>
      </c>
      <c r="OZ53" s="129">
        <v>2</v>
      </c>
      <c r="PA53" s="129">
        <v>0</v>
      </c>
      <c r="PB53" s="135">
        <v>0.99</v>
      </c>
      <c r="PC53" s="132">
        <v>1.0000000000000009E-2</v>
      </c>
      <c r="PD53" s="129"/>
      <c r="PE53" s="129" t="s">
        <v>69</v>
      </c>
      <c r="PF53" s="129">
        <v>176</v>
      </c>
      <c r="PG53" s="129">
        <v>174</v>
      </c>
      <c r="PH53" s="129">
        <v>2</v>
      </c>
      <c r="PI53" s="129">
        <v>0</v>
      </c>
      <c r="PJ53" s="135">
        <v>0.99</v>
      </c>
      <c r="PK53" s="132">
        <v>0</v>
      </c>
      <c r="PM53" s="156" t="s">
        <v>69</v>
      </c>
      <c r="PN53" s="156">
        <v>176</v>
      </c>
      <c r="PO53" s="156">
        <v>174</v>
      </c>
      <c r="PP53" s="156">
        <v>2</v>
      </c>
      <c r="PQ53" s="156">
        <v>0</v>
      </c>
      <c r="PR53" s="162">
        <v>0.99</v>
      </c>
      <c r="PS53" s="132">
        <f t="shared" si="51"/>
        <v>0</v>
      </c>
      <c r="PT53" s="121"/>
      <c r="PU53" s="156" t="s">
        <v>69</v>
      </c>
      <c r="PV53" s="156">
        <v>176</v>
      </c>
      <c r="PW53" s="156">
        <v>174</v>
      </c>
      <c r="PX53" s="156">
        <v>2</v>
      </c>
      <c r="PY53" s="156">
        <v>0</v>
      </c>
      <c r="PZ53" s="162">
        <v>0.99</v>
      </c>
      <c r="QA53" s="132">
        <f t="shared" si="52"/>
        <v>0</v>
      </c>
      <c r="QB53" s="121"/>
      <c r="QC53" s="156" t="s">
        <v>69</v>
      </c>
      <c r="QD53" s="156">
        <v>176</v>
      </c>
      <c r="QE53" s="156">
        <v>173</v>
      </c>
      <c r="QF53" s="156">
        <v>2</v>
      </c>
      <c r="QG53" s="156">
        <v>1</v>
      </c>
      <c r="QH53" s="162">
        <v>0.98</v>
      </c>
      <c r="QI53" s="132">
        <f t="shared" si="53"/>
        <v>-1.0000000000000009E-2</v>
      </c>
      <c r="QJ53" s="121" t="s">
        <v>119</v>
      </c>
      <c r="QK53" s="156" t="s">
        <v>69</v>
      </c>
      <c r="QL53" s="156">
        <v>176</v>
      </c>
      <c r="QM53" s="156">
        <v>174</v>
      </c>
      <c r="QN53" s="156">
        <v>2</v>
      </c>
      <c r="QO53" s="156">
        <v>0</v>
      </c>
      <c r="QP53" s="162">
        <v>0.99</v>
      </c>
      <c r="QQ53" s="132">
        <f t="shared" si="54"/>
        <v>1.0000000000000009E-2</v>
      </c>
      <c r="QR53" s="121"/>
      <c r="QS53" s="156" t="s">
        <v>69</v>
      </c>
      <c r="QT53" s="156">
        <v>176</v>
      </c>
      <c r="QU53" s="156">
        <v>173</v>
      </c>
      <c r="QV53" s="156">
        <v>2</v>
      </c>
      <c r="QW53" s="156">
        <v>1</v>
      </c>
      <c r="QX53" s="162">
        <v>0.98</v>
      </c>
      <c r="QY53" s="158">
        <f t="shared" si="55"/>
        <v>-1.0000000000000009E-2</v>
      </c>
      <c r="QZ53" s="121"/>
      <c r="RA53" s="156" t="s">
        <v>69</v>
      </c>
      <c r="RB53" s="156">
        <v>176</v>
      </c>
      <c r="RC53" s="156">
        <v>174</v>
      </c>
      <c r="RD53" s="156">
        <v>2</v>
      </c>
      <c r="RE53" s="156">
        <v>0</v>
      </c>
      <c r="RF53" s="162">
        <v>0.99</v>
      </c>
      <c r="RG53" s="132">
        <f t="shared" si="56"/>
        <v>1.0000000000000009E-2</v>
      </c>
      <c r="RH53" s="121"/>
      <c r="RI53" s="121"/>
      <c r="RJ53" s="156" t="s">
        <v>69</v>
      </c>
      <c r="RK53" s="156">
        <v>176</v>
      </c>
      <c r="RL53" s="156">
        <v>174</v>
      </c>
      <c r="RM53" s="156">
        <v>2</v>
      </c>
      <c r="RN53" s="156">
        <v>0</v>
      </c>
      <c r="RO53" s="162">
        <f t="shared" si="57"/>
        <v>0.98863636363636365</v>
      </c>
      <c r="RP53" s="132">
        <f t="shared" si="58"/>
        <v>-1.3636363636363447E-3</v>
      </c>
      <c r="RQ53" s="121"/>
      <c r="RR53" s="121"/>
      <c r="RS53" s="121"/>
      <c r="RT53" s="121"/>
      <c r="RU53" s="121"/>
      <c r="RV53" s="121"/>
      <c r="RW53" s="132"/>
      <c r="RX53" s="121"/>
      <c r="RY53" s="121"/>
      <c r="RZ53" s="121"/>
      <c r="SA53" s="121"/>
      <c r="SB53" s="121"/>
      <c r="SC53" s="121"/>
      <c r="SD53" s="132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U53" s="157" t="s">
        <v>69</v>
      </c>
      <c r="SV53" s="157">
        <v>176</v>
      </c>
      <c r="SW53" s="157">
        <v>173</v>
      </c>
      <c r="SX53" s="157">
        <v>2</v>
      </c>
      <c r="SY53" s="157">
        <v>1</v>
      </c>
      <c r="SZ53" s="158">
        <f t="shared" si="111"/>
        <v>0.98295454545454541</v>
      </c>
      <c r="TA53" s="132">
        <f t="shared" si="59"/>
        <v>-5.6818181818182323E-3</v>
      </c>
      <c r="TC53" s="157" t="s">
        <v>69</v>
      </c>
      <c r="TD53" s="157">
        <v>176</v>
      </c>
      <c r="TE53" s="157">
        <v>170</v>
      </c>
      <c r="TF53" s="157">
        <v>2</v>
      </c>
      <c r="TG53" s="159">
        <v>4</v>
      </c>
      <c r="TH53" s="158">
        <f t="shared" si="60"/>
        <v>0.96590909090909094</v>
      </c>
      <c r="TI53" s="132">
        <f t="shared" si="61"/>
        <v>-1.7045454545454475E-2</v>
      </c>
      <c r="TK53" s="157" t="s">
        <v>69</v>
      </c>
      <c r="TL53" s="157">
        <v>176</v>
      </c>
      <c r="TM53" s="157">
        <v>168</v>
      </c>
      <c r="TN53" s="157">
        <v>2</v>
      </c>
      <c r="TO53" s="157">
        <v>6</v>
      </c>
      <c r="TP53" s="158">
        <f t="shared" si="62"/>
        <v>0.95454545454545459</v>
      </c>
      <c r="TQ53" s="132">
        <f t="shared" si="63"/>
        <v>-1.1363636363636354E-2</v>
      </c>
      <c r="TS53" s="157" t="s">
        <v>69</v>
      </c>
      <c r="TT53" s="157">
        <v>176</v>
      </c>
      <c r="TU53" s="157">
        <v>171</v>
      </c>
      <c r="TV53" s="157">
        <v>2</v>
      </c>
      <c r="TW53" s="157">
        <v>3</v>
      </c>
      <c r="TX53" s="158">
        <f t="shared" si="64"/>
        <v>0.97159090909090906</v>
      </c>
      <c r="TY53" s="132">
        <f t="shared" si="65"/>
        <v>1.7045454545454475E-2</v>
      </c>
      <c r="UA53" s="157" t="s">
        <v>69</v>
      </c>
      <c r="UB53" s="157">
        <v>176</v>
      </c>
      <c r="UC53" s="157">
        <v>170</v>
      </c>
      <c r="UD53" s="157">
        <v>2</v>
      </c>
      <c r="UE53" s="157">
        <v>4</v>
      </c>
      <c r="UF53" s="158">
        <f t="shared" si="66"/>
        <v>0.96590909090909094</v>
      </c>
      <c r="UG53" s="132">
        <f t="shared" si="67"/>
        <v>-5.6818181818181213E-3</v>
      </c>
      <c r="UI53" s="157" t="s">
        <v>69</v>
      </c>
      <c r="UJ53" s="157">
        <v>176</v>
      </c>
      <c r="UK53" s="157">
        <v>170</v>
      </c>
      <c r="UL53" s="157">
        <v>3</v>
      </c>
      <c r="UM53" s="157">
        <v>3</v>
      </c>
      <c r="UN53" s="158">
        <f t="shared" si="68"/>
        <v>0.96590909090909094</v>
      </c>
      <c r="UO53" s="132">
        <f t="shared" si="69"/>
        <v>0</v>
      </c>
      <c r="UQ53" s="157" t="s">
        <v>69</v>
      </c>
      <c r="UR53" s="157">
        <v>176</v>
      </c>
      <c r="US53" s="157">
        <v>171</v>
      </c>
      <c r="UT53" s="157">
        <v>2</v>
      </c>
      <c r="UU53" s="157">
        <v>3</v>
      </c>
      <c r="UV53" s="158">
        <f t="shared" si="70"/>
        <v>0.97159090909090906</v>
      </c>
      <c r="UW53" s="132">
        <f t="shared" si="71"/>
        <v>5.6818181818181213E-3</v>
      </c>
      <c r="UY53" s="157" t="s">
        <v>69</v>
      </c>
      <c r="UZ53" s="157">
        <v>176</v>
      </c>
      <c r="VA53" s="157">
        <v>172</v>
      </c>
      <c r="VB53" s="157">
        <v>2</v>
      </c>
      <c r="VC53" s="157">
        <v>2</v>
      </c>
      <c r="VD53" s="158">
        <f t="shared" si="72"/>
        <v>0.97727272727272729</v>
      </c>
      <c r="VE53" s="132">
        <f t="shared" si="73"/>
        <v>5.6818181818182323E-3</v>
      </c>
      <c r="VG53" s="157" t="s">
        <v>69</v>
      </c>
      <c r="VH53" s="157">
        <v>176</v>
      </c>
      <c r="VI53" s="157">
        <v>172</v>
      </c>
      <c r="VJ53" s="157">
        <v>2</v>
      </c>
      <c r="VK53" s="157">
        <v>2</v>
      </c>
      <c r="VL53" s="158">
        <f t="shared" si="74"/>
        <v>0.97727272727272729</v>
      </c>
      <c r="VM53" s="132">
        <f t="shared" si="75"/>
        <v>0</v>
      </c>
      <c r="VO53" s="157" t="s">
        <v>69</v>
      </c>
      <c r="VP53" s="157">
        <v>176</v>
      </c>
      <c r="VQ53" s="157">
        <v>172</v>
      </c>
      <c r="VR53" s="157">
        <v>2</v>
      </c>
      <c r="VS53" s="157">
        <v>2</v>
      </c>
      <c r="VT53" s="158">
        <f t="shared" si="76"/>
        <v>0.97727272727272729</v>
      </c>
      <c r="VU53" s="132">
        <f t="shared" si="77"/>
        <v>0</v>
      </c>
      <c r="VW53" s="157" t="s">
        <v>69</v>
      </c>
      <c r="VX53" s="157">
        <v>176</v>
      </c>
      <c r="VY53" s="157">
        <v>172</v>
      </c>
      <c r="VZ53" s="157">
        <v>2</v>
      </c>
      <c r="WA53" s="157">
        <v>2</v>
      </c>
      <c r="WB53" s="158">
        <f t="shared" si="78"/>
        <v>0.97727272727272729</v>
      </c>
      <c r="WC53" s="132">
        <f t="shared" si="79"/>
        <v>0</v>
      </c>
      <c r="WE53" s="157" t="s">
        <v>69</v>
      </c>
      <c r="WF53" s="157">
        <v>176</v>
      </c>
      <c r="WG53" s="157">
        <v>173</v>
      </c>
      <c r="WH53" s="157">
        <v>2</v>
      </c>
      <c r="WI53" s="157">
        <v>1</v>
      </c>
      <c r="WJ53" s="158">
        <f t="shared" si="112"/>
        <v>0.98295454545454541</v>
      </c>
      <c r="WK53" s="132">
        <f t="shared" si="113"/>
        <v>5.6818181818181213E-3</v>
      </c>
      <c r="WM53" s="157" t="s">
        <v>69</v>
      </c>
      <c r="WN53" s="157">
        <v>176</v>
      </c>
      <c r="WO53" s="157">
        <v>173</v>
      </c>
      <c r="WP53" s="157">
        <v>2</v>
      </c>
      <c r="WQ53" s="157">
        <v>1</v>
      </c>
      <c r="WR53" s="158">
        <f t="shared" si="82"/>
        <v>0.98295454545454541</v>
      </c>
      <c r="WS53" s="132">
        <f t="shared" si="83"/>
        <v>0</v>
      </c>
      <c r="WU53" s="157" t="s">
        <v>69</v>
      </c>
      <c r="WV53" s="157">
        <v>176</v>
      </c>
      <c r="WW53" s="157">
        <v>173</v>
      </c>
      <c r="WX53" s="157">
        <v>2</v>
      </c>
      <c r="WY53" s="157">
        <v>1</v>
      </c>
      <c r="WZ53" s="158">
        <f t="shared" si="84"/>
        <v>0.98295454545454541</v>
      </c>
      <c r="XA53" s="132">
        <f t="shared" si="85"/>
        <v>0</v>
      </c>
      <c r="XC53" s="157" t="s">
        <v>69</v>
      </c>
      <c r="XD53" s="157">
        <v>176</v>
      </c>
      <c r="XE53" s="157">
        <v>173</v>
      </c>
      <c r="XF53" s="157">
        <v>2</v>
      </c>
      <c r="XG53" s="157">
        <v>1</v>
      </c>
      <c r="XH53" s="158">
        <f t="shared" si="86"/>
        <v>0.98295454545454541</v>
      </c>
      <c r="XI53" s="132">
        <f t="shared" si="87"/>
        <v>0</v>
      </c>
      <c r="XK53" s="157" t="s">
        <v>69</v>
      </c>
      <c r="XL53" s="157">
        <v>176</v>
      </c>
      <c r="XM53" s="157">
        <v>173</v>
      </c>
      <c r="XN53" s="157">
        <v>2</v>
      </c>
      <c r="XO53" s="157">
        <v>1</v>
      </c>
      <c r="XP53" s="158">
        <f t="shared" si="88"/>
        <v>0.98295454545454541</v>
      </c>
      <c r="XQ53" s="132">
        <f t="shared" si="89"/>
        <v>0</v>
      </c>
      <c r="XS53" s="157" t="s">
        <v>69</v>
      </c>
      <c r="XT53" s="157">
        <v>176</v>
      </c>
      <c r="XU53" s="157">
        <v>173</v>
      </c>
      <c r="XV53" s="157">
        <v>2</v>
      </c>
      <c r="XW53" s="157">
        <v>1</v>
      </c>
      <c r="XX53" s="158">
        <f t="shared" si="90"/>
        <v>0.98295454545454541</v>
      </c>
      <c r="XY53" s="132">
        <f t="shared" si="91"/>
        <v>0</v>
      </c>
      <c r="YA53" s="157" t="s">
        <v>69</v>
      </c>
      <c r="YB53" s="157">
        <v>176</v>
      </c>
      <c r="YC53" s="157">
        <v>173</v>
      </c>
      <c r="YD53" s="157">
        <v>2</v>
      </c>
      <c r="YE53" s="157">
        <v>1</v>
      </c>
      <c r="YF53" s="158">
        <f t="shared" si="92"/>
        <v>0.98295454545454541</v>
      </c>
      <c r="YG53" s="132">
        <f t="shared" si="93"/>
        <v>0</v>
      </c>
      <c r="YI53" s="157" t="s">
        <v>69</v>
      </c>
      <c r="YJ53" s="157">
        <v>176</v>
      </c>
      <c r="YK53" s="157">
        <v>173</v>
      </c>
      <c r="YL53" s="157">
        <v>2</v>
      </c>
      <c r="YM53" s="157">
        <v>1</v>
      </c>
      <c r="YN53" s="158">
        <f t="shared" si="94"/>
        <v>0.98295454545454541</v>
      </c>
      <c r="YO53" s="132">
        <f t="shared" si="95"/>
        <v>0</v>
      </c>
      <c r="YQ53" s="157" t="s">
        <v>69</v>
      </c>
      <c r="YR53" s="157">
        <v>176</v>
      </c>
      <c r="YS53" s="157">
        <v>174</v>
      </c>
      <c r="YT53" s="157">
        <v>2</v>
      </c>
      <c r="YU53" s="157">
        <v>0</v>
      </c>
      <c r="YV53" s="158">
        <f t="shared" si="96"/>
        <v>0.98863636363636365</v>
      </c>
      <c r="YW53" s="132">
        <f t="shared" si="97"/>
        <v>5.6818181818182323E-3</v>
      </c>
      <c r="YY53" s="157" t="s">
        <v>69</v>
      </c>
      <c r="YZ53" s="157">
        <v>176</v>
      </c>
      <c r="ZA53" s="157">
        <v>174</v>
      </c>
      <c r="ZB53" s="157">
        <v>2</v>
      </c>
      <c r="ZC53" s="157">
        <v>0</v>
      </c>
      <c r="ZD53" s="158">
        <f t="shared" si="98"/>
        <v>0.98863636363636365</v>
      </c>
      <c r="ZE53" s="132">
        <f t="shared" si="99"/>
        <v>0</v>
      </c>
      <c r="ZG53" s="157" t="s">
        <v>69</v>
      </c>
      <c r="ZH53" s="157">
        <v>176</v>
      </c>
      <c r="ZI53" s="157">
        <v>174</v>
      </c>
      <c r="ZJ53" s="157">
        <v>2</v>
      </c>
      <c r="ZK53" s="157">
        <v>0</v>
      </c>
      <c r="ZL53" s="158">
        <f t="shared" si="100"/>
        <v>0.98863636363636365</v>
      </c>
      <c r="ZM53" s="132">
        <f t="shared" si="101"/>
        <v>0</v>
      </c>
      <c r="ZO53" s="157" t="s">
        <v>69</v>
      </c>
      <c r="ZP53" s="159">
        <v>176</v>
      </c>
      <c r="ZQ53" s="159">
        <v>174</v>
      </c>
      <c r="ZR53" s="159">
        <v>2</v>
      </c>
      <c r="ZS53" s="159">
        <v>0</v>
      </c>
      <c r="ZT53" s="158">
        <f t="shared" si="102"/>
        <v>0.98863636363636365</v>
      </c>
      <c r="ZU53" s="132">
        <f t="shared" si="103"/>
        <v>0</v>
      </c>
      <c r="ZW53" s="157" t="s">
        <v>69</v>
      </c>
      <c r="ZX53" s="159">
        <v>176</v>
      </c>
      <c r="ZY53" s="159">
        <v>174</v>
      </c>
      <c r="ZZ53" s="159">
        <v>2</v>
      </c>
      <c r="AAA53" s="159">
        <v>0</v>
      </c>
      <c r="AAB53" s="158">
        <f t="shared" si="104"/>
        <v>0.98863636363636365</v>
      </c>
      <c r="AAC53" s="132">
        <f t="shared" si="105"/>
        <v>0</v>
      </c>
      <c r="AAE53" s="157" t="s">
        <v>69</v>
      </c>
      <c r="AAF53" s="159">
        <v>176</v>
      </c>
      <c r="AAG53" s="159">
        <v>174</v>
      </c>
      <c r="AAH53" s="159">
        <v>2</v>
      </c>
      <c r="AAI53" s="159">
        <v>0</v>
      </c>
      <c r="AAJ53" s="158">
        <f t="shared" si="106"/>
        <v>0.98863636363636365</v>
      </c>
      <c r="AAK53" s="132">
        <f t="shared" si="107"/>
        <v>0</v>
      </c>
    </row>
    <row r="54" spans="1:713" ht="15">
      <c r="A54" s="19">
        <v>0.98</v>
      </c>
      <c r="B54" s="19"/>
      <c r="C54" s="18" t="s">
        <v>69</v>
      </c>
      <c r="D54" s="18">
        <v>176</v>
      </c>
      <c r="E54" s="18">
        <v>173</v>
      </c>
      <c r="F54" s="18">
        <v>2</v>
      </c>
      <c r="G54" s="18">
        <v>1</v>
      </c>
      <c r="H54" s="19">
        <v>0.98</v>
      </c>
      <c r="J54" s="58" t="s">
        <v>69</v>
      </c>
      <c r="K54" s="58">
        <v>176</v>
      </c>
      <c r="L54" s="58">
        <v>173</v>
      </c>
      <c r="M54" s="58">
        <v>2</v>
      </c>
      <c r="N54" s="58">
        <v>1</v>
      </c>
      <c r="O54" s="59">
        <v>0.98</v>
      </c>
      <c r="P54" s="59">
        <f t="shared" si="115"/>
        <v>0</v>
      </c>
      <c r="R54" s="18" t="s">
        <v>69</v>
      </c>
      <c r="S54" s="18">
        <v>176</v>
      </c>
      <c r="T54" s="18">
        <v>173</v>
      </c>
      <c r="U54" s="18">
        <v>2</v>
      </c>
      <c r="V54" s="18">
        <v>1</v>
      </c>
      <c r="W54" s="19">
        <v>0.98</v>
      </c>
      <c r="X54" s="19">
        <f t="shared" si="116"/>
        <v>0</v>
      </c>
      <c r="Z54" s="51" t="s">
        <v>69</v>
      </c>
      <c r="AA54" s="51">
        <v>176</v>
      </c>
      <c r="AB54" s="52">
        <v>173</v>
      </c>
      <c r="AC54" s="53">
        <v>2</v>
      </c>
      <c r="AD54" s="51">
        <v>1</v>
      </c>
      <c r="AE54" s="54">
        <v>0.98</v>
      </c>
      <c r="AF54" s="19">
        <f t="shared" si="117"/>
        <v>0</v>
      </c>
      <c r="AH54" s="54">
        <v>0.97</v>
      </c>
      <c r="AI54" s="19">
        <f t="shared" si="118"/>
        <v>1.0000000000000009E-2</v>
      </c>
      <c r="AK54" s="18" t="s">
        <v>70</v>
      </c>
      <c r="AL54" s="18">
        <v>270</v>
      </c>
      <c r="AM54" s="18">
        <v>221</v>
      </c>
      <c r="AN54" s="18">
        <v>9</v>
      </c>
      <c r="AO54" s="18">
        <v>40</v>
      </c>
      <c r="AP54" s="19">
        <f t="shared" si="119"/>
        <v>0.81851851851851853</v>
      </c>
      <c r="AQ54" s="19">
        <f t="shared" si="137"/>
        <v>8.5185185185184809E-3</v>
      </c>
      <c r="AS54" s="18" t="s">
        <v>70</v>
      </c>
      <c r="AT54" s="18">
        <v>231</v>
      </c>
      <c r="AU54" s="18">
        <v>221</v>
      </c>
      <c r="AV54" s="18">
        <v>9</v>
      </c>
      <c r="AW54" s="18">
        <v>1</v>
      </c>
      <c r="AX54" s="19">
        <v>0.96</v>
      </c>
      <c r="AY54" s="19">
        <f t="shared" si="120"/>
        <v>0.14148148148148143</v>
      </c>
      <c r="BA54" s="18" t="s">
        <v>70</v>
      </c>
      <c r="BB54" s="18">
        <v>231</v>
      </c>
      <c r="BC54" s="18">
        <v>221</v>
      </c>
      <c r="BD54" s="18">
        <v>9</v>
      </c>
      <c r="BE54" s="18">
        <v>1</v>
      </c>
      <c r="BF54" s="19">
        <v>0.96</v>
      </c>
      <c r="BG54" s="19">
        <f t="shared" si="121"/>
        <v>0</v>
      </c>
      <c r="BI54" s="18" t="s">
        <v>70</v>
      </c>
      <c r="BJ54" s="18">
        <v>231</v>
      </c>
      <c r="BK54" s="18">
        <v>223</v>
      </c>
      <c r="BL54" s="18">
        <v>7</v>
      </c>
      <c r="BM54" s="18">
        <v>1</v>
      </c>
      <c r="BN54" s="19">
        <v>0.97</v>
      </c>
      <c r="BO54" s="19">
        <f t="shared" si="122"/>
        <v>1.0000000000000009E-2</v>
      </c>
      <c r="BQ54" s="18" t="s">
        <v>70</v>
      </c>
      <c r="BR54" s="18">
        <v>231</v>
      </c>
      <c r="BS54" s="18">
        <v>223</v>
      </c>
      <c r="BT54" s="18">
        <v>7</v>
      </c>
      <c r="BU54" s="18">
        <v>1</v>
      </c>
      <c r="BV54" s="19">
        <v>0.97</v>
      </c>
      <c r="BW54" s="19">
        <f t="shared" si="123"/>
        <v>0</v>
      </c>
      <c r="BY54" s="18" t="s">
        <v>70</v>
      </c>
      <c r="BZ54" s="18">
        <v>231</v>
      </c>
      <c r="CA54" s="18">
        <v>223</v>
      </c>
      <c r="CB54" s="18">
        <v>7</v>
      </c>
      <c r="CC54" s="18">
        <v>1</v>
      </c>
      <c r="CD54" s="19">
        <v>0.97</v>
      </c>
      <c r="CE54" s="19">
        <f t="shared" si="124"/>
        <v>0</v>
      </c>
      <c r="CG54" s="2" t="s">
        <v>70</v>
      </c>
      <c r="CH54" s="2">
        <v>231</v>
      </c>
      <c r="CI54" s="2">
        <v>223</v>
      </c>
      <c r="CJ54" s="2">
        <v>7</v>
      </c>
      <c r="CK54" s="2">
        <v>1</v>
      </c>
      <c r="CL54" s="4">
        <v>0.97</v>
      </c>
      <c r="CM54" s="19">
        <f t="shared" si="125"/>
        <v>0</v>
      </c>
      <c r="CO54" s="2" t="s">
        <v>70</v>
      </c>
      <c r="CP54" s="2">
        <v>231</v>
      </c>
      <c r="CQ54" s="2">
        <v>223</v>
      </c>
      <c r="CR54" s="2">
        <v>7</v>
      </c>
      <c r="CS54" s="2">
        <v>1</v>
      </c>
      <c r="CT54" s="4">
        <v>0.97</v>
      </c>
      <c r="CU54" s="19">
        <f t="shared" si="126"/>
        <v>0</v>
      </c>
      <c r="CW54" s="2" t="s">
        <v>70</v>
      </c>
      <c r="CX54" s="2">
        <v>231</v>
      </c>
      <c r="CY54" s="2">
        <v>223</v>
      </c>
      <c r="CZ54" s="2">
        <v>7</v>
      </c>
      <c r="DA54" s="2">
        <v>1</v>
      </c>
      <c r="DB54" s="4">
        <v>0.97</v>
      </c>
      <c r="DC54" s="19">
        <f t="shared" si="127"/>
        <v>0</v>
      </c>
      <c r="DD54" s="18" t="s">
        <v>119</v>
      </c>
      <c r="DE54" s="2" t="s">
        <v>70</v>
      </c>
      <c r="DF54" s="2">
        <v>231</v>
      </c>
      <c r="DG54" s="2">
        <v>223</v>
      </c>
      <c r="DH54" s="2">
        <v>7</v>
      </c>
      <c r="DI54" s="2">
        <v>1</v>
      </c>
      <c r="DJ54" s="4">
        <v>0.97</v>
      </c>
      <c r="DK54" s="19">
        <f t="shared" si="128"/>
        <v>0</v>
      </c>
      <c r="DM54" s="2" t="s">
        <v>70</v>
      </c>
      <c r="DN54" s="2">
        <v>231</v>
      </c>
      <c r="DO54" s="2">
        <v>223</v>
      </c>
      <c r="DP54" s="2">
        <v>7</v>
      </c>
      <c r="DQ54" s="2">
        <v>1</v>
      </c>
      <c r="DR54" s="4">
        <v>0.97</v>
      </c>
      <c r="DS54" s="19">
        <f t="shared" si="129"/>
        <v>0</v>
      </c>
      <c r="DU54" s="2" t="s">
        <v>70</v>
      </c>
      <c r="DV54" s="2">
        <v>231</v>
      </c>
      <c r="DW54" s="2">
        <v>223</v>
      </c>
      <c r="DX54" s="2">
        <v>7</v>
      </c>
      <c r="DY54" s="2">
        <v>1</v>
      </c>
      <c r="DZ54" s="4">
        <v>0.97</v>
      </c>
      <c r="EA54" s="19">
        <f t="shared" si="130"/>
        <v>0</v>
      </c>
      <c r="EC54" s="2" t="s">
        <v>70</v>
      </c>
      <c r="ED54" s="2">
        <v>231</v>
      </c>
      <c r="EE54" s="2">
        <v>223</v>
      </c>
      <c r="EF54" s="2">
        <v>7</v>
      </c>
      <c r="EG54" s="2">
        <v>1</v>
      </c>
      <c r="EH54" s="4">
        <v>0.97</v>
      </c>
      <c r="EI54" s="19">
        <f t="shared" si="131"/>
        <v>0</v>
      </c>
      <c r="EK54" s="2" t="s">
        <v>70</v>
      </c>
      <c r="EL54" s="2">
        <v>231</v>
      </c>
      <c r="EM54" s="2">
        <v>223</v>
      </c>
      <c r="EN54" s="2">
        <v>7</v>
      </c>
      <c r="EO54" s="2">
        <v>1</v>
      </c>
      <c r="EP54" s="4">
        <v>0.97</v>
      </c>
      <c r="EQ54" s="19">
        <f t="shared" si="132"/>
        <v>0</v>
      </c>
      <c r="ES54" s="2" t="s">
        <v>70</v>
      </c>
      <c r="ET54" s="2">
        <v>231</v>
      </c>
      <c r="EU54" s="2">
        <v>223</v>
      </c>
      <c r="EV54" s="2">
        <v>7</v>
      </c>
      <c r="EW54" s="2">
        <v>1</v>
      </c>
      <c r="EX54" s="4">
        <v>0.97</v>
      </c>
      <c r="EY54" s="19">
        <f t="shared" si="133"/>
        <v>0</v>
      </c>
      <c r="FA54" s="2" t="s">
        <v>70</v>
      </c>
      <c r="FB54" s="2">
        <v>231</v>
      </c>
      <c r="FC54" s="2">
        <v>223</v>
      </c>
      <c r="FD54" s="2">
        <v>7</v>
      </c>
      <c r="FE54" s="2">
        <v>1</v>
      </c>
      <c r="FF54" s="4">
        <v>0.97</v>
      </c>
      <c r="FG54" s="19">
        <f t="shared" si="134"/>
        <v>0</v>
      </c>
      <c r="FI54" s="2" t="s">
        <v>70</v>
      </c>
      <c r="FJ54" s="2">
        <v>231</v>
      </c>
      <c r="FK54" s="2">
        <v>223</v>
      </c>
      <c r="FL54" s="2">
        <v>7</v>
      </c>
      <c r="FM54" s="2">
        <v>1</v>
      </c>
      <c r="FN54" s="4">
        <v>0.97</v>
      </c>
      <c r="FO54" s="19">
        <f t="shared" si="135"/>
        <v>0</v>
      </c>
      <c r="FQ54" s="2" t="s">
        <v>70</v>
      </c>
      <c r="FR54" s="2">
        <v>231</v>
      </c>
      <c r="FS54" s="2">
        <v>223</v>
      </c>
      <c r="FT54" s="2">
        <v>7</v>
      </c>
      <c r="FU54" s="2">
        <v>1</v>
      </c>
      <c r="FV54" s="4">
        <v>0.97</v>
      </c>
      <c r="FW54" s="19">
        <f t="shared" si="136"/>
        <v>0</v>
      </c>
      <c r="FY54" s="2" t="s">
        <v>70</v>
      </c>
      <c r="FZ54" s="2">
        <v>231</v>
      </c>
      <c r="GA54" s="2">
        <v>223</v>
      </c>
      <c r="GB54" s="2">
        <v>7</v>
      </c>
      <c r="GC54" s="2">
        <v>1</v>
      </c>
      <c r="GD54" s="4">
        <v>0.97</v>
      </c>
      <c r="GE54" s="19">
        <f t="shared" si="23"/>
        <v>0</v>
      </c>
      <c r="GG54" s="2" t="s">
        <v>70</v>
      </c>
      <c r="GH54" s="2">
        <v>231</v>
      </c>
      <c r="GI54" s="2">
        <v>223</v>
      </c>
      <c r="GJ54" s="2">
        <v>7</v>
      </c>
      <c r="GK54" s="2">
        <v>1</v>
      </c>
      <c r="GL54" s="4">
        <v>0.97</v>
      </c>
      <c r="GM54" s="19">
        <f t="shared" si="24"/>
        <v>0</v>
      </c>
      <c r="GO54" s="2" t="s">
        <v>70</v>
      </c>
      <c r="GP54" s="2">
        <v>231</v>
      </c>
      <c r="GQ54" s="2">
        <v>223</v>
      </c>
      <c r="GR54" s="2">
        <v>7</v>
      </c>
      <c r="GS54" s="2">
        <v>1</v>
      </c>
      <c r="GT54" s="4">
        <v>0.97</v>
      </c>
      <c r="GU54" s="19">
        <f t="shared" si="25"/>
        <v>0</v>
      </c>
      <c r="GW54" s="2" t="s">
        <v>70</v>
      </c>
      <c r="GX54" s="2">
        <v>231</v>
      </c>
      <c r="GY54" s="2">
        <v>223</v>
      </c>
      <c r="GZ54" s="2">
        <v>7</v>
      </c>
      <c r="HA54" s="2">
        <v>1</v>
      </c>
      <c r="HB54" s="4">
        <v>0.97</v>
      </c>
      <c r="HC54" s="19">
        <f t="shared" si="26"/>
        <v>0</v>
      </c>
      <c r="HE54" s="2" t="s">
        <v>70</v>
      </c>
      <c r="HF54" s="2">
        <v>231</v>
      </c>
      <c r="HG54" s="2">
        <v>223</v>
      </c>
      <c r="HH54" s="2">
        <v>7</v>
      </c>
      <c r="HI54" s="2">
        <v>1</v>
      </c>
      <c r="HJ54" s="4">
        <v>0.97</v>
      </c>
      <c r="HK54" s="19">
        <f t="shared" si="27"/>
        <v>0</v>
      </c>
      <c r="HM54" s="2" t="s">
        <v>70</v>
      </c>
      <c r="HN54" s="2">
        <v>231</v>
      </c>
      <c r="HO54" s="2">
        <v>223</v>
      </c>
      <c r="HP54" s="2">
        <v>7</v>
      </c>
      <c r="HQ54" s="2">
        <v>1</v>
      </c>
      <c r="HR54" s="4">
        <v>0.97</v>
      </c>
      <c r="HS54" s="19">
        <f t="shared" si="28"/>
        <v>0</v>
      </c>
      <c r="HU54" s="2" t="s">
        <v>70</v>
      </c>
      <c r="HV54" s="2">
        <v>231</v>
      </c>
      <c r="HW54" s="2">
        <v>223</v>
      </c>
      <c r="HX54" s="2">
        <v>7</v>
      </c>
      <c r="HY54" s="2">
        <v>1</v>
      </c>
      <c r="HZ54" s="4">
        <v>0.97</v>
      </c>
      <c r="IA54" s="19">
        <f t="shared" si="29"/>
        <v>0</v>
      </c>
      <c r="IC54" s="2" t="s">
        <v>70</v>
      </c>
      <c r="ID54" s="2">
        <v>231</v>
      </c>
      <c r="IE54" s="2">
        <v>223</v>
      </c>
      <c r="IF54" s="2">
        <v>7</v>
      </c>
      <c r="IG54" s="2">
        <v>1</v>
      </c>
      <c r="IH54" s="4">
        <v>0.97</v>
      </c>
      <c r="II54" s="19">
        <f t="shared" si="30"/>
        <v>0</v>
      </c>
      <c r="IK54" s="2" t="s">
        <v>70</v>
      </c>
      <c r="IL54" s="2">
        <v>231</v>
      </c>
      <c r="IM54" s="2">
        <v>223</v>
      </c>
      <c r="IN54" s="2">
        <v>7</v>
      </c>
      <c r="IO54" s="2">
        <v>1</v>
      </c>
      <c r="IP54" s="4">
        <v>0.97</v>
      </c>
      <c r="IQ54" s="19">
        <f t="shared" si="31"/>
        <v>0</v>
      </c>
      <c r="IS54" s="2" t="s">
        <v>70</v>
      </c>
      <c r="IT54" s="2">
        <v>231</v>
      </c>
      <c r="IU54" s="2">
        <v>223</v>
      </c>
      <c r="IV54" s="2">
        <v>7</v>
      </c>
      <c r="IW54" s="2">
        <v>1</v>
      </c>
      <c r="IX54" s="4">
        <v>0.97</v>
      </c>
      <c r="IY54" s="19">
        <f t="shared" si="32"/>
        <v>0</v>
      </c>
      <c r="JA54" s="2" t="s">
        <v>70</v>
      </c>
      <c r="JB54" s="2">
        <v>231</v>
      </c>
      <c r="JC54" s="2">
        <v>223</v>
      </c>
      <c r="JD54" s="2">
        <v>7</v>
      </c>
      <c r="JE54" s="2">
        <v>1</v>
      </c>
      <c r="JF54" s="4">
        <v>0.97</v>
      </c>
      <c r="JG54" s="19">
        <f t="shared" si="33"/>
        <v>0</v>
      </c>
      <c r="JI54" s="2" t="s">
        <v>70</v>
      </c>
      <c r="JJ54" s="2">
        <v>231</v>
      </c>
      <c r="JK54" s="2">
        <v>223</v>
      </c>
      <c r="JL54" s="2">
        <v>7</v>
      </c>
      <c r="JM54" s="2">
        <v>1</v>
      </c>
      <c r="JN54" s="4">
        <v>0.97</v>
      </c>
      <c r="JO54" s="19">
        <f t="shared" si="34"/>
        <v>0</v>
      </c>
      <c r="JQ54" s="2" t="s">
        <v>70</v>
      </c>
      <c r="JR54" s="2">
        <v>231</v>
      </c>
      <c r="JS54" s="2">
        <v>223</v>
      </c>
      <c r="JT54" s="2">
        <v>7</v>
      </c>
      <c r="JU54" s="2">
        <v>1</v>
      </c>
      <c r="JV54" s="4">
        <v>0.97</v>
      </c>
      <c r="JW54" s="19">
        <f t="shared" si="35"/>
        <v>0</v>
      </c>
      <c r="JY54" s="2" t="s">
        <v>70</v>
      </c>
      <c r="JZ54" s="2">
        <v>231</v>
      </c>
      <c r="KA54" s="2">
        <v>223</v>
      </c>
      <c r="KB54" s="2">
        <v>7</v>
      </c>
      <c r="KC54" s="2">
        <v>1</v>
      </c>
      <c r="KD54" s="4">
        <v>0.97</v>
      </c>
      <c r="KE54" s="19">
        <f t="shared" si="36"/>
        <v>0</v>
      </c>
      <c r="KG54" s="2" t="s">
        <v>70</v>
      </c>
      <c r="KH54" s="2">
        <v>231</v>
      </c>
      <c r="KI54" s="2">
        <v>223</v>
      </c>
      <c r="KJ54" s="2">
        <v>7</v>
      </c>
      <c r="KK54" s="2">
        <v>1</v>
      </c>
      <c r="KL54" s="4">
        <v>0.97</v>
      </c>
      <c r="KM54" s="19">
        <f t="shared" si="37"/>
        <v>0</v>
      </c>
      <c r="KO54" s="2" t="s">
        <v>70</v>
      </c>
      <c r="KP54" s="2">
        <v>231</v>
      </c>
      <c r="KQ54" s="2">
        <v>223</v>
      </c>
      <c r="KR54" s="2">
        <v>7</v>
      </c>
      <c r="KS54" s="2">
        <v>1</v>
      </c>
      <c r="KT54" s="4">
        <v>0.97</v>
      </c>
      <c r="KU54" s="19">
        <f t="shared" si="38"/>
        <v>0</v>
      </c>
      <c r="KW54" s="2" t="s">
        <v>70</v>
      </c>
      <c r="KX54" s="2">
        <v>231</v>
      </c>
      <c r="KY54" s="2">
        <v>223</v>
      </c>
      <c r="KZ54" s="2">
        <v>7</v>
      </c>
      <c r="LA54" s="2">
        <v>1</v>
      </c>
      <c r="LB54" s="4">
        <v>0.97</v>
      </c>
      <c r="LC54" s="19">
        <f t="shared" si="39"/>
        <v>0</v>
      </c>
      <c r="LE54" s="2" t="s">
        <v>70</v>
      </c>
      <c r="LF54" s="2">
        <v>231</v>
      </c>
      <c r="LG54" s="2">
        <v>223</v>
      </c>
      <c r="LH54" s="2">
        <v>7</v>
      </c>
      <c r="LI54" s="2">
        <v>1</v>
      </c>
      <c r="LJ54" s="4">
        <v>0.97</v>
      </c>
      <c r="LK54" s="19">
        <f t="shared" si="40"/>
        <v>0</v>
      </c>
      <c r="LM54" s="2" t="s">
        <v>70</v>
      </c>
      <c r="LN54" s="2">
        <v>231</v>
      </c>
      <c r="LO54" s="2">
        <v>223</v>
      </c>
      <c r="LP54" s="2">
        <v>7</v>
      </c>
      <c r="LQ54" s="2">
        <v>1</v>
      </c>
      <c r="LR54" s="4">
        <v>0.97</v>
      </c>
      <c r="LS54" s="19">
        <f t="shared" si="41"/>
        <v>0</v>
      </c>
      <c r="LU54" s="2" t="s">
        <v>70</v>
      </c>
      <c r="LV54" s="2">
        <v>231</v>
      </c>
      <c r="LW54" s="2">
        <v>223</v>
      </c>
      <c r="LX54" s="2">
        <v>7</v>
      </c>
      <c r="LY54" s="2">
        <v>1</v>
      </c>
      <c r="LZ54" s="4">
        <v>0.97</v>
      </c>
      <c r="MA54" s="19">
        <f t="shared" si="42"/>
        <v>0</v>
      </c>
      <c r="MC54" s="2" t="s">
        <v>70</v>
      </c>
      <c r="MD54" s="2">
        <v>231</v>
      </c>
      <c r="ME54" s="2">
        <v>223</v>
      </c>
      <c r="MF54" s="2">
        <v>7</v>
      </c>
      <c r="MG54" s="2">
        <v>1</v>
      </c>
      <c r="MH54" s="4">
        <f t="shared" si="108"/>
        <v>0.96536796536796532</v>
      </c>
      <c r="MI54" s="19">
        <f t="shared" si="43"/>
        <v>-4.6320346320346539E-3</v>
      </c>
      <c r="MK54" s="2" t="s">
        <v>70</v>
      </c>
      <c r="ML54" s="2">
        <v>231</v>
      </c>
      <c r="MM54" s="2">
        <v>223</v>
      </c>
      <c r="MN54" s="2">
        <v>7</v>
      </c>
      <c r="MO54" s="2">
        <v>1</v>
      </c>
      <c r="MP54" s="4">
        <v>0.97</v>
      </c>
      <c r="MQ54" s="19">
        <f t="shared" si="109"/>
        <v>4.6320346320346539E-3</v>
      </c>
      <c r="MS54" s="2" t="s">
        <v>70</v>
      </c>
      <c r="MT54" s="2">
        <v>231</v>
      </c>
      <c r="MU54" s="2">
        <v>223</v>
      </c>
      <c r="MV54" s="2">
        <v>7</v>
      </c>
      <c r="MW54" s="2">
        <v>1</v>
      </c>
      <c r="MX54" s="4">
        <v>0.97</v>
      </c>
      <c r="MY54" s="19">
        <f t="shared" si="44"/>
        <v>0</v>
      </c>
      <c r="NA54" s="2" t="s">
        <v>70</v>
      </c>
      <c r="NB54" s="2">
        <v>231</v>
      </c>
      <c r="NC54" s="2">
        <v>223</v>
      </c>
      <c r="ND54" s="2">
        <v>7</v>
      </c>
      <c r="NE54" s="2">
        <v>1</v>
      </c>
      <c r="NF54" s="4">
        <v>0.97</v>
      </c>
      <c r="NG54" s="19">
        <f t="shared" si="45"/>
        <v>0</v>
      </c>
      <c r="NI54" s="2" t="s">
        <v>70</v>
      </c>
      <c r="NJ54" s="2">
        <v>231</v>
      </c>
      <c r="NK54" s="2">
        <v>223</v>
      </c>
      <c r="NL54" s="2">
        <v>7</v>
      </c>
      <c r="NM54" s="2">
        <v>1</v>
      </c>
      <c r="NN54" s="4">
        <v>0.97</v>
      </c>
      <c r="NO54" s="19">
        <f t="shared" si="46"/>
        <v>0</v>
      </c>
      <c r="NQ54" s="2" t="s">
        <v>70</v>
      </c>
      <c r="NR54" s="2">
        <v>231</v>
      </c>
      <c r="NS54" s="2">
        <v>223</v>
      </c>
      <c r="NT54" s="2">
        <v>7</v>
      </c>
      <c r="NU54" s="2">
        <v>1</v>
      </c>
      <c r="NV54" s="4">
        <v>0.97</v>
      </c>
      <c r="NW54" s="19">
        <f t="shared" si="47"/>
        <v>0</v>
      </c>
      <c r="NY54" s="2" t="s">
        <v>70</v>
      </c>
      <c r="NZ54" s="2">
        <v>231</v>
      </c>
      <c r="OA54" s="2">
        <v>223</v>
      </c>
      <c r="OB54" s="2">
        <v>7</v>
      </c>
      <c r="OC54" s="2">
        <v>1</v>
      </c>
      <c r="OD54" s="4">
        <v>0.97</v>
      </c>
      <c r="OE54" s="19">
        <f t="shared" si="48"/>
        <v>0</v>
      </c>
      <c r="OG54" s="2" t="s">
        <v>70</v>
      </c>
      <c r="OH54" s="2">
        <v>231</v>
      </c>
      <c r="OI54" s="2">
        <v>223</v>
      </c>
      <c r="OJ54" s="2">
        <v>7</v>
      </c>
      <c r="OK54" s="2">
        <v>1</v>
      </c>
      <c r="OL54" s="4">
        <v>0.97</v>
      </c>
      <c r="OM54" s="19">
        <f t="shared" ref="OM54:OM73" si="138">OL54-OD54</f>
        <v>0</v>
      </c>
      <c r="OO54" s="2" t="s">
        <v>70</v>
      </c>
      <c r="OP54" s="2">
        <v>231</v>
      </c>
      <c r="OQ54" s="2">
        <v>223</v>
      </c>
      <c r="OR54" s="2">
        <v>7</v>
      </c>
      <c r="OS54" s="2">
        <v>1</v>
      </c>
      <c r="OT54" s="4">
        <f t="shared" si="110"/>
        <v>0.96536796536796532</v>
      </c>
      <c r="OU54" s="19">
        <f t="shared" si="50"/>
        <v>-4.6320346320346539E-3</v>
      </c>
      <c r="OW54" s="129" t="s">
        <v>70</v>
      </c>
      <c r="OX54" s="129">
        <v>231</v>
      </c>
      <c r="OY54" s="129">
        <v>223</v>
      </c>
      <c r="OZ54" s="129">
        <v>7</v>
      </c>
      <c r="PA54" s="129">
        <v>1</v>
      </c>
      <c r="PB54" s="135">
        <v>0.97</v>
      </c>
      <c r="PC54" s="132">
        <v>0</v>
      </c>
      <c r="PD54" s="129"/>
      <c r="PE54" s="129" t="s">
        <v>70</v>
      </c>
      <c r="PF54" s="129">
        <v>231</v>
      </c>
      <c r="PG54" s="129">
        <v>223</v>
      </c>
      <c r="PH54" s="129">
        <v>7</v>
      </c>
      <c r="PI54" s="129">
        <v>1</v>
      </c>
      <c r="PJ54" s="135">
        <v>0.97</v>
      </c>
      <c r="PK54" s="132">
        <v>0</v>
      </c>
      <c r="PM54" s="156" t="s">
        <v>70</v>
      </c>
      <c r="PN54" s="156">
        <v>231</v>
      </c>
      <c r="PO54" s="156">
        <v>223</v>
      </c>
      <c r="PP54" s="156">
        <v>7</v>
      </c>
      <c r="PQ54" s="156">
        <v>1</v>
      </c>
      <c r="PR54" s="162">
        <v>0.97</v>
      </c>
      <c r="PS54" s="132">
        <f t="shared" si="51"/>
        <v>0</v>
      </c>
      <c r="PT54" s="121"/>
      <c r="PU54" s="156" t="s">
        <v>70</v>
      </c>
      <c r="PV54" s="156">
        <v>231</v>
      </c>
      <c r="PW54" s="156">
        <v>223</v>
      </c>
      <c r="PX54" s="156">
        <v>7</v>
      </c>
      <c r="PY54" s="156">
        <v>1</v>
      </c>
      <c r="PZ54" s="162">
        <v>0.97</v>
      </c>
      <c r="QA54" s="132">
        <f t="shared" si="52"/>
        <v>0</v>
      </c>
      <c r="QB54" s="121"/>
      <c r="QC54" s="156" t="s">
        <v>70</v>
      </c>
      <c r="QD54" s="156">
        <v>231</v>
      </c>
      <c r="QE54" s="156">
        <v>223</v>
      </c>
      <c r="QF54" s="156">
        <v>7</v>
      </c>
      <c r="QG54" s="156">
        <v>1</v>
      </c>
      <c r="QH54" s="162">
        <v>0.97</v>
      </c>
      <c r="QI54" s="132">
        <f t="shared" si="53"/>
        <v>0</v>
      </c>
      <c r="QJ54" s="121"/>
      <c r="QK54" s="156" t="s">
        <v>70</v>
      </c>
      <c r="QL54" s="156">
        <v>231</v>
      </c>
      <c r="QM54" s="156">
        <v>223</v>
      </c>
      <c r="QN54" s="156">
        <v>7</v>
      </c>
      <c r="QO54" s="156">
        <v>1</v>
      </c>
      <c r="QP54" s="162">
        <v>0.97</v>
      </c>
      <c r="QQ54" s="132">
        <f t="shared" si="54"/>
        <v>0</v>
      </c>
      <c r="QR54" s="121"/>
      <c r="QS54" s="156" t="s">
        <v>70</v>
      </c>
      <c r="QT54" s="156">
        <v>231</v>
      </c>
      <c r="QU54" s="156">
        <v>223</v>
      </c>
      <c r="QV54" s="156">
        <v>7</v>
      </c>
      <c r="QW54" s="156">
        <v>1</v>
      </c>
      <c r="QX54" s="162">
        <v>0.97</v>
      </c>
      <c r="QY54" s="158">
        <f t="shared" si="55"/>
        <v>0</v>
      </c>
      <c r="QZ54" s="121"/>
      <c r="RA54" s="156" t="s">
        <v>70</v>
      </c>
      <c r="RB54" s="156">
        <v>231</v>
      </c>
      <c r="RC54" s="156">
        <v>223</v>
      </c>
      <c r="RD54" s="156">
        <v>7</v>
      </c>
      <c r="RE54" s="156">
        <v>1</v>
      </c>
      <c r="RF54" s="162">
        <v>0.97</v>
      </c>
      <c r="RG54" s="132">
        <f t="shared" si="56"/>
        <v>0</v>
      </c>
      <c r="RH54" s="121"/>
      <c r="RI54" s="121"/>
      <c r="RJ54" s="156" t="s">
        <v>70</v>
      </c>
      <c r="RK54" s="156">
        <v>231</v>
      </c>
      <c r="RL54" s="156">
        <v>223</v>
      </c>
      <c r="RM54" s="156">
        <v>7</v>
      </c>
      <c r="RN54" s="156">
        <v>1</v>
      </c>
      <c r="RO54" s="162">
        <f t="shared" si="57"/>
        <v>0.96536796536796532</v>
      </c>
      <c r="RP54" s="132">
        <f t="shared" si="58"/>
        <v>-4.6320346320346539E-3</v>
      </c>
      <c r="RQ54" s="121"/>
      <c r="RR54" s="121"/>
      <c r="RS54" s="121"/>
      <c r="RT54" s="121"/>
      <c r="RU54" s="121"/>
      <c r="RV54" s="121"/>
      <c r="RW54" s="132"/>
      <c r="RX54" s="121"/>
      <c r="RY54" s="121"/>
      <c r="RZ54" s="121"/>
      <c r="SA54" s="121"/>
      <c r="SB54" s="121"/>
      <c r="SC54" s="121"/>
      <c r="SD54" s="132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U54" s="157" t="s">
        <v>70</v>
      </c>
      <c r="SV54" s="157">
        <v>231</v>
      </c>
      <c r="SW54" s="157">
        <v>223</v>
      </c>
      <c r="SX54" s="157">
        <v>7</v>
      </c>
      <c r="SY54" s="157">
        <v>1</v>
      </c>
      <c r="SZ54" s="158">
        <f t="shared" si="111"/>
        <v>0.96536796536796532</v>
      </c>
      <c r="TA54" s="132">
        <f t="shared" si="59"/>
        <v>0</v>
      </c>
      <c r="TC54" s="157" t="s">
        <v>70</v>
      </c>
      <c r="TD54" s="157">
        <v>231</v>
      </c>
      <c r="TE54" s="157">
        <v>223</v>
      </c>
      <c r="TF54" s="157">
        <v>7</v>
      </c>
      <c r="TG54" s="157">
        <v>1</v>
      </c>
      <c r="TH54" s="158">
        <f t="shared" si="60"/>
        <v>0.96536796536796532</v>
      </c>
      <c r="TI54" s="132">
        <f t="shared" si="61"/>
        <v>0</v>
      </c>
      <c r="TK54" s="157" t="s">
        <v>70</v>
      </c>
      <c r="TL54" s="157">
        <v>231</v>
      </c>
      <c r="TM54" s="157">
        <v>223</v>
      </c>
      <c r="TN54" s="157">
        <v>7</v>
      </c>
      <c r="TO54" s="157">
        <v>1</v>
      </c>
      <c r="TP54" s="158">
        <f t="shared" si="62"/>
        <v>0.96536796536796532</v>
      </c>
      <c r="TQ54" s="132">
        <f t="shared" si="63"/>
        <v>0</v>
      </c>
      <c r="TS54" s="157" t="s">
        <v>70</v>
      </c>
      <c r="TT54" s="157">
        <v>231</v>
      </c>
      <c r="TU54" s="157">
        <v>223</v>
      </c>
      <c r="TV54" s="157">
        <v>7</v>
      </c>
      <c r="TW54" s="157">
        <v>1</v>
      </c>
      <c r="TX54" s="158">
        <f t="shared" si="64"/>
        <v>0.96536796536796532</v>
      </c>
      <c r="TY54" s="132">
        <f t="shared" si="65"/>
        <v>0</v>
      </c>
      <c r="UA54" s="157" t="s">
        <v>70</v>
      </c>
      <c r="UB54" s="157">
        <v>231</v>
      </c>
      <c r="UC54" s="157">
        <v>223</v>
      </c>
      <c r="UD54" s="157">
        <v>7</v>
      </c>
      <c r="UE54" s="157">
        <v>1</v>
      </c>
      <c r="UF54" s="158">
        <f t="shared" si="66"/>
        <v>0.96536796536796532</v>
      </c>
      <c r="UG54" s="132">
        <f t="shared" si="67"/>
        <v>0</v>
      </c>
      <c r="UI54" s="157" t="s">
        <v>70</v>
      </c>
      <c r="UJ54" s="157">
        <v>231</v>
      </c>
      <c r="UK54" s="157">
        <v>223</v>
      </c>
      <c r="UL54" s="157">
        <v>7</v>
      </c>
      <c r="UM54" s="157">
        <v>1</v>
      </c>
      <c r="UN54" s="158">
        <f t="shared" si="68"/>
        <v>0.96536796536796532</v>
      </c>
      <c r="UO54" s="132">
        <f t="shared" si="69"/>
        <v>0</v>
      </c>
      <c r="UQ54" s="157" t="s">
        <v>70</v>
      </c>
      <c r="UR54" s="157">
        <v>231</v>
      </c>
      <c r="US54" s="157">
        <v>223</v>
      </c>
      <c r="UT54" s="157">
        <v>7</v>
      </c>
      <c r="UU54" s="157">
        <v>1</v>
      </c>
      <c r="UV54" s="158">
        <f t="shared" si="70"/>
        <v>0.96536796536796532</v>
      </c>
      <c r="UW54" s="132">
        <f t="shared" si="71"/>
        <v>0</v>
      </c>
      <c r="UY54" s="157" t="s">
        <v>70</v>
      </c>
      <c r="UZ54" s="157">
        <v>231</v>
      </c>
      <c r="VA54" s="157">
        <v>223</v>
      </c>
      <c r="VB54" s="157">
        <v>7</v>
      </c>
      <c r="VC54" s="157">
        <v>1</v>
      </c>
      <c r="VD54" s="158">
        <f t="shared" si="72"/>
        <v>0.96536796536796532</v>
      </c>
      <c r="VE54" s="132">
        <f t="shared" si="73"/>
        <v>0</v>
      </c>
      <c r="VG54" s="157" t="s">
        <v>70</v>
      </c>
      <c r="VH54" s="157">
        <v>231</v>
      </c>
      <c r="VI54" s="157">
        <v>223</v>
      </c>
      <c r="VJ54" s="157">
        <v>7</v>
      </c>
      <c r="VK54" s="157">
        <v>1</v>
      </c>
      <c r="VL54" s="158">
        <f t="shared" si="74"/>
        <v>0.96536796536796532</v>
      </c>
      <c r="VM54" s="132">
        <f t="shared" si="75"/>
        <v>0</v>
      </c>
      <c r="VO54" s="157" t="s">
        <v>70</v>
      </c>
      <c r="VP54" s="157">
        <v>231</v>
      </c>
      <c r="VQ54" s="157">
        <v>223</v>
      </c>
      <c r="VR54" s="157">
        <v>7</v>
      </c>
      <c r="VS54" s="157">
        <v>1</v>
      </c>
      <c r="VT54" s="158">
        <f t="shared" si="76"/>
        <v>0.96536796536796532</v>
      </c>
      <c r="VU54" s="132">
        <f t="shared" si="77"/>
        <v>0</v>
      </c>
      <c r="VW54" s="157" t="s">
        <v>70</v>
      </c>
      <c r="VX54" s="157">
        <v>231</v>
      </c>
      <c r="VY54" s="157">
        <v>223</v>
      </c>
      <c r="VZ54" s="157">
        <v>7</v>
      </c>
      <c r="WA54" s="157">
        <v>1</v>
      </c>
      <c r="WB54" s="158">
        <f t="shared" si="78"/>
        <v>0.96536796536796532</v>
      </c>
      <c r="WC54" s="132">
        <f t="shared" si="79"/>
        <v>0</v>
      </c>
      <c r="WE54" s="157" t="s">
        <v>70</v>
      </c>
      <c r="WF54" s="157">
        <v>231</v>
      </c>
      <c r="WG54" s="157">
        <v>223</v>
      </c>
      <c r="WH54" s="157">
        <v>7</v>
      </c>
      <c r="WI54" s="157">
        <v>1</v>
      </c>
      <c r="WJ54" s="158">
        <f t="shared" si="112"/>
        <v>0.96536796536796532</v>
      </c>
      <c r="WK54" s="132">
        <f t="shared" si="113"/>
        <v>0</v>
      </c>
      <c r="WM54" s="157" t="s">
        <v>70</v>
      </c>
      <c r="WN54" s="157">
        <v>231</v>
      </c>
      <c r="WO54" s="157">
        <v>223</v>
      </c>
      <c r="WP54" s="157">
        <v>7</v>
      </c>
      <c r="WQ54" s="157">
        <v>1</v>
      </c>
      <c r="WR54" s="158">
        <f t="shared" si="82"/>
        <v>0.96536796536796532</v>
      </c>
      <c r="WS54" s="132">
        <f t="shared" si="83"/>
        <v>0</v>
      </c>
      <c r="WU54" s="157" t="s">
        <v>70</v>
      </c>
      <c r="WV54" s="157">
        <v>231</v>
      </c>
      <c r="WW54" s="157">
        <v>223</v>
      </c>
      <c r="WX54" s="157">
        <v>7</v>
      </c>
      <c r="WY54" s="157">
        <v>1</v>
      </c>
      <c r="WZ54" s="158">
        <f t="shared" si="84"/>
        <v>0.96536796536796532</v>
      </c>
      <c r="XA54" s="132">
        <f t="shared" si="85"/>
        <v>0</v>
      </c>
      <c r="XC54" s="157" t="s">
        <v>70</v>
      </c>
      <c r="XD54" s="157">
        <v>231</v>
      </c>
      <c r="XE54" s="157">
        <v>223</v>
      </c>
      <c r="XF54" s="157">
        <v>7</v>
      </c>
      <c r="XG54" s="157">
        <v>1</v>
      </c>
      <c r="XH54" s="158">
        <f t="shared" si="86"/>
        <v>0.96536796536796532</v>
      </c>
      <c r="XI54" s="132">
        <f t="shared" si="87"/>
        <v>0</v>
      </c>
      <c r="XK54" s="157" t="s">
        <v>70</v>
      </c>
      <c r="XL54" s="157">
        <v>231</v>
      </c>
      <c r="XM54" s="157">
        <v>223</v>
      </c>
      <c r="XN54" s="157">
        <v>7</v>
      </c>
      <c r="XO54" s="157">
        <v>1</v>
      </c>
      <c r="XP54" s="158">
        <f t="shared" si="88"/>
        <v>0.96536796536796532</v>
      </c>
      <c r="XQ54" s="132">
        <f t="shared" si="89"/>
        <v>0</v>
      </c>
      <c r="XS54" s="157" t="s">
        <v>70</v>
      </c>
      <c r="XT54" s="157">
        <v>231</v>
      </c>
      <c r="XU54" s="157">
        <v>223</v>
      </c>
      <c r="XV54" s="157">
        <v>7</v>
      </c>
      <c r="XW54" s="157">
        <v>1</v>
      </c>
      <c r="XX54" s="158">
        <f t="shared" si="90"/>
        <v>0.96536796536796532</v>
      </c>
      <c r="XY54" s="132">
        <f t="shared" si="91"/>
        <v>0</v>
      </c>
      <c r="YA54" s="157" t="s">
        <v>70</v>
      </c>
      <c r="YB54" s="157">
        <v>231</v>
      </c>
      <c r="YC54" s="157">
        <v>223</v>
      </c>
      <c r="YD54" s="157">
        <v>7</v>
      </c>
      <c r="YE54" s="157">
        <v>1</v>
      </c>
      <c r="YF54" s="158">
        <f t="shared" si="92"/>
        <v>0.96536796536796532</v>
      </c>
      <c r="YG54" s="132">
        <f t="shared" si="93"/>
        <v>0</v>
      </c>
      <c r="YI54" s="157" t="s">
        <v>70</v>
      </c>
      <c r="YJ54" s="157">
        <v>270</v>
      </c>
      <c r="YK54" s="157">
        <v>260</v>
      </c>
      <c r="YL54" s="157">
        <v>8</v>
      </c>
      <c r="YM54" s="157">
        <v>2</v>
      </c>
      <c r="YN54" s="158">
        <f t="shared" si="94"/>
        <v>0.96296296296296291</v>
      </c>
      <c r="YO54" s="132">
        <f t="shared" si="95"/>
        <v>-2.4050024050024099E-3</v>
      </c>
      <c r="YQ54" s="157" t="s">
        <v>70</v>
      </c>
      <c r="YR54" s="157">
        <v>270</v>
      </c>
      <c r="YS54" s="157">
        <v>260</v>
      </c>
      <c r="YT54" s="157">
        <v>8</v>
      </c>
      <c r="YU54" s="157">
        <v>2</v>
      </c>
      <c r="YV54" s="158">
        <f t="shared" si="96"/>
        <v>0.96296296296296291</v>
      </c>
      <c r="YW54" s="132">
        <f t="shared" si="97"/>
        <v>0</v>
      </c>
      <c r="YY54" s="157" t="s">
        <v>70</v>
      </c>
      <c r="YZ54" s="157">
        <v>270</v>
      </c>
      <c r="ZA54" s="157">
        <v>260</v>
      </c>
      <c r="ZB54" s="157">
        <v>8</v>
      </c>
      <c r="ZC54" s="157">
        <v>2</v>
      </c>
      <c r="ZD54" s="158">
        <f t="shared" si="98"/>
        <v>0.96296296296296291</v>
      </c>
      <c r="ZE54" s="132">
        <f t="shared" si="99"/>
        <v>0</v>
      </c>
      <c r="ZG54" s="157" t="s">
        <v>70</v>
      </c>
      <c r="ZH54" s="157">
        <v>270</v>
      </c>
      <c r="ZI54" s="157">
        <v>260</v>
      </c>
      <c r="ZJ54" s="157">
        <v>8</v>
      </c>
      <c r="ZK54" s="157">
        <v>2</v>
      </c>
      <c r="ZL54" s="158">
        <f t="shared" si="100"/>
        <v>0.96296296296296291</v>
      </c>
      <c r="ZM54" s="132">
        <f t="shared" si="101"/>
        <v>0</v>
      </c>
      <c r="ZO54" s="157" t="s">
        <v>70</v>
      </c>
      <c r="ZP54" s="159">
        <v>270</v>
      </c>
      <c r="ZQ54" s="159">
        <v>260</v>
      </c>
      <c r="ZR54" s="159">
        <v>8</v>
      </c>
      <c r="ZS54" s="159">
        <v>2</v>
      </c>
      <c r="ZT54" s="158">
        <f t="shared" si="102"/>
        <v>0.96296296296296291</v>
      </c>
      <c r="ZU54" s="132">
        <f t="shared" si="103"/>
        <v>0</v>
      </c>
      <c r="ZW54" s="157" t="s">
        <v>70</v>
      </c>
      <c r="ZX54" s="159">
        <v>270</v>
      </c>
      <c r="ZY54" s="159">
        <v>260</v>
      </c>
      <c r="ZZ54" s="159">
        <v>8</v>
      </c>
      <c r="AAA54" s="159">
        <v>2</v>
      </c>
      <c r="AAB54" s="158">
        <f t="shared" si="104"/>
        <v>0.96296296296296291</v>
      </c>
      <c r="AAC54" s="132">
        <f t="shared" si="105"/>
        <v>0</v>
      </c>
      <c r="AAE54" s="157" t="s">
        <v>70</v>
      </c>
      <c r="AAF54" s="159">
        <v>270</v>
      </c>
      <c r="AAG54" s="159">
        <v>223</v>
      </c>
      <c r="AAH54" s="159">
        <v>7</v>
      </c>
      <c r="AAI54" s="159">
        <v>40</v>
      </c>
      <c r="AAJ54" s="158">
        <f t="shared" si="106"/>
        <v>0.82592592592592595</v>
      </c>
      <c r="AAK54" s="132">
        <f t="shared" si="107"/>
        <v>-0.13703703703703696</v>
      </c>
    </row>
    <row r="55" spans="1:713" ht="15">
      <c r="A55" s="19">
        <v>0.8</v>
      </c>
      <c r="B55" s="19"/>
      <c r="C55" s="18" t="s">
        <v>70</v>
      </c>
      <c r="D55" s="18">
        <v>270</v>
      </c>
      <c r="E55" s="18">
        <v>221</v>
      </c>
      <c r="F55" s="18">
        <v>9</v>
      </c>
      <c r="G55" s="18">
        <v>40</v>
      </c>
      <c r="H55" s="19">
        <v>0.81</v>
      </c>
      <c r="J55" s="100" t="s">
        <v>70</v>
      </c>
      <c r="K55" s="58">
        <v>270</v>
      </c>
      <c r="L55" s="58">
        <v>221</v>
      </c>
      <c r="M55" s="58">
        <v>9</v>
      </c>
      <c r="N55" s="58">
        <v>40</v>
      </c>
      <c r="O55" s="59">
        <v>0.81</v>
      </c>
      <c r="P55" s="59">
        <f t="shared" si="115"/>
        <v>0</v>
      </c>
      <c r="R55" s="18" t="s">
        <v>70</v>
      </c>
      <c r="S55" s="39">
        <v>270</v>
      </c>
      <c r="T55" s="39">
        <v>221</v>
      </c>
      <c r="U55" s="39">
        <v>9</v>
      </c>
      <c r="V55" s="39">
        <v>40</v>
      </c>
      <c r="W55" s="23">
        <v>0.81</v>
      </c>
      <c r="X55" s="19">
        <f t="shared" si="116"/>
        <v>0</v>
      </c>
      <c r="Z55" s="51" t="s">
        <v>70</v>
      </c>
      <c r="AA55" s="39">
        <v>270</v>
      </c>
      <c r="AB55" s="39">
        <v>221</v>
      </c>
      <c r="AC55" s="39">
        <v>9</v>
      </c>
      <c r="AD55" s="39">
        <v>40</v>
      </c>
      <c r="AE55" s="23">
        <v>0.81</v>
      </c>
      <c r="AF55" s="19">
        <f t="shared" si="117"/>
        <v>0</v>
      </c>
      <c r="AH55" s="23">
        <v>0.82</v>
      </c>
      <c r="AI55" s="19">
        <f t="shared" si="118"/>
        <v>-9.9999999999998979E-3</v>
      </c>
      <c r="AK55" s="18" t="s">
        <v>71</v>
      </c>
      <c r="AL55" s="18">
        <v>192</v>
      </c>
      <c r="AM55" s="18">
        <v>185</v>
      </c>
      <c r="AN55" s="18">
        <v>7</v>
      </c>
      <c r="AO55" s="18">
        <v>0</v>
      </c>
      <c r="AP55" s="19">
        <f t="shared" si="119"/>
        <v>0.96354166666666663</v>
      </c>
      <c r="AQ55" s="19">
        <f t="shared" si="137"/>
        <v>3.5416666666666652E-3</v>
      </c>
      <c r="AS55" s="18" t="s">
        <v>71</v>
      </c>
      <c r="AT55" s="18">
        <v>192</v>
      </c>
      <c r="AU55" s="18">
        <v>185</v>
      </c>
      <c r="AV55" s="18">
        <v>7</v>
      </c>
      <c r="AW55" s="18">
        <v>0</v>
      </c>
      <c r="AX55" s="19">
        <v>0.96</v>
      </c>
      <c r="AY55" s="19">
        <f t="shared" si="120"/>
        <v>-3.5416666666666652E-3</v>
      </c>
      <c r="BA55" s="18" t="s">
        <v>71</v>
      </c>
      <c r="BB55" s="18">
        <v>192</v>
      </c>
      <c r="BC55" s="18">
        <v>185</v>
      </c>
      <c r="BD55" s="18">
        <v>7</v>
      </c>
      <c r="BE55" s="18">
        <v>0</v>
      </c>
      <c r="BF55" s="19">
        <v>0.96</v>
      </c>
      <c r="BG55" s="19">
        <f t="shared" si="121"/>
        <v>0</v>
      </c>
      <c r="BI55" s="50" t="s">
        <v>71</v>
      </c>
      <c r="BJ55" s="18">
        <v>192</v>
      </c>
      <c r="BK55" s="18">
        <v>147</v>
      </c>
      <c r="BL55" s="18">
        <v>1</v>
      </c>
      <c r="BM55" s="18">
        <v>44</v>
      </c>
      <c r="BN55" s="19">
        <v>0.77</v>
      </c>
      <c r="BO55" s="19">
        <f t="shared" si="122"/>
        <v>-0.18999999999999995</v>
      </c>
      <c r="BQ55" s="18" t="s">
        <v>71</v>
      </c>
      <c r="BR55" s="18">
        <v>192</v>
      </c>
      <c r="BS55" s="18">
        <v>185</v>
      </c>
      <c r="BT55" s="18">
        <v>7</v>
      </c>
      <c r="BU55" s="18">
        <v>0</v>
      </c>
      <c r="BV55" s="19">
        <v>0.96</v>
      </c>
      <c r="BW55" s="19">
        <f t="shared" si="123"/>
        <v>0.18999999999999995</v>
      </c>
      <c r="BY55" s="18" t="s">
        <v>71</v>
      </c>
      <c r="BZ55" s="18">
        <v>192</v>
      </c>
      <c r="CA55" s="18">
        <v>185</v>
      </c>
      <c r="CB55" s="18">
        <v>7</v>
      </c>
      <c r="CC55" s="18">
        <v>0</v>
      </c>
      <c r="CD55" s="19">
        <v>0.96</v>
      </c>
      <c r="CE55" s="19">
        <f t="shared" si="124"/>
        <v>0</v>
      </c>
      <c r="CG55" s="2" t="s">
        <v>71</v>
      </c>
      <c r="CH55" s="2">
        <v>192</v>
      </c>
      <c r="CI55" s="2">
        <v>185</v>
      </c>
      <c r="CJ55" s="2">
        <v>7</v>
      </c>
      <c r="CK55" s="2">
        <v>0</v>
      </c>
      <c r="CL55" s="4">
        <v>0.96</v>
      </c>
      <c r="CM55" s="19">
        <f t="shared" si="125"/>
        <v>0</v>
      </c>
      <c r="CO55" s="2" t="s">
        <v>71</v>
      </c>
      <c r="CP55" s="2">
        <v>192</v>
      </c>
      <c r="CQ55" s="2">
        <v>185</v>
      </c>
      <c r="CR55" s="2">
        <v>7</v>
      </c>
      <c r="CS55" s="2">
        <v>0</v>
      </c>
      <c r="CT55" s="4">
        <v>0.96</v>
      </c>
      <c r="CU55" s="19">
        <f t="shared" si="126"/>
        <v>0</v>
      </c>
      <c r="CW55" s="2" t="s">
        <v>71</v>
      </c>
      <c r="CX55" s="2">
        <v>192</v>
      </c>
      <c r="CY55" s="2">
        <v>185</v>
      </c>
      <c r="CZ55" s="2">
        <v>7</v>
      </c>
      <c r="DA55" s="2">
        <v>0</v>
      </c>
      <c r="DB55" s="4">
        <v>0.96</v>
      </c>
      <c r="DC55" s="19">
        <f t="shared" si="127"/>
        <v>0</v>
      </c>
      <c r="DE55" s="2" t="s">
        <v>71</v>
      </c>
      <c r="DF55" s="2">
        <v>192</v>
      </c>
      <c r="DG55" s="2">
        <v>185</v>
      </c>
      <c r="DH55" s="2">
        <v>7</v>
      </c>
      <c r="DI55" s="2">
        <v>0</v>
      </c>
      <c r="DJ55" s="4">
        <v>0.96</v>
      </c>
      <c r="DK55" s="19">
        <f t="shared" si="128"/>
        <v>0</v>
      </c>
      <c r="DM55" s="2" t="s">
        <v>71</v>
      </c>
      <c r="DN55" s="2">
        <v>192</v>
      </c>
      <c r="DO55" s="2">
        <v>185</v>
      </c>
      <c r="DP55" s="2">
        <v>7</v>
      </c>
      <c r="DQ55" s="2">
        <v>0</v>
      </c>
      <c r="DR55" s="4">
        <v>0.96</v>
      </c>
      <c r="DS55" s="19">
        <f t="shared" si="129"/>
        <v>0</v>
      </c>
      <c r="DU55" s="2" t="s">
        <v>71</v>
      </c>
      <c r="DV55" s="2">
        <v>192</v>
      </c>
      <c r="DW55" s="2">
        <v>185</v>
      </c>
      <c r="DX55" s="2">
        <v>7</v>
      </c>
      <c r="DY55" s="2">
        <v>0</v>
      </c>
      <c r="DZ55" s="4">
        <v>0.96</v>
      </c>
      <c r="EA55" s="19">
        <f t="shared" si="130"/>
        <v>0</v>
      </c>
      <c r="EC55" s="2" t="s">
        <v>71</v>
      </c>
      <c r="ED55" s="2">
        <v>192</v>
      </c>
      <c r="EE55" s="2">
        <v>185</v>
      </c>
      <c r="EF55" s="2">
        <v>7</v>
      </c>
      <c r="EG55" s="2">
        <v>0</v>
      </c>
      <c r="EH55" s="4">
        <v>0.96</v>
      </c>
      <c r="EI55" s="19">
        <f t="shared" si="131"/>
        <v>0</v>
      </c>
      <c r="EK55" s="2" t="s">
        <v>71</v>
      </c>
      <c r="EL55" s="2">
        <v>192</v>
      </c>
      <c r="EM55" s="2">
        <v>185</v>
      </c>
      <c r="EN55" s="2">
        <v>7</v>
      </c>
      <c r="EO55" s="2">
        <v>0</v>
      </c>
      <c r="EP55" s="4">
        <v>0.96</v>
      </c>
      <c r="EQ55" s="19">
        <f t="shared" si="132"/>
        <v>0</v>
      </c>
      <c r="ES55" s="66" t="s">
        <v>71</v>
      </c>
      <c r="ET55" s="2">
        <v>192</v>
      </c>
      <c r="EU55" s="2">
        <v>185</v>
      </c>
      <c r="EV55" s="2">
        <v>7</v>
      </c>
      <c r="EW55" s="2">
        <v>0</v>
      </c>
      <c r="EX55" s="4">
        <v>0.96</v>
      </c>
      <c r="EY55" s="19">
        <f t="shared" si="133"/>
        <v>0</v>
      </c>
      <c r="FA55" s="66" t="s">
        <v>71</v>
      </c>
      <c r="FB55" s="2">
        <v>192</v>
      </c>
      <c r="FC55" s="2">
        <v>185</v>
      </c>
      <c r="FD55" s="2">
        <v>7</v>
      </c>
      <c r="FE55" s="2">
        <v>0</v>
      </c>
      <c r="FF55" s="4">
        <v>0.96</v>
      </c>
      <c r="FG55" s="19">
        <f t="shared" si="134"/>
        <v>0</v>
      </c>
      <c r="FI55" s="66" t="s">
        <v>71</v>
      </c>
      <c r="FJ55" s="2">
        <v>192</v>
      </c>
      <c r="FK55" s="2">
        <v>185</v>
      </c>
      <c r="FL55" s="2">
        <v>7</v>
      </c>
      <c r="FM55" s="2">
        <v>0</v>
      </c>
      <c r="FN55" s="4">
        <v>0.96</v>
      </c>
      <c r="FO55" s="19">
        <f t="shared" si="135"/>
        <v>0</v>
      </c>
      <c r="FQ55" s="66" t="s">
        <v>71</v>
      </c>
      <c r="FR55" s="2">
        <v>192</v>
      </c>
      <c r="FS55" s="2">
        <v>185</v>
      </c>
      <c r="FT55" s="2">
        <v>7</v>
      </c>
      <c r="FU55" s="2">
        <v>0</v>
      </c>
      <c r="FV55" s="4">
        <v>0.96</v>
      </c>
      <c r="FW55" s="19">
        <f t="shared" si="136"/>
        <v>0</v>
      </c>
      <c r="FY55" s="66" t="s">
        <v>71</v>
      </c>
      <c r="FZ55" s="2">
        <v>192</v>
      </c>
      <c r="GA55" s="2">
        <v>185</v>
      </c>
      <c r="GB55" s="2">
        <v>7</v>
      </c>
      <c r="GC55" s="2">
        <v>0</v>
      </c>
      <c r="GD55" s="4">
        <v>0.96</v>
      </c>
      <c r="GE55" s="19">
        <f t="shared" si="23"/>
        <v>0</v>
      </c>
      <c r="GG55" s="66" t="s">
        <v>71</v>
      </c>
      <c r="GH55" s="2">
        <v>192</v>
      </c>
      <c r="GI55" s="2">
        <v>185</v>
      </c>
      <c r="GJ55" s="2">
        <v>7</v>
      </c>
      <c r="GK55" s="2">
        <v>0</v>
      </c>
      <c r="GL55" s="4">
        <v>0.96</v>
      </c>
      <c r="GM55" s="19">
        <f t="shared" si="24"/>
        <v>0</v>
      </c>
      <c r="GO55" s="66" t="s">
        <v>71</v>
      </c>
      <c r="GP55" s="2">
        <v>192</v>
      </c>
      <c r="GQ55" s="2">
        <v>185</v>
      </c>
      <c r="GR55" s="2">
        <v>7</v>
      </c>
      <c r="GS55" s="2">
        <v>0</v>
      </c>
      <c r="GT55" s="4">
        <v>0.96</v>
      </c>
      <c r="GU55" s="19">
        <f t="shared" si="25"/>
        <v>0</v>
      </c>
      <c r="GW55" s="66" t="s">
        <v>71</v>
      </c>
      <c r="GX55" s="2">
        <v>192</v>
      </c>
      <c r="GY55" s="2">
        <v>185</v>
      </c>
      <c r="GZ55" s="2">
        <v>7</v>
      </c>
      <c r="HA55" s="2">
        <v>0</v>
      </c>
      <c r="HB55" s="4">
        <v>0.96</v>
      </c>
      <c r="HC55" s="19">
        <f t="shared" si="26"/>
        <v>0</v>
      </c>
      <c r="HE55" s="66" t="s">
        <v>71</v>
      </c>
      <c r="HF55" s="2">
        <v>192</v>
      </c>
      <c r="HG55" s="2">
        <v>185</v>
      </c>
      <c r="HH55" s="2">
        <v>7</v>
      </c>
      <c r="HI55" s="2">
        <v>0</v>
      </c>
      <c r="HJ55" s="4">
        <v>0.96</v>
      </c>
      <c r="HK55" s="19">
        <f t="shared" si="27"/>
        <v>0</v>
      </c>
      <c r="HM55" s="66" t="s">
        <v>71</v>
      </c>
      <c r="HN55" s="2">
        <v>192</v>
      </c>
      <c r="HO55" s="2">
        <v>185</v>
      </c>
      <c r="HP55" s="2">
        <v>7</v>
      </c>
      <c r="HQ55" s="2">
        <v>0</v>
      </c>
      <c r="HR55" s="4">
        <v>0.96</v>
      </c>
      <c r="HS55" s="19">
        <f t="shared" si="28"/>
        <v>0</v>
      </c>
      <c r="HU55" s="66" t="s">
        <v>71</v>
      </c>
      <c r="HV55" s="2">
        <v>192</v>
      </c>
      <c r="HW55" s="2">
        <v>185</v>
      </c>
      <c r="HX55" s="2">
        <v>7</v>
      </c>
      <c r="HY55" s="2">
        <v>0</v>
      </c>
      <c r="HZ55" s="4">
        <v>0.96</v>
      </c>
      <c r="IA55" s="19">
        <f t="shared" si="29"/>
        <v>0</v>
      </c>
      <c r="IC55" s="66" t="s">
        <v>71</v>
      </c>
      <c r="ID55" s="2">
        <v>192</v>
      </c>
      <c r="IE55" s="2">
        <v>185</v>
      </c>
      <c r="IF55" s="2">
        <v>7</v>
      </c>
      <c r="IG55" s="2">
        <v>0</v>
      </c>
      <c r="IH55" s="4">
        <v>0.96</v>
      </c>
      <c r="II55" s="19">
        <f t="shared" si="30"/>
        <v>0</v>
      </c>
      <c r="IK55" s="66" t="s">
        <v>71</v>
      </c>
      <c r="IL55" s="2">
        <v>192</v>
      </c>
      <c r="IM55" s="2">
        <v>185</v>
      </c>
      <c r="IN55" s="2">
        <v>7</v>
      </c>
      <c r="IO55" s="2">
        <v>0</v>
      </c>
      <c r="IP55" s="4">
        <v>0.96</v>
      </c>
      <c r="IQ55" s="19">
        <f t="shared" si="31"/>
        <v>0</v>
      </c>
      <c r="IS55" s="65" t="s">
        <v>71</v>
      </c>
      <c r="IT55" s="2">
        <v>192</v>
      </c>
      <c r="IU55" s="2">
        <v>185</v>
      </c>
      <c r="IV55" s="2">
        <v>7</v>
      </c>
      <c r="IW55" s="2">
        <v>0</v>
      </c>
      <c r="IX55" s="4">
        <v>0.96</v>
      </c>
      <c r="IY55" s="19">
        <f t="shared" si="32"/>
        <v>0</v>
      </c>
      <c r="JA55" s="65" t="s">
        <v>71</v>
      </c>
      <c r="JB55" s="2">
        <v>192</v>
      </c>
      <c r="JC55" s="2">
        <v>185</v>
      </c>
      <c r="JD55" s="2">
        <v>7</v>
      </c>
      <c r="JE55" s="2">
        <v>0</v>
      </c>
      <c r="JF55" s="4">
        <v>0.96</v>
      </c>
      <c r="JG55" s="19">
        <f t="shared" si="33"/>
        <v>0</v>
      </c>
      <c r="JI55" s="65" t="s">
        <v>71</v>
      </c>
      <c r="JJ55" s="2">
        <v>192</v>
      </c>
      <c r="JK55" s="2">
        <v>185</v>
      </c>
      <c r="JL55" s="2">
        <v>7</v>
      </c>
      <c r="JM55" s="2">
        <v>0</v>
      </c>
      <c r="JN55" s="4">
        <v>0.96</v>
      </c>
      <c r="JO55" s="19">
        <f t="shared" si="34"/>
        <v>0</v>
      </c>
      <c r="JQ55" s="65" t="s">
        <v>71</v>
      </c>
      <c r="JR55" s="2">
        <v>192</v>
      </c>
      <c r="JS55" s="2">
        <v>185</v>
      </c>
      <c r="JT55" s="2">
        <v>7</v>
      </c>
      <c r="JU55" s="2">
        <v>0</v>
      </c>
      <c r="JV55" s="4">
        <v>0.96</v>
      </c>
      <c r="JW55" s="19">
        <f t="shared" si="35"/>
        <v>0</v>
      </c>
      <c r="JY55" s="65" t="s">
        <v>71</v>
      </c>
      <c r="JZ55" s="2">
        <v>192</v>
      </c>
      <c r="KA55" s="2">
        <v>185</v>
      </c>
      <c r="KB55" s="2">
        <v>7</v>
      </c>
      <c r="KC55" s="2">
        <v>0</v>
      </c>
      <c r="KD55" s="4">
        <v>0.96</v>
      </c>
      <c r="KE55" s="19">
        <f t="shared" si="36"/>
        <v>0</v>
      </c>
      <c r="KG55" s="65" t="s">
        <v>71</v>
      </c>
      <c r="KH55" s="2">
        <v>192</v>
      </c>
      <c r="KI55" s="2">
        <v>185</v>
      </c>
      <c r="KJ55" s="2">
        <v>7</v>
      </c>
      <c r="KK55" s="2">
        <v>0</v>
      </c>
      <c r="KL55" s="4">
        <v>0.96</v>
      </c>
      <c r="KM55" s="19">
        <f t="shared" si="37"/>
        <v>0</v>
      </c>
      <c r="KO55" s="65" t="s">
        <v>71</v>
      </c>
      <c r="KP55" s="2">
        <v>192</v>
      </c>
      <c r="KQ55" s="2">
        <v>185</v>
      </c>
      <c r="KR55" s="2">
        <v>7</v>
      </c>
      <c r="KS55" s="2">
        <v>0</v>
      </c>
      <c r="KT55" s="4">
        <v>0.96</v>
      </c>
      <c r="KU55" s="19">
        <f t="shared" si="38"/>
        <v>0</v>
      </c>
      <c r="KW55" s="65" t="s">
        <v>71</v>
      </c>
      <c r="KX55" s="2">
        <v>192</v>
      </c>
      <c r="KY55" s="2">
        <v>185</v>
      </c>
      <c r="KZ55" s="2">
        <v>7</v>
      </c>
      <c r="LA55" s="2">
        <v>0</v>
      </c>
      <c r="LB55" s="4">
        <v>0.96</v>
      </c>
      <c r="LC55" s="19">
        <f t="shared" si="39"/>
        <v>0</v>
      </c>
      <c r="LE55" s="65" t="s">
        <v>71</v>
      </c>
      <c r="LF55" s="2">
        <v>192</v>
      </c>
      <c r="LG55" s="2">
        <v>185</v>
      </c>
      <c r="LH55" s="2">
        <v>7</v>
      </c>
      <c r="LI55" s="2">
        <v>0</v>
      </c>
      <c r="LJ55" s="4">
        <v>0.96</v>
      </c>
      <c r="LK55" s="19">
        <f t="shared" si="40"/>
        <v>0</v>
      </c>
      <c r="LM55" s="65" t="s">
        <v>71</v>
      </c>
      <c r="LN55" s="2">
        <v>192</v>
      </c>
      <c r="LO55" s="2">
        <v>185</v>
      </c>
      <c r="LP55" s="2">
        <v>7</v>
      </c>
      <c r="LQ55" s="2">
        <v>0</v>
      </c>
      <c r="LR55" s="4">
        <v>0.96</v>
      </c>
      <c r="LS55" s="19">
        <f t="shared" si="41"/>
        <v>0</v>
      </c>
      <c r="LU55" s="65" t="s">
        <v>71</v>
      </c>
      <c r="LV55" s="2">
        <v>192</v>
      </c>
      <c r="LW55" s="2">
        <v>185</v>
      </c>
      <c r="LX55" s="2">
        <v>7</v>
      </c>
      <c r="LY55" s="2">
        <v>0</v>
      </c>
      <c r="LZ55" s="4">
        <f>LW55/LV55</f>
        <v>0.96354166666666663</v>
      </c>
      <c r="MA55" s="19">
        <f t="shared" si="42"/>
        <v>3.5416666666666652E-3</v>
      </c>
      <c r="MC55" s="65" t="s">
        <v>71</v>
      </c>
      <c r="MD55" s="2">
        <v>192</v>
      </c>
      <c r="ME55" s="2">
        <v>185</v>
      </c>
      <c r="MF55" s="2">
        <v>7</v>
      </c>
      <c r="MG55" s="2">
        <v>0</v>
      </c>
      <c r="MH55" s="4">
        <f>ME55/MD55</f>
        <v>0.96354166666666663</v>
      </c>
      <c r="MI55" s="19">
        <f t="shared" si="43"/>
        <v>0</v>
      </c>
      <c r="MK55" s="66" t="s">
        <v>71</v>
      </c>
      <c r="ML55" s="2">
        <v>192</v>
      </c>
      <c r="MM55" s="2">
        <v>185</v>
      </c>
      <c r="MN55" s="2">
        <v>7</v>
      </c>
      <c r="MO55" s="2">
        <v>0</v>
      </c>
      <c r="MP55" s="4">
        <f>MM55/ML55</f>
        <v>0.96354166666666663</v>
      </c>
      <c r="MQ55" s="19">
        <f t="shared" si="109"/>
        <v>0</v>
      </c>
      <c r="MS55" s="65" t="s">
        <v>71</v>
      </c>
      <c r="MT55" s="2">
        <v>192</v>
      </c>
      <c r="MU55" s="2">
        <v>185</v>
      </c>
      <c r="MV55" s="2">
        <v>7</v>
      </c>
      <c r="MW55" s="2">
        <v>0</v>
      </c>
      <c r="MX55" s="4">
        <f>MU55/MT55</f>
        <v>0.96354166666666663</v>
      </c>
      <c r="MY55" s="19">
        <f t="shared" si="44"/>
        <v>0</v>
      </c>
      <c r="NA55" s="2" t="s">
        <v>71</v>
      </c>
      <c r="NB55" s="2">
        <v>192</v>
      </c>
      <c r="NC55" s="2">
        <v>185</v>
      </c>
      <c r="ND55" s="2">
        <v>7</v>
      </c>
      <c r="NE55" s="2">
        <v>0</v>
      </c>
      <c r="NF55" s="4">
        <f>NC55/NB55</f>
        <v>0.96354166666666663</v>
      </c>
      <c r="NG55" s="19">
        <f t="shared" si="45"/>
        <v>0</v>
      </c>
      <c r="NI55" s="114" t="s">
        <v>71</v>
      </c>
      <c r="NJ55" s="2">
        <v>192</v>
      </c>
      <c r="NK55" s="2">
        <v>185</v>
      </c>
      <c r="NL55" s="2">
        <v>7</v>
      </c>
      <c r="NM55" s="2">
        <v>0</v>
      </c>
      <c r="NN55" s="4">
        <f>NK55/NJ55</f>
        <v>0.96354166666666663</v>
      </c>
      <c r="NO55" s="19">
        <f t="shared" si="46"/>
        <v>0</v>
      </c>
      <c r="NQ55" s="114" t="s">
        <v>71</v>
      </c>
      <c r="NR55" s="2">
        <v>192</v>
      </c>
      <c r="NS55" s="2">
        <v>185</v>
      </c>
      <c r="NT55" s="2">
        <v>7</v>
      </c>
      <c r="NU55" s="2">
        <v>0</v>
      </c>
      <c r="NV55" s="4">
        <f>NS55/NR55</f>
        <v>0.96354166666666663</v>
      </c>
      <c r="NW55" s="19">
        <f t="shared" si="47"/>
        <v>0</v>
      </c>
      <c r="NY55" s="114" t="s">
        <v>71</v>
      </c>
      <c r="NZ55" s="2">
        <v>192</v>
      </c>
      <c r="OA55" s="2">
        <v>185</v>
      </c>
      <c r="OB55" s="2">
        <v>7</v>
      </c>
      <c r="OC55" s="2">
        <v>0</v>
      </c>
      <c r="OD55" s="4">
        <f>OA55/NZ55</f>
        <v>0.96354166666666663</v>
      </c>
      <c r="OE55" s="19">
        <f t="shared" si="48"/>
        <v>0</v>
      </c>
      <c r="OG55" s="114" t="s">
        <v>71</v>
      </c>
      <c r="OH55" s="2">
        <v>192</v>
      </c>
      <c r="OI55" s="2">
        <v>185</v>
      </c>
      <c r="OJ55" s="2">
        <v>7</v>
      </c>
      <c r="OK55" s="2">
        <v>0</v>
      </c>
      <c r="OL55" s="4">
        <f>OI55/OH55</f>
        <v>0.96354166666666663</v>
      </c>
      <c r="OM55" s="19">
        <f t="shared" si="138"/>
        <v>0</v>
      </c>
      <c r="OO55" s="114" t="s">
        <v>71</v>
      </c>
      <c r="OP55" s="2">
        <v>192</v>
      </c>
      <c r="OQ55" s="2">
        <v>185</v>
      </c>
      <c r="OR55" s="2">
        <v>7</v>
      </c>
      <c r="OS55" s="2">
        <v>0</v>
      </c>
      <c r="OT55" s="4">
        <f>OQ55/OP55</f>
        <v>0.96354166666666663</v>
      </c>
      <c r="OU55" s="19">
        <f t="shared" si="50"/>
        <v>0</v>
      </c>
      <c r="OW55" s="136" t="s">
        <v>71</v>
      </c>
      <c r="OX55" s="130">
        <v>192</v>
      </c>
      <c r="OY55" s="130">
        <v>185</v>
      </c>
      <c r="OZ55" s="130">
        <v>7</v>
      </c>
      <c r="PA55" s="130">
        <v>0</v>
      </c>
      <c r="PB55" s="131">
        <v>0.96354166666666663</v>
      </c>
      <c r="PC55" s="132">
        <v>0</v>
      </c>
      <c r="PD55" s="129"/>
      <c r="PE55" s="136" t="s">
        <v>71</v>
      </c>
      <c r="PF55" s="130">
        <v>192</v>
      </c>
      <c r="PG55" s="130">
        <v>185</v>
      </c>
      <c r="PH55" s="130">
        <v>7</v>
      </c>
      <c r="PI55" s="130">
        <v>0</v>
      </c>
      <c r="PJ55" s="131">
        <v>0.96354166666666663</v>
      </c>
      <c r="PK55" s="132">
        <v>0</v>
      </c>
      <c r="PM55" s="163" t="s">
        <v>71</v>
      </c>
      <c r="PN55" s="157">
        <v>192</v>
      </c>
      <c r="PO55" s="157">
        <v>185</v>
      </c>
      <c r="PP55" s="157">
        <v>7</v>
      </c>
      <c r="PQ55" s="157">
        <v>0</v>
      </c>
      <c r="PR55" s="158">
        <f>PO55/PN55</f>
        <v>0.96354166666666663</v>
      </c>
      <c r="PS55" s="132">
        <f t="shared" si="51"/>
        <v>0</v>
      </c>
      <c r="PT55" s="121"/>
      <c r="PU55" s="163" t="s">
        <v>71</v>
      </c>
      <c r="PV55" s="157">
        <v>192</v>
      </c>
      <c r="PW55" s="157">
        <v>185</v>
      </c>
      <c r="PX55" s="157">
        <v>7</v>
      </c>
      <c r="PY55" s="157">
        <v>0</v>
      </c>
      <c r="PZ55" s="158">
        <f>PW55/PV55</f>
        <v>0.96354166666666663</v>
      </c>
      <c r="QA55" s="132">
        <f t="shared" si="52"/>
        <v>0</v>
      </c>
      <c r="QB55" s="121"/>
      <c r="QC55" s="163" t="s">
        <v>71</v>
      </c>
      <c r="QD55" s="156">
        <v>192</v>
      </c>
      <c r="QE55" s="156">
        <v>185</v>
      </c>
      <c r="QF55" s="156">
        <v>7</v>
      </c>
      <c r="QG55" s="156">
        <v>0</v>
      </c>
      <c r="QH55" s="162">
        <v>0.96</v>
      </c>
      <c r="QI55" s="132">
        <f t="shared" si="53"/>
        <v>-3.5416666666666652E-3</v>
      </c>
      <c r="QJ55" s="121"/>
      <c r="QK55" s="163" t="s">
        <v>71</v>
      </c>
      <c r="QL55" s="156">
        <v>192</v>
      </c>
      <c r="QM55" s="156">
        <v>185</v>
      </c>
      <c r="QN55" s="156">
        <v>7</v>
      </c>
      <c r="QO55" s="156">
        <v>0</v>
      </c>
      <c r="QP55" s="162">
        <v>0.96</v>
      </c>
      <c r="QQ55" s="132">
        <f t="shared" si="54"/>
        <v>0</v>
      </c>
      <c r="QR55" s="121"/>
      <c r="QS55" s="163" t="s">
        <v>71</v>
      </c>
      <c r="QT55" s="156">
        <v>192</v>
      </c>
      <c r="QU55" s="156">
        <v>184</v>
      </c>
      <c r="QV55" s="156">
        <v>7</v>
      </c>
      <c r="QW55" s="156">
        <v>1</v>
      </c>
      <c r="QX55" s="162">
        <f>QU55/QT55</f>
        <v>0.95833333333333337</v>
      </c>
      <c r="QY55" s="158">
        <f t="shared" si="55"/>
        <v>-1.6666666666665941E-3</v>
      </c>
      <c r="QZ55" s="121"/>
      <c r="RA55" s="163" t="s">
        <v>71</v>
      </c>
      <c r="RB55" s="156">
        <v>192</v>
      </c>
      <c r="RC55" s="156">
        <v>185</v>
      </c>
      <c r="RD55" s="156">
        <v>7</v>
      </c>
      <c r="RE55" s="156">
        <v>0</v>
      </c>
      <c r="RF55" s="162">
        <v>0.95</v>
      </c>
      <c r="RG55" s="132">
        <f t="shared" si="56"/>
        <v>-8.3333333333334147E-3</v>
      </c>
      <c r="RH55" s="121">
        <v>-3</v>
      </c>
      <c r="RI55" s="121"/>
      <c r="RJ55" s="163" t="s">
        <v>71</v>
      </c>
      <c r="RK55" s="156">
        <v>192</v>
      </c>
      <c r="RL55" s="156">
        <v>185</v>
      </c>
      <c r="RM55" s="156">
        <v>7</v>
      </c>
      <c r="RN55" s="156">
        <v>0</v>
      </c>
      <c r="RO55" s="162">
        <f t="shared" si="57"/>
        <v>0.96354166666666663</v>
      </c>
      <c r="RP55" s="132">
        <f t="shared" si="58"/>
        <v>1.3541666666666674E-2</v>
      </c>
      <c r="RQ55" s="121"/>
      <c r="RR55" s="121"/>
      <c r="RS55" s="121"/>
      <c r="RT55" s="121"/>
      <c r="RU55" s="121"/>
      <c r="RV55" s="121"/>
      <c r="RW55" s="132"/>
      <c r="RX55" s="121"/>
      <c r="RY55" s="121"/>
      <c r="RZ55" s="121"/>
      <c r="SA55" s="121"/>
      <c r="SB55" s="121"/>
      <c r="SC55" s="121"/>
      <c r="SD55" s="132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U55" s="163" t="s">
        <v>71</v>
      </c>
      <c r="SV55" s="156">
        <v>192</v>
      </c>
      <c r="SW55" s="156">
        <v>185</v>
      </c>
      <c r="SX55" s="156">
        <v>7</v>
      </c>
      <c r="SY55" s="156">
        <v>0</v>
      </c>
      <c r="SZ55" s="158">
        <f t="shared" si="111"/>
        <v>0.96354166666666663</v>
      </c>
      <c r="TA55" s="132">
        <f t="shared" si="59"/>
        <v>0</v>
      </c>
      <c r="TC55" s="163" t="s">
        <v>71</v>
      </c>
      <c r="TD55" s="156">
        <v>192</v>
      </c>
      <c r="TE55" s="156">
        <v>185</v>
      </c>
      <c r="TF55" s="156">
        <v>7</v>
      </c>
      <c r="TG55" s="156">
        <v>0</v>
      </c>
      <c r="TH55" s="158">
        <f t="shared" si="60"/>
        <v>0.96354166666666663</v>
      </c>
      <c r="TI55" s="132">
        <f t="shared" si="61"/>
        <v>0</v>
      </c>
      <c r="TK55" s="163" t="s">
        <v>71</v>
      </c>
      <c r="TL55" s="156">
        <v>192</v>
      </c>
      <c r="TM55" s="156">
        <v>185</v>
      </c>
      <c r="TN55" s="156">
        <v>7</v>
      </c>
      <c r="TO55" s="156">
        <v>0</v>
      </c>
      <c r="TP55" s="158">
        <f t="shared" si="62"/>
        <v>0.96354166666666663</v>
      </c>
      <c r="TQ55" s="132">
        <f t="shared" si="63"/>
        <v>0</v>
      </c>
      <c r="TS55" s="163" t="s">
        <v>71</v>
      </c>
      <c r="TT55" s="156">
        <v>192</v>
      </c>
      <c r="TU55" s="156">
        <v>185</v>
      </c>
      <c r="TV55" s="156">
        <v>7</v>
      </c>
      <c r="TW55" s="156">
        <v>0</v>
      </c>
      <c r="TX55" s="158">
        <f t="shared" si="64"/>
        <v>0.96354166666666663</v>
      </c>
      <c r="TY55" s="132">
        <f t="shared" si="65"/>
        <v>0</v>
      </c>
      <c r="UA55" s="163" t="s">
        <v>71</v>
      </c>
      <c r="UB55" s="156">
        <v>192</v>
      </c>
      <c r="UC55" s="156">
        <v>185</v>
      </c>
      <c r="UD55" s="156">
        <v>7</v>
      </c>
      <c r="UE55" s="156">
        <v>0</v>
      </c>
      <c r="UF55" s="158">
        <f t="shared" si="66"/>
        <v>0.96354166666666663</v>
      </c>
      <c r="UG55" s="132">
        <f t="shared" si="67"/>
        <v>0</v>
      </c>
      <c r="UI55" s="163" t="s">
        <v>71</v>
      </c>
      <c r="UJ55" s="156">
        <v>192</v>
      </c>
      <c r="UK55" s="156">
        <v>185</v>
      </c>
      <c r="UL55" s="157">
        <v>7</v>
      </c>
      <c r="UM55" s="157">
        <v>0</v>
      </c>
      <c r="UN55" s="158">
        <f t="shared" si="68"/>
        <v>0.96354166666666663</v>
      </c>
      <c r="UO55" s="132">
        <f t="shared" si="69"/>
        <v>0</v>
      </c>
      <c r="UQ55" s="163" t="s">
        <v>71</v>
      </c>
      <c r="UR55" s="156">
        <v>192</v>
      </c>
      <c r="US55" s="156">
        <v>185</v>
      </c>
      <c r="UT55" s="157">
        <v>7</v>
      </c>
      <c r="UU55" s="157">
        <v>0</v>
      </c>
      <c r="UV55" s="158">
        <f t="shared" si="70"/>
        <v>0.96354166666666663</v>
      </c>
      <c r="UW55" s="132">
        <f t="shared" si="71"/>
        <v>0</v>
      </c>
      <c r="UY55" s="163" t="s">
        <v>71</v>
      </c>
      <c r="UZ55" s="156">
        <v>192</v>
      </c>
      <c r="VA55" s="156">
        <v>185</v>
      </c>
      <c r="VB55" s="157">
        <v>7</v>
      </c>
      <c r="VC55" s="157">
        <v>0</v>
      </c>
      <c r="VD55" s="158">
        <f t="shared" si="72"/>
        <v>0.96354166666666663</v>
      </c>
      <c r="VE55" s="132">
        <f t="shared" si="73"/>
        <v>0</v>
      </c>
      <c r="VG55" s="163" t="s">
        <v>71</v>
      </c>
      <c r="VH55" s="156">
        <v>192</v>
      </c>
      <c r="VI55" s="156">
        <v>185</v>
      </c>
      <c r="VJ55" s="157">
        <v>7</v>
      </c>
      <c r="VK55" s="157">
        <v>0</v>
      </c>
      <c r="VL55" s="158">
        <f t="shared" si="74"/>
        <v>0.96354166666666663</v>
      </c>
      <c r="VM55" s="132">
        <f t="shared" si="75"/>
        <v>0</v>
      </c>
      <c r="VO55" s="163" t="s">
        <v>71</v>
      </c>
      <c r="VP55" s="156">
        <v>192</v>
      </c>
      <c r="VQ55" s="156">
        <v>185</v>
      </c>
      <c r="VR55" s="157">
        <v>7</v>
      </c>
      <c r="VS55" s="157">
        <v>0</v>
      </c>
      <c r="VT55" s="158">
        <f t="shared" si="76"/>
        <v>0.96354166666666663</v>
      </c>
      <c r="VU55" s="132">
        <f t="shared" si="77"/>
        <v>0</v>
      </c>
      <c r="VW55" s="163" t="s">
        <v>71</v>
      </c>
      <c r="VX55" s="156">
        <v>192</v>
      </c>
      <c r="VY55" s="156">
        <v>185</v>
      </c>
      <c r="VZ55" s="157">
        <v>7</v>
      </c>
      <c r="WA55" s="157">
        <v>0</v>
      </c>
      <c r="WB55" s="158">
        <f t="shared" si="78"/>
        <v>0.96354166666666663</v>
      </c>
      <c r="WC55" s="132">
        <f t="shared" si="79"/>
        <v>0</v>
      </c>
      <c r="WE55" s="163" t="s">
        <v>71</v>
      </c>
      <c r="WF55" s="156">
        <v>192</v>
      </c>
      <c r="WG55" s="156">
        <v>185</v>
      </c>
      <c r="WH55" s="157">
        <v>7</v>
      </c>
      <c r="WI55" s="157">
        <v>0</v>
      </c>
      <c r="WJ55" s="158">
        <f t="shared" si="112"/>
        <v>0.96354166666666663</v>
      </c>
      <c r="WK55" s="132">
        <f t="shared" si="113"/>
        <v>0</v>
      </c>
      <c r="WM55" s="163" t="s">
        <v>71</v>
      </c>
      <c r="WN55" s="156">
        <v>192</v>
      </c>
      <c r="WO55" s="156">
        <v>185</v>
      </c>
      <c r="WP55" s="157">
        <v>7</v>
      </c>
      <c r="WQ55" s="157">
        <v>0</v>
      </c>
      <c r="WR55" s="158">
        <f t="shared" si="82"/>
        <v>0.96354166666666663</v>
      </c>
      <c r="WS55" s="132">
        <f t="shared" si="83"/>
        <v>0</v>
      </c>
      <c r="WU55" s="163" t="s">
        <v>71</v>
      </c>
      <c r="WV55" s="156">
        <v>192</v>
      </c>
      <c r="WW55" s="156">
        <v>185</v>
      </c>
      <c r="WX55" s="157">
        <v>7</v>
      </c>
      <c r="WY55" s="157">
        <v>0</v>
      </c>
      <c r="WZ55" s="158">
        <f t="shared" si="84"/>
        <v>0.96354166666666663</v>
      </c>
      <c r="XA55" s="132">
        <f t="shared" si="85"/>
        <v>0</v>
      </c>
      <c r="XC55" s="163" t="s">
        <v>71</v>
      </c>
      <c r="XD55" s="156">
        <v>192</v>
      </c>
      <c r="XE55" s="156">
        <v>185</v>
      </c>
      <c r="XF55" s="157">
        <v>7</v>
      </c>
      <c r="XG55" s="157">
        <v>0</v>
      </c>
      <c r="XH55" s="158">
        <f t="shared" si="86"/>
        <v>0.96354166666666663</v>
      </c>
      <c r="XI55" s="132">
        <f t="shared" si="87"/>
        <v>0</v>
      </c>
      <c r="XK55" s="163" t="s">
        <v>71</v>
      </c>
      <c r="XL55" s="156">
        <v>192</v>
      </c>
      <c r="XM55" s="156">
        <v>185</v>
      </c>
      <c r="XN55" s="157">
        <v>7</v>
      </c>
      <c r="XO55" s="157">
        <v>0</v>
      </c>
      <c r="XP55" s="158">
        <f t="shared" si="88"/>
        <v>0.96354166666666663</v>
      </c>
      <c r="XQ55" s="132">
        <f t="shared" si="89"/>
        <v>0</v>
      </c>
      <c r="XS55" s="163" t="s">
        <v>71</v>
      </c>
      <c r="XT55" s="156">
        <v>192</v>
      </c>
      <c r="XU55" s="156">
        <v>185</v>
      </c>
      <c r="XV55" s="157">
        <v>7</v>
      </c>
      <c r="XW55" s="157">
        <v>0</v>
      </c>
      <c r="XX55" s="158">
        <f t="shared" si="90"/>
        <v>0.96354166666666663</v>
      </c>
      <c r="XY55" s="132">
        <f t="shared" si="91"/>
        <v>0</v>
      </c>
      <c r="YA55" s="163" t="s">
        <v>71</v>
      </c>
      <c r="YB55" s="156">
        <v>192</v>
      </c>
      <c r="YC55" s="156">
        <v>185</v>
      </c>
      <c r="YD55" s="157">
        <v>7</v>
      </c>
      <c r="YE55" s="157">
        <v>0</v>
      </c>
      <c r="YF55" s="158">
        <f t="shared" si="92"/>
        <v>0.96354166666666663</v>
      </c>
      <c r="YG55" s="132">
        <f t="shared" si="93"/>
        <v>0</v>
      </c>
      <c r="YI55" s="163" t="s">
        <v>71</v>
      </c>
      <c r="YJ55" s="156">
        <v>194</v>
      </c>
      <c r="YK55" s="156">
        <v>186</v>
      </c>
      <c r="YL55" s="157">
        <v>7</v>
      </c>
      <c r="YM55" s="157">
        <v>1</v>
      </c>
      <c r="YN55" s="158">
        <f t="shared" si="94"/>
        <v>0.95876288659793818</v>
      </c>
      <c r="YO55" s="132">
        <f t="shared" si="95"/>
        <v>-4.7787800687284498E-3</v>
      </c>
      <c r="YQ55" s="163" t="s">
        <v>71</v>
      </c>
      <c r="YR55" s="156">
        <v>194</v>
      </c>
      <c r="YS55" s="156">
        <v>187</v>
      </c>
      <c r="YT55" s="157">
        <v>7</v>
      </c>
      <c r="YU55" s="157">
        <v>0</v>
      </c>
      <c r="YV55" s="158">
        <f t="shared" si="96"/>
        <v>0.96391752577319589</v>
      </c>
      <c r="YW55" s="132">
        <f t="shared" si="97"/>
        <v>5.1546391752577136E-3</v>
      </c>
      <c r="YY55" s="163" t="s">
        <v>71</v>
      </c>
      <c r="YZ55" s="156">
        <v>194</v>
      </c>
      <c r="ZA55" s="156">
        <v>187</v>
      </c>
      <c r="ZB55" s="157">
        <v>7</v>
      </c>
      <c r="ZC55" s="157">
        <v>0</v>
      </c>
      <c r="ZD55" s="158">
        <f t="shared" si="98"/>
        <v>0.96391752577319589</v>
      </c>
      <c r="ZE55" s="132">
        <f t="shared" si="99"/>
        <v>0</v>
      </c>
      <c r="ZG55" s="163" t="s">
        <v>71</v>
      </c>
      <c r="ZH55" s="156">
        <v>194</v>
      </c>
      <c r="ZI55" s="156">
        <v>187</v>
      </c>
      <c r="ZJ55" s="157">
        <v>7</v>
      </c>
      <c r="ZK55" s="157">
        <v>0</v>
      </c>
      <c r="ZL55" s="158">
        <f t="shared" si="100"/>
        <v>0.96391752577319589</v>
      </c>
      <c r="ZM55" s="132">
        <f t="shared" si="101"/>
        <v>0</v>
      </c>
      <c r="ZO55" s="163" t="s">
        <v>71</v>
      </c>
      <c r="ZP55" s="156">
        <v>194</v>
      </c>
      <c r="ZQ55" s="156">
        <v>187</v>
      </c>
      <c r="ZR55" s="157">
        <v>7</v>
      </c>
      <c r="ZS55" s="157">
        <v>0</v>
      </c>
      <c r="ZT55" s="158">
        <f t="shared" si="102"/>
        <v>0.96391752577319589</v>
      </c>
      <c r="ZU55" s="132">
        <f t="shared" si="103"/>
        <v>0</v>
      </c>
      <c r="ZW55" s="163" t="s">
        <v>71</v>
      </c>
      <c r="ZX55" s="156">
        <v>194</v>
      </c>
      <c r="ZY55" s="156">
        <v>187</v>
      </c>
      <c r="ZZ55" s="157">
        <v>7</v>
      </c>
      <c r="AAA55" s="157">
        <v>0</v>
      </c>
      <c r="AAB55" s="158">
        <f t="shared" si="104"/>
        <v>0.96391752577319589</v>
      </c>
      <c r="AAC55" s="132">
        <f t="shared" si="105"/>
        <v>0</v>
      </c>
      <c r="AAE55" s="163" t="s">
        <v>71</v>
      </c>
      <c r="AAF55" s="156">
        <v>194</v>
      </c>
      <c r="AAG55" s="156">
        <v>183</v>
      </c>
      <c r="AAH55" s="157">
        <v>11</v>
      </c>
      <c r="AAI55" s="157">
        <v>0</v>
      </c>
      <c r="AAJ55" s="158">
        <f t="shared" si="106"/>
        <v>0.94329896907216493</v>
      </c>
      <c r="AAK55" s="132">
        <f t="shared" si="107"/>
        <v>-2.0618556701030966E-2</v>
      </c>
    </row>
    <row r="56" spans="1:713" ht="15">
      <c r="A56" s="19">
        <v>0.96</v>
      </c>
      <c r="B56" s="19"/>
      <c r="C56" s="18" t="s">
        <v>71</v>
      </c>
      <c r="D56" s="18">
        <v>192</v>
      </c>
      <c r="E56" s="18">
        <v>185</v>
      </c>
      <c r="F56" s="18">
        <v>7</v>
      </c>
      <c r="G56" s="18">
        <v>0</v>
      </c>
      <c r="H56" s="19">
        <v>0.96</v>
      </c>
      <c r="J56" s="58" t="s">
        <v>71</v>
      </c>
      <c r="K56" s="58">
        <v>192</v>
      </c>
      <c r="L56" s="58">
        <v>185</v>
      </c>
      <c r="M56" s="58">
        <v>7</v>
      </c>
      <c r="N56" s="58">
        <v>0</v>
      </c>
      <c r="O56" s="59">
        <v>0.96</v>
      </c>
      <c r="P56" s="59">
        <f t="shared" si="115"/>
        <v>0</v>
      </c>
      <c r="R56" s="18" t="s">
        <v>71</v>
      </c>
      <c r="S56" s="18">
        <v>192</v>
      </c>
      <c r="T56" s="18">
        <v>185</v>
      </c>
      <c r="U56" s="18">
        <v>7</v>
      </c>
      <c r="V56" s="18">
        <v>0</v>
      </c>
      <c r="W56" s="19">
        <v>0.96</v>
      </c>
      <c r="X56" s="19">
        <f t="shared" si="116"/>
        <v>0</v>
      </c>
      <c r="Z56" s="51" t="s">
        <v>71</v>
      </c>
      <c r="AA56" s="51">
        <v>192</v>
      </c>
      <c r="AB56" s="52">
        <v>185</v>
      </c>
      <c r="AC56" s="53">
        <v>7</v>
      </c>
      <c r="AD56" s="51">
        <v>0</v>
      </c>
      <c r="AE56" s="54">
        <v>0.96</v>
      </c>
      <c r="AF56" s="19">
        <f t="shared" si="117"/>
        <v>0</v>
      </c>
      <c r="AH56" s="19">
        <v>0.96</v>
      </c>
      <c r="AI56" s="19">
        <f t="shared" si="118"/>
        <v>0</v>
      </c>
      <c r="AK56" s="18" t="s">
        <v>72</v>
      </c>
      <c r="AL56" s="18">
        <v>85</v>
      </c>
      <c r="AM56" s="18">
        <v>52</v>
      </c>
      <c r="AN56" s="18">
        <v>2</v>
      </c>
      <c r="AO56" s="18">
        <v>31</v>
      </c>
      <c r="AP56" s="19">
        <f t="shared" si="119"/>
        <v>0.61176470588235299</v>
      </c>
      <c r="AQ56" s="19">
        <f t="shared" si="137"/>
        <v>1.7647058823530015E-3</v>
      </c>
      <c r="AS56" s="18" t="s">
        <v>72</v>
      </c>
      <c r="AT56" s="18">
        <v>85</v>
      </c>
      <c r="AU56" s="18">
        <v>53</v>
      </c>
      <c r="AV56" s="18">
        <v>2</v>
      </c>
      <c r="AW56" s="18">
        <v>30</v>
      </c>
      <c r="AX56" s="19">
        <v>0.62</v>
      </c>
      <c r="AY56" s="19">
        <f t="shared" si="120"/>
        <v>8.2352941176470074E-3</v>
      </c>
      <c r="BA56" s="18" t="s">
        <v>72</v>
      </c>
      <c r="BB56" s="18">
        <v>85</v>
      </c>
      <c r="BC56" s="18">
        <v>53</v>
      </c>
      <c r="BD56" s="18">
        <v>2</v>
      </c>
      <c r="BE56" s="18">
        <v>30</v>
      </c>
      <c r="BF56" s="19">
        <v>0.62</v>
      </c>
      <c r="BG56" s="19">
        <f t="shared" si="121"/>
        <v>0</v>
      </c>
      <c r="BI56" s="18" t="s">
        <v>72</v>
      </c>
      <c r="BJ56" s="18">
        <v>85</v>
      </c>
      <c r="BK56" s="18">
        <v>54</v>
      </c>
      <c r="BL56" s="18">
        <v>2</v>
      </c>
      <c r="BM56" s="18">
        <v>29</v>
      </c>
      <c r="BN56" s="19">
        <v>0.64</v>
      </c>
      <c r="BO56" s="19">
        <f t="shared" si="122"/>
        <v>2.0000000000000018E-2</v>
      </c>
      <c r="BQ56" s="18" t="s">
        <v>72</v>
      </c>
      <c r="BR56" s="18">
        <v>85</v>
      </c>
      <c r="BS56" s="18">
        <v>54</v>
      </c>
      <c r="BT56" s="18">
        <v>2</v>
      </c>
      <c r="BU56" s="18">
        <v>29</v>
      </c>
      <c r="BV56" s="19">
        <v>0.64</v>
      </c>
      <c r="BW56" s="19">
        <f t="shared" si="123"/>
        <v>0</v>
      </c>
      <c r="BY56" s="18" t="s">
        <v>72</v>
      </c>
      <c r="BZ56" s="18">
        <v>85</v>
      </c>
      <c r="CA56" s="18">
        <v>54</v>
      </c>
      <c r="CB56" s="18">
        <v>2</v>
      </c>
      <c r="CC56" s="18">
        <v>29</v>
      </c>
      <c r="CD56" s="19">
        <v>0.64</v>
      </c>
      <c r="CE56" s="19">
        <f t="shared" si="124"/>
        <v>0</v>
      </c>
      <c r="CG56" s="2" t="s">
        <v>72</v>
      </c>
      <c r="CH56" s="2">
        <v>85</v>
      </c>
      <c r="CI56" s="2">
        <v>54</v>
      </c>
      <c r="CJ56" s="2">
        <v>2</v>
      </c>
      <c r="CK56" s="2">
        <v>29</v>
      </c>
      <c r="CL56" s="4">
        <v>0.64</v>
      </c>
      <c r="CM56" s="19">
        <f t="shared" si="125"/>
        <v>0</v>
      </c>
      <c r="CO56" s="2" t="s">
        <v>72</v>
      </c>
      <c r="CP56" s="2">
        <v>85</v>
      </c>
      <c r="CQ56" s="2">
        <v>54</v>
      </c>
      <c r="CR56" s="2">
        <v>2</v>
      </c>
      <c r="CS56" s="2">
        <v>29</v>
      </c>
      <c r="CT56" s="4">
        <v>0.64</v>
      </c>
      <c r="CU56" s="19">
        <f t="shared" si="126"/>
        <v>0</v>
      </c>
      <c r="CW56" s="2" t="s">
        <v>72</v>
      </c>
      <c r="CX56" s="2">
        <v>85</v>
      </c>
      <c r="CY56" s="2">
        <v>54</v>
      </c>
      <c r="CZ56" s="2">
        <v>2</v>
      </c>
      <c r="DA56" s="2">
        <v>29</v>
      </c>
      <c r="DB56" s="4">
        <v>0.64</v>
      </c>
      <c r="DC56" s="19">
        <f t="shared" si="127"/>
        <v>0</v>
      </c>
      <c r="DE56" s="2" t="s">
        <v>72</v>
      </c>
      <c r="DF56" s="2">
        <v>85</v>
      </c>
      <c r="DG56" s="2">
        <v>54</v>
      </c>
      <c r="DH56" s="2">
        <v>2</v>
      </c>
      <c r="DI56" s="2">
        <v>29</v>
      </c>
      <c r="DJ56" s="4">
        <v>0.64</v>
      </c>
      <c r="DK56" s="19">
        <f t="shared" si="128"/>
        <v>0</v>
      </c>
      <c r="DM56" s="2" t="s">
        <v>72</v>
      </c>
      <c r="DN56" s="2">
        <v>85</v>
      </c>
      <c r="DO56" s="2">
        <v>54</v>
      </c>
      <c r="DP56" s="2">
        <v>2</v>
      </c>
      <c r="DQ56" s="2">
        <v>29</v>
      </c>
      <c r="DR56" s="4">
        <v>0.64</v>
      </c>
      <c r="DS56" s="19">
        <f t="shared" si="129"/>
        <v>0</v>
      </c>
      <c r="DU56" s="2" t="s">
        <v>72</v>
      </c>
      <c r="DV56" s="2">
        <v>85</v>
      </c>
      <c r="DW56" s="2">
        <v>54</v>
      </c>
      <c r="DX56" s="2">
        <v>2</v>
      </c>
      <c r="DY56" s="2">
        <v>29</v>
      </c>
      <c r="DZ56" s="4">
        <v>0.64</v>
      </c>
      <c r="EA56" s="19">
        <f t="shared" si="130"/>
        <v>0</v>
      </c>
      <c r="EC56" s="2" t="s">
        <v>72</v>
      </c>
      <c r="ED56" s="2">
        <v>85</v>
      </c>
      <c r="EE56" s="2">
        <v>54</v>
      </c>
      <c r="EF56" s="2">
        <v>2</v>
      </c>
      <c r="EG56" s="2">
        <v>29</v>
      </c>
      <c r="EH56" s="4">
        <v>0.64</v>
      </c>
      <c r="EI56" s="19">
        <f t="shared" si="131"/>
        <v>0</v>
      </c>
      <c r="EK56" s="2" t="s">
        <v>72</v>
      </c>
      <c r="EL56" s="2">
        <v>85</v>
      </c>
      <c r="EM56" s="2">
        <v>54</v>
      </c>
      <c r="EN56" s="2">
        <v>2</v>
      </c>
      <c r="EO56" s="2">
        <v>29</v>
      </c>
      <c r="EP56" s="4">
        <v>0.64</v>
      </c>
      <c r="EQ56" s="19">
        <f t="shared" si="132"/>
        <v>0</v>
      </c>
      <c r="ES56" s="2" t="s">
        <v>72</v>
      </c>
      <c r="ET56" s="2">
        <v>85</v>
      </c>
      <c r="EU56" s="2">
        <v>54</v>
      </c>
      <c r="EV56" s="2">
        <v>2</v>
      </c>
      <c r="EW56" s="2">
        <v>29</v>
      </c>
      <c r="EX56" s="4">
        <v>0.64</v>
      </c>
      <c r="EY56" s="19">
        <f t="shared" si="133"/>
        <v>0</v>
      </c>
      <c r="FA56" s="2" t="s">
        <v>72</v>
      </c>
      <c r="FB56" s="2">
        <v>85</v>
      </c>
      <c r="FC56" s="2">
        <v>54</v>
      </c>
      <c r="FD56" s="2">
        <v>2</v>
      </c>
      <c r="FE56" s="2">
        <v>29</v>
      </c>
      <c r="FF56" s="4">
        <v>0.64</v>
      </c>
      <c r="FG56" s="19">
        <f t="shared" si="134"/>
        <v>0</v>
      </c>
      <c r="FI56" s="2" t="s">
        <v>72</v>
      </c>
      <c r="FJ56" s="2">
        <v>85</v>
      </c>
      <c r="FK56" s="2">
        <v>54</v>
      </c>
      <c r="FL56" s="2">
        <v>2</v>
      </c>
      <c r="FM56" s="2">
        <v>29</v>
      </c>
      <c r="FN56" s="4">
        <v>0.64</v>
      </c>
      <c r="FO56" s="19">
        <f t="shared" si="135"/>
        <v>0</v>
      </c>
      <c r="FQ56" s="2" t="s">
        <v>72</v>
      </c>
      <c r="FR56" s="2">
        <v>85</v>
      </c>
      <c r="FS56" s="2">
        <v>54</v>
      </c>
      <c r="FT56" s="2">
        <v>2</v>
      </c>
      <c r="FU56" s="2">
        <v>29</v>
      </c>
      <c r="FV56" s="4">
        <v>0.64</v>
      </c>
      <c r="FW56" s="19">
        <f t="shared" si="136"/>
        <v>0</v>
      </c>
      <c r="FY56" s="2" t="s">
        <v>72</v>
      </c>
      <c r="FZ56" s="2">
        <v>85</v>
      </c>
      <c r="GA56" s="2">
        <v>54</v>
      </c>
      <c r="GB56" s="2">
        <v>2</v>
      </c>
      <c r="GC56" s="2">
        <v>29</v>
      </c>
      <c r="GD56" s="4">
        <v>0.64</v>
      </c>
      <c r="GE56" s="19">
        <f t="shared" si="23"/>
        <v>0</v>
      </c>
      <c r="GG56" s="2" t="s">
        <v>72</v>
      </c>
      <c r="GH56" s="2">
        <v>85</v>
      </c>
      <c r="GI56" s="2">
        <v>54</v>
      </c>
      <c r="GJ56" s="2">
        <v>2</v>
      </c>
      <c r="GK56" s="2">
        <v>29</v>
      </c>
      <c r="GL56" s="4">
        <v>0.64</v>
      </c>
      <c r="GM56" s="19">
        <f t="shared" si="24"/>
        <v>0</v>
      </c>
      <c r="GO56" s="2" t="s">
        <v>72</v>
      </c>
      <c r="GP56" s="2">
        <v>85</v>
      </c>
      <c r="GQ56" s="2">
        <v>54</v>
      </c>
      <c r="GR56" s="2">
        <v>2</v>
      </c>
      <c r="GS56" s="2">
        <v>29</v>
      </c>
      <c r="GT56" s="4">
        <v>0.64</v>
      </c>
      <c r="GU56" s="19">
        <f t="shared" si="25"/>
        <v>0</v>
      </c>
      <c r="GW56" s="2" t="s">
        <v>72</v>
      </c>
      <c r="GX56" s="2">
        <v>85</v>
      </c>
      <c r="GY56" s="2">
        <v>54</v>
      </c>
      <c r="GZ56" s="2">
        <v>2</v>
      </c>
      <c r="HA56" s="2">
        <v>29</v>
      </c>
      <c r="HB56" s="4">
        <v>0.64</v>
      </c>
      <c r="HC56" s="19">
        <f t="shared" si="26"/>
        <v>0</v>
      </c>
      <c r="HE56" s="2" t="s">
        <v>72</v>
      </c>
      <c r="HF56" s="2">
        <v>85</v>
      </c>
      <c r="HG56" s="2">
        <v>54</v>
      </c>
      <c r="HH56" s="2">
        <v>2</v>
      </c>
      <c r="HI56" s="2">
        <v>29</v>
      </c>
      <c r="HJ56" s="4">
        <v>0.64</v>
      </c>
      <c r="HK56" s="19">
        <f t="shared" si="27"/>
        <v>0</v>
      </c>
      <c r="HM56" s="2" t="s">
        <v>72</v>
      </c>
      <c r="HN56" s="2">
        <v>85</v>
      </c>
      <c r="HO56" s="2">
        <v>54</v>
      </c>
      <c r="HP56" s="2">
        <v>2</v>
      </c>
      <c r="HQ56" s="2">
        <v>29</v>
      </c>
      <c r="HR56" s="4">
        <v>0.64</v>
      </c>
      <c r="HS56" s="19">
        <f t="shared" si="28"/>
        <v>0</v>
      </c>
      <c r="HU56" s="2" t="s">
        <v>72</v>
      </c>
      <c r="HV56" s="2">
        <v>85</v>
      </c>
      <c r="HW56" s="2">
        <v>54</v>
      </c>
      <c r="HX56" s="2">
        <v>2</v>
      </c>
      <c r="HY56" s="2">
        <v>29</v>
      </c>
      <c r="HZ56" s="4">
        <v>0.64</v>
      </c>
      <c r="IA56" s="19">
        <f t="shared" si="29"/>
        <v>0</v>
      </c>
      <c r="IC56" s="2" t="s">
        <v>72</v>
      </c>
      <c r="ID56" s="2">
        <v>85</v>
      </c>
      <c r="IE56" s="2">
        <v>54</v>
      </c>
      <c r="IF56" s="2">
        <v>2</v>
      </c>
      <c r="IG56" s="2">
        <v>29</v>
      </c>
      <c r="IH56" s="4">
        <v>0.64</v>
      </c>
      <c r="II56" s="19">
        <f t="shared" si="30"/>
        <v>0</v>
      </c>
      <c r="IK56" s="2" t="s">
        <v>72</v>
      </c>
      <c r="IL56" s="2">
        <v>85</v>
      </c>
      <c r="IM56" s="2">
        <v>54</v>
      </c>
      <c r="IN56" s="2">
        <v>2</v>
      </c>
      <c r="IO56" s="2">
        <v>29</v>
      </c>
      <c r="IP56" s="4">
        <v>0.64</v>
      </c>
      <c r="IQ56" s="19">
        <f t="shared" si="31"/>
        <v>0</v>
      </c>
      <c r="IS56" s="2" t="s">
        <v>72</v>
      </c>
      <c r="IT56" s="2">
        <v>85</v>
      </c>
      <c r="IU56" s="2">
        <v>54</v>
      </c>
      <c r="IV56" s="2">
        <v>2</v>
      </c>
      <c r="IW56" s="2">
        <v>29</v>
      </c>
      <c r="IX56" s="4">
        <v>0.64</v>
      </c>
      <c r="IY56" s="19">
        <f t="shared" si="32"/>
        <v>0</v>
      </c>
      <c r="JA56" s="2" t="s">
        <v>72</v>
      </c>
      <c r="JB56" s="2">
        <v>85</v>
      </c>
      <c r="JC56" s="2">
        <v>54</v>
      </c>
      <c r="JD56" s="2">
        <v>2</v>
      </c>
      <c r="JE56" s="2">
        <v>29</v>
      </c>
      <c r="JF56" s="4">
        <v>0.64</v>
      </c>
      <c r="JG56" s="19">
        <f t="shared" si="33"/>
        <v>0</v>
      </c>
      <c r="JI56" s="2" t="s">
        <v>72</v>
      </c>
      <c r="JJ56" s="2">
        <v>85</v>
      </c>
      <c r="JK56" s="2">
        <v>54</v>
      </c>
      <c r="JL56" s="2">
        <v>2</v>
      </c>
      <c r="JM56" s="2">
        <v>29</v>
      </c>
      <c r="JN56" s="4">
        <v>0.64</v>
      </c>
      <c r="JO56" s="19">
        <f t="shared" si="34"/>
        <v>0</v>
      </c>
      <c r="JQ56" s="2" t="s">
        <v>72</v>
      </c>
      <c r="JR56" s="2">
        <v>85</v>
      </c>
      <c r="JS56" s="2">
        <v>54</v>
      </c>
      <c r="JT56" s="2">
        <v>2</v>
      </c>
      <c r="JU56" s="2">
        <v>29</v>
      </c>
      <c r="JV56" s="4">
        <v>0.64</v>
      </c>
      <c r="JW56" s="19">
        <f t="shared" si="35"/>
        <v>0</v>
      </c>
      <c r="JY56" s="2" t="s">
        <v>72</v>
      </c>
      <c r="JZ56" s="2">
        <v>85</v>
      </c>
      <c r="KA56" s="2">
        <v>54</v>
      </c>
      <c r="KB56" s="2">
        <v>2</v>
      </c>
      <c r="KC56" s="2">
        <v>29</v>
      </c>
      <c r="KD56" s="4">
        <v>0.64</v>
      </c>
      <c r="KE56" s="19">
        <f t="shared" si="36"/>
        <v>0</v>
      </c>
      <c r="KG56" s="2" t="s">
        <v>72</v>
      </c>
      <c r="KH56" s="2">
        <v>85</v>
      </c>
      <c r="KI56" s="2">
        <v>54</v>
      </c>
      <c r="KJ56" s="2">
        <v>2</v>
      </c>
      <c r="KK56" s="2">
        <v>29</v>
      </c>
      <c r="KL56" s="4">
        <v>0.64</v>
      </c>
      <c r="KM56" s="19">
        <f t="shared" si="37"/>
        <v>0</v>
      </c>
      <c r="KO56" s="2" t="s">
        <v>72</v>
      </c>
      <c r="KP56" s="2">
        <v>85</v>
      </c>
      <c r="KQ56" s="2">
        <v>54</v>
      </c>
      <c r="KR56" s="2">
        <v>2</v>
      </c>
      <c r="KS56" s="2">
        <v>29</v>
      </c>
      <c r="KT56" s="4">
        <v>0.64</v>
      </c>
      <c r="KU56" s="19">
        <f t="shared" si="38"/>
        <v>0</v>
      </c>
      <c r="KW56" s="2" t="s">
        <v>72</v>
      </c>
      <c r="KX56" s="2">
        <v>85</v>
      </c>
      <c r="KY56" s="2">
        <v>54</v>
      </c>
      <c r="KZ56" s="2">
        <v>2</v>
      </c>
      <c r="LA56" s="2">
        <v>29</v>
      </c>
      <c r="LB56" s="4">
        <v>0.64</v>
      </c>
      <c r="LC56" s="19">
        <f t="shared" si="39"/>
        <v>0</v>
      </c>
      <c r="LE56" s="2" t="s">
        <v>72</v>
      </c>
      <c r="LF56" s="2">
        <v>85</v>
      </c>
      <c r="LG56" s="2">
        <v>54</v>
      </c>
      <c r="LH56" s="2">
        <v>2</v>
      </c>
      <c r="LI56" s="2">
        <v>29</v>
      </c>
      <c r="LJ56" s="4">
        <v>0.64</v>
      </c>
      <c r="LK56" s="19">
        <f t="shared" si="40"/>
        <v>0</v>
      </c>
      <c r="LM56" s="2" t="s">
        <v>72</v>
      </c>
      <c r="LN56" s="2">
        <v>85</v>
      </c>
      <c r="LO56" s="2">
        <v>54</v>
      </c>
      <c r="LP56" s="2">
        <v>2</v>
      </c>
      <c r="LQ56" s="2">
        <v>29</v>
      </c>
      <c r="LR56" s="4">
        <v>0.64</v>
      </c>
      <c r="LS56" s="19">
        <f t="shared" si="41"/>
        <v>0</v>
      </c>
      <c r="LU56" s="2" t="s">
        <v>72</v>
      </c>
      <c r="LV56" s="2">
        <v>85</v>
      </c>
      <c r="LW56" s="2">
        <v>54</v>
      </c>
      <c r="LX56" s="2">
        <v>2</v>
      </c>
      <c r="LY56" s="2">
        <v>29</v>
      </c>
      <c r="LZ56" s="4">
        <v>0.64</v>
      </c>
      <c r="MA56" s="19">
        <f t="shared" si="42"/>
        <v>0</v>
      </c>
      <c r="MC56" s="2" t="s">
        <v>72</v>
      </c>
      <c r="MD56" s="2">
        <v>85</v>
      </c>
      <c r="ME56" s="2">
        <v>54</v>
      </c>
      <c r="MF56" s="2">
        <v>2</v>
      </c>
      <c r="MG56" s="2">
        <v>29</v>
      </c>
      <c r="MH56" s="4">
        <f t="shared" si="108"/>
        <v>0.63529411764705879</v>
      </c>
      <c r="MI56" s="19">
        <f t="shared" si="43"/>
        <v>-4.7058823529412264E-3</v>
      </c>
      <c r="MK56" s="2" t="s">
        <v>72</v>
      </c>
      <c r="ML56" s="2">
        <v>85</v>
      </c>
      <c r="MM56" s="2">
        <v>54</v>
      </c>
      <c r="MN56" s="2">
        <v>2</v>
      </c>
      <c r="MO56" s="2">
        <v>29</v>
      </c>
      <c r="MP56" s="4">
        <v>0.64</v>
      </c>
      <c r="MQ56" s="19">
        <f t="shared" si="109"/>
        <v>4.7058823529412264E-3</v>
      </c>
      <c r="MS56" s="2" t="s">
        <v>72</v>
      </c>
      <c r="MT56" s="2">
        <v>85</v>
      </c>
      <c r="MU56" s="2">
        <v>54</v>
      </c>
      <c r="MV56" s="2">
        <v>2</v>
      </c>
      <c r="MW56" s="2">
        <v>29</v>
      </c>
      <c r="MX56" s="4">
        <v>0.64</v>
      </c>
      <c r="MY56" s="19">
        <f t="shared" si="44"/>
        <v>0</v>
      </c>
      <c r="NA56" s="2" t="s">
        <v>72</v>
      </c>
      <c r="NB56" s="2">
        <v>85</v>
      </c>
      <c r="NC56" s="2">
        <v>54</v>
      </c>
      <c r="ND56" s="2">
        <v>2</v>
      </c>
      <c r="NE56" s="2">
        <v>29</v>
      </c>
      <c r="NF56" s="4">
        <v>0.64</v>
      </c>
      <c r="NG56" s="19">
        <f t="shared" si="45"/>
        <v>0</v>
      </c>
      <c r="NI56" s="2" t="s">
        <v>72</v>
      </c>
      <c r="NJ56" s="2">
        <v>85</v>
      </c>
      <c r="NK56" s="2">
        <v>54</v>
      </c>
      <c r="NL56" s="2">
        <v>2</v>
      </c>
      <c r="NM56" s="2">
        <v>29</v>
      </c>
      <c r="NN56" s="4">
        <v>0.64</v>
      </c>
      <c r="NO56" s="19">
        <f t="shared" si="46"/>
        <v>0</v>
      </c>
      <c r="NQ56" s="2" t="s">
        <v>72</v>
      </c>
      <c r="NR56" s="2">
        <v>85</v>
      </c>
      <c r="NS56" s="2">
        <v>54</v>
      </c>
      <c r="NT56" s="2">
        <v>2</v>
      </c>
      <c r="NU56" s="2">
        <v>29</v>
      </c>
      <c r="NV56" s="4">
        <v>0.64</v>
      </c>
      <c r="NW56" s="19">
        <f t="shared" si="47"/>
        <v>0</v>
      </c>
      <c r="NY56" s="2" t="s">
        <v>72</v>
      </c>
      <c r="NZ56" s="2">
        <v>85</v>
      </c>
      <c r="OA56" s="2">
        <v>54</v>
      </c>
      <c r="OB56" s="2">
        <v>2</v>
      </c>
      <c r="OC56" s="2">
        <v>29</v>
      </c>
      <c r="OD56" s="4">
        <v>0.64</v>
      </c>
      <c r="OE56" s="19">
        <f t="shared" si="48"/>
        <v>0</v>
      </c>
      <c r="OG56" s="2" t="s">
        <v>72</v>
      </c>
      <c r="OH56" s="2">
        <v>85</v>
      </c>
      <c r="OI56" s="2">
        <v>54</v>
      </c>
      <c r="OJ56" s="2">
        <v>2</v>
      </c>
      <c r="OK56" s="2">
        <v>29</v>
      </c>
      <c r="OL56" s="4">
        <v>0.64</v>
      </c>
      <c r="OM56" s="19">
        <f t="shared" si="138"/>
        <v>0</v>
      </c>
      <c r="OO56" s="2" t="s">
        <v>72</v>
      </c>
      <c r="OP56" s="2">
        <v>85</v>
      </c>
      <c r="OQ56" s="2">
        <v>54</v>
      </c>
      <c r="OR56" s="2">
        <v>2</v>
      </c>
      <c r="OS56" s="2">
        <v>29</v>
      </c>
      <c r="OT56" s="4">
        <f t="shared" si="110"/>
        <v>0.63529411764705879</v>
      </c>
      <c r="OU56" s="19">
        <f t="shared" si="50"/>
        <v>-4.7058823529412264E-3</v>
      </c>
      <c r="OW56" s="129" t="s">
        <v>72</v>
      </c>
      <c r="OX56" s="129">
        <v>85</v>
      </c>
      <c r="OY56" s="129">
        <v>54</v>
      </c>
      <c r="OZ56" s="129">
        <v>2</v>
      </c>
      <c r="PA56" s="129">
        <v>29</v>
      </c>
      <c r="PB56" s="135">
        <v>0.64</v>
      </c>
      <c r="PC56" s="132">
        <v>0</v>
      </c>
      <c r="PD56" s="129"/>
      <c r="PE56" s="129" t="s">
        <v>72</v>
      </c>
      <c r="PF56" s="129">
        <v>85</v>
      </c>
      <c r="PG56" s="129">
        <v>54</v>
      </c>
      <c r="PH56" s="129">
        <v>2</v>
      </c>
      <c r="PI56" s="129">
        <v>29</v>
      </c>
      <c r="PJ56" s="135">
        <v>0.64</v>
      </c>
      <c r="PK56" s="132">
        <v>0</v>
      </c>
      <c r="PM56" s="156" t="s">
        <v>72</v>
      </c>
      <c r="PN56" s="156">
        <v>85</v>
      </c>
      <c r="PO56" s="156">
        <v>54</v>
      </c>
      <c r="PP56" s="156">
        <v>2</v>
      </c>
      <c r="PQ56" s="156">
        <v>29</v>
      </c>
      <c r="PR56" s="162">
        <v>0.64</v>
      </c>
      <c r="PS56" s="132">
        <f t="shared" si="51"/>
        <v>0</v>
      </c>
      <c r="PT56" s="121"/>
      <c r="PU56" s="156" t="s">
        <v>72</v>
      </c>
      <c r="PV56" s="156">
        <v>85</v>
      </c>
      <c r="PW56" s="156">
        <v>54</v>
      </c>
      <c r="PX56" s="156">
        <v>2</v>
      </c>
      <c r="PY56" s="156">
        <v>29</v>
      </c>
      <c r="PZ56" s="162">
        <v>0.64</v>
      </c>
      <c r="QA56" s="132">
        <f t="shared" si="52"/>
        <v>0</v>
      </c>
      <c r="QB56" s="121"/>
      <c r="QC56" s="156" t="s">
        <v>72</v>
      </c>
      <c r="QD56" s="156">
        <v>85</v>
      </c>
      <c r="QE56" s="156">
        <v>54</v>
      </c>
      <c r="QF56" s="156">
        <v>2</v>
      </c>
      <c r="QG56" s="156">
        <v>29</v>
      </c>
      <c r="QH56" s="162">
        <v>0.64</v>
      </c>
      <c r="QI56" s="132">
        <f t="shared" si="53"/>
        <v>0</v>
      </c>
      <c r="QJ56" s="121"/>
      <c r="QK56" s="156" t="s">
        <v>72</v>
      </c>
      <c r="QL56" s="156">
        <v>85</v>
      </c>
      <c r="QM56" s="156">
        <v>54</v>
      </c>
      <c r="QN56" s="156">
        <v>2</v>
      </c>
      <c r="QO56" s="156">
        <v>29</v>
      </c>
      <c r="QP56" s="162">
        <v>0.64</v>
      </c>
      <c r="QQ56" s="132">
        <f t="shared" si="54"/>
        <v>0</v>
      </c>
      <c r="QR56" s="121"/>
      <c r="QS56" s="156" t="s">
        <v>72</v>
      </c>
      <c r="QT56" s="156">
        <v>85</v>
      </c>
      <c r="QU56" s="156">
        <v>53</v>
      </c>
      <c r="QV56" s="156">
        <v>2</v>
      </c>
      <c r="QW56" s="156">
        <v>30</v>
      </c>
      <c r="QX56" s="162">
        <v>0.62</v>
      </c>
      <c r="QY56" s="158">
        <f t="shared" si="55"/>
        <v>-2.0000000000000018E-2</v>
      </c>
      <c r="QZ56" s="121"/>
      <c r="RA56" s="156" t="s">
        <v>72</v>
      </c>
      <c r="RB56" s="156">
        <v>85</v>
      </c>
      <c r="RC56" s="156">
        <v>54</v>
      </c>
      <c r="RD56" s="156">
        <v>2</v>
      </c>
      <c r="RE56" s="156">
        <v>29</v>
      </c>
      <c r="RF56" s="162">
        <v>0.64</v>
      </c>
      <c r="RG56" s="132">
        <f t="shared" si="56"/>
        <v>2.0000000000000018E-2</v>
      </c>
      <c r="RH56" s="121">
        <v>1</v>
      </c>
      <c r="RI56" s="121"/>
      <c r="RJ56" s="156" t="s">
        <v>72</v>
      </c>
      <c r="RK56" s="156">
        <v>85</v>
      </c>
      <c r="RL56" s="156">
        <v>53</v>
      </c>
      <c r="RM56" s="156">
        <v>2</v>
      </c>
      <c r="RN56" s="156">
        <v>30</v>
      </c>
      <c r="RO56" s="162">
        <f t="shared" si="57"/>
        <v>0.62352941176470589</v>
      </c>
      <c r="RP56" s="132">
        <f t="shared" si="58"/>
        <v>-1.6470588235294126E-2</v>
      </c>
      <c r="RQ56" s="121"/>
      <c r="RR56" s="121"/>
      <c r="RS56" s="121"/>
      <c r="RT56" s="121"/>
      <c r="RU56" s="121"/>
      <c r="RV56" s="121"/>
      <c r="RW56" s="132"/>
      <c r="RX56" s="121"/>
      <c r="RY56" s="121"/>
      <c r="RZ56" s="121"/>
      <c r="SA56" s="121"/>
      <c r="SB56" s="121"/>
      <c r="SC56" s="121"/>
      <c r="SD56" s="132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U56" s="157" t="s">
        <v>72</v>
      </c>
      <c r="SV56" s="157">
        <v>85</v>
      </c>
      <c r="SW56" s="157">
        <v>54</v>
      </c>
      <c r="SX56" s="157">
        <v>2</v>
      </c>
      <c r="SY56" s="157">
        <v>29</v>
      </c>
      <c r="SZ56" s="158">
        <f t="shared" si="111"/>
        <v>0.63529411764705879</v>
      </c>
      <c r="TA56" s="132">
        <f t="shared" si="59"/>
        <v>1.1764705882352899E-2</v>
      </c>
      <c r="TC56" s="157" t="s">
        <v>72</v>
      </c>
      <c r="TD56" s="157">
        <v>85</v>
      </c>
      <c r="TE56" s="157">
        <v>53</v>
      </c>
      <c r="TF56" s="157">
        <v>2</v>
      </c>
      <c r="TG56" s="157">
        <v>30</v>
      </c>
      <c r="TH56" s="158">
        <f t="shared" si="60"/>
        <v>0.62352941176470589</v>
      </c>
      <c r="TI56" s="132">
        <f t="shared" si="61"/>
        <v>-1.1764705882352899E-2</v>
      </c>
      <c r="TK56" s="157" t="s">
        <v>72</v>
      </c>
      <c r="TL56" s="157">
        <v>85</v>
      </c>
      <c r="TM56" s="157">
        <v>54</v>
      </c>
      <c r="TN56" s="157">
        <v>2</v>
      </c>
      <c r="TO56" s="157">
        <v>29</v>
      </c>
      <c r="TP56" s="158">
        <f t="shared" si="62"/>
        <v>0.63529411764705879</v>
      </c>
      <c r="TQ56" s="132">
        <f t="shared" si="63"/>
        <v>1.1764705882352899E-2</v>
      </c>
      <c r="TS56" s="157" t="s">
        <v>72</v>
      </c>
      <c r="TT56" s="157">
        <v>85</v>
      </c>
      <c r="TU56" s="157">
        <v>53</v>
      </c>
      <c r="TV56" s="157">
        <v>2</v>
      </c>
      <c r="TW56" s="157">
        <v>30</v>
      </c>
      <c r="TX56" s="158">
        <f t="shared" si="64"/>
        <v>0.62352941176470589</v>
      </c>
      <c r="TY56" s="132">
        <f t="shared" si="65"/>
        <v>-1.1764705882352899E-2</v>
      </c>
      <c r="UA56" s="157" t="s">
        <v>72</v>
      </c>
      <c r="UB56" s="157">
        <v>85</v>
      </c>
      <c r="UC56" s="157">
        <v>53</v>
      </c>
      <c r="UD56" s="157">
        <v>2</v>
      </c>
      <c r="UE56" s="157">
        <v>30</v>
      </c>
      <c r="UF56" s="158">
        <f t="shared" si="66"/>
        <v>0.62352941176470589</v>
      </c>
      <c r="UG56" s="132">
        <f t="shared" si="67"/>
        <v>0</v>
      </c>
      <c r="UI56" s="157" t="s">
        <v>72</v>
      </c>
      <c r="UJ56" s="157">
        <v>85</v>
      </c>
      <c r="UK56" s="157">
        <v>54</v>
      </c>
      <c r="UL56" s="157">
        <v>2</v>
      </c>
      <c r="UM56" s="157">
        <v>29</v>
      </c>
      <c r="UN56" s="158">
        <f t="shared" si="68"/>
        <v>0.63529411764705879</v>
      </c>
      <c r="UO56" s="132">
        <f t="shared" si="69"/>
        <v>1.1764705882352899E-2</v>
      </c>
      <c r="UQ56" s="157" t="s">
        <v>72</v>
      </c>
      <c r="UR56" s="157">
        <v>85</v>
      </c>
      <c r="US56" s="157">
        <v>54</v>
      </c>
      <c r="UT56" s="157">
        <v>2</v>
      </c>
      <c r="UU56" s="157">
        <v>29</v>
      </c>
      <c r="UV56" s="158">
        <f t="shared" si="70"/>
        <v>0.63529411764705879</v>
      </c>
      <c r="UW56" s="132">
        <f t="shared" si="71"/>
        <v>0</v>
      </c>
      <c r="UY56" s="157" t="s">
        <v>72</v>
      </c>
      <c r="UZ56" s="157">
        <v>85</v>
      </c>
      <c r="VA56" s="157">
        <v>54</v>
      </c>
      <c r="VB56" s="157">
        <v>2</v>
      </c>
      <c r="VC56" s="157">
        <v>29</v>
      </c>
      <c r="VD56" s="158">
        <f t="shared" si="72"/>
        <v>0.63529411764705879</v>
      </c>
      <c r="VE56" s="132">
        <f t="shared" si="73"/>
        <v>0</v>
      </c>
      <c r="VG56" s="157" t="s">
        <v>72</v>
      </c>
      <c r="VH56" s="157">
        <v>85</v>
      </c>
      <c r="VI56" s="157">
        <v>54</v>
      </c>
      <c r="VJ56" s="157">
        <v>2</v>
      </c>
      <c r="VK56" s="157">
        <v>29</v>
      </c>
      <c r="VL56" s="158">
        <f t="shared" si="74"/>
        <v>0.63529411764705879</v>
      </c>
      <c r="VM56" s="132">
        <f t="shared" si="75"/>
        <v>0</v>
      </c>
      <c r="VO56" s="157" t="s">
        <v>72</v>
      </c>
      <c r="VP56" s="157">
        <v>85</v>
      </c>
      <c r="VQ56" s="157">
        <v>54</v>
      </c>
      <c r="VR56" s="157">
        <v>2</v>
      </c>
      <c r="VS56" s="157">
        <v>29</v>
      </c>
      <c r="VT56" s="158">
        <f t="shared" si="76"/>
        <v>0.63529411764705879</v>
      </c>
      <c r="VU56" s="132">
        <f t="shared" si="77"/>
        <v>0</v>
      </c>
      <c r="VW56" s="157" t="s">
        <v>72</v>
      </c>
      <c r="VX56" s="157">
        <v>85</v>
      </c>
      <c r="VY56" s="157">
        <v>54</v>
      </c>
      <c r="VZ56" s="157">
        <v>2</v>
      </c>
      <c r="WA56" s="157">
        <v>29</v>
      </c>
      <c r="WB56" s="158">
        <f t="shared" si="78"/>
        <v>0.63529411764705879</v>
      </c>
      <c r="WC56" s="132">
        <f t="shared" si="79"/>
        <v>0</v>
      </c>
      <c r="WE56" s="157" t="s">
        <v>72</v>
      </c>
      <c r="WF56" s="157">
        <v>85</v>
      </c>
      <c r="WG56" s="157">
        <v>54</v>
      </c>
      <c r="WH56" s="157">
        <v>2</v>
      </c>
      <c r="WI56" s="157">
        <v>29</v>
      </c>
      <c r="WJ56" s="158">
        <f t="shared" si="112"/>
        <v>0.63529411764705879</v>
      </c>
      <c r="WK56" s="132">
        <f t="shared" si="113"/>
        <v>0</v>
      </c>
      <c r="WM56" s="157" t="s">
        <v>72</v>
      </c>
      <c r="WN56" s="157">
        <v>85</v>
      </c>
      <c r="WO56" s="157">
        <v>54</v>
      </c>
      <c r="WP56" s="157">
        <v>2</v>
      </c>
      <c r="WQ56" s="157">
        <v>29</v>
      </c>
      <c r="WR56" s="158">
        <f t="shared" si="82"/>
        <v>0.63529411764705879</v>
      </c>
      <c r="WS56" s="132">
        <f t="shared" si="83"/>
        <v>0</v>
      </c>
      <c r="WU56" s="157" t="s">
        <v>72</v>
      </c>
      <c r="WV56" s="157">
        <v>85</v>
      </c>
      <c r="WW56" s="157">
        <v>54</v>
      </c>
      <c r="WX56" s="157">
        <v>2</v>
      </c>
      <c r="WY56" s="157">
        <v>29</v>
      </c>
      <c r="WZ56" s="158">
        <f t="shared" si="84"/>
        <v>0.63529411764705879</v>
      </c>
      <c r="XA56" s="132">
        <f t="shared" si="85"/>
        <v>0</v>
      </c>
      <c r="XC56" s="157" t="s">
        <v>72</v>
      </c>
      <c r="XD56" s="157">
        <v>85</v>
      </c>
      <c r="XE56" s="157">
        <v>54</v>
      </c>
      <c r="XF56" s="157">
        <v>2</v>
      </c>
      <c r="XG56" s="157">
        <v>29</v>
      </c>
      <c r="XH56" s="158">
        <f t="shared" si="86"/>
        <v>0.63529411764705879</v>
      </c>
      <c r="XI56" s="132">
        <f t="shared" si="87"/>
        <v>0</v>
      </c>
      <c r="XK56" s="157" t="s">
        <v>72</v>
      </c>
      <c r="XL56" s="157">
        <v>85</v>
      </c>
      <c r="XM56" s="157">
        <v>54</v>
      </c>
      <c r="XN56" s="157">
        <v>2</v>
      </c>
      <c r="XO56" s="157">
        <v>29</v>
      </c>
      <c r="XP56" s="158">
        <f t="shared" si="88"/>
        <v>0.63529411764705879</v>
      </c>
      <c r="XQ56" s="132">
        <f t="shared" si="89"/>
        <v>0</v>
      </c>
      <c r="XS56" s="157" t="s">
        <v>72</v>
      </c>
      <c r="XT56" s="157">
        <v>85</v>
      </c>
      <c r="XU56" s="157">
        <v>54</v>
      </c>
      <c r="XV56" s="157">
        <v>2</v>
      </c>
      <c r="XW56" s="157">
        <v>29</v>
      </c>
      <c r="XX56" s="158">
        <f t="shared" si="90"/>
        <v>0.63529411764705879</v>
      </c>
      <c r="XY56" s="132">
        <f t="shared" si="91"/>
        <v>0</v>
      </c>
      <c r="YA56" s="157" t="s">
        <v>72</v>
      </c>
      <c r="YB56" s="157">
        <v>85</v>
      </c>
      <c r="YC56" s="157">
        <v>54</v>
      </c>
      <c r="YD56" s="157">
        <v>2</v>
      </c>
      <c r="YE56" s="157">
        <v>29</v>
      </c>
      <c r="YF56" s="158">
        <f t="shared" si="92"/>
        <v>0.63529411764705879</v>
      </c>
      <c r="YG56" s="132">
        <f t="shared" si="93"/>
        <v>0</v>
      </c>
      <c r="YI56" s="157" t="s">
        <v>72</v>
      </c>
      <c r="YJ56" s="157">
        <v>85</v>
      </c>
      <c r="YK56" s="157">
        <v>54</v>
      </c>
      <c r="YL56" s="157">
        <v>2</v>
      </c>
      <c r="YM56" s="157">
        <v>29</v>
      </c>
      <c r="YN56" s="158">
        <f t="shared" si="94"/>
        <v>0.63529411764705879</v>
      </c>
      <c r="YO56" s="132">
        <f t="shared" si="95"/>
        <v>0</v>
      </c>
      <c r="YQ56" s="157" t="s">
        <v>72</v>
      </c>
      <c r="YR56" s="157">
        <v>85</v>
      </c>
      <c r="YS56" s="157">
        <v>54</v>
      </c>
      <c r="YT56" s="157">
        <v>2</v>
      </c>
      <c r="YU56" s="157">
        <v>29</v>
      </c>
      <c r="YV56" s="158">
        <f t="shared" si="96"/>
        <v>0.63529411764705879</v>
      </c>
      <c r="YW56" s="132">
        <f t="shared" si="97"/>
        <v>0</v>
      </c>
      <c r="YY56" s="157" t="s">
        <v>72</v>
      </c>
      <c r="YZ56" s="157">
        <v>85</v>
      </c>
      <c r="ZA56" s="157">
        <v>54</v>
      </c>
      <c r="ZB56" s="157">
        <v>2</v>
      </c>
      <c r="ZC56" s="157">
        <v>29</v>
      </c>
      <c r="ZD56" s="158">
        <f t="shared" si="98"/>
        <v>0.63529411764705879</v>
      </c>
      <c r="ZE56" s="132">
        <f t="shared" si="99"/>
        <v>0</v>
      </c>
      <c r="ZG56" s="157" t="s">
        <v>72</v>
      </c>
      <c r="ZH56" s="157">
        <v>85</v>
      </c>
      <c r="ZI56" s="157">
        <v>54</v>
      </c>
      <c r="ZJ56" s="157">
        <v>2</v>
      </c>
      <c r="ZK56" s="157">
        <v>29</v>
      </c>
      <c r="ZL56" s="158">
        <f t="shared" si="100"/>
        <v>0.63529411764705879</v>
      </c>
      <c r="ZM56" s="132">
        <f t="shared" si="101"/>
        <v>0</v>
      </c>
      <c r="ZO56" s="157" t="s">
        <v>72</v>
      </c>
      <c r="ZP56" s="157">
        <v>85</v>
      </c>
      <c r="ZQ56" s="157">
        <v>54</v>
      </c>
      <c r="ZR56" s="157">
        <v>2</v>
      </c>
      <c r="ZS56" s="157">
        <v>29</v>
      </c>
      <c r="ZT56" s="158">
        <f t="shared" si="102"/>
        <v>0.63529411764705879</v>
      </c>
      <c r="ZU56" s="132">
        <f t="shared" si="103"/>
        <v>0</v>
      </c>
      <c r="ZW56" s="157" t="s">
        <v>72</v>
      </c>
      <c r="ZX56" s="157">
        <v>85</v>
      </c>
      <c r="ZY56" s="157">
        <v>54</v>
      </c>
      <c r="ZZ56" s="157">
        <v>2</v>
      </c>
      <c r="AAA56" s="157">
        <v>29</v>
      </c>
      <c r="AAB56" s="158">
        <f t="shared" si="104"/>
        <v>0.63529411764705879</v>
      </c>
      <c r="AAC56" s="132">
        <f t="shared" si="105"/>
        <v>0</v>
      </c>
      <c r="AAE56" s="157" t="s">
        <v>72</v>
      </c>
      <c r="AAF56" s="157">
        <v>85</v>
      </c>
      <c r="AAG56" s="157">
        <v>54</v>
      </c>
      <c r="AAH56" s="157">
        <v>2</v>
      </c>
      <c r="AAI56" s="157">
        <v>29</v>
      </c>
      <c r="AAJ56" s="158">
        <f t="shared" si="106"/>
        <v>0.63529411764705879</v>
      </c>
      <c r="AAK56" s="132">
        <f t="shared" si="107"/>
        <v>0</v>
      </c>
    </row>
    <row r="57" spans="1:713" ht="15">
      <c r="A57" s="19">
        <v>0.61</v>
      </c>
      <c r="B57" s="19"/>
      <c r="C57" s="18" t="s">
        <v>72</v>
      </c>
      <c r="D57" s="18">
        <v>85</v>
      </c>
      <c r="E57" s="18">
        <v>52</v>
      </c>
      <c r="F57" s="18">
        <v>2</v>
      </c>
      <c r="G57" s="18">
        <v>31</v>
      </c>
      <c r="H57" s="19">
        <v>0.61</v>
      </c>
      <c r="J57" s="58" t="s">
        <v>72</v>
      </c>
      <c r="K57" s="58">
        <v>85</v>
      </c>
      <c r="L57" s="58">
        <v>52</v>
      </c>
      <c r="M57" s="58">
        <v>2</v>
      </c>
      <c r="N57" s="58">
        <v>31</v>
      </c>
      <c r="O57" s="59">
        <v>0.61</v>
      </c>
      <c r="P57" s="59">
        <f t="shared" si="115"/>
        <v>0</v>
      </c>
      <c r="R57" s="18" t="s">
        <v>72</v>
      </c>
      <c r="S57" s="18">
        <v>85</v>
      </c>
      <c r="T57" s="18">
        <v>52</v>
      </c>
      <c r="U57" s="18">
        <v>2</v>
      </c>
      <c r="V57" s="18">
        <v>31</v>
      </c>
      <c r="W57" s="19">
        <v>0.61</v>
      </c>
      <c r="X57" s="19">
        <f t="shared" si="116"/>
        <v>0</v>
      </c>
      <c r="Z57" s="51" t="s">
        <v>72</v>
      </c>
      <c r="AA57" s="51">
        <v>85</v>
      </c>
      <c r="AB57" s="52">
        <v>52</v>
      </c>
      <c r="AC57" s="53">
        <v>2</v>
      </c>
      <c r="AD57" s="51">
        <v>31</v>
      </c>
      <c r="AE57" s="55">
        <v>0.61</v>
      </c>
      <c r="AF57" s="19">
        <f t="shared" si="117"/>
        <v>0</v>
      </c>
      <c r="AH57" s="19">
        <v>0.61</v>
      </c>
      <c r="AI57" s="19">
        <f t="shared" si="118"/>
        <v>0</v>
      </c>
      <c r="AK57" s="18" t="s">
        <v>73</v>
      </c>
      <c r="AL57" s="18">
        <v>234</v>
      </c>
      <c r="AM57" s="18">
        <v>212</v>
      </c>
      <c r="AN57" s="18">
        <v>20</v>
      </c>
      <c r="AO57" s="18">
        <v>2</v>
      </c>
      <c r="AP57" s="19">
        <f t="shared" si="119"/>
        <v>0.90598290598290598</v>
      </c>
      <c r="AQ57" s="19">
        <f t="shared" si="137"/>
        <v>5.9829059829059617E-3</v>
      </c>
      <c r="AS57" s="18" t="s">
        <v>73</v>
      </c>
      <c r="AT57" s="18">
        <v>234</v>
      </c>
      <c r="AU57" s="18">
        <v>212</v>
      </c>
      <c r="AV57" s="18">
        <v>20</v>
      </c>
      <c r="AW57" s="18">
        <v>2</v>
      </c>
      <c r="AX57" s="19">
        <v>0.91</v>
      </c>
      <c r="AY57" s="19">
        <f t="shared" si="120"/>
        <v>4.0170940170940472E-3</v>
      </c>
      <c r="BA57" s="18" t="s">
        <v>73</v>
      </c>
      <c r="BB57" s="18">
        <v>234</v>
      </c>
      <c r="BC57" s="18">
        <v>207</v>
      </c>
      <c r="BD57" s="18">
        <v>20</v>
      </c>
      <c r="BE57" s="18">
        <v>7</v>
      </c>
      <c r="BF57" s="19">
        <v>0.88</v>
      </c>
      <c r="BG57" s="19">
        <f t="shared" si="121"/>
        <v>-3.0000000000000027E-2</v>
      </c>
      <c r="BI57" s="18" t="s">
        <v>73</v>
      </c>
      <c r="BJ57" s="18">
        <v>234</v>
      </c>
      <c r="BK57" s="18">
        <v>213</v>
      </c>
      <c r="BL57" s="18">
        <v>19</v>
      </c>
      <c r="BM57" s="18">
        <v>2</v>
      </c>
      <c r="BN57" s="19">
        <v>0.91</v>
      </c>
      <c r="BO57" s="19">
        <f t="shared" si="122"/>
        <v>3.0000000000000027E-2</v>
      </c>
      <c r="BQ57" s="18" t="s">
        <v>73</v>
      </c>
      <c r="BR57" s="18">
        <v>234</v>
      </c>
      <c r="BS57" s="18">
        <v>213</v>
      </c>
      <c r="BT57" s="18">
        <v>19</v>
      </c>
      <c r="BU57" s="18">
        <v>2</v>
      </c>
      <c r="BV57" s="19">
        <v>0.91</v>
      </c>
      <c r="BW57" s="19">
        <f t="shared" si="123"/>
        <v>0</v>
      </c>
      <c r="BY57" s="18" t="s">
        <v>73</v>
      </c>
      <c r="BZ57" s="18">
        <v>234</v>
      </c>
      <c r="CA57" s="18">
        <v>213</v>
      </c>
      <c r="CB57" s="18">
        <v>19</v>
      </c>
      <c r="CC57" s="18">
        <v>2</v>
      </c>
      <c r="CD57" s="19">
        <v>0.91</v>
      </c>
      <c r="CE57" s="19">
        <f t="shared" si="124"/>
        <v>0</v>
      </c>
      <c r="CG57" s="2" t="s">
        <v>73</v>
      </c>
      <c r="CH57" s="2">
        <v>234</v>
      </c>
      <c r="CI57" s="2">
        <v>213</v>
      </c>
      <c r="CJ57" s="2">
        <v>19</v>
      </c>
      <c r="CK57" s="2">
        <v>2</v>
      </c>
      <c r="CL57" s="4">
        <v>0.91</v>
      </c>
      <c r="CM57" s="19">
        <f t="shared" si="125"/>
        <v>0</v>
      </c>
      <c r="CO57" s="2" t="s">
        <v>73</v>
      </c>
      <c r="CP57" s="2">
        <v>234</v>
      </c>
      <c r="CQ57" s="2">
        <v>213</v>
      </c>
      <c r="CR57" s="2">
        <v>19</v>
      </c>
      <c r="CS57" s="2">
        <v>2</v>
      </c>
      <c r="CT57" s="4">
        <v>0.91</v>
      </c>
      <c r="CU57" s="19">
        <f t="shared" si="126"/>
        <v>0</v>
      </c>
      <c r="CW57" s="2" t="s">
        <v>73</v>
      </c>
      <c r="CX57" s="2">
        <v>234</v>
      </c>
      <c r="CY57" s="2">
        <v>212</v>
      </c>
      <c r="CZ57" s="2">
        <v>19</v>
      </c>
      <c r="DA57" s="2">
        <v>3</v>
      </c>
      <c r="DB57" s="4">
        <v>0.91</v>
      </c>
      <c r="DC57" s="19">
        <f t="shared" si="127"/>
        <v>0</v>
      </c>
      <c r="DD57" s="18" t="s">
        <v>119</v>
      </c>
      <c r="DE57" s="2" t="s">
        <v>73</v>
      </c>
      <c r="DF57" s="2">
        <v>234</v>
      </c>
      <c r="DG57" s="2">
        <v>213</v>
      </c>
      <c r="DH57" s="2">
        <v>19</v>
      </c>
      <c r="DI57" s="2">
        <v>2</v>
      </c>
      <c r="DJ57" s="4">
        <v>0.91</v>
      </c>
      <c r="DK57" s="19">
        <f t="shared" si="128"/>
        <v>0</v>
      </c>
      <c r="DM57" s="2" t="s">
        <v>73</v>
      </c>
      <c r="DN57" s="2">
        <v>234</v>
      </c>
      <c r="DO57" s="2">
        <v>213</v>
      </c>
      <c r="DP57" s="2">
        <v>19</v>
      </c>
      <c r="DQ57" s="2">
        <v>2</v>
      </c>
      <c r="DR57" s="4">
        <v>0.91</v>
      </c>
      <c r="DS57" s="19">
        <f t="shared" si="129"/>
        <v>0</v>
      </c>
      <c r="DU57" s="2" t="s">
        <v>73</v>
      </c>
      <c r="DV57" s="2">
        <v>234</v>
      </c>
      <c r="DW57" s="2">
        <v>213</v>
      </c>
      <c r="DX57" s="2">
        <v>19</v>
      </c>
      <c r="DY57" s="2">
        <v>2</v>
      </c>
      <c r="DZ57" s="4">
        <v>0.91</v>
      </c>
      <c r="EA57" s="19">
        <f t="shared" si="130"/>
        <v>0</v>
      </c>
      <c r="EC57" s="2" t="s">
        <v>73</v>
      </c>
      <c r="ED57" s="2">
        <v>234</v>
      </c>
      <c r="EE57" s="2">
        <v>213</v>
      </c>
      <c r="EF57" s="2">
        <v>19</v>
      </c>
      <c r="EG57" s="2">
        <v>2</v>
      </c>
      <c r="EH57" s="4">
        <v>0.91</v>
      </c>
      <c r="EI57" s="19">
        <f t="shared" si="131"/>
        <v>0</v>
      </c>
      <c r="EK57" s="2" t="s">
        <v>73</v>
      </c>
      <c r="EL57" s="2">
        <v>234</v>
      </c>
      <c r="EM57" s="2">
        <v>213</v>
      </c>
      <c r="EN57" s="2">
        <v>19</v>
      </c>
      <c r="EO57" s="2">
        <v>2</v>
      </c>
      <c r="EP57" s="4">
        <v>0.91</v>
      </c>
      <c r="EQ57" s="19">
        <f t="shared" si="132"/>
        <v>0</v>
      </c>
      <c r="ES57" s="2" t="s">
        <v>73</v>
      </c>
      <c r="ET57" s="2">
        <v>234</v>
      </c>
      <c r="EU57" s="2">
        <v>213</v>
      </c>
      <c r="EV57" s="2">
        <v>19</v>
      </c>
      <c r="EW57" s="2">
        <v>2</v>
      </c>
      <c r="EX57" s="4">
        <v>0.91</v>
      </c>
      <c r="EY57" s="19">
        <f t="shared" si="133"/>
        <v>0</v>
      </c>
      <c r="FA57" s="2" t="s">
        <v>73</v>
      </c>
      <c r="FB57" s="2">
        <v>234</v>
      </c>
      <c r="FC57" s="2">
        <v>213</v>
      </c>
      <c r="FD57" s="2">
        <v>19</v>
      </c>
      <c r="FE57" s="2">
        <v>2</v>
      </c>
      <c r="FF57" s="4">
        <v>0.91</v>
      </c>
      <c r="FG57" s="19">
        <f t="shared" si="134"/>
        <v>0</v>
      </c>
      <c r="FI57" s="2" t="s">
        <v>73</v>
      </c>
      <c r="FJ57" s="2">
        <v>234</v>
      </c>
      <c r="FK57" s="2">
        <v>213</v>
      </c>
      <c r="FL57" s="2">
        <v>19</v>
      </c>
      <c r="FM57" s="2">
        <v>2</v>
      </c>
      <c r="FN57" s="4">
        <v>0.91</v>
      </c>
      <c r="FO57" s="19">
        <f t="shared" si="135"/>
        <v>0</v>
      </c>
      <c r="FQ57" s="2" t="s">
        <v>73</v>
      </c>
      <c r="FR57" s="2">
        <v>234</v>
      </c>
      <c r="FS57" s="2">
        <v>213</v>
      </c>
      <c r="FT57" s="2">
        <v>19</v>
      </c>
      <c r="FU57" s="2">
        <v>2</v>
      </c>
      <c r="FV57" s="4">
        <v>0.91</v>
      </c>
      <c r="FW57" s="19">
        <f t="shared" si="136"/>
        <v>0</v>
      </c>
      <c r="FY57" s="2" t="s">
        <v>73</v>
      </c>
      <c r="FZ57" s="2">
        <v>234</v>
      </c>
      <c r="GA57" s="2">
        <v>213</v>
      </c>
      <c r="GB57" s="2">
        <v>19</v>
      </c>
      <c r="GC57" s="2">
        <v>2</v>
      </c>
      <c r="GD57" s="4">
        <v>0.91</v>
      </c>
      <c r="GE57" s="19">
        <f t="shared" si="23"/>
        <v>0</v>
      </c>
      <c r="GG57" s="2" t="s">
        <v>73</v>
      </c>
      <c r="GH57" s="2">
        <v>234</v>
      </c>
      <c r="GI57" s="2">
        <v>214</v>
      </c>
      <c r="GJ57" s="2">
        <v>18</v>
      </c>
      <c r="GK57" s="2">
        <v>2</v>
      </c>
      <c r="GL57" s="4">
        <v>0.91</v>
      </c>
      <c r="GM57" s="19">
        <f t="shared" si="24"/>
        <v>0</v>
      </c>
      <c r="GO57" s="2" t="s">
        <v>73</v>
      </c>
      <c r="GP57" s="2">
        <v>234</v>
      </c>
      <c r="GQ57" s="2">
        <v>214</v>
      </c>
      <c r="GR57" s="2">
        <v>18</v>
      </c>
      <c r="GS57" s="2">
        <v>2</v>
      </c>
      <c r="GT57" s="4">
        <v>0.91</v>
      </c>
      <c r="GU57" s="19">
        <f t="shared" si="25"/>
        <v>0</v>
      </c>
      <c r="GW57" s="2" t="s">
        <v>73</v>
      </c>
      <c r="GX57" s="2">
        <v>234</v>
      </c>
      <c r="GY57" s="2">
        <v>214</v>
      </c>
      <c r="GZ57" s="2">
        <v>18</v>
      </c>
      <c r="HA57" s="2">
        <v>2</v>
      </c>
      <c r="HB57" s="4">
        <v>0.91</v>
      </c>
      <c r="HC57" s="19">
        <f t="shared" si="26"/>
        <v>0</v>
      </c>
      <c r="HE57" s="2" t="s">
        <v>73</v>
      </c>
      <c r="HF57" s="2">
        <v>234</v>
      </c>
      <c r="HG57" s="2">
        <v>214</v>
      </c>
      <c r="HH57" s="2">
        <v>18</v>
      </c>
      <c r="HI57" s="2">
        <v>2</v>
      </c>
      <c r="HJ57" s="4">
        <v>0.91</v>
      </c>
      <c r="HK57" s="19">
        <f t="shared" si="27"/>
        <v>0</v>
      </c>
      <c r="HM57" s="2" t="s">
        <v>73</v>
      </c>
      <c r="HN57" s="2">
        <v>234</v>
      </c>
      <c r="HO57" s="2">
        <v>214</v>
      </c>
      <c r="HP57" s="2">
        <v>18</v>
      </c>
      <c r="HQ57" s="2">
        <v>2</v>
      </c>
      <c r="HR57" s="4">
        <v>0.91</v>
      </c>
      <c r="HS57" s="19">
        <f t="shared" si="28"/>
        <v>0</v>
      </c>
      <c r="HU57" s="2" t="s">
        <v>73</v>
      </c>
      <c r="HV57" s="2">
        <v>234</v>
      </c>
      <c r="HW57" s="2">
        <v>214</v>
      </c>
      <c r="HX57" s="2">
        <v>18</v>
      </c>
      <c r="HY57" s="2">
        <v>2</v>
      </c>
      <c r="HZ57" s="4">
        <v>0.91</v>
      </c>
      <c r="IA57" s="19">
        <f t="shared" si="29"/>
        <v>0</v>
      </c>
      <c r="IC57" s="2" t="s">
        <v>73</v>
      </c>
      <c r="ID57" s="2">
        <v>234</v>
      </c>
      <c r="IE57" s="2">
        <v>214</v>
      </c>
      <c r="IF57" s="2">
        <v>18</v>
      </c>
      <c r="IG57" s="2">
        <v>2</v>
      </c>
      <c r="IH57" s="4">
        <v>0.91</v>
      </c>
      <c r="II57" s="19">
        <f t="shared" si="30"/>
        <v>0</v>
      </c>
      <c r="IK57" s="2" t="s">
        <v>73</v>
      </c>
      <c r="IL57" s="2">
        <v>234</v>
      </c>
      <c r="IM57" s="2">
        <v>214</v>
      </c>
      <c r="IN57" s="2">
        <v>18</v>
      </c>
      <c r="IO57" s="2">
        <v>2</v>
      </c>
      <c r="IP57" s="4">
        <v>0.91</v>
      </c>
      <c r="IQ57" s="19">
        <f t="shared" si="31"/>
        <v>0</v>
      </c>
      <c r="IS57" s="2" t="s">
        <v>73</v>
      </c>
      <c r="IT57" s="2">
        <v>234</v>
      </c>
      <c r="IU57" s="2">
        <v>214</v>
      </c>
      <c r="IV57" s="2">
        <v>18</v>
      </c>
      <c r="IW57" s="2">
        <v>2</v>
      </c>
      <c r="IX57" s="4">
        <v>0.91</v>
      </c>
      <c r="IY57" s="19">
        <f t="shared" si="32"/>
        <v>0</v>
      </c>
      <c r="JA57" s="2" t="s">
        <v>73</v>
      </c>
      <c r="JB57" s="2">
        <v>234</v>
      </c>
      <c r="JC57" s="2">
        <v>214</v>
      </c>
      <c r="JD57" s="2">
        <v>18</v>
      </c>
      <c r="JE57" s="2">
        <v>2</v>
      </c>
      <c r="JF57" s="4">
        <v>0.91</v>
      </c>
      <c r="JG57" s="19">
        <f t="shared" si="33"/>
        <v>0</v>
      </c>
      <c r="JI57" s="2" t="s">
        <v>73</v>
      </c>
      <c r="JJ57" s="2">
        <v>234</v>
      </c>
      <c r="JK57" s="2">
        <v>214</v>
      </c>
      <c r="JL57" s="2">
        <v>18</v>
      </c>
      <c r="JM57" s="2">
        <v>2</v>
      </c>
      <c r="JN57" s="4">
        <v>0.91</v>
      </c>
      <c r="JO57" s="19">
        <f t="shared" si="34"/>
        <v>0</v>
      </c>
      <c r="JQ57" s="2" t="s">
        <v>73</v>
      </c>
      <c r="JR57" s="2">
        <v>234</v>
      </c>
      <c r="JS57" s="2">
        <v>214</v>
      </c>
      <c r="JT57" s="2">
        <v>18</v>
      </c>
      <c r="JU57" s="2">
        <v>2</v>
      </c>
      <c r="JV57" s="4">
        <v>0.91</v>
      </c>
      <c r="JW57" s="19">
        <f t="shared" si="35"/>
        <v>0</v>
      </c>
      <c r="JY57" s="2" t="s">
        <v>73</v>
      </c>
      <c r="JZ57" s="2">
        <v>234</v>
      </c>
      <c r="KA57" s="2">
        <v>214</v>
      </c>
      <c r="KB57" s="2">
        <v>18</v>
      </c>
      <c r="KC57" s="2">
        <v>2</v>
      </c>
      <c r="KD57" s="4">
        <v>0.91</v>
      </c>
      <c r="KE57" s="19">
        <f t="shared" si="36"/>
        <v>0</v>
      </c>
      <c r="KG57" s="2" t="s">
        <v>73</v>
      </c>
      <c r="KH57" s="2">
        <v>234</v>
      </c>
      <c r="KI57" s="2">
        <v>214</v>
      </c>
      <c r="KJ57" s="2">
        <v>18</v>
      </c>
      <c r="KK57" s="2">
        <v>2</v>
      </c>
      <c r="KL57" s="4">
        <v>0.91</v>
      </c>
      <c r="KM57" s="19">
        <f t="shared" si="37"/>
        <v>0</v>
      </c>
      <c r="KO57" s="2" t="s">
        <v>73</v>
      </c>
      <c r="KP57" s="2">
        <v>281</v>
      </c>
      <c r="KQ57" s="2">
        <v>214</v>
      </c>
      <c r="KR57" s="2">
        <v>18</v>
      </c>
      <c r="KS57" s="7">
        <v>49</v>
      </c>
      <c r="KT57" s="4">
        <v>0.76</v>
      </c>
      <c r="KU57" s="19">
        <f t="shared" si="38"/>
        <v>-0.15000000000000002</v>
      </c>
      <c r="KW57" s="2" t="s">
        <v>73</v>
      </c>
      <c r="KX57" s="2">
        <v>281</v>
      </c>
      <c r="KY57" s="2">
        <v>261</v>
      </c>
      <c r="KZ57" s="2">
        <v>18</v>
      </c>
      <c r="LA57" s="2">
        <v>2</v>
      </c>
      <c r="LB57" s="4">
        <v>0.93</v>
      </c>
      <c r="LC57" s="19">
        <f t="shared" si="39"/>
        <v>0.17000000000000004</v>
      </c>
      <c r="LD57" s="18" t="s">
        <v>119</v>
      </c>
      <c r="LE57" s="2" t="s">
        <v>73</v>
      </c>
      <c r="LF57" s="2">
        <v>281</v>
      </c>
      <c r="LG57" s="2">
        <v>261</v>
      </c>
      <c r="LH57" s="2">
        <v>18</v>
      </c>
      <c r="LI57" s="2">
        <v>2</v>
      </c>
      <c r="LJ57" s="4">
        <v>0.93</v>
      </c>
      <c r="LK57" s="19">
        <f t="shared" si="40"/>
        <v>0</v>
      </c>
      <c r="LM57" s="2" t="s">
        <v>73</v>
      </c>
      <c r="LN57" s="2">
        <v>281</v>
      </c>
      <c r="LO57" s="2">
        <v>261</v>
      </c>
      <c r="LP57" s="2">
        <v>18</v>
      </c>
      <c r="LQ57" s="2">
        <v>2</v>
      </c>
      <c r="LR57" s="4">
        <v>0.93</v>
      </c>
      <c r="LS57" s="19">
        <f t="shared" si="41"/>
        <v>0</v>
      </c>
      <c r="LU57" s="2" t="s">
        <v>73</v>
      </c>
      <c r="LV57" s="2">
        <v>281</v>
      </c>
      <c r="LW57" s="2">
        <v>261</v>
      </c>
      <c r="LX57" s="2">
        <v>18</v>
      </c>
      <c r="LY57" s="2">
        <v>2</v>
      </c>
      <c r="LZ57" s="4">
        <v>0.93</v>
      </c>
      <c r="MA57" s="19">
        <f t="shared" si="42"/>
        <v>0</v>
      </c>
      <c r="MC57" s="2" t="s">
        <v>73</v>
      </c>
      <c r="MD57" s="2">
        <v>281</v>
      </c>
      <c r="ME57" s="2">
        <v>261</v>
      </c>
      <c r="MF57" s="2">
        <v>18</v>
      </c>
      <c r="MG57" s="2">
        <v>2</v>
      </c>
      <c r="MH57" s="4">
        <f t="shared" si="108"/>
        <v>0.92882562277580072</v>
      </c>
      <c r="MI57" s="19">
        <f t="shared" si="43"/>
        <v>-1.17437722419933E-3</v>
      </c>
      <c r="MK57" s="2" t="s">
        <v>73</v>
      </c>
      <c r="ML57" s="2">
        <v>281</v>
      </c>
      <c r="MM57" s="2">
        <v>261</v>
      </c>
      <c r="MN57" s="2">
        <v>18</v>
      </c>
      <c r="MO57" s="2">
        <v>2</v>
      </c>
      <c r="MP57" s="4">
        <v>0.93</v>
      </c>
      <c r="MQ57" s="19">
        <f t="shared" si="109"/>
        <v>1.17437722419933E-3</v>
      </c>
      <c r="MS57" s="2" t="s">
        <v>73</v>
      </c>
      <c r="MT57" s="2">
        <v>281</v>
      </c>
      <c r="MU57" s="2">
        <v>261</v>
      </c>
      <c r="MV57" s="2">
        <v>18</v>
      </c>
      <c r="MW57" s="2">
        <v>2</v>
      </c>
      <c r="MX57" s="4">
        <v>0.93</v>
      </c>
      <c r="MY57" s="19">
        <f t="shared" si="44"/>
        <v>0</v>
      </c>
      <c r="NA57" s="2" t="s">
        <v>73</v>
      </c>
      <c r="NB57" s="2">
        <v>281</v>
      </c>
      <c r="NC57" s="2">
        <v>261</v>
      </c>
      <c r="ND57" s="2">
        <v>18</v>
      </c>
      <c r="NE57" s="2">
        <v>2</v>
      </c>
      <c r="NF57" s="4">
        <v>0.93</v>
      </c>
      <c r="NG57" s="19">
        <f t="shared" si="45"/>
        <v>0</v>
      </c>
      <c r="NI57" s="2" t="s">
        <v>73</v>
      </c>
      <c r="NJ57" s="2">
        <v>281</v>
      </c>
      <c r="NK57" s="2">
        <v>261</v>
      </c>
      <c r="NL57" s="2">
        <v>18</v>
      </c>
      <c r="NM57" s="2">
        <v>2</v>
      </c>
      <c r="NN57" s="4">
        <v>0.93</v>
      </c>
      <c r="NO57" s="19">
        <f t="shared" si="46"/>
        <v>0</v>
      </c>
      <c r="NQ57" s="2" t="s">
        <v>73</v>
      </c>
      <c r="NR57" s="2">
        <v>291</v>
      </c>
      <c r="NS57" s="2">
        <v>263</v>
      </c>
      <c r="NT57" s="2">
        <v>26</v>
      </c>
      <c r="NU57" s="2">
        <v>2</v>
      </c>
      <c r="NV57" s="4">
        <v>0.9</v>
      </c>
      <c r="NW57" s="19">
        <f t="shared" si="47"/>
        <v>-3.0000000000000027E-2</v>
      </c>
      <c r="NX57" s="18" t="s">
        <v>119</v>
      </c>
      <c r="NY57" s="2" t="s">
        <v>73</v>
      </c>
      <c r="NZ57" s="2">
        <v>291</v>
      </c>
      <c r="OA57" s="2">
        <v>263</v>
      </c>
      <c r="OB57" s="2">
        <v>26</v>
      </c>
      <c r="OC57" s="2">
        <v>2</v>
      </c>
      <c r="OD57" s="4">
        <v>0.9</v>
      </c>
      <c r="OE57" s="19">
        <f t="shared" si="48"/>
        <v>0</v>
      </c>
      <c r="OG57" s="2" t="s">
        <v>73</v>
      </c>
      <c r="OH57" s="2">
        <v>291</v>
      </c>
      <c r="OI57" s="2">
        <v>263</v>
      </c>
      <c r="OJ57" s="2">
        <v>26</v>
      </c>
      <c r="OK57" s="2">
        <v>2</v>
      </c>
      <c r="OL57" s="4">
        <v>0.9</v>
      </c>
      <c r="OM57" s="19">
        <f t="shared" si="138"/>
        <v>0</v>
      </c>
      <c r="OO57" s="2" t="s">
        <v>73</v>
      </c>
      <c r="OP57" s="2">
        <v>291</v>
      </c>
      <c r="OQ57" s="2">
        <v>263</v>
      </c>
      <c r="OR57" s="2">
        <v>26</v>
      </c>
      <c r="OS57" s="2">
        <v>2</v>
      </c>
      <c r="OT57" s="4">
        <f t="shared" si="110"/>
        <v>0.90378006872852235</v>
      </c>
      <c r="OU57" s="19">
        <f t="shared" si="50"/>
        <v>3.7800687285223233E-3</v>
      </c>
      <c r="OW57" s="129" t="s">
        <v>73</v>
      </c>
      <c r="OX57" s="129">
        <v>291</v>
      </c>
      <c r="OY57" s="129">
        <v>263</v>
      </c>
      <c r="OZ57" s="129">
        <v>26</v>
      </c>
      <c r="PA57" s="129">
        <v>2</v>
      </c>
      <c r="PB57" s="135">
        <v>0.9</v>
      </c>
      <c r="PC57" s="132">
        <v>0</v>
      </c>
      <c r="PD57" s="129"/>
      <c r="PE57" s="129" t="s">
        <v>73</v>
      </c>
      <c r="PF57" s="129">
        <v>291</v>
      </c>
      <c r="PG57" s="129">
        <v>263</v>
      </c>
      <c r="PH57" s="129">
        <v>26</v>
      </c>
      <c r="PI57" s="129">
        <v>2</v>
      </c>
      <c r="PJ57" s="135">
        <v>0.9</v>
      </c>
      <c r="PK57" s="132">
        <v>0</v>
      </c>
      <c r="PM57" s="156" t="s">
        <v>73</v>
      </c>
      <c r="PN57" s="156">
        <v>291</v>
      </c>
      <c r="PO57" s="156">
        <v>263</v>
      </c>
      <c r="PP57" s="156">
        <v>26</v>
      </c>
      <c r="PQ57" s="156">
        <v>2</v>
      </c>
      <c r="PR57" s="162">
        <v>0.9</v>
      </c>
      <c r="PS57" s="132">
        <f t="shared" si="51"/>
        <v>0</v>
      </c>
      <c r="PT57" s="121"/>
      <c r="PU57" s="156" t="s">
        <v>73</v>
      </c>
      <c r="PV57" s="156">
        <v>291</v>
      </c>
      <c r="PW57" s="156">
        <v>254</v>
      </c>
      <c r="PX57" s="156">
        <v>26</v>
      </c>
      <c r="PY57" s="156">
        <v>11</v>
      </c>
      <c r="PZ57" s="162">
        <v>0.87</v>
      </c>
      <c r="QA57" s="132">
        <f t="shared" si="52"/>
        <v>-3.0000000000000027E-2</v>
      </c>
      <c r="QB57" s="121" t="s">
        <v>119</v>
      </c>
      <c r="QC57" s="156" t="s">
        <v>73</v>
      </c>
      <c r="QD57" s="156">
        <v>291</v>
      </c>
      <c r="QE57" s="156">
        <v>263</v>
      </c>
      <c r="QF57" s="156">
        <v>26</v>
      </c>
      <c r="QG57" s="156">
        <v>2</v>
      </c>
      <c r="QH57" s="162">
        <v>0.9</v>
      </c>
      <c r="QI57" s="132">
        <f t="shared" si="53"/>
        <v>3.0000000000000027E-2</v>
      </c>
      <c r="QJ57" s="121"/>
      <c r="QK57" s="156" t="s">
        <v>73</v>
      </c>
      <c r="QL57" s="156">
        <v>291</v>
      </c>
      <c r="QM57" s="156">
        <v>263</v>
      </c>
      <c r="QN57" s="156">
        <v>26</v>
      </c>
      <c r="QO57" s="156">
        <v>2</v>
      </c>
      <c r="QP57" s="162">
        <v>0.9</v>
      </c>
      <c r="QQ57" s="132">
        <f t="shared" si="54"/>
        <v>0</v>
      </c>
      <c r="QR57" s="121"/>
      <c r="QS57" s="156" t="s">
        <v>73</v>
      </c>
      <c r="QT57" s="156">
        <v>291</v>
      </c>
      <c r="QU57" s="156">
        <v>263</v>
      </c>
      <c r="QV57" s="156">
        <v>26</v>
      </c>
      <c r="QW57" s="156">
        <v>2</v>
      </c>
      <c r="QX57" s="162">
        <v>0.9</v>
      </c>
      <c r="QY57" s="158">
        <f t="shared" si="55"/>
        <v>0</v>
      </c>
      <c r="QZ57" s="121"/>
      <c r="RA57" s="156" t="s">
        <v>73</v>
      </c>
      <c r="RB57" s="156">
        <v>291</v>
      </c>
      <c r="RC57" s="156">
        <v>257</v>
      </c>
      <c r="RD57" s="156">
        <v>26</v>
      </c>
      <c r="RE57" s="156">
        <v>8</v>
      </c>
      <c r="RF57" s="162">
        <v>0.88</v>
      </c>
      <c r="RG57" s="132">
        <f t="shared" si="56"/>
        <v>-2.0000000000000018E-2</v>
      </c>
      <c r="RH57" s="121">
        <v>-6</v>
      </c>
      <c r="RI57" s="121"/>
      <c r="RJ57" s="156" t="s">
        <v>73</v>
      </c>
      <c r="RK57" s="156">
        <v>291</v>
      </c>
      <c r="RL57" s="156">
        <v>255</v>
      </c>
      <c r="RM57" s="156">
        <v>26</v>
      </c>
      <c r="RN57" s="156">
        <v>10</v>
      </c>
      <c r="RO57" s="162">
        <f t="shared" si="57"/>
        <v>0.87628865979381443</v>
      </c>
      <c r="RP57" s="132">
        <f t="shared" si="58"/>
        <v>-3.711340206185576E-3</v>
      </c>
      <c r="RQ57" s="121"/>
      <c r="RR57" s="121"/>
      <c r="RS57" s="121"/>
      <c r="RT57" s="121"/>
      <c r="RU57" s="121"/>
      <c r="RV57" s="121"/>
      <c r="RW57" s="132"/>
      <c r="RX57" s="121"/>
      <c r="RY57" s="121"/>
      <c r="RZ57" s="121"/>
      <c r="SA57" s="121"/>
      <c r="SB57" s="121"/>
      <c r="SC57" s="121"/>
      <c r="SD57" s="132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U57" s="157" t="s">
        <v>73</v>
      </c>
      <c r="SV57" s="157">
        <v>291</v>
      </c>
      <c r="SW57" s="157">
        <v>263</v>
      </c>
      <c r="SX57" s="157">
        <v>26</v>
      </c>
      <c r="SY57" s="157">
        <v>2</v>
      </c>
      <c r="SZ57" s="158">
        <f t="shared" si="111"/>
        <v>0.90378006872852235</v>
      </c>
      <c r="TA57" s="132">
        <f t="shared" si="59"/>
        <v>2.7491408934707917E-2</v>
      </c>
      <c r="TC57" s="157" t="s">
        <v>73</v>
      </c>
      <c r="TD57" s="157">
        <v>291</v>
      </c>
      <c r="TE57" s="157">
        <v>263</v>
      </c>
      <c r="TF57" s="157">
        <v>26</v>
      </c>
      <c r="TG57" s="157">
        <v>2</v>
      </c>
      <c r="TH57" s="158">
        <f t="shared" si="60"/>
        <v>0.90378006872852235</v>
      </c>
      <c r="TI57" s="132">
        <f t="shared" si="61"/>
        <v>0</v>
      </c>
      <c r="TK57" s="157" t="s">
        <v>73</v>
      </c>
      <c r="TL57" s="157">
        <v>291</v>
      </c>
      <c r="TM57" s="157">
        <v>263</v>
      </c>
      <c r="TN57" s="157">
        <v>26</v>
      </c>
      <c r="TO57" s="157">
        <v>2</v>
      </c>
      <c r="TP57" s="158">
        <f t="shared" si="62"/>
        <v>0.90378006872852235</v>
      </c>
      <c r="TQ57" s="132">
        <f t="shared" si="63"/>
        <v>0</v>
      </c>
      <c r="TS57" s="157" t="s">
        <v>73</v>
      </c>
      <c r="TT57" s="157">
        <v>291</v>
      </c>
      <c r="TU57" s="157">
        <v>262</v>
      </c>
      <c r="TV57" s="157">
        <v>26</v>
      </c>
      <c r="TW57" s="157">
        <v>3</v>
      </c>
      <c r="TX57" s="158">
        <f t="shared" si="64"/>
        <v>0.90034364261168387</v>
      </c>
      <c r="TY57" s="132">
        <f t="shared" si="65"/>
        <v>-3.4364261168384758E-3</v>
      </c>
      <c r="UA57" s="157" t="s">
        <v>73</v>
      </c>
      <c r="UB57" s="157">
        <v>291</v>
      </c>
      <c r="UC57" s="157">
        <v>261</v>
      </c>
      <c r="UD57" s="157">
        <v>27</v>
      </c>
      <c r="UE57" s="157">
        <v>3</v>
      </c>
      <c r="UF57" s="158">
        <f t="shared" si="66"/>
        <v>0.89690721649484539</v>
      </c>
      <c r="UG57" s="132">
        <f t="shared" si="67"/>
        <v>-3.4364261168384758E-3</v>
      </c>
      <c r="UI57" s="157" t="s">
        <v>73</v>
      </c>
      <c r="UJ57" s="157">
        <v>291</v>
      </c>
      <c r="UK57" s="157">
        <v>262</v>
      </c>
      <c r="UL57" s="157">
        <v>26</v>
      </c>
      <c r="UM57" s="157">
        <v>3</v>
      </c>
      <c r="UN57" s="158">
        <f t="shared" si="68"/>
        <v>0.90034364261168387</v>
      </c>
      <c r="UO57" s="132">
        <f t="shared" si="69"/>
        <v>3.4364261168384758E-3</v>
      </c>
      <c r="UQ57" s="157" t="s">
        <v>73</v>
      </c>
      <c r="UR57" s="157">
        <v>291</v>
      </c>
      <c r="US57" s="157">
        <v>263</v>
      </c>
      <c r="UT57" s="157">
        <v>26</v>
      </c>
      <c r="UU57" s="157">
        <v>2</v>
      </c>
      <c r="UV57" s="158">
        <f t="shared" si="70"/>
        <v>0.90378006872852235</v>
      </c>
      <c r="UW57" s="132">
        <f t="shared" si="71"/>
        <v>3.4364261168384758E-3</v>
      </c>
      <c r="UY57" s="157" t="s">
        <v>73</v>
      </c>
      <c r="UZ57" s="157">
        <v>291</v>
      </c>
      <c r="VA57" s="157">
        <v>262</v>
      </c>
      <c r="VB57" s="157">
        <v>27</v>
      </c>
      <c r="VC57" s="157">
        <v>2</v>
      </c>
      <c r="VD57" s="158">
        <f t="shared" si="72"/>
        <v>0.90034364261168387</v>
      </c>
      <c r="VE57" s="132">
        <f t="shared" si="73"/>
        <v>-3.4364261168384758E-3</v>
      </c>
      <c r="VG57" s="157" t="s">
        <v>73</v>
      </c>
      <c r="VH57" s="157">
        <v>291</v>
      </c>
      <c r="VI57" s="157">
        <v>263</v>
      </c>
      <c r="VJ57" s="157">
        <v>26</v>
      </c>
      <c r="VK57" s="157">
        <v>2</v>
      </c>
      <c r="VL57" s="158">
        <f t="shared" si="74"/>
        <v>0.90378006872852235</v>
      </c>
      <c r="VM57" s="132">
        <f t="shared" si="75"/>
        <v>3.4364261168384758E-3</v>
      </c>
      <c r="VO57" s="157" t="s">
        <v>73</v>
      </c>
      <c r="VP57" s="157">
        <v>291</v>
      </c>
      <c r="VQ57" s="157">
        <v>263</v>
      </c>
      <c r="VR57" s="157">
        <v>26</v>
      </c>
      <c r="VS57" s="157">
        <v>2</v>
      </c>
      <c r="VT57" s="158">
        <f t="shared" si="76"/>
        <v>0.90378006872852235</v>
      </c>
      <c r="VU57" s="132">
        <f t="shared" si="77"/>
        <v>0</v>
      </c>
      <c r="VW57" s="157" t="s">
        <v>73</v>
      </c>
      <c r="VX57" s="157">
        <v>291</v>
      </c>
      <c r="VY57" s="157">
        <v>262</v>
      </c>
      <c r="VZ57" s="157">
        <v>27</v>
      </c>
      <c r="WA57" s="157">
        <v>2</v>
      </c>
      <c r="WB57" s="158">
        <f t="shared" si="78"/>
        <v>0.90034364261168387</v>
      </c>
      <c r="WC57" s="132">
        <f t="shared" si="79"/>
        <v>-3.4364261168384758E-3</v>
      </c>
      <c r="WE57" s="157" t="s">
        <v>73</v>
      </c>
      <c r="WF57" s="157">
        <v>291</v>
      </c>
      <c r="WG57" s="157">
        <v>263</v>
      </c>
      <c r="WH57" s="157">
        <v>26</v>
      </c>
      <c r="WI57" s="157">
        <v>2</v>
      </c>
      <c r="WJ57" s="158">
        <f t="shared" si="112"/>
        <v>0.90378006872852235</v>
      </c>
      <c r="WK57" s="132">
        <f t="shared" si="113"/>
        <v>3.4364261168384758E-3</v>
      </c>
      <c r="WM57" s="157" t="s">
        <v>73</v>
      </c>
      <c r="WN57" s="157">
        <v>291</v>
      </c>
      <c r="WO57" s="157">
        <v>263</v>
      </c>
      <c r="WP57" s="157">
        <v>26</v>
      </c>
      <c r="WQ57" s="157">
        <v>2</v>
      </c>
      <c r="WR57" s="158">
        <f t="shared" si="82"/>
        <v>0.90378006872852235</v>
      </c>
      <c r="WS57" s="132">
        <f t="shared" si="83"/>
        <v>0</v>
      </c>
      <c r="WU57" s="157" t="s">
        <v>73</v>
      </c>
      <c r="WV57" s="157">
        <v>291</v>
      </c>
      <c r="WW57" s="157">
        <v>262</v>
      </c>
      <c r="WX57" s="157">
        <v>26</v>
      </c>
      <c r="WY57" s="157">
        <v>3</v>
      </c>
      <c r="WZ57" s="158">
        <f t="shared" si="84"/>
        <v>0.90034364261168387</v>
      </c>
      <c r="XA57" s="132">
        <f t="shared" si="85"/>
        <v>-3.4364261168384758E-3</v>
      </c>
      <c r="XC57" s="157" t="s">
        <v>73</v>
      </c>
      <c r="XD57" s="157">
        <v>291</v>
      </c>
      <c r="XE57" s="157">
        <v>263</v>
      </c>
      <c r="XF57" s="157">
        <v>26</v>
      </c>
      <c r="XG57" s="157">
        <v>2</v>
      </c>
      <c r="XH57" s="158">
        <f t="shared" si="86"/>
        <v>0.90378006872852235</v>
      </c>
      <c r="XI57" s="132">
        <f t="shared" si="87"/>
        <v>3.4364261168384758E-3</v>
      </c>
      <c r="XK57" s="157" t="s">
        <v>73</v>
      </c>
      <c r="XL57" s="157">
        <v>291</v>
      </c>
      <c r="XM57" s="157">
        <v>262</v>
      </c>
      <c r="XN57" s="157">
        <v>27</v>
      </c>
      <c r="XO57" s="157">
        <v>2</v>
      </c>
      <c r="XP57" s="158">
        <f t="shared" si="88"/>
        <v>0.90034364261168387</v>
      </c>
      <c r="XQ57" s="132">
        <f t="shared" si="89"/>
        <v>-3.4364261168384758E-3</v>
      </c>
      <c r="XS57" s="157" t="s">
        <v>73</v>
      </c>
      <c r="XT57" s="157">
        <v>291</v>
      </c>
      <c r="XU57" s="157">
        <v>263</v>
      </c>
      <c r="XV57" s="157">
        <v>26</v>
      </c>
      <c r="XW57" s="157">
        <v>2</v>
      </c>
      <c r="XX57" s="158">
        <f t="shared" si="90"/>
        <v>0.90378006872852235</v>
      </c>
      <c r="XY57" s="132">
        <f t="shared" si="91"/>
        <v>3.4364261168384758E-3</v>
      </c>
      <c r="YA57" s="157" t="s">
        <v>73</v>
      </c>
      <c r="YB57" s="157">
        <v>291</v>
      </c>
      <c r="YC57" s="157">
        <v>262</v>
      </c>
      <c r="YD57" s="157">
        <v>26</v>
      </c>
      <c r="YE57" s="157">
        <v>3</v>
      </c>
      <c r="YF57" s="158">
        <f t="shared" si="92"/>
        <v>0.90034364261168387</v>
      </c>
      <c r="YG57" s="132">
        <f t="shared" si="93"/>
        <v>-3.4364261168384758E-3</v>
      </c>
      <c r="YI57" s="157" t="s">
        <v>73</v>
      </c>
      <c r="YJ57" s="157">
        <v>291</v>
      </c>
      <c r="YK57" s="157">
        <v>263</v>
      </c>
      <c r="YL57" s="157">
        <v>26</v>
      </c>
      <c r="YM57" s="157">
        <v>2</v>
      </c>
      <c r="YN57" s="158">
        <f t="shared" si="94"/>
        <v>0.90378006872852235</v>
      </c>
      <c r="YO57" s="132">
        <f t="shared" si="95"/>
        <v>3.4364261168384758E-3</v>
      </c>
      <c r="YQ57" s="157" t="s">
        <v>73</v>
      </c>
      <c r="YR57" s="157">
        <v>291</v>
      </c>
      <c r="YS57" s="157">
        <v>263</v>
      </c>
      <c r="YT57" s="157">
        <v>26</v>
      </c>
      <c r="YU57" s="157">
        <v>2</v>
      </c>
      <c r="YV57" s="158">
        <f t="shared" si="96"/>
        <v>0.90378006872852235</v>
      </c>
      <c r="YW57" s="132">
        <f t="shared" si="97"/>
        <v>0</v>
      </c>
      <c r="YY57" s="157" t="s">
        <v>73</v>
      </c>
      <c r="YZ57" s="157">
        <v>291</v>
      </c>
      <c r="ZA57" s="157">
        <v>263</v>
      </c>
      <c r="ZB57" s="157">
        <v>26</v>
      </c>
      <c r="ZC57" s="157">
        <v>2</v>
      </c>
      <c r="ZD57" s="158">
        <f t="shared" si="98"/>
        <v>0.90378006872852235</v>
      </c>
      <c r="ZE57" s="132">
        <f t="shared" si="99"/>
        <v>0</v>
      </c>
      <c r="ZG57" s="157" t="s">
        <v>73</v>
      </c>
      <c r="ZH57" s="157">
        <v>291</v>
      </c>
      <c r="ZI57" s="157">
        <v>263</v>
      </c>
      <c r="ZJ57" s="157">
        <v>26</v>
      </c>
      <c r="ZK57" s="157">
        <v>2</v>
      </c>
      <c r="ZL57" s="158">
        <f t="shared" si="100"/>
        <v>0.90378006872852235</v>
      </c>
      <c r="ZM57" s="132">
        <f t="shared" si="101"/>
        <v>0</v>
      </c>
      <c r="ZO57" s="157" t="s">
        <v>73</v>
      </c>
      <c r="ZP57" s="157">
        <v>291</v>
      </c>
      <c r="ZQ57" s="157">
        <v>263</v>
      </c>
      <c r="ZR57" s="157">
        <v>26</v>
      </c>
      <c r="ZS57" s="157">
        <v>2</v>
      </c>
      <c r="ZT57" s="158">
        <f t="shared" si="102"/>
        <v>0.90378006872852235</v>
      </c>
      <c r="ZU57" s="132">
        <f t="shared" si="103"/>
        <v>0</v>
      </c>
      <c r="ZW57" s="157" t="s">
        <v>73</v>
      </c>
      <c r="ZX57" s="157">
        <v>291</v>
      </c>
      <c r="ZY57" s="157">
        <v>262</v>
      </c>
      <c r="ZZ57" s="157">
        <v>26</v>
      </c>
      <c r="AAA57" s="157">
        <v>3</v>
      </c>
      <c r="AAB57" s="158">
        <f t="shared" si="104"/>
        <v>0.90034364261168387</v>
      </c>
      <c r="AAC57" s="132">
        <f t="shared" si="105"/>
        <v>-3.4364261168384758E-3</v>
      </c>
      <c r="AAE57" s="157" t="s">
        <v>73</v>
      </c>
      <c r="AAF57" s="157">
        <v>291</v>
      </c>
      <c r="AAG57" s="157">
        <v>263</v>
      </c>
      <c r="AAH57" s="157">
        <v>26</v>
      </c>
      <c r="AAI57" s="157">
        <v>2</v>
      </c>
      <c r="AAJ57" s="158">
        <f t="shared" si="106"/>
        <v>0.90378006872852235</v>
      </c>
      <c r="AAK57" s="132">
        <f t="shared" si="107"/>
        <v>3.4364261168384758E-3</v>
      </c>
    </row>
    <row r="58" spans="1:713" ht="15">
      <c r="A58" s="19">
        <v>0.86</v>
      </c>
      <c r="B58" s="19"/>
      <c r="C58" s="18" t="s">
        <v>73</v>
      </c>
      <c r="D58" s="18">
        <v>234</v>
      </c>
      <c r="E58" s="18">
        <v>212</v>
      </c>
      <c r="F58" s="18">
        <v>20</v>
      </c>
      <c r="G58" s="18">
        <v>2</v>
      </c>
      <c r="H58" s="19">
        <v>0.9</v>
      </c>
      <c r="J58" s="58" t="s">
        <v>73</v>
      </c>
      <c r="K58" s="58">
        <v>234</v>
      </c>
      <c r="L58" s="58">
        <v>212</v>
      </c>
      <c r="M58" s="58">
        <v>20</v>
      </c>
      <c r="N58" s="58">
        <v>2</v>
      </c>
      <c r="O58" s="59">
        <v>0.9</v>
      </c>
      <c r="P58" s="59">
        <f t="shared" si="115"/>
        <v>0</v>
      </c>
      <c r="R58" s="18" t="s">
        <v>73</v>
      </c>
      <c r="S58" s="39">
        <v>234</v>
      </c>
      <c r="T58" s="39">
        <v>212</v>
      </c>
      <c r="U58" s="39">
        <v>20</v>
      </c>
      <c r="V58" s="39">
        <v>2</v>
      </c>
      <c r="W58" s="23">
        <v>0.9</v>
      </c>
      <c r="X58" s="19">
        <f t="shared" si="116"/>
        <v>0</v>
      </c>
      <c r="Z58" s="51" t="s">
        <v>73</v>
      </c>
      <c r="AA58" s="39">
        <v>234</v>
      </c>
      <c r="AB58" s="39">
        <v>212</v>
      </c>
      <c r="AC58" s="39">
        <v>20</v>
      </c>
      <c r="AD58" s="39">
        <v>2</v>
      </c>
      <c r="AE58" s="23">
        <v>0.9</v>
      </c>
      <c r="AF58" s="19">
        <f t="shared" si="117"/>
        <v>0</v>
      </c>
      <c r="AH58" s="23">
        <v>0.93</v>
      </c>
      <c r="AI58" s="19">
        <f t="shared" si="118"/>
        <v>-3.0000000000000027E-2</v>
      </c>
      <c r="AK58" s="18" t="s">
        <v>74</v>
      </c>
      <c r="AL58" s="18">
        <v>7</v>
      </c>
      <c r="AM58" s="18">
        <v>6</v>
      </c>
      <c r="AN58" s="18">
        <v>1</v>
      </c>
      <c r="AO58" s="18">
        <v>0</v>
      </c>
      <c r="AP58" s="19">
        <f t="shared" si="119"/>
        <v>0.8571428571428571</v>
      </c>
      <c r="AQ58" s="19">
        <f t="shared" si="137"/>
        <v>7.1428571428571175E-3</v>
      </c>
      <c r="AS58" s="18" t="s">
        <v>74</v>
      </c>
      <c r="AT58" s="18">
        <v>7</v>
      </c>
      <c r="AU58" s="18">
        <v>6</v>
      </c>
      <c r="AV58" s="18">
        <v>1</v>
      </c>
      <c r="AW58" s="18">
        <v>0</v>
      </c>
      <c r="AX58" s="19">
        <v>0.86</v>
      </c>
      <c r="AY58" s="19">
        <f t="shared" si="120"/>
        <v>2.8571428571428914E-3</v>
      </c>
      <c r="BA58" s="18" t="s">
        <v>74</v>
      </c>
      <c r="BB58" s="18">
        <v>7</v>
      </c>
      <c r="BC58" s="18">
        <v>6</v>
      </c>
      <c r="BD58" s="18">
        <v>1</v>
      </c>
      <c r="BE58" s="18">
        <v>0</v>
      </c>
      <c r="BF58" s="19">
        <v>0.86</v>
      </c>
      <c r="BG58" s="19">
        <f t="shared" si="121"/>
        <v>0</v>
      </c>
      <c r="BI58" s="18" t="s">
        <v>74</v>
      </c>
      <c r="BJ58" s="18">
        <v>7</v>
      </c>
      <c r="BK58" s="18">
        <v>6</v>
      </c>
      <c r="BL58" s="18">
        <v>1</v>
      </c>
      <c r="BM58" s="18">
        <v>0</v>
      </c>
      <c r="BN58" s="19">
        <v>0.86</v>
      </c>
      <c r="BO58" s="19">
        <f t="shared" si="122"/>
        <v>0</v>
      </c>
      <c r="BQ58" s="18" t="s">
        <v>74</v>
      </c>
      <c r="BR58" s="18">
        <v>7</v>
      </c>
      <c r="BS58" s="18">
        <v>6</v>
      </c>
      <c r="BT58" s="18">
        <v>1</v>
      </c>
      <c r="BU58" s="18">
        <v>0</v>
      </c>
      <c r="BV58" s="19">
        <v>0.86</v>
      </c>
      <c r="BW58" s="19">
        <f t="shared" si="123"/>
        <v>0</v>
      </c>
      <c r="BY58" s="18" t="s">
        <v>74</v>
      </c>
      <c r="BZ58" s="18">
        <v>7</v>
      </c>
      <c r="CA58" s="18">
        <v>6</v>
      </c>
      <c r="CB58" s="18">
        <v>1</v>
      </c>
      <c r="CC58" s="18">
        <v>0</v>
      </c>
      <c r="CD58" s="19">
        <v>0.86</v>
      </c>
      <c r="CE58" s="19">
        <f t="shared" si="124"/>
        <v>0</v>
      </c>
      <c r="CG58" s="2" t="s">
        <v>74</v>
      </c>
      <c r="CH58" s="2">
        <v>7</v>
      </c>
      <c r="CI58" s="2">
        <v>6</v>
      </c>
      <c r="CJ58" s="2">
        <v>1</v>
      </c>
      <c r="CK58" s="2">
        <v>0</v>
      </c>
      <c r="CL58" s="4">
        <v>0.86</v>
      </c>
      <c r="CM58" s="19">
        <f t="shared" si="125"/>
        <v>0</v>
      </c>
      <c r="CO58" s="2" t="s">
        <v>74</v>
      </c>
      <c r="CP58" s="2">
        <v>7</v>
      </c>
      <c r="CQ58" s="2">
        <v>6</v>
      </c>
      <c r="CR58" s="2">
        <v>1</v>
      </c>
      <c r="CS58" s="2">
        <v>0</v>
      </c>
      <c r="CT58" s="4">
        <v>0.86</v>
      </c>
      <c r="CU58" s="19">
        <f t="shared" si="126"/>
        <v>0</v>
      </c>
      <c r="CW58" s="2" t="s">
        <v>74</v>
      </c>
      <c r="CX58" s="2">
        <v>7</v>
      </c>
      <c r="CY58" s="2">
        <v>6</v>
      </c>
      <c r="CZ58" s="2">
        <v>1</v>
      </c>
      <c r="DA58" s="2">
        <v>0</v>
      </c>
      <c r="DB58" s="4">
        <v>0.86</v>
      </c>
      <c r="DC58" s="19">
        <f t="shared" si="127"/>
        <v>0</v>
      </c>
      <c r="DE58" s="2" t="s">
        <v>74</v>
      </c>
      <c r="DF58" s="2">
        <v>7</v>
      </c>
      <c r="DG58" s="2">
        <v>6</v>
      </c>
      <c r="DH58" s="2">
        <v>1</v>
      </c>
      <c r="DI58" s="2">
        <v>0</v>
      </c>
      <c r="DJ58" s="4">
        <v>0.86</v>
      </c>
      <c r="DK58" s="19">
        <f t="shared" si="128"/>
        <v>0</v>
      </c>
      <c r="DM58" s="2" t="s">
        <v>74</v>
      </c>
      <c r="DN58" s="2">
        <v>7</v>
      </c>
      <c r="DO58" s="2">
        <v>6</v>
      </c>
      <c r="DP58" s="2">
        <v>1</v>
      </c>
      <c r="DQ58" s="2">
        <v>0</v>
      </c>
      <c r="DR58" s="4">
        <v>0.86</v>
      </c>
      <c r="DS58" s="19">
        <f t="shared" si="129"/>
        <v>0</v>
      </c>
      <c r="DU58" s="2" t="s">
        <v>74</v>
      </c>
      <c r="DV58" s="2">
        <v>7</v>
      </c>
      <c r="DW58" s="2">
        <v>6</v>
      </c>
      <c r="DX58" s="2">
        <v>1</v>
      </c>
      <c r="DY58" s="2">
        <v>0</v>
      </c>
      <c r="DZ58" s="4">
        <v>0.86</v>
      </c>
      <c r="EA58" s="19">
        <f t="shared" si="130"/>
        <v>0</v>
      </c>
      <c r="EC58" s="2" t="s">
        <v>74</v>
      </c>
      <c r="ED58" s="2">
        <v>7</v>
      </c>
      <c r="EE58" s="2">
        <v>6</v>
      </c>
      <c r="EF58" s="2">
        <v>1</v>
      </c>
      <c r="EG58" s="2">
        <v>0</v>
      </c>
      <c r="EH58" s="4">
        <v>0.86</v>
      </c>
      <c r="EI58" s="19">
        <f t="shared" si="131"/>
        <v>0</v>
      </c>
      <c r="EK58" s="2" t="s">
        <v>74</v>
      </c>
      <c r="EL58" s="2">
        <v>7</v>
      </c>
      <c r="EM58" s="2">
        <v>6</v>
      </c>
      <c r="EN58" s="2">
        <v>1</v>
      </c>
      <c r="EO58" s="2">
        <v>0</v>
      </c>
      <c r="EP58" s="4">
        <v>0.86</v>
      </c>
      <c r="EQ58" s="19">
        <f t="shared" si="132"/>
        <v>0</v>
      </c>
      <c r="ES58" s="2" t="s">
        <v>74</v>
      </c>
      <c r="ET58" s="2">
        <v>7</v>
      </c>
      <c r="EU58" s="2">
        <v>6</v>
      </c>
      <c r="EV58" s="2">
        <v>1</v>
      </c>
      <c r="EW58" s="2">
        <v>0</v>
      </c>
      <c r="EX58" s="4">
        <v>0.86</v>
      </c>
      <c r="EY58" s="19">
        <f t="shared" si="133"/>
        <v>0</v>
      </c>
      <c r="FA58" s="2" t="s">
        <v>74</v>
      </c>
      <c r="FB58" s="2">
        <v>7</v>
      </c>
      <c r="FC58" s="2">
        <v>6</v>
      </c>
      <c r="FD58" s="2">
        <v>1</v>
      </c>
      <c r="FE58" s="2">
        <v>0</v>
      </c>
      <c r="FF58" s="4">
        <v>0.86</v>
      </c>
      <c r="FG58" s="19">
        <f t="shared" si="134"/>
        <v>0</v>
      </c>
      <c r="FI58" s="2" t="s">
        <v>74</v>
      </c>
      <c r="FJ58" s="2">
        <v>7</v>
      </c>
      <c r="FK58" s="2">
        <v>6</v>
      </c>
      <c r="FL58" s="2">
        <v>1</v>
      </c>
      <c r="FM58" s="2">
        <v>0</v>
      </c>
      <c r="FN58" s="4">
        <v>0.86</v>
      </c>
      <c r="FO58" s="19">
        <f t="shared" si="135"/>
        <v>0</v>
      </c>
      <c r="FQ58" s="2" t="s">
        <v>74</v>
      </c>
      <c r="FR58" s="2">
        <v>7</v>
      </c>
      <c r="FS58" s="2">
        <v>6</v>
      </c>
      <c r="FT58" s="2">
        <v>1</v>
      </c>
      <c r="FU58" s="2">
        <v>0</v>
      </c>
      <c r="FV58" s="4">
        <v>0.86</v>
      </c>
      <c r="FW58" s="19">
        <f t="shared" si="136"/>
        <v>0</v>
      </c>
      <c r="FY58" s="2" t="s">
        <v>74</v>
      </c>
      <c r="FZ58" s="2">
        <v>7</v>
      </c>
      <c r="GA58" s="2">
        <v>6</v>
      </c>
      <c r="GB58" s="2">
        <v>1</v>
      </c>
      <c r="GC58" s="2">
        <v>0</v>
      </c>
      <c r="GD58" s="4">
        <v>0.86</v>
      </c>
      <c r="GE58" s="19">
        <f t="shared" si="23"/>
        <v>0</v>
      </c>
      <c r="GG58" s="2" t="s">
        <v>74</v>
      </c>
      <c r="GH58" s="2">
        <v>7</v>
      </c>
      <c r="GI58" s="2">
        <v>6</v>
      </c>
      <c r="GJ58" s="2">
        <v>1</v>
      </c>
      <c r="GK58" s="2">
        <v>0</v>
      </c>
      <c r="GL58" s="4">
        <v>0.86</v>
      </c>
      <c r="GM58" s="19">
        <f t="shared" si="24"/>
        <v>0</v>
      </c>
      <c r="GO58" s="2" t="s">
        <v>74</v>
      </c>
      <c r="GP58" s="2">
        <v>7</v>
      </c>
      <c r="GQ58" s="2">
        <v>6</v>
      </c>
      <c r="GR58" s="2">
        <v>1</v>
      </c>
      <c r="GS58" s="2">
        <v>0</v>
      </c>
      <c r="GT58" s="4">
        <v>0.86</v>
      </c>
      <c r="GU58" s="19">
        <f t="shared" si="25"/>
        <v>0</v>
      </c>
      <c r="GW58" s="2" t="s">
        <v>74</v>
      </c>
      <c r="GX58" s="2">
        <v>7</v>
      </c>
      <c r="GY58" s="2">
        <v>6</v>
      </c>
      <c r="GZ58" s="2">
        <v>1</v>
      </c>
      <c r="HA58" s="2">
        <v>0</v>
      </c>
      <c r="HB58" s="4">
        <v>0.86</v>
      </c>
      <c r="HC58" s="19">
        <f t="shared" si="26"/>
        <v>0</v>
      </c>
      <c r="HE58" s="2" t="s">
        <v>74</v>
      </c>
      <c r="HF58" s="2">
        <v>7</v>
      </c>
      <c r="HG58" s="2">
        <v>6</v>
      </c>
      <c r="HH58" s="2">
        <v>1</v>
      </c>
      <c r="HI58" s="2">
        <v>0</v>
      </c>
      <c r="HJ58" s="4">
        <v>0.86</v>
      </c>
      <c r="HK58" s="19">
        <f t="shared" si="27"/>
        <v>0</v>
      </c>
      <c r="HM58" s="2" t="s">
        <v>74</v>
      </c>
      <c r="HN58" s="2">
        <v>7</v>
      </c>
      <c r="HO58" s="2">
        <v>6</v>
      </c>
      <c r="HP58" s="2">
        <v>1</v>
      </c>
      <c r="HQ58" s="2">
        <v>0</v>
      </c>
      <c r="HR58" s="4">
        <v>0.86</v>
      </c>
      <c r="HS58" s="19">
        <f t="shared" si="28"/>
        <v>0</v>
      </c>
      <c r="HU58" s="2" t="s">
        <v>74</v>
      </c>
      <c r="HV58" s="2">
        <v>7</v>
      </c>
      <c r="HW58" s="2">
        <v>6</v>
      </c>
      <c r="HX58" s="2">
        <v>1</v>
      </c>
      <c r="HY58" s="2">
        <v>0</v>
      </c>
      <c r="HZ58" s="4">
        <v>0.86</v>
      </c>
      <c r="IA58" s="19">
        <f t="shared" si="29"/>
        <v>0</v>
      </c>
      <c r="IC58" s="2" t="s">
        <v>74</v>
      </c>
      <c r="ID58" s="2">
        <v>7</v>
      </c>
      <c r="IE58" s="2">
        <v>6</v>
      </c>
      <c r="IF58" s="2">
        <v>1</v>
      </c>
      <c r="IG58" s="2">
        <v>0</v>
      </c>
      <c r="IH58" s="4">
        <v>0.86</v>
      </c>
      <c r="II58" s="19">
        <f t="shared" si="30"/>
        <v>0</v>
      </c>
      <c r="IK58" s="2" t="s">
        <v>74</v>
      </c>
      <c r="IL58" s="2">
        <v>7</v>
      </c>
      <c r="IM58" s="2">
        <v>6</v>
      </c>
      <c r="IN58" s="2">
        <v>1</v>
      </c>
      <c r="IO58" s="2">
        <v>0</v>
      </c>
      <c r="IP58" s="4">
        <v>0.86</v>
      </c>
      <c r="IQ58" s="19">
        <f t="shared" si="31"/>
        <v>0</v>
      </c>
      <c r="IS58" s="2" t="s">
        <v>74</v>
      </c>
      <c r="IT58" s="2">
        <v>7</v>
      </c>
      <c r="IU58" s="2">
        <v>6</v>
      </c>
      <c r="IV58" s="2">
        <v>1</v>
      </c>
      <c r="IW58" s="2">
        <v>0</v>
      </c>
      <c r="IX58" s="4">
        <v>0.86</v>
      </c>
      <c r="IY58" s="19">
        <f t="shared" si="32"/>
        <v>0</v>
      </c>
      <c r="JA58" s="2" t="s">
        <v>74</v>
      </c>
      <c r="JB58" s="2">
        <v>7</v>
      </c>
      <c r="JC58" s="2">
        <v>6</v>
      </c>
      <c r="JD58" s="2">
        <v>1</v>
      </c>
      <c r="JE58" s="2">
        <v>0</v>
      </c>
      <c r="JF58" s="4">
        <v>0.86</v>
      </c>
      <c r="JG58" s="19">
        <f t="shared" si="33"/>
        <v>0</v>
      </c>
      <c r="JI58" s="2" t="s">
        <v>74</v>
      </c>
      <c r="JJ58" s="2">
        <v>7</v>
      </c>
      <c r="JK58" s="2">
        <v>6</v>
      </c>
      <c r="JL58" s="2">
        <v>1</v>
      </c>
      <c r="JM58" s="2">
        <v>0</v>
      </c>
      <c r="JN58" s="4">
        <v>0.86</v>
      </c>
      <c r="JO58" s="19">
        <f t="shared" si="34"/>
        <v>0</v>
      </c>
      <c r="JQ58" s="2" t="s">
        <v>74</v>
      </c>
      <c r="JR58" s="2">
        <v>7</v>
      </c>
      <c r="JS58" s="2">
        <v>6</v>
      </c>
      <c r="JT58" s="2">
        <v>1</v>
      </c>
      <c r="JU58" s="2">
        <v>0</v>
      </c>
      <c r="JV58" s="4">
        <v>0.86</v>
      </c>
      <c r="JW58" s="19">
        <f t="shared" si="35"/>
        <v>0</v>
      </c>
      <c r="JY58" s="2" t="s">
        <v>74</v>
      </c>
      <c r="JZ58" s="2">
        <v>7</v>
      </c>
      <c r="KA58" s="2">
        <v>6</v>
      </c>
      <c r="KB58" s="2">
        <v>1</v>
      </c>
      <c r="KC58" s="2">
        <v>0</v>
      </c>
      <c r="KD58" s="4">
        <v>0.86</v>
      </c>
      <c r="KE58" s="19">
        <f t="shared" si="36"/>
        <v>0</v>
      </c>
      <c r="KG58" s="2" t="s">
        <v>74</v>
      </c>
      <c r="KH58" s="2">
        <v>7</v>
      </c>
      <c r="KI58" s="2">
        <v>6</v>
      </c>
      <c r="KJ58" s="2">
        <v>1</v>
      </c>
      <c r="KK58" s="2">
        <v>0</v>
      </c>
      <c r="KL58" s="4">
        <v>0.86</v>
      </c>
      <c r="KM58" s="19">
        <f t="shared" si="37"/>
        <v>0</v>
      </c>
      <c r="KO58" s="2" t="s">
        <v>74</v>
      </c>
      <c r="KP58" s="2">
        <v>7</v>
      </c>
      <c r="KQ58" s="2">
        <v>6</v>
      </c>
      <c r="KR58" s="2">
        <v>1</v>
      </c>
      <c r="KS58" s="2">
        <v>0</v>
      </c>
      <c r="KT58" s="4">
        <v>0.86</v>
      </c>
      <c r="KU58" s="19">
        <f t="shared" si="38"/>
        <v>0</v>
      </c>
      <c r="KW58" s="2" t="s">
        <v>74</v>
      </c>
      <c r="KX58" s="2">
        <v>7</v>
      </c>
      <c r="KY58" s="2">
        <v>6</v>
      </c>
      <c r="KZ58" s="2">
        <v>1</v>
      </c>
      <c r="LA58" s="2">
        <v>0</v>
      </c>
      <c r="LB58" s="4">
        <v>0.86</v>
      </c>
      <c r="LC58" s="19">
        <f t="shared" si="39"/>
        <v>0</v>
      </c>
      <c r="LE58" s="2" t="s">
        <v>74</v>
      </c>
      <c r="LF58" s="2">
        <v>7</v>
      </c>
      <c r="LG58" s="2">
        <v>6</v>
      </c>
      <c r="LH58" s="2">
        <v>1</v>
      </c>
      <c r="LI58" s="2">
        <v>0</v>
      </c>
      <c r="LJ58" s="4">
        <v>0.86</v>
      </c>
      <c r="LK58" s="19">
        <f t="shared" si="40"/>
        <v>0</v>
      </c>
      <c r="LM58" s="2" t="s">
        <v>74</v>
      </c>
      <c r="LN58" s="2">
        <v>7</v>
      </c>
      <c r="LO58" s="2">
        <v>6</v>
      </c>
      <c r="LP58" s="2">
        <v>1</v>
      </c>
      <c r="LQ58" s="2">
        <v>0</v>
      </c>
      <c r="LR58" s="4">
        <v>0.86</v>
      </c>
      <c r="LS58" s="19">
        <f t="shared" si="41"/>
        <v>0</v>
      </c>
      <c r="LU58" s="2" t="s">
        <v>74</v>
      </c>
      <c r="LV58" s="2">
        <v>7</v>
      </c>
      <c r="LW58" s="2">
        <v>6</v>
      </c>
      <c r="LX58" s="2">
        <v>1</v>
      </c>
      <c r="LY58" s="2">
        <v>0</v>
      </c>
      <c r="LZ58" s="4">
        <v>0.86</v>
      </c>
      <c r="MA58" s="19">
        <f t="shared" si="42"/>
        <v>0</v>
      </c>
      <c r="MC58" s="2" t="s">
        <v>74</v>
      </c>
      <c r="MD58" s="2">
        <v>7</v>
      </c>
      <c r="ME58" s="2">
        <v>6</v>
      </c>
      <c r="MF58" s="2">
        <v>1</v>
      </c>
      <c r="MG58" s="2">
        <v>0</v>
      </c>
      <c r="MH58" s="4">
        <f t="shared" si="108"/>
        <v>0.8571428571428571</v>
      </c>
      <c r="MI58" s="19">
        <f t="shared" si="43"/>
        <v>-2.8571428571428914E-3</v>
      </c>
      <c r="MK58" s="2" t="s">
        <v>74</v>
      </c>
      <c r="ML58" s="2">
        <v>7</v>
      </c>
      <c r="MM58" s="2">
        <v>6</v>
      </c>
      <c r="MN58" s="2">
        <v>1</v>
      </c>
      <c r="MO58" s="2">
        <v>0</v>
      </c>
      <c r="MP58" s="4">
        <v>0.86</v>
      </c>
      <c r="MQ58" s="19">
        <f t="shared" si="109"/>
        <v>2.8571428571428914E-3</v>
      </c>
      <c r="MS58" s="2" t="s">
        <v>74</v>
      </c>
      <c r="MT58" s="2">
        <v>7</v>
      </c>
      <c r="MU58" s="2">
        <v>6</v>
      </c>
      <c r="MV58" s="2">
        <v>1</v>
      </c>
      <c r="MW58" s="2">
        <v>0</v>
      </c>
      <c r="MX58" s="4">
        <v>0.86</v>
      </c>
      <c r="MY58" s="19">
        <f t="shared" si="44"/>
        <v>0</v>
      </c>
      <c r="NA58" s="2" t="s">
        <v>74</v>
      </c>
      <c r="NB58" s="2">
        <v>7</v>
      </c>
      <c r="NC58" s="2">
        <v>6</v>
      </c>
      <c r="ND58" s="2">
        <v>1</v>
      </c>
      <c r="NE58" s="2">
        <v>0</v>
      </c>
      <c r="NF58" s="4">
        <v>0.86</v>
      </c>
      <c r="NG58" s="19">
        <f t="shared" si="45"/>
        <v>0</v>
      </c>
      <c r="NI58" s="2" t="s">
        <v>74</v>
      </c>
      <c r="NJ58" s="2">
        <v>7</v>
      </c>
      <c r="NK58" s="2">
        <v>6</v>
      </c>
      <c r="NL58" s="2">
        <v>1</v>
      </c>
      <c r="NM58" s="2">
        <v>0</v>
      </c>
      <c r="NN58" s="4">
        <v>0.86</v>
      </c>
      <c r="NO58" s="19">
        <f t="shared" si="46"/>
        <v>0</v>
      </c>
      <c r="NQ58" s="2" t="s">
        <v>74</v>
      </c>
      <c r="NR58" s="2">
        <v>7</v>
      </c>
      <c r="NS58" s="2">
        <v>6</v>
      </c>
      <c r="NT58" s="2">
        <v>1</v>
      </c>
      <c r="NU58" s="2">
        <v>0</v>
      </c>
      <c r="NV58" s="4">
        <v>0.86</v>
      </c>
      <c r="NW58" s="19">
        <f t="shared" si="47"/>
        <v>0</v>
      </c>
      <c r="NY58" s="2" t="s">
        <v>74</v>
      </c>
      <c r="NZ58" s="2">
        <v>7</v>
      </c>
      <c r="OA58" s="2">
        <v>6</v>
      </c>
      <c r="OB58" s="2">
        <v>1</v>
      </c>
      <c r="OC58" s="2">
        <v>0</v>
      </c>
      <c r="OD58" s="4">
        <v>0.86</v>
      </c>
      <c r="OE58" s="19">
        <f t="shared" si="48"/>
        <v>0</v>
      </c>
      <c r="OG58" s="2" t="s">
        <v>74</v>
      </c>
      <c r="OH58" s="2">
        <v>7</v>
      </c>
      <c r="OI58" s="2">
        <v>6</v>
      </c>
      <c r="OJ58" s="2">
        <v>1</v>
      </c>
      <c r="OK58" s="2">
        <v>0</v>
      </c>
      <c r="OL58" s="4">
        <v>0.86</v>
      </c>
      <c r="OM58" s="19">
        <f t="shared" si="138"/>
        <v>0</v>
      </c>
      <c r="OO58" s="2" t="s">
        <v>74</v>
      </c>
      <c r="OP58" s="2">
        <v>7</v>
      </c>
      <c r="OQ58" s="2">
        <v>6</v>
      </c>
      <c r="OR58" s="2">
        <v>1</v>
      </c>
      <c r="OS58" s="2">
        <v>0</v>
      </c>
      <c r="OT58" s="4">
        <f t="shared" si="110"/>
        <v>0.8571428571428571</v>
      </c>
      <c r="OU58" s="19">
        <f t="shared" si="50"/>
        <v>-2.8571428571428914E-3</v>
      </c>
      <c r="OW58" s="129" t="s">
        <v>74</v>
      </c>
      <c r="OX58" s="129">
        <v>7</v>
      </c>
      <c r="OY58" s="129">
        <v>6</v>
      </c>
      <c r="OZ58" s="129">
        <v>1</v>
      </c>
      <c r="PA58" s="129">
        <v>0</v>
      </c>
      <c r="PB58" s="135">
        <v>0.86</v>
      </c>
      <c r="PC58" s="132">
        <v>0</v>
      </c>
      <c r="PD58" s="129"/>
      <c r="PE58" s="129" t="s">
        <v>74</v>
      </c>
      <c r="PF58" s="129">
        <v>7</v>
      </c>
      <c r="PG58" s="129">
        <v>6</v>
      </c>
      <c r="PH58" s="129">
        <v>1</v>
      </c>
      <c r="PI58" s="129">
        <v>0</v>
      </c>
      <c r="PJ58" s="135">
        <v>0.86</v>
      </c>
      <c r="PK58" s="132">
        <v>0</v>
      </c>
      <c r="PM58" s="156" t="s">
        <v>74</v>
      </c>
      <c r="PN58" s="156">
        <v>7</v>
      </c>
      <c r="PO58" s="156">
        <v>6</v>
      </c>
      <c r="PP58" s="156">
        <v>1</v>
      </c>
      <c r="PQ58" s="156">
        <v>0</v>
      </c>
      <c r="PR58" s="162">
        <v>0.86</v>
      </c>
      <c r="PS58" s="132">
        <f t="shared" si="51"/>
        <v>0</v>
      </c>
      <c r="PT58" s="121"/>
      <c r="PU58" s="156" t="s">
        <v>264</v>
      </c>
      <c r="PV58" s="156">
        <v>7</v>
      </c>
      <c r="PW58" s="156">
        <v>6</v>
      </c>
      <c r="PX58" s="156">
        <v>1</v>
      </c>
      <c r="PY58" s="156">
        <v>0</v>
      </c>
      <c r="PZ58" s="162">
        <v>0.86</v>
      </c>
      <c r="QA58" s="132">
        <f t="shared" si="52"/>
        <v>0</v>
      </c>
      <c r="QB58" s="121"/>
      <c r="QC58" s="156" t="s">
        <v>264</v>
      </c>
      <c r="QD58" s="156">
        <v>7</v>
      </c>
      <c r="QE58" s="156">
        <v>6</v>
      </c>
      <c r="QF58" s="156">
        <v>1</v>
      </c>
      <c r="QG58" s="156">
        <v>0</v>
      </c>
      <c r="QH58" s="162">
        <v>0.86</v>
      </c>
      <c r="QI58" s="132">
        <f t="shared" si="53"/>
        <v>0</v>
      </c>
      <c r="QJ58" s="121"/>
      <c r="QK58" s="156" t="s">
        <v>264</v>
      </c>
      <c r="QL58" s="156">
        <v>7</v>
      </c>
      <c r="QM58" s="156">
        <v>6</v>
      </c>
      <c r="QN58" s="156">
        <v>1</v>
      </c>
      <c r="QO58" s="156">
        <v>0</v>
      </c>
      <c r="QP58" s="162">
        <v>0.86</v>
      </c>
      <c r="QQ58" s="132">
        <f t="shared" si="54"/>
        <v>0</v>
      </c>
      <c r="QR58" s="121"/>
      <c r="QS58" s="156" t="s">
        <v>264</v>
      </c>
      <c r="QT58" s="156">
        <v>7</v>
      </c>
      <c r="QU58" s="156">
        <v>6</v>
      </c>
      <c r="QV58" s="156">
        <v>1</v>
      </c>
      <c r="QW58" s="156">
        <v>0</v>
      </c>
      <c r="QX58" s="162">
        <v>0.86</v>
      </c>
      <c r="QY58" s="158">
        <f t="shared" si="55"/>
        <v>0</v>
      </c>
      <c r="QZ58" s="121"/>
      <c r="RA58" s="156" t="s">
        <v>264</v>
      </c>
      <c r="RB58" s="156">
        <v>7</v>
      </c>
      <c r="RC58" s="156">
        <v>6</v>
      </c>
      <c r="RD58" s="156">
        <v>1</v>
      </c>
      <c r="RE58" s="156">
        <v>0</v>
      </c>
      <c r="RF58" s="162">
        <v>0.86</v>
      </c>
      <c r="RG58" s="132">
        <f t="shared" si="56"/>
        <v>0</v>
      </c>
      <c r="RH58" s="121"/>
      <c r="RI58" s="121"/>
      <c r="RJ58" s="156" t="s">
        <v>264</v>
      </c>
      <c r="RK58" s="156">
        <v>7</v>
      </c>
      <c r="RL58" s="156">
        <v>6</v>
      </c>
      <c r="RM58" s="156">
        <v>1</v>
      </c>
      <c r="RN58" s="156">
        <v>0</v>
      </c>
      <c r="RO58" s="162">
        <f t="shared" si="57"/>
        <v>0.8571428571428571</v>
      </c>
      <c r="RP58" s="132">
        <f t="shared" si="58"/>
        <v>-2.8571428571428914E-3</v>
      </c>
      <c r="RQ58" s="121"/>
      <c r="RR58" s="121"/>
      <c r="RS58" s="121"/>
      <c r="RT58" s="121"/>
      <c r="RU58" s="121"/>
      <c r="RV58" s="121"/>
      <c r="RW58" s="132"/>
      <c r="RX58" s="121"/>
      <c r="RY58" s="121"/>
      <c r="RZ58" s="121"/>
      <c r="SA58" s="121"/>
      <c r="SB58" s="121"/>
      <c r="SC58" s="121"/>
      <c r="SD58" s="132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U58" s="157" t="s">
        <v>264</v>
      </c>
      <c r="SV58" s="157">
        <v>7</v>
      </c>
      <c r="SW58" s="157">
        <v>6</v>
      </c>
      <c r="SX58" s="157">
        <v>1</v>
      </c>
      <c r="SY58" s="157">
        <v>0</v>
      </c>
      <c r="SZ58" s="158">
        <f t="shared" si="111"/>
        <v>0.8571428571428571</v>
      </c>
      <c r="TA58" s="132">
        <f t="shared" si="59"/>
        <v>0</v>
      </c>
      <c r="TC58" s="157" t="s">
        <v>264</v>
      </c>
      <c r="TD58" s="157">
        <v>7</v>
      </c>
      <c r="TE58" s="157">
        <v>6</v>
      </c>
      <c r="TF58" s="157">
        <v>1</v>
      </c>
      <c r="TG58" s="157">
        <v>0</v>
      </c>
      <c r="TH58" s="158">
        <f t="shared" si="60"/>
        <v>0.8571428571428571</v>
      </c>
      <c r="TI58" s="132">
        <f t="shared" si="61"/>
        <v>0</v>
      </c>
      <c r="TK58" s="157" t="s">
        <v>264</v>
      </c>
      <c r="TL58" s="157">
        <v>7</v>
      </c>
      <c r="TM58" s="157">
        <v>6</v>
      </c>
      <c r="TN58" s="157">
        <v>1</v>
      </c>
      <c r="TO58" s="157">
        <v>0</v>
      </c>
      <c r="TP58" s="158">
        <f t="shared" si="62"/>
        <v>0.8571428571428571</v>
      </c>
      <c r="TQ58" s="132">
        <f t="shared" si="63"/>
        <v>0</v>
      </c>
      <c r="TS58" s="157" t="s">
        <v>264</v>
      </c>
      <c r="TT58" s="157">
        <v>7</v>
      </c>
      <c r="TU58" s="157">
        <v>6</v>
      </c>
      <c r="TV58" s="157">
        <v>1</v>
      </c>
      <c r="TW58" s="157">
        <v>0</v>
      </c>
      <c r="TX58" s="158">
        <f t="shared" si="64"/>
        <v>0.8571428571428571</v>
      </c>
      <c r="TY58" s="132">
        <f t="shared" si="65"/>
        <v>0</v>
      </c>
      <c r="UA58" s="157" t="s">
        <v>264</v>
      </c>
      <c r="UB58" s="157">
        <v>7</v>
      </c>
      <c r="UC58" s="157">
        <v>6</v>
      </c>
      <c r="UD58" s="157">
        <v>1</v>
      </c>
      <c r="UE58" s="157">
        <v>0</v>
      </c>
      <c r="UF58" s="158">
        <f t="shared" si="66"/>
        <v>0.8571428571428571</v>
      </c>
      <c r="UG58" s="132">
        <f t="shared" si="67"/>
        <v>0</v>
      </c>
      <c r="UI58" s="157" t="s">
        <v>264</v>
      </c>
      <c r="UJ58" s="157">
        <v>7</v>
      </c>
      <c r="UK58" s="157">
        <v>6</v>
      </c>
      <c r="UL58" s="157">
        <v>1</v>
      </c>
      <c r="UM58" s="157">
        <v>0</v>
      </c>
      <c r="UN58" s="158">
        <f t="shared" si="68"/>
        <v>0.8571428571428571</v>
      </c>
      <c r="UO58" s="132">
        <f t="shared" si="69"/>
        <v>0</v>
      </c>
      <c r="UQ58" s="157" t="s">
        <v>264</v>
      </c>
      <c r="UR58" s="157">
        <v>7</v>
      </c>
      <c r="US58" s="157">
        <v>6</v>
      </c>
      <c r="UT58" s="157">
        <v>1</v>
      </c>
      <c r="UU58" s="157">
        <v>0</v>
      </c>
      <c r="UV58" s="158">
        <f t="shared" si="70"/>
        <v>0.8571428571428571</v>
      </c>
      <c r="UW58" s="132">
        <f t="shared" si="71"/>
        <v>0</v>
      </c>
      <c r="UY58" s="157" t="s">
        <v>264</v>
      </c>
      <c r="UZ58" s="157">
        <v>7</v>
      </c>
      <c r="VA58" s="157">
        <v>6</v>
      </c>
      <c r="VB58" s="157">
        <v>1</v>
      </c>
      <c r="VC58" s="157">
        <v>0</v>
      </c>
      <c r="VD58" s="158">
        <f t="shared" si="72"/>
        <v>0.8571428571428571</v>
      </c>
      <c r="VE58" s="132">
        <f t="shared" si="73"/>
        <v>0</v>
      </c>
      <c r="VG58" s="157" t="s">
        <v>264</v>
      </c>
      <c r="VH58" s="157">
        <v>7</v>
      </c>
      <c r="VI58" s="157">
        <v>6</v>
      </c>
      <c r="VJ58" s="157">
        <v>1</v>
      </c>
      <c r="VK58" s="157">
        <v>0</v>
      </c>
      <c r="VL58" s="158">
        <f t="shared" si="74"/>
        <v>0.8571428571428571</v>
      </c>
      <c r="VM58" s="132">
        <f t="shared" si="75"/>
        <v>0</v>
      </c>
      <c r="VO58" s="157" t="s">
        <v>264</v>
      </c>
      <c r="VP58" s="157">
        <v>7</v>
      </c>
      <c r="VQ58" s="157">
        <v>6</v>
      </c>
      <c r="VR58" s="157">
        <v>1</v>
      </c>
      <c r="VS58" s="157">
        <v>0</v>
      </c>
      <c r="VT58" s="158">
        <f t="shared" si="76"/>
        <v>0.8571428571428571</v>
      </c>
      <c r="VU58" s="132">
        <f t="shared" si="77"/>
        <v>0</v>
      </c>
      <c r="VW58" s="157" t="s">
        <v>264</v>
      </c>
      <c r="VX58" s="157">
        <v>7</v>
      </c>
      <c r="VY58" s="157">
        <v>6</v>
      </c>
      <c r="VZ58" s="157">
        <v>1</v>
      </c>
      <c r="WA58" s="157">
        <v>0</v>
      </c>
      <c r="WB58" s="158">
        <f t="shared" si="78"/>
        <v>0.8571428571428571</v>
      </c>
      <c r="WC58" s="132">
        <f t="shared" si="79"/>
        <v>0</v>
      </c>
      <c r="WE58" s="157" t="s">
        <v>264</v>
      </c>
      <c r="WF58" s="157">
        <v>7</v>
      </c>
      <c r="WG58" s="157">
        <v>6</v>
      </c>
      <c r="WH58" s="157">
        <v>1</v>
      </c>
      <c r="WI58" s="157">
        <v>0</v>
      </c>
      <c r="WJ58" s="158">
        <f t="shared" si="112"/>
        <v>0.8571428571428571</v>
      </c>
      <c r="WK58" s="132">
        <f t="shared" si="113"/>
        <v>0</v>
      </c>
      <c r="WM58" s="157" t="s">
        <v>264</v>
      </c>
      <c r="WN58" s="157">
        <v>7</v>
      </c>
      <c r="WO58" s="157">
        <v>6</v>
      </c>
      <c r="WP58" s="157">
        <v>1</v>
      </c>
      <c r="WQ58" s="157">
        <v>0</v>
      </c>
      <c r="WR58" s="158">
        <f t="shared" si="82"/>
        <v>0.8571428571428571</v>
      </c>
      <c r="WS58" s="132">
        <f t="shared" si="83"/>
        <v>0</v>
      </c>
      <c r="WU58" s="157" t="s">
        <v>264</v>
      </c>
      <c r="WV58" s="157">
        <v>7</v>
      </c>
      <c r="WW58" s="157">
        <v>6</v>
      </c>
      <c r="WX58" s="157">
        <v>1</v>
      </c>
      <c r="WY58" s="157">
        <v>0</v>
      </c>
      <c r="WZ58" s="158">
        <f t="shared" si="84"/>
        <v>0.8571428571428571</v>
      </c>
      <c r="XA58" s="132">
        <f t="shared" si="85"/>
        <v>0</v>
      </c>
      <c r="XC58" s="157" t="s">
        <v>264</v>
      </c>
      <c r="XD58" s="157">
        <v>7</v>
      </c>
      <c r="XE58" s="157">
        <v>6</v>
      </c>
      <c r="XF58" s="157">
        <v>1</v>
      </c>
      <c r="XG58" s="157">
        <v>0</v>
      </c>
      <c r="XH58" s="158">
        <f t="shared" si="86"/>
        <v>0.8571428571428571</v>
      </c>
      <c r="XI58" s="132">
        <f t="shared" si="87"/>
        <v>0</v>
      </c>
      <c r="XK58" s="157" t="s">
        <v>264</v>
      </c>
      <c r="XL58" s="157">
        <v>7</v>
      </c>
      <c r="XM58" s="157">
        <v>6</v>
      </c>
      <c r="XN58" s="157">
        <v>1</v>
      </c>
      <c r="XO58" s="157">
        <v>0</v>
      </c>
      <c r="XP58" s="158">
        <f t="shared" si="88"/>
        <v>0.8571428571428571</v>
      </c>
      <c r="XQ58" s="132">
        <f t="shared" si="89"/>
        <v>0</v>
      </c>
      <c r="XS58" s="157" t="s">
        <v>264</v>
      </c>
      <c r="XT58" s="157">
        <v>7</v>
      </c>
      <c r="XU58" s="157">
        <v>6</v>
      </c>
      <c r="XV58" s="157">
        <v>1</v>
      </c>
      <c r="XW58" s="157">
        <v>0</v>
      </c>
      <c r="XX58" s="158">
        <f t="shared" si="90"/>
        <v>0.8571428571428571</v>
      </c>
      <c r="XY58" s="132">
        <f t="shared" si="91"/>
        <v>0</v>
      </c>
      <c r="YA58" s="157" t="s">
        <v>264</v>
      </c>
      <c r="YB58" s="157">
        <v>7</v>
      </c>
      <c r="YC58" s="157">
        <v>6</v>
      </c>
      <c r="YD58" s="157">
        <v>1</v>
      </c>
      <c r="YE58" s="157">
        <v>0</v>
      </c>
      <c r="YF58" s="158">
        <f t="shared" si="92"/>
        <v>0.8571428571428571</v>
      </c>
      <c r="YG58" s="132">
        <f t="shared" si="93"/>
        <v>0</v>
      </c>
      <c r="YI58" s="157" t="s">
        <v>264</v>
      </c>
      <c r="YJ58" s="157">
        <v>7</v>
      </c>
      <c r="YK58" s="157">
        <v>6</v>
      </c>
      <c r="YL58" s="157">
        <v>1</v>
      </c>
      <c r="YM58" s="157">
        <v>0</v>
      </c>
      <c r="YN58" s="158">
        <f t="shared" si="94"/>
        <v>0.8571428571428571</v>
      </c>
      <c r="YO58" s="132">
        <f t="shared" si="95"/>
        <v>0</v>
      </c>
      <c r="YQ58" s="157" t="s">
        <v>264</v>
      </c>
      <c r="YR58" s="157">
        <v>7</v>
      </c>
      <c r="YS58" s="157">
        <v>6</v>
      </c>
      <c r="YT58" s="157">
        <v>1</v>
      </c>
      <c r="YU58" s="157">
        <v>0</v>
      </c>
      <c r="YV58" s="158">
        <f t="shared" si="96"/>
        <v>0.8571428571428571</v>
      </c>
      <c r="YW58" s="132">
        <f t="shared" si="97"/>
        <v>0</v>
      </c>
      <c r="YY58" s="157" t="s">
        <v>264</v>
      </c>
      <c r="YZ58" s="157">
        <v>7</v>
      </c>
      <c r="ZA58" s="157">
        <v>6</v>
      </c>
      <c r="ZB58" s="157">
        <v>1</v>
      </c>
      <c r="ZC58" s="157">
        <v>0</v>
      </c>
      <c r="ZD58" s="158">
        <f t="shared" si="98"/>
        <v>0.8571428571428571</v>
      </c>
      <c r="ZE58" s="132">
        <f t="shared" si="99"/>
        <v>0</v>
      </c>
      <c r="ZG58" s="157" t="s">
        <v>264</v>
      </c>
      <c r="ZH58" s="157">
        <v>7</v>
      </c>
      <c r="ZI58" s="157">
        <v>6</v>
      </c>
      <c r="ZJ58" s="157">
        <v>1</v>
      </c>
      <c r="ZK58" s="157">
        <v>0</v>
      </c>
      <c r="ZL58" s="158">
        <f t="shared" si="100"/>
        <v>0.8571428571428571</v>
      </c>
      <c r="ZM58" s="132">
        <f t="shared" si="101"/>
        <v>0</v>
      </c>
      <c r="ZO58" s="157" t="s">
        <v>264</v>
      </c>
      <c r="ZP58" s="157">
        <v>7</v>
      </c>
      <c r="ZQ58" s="157">
        <v>6</v>
      </c>
      <c r="ZR58" s="157">
        <v>1</v>
      </c>
      <c r="ZS58" s="157">
        <v>0</v>
      </c>
      <c r="ZT58" s="158">
        <f t="shared" si="102"/>
        <v>0.8571428571428571</v>
      </c>
      <c r="ZU58" s="132">
        <f t="shared" si="103"/>
        <v>0</v>
      </c>
      <c r="ZW58" s="157" t="s">
        <v>264</v>
      </c>
      <c r="ZX58" s="157">
        <v>7</v>
      </c>
      <c r="ZY58" s="157">
        <v>6</v>
      </c>
      <c r="ZZ58" s="157">
        <v>1</v>
      </c>
      <c r="AAA58" s="157">
        <v>0</v>
      </c>
      <c r="AAB58" s="158">
        <f t="shared" si="104"/>
        <v>0.8571428571428571</v>
      </c>
      <c r="AAC58" s="132">
        <f t="shared" si="105"/>
        <v>0</v>
      </c>
      <c r="AAE58" s="157" t="s">
        <v>264</v>
      </c>
      <c r="AAF58" s="157">
        <v>7</v>
      </c>
      <c r="AAG58" s="157">
        <v>6</v>
      </c>
      <c r="AAH58" s="157">
        <v>1</v>
      </c>
      <c r="AAI58" s="157">
        <v>0</v>
      </c>
      <c r="AAJ58" s="158">
        <f t="shared" si="106"/>
        <v>0.8571428571428571</v>
      </c>
      <c r="AAK58" s="132">
        <f t="shared" si="107"/>
        <v>0</v>
      </c>
    </row>
    <row r="59" spans="1:713" ht="15">
      <c r="A59" s="19">
        <v>0.85</v>
      </c>
      <c r="B59" s="19"/>
      <c r="C59" s="18" t="s">
        <v>74</v>
      </c>
      <c r="D59" s="18">
        <v>7</v>
      </c>
      <c r="E59" s="18">
        <v>6</v>
      </c>
      <c r="F59" s="18">
        <v>1</v>
      </c>
      <c r="G59" s="18">
        <v>0</v>
      </c>
      <c r="H59" s="19">
        <v>0.85</v>
      </c>
      <c r="J59" s="58" t="s">
        <v>74</v>
      </c>
      <c r="K59" s="58">
        <v>7</v>
      </c>
      <c r="L59" s="58">
        <v>6</v>
      </c>
      <c r="M59" s="58">
        <v>1</v>
      </c>
      <c r="N59" s="58">
        <v>0</v>
      </c>
      <c r="O59" s="59">
        <v>0.85</v>
      </c>
      <c r="P59" s="59">
        <f t="shared" si="115"/>
        <v>0</v>
      </c>
      <c r="R59" s="18" t="s">
        <v>74</v>
      </c>
      <c r="S59" s="18">
        <v>7</v>
      </c>
      <c r="T59" s="18">
        <v>6</v>
      </c>
      <c r="U59" s="18">
        <v>1</v>
      </c>
      <c r="V59" s="18">
        <v>0</v>
      </c>
      <c r="W59" s="19">
        <v>0.85</v>
      </c>
      <c r="X59" s="19">
        <f t="shared" si="116"/>
        <v>0</v>
      </c>
      <c r="Z59" s="51" t="s">
        <v>74</v>
      </c>
      <c r="AA59" s="51">
        <v>7</v>
      </c>
      <c r="AB59" s="52">
        <v>6</v>
      </c>
      <c r="AC59" s="53">
        <v>1</v>
      </c>
      <c r="AD59" s="51">
        <v>0</v>
      </c>
      <c r="AE59" s="55">
        <v>0.85</v>
      </c>
      <c r="AF59" s="19">
        <f t="shared" si="117"/>
        <v>0</v>
      </c>
      <c r="AH59" s="19">
        <v>0.85</v>
      </c>
      <c r="AI59" s="19">
        <f t="shared" si="118"/>
        <v>0</v>
      </c>
      <c r="AK59" s="18" t="s">
        <v>75</v>
      </c>
      <c r="AL59" s="18">
        <v>68</v>
      </c>
      <c r="AM59" s="18">
        <v>68</v>
      </c>
      <c r="AN59" s="18">
        <v>0</v>
      </c>
      <c r="AO59" s="18">
        <v>0</v>
      </c>
      <c r="AP59" s="19">
        <f t="shared" si="119"/>
        <v>1</v>
      </c>
      <c r="AQ59" s="19">
        <f t="shared" si="137"/>
        <v>0</v>
      </c>
      <c r="AS59" s="18" t="s">
        <v>75</v>
      </c>
      <c r="AT59" s="18">
        <v>68</v>
      </c>
      <c r="AU59" s="18">
        <v>68</v>
      </c>
      <c r="AV59" s="18">
        <v>0</v>
      </c>
      <c r="AW59" s="18">
        <v>0</v>
      </c>
      <c r="AX59" s="19">
        <v>1</v>
      </c>
      <c r="AY59" s="19">
        <f t="shared" si="120"/>
        <v>0</v>
      </c>
      <c r="BA59" s="18" t="s">
        <v>75</v>
      </c>
      <c r="BB59" s="18">
        <v>68</v>
      </c>
      <c r="BC59" s="18">
        <v>68</v>
      </c>
      <c r="BD59" s="18">
        <v>0</v>
      </c>
      <c r="BE59" s="18">
        <v>0</v>
      </c>
      <c r="BF59" s="19">
        <v>1</v>
      </c>
      <c r="BG59" s="19">
        <f t="shared" si="121"/>
        <v>0</v>
      </c>
      <c r="BI59" s="18" t="s">
        <v>75</v>
      </c>
      <c r="BJ59" s="18">
        <v>68</v>
      </c>
      <c r="BK59" s="18">
        <v>68</v>
      </c>
      <c r="BL59" s="18">
        <v>0</v>
      </c>
      <c r="BM59" s="18">
        <v>0</v>
      </c>
      <c r="BN59" s="19">
        <v>1</v>
      </c>
      <c r="BO59" s="19">
        <f t="shared" si="122"/>
        <v>0</v>
      </c>
      <c r="BQ59" s="18" t="s">
        <v>75</v>
      </c>
      <c r="BR59" s="18">
        <v>68</v>
      </c>
      <c r="BS59" s="18">
        <v>68</v>
      </c>
      <c r="BT59" s="18">
        <v>0</v>
      </c>
      <c r="BU59" s="18">
        <v>0</v>
      </c>
      <c r="BV59" s="19">
        <v>1</v>
      </c>
      <c r="BW59" s="19">
        <f t="shared" si="123"/>
        <v>0</v>
      </c>
      <c r="BY59" s="18" t="s">
        <v>75</v>
      </c>
      <c r="BZ59" s="18">
        <v>68</v>
      </c>
      <c r="CA59" s="18">
        <v>68</v>
      </c>
      <c r="CB59" s="18">
        <v>0</v>
      </c>
      <c r="CC59" s="18">
        <v>0</v>
      </c>
      <c r="CD59" s="19">
        <v>1</v>
      </c>
      <c r="CE59" s="19">
        <f t="shared" si="124"/>
        <v>0</v>
      </c>
      <c r="CG59" s="2" t="s">
        <v>75</v>
      </c>
      <c r="CH59" s="2">
        <v>68</v>
      </c>
      <c r="CI59" s="2">
        <v>68</v>
      </c>
      <c r="CJ59" s="2">
        <v>0</v>
      </c>
      <c r="CK59" s="2">
        <v>0</v>
      </c>
      <c r="CL59" s="4">
        <v>1</v>
      </c>
      <c r="CM59" s="19">
        <f t="shared" si="125"/>
        <v>0</v>
      </c>
      <c r="CO59" s="2" t="s">
        <v>75</v>
      </c>
      <c r="CP59" s="2">
        <v>68</v>
      </c>
      <c r="CQ59" s="2">
        <v>68</v>
      </c>
      <c r="CR59" s="2">
        <v>0</v>
      </c>
      <c r="CS59" s="2">
        <v>0</v>
      </c>
      <c r="CT59" s="4">
        <v>1</v>
      </c>
      <c r="CU59" s="19">
        <f t="shared" si="126"/>
        <v>0</v>
      </c>
      <c r="CW59" s="2" t="s">
        <v>75</v>
      </c>
      <c r="CX59" s="2">
        <v>68</v>
      </c>
      <c r="CY59" s="2">
        <v>68</v>
      </c>
      <c r="CZ59" s="2">
        <v>0</v>
      </c>
      <c r="DA59" s="2">
        <v>0</v>
      </c>
      <c r="DB59" s="4">
        <v>1</v>
      </c>
      <c r="DC59" s="19">
        <f t="shared" si="127"/>
        <v>0</v>
      </c>
      <c r="DE59" s="2" t="s">
        <v>75</v>
      </c>
      <c r="DF59" s="2">
        <v>68</v>
      </c>
      <c r="DG59" s="2">
        <v>68</v>
      </c>
      <c r="DH59" s="2">
        <v>0</v>
      </c>
      <c r="DI59" s="2">
        <v>0</v>
      </c>
      <c r="DJ59" s="4">
        <v>1</v>
      </c>
      <c r="DK59" s="19">
        <f t="shared" si="128"/>
        <v>0</v>
      </c>
      <c r="DM59" s="2" t="s">
        <v>75</v>
      </c>
      <c r="DN59" s="2">
        <v>68</v>
      </c>
      <c r="DO59" s="2">
        <v>68</v>
      </c>
      <c r="DP59" s="2">
        <v>0</v>
      </c>
      <c r="DQ59" s="2">
        <v>0</v>
      </c>
      <c r="DR59" s="4">
        <v>1</v>
      </c>
      <c r="DS59" s="19">
        <f t="shared" si="129"/>
        <v>0</v>
      </c>
      <c r="DU59" s="2" t="s">
        <v>75</v>
      </c>
      <c r="DV59" s="2">
        <v>68</v>
      </c>
      <c r="DW59" s="2">
        <v>68</v>
      </c>
      <c r="DX59" s="2">
        <v>0</v>
      </c>
      <c r="DY59" s="2">
        <v>0</v>
      </c>
      <c r="DZ59" s="4">
        <v>1</v>
      </c>
      <c r="EA59" s="19">
        <f t="shared" si="130"/>
        <v>0</v>
      </c>
      <c r="EC59" s="2" t="s">
        <v>75</v>
      </c>
      <c r="ED59" s="2">
        <v>68</v>
      </c>
      <c r="EE59" s="2">
        <v>68</v>
      </c>
      <c r="EF59" s="2">
        <v>0</v>
      </c>
      <c r="EG59" s="2">
        <v>0</v>
      </c>
      <c r="EH59" s="4">
        <v>1</v>
      </c>
      <c r="EI59" s="19">
        <f t="shared" si="131"/>
        <v>0</v>
      </c>
      <c r="EK59" s="2" t="s">
        <v>75</v>
      </c>
      <c r="EL59" s="2">
        <v>68</v>
      </c>
      <c r="EM59" s="2">
        <v>68</v>
      </c>
      <c r="EN59" s="2">
        <v>0</v>
      </c>
      <c r="EO59" s="2">
        <v>0</v>
      </c>
      <c r="EP59" s="4">
        <v>1</v>
      </c>
      <c r="EQ59" s="19">
        <f t="shared" si="132"/>
        <v>0</v>
      </c>
      <c r="ES59" s="2" t="s">
        <v>75</v>
      </c>
      <c r="ET59" s="2">
        <v>68</v>
      </c>
      <c r="EU59" s="2">
        <v>68</v>
      </c>
      <c r="EV59" s="2">
        <v>0</v>
      </c>
      <c r="EW59" s="2">
        <v>0</v>
      </c>
      <c r="EX59" s="4">
        <v>1</v>
      </c>
      <c r="EY59" s="19">
        <f t="shared" si="133"/>
        <v>0</v>
      </c>
      <c r="FA59" s="2" t="s">
        <v>75</v>
      </c>
      <c r="FB59" s="2">
        <v>68</v>
      </c>
      <c r="FC59" s="2">
        <v>68</v>
      </c>
      <c r="FD59" s="2">
        <v>0</v>
      </c>
      <c r="FE59" s="2">
        <v>0</v>
      </c>
      <c r="FF59" s="4">
        <v>1</v>
      </c>
      <c r="FG59" s="19">
        <f t="shared" si="134"/>
        <v>0</v>
      </c>
      <c r="FI59" s="2" t="s">
        <v>75</v>
      </c>
      <c r="FJ59" s="2">
        <v>68</v>
      </c>
      <c r="FK59" s="2">
        <v>68</v>
      </c>
      <c r="FL59" s="2">
        <v>0</v>
      </c>
      <c r="FM59" s="2">
        <v>0</v>
      </c>
      <c r="FN59" s="4">
        <v>1</v>
      </c>
      <c r="FO59" s="19">
        <f t="shared" si="135"/>
        <v>0</v>
      </c>
      <c r="FQ59" s="2" t="s">
        <v>75</v>
      </c>
      <c r="FR59" s="2">
        <v>68</v>
      </c>
      <c r="FS59" s="2">
        <v>68</v>
      </c>
      <c r="FT59" s="2">
        <v>0</v>
      </c>
      <c r="FU59" s="2">
        <v>0</v>
      </c>
      <c r="FV59" s="4">
        <v>1</v>
      </c>
      <c r="FW59" s="19">
        <f t="shared" si="136"/>
        <v>0</v>
      </c>
      <c r="FY59" s="2" t="s">
        <v>75</v>
      </c>
      <c r="FZ59" s="2">
        <v>68</v>
      </c>
      <c r="GA59" s="2">
        <v>68</v>
      </c>
      <c r="GB59" s="2">
        <v>0</v>
      </c>
      <c r="GC59" s="2">
        <v>0</v>
      </c>
      <c r="GD59" s="4">
        <v>1</v>
      </c>
      <c r="GE59" s="19">
        <f t="shared" si="23"/>
        <v>0</v>
      </c>
      <c r="GG59" s="2" t="s">
        <v>75</v>
      </c>
      <c r="GH59" s="2">
        <v>68</v>
      </c>
      <c r="GI59" s="2">
        <v>68</v>
      </c>
      <c r="GJ59" s="2">
        <v>0</v>
      </c>
      <c r="GK59" s="2">
        <v>0</v>
      </c>
      <c r="GL59" s="4">
        <v>1</v>
      </c>
      <c r="GM59" s="19">
        <f t="shared" si="24"/>
        <v>0</v>
      </c>
      <c r="GO59" s="2" t="s">
        <v>75</v>
      </c>
      <c r="GP59" s="2">
        <v>68</v>
      </c>
      <c r="GQ59" s="2">
        <v>68</v>
      </c>
      <c r="GR59" s="2">
        <v>0</v>
      </c>
      <c r="GS59" s="2">
        <v>0</v>
      </c>
      <c r="GT59" s="4">
        <v>1</v>
      </c>
      <c r="GU59" s="19">
        <f t="shared" si="25"/>
        <v>0</v>
      </c>
      <c r="GW59" s="2" t="s">
        <v>75</v>
      </c>
      <c r="GX59" s="2">
        <v>68</v>
      </c>
      <c r="GY59" s="2">
        <v>68</v>
      </c>
      <c r="GZ59" s="2">
        <v>0</v>
      </c>
      <c r="HA59" s="2">
        <v>0</v>
      </c>
      <c r="HB59" s="4">
        <v>1</v>
      </c>
      <c r="HC59" s="19">
        <f t="shared" si="26"/>
        <v>0</v>
      </c>
      <c r="HE59" s="2" t="s">
        <v>75</v>
      </c>
      <c r="HF59" s="2">
        <v>68</v>
      </c>
      <c r="HG59" s="2">
        <v>68</v>
      </c>
      <c r="HH59" s="2">
        <v>0</v>
      </c>
      <c r="HI59" s="2">
        <v>0</v>
      </c>
      <c r="HJ59" s="4">
        <v>1</v>
      </c>
      <c r="HK59" s="19">
        <f t="shared" si="27"/>
        <v>0</v>
      </c>
      <c r="HM59" s="2" t="s">
        <v>179</v>
      </c>
      <c r="HN59" s="2">
        <v>144</v>
      </c>
      <c r="HO59" s="2">
        <v>134</v>
      </c>
      <c r="HP59" s="2">
        <v>8</v>
      </c>
      <c r="HQ59" s="2">
        <v>2</v>
      </c>
      <c r="HR59" s="4">
        <v>0.93</v>
      </c>
      <c r="HU59" s="2" t="s">
        <v>179</v>
      </c>
      <c r="HV59" s="2">
        <v>144</v>
      </c>
      <c r="HW59" s="2">
        <v>134</v>
      </c>
      <c r="HX59" s="2">
        <v>8</v>
      </c>
      <c r="HY59" s="2">
        <v>2</v>
      </c>
      <c r="HZ59" s="4">
        <v>0.93</v>
      </c>
      <c r="IA59" s="19">
        <f t="shared" si="29"/>
        <v>0</v>
      </c>
      <c r="IC59" s="2" t="s">
        <v>179</v>
      </c>
      <c r="ID59" s="2">
        <v>144</v>
      </c>
      <c r="IE59" s="2">
        <v>134</v>
      </c>
      <c r="IF59" s="2">
        <v>8</v>
      </c>
      <c r="IG59" s="2">
        <v>2</v>
      </c>
      <c r="IH59" s="4">
        <v>0.93</v>
      </c>
      <c r="II59" s="19">
        <f t="shared" si="30"/>
        <v>0</v>
      </c>
      <c r="IK59" s="2" t="s">
        <v>179</v>
      </c>
      <c r="IL59" s="2">
        <v>144</v>
      </c>
      <c r="IM59" s="2">
        <v>133</v>
      </c>
      <c r="IN59" s="2">
        <v>8</v>
      </c>
      <c r="IO59" s="7">
        <v>3</v>
      </c>
      <c r="IP59" s="4">
        <v>0.92</v>
      </c>
      <c r="IQ59" s="19">
        <f t="shared" si="31"/>
        <v>-1.0000000000000009E-2</v>
      </c>
      <c r="IS59" s="2" t="s">
        <v>179</v>
      </c>
      <c r="IT59" s="2">
        <v>144</v>
      </c>
      <c r="IU59" s="2">
        <v>132</v>
      </c>
      <c r="IV59" s="2">
        <v>9</v>
      </c>
      <c r="IW59" s="2">
        <v>3</v>
      </c>
      <c r="IX59" s="4">
        <v>0.92</v>
      </c>
      <c r="IY59" s="19">
        <f t="shared" si="32"/>
        <v>0</v>
      </c>
      <c r="JA59" s="2" t="s">
        <v>179</v>
      </c>
      <c r="JB59" s="2">
        <v>144</v>
      </c>
      <c r="JC59" s="2">
        <v>131</v>
      </c>
      <c r="JD59" s="2">
        <v>8</v>
      </c>
      <c r="JE59" s="7">
        <v>5</v>
      </c>
      <c r="JF59" s="4">
        <v>0.91</v>
      </c>
      <c r="JG59" s="19">
        <f t="shared" si="33"/>
        <v>-1.0000000000000009E-2</v>
      </c>
      <c r="JI59" s="2" t="s">
        <v>179</v>
      </c>
      <c r="JJ59" s="2">
        <v>144</v>
      </c>
      <c r="JK59" s="2">
        <v>131</v>
      </c>
      <c r="JL59" s="2">
        <v>8</v>
      </c>
      <c r="JM59" s="2">
        <v>5</v>
      </c>
      <c r="JN59" s="4">
        <v>0.91</v>
      </c>
      <c r="JO59" s="19">
        <f t="shared" si="34"/>
        <v>0</v>
      </c>
      <c r="JQ59" s="2" t="s">
        <v>179</v>
      </c>
      <c r="JR59" s="2">
        <v>144</v>
      </c>
      <c r="JS59" s="2">
        <v>133</v>
      </c>
      <c r="JT59" s="2">
        <v>8</v>
      </c>
      <c r="JU59" s="2">
        <v>3</v>
      </c>
      <c r="JV59" s="4">
        <v>0.92</v>
      </c>
      <c r="JW59" s="19">
        <f t="shared" si="35"/>
        <v>1.0000000000000009E-2</v>
      </c>
      <c r="JY59" s="2" t="s">
        <v>179</v>
      </c>
      <c r="JZ59" s="2">
        <v>144</v>
      </c>
      <c r="KA59" s="2">
        <v>133</v>
      </c>
      <c r="KB59" s="2">
        <v>9</v>
      </c>
      <c r="KC59" s="2">
        <v>2</v>
      </c>
      <c r="KD59" s="4">
        <v>0.92</v>
      </c>
      <c r="KE59" s="19">
        <f t="shared" si="36"/>
        <v>0</v>
      </c>
      <c r="KG59" s="2" t="s">
        <v>179</v>
      </c>
      <c r="KH59" s="2">
        <v>144</v>
      </c>
      <c r="KI59" s="2">
        <v>134</v>
      </c>
      <c r="KJ59" s="2">
        <v>8</v>
      </c>
      <c r="KK59" s="2">
        <v>2</v>
      </c>
      <c r="KL59" s="4">
        <v>0.93</v>
      </c>
      <c r="KM59" s="19">
        <f t="shared" si="37"/>
        <v>1.0000000000000009E-2</v>
      </c>
      <c r="KO59" s="2" t="s">
        <v>179</v>
      </c>
      <c r="KP59" s="2">
        <v>144</v>
      </c>
      <c r="KQ59" s="2">
        <v>132</v>
      </c>
      <c r="KR59" s="2">
        <v>8</v>
      </c>
      <c r="KS59" s="2">
        <v>4</v>
      </c>
      <c r="KT59" s="4">
        <v>0.92</v>
      </c>
      <c r="KU59" s="19">
        <f t="shared" si="38"/>
        <v>-1.0000000000000009E-2</v>
      </c>
      <c r="KW59" s="2" t="s">
        <v>179</v>
      </c>
      <c r="KX59" s="2">
        <v>144</v>
      </c>
      <c r="KY59" s="2">
        <v>134</v>
      </c>
      <c r="KZ59" s="2">
        <v>8</v>
      </c>
      <c r="LA59" s="2">
        <v>2</v>
      </c>
      <c r="LB59" s="4">
        <v>0.93</v>
      </c>
      <c r="LC59" s="19">
        <f t="shared" si="39"/>
        <v>1.0000000000000009E-2</v>
      </c>
      <c r="LE59" s="2" t="s">
        <v>179</v>
      </c>
      <c r="LF59" s="2">
        <v>144</v>
      </c>
      <c r="LG59" s="2">
        <v>134</v>
      </c>
      <c r="LH59" s="2">
        <v>8</v>
      </c>
      <c r="LI59" s="11">
        <v>2</v>
      </c>
      <c r="LJ59" s="4">
        <f>LG59/LF59</f>
        <v>0.93055555555555558</v>
      </c>
      <c r="LK59" s="19">
        <f t="shared" si="40"/>
        <v>5.5555555555553138E-4</v>
      </c>
      <c r="LL59" s="18" t="s">
        <v>119</v>
      </c>
      <c r="LM59" s="2" t="s">
        <v>179</v>
      </c>
      <c r="LN59" s="2">
        <v>144</v>
      </c>
      <c r="LO59" s="2">
        <v>133</v>
      </c>
      <c r="LP59" s="2">
        <v>8</v>
      </c>
      <c r="LQ59" s="7">
        <v>3</v>
      </c>
      <c r="LR59" s="4">
        <v>0.92</v>
      </c>
      <c r="LS59" s="19">
        <f t="shared" si="41"/>
        <v>-1.055555555555554E-2</v>
      </c>
      <c r="LT59" s="18" t="s">
        <v>119</v>
      </c>
      <c r="LU59" s="2" t="s">
        <v>179</v>
      </c>
      <c r="LV59" s="2">
        <v>144</v>
      </c>
      <c r="LW59" s="2">
        <v>132</v>
      </c>
      <c r="LX59" s="2">
        <v>8</v>
      </c>
      <c r="LY59" s="2">
        <v>4</v>
      </c>
      <c r="LZ59" s="4">
        <v>0.92</v>
      </c>
      <c r="MA59" s="19">
        <f t="shared" si="42"/>
        <v>0</v>
      </c>
      <c r="MC59" s="2" t="s">
        <v>179</v>
      </c>
      <c r="MD59" s="2">
        <v>144</v>
      </c>
      <c r="ME59" s="2">
        <v>130</v>
      </c>
      <c r="MF59" s="2">
        <v>8</v>
      </c>
      <c r="MG59" s="85">
        <v>6</v>
      </c>
      <c r="MH59" s="4">
        <f t="shared" si="108"/>
        <v>0.90277777777777779</v>
      </c>
      <c r="MI59" s="19">
        <f t="shared" si="43"/>
        <v>-1.722222222222225E-2</v>
      </c>
      <c r="MK59" s="2" t="s">
        <v>179</v>
      </c>
      <c r="ML59" s="2">
        <v>144</v>
      </c>
      <c r="MM59" s="2">
        <v>133</v>
      </c>
      <c r="MN59" s="2">
        <v>8</v>
      </c>
      <c r="MO59" s="2">
        <v>3</v>
      </c>
      <c r="MP59" s="4">
        <v>0.92</v>
      </c>
      <c r="MQ59" s="19">
        <f t="shared" si="109"/>
        <v>1.722222222222225E-2</v>
      </c>
      <c r="MS59" s="2" t="s">
        <v>179</v>
      </c>
      <c r="MT59" s="2">
        <v>144</v>
      </c>
      <c r="MU59" s="2">
        <v>134</v>
      </c>
      <c r="MV59" s="2">
        <v>8</v>
      </c>
      <c r="MW59" s="2">
        <v>2</v>
      </c>
      <c r="MX59" s="4">
        <v>0.93</v>
      </c>
      <c r="MY59" s="19">
        <f t="shared" si="44"/>
        <v>1.0000000000000009E-2</v>
      </c>
      <c r="NA59" s="2" t="s">
        <v>179</v>
      </c>
      <c r="NB59" s="2">
        <v>144</v>
      </c>
      <c r="NC59" s="2">
        <v>132</v>
      </c>
      <c r="ND59" s="2">
        <v>8</v>
      </c>
      <c r="NE59" s="7">
        <v>4</v>
      </c>
      <c r="NF59" s="4">
        <v>0.92</v>
      </c>
      <c r="NG59" s="19">
        <f t="shared" si="45"/>
        <v>-1.0000000000000009E-2</v>
      </c>
      <c r="NH59" s="18" t="s">
        <v>222</v>
      </c>
      <c r="NI59" s="2" t="s">
        <v>179</v>
      </c>
      <c r="NJ59" s="2">
        <v>144</v>
      </c>
      <c r="NK59" s="2">
        <v>133</v>
      </c>
      <c r="NL59" s="2">
        <v>8</v>
      </c>
      <c r="NM59" s="2">
        <v>3</v>
      </c>
      <c r="NN59" s="4">
        <v>0.92</v>
      </c>
      <c r="NO59" s="19">
        <f t="shared" si="46"/>
        <v>0</v>
      </c>
      <c r="NQ59" s="2" t="s">
        <v>179</v>
      </c>
      <c r="NR59" s="2">
        <v>144</v>
      </c>
      <c r="NS59" s="2">
        <v>132</v>
      </c>
      <c r="NT59" s="2">
        <v>8</v>
      </c>
      <c r="NU59" s="2">
        <v>4</v>
      </c>
      <c r="NV59" s="4">
        <v>0.92</v>
      </c>
      <c r="NW59" s="19">
        <f t="shared" si="47"/>
        <v>0</v>
      </c>
      <c r="NY59" s="2" t="s">
        <v>179</v>
      </c>
      <c r="NZ59" s="2">
        <v>144</v>
      </c>
      <c r="OA59" s="2">
        <v>131</v>
      </c>
      <c r="OB59" s="2">
        <v>8</v>
      </c>
      <c r="OC59" s="7">
        <v>5</v>
      </c>
      <c r="OD59" s="4">
        <v>0.91</v>
      </c>
      <c r="OE59" s="19">
        <f t="shared" si="48"/>
        <v>-1.0000000000000009E-2</v>
      </c>
      <c r="OF59" s="18" t="s">
        <v>204</v>
      </c>
      <c r="OG59" s="2" t="s">
        <v>179</v>
      </c>
      <c r="OH59" s="2">
        <v>144</v>
      </c>
      <c r="OI59" s="2">
        <v>131</v>
      </c>
      <c r="OJ59" s="2">
        <v>8</v>
      </c>
      <c r="OK59" s="2">
        <v>5</v>
      </c>
      <c r="OL59" s="4">
        <v>0.91</v>
      </c>
      <c r="OM59" s="19">
        <f t="shared" si="138"/>
        <v>0</v>
      </c>
      <c r="OO59" s="2" t="s">
        <v>179</v>
      </c>
      <c r="OP59" s="2">
        <v>144</v>
      </c>
      <c r="OQ59" s="2">
        <v>133</v>
      </c>
      <c r="OR59" s="2">
        <v>8</v>
      </c>
      <c r="OS59" s="2">
        <v>3</v>
      </c>
      <c r="OT59" s="4">
        <f t="shared" si="110"/>
        <v>0.92361111111111116</v>
      </c>
      <c r="OU59" s="19">
        <f t="shared" si="50"/>
        <v>1.3611111111111129E-2</v>
      </c>
      <c r="OW59" s="129" t="s">
        <v>179</v>
      </c>
      <c r="OX59" s="129">
        <v>144</v>
      </c>
      <c r="OY59" s="129">
        <v>131</v>
      </c>
      <c r="OZ59" s="129">
        <v>8</v>
      </c>
      <c r="PA59" s="129">
        <v>5</v>
      </c>
      <c r="PB59" s="135">
        <v>0.91</v>
      </c>
      <c r="PC59" s="132">
        <v>0</v>
      </c>
      <c r="PD59" s="129"/>
      <c r="PE59" s="129" t="s">
        <v>179</v>
      </c>
      <c r="PF59" s="129">
        <v>144</v>
      </c>
      <c r="PG59" s="129">
        <v>133</v>
      </c>
      <c r="PH59" s="129">
        <v>8</v>
      </c>
      <c r="PI59" s="129">
        <v>3</v>
      </c>
      <c r="PJ59" s="135">
        <v>0.92</v>
      </c>
      <c r="PK59" s="132">
        <v>1.0000000000000009E-2</v>
      </c>
      <c r="PM59" s="156" t="s">
        <v>179</v>
      </c>
      <c r="PN59" s="156">
        <v>144</v>
      </c>
      <c r="PO59" s="156">
        <v>133</v>
      </c>
      <c r="PP59" s="156">
        <v>8</v>
      </c>
      <c r="PQ59" s="156">
        <v>3</v>
      </c>
      <c r="PR59" s="162">
        <v>0.92</v>
      </c>
      <c r="PS59" s="132">
        <f t="shared" si="51"/>
        <v>0</v>
      </c>
      <c r="PT59" s="121"/>
      <c r="PU59" s="156" t="s">
        <v>270</v>
      </c>
      <c r="PV59" s="156">
        <v>144</v>
      </c>
      <c r="PW59" s="156">
        <v>134</v>
      </c>
      <c r="PX59" s="156">
        <v>8</v>
      </c>
      <c r="PY59" s="156">
        <v>2</v>
      </c>
      <c r="PZ59" s="162">
        <v>0.93</v>
      </c>
      <c r="QA59" s="132">
        <f t="shared" si="52"/>
        <v>1.0000000000000009E-2</v>
      </c>
      <c r="QB59" s="121"/>
      <c r="QC59" s="156" t="s">
        <v>270</v>
      </c>
      <c r="QD59" s="156">
        <v>144</v>
      </c>
      <c r="QE59" s="156">
        <v>131</v>
      </c>
      <c r="QF59" s="156">
        <v>8</v>
      </c>
      <c r="QG59" s="156">
        <v>5</v>
      </c>
      <c r="QH59" s="162">
        <v>0.91</v>
      </c>
      <c r="QI59" s="132">
        <f t="shared" si="53"/>
        <v>-2.0000000000000018E-2</v>
      </c>
      <c r="QJ59" s="121" t="s">
        <v>119</v>
      </c>
      <c r="QK59" s="156" t="s">
        <v>270</v>
      </c>
      <c r="QL59" s="156">
        <v>144</v>
      </c>
      <c r="QM59" s="156">
        <v>131</v>
      </c>
      <c r="QN59" s="156">
        <v>8</v>
      </c>
      <c r="QO59" s="156">
        <v>5</v>
      </c>
      <c r="QP59" s="162">
        <v>0.91</v>
      </c>
      <c r="QQ59" s="132">
        <f t="shared" si="54"/>
        <v>0</v>
      </c>
      <c r="QR59" s="121"/>
      <c r="QS59" s="156" t="s">
        <v>270</v>
      </c>
      <c r="QT59" s="156">
        <v>144</v>
      </c>
      <c r="QU59" s="156">
        <v>132</v>
      </c>
      <c r="QV59" s="156">
        <v>8</v>
      </c>
      <c r="QW59" s="156">
        <v>4</v>
      </c>
      <c r="QX59" s="162">
        <v>0.92</v>
      </c>
      <c r="QY59" s="158">
        <f t="shared" si="55"/>
        <v>1.0000000000000009E-2</v>
      </c>
      <c r="QZ59" s="121"/>
      <c r="RA59" s="156" t="s">
        <v>270</v>
      </c>
      <c r="RB59" s="156">
        <v>144</v>
      </c>
      <c r="RC59" s="156">
        <v>130</v>
      </c>
      <c r="RD59" s="156">
        <v>8</v>
      </c>
      <c r="RE59" s="156">
        <v>6</v>
      </c>
      <c r="RF59" s="162">
        <v>0.9</v>
      </c>
      <c r="RG59" s="132">
        <f t="shared" si="56"/>
        <v>-2.0000000000000018E-2</v>
      </c>
      <c r="RH59" s="121">
        <v>-4</v>
      </c>
      <c r="RI59" s="121"/>
      <c r="RJ59" s="156" t="s">
        <v>270</v>
      </c>
      <c r="RK59" s="156">
        <v>144</v>
      </c>
      <c r="RL59" s="156">
        <v>131</v>
      </c>
      <c r="RM59" s="156">
        <v>8</v>
      </c>
      <c r="RN59" s="156">
        <v>5</v>
      </c>
      <c r="RO59" s="162">
        <f t="shared" si="57"/>
        <v>0.90972222222222221</v>
      </c>
      <c r="RP59" s="132">
        <f t="shared" si="58"/>
        <v>9.7222222222221877E-3</v>
      </c>
      <c r="RQ59" s="121"/>
      <c r="RR59" s="121"/>
      <c r="RS59" s="121"/>
      <c r="RT59" s="121"/>
      <c r="RU59" s="121"/>
      <c r="RV59" s="121"/>
      <c r="RW59" s="132"/>
      <c r="RX59" s="121"/>
      <c r="RY59" s="121"/>
      <c r="RZ59" s="121"/>
      <c r="SA59" s="121"/>
      <c r="SB59" s="121"/>
      <c r="SC59" s="121"/>
      <c r="SD59" s="132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U59" s="157" t="s">
        <v>270</v>
      </c>
      <c r="SV59" s="157">
        <v>144</v>
      </c>
      <c r="SW59" s="157">
        <v>130</v>
      </c>
      <c r="SX59" s="157">
        <v>8</v>
      </c>
      <c r="SY59" s="157">
        <v>6</v>
      </c>
      <c r="SZ59" s="158">
        <f t="shared" si="111"/>
        <v>0.90277777777777779</v>
      </c>
      <c r="TA59" s="132">
        <f t="shared" si="59"/>
        <v>-6.9444444444444198E-3</v>
      </c>
      <c r="TC59" s="157" t="s">
        <v>270</v>
      </c>
      <c r="TD59" s="157">
        <v>144</v>
      </c>
      <c r="TE59" s="157">
        <v>130</v>
      </c>
      <c r="TF59" s="157">
        <v>7</v>
      </c>
      <c r="TG59" s="157">
        <v>7</v>
      </c>
      <c r="TH59" s="158">
        <f t="shared" si="60"/>
        <v>0.90277777777777779</v>
      </c>
      <c r="TI59" s="132">
        <f t="shared" si="61"/>
        <v>0</v>
      </c>
      <c r="TK59" s="157" t="s">
        <v>270</v>
      </c>
      <c r="TL59" s="157">
        <v>144</v>
      </c>
      <c r="TM59" s="157">
        <v>129</v>
      </c>
      <c r="TN59" s="157">
        <v>8</v>
      </c>
      <c r="TO59" s="157">
        <v>7</v>
      </c>
      <c r="TP59" s="158">
        <f t="shared" si="62"/>
        <v>0.89583333333333337</v>
      </c>
      <c r="TQ59" s="132">
        <f t="shared" si="63"/>
        <v>-6.9444444444444198E-3</v>
      </c>
      <c r="TS59" s="157" t="s">
        <v>270</v>
      </c>
      <c r="TT59" s="157">
        <v>144</v>
      </c>
      <c r="TU59" s="157">
        <v>127</v>
      </c>
      <c r="TV59" s="157">
        <v>8</v>
      </c>
      <c r="TW59" s="157">
        <v>9</v>
      </c>
      <c r="TX59" s="158">
        <f t="shared" si="64"/>
        <v>0.88194444444444442</v>
      </c>
      <c r="TY59" s="132">
        <f t="shared" si="65"/>
        <v>-1.3888888888888951E-2</v>
      </c>
      <c r="UA59" s="157" t="s">
        <v>270</v>
      </c>
      <c r="UB59" s="157">
        <v>144</v>
      </c>
      <c r="UC59" s="157">
        <v>130</v>
      </c>
      <c r="UD59" s="157">
        <v>7</v>
      </c>
      <c r="UE59" s="157">
        <v>7</v>
      </c>
      <c r="UF59" s="158">
        <f t="shared" si="66"/>
        <v>0.90277777777777779</v>
      </c>
      <c r="UG59" s="132">
        <f t="shared" si="67"/>
        <v>2.083333333333337E-2</v>
      </c>
      <c r="UI59" s="157" t="s">
        <v>270</v>
      </c>
      <c r="UJ59" s="157">
        <v>144</v>
      </c>
      <c r="UK59" s="157">
        <v>130</v>
      </c>
      <c r="UL59" s="157">
        <v>8</v>
      </c>
      <c r="UM59" s="157">
        <v>6</v>
      </c>
      <c r="UN59" s="158">
        <f t="shared" si="68"/>
        <v>0.90277777777777779</v>
      </c>
      <c r="UO59" s="132">
        <f t="shared" si="69"/>
        <v>0</v>
      </c>
      <c r="UQ59" s="157" t="s">
        <v>270</v>
      </c>
      <c r="UR59" s="156">
        <v>144</v>
      </c>
      <c r="US59" s="156">
        <v>134</v>
      </c>
      <c r="UT59" s="156">
        <v>8</v>
      </c>
      <c r="UU59" s="156">
        <v>2</v>
      </c>
      <c r="UV59" s="158">
        <f t="shared" si="70"/>
        <v>0.93055555555555558</v>
      </c>
      <c r="UW59" s="132">
        <f t="shared" si="71"/>
        <v>2.777777777777779E-2</v>
      </c>
      <c r="UY59" s="157" t="s">
        <v>270</v>
      </c>
      <c r="UZ59" s="156">
        <v>144</v>
      </c>
      <c r="VA59" s="156">
        <v>134</v>
      </c>
      <c r="VB59" s="156">
        <v>8</v>
      </c>
      <c r="VC59" s="156">
        <v>2</v>
      </c>
      <c r="VD59" s="158">
        <f t="shared" si="72"/>
        <v>0.93055555555555558</v>
      </c>
      <c r="VE59" s="132">
        <f t="shared" si="73"/>
        <v>0</v>
      </c>
      <c r="VG59" s="157" t="s">
        <v>270</v>
      </c>
      <c r="VH59" s="156">
        <v>144</v>
      </c>
      <c r="VI59" s="156">
        <v>134</v>
      </c>
      <c r="VJ59" s="156">
        <v>8</v>
      </c>
      <c r="VK59" s="156">
        <v>2</v>
      </c>
      <c r="VL59" s="158">
        <f t="shared" si="74"/>
        <v>0.93055555555555558</v>
      </c>
      <c r="VM59" s="132">
        <f t="shared" si="75"/>
        <v>0</v>
      </c>
      <c r="VO59" s="157" t="s">
        <v>270</v>
      </c>
      <c r="VP59" s="156">
        <v>144</v>
      </c>
      <c r="VQ59" s="156">
        <v>134</v>
      </c>
      <c r="VR59" s="156">
        <v>8</v>
      </c>
      <c r="VS59" s="156">
        <v>2</v>
      </c>
      <c r="VT59" s="158">
        <f t="shared" si="76"/>
        <v>0.93055555555555558</v>
      </c>
      <c r="VU59" s="132">
        <f t="shared" si="77"/>
        <v>0</v>
      </c>
      <c r="VW59" s="157" t="s">
        <v>270</v>
      </c>
      <c r="VX59" s="156">
        <v>144</v>
      </c>
      <c r="VY59" s="156">
        <v>134</v>
      </c>
      <c r="VZ59" s="156">
        <v>8</v>
      </c>
      <c r="WA59" s="156">
        <v>2</v>
      </c>
      <c r="WB59" s="158">
        <f t="shared" si="78"/>
        <v>0.93055555555555558</v>
      </c>
      <c r="WC59" s="132">
        <f t="shared" si="79"/>
        <v>0</v>
      </c>
      <c r="WE59" s="157" t="s">
        <v>270</v>
      </c>
      <c r="WF59" s="156">
        <v>144</v>
      </c>
      <c r="WG59" s="156">
        <v>134</v>
      </c>
      <c r="WH59" s="156">
        <v>8</v>
      </c>
      <c r="WI59" s="156">
        <v>2</v>
      </c>
      <c r="WJ59" s="158">
        <f t="shared" si="112"/>
        <v>0.93055555555555558</v>
      </c>
      <c r="WK59" s="132">
        <f t="shared" si="113"/>
        <v>0</v>
      </c>
      <c r="WM59" s="157" t="s">
        <v>270</v>
      </c>
      <c r="WN59" s="156">
        <v>144</v>
      </c>
      <c r="WO59" s="156">
        <v>134</v>
      </c>
      <c r="WP59" s="156">
        <v>8</v>
      </c>
      <c r="WQ59" s="156">
        <v>2</v>
      </c>
      <c r="WR59" s="158">
        <f t="shared" si="82"/>
        <v>0.93055555555555558</v>
      </c>
      <c r="WS59" s="132">
        <f t="shared" si="83"/>
        <v>0</v>
      </c>
      <c r="WU59" s="157" t="s">
        <v>270</v>
      </c>
      <c r="WV59" s="156">
        <v>144</v>
      </c>
      <c r="WW59" s="156">
        <v>134</v>
      </c>
      <c r="WX59" s="156">
        <v>8</v>
      </c>
      <c r="WY59" s="156">
        <v>2</v>
      </c>
      <c r="WZ59" s="158">
        <f t="shared" si="84"/>
        <v>0.93055555555555558</v>
      </c>
      <c r="XA59" s="132">
        <f t="shared" si="85"/>
        <v>0</v>
      </c>
      <c r="XC59" s="157" t="s">
        <v>270</v>
      </c>
      <c r="XD59" s="156">
        <v>144</v>
      </c>
      <c r="XE59" s="156">
        <v>134</v>
      </c>
      <c r="XF59" s="156">
        <v>8</v>
      </c>
      <c r="XG59" s="156">
        <v>2</v>
      </c>
      <c r="XH59" s="158">
        <f t="shared" si="86"/>
        <v>0.93055555555555558</v>
      </c>
      <c r="XI59" s="132">
        <f t="shared" si="87"/>
        <v>0</v>
      </c>
      <c r="XK59" s="157" t="s">
        <v>270</v>
      </c>
      <c r="XL59" s="156">
        <v>144</v>
      </c>
      <c r="XM59" s="156">
        <v>134</v>
      </c>
      <c r="XN59" s="156">
        <v>8</v>
      </c>
      <c r="XO59" s="156">
        <v>2</v>
      </c>
      <c r="XP59" s="158">
        <f t="shared" si="88"/>
        <v>0.93055555555555558</v>
      </c>
      <c r="XQ59" s="132">
        <f t="shared" si="89"/>
        <v>0</v>
      </c>
      <c r="XS59" s="157" t="s">
        <v>270</v>
      </c>
      <c r="XT59" s="156">
        <v>144</v>
      </c>
      <c r="XU59" s="156">
        <v>134</v>
      </c>
      <c r="XV59" s="156">
        <v>8</v>
      </c>
      <c r="XW59" s="156">
        <v>2</v>
      </c>
      <c r="XX59" s="158">
        <f t="shared" si="90"/>
        <v>0.93055555555555558</v>
      </c>
      <c r="XY59" s="132">
        <f t="shared" si="91"/>
        <v>0</v>
      </c>
      <c r="YA59" s="157" t="s">
        <v>270</v>
      </c>
      <c r="YB59" s="156">
        <v>144</v>
      </c>
      <c r="YC59" s="156">
        <v>134</v>
      </c>
      <c r="YD59" s="156">
        <v>8</v>
      </c>
      <c r="YE59" s="156">
        <v>2</v>
      </c>
      <c r="YF59" s="158">
        <f t="shared" si="92"/>
        <v>0.93055555555555558</v>
      </c>
      <c r="YG59" s="132">
        <f t="shared" si="93"/>
        <v>0</v>
      </c>
      <c r="YI59" s="157" t="s">
        <v>270</v>
      </c>
      <c r="YJ59" s="156">
        <v>144</v>
      </c>
      <c r="YK59" s="156">
        <v>134</v>
      </c>
      <c r="YL59" s="156">
        <v>8</v>
      </c>
      <c r="YM59" s="156">
        <v>2</v>
      </c>
      <c r="YN59" s="158">
        <f t="shared" si="94"/>
        <v>0.93055555555555558</v>
      </c>
      <c r="YO59" s="132">
        <f t="shared" si="95"/>
        <v>0</v>
      </c>
      <c r="YQ59" s="157" t="s">
        <v>270</v>
      </c>
      <c r="YR59" s="156">
        <v>144</v>
      </c>
      <c r="YS59" s="156">
        <v>134</v>
      </c>
      <c r="YT59" s="156">
        <v>8</v>
      </c>
      <c r="YU59" s="156">
        <v>2</v>
      </c>
      <c r="YV59" s="158">
        <f t="shared" si="96"/>
        <v>0.93055555555555558</v>
      </c>
      <c r="YW59" s="132">
        <f t="shared" si="97"/>
        <v>0</v>
      </c>
      <c r="YY59" s="157" t="s">
        <v>270</v>
      </c>
      <c r="YZ59" s="156">
        <v>144</v>
      </c>
      <c r="ZA59" s="156">
        <v>134</v>
      </c>
      <c r="ZB59" s="156">
        <v>8</v>
      </c>
      <c r="ZC59" s="156">
        <v>2</v>
      </c>
      <c r="ZD59" s="158">
        <f t="shared" si="98"/>
        <v>0.93055555555555558</v>
      </c>
      <c r="ZE59" s="132">
        <f t="shared" si="99"/>
        <v>0</v>
      </c>
      <c r="ZG59" s="157" t="s">
        <v>270</v>
      </c>
      <c r="ZH59" s="156">
        <v>144</v>
      </c>
      <c r="ZI59" s="156">
        <v>134</v>
      </c>
      <c r="ZJ59" s="156">
        <v>8</v>
      </c>
      <c r="ZK59" s="156">
        <v>2</v>
      </c>
      <c r="ZL59" s="158">
        <f t="shared" si="100"/>
        <v>0.93055555555555558</v>
      </c>
      <c r="ZM59" s="132">
        <f t="shared" si="101"/>
        <v>0</v>
      </c>
      <c r="ZO59" s="157" t="s">
        <v>270</v>
      </c>
      <c r="ZP59" s="156">
        <v>144</v>
      </c>
      <c r="ZQ59" s="156">
        <v>134</v>
      </c>
      <c r="ZR59" s="156">
        <v>8</v>
      </c>
      <c r="ZS59" s="156">
        <v>2</v>
      </c>
      <c r="ZT59" s="158">
        <f t="shared" si="102"/>
        <v>0.93055555555555558</v>
      </c>
      <c r="ZU59" s="132">
        <f t="shared" si="103"/>
        <v>0</v>
      </c>
      <c r="ZW59" s="157" t="s">
        <v>270</v>
      </c>
      <c r="ZX59" s="156">
        <v>144</v>
      </c>
      <c r="ZY59" s="156">
        <v>134</v>
      </c>
      <c r="ZZ59" s="156">
        <v>8</v>
      </c>
      <c r="AAA59" s="156">
        <v>2</v>
      </c>
      <c r="AAB59" s="158">
        <f t="shared" si="104"/>
        <v>0.93055555555555558</v>
      </c>
      <c r="AAC59" s="132">
        <f t="shared" si="105"/>
        <v>0</v>
      </c>
      <c r="AAE59" s="157" t="s">
        <v>270</v>
      </c>
      <c r="AAF59" s="156">
        <v>144</v>
      </c>
      <c r="AAG59" s="156">
        <v>133</v>
      </c>
      <c r="AAH59" s="156">
        <v>9</v>
      </c>
      <c r="AAI59" s="156">
        <v>2</v>
      </c>
      <c r="AAJ59" s="158">
        <f t="shared" si="106"/>
        <v>0.92361111111111116</v>
      </c>
      <c r="AAK59" s="132">
        <f t="shared" si="107"/>
        <v>-6.9444444444444198E-3</v>
      </c>
    </row>
    <row r="60" spans="1:713" ht="15">
      <c r="A60" s="19">
        <v>0.91</v>
      </c>
      <c r="B60" s="19"/>
      <c r="C60" s="18" t="s">
        <v>75</v>
      </c>
      <c r="D60" s="18">
        <v>68</v>
      </c>
      <c r="E60" s="18">
        <v>62</v>
      </c>
      <c r="F60" s="18">
        <v>6</v>
      </c>
      <c r="G60" s="18">
        <v>0</v>
      </c>
      <c r="H60" s="19">
        <v>0.91</v>
      </c>
      <c r="J60" s="58" t="s">
        <v>75</v>
      </c>
      <c r="K60" s="58">
        <v>68</v>
      </c>
      <c r="L60" s="58">
        <v>62</v>
      </c>
      <c r="M60" s="58">
        <v>6</v>
      </c>
      <c r="N60" s="58">
        <v>0</v>
      </c>
      <c r="O60" s="59">
        <v>0.91</v>
      </c>
      <c r="P60" s="59">
        <f t="shared" si="115"/>
        <v>0</v>
      </c>
      <c r="R60" s="18" t="s">
        <v>75</v>
      </c>
      <c r="S60" s="18">
        <v>68</v>
      </c>
      <c r="T60" s="18">
        <v>62</v>
      </c>
      <c r="U60" s="18">
        <v>6</v>
      </c>
      <c r="V60" s="18">
        <v>0</v>
      </c>
      <c r="W60" s="19">
        <v>0.91</v>
      </c>
      <c r="X60" s="19">
        <f t="shared" si="116"/>
        <v>0</v>
      </c>
      <c r="Z60" s="51" t="s">
        <v>75</v>
      </c>
      <c r="AA60" s="51">
        <v>68</v>
      </c>
      <c r="AB60" s="52">
        <v>68</v>
      </c>
      <c r="AC60" s="53">
        <v>0</v>
      </c>
      <c r="AD60" s="51">
        <v>0</v>
      </c>
      <c r="AE60" s="54">
        <v>1</v>
      </c>
      <c r="AF60" s="19">
        <f t="shared" si="117"/>
        <v>8.9999999999999969E-2</v>
      </c>
      <c r="AH60" s="19">
        <v>0.97</v>
      </c>
      <c r="AI60" s="19">
        <f t="shared" si="118"/>
        <v>3.0000000000000027E-2</v>
      </c>
      <c r="AK60" s="18" t="s">
        <v>77</v>
      </c>
      <c r="AL60" s="18">
        <v>7</v>
      </c>
      <c r="AM60" s="18">
        <v>6</v>
      </c>
      <c r="AN60" s="18">
        <v>1</v>
      </c>
      <c r="AO60" s="18">
        <v>0</v>
      </c>
      <c r="AP60" s="19">
        <f t="shared" si="119"/>
        <v>0.8571428571428571</v>
      </c>
      <c r="AQ60" s="19">
        <f t="shared" si="137"/>
        <v>7.1428571428571175E-3</v>
      </c>
      <c r="AS60" s="18" t="s">
        <v>77</v>
      </c>
      <c r="AT60" s="18">
        <v>7</v>
      </c>
      <c r="AU60" s="18">
        <v>6</v>
      </c>
      <c r="AV60" s="18">
        <v>1</v>
      </c>
      <c r="AW60" s="18">
        <v>0</v>
      </c>
      <c r="AX60" s="19">
        <v>0.86</v>
      </c>
      <c r="AY60" s="19">
        <f t="shared" si="120"/>
        <v>2.8571428571428914E-3</v>
      </c>
      <c r="BA60" s="18" t="s">
        <v>77</v>
      </c>
      <c r="BB60" s="18">
        <v>7</v>
      </c>
      <c r="BC60" s="18">
        <v>6</v>
      </c>
      <c r="BD60" s="18">
        <v>1</v>
      </c>
      <c r="BE60" s="18">
        <v>0</v>
      </c>
      <c r="BF60" s="19">
        <v>0.86</v>
      </c>
      <c r="BG60" s="19">
        <f t="shared" si="121"/>
        <v>0</v>
      </c>
      <c r="BI60" s="18" t="s">
        <v>77</v>
      </c>
      <c r="BJ60" s="18">
        <v>7</v>
      </c>
      <c r="BK60" s="18">
        <v>6</v>
      </c>
      <c r="BL60" s="18">
        <v>1</v>
      </c>
      <c r="BM60" s="18">
        <v>0</v>
      </c>
      <c r="BN60" s="19">
        <v>0.86</v>
      </c>
      <c r="BO60" s="19">
        <f t="shared" si="122"/>
        <v>0</v>
      </c>
      <c r="BQ60" s="18" t="s">
        <v>77</v>
      </c>
      <c r="BR60" s="18">
        <v>7</v>
      </c>
      <c r="BS60" s="18">
        <v>6</v>
      </c>
      <c r="BT60" s="18">
        <v>1</v>
      </c>
      <c r="BU60" s="18">
        <v>0</v>
      </c>
      <c r="BV60" s="19">
        <v>0.86</v>
      </c>
      <c r="BW60" s="19">
        <f t="shared" si="123"/>
        <v>0</v>
      </c>
      <c r="BY60" s="18" t="s">
        <v>77</v>
      </c>
      <c r="BZ60" s="18">
        <v>7</v>
      </c>
      <c r="CA60" s="18">
        <v>6</v>
      </c>
      <c r="CB60" s="18">
        <v>1</v>
      </c>
      <c r="CC60" s="18">
        <v>0</v>
      </c>
      <c r="CD60" s="19">
        <v>0.86</v>
      </c>
      <c r="CE60" s="19">
        <f t="shared" si="124"/>
        <v>0</v>
      </c>
      <c r="CG60" s="2" t="s">
        <v>77</v>
      </c>
      <c r="CH60" s="2">
        <v>7</v>
      </c>
      <c r="CI60" s="2">
        <v>6</v>
      </c>
      <c r="CJ60" s="2">
        <v>1</v>
      </c>
      <c r="CK60" s="2">
        <v>0</v>
      </c>
      <c r="CL60" s="4">
        <v>0.86</v>
      </c>
      <c r="CM60" s="19">
        <f t="shared" si="125"/>
        <v>0</v>
      </c>
      <c r="CO60" s="2" t="s">
        <v>77</v>
      </c>
      <c r="CP60" s="2">
        <v>7</v>
      </c>
      <c r="CQ60" s="2">
        <v>6</v>
      </c>
      <c r="CR60" s="2">
        <v>1</v>
      </c>
      <c r="CS60" s="2">
        <v>0</v>
      </c>
      <c r="CT60" s="4">
        <v>0.86</v>
      </c>
      <c r="CU60" s="19">
        <f t="shared" si="126"/>
        <v>0</v>
      </c>
      <c r="CW60" s="2" t="s">
        <v>77</v>
      </c>
      <c r="CX60" s="2">
        <v>7</v>
      </c>
      <c r="CY60" s="2">
        <v>6</v>
      </c>
      <c r="CZ60" s="2">
        <v>1</v>
      </c>
      <c r="DA60" s="2">
        <v>0</v>
      </c>
      <c r="DB60" s="4">
        <v>0.86</v>
      </c>
      <c r="DC60" s="19">
        <f t="shared" si="127"/>
        <v>0</v>
      </c>
      <c r="DE60" s="2" t="s">
        <v>77</v>
      </c>
      <c r="DF60" s="2">
        <v>7</v>
      </c>
      <c r="DG60" s="2">
        <v>6</v>
      </c>
      <c r="DH60" s="2">
        <v>1</v>
      </c>
      <c r="DI60" s="2">
        <v>0</v>
      </c>
      <c r="DJ60" s="4">
        <v>0.86</v>
      </c>
      <c r="DK60" s="19">
        <f t="shared" si="128"/>
        <v>0</v>
      </c>
      <c r="DM60" s="2" t="s">
        <v>77</v>
      </c>
      <c r="DN60" s="2">
        <v>7</v>
      </c>
      <c r="DO60" s="2">
        <v>6</v>
      </c>
      <c r="DP60" s="2">
        <v>1</v>
      </c>
      <c r="DQ60" s="2">
        <v>0</v>
      </c>
      <c r="DR60" s="4">
        <v>0.86</v>
      </c>
      <c r="DS60" s="19">
        <f t="shared" si="129"/>
        <v>0</v>
      </c>
      <c r="DU60" s="2" t="s">
        <v>77</v>
      </c>
      <c r="DV60" s="2">
        <v>7</v>
      </c>
      <c r="DW60" s="2">
        <v>6</v>
      </c>
      <c r="DX60" s="2">
        <v>1</v>
      </c>
      <c r="DY60" s="2">
        <v>0</v>
      </c>
      <c r="DZ60" s="4">
        <v>0.86</v>
      </c>
      <c r="EA60" s="19">
        <f t="shared" si="130"/>
        <v>0</v>
      </c>
      <c r="EC60" s="2" t="s">
        <v>77</v>
      </c>
      <c r="ED60" s="2">
        <v>7</v>
      </c>
      <c r="EE60" s="2">
        <v>6</v>
      </c>
      <c r="EF60" s="2">
        <v>1</v>
      </c>
      <c r="EG60" s="2">
        <v>0</v>
      </c>
      <c r="EH60" s="4">
        <v>0.86</v>
      </c>
      <c r="EI60" s="19">
        <f t="shared" si="131"/>
        <v>0</v>
      </c>
      <c r="EK60" s="2" t="s">
        <v>77</v>
      </c>
      <c r="EL60" s="2">
        <v>7</v>
      </c>
      <c r="EM60" s="2">
        <v>6</v>
      </c>
      <c r="EN60" s="2">
        <v>1</v>
      </c>
      <c r="EO60" s="2">
        <v>0</v>
      </c>
      <c r="EP60" s="4">
        <v>0.86</v>
      </c>
      <c r="EQ60" s="19">
        <f t="shared" si="132"/>
        <v>0</v>
      </c>
      <c r="ES60" s="2" t="s">
        <v>77</v>
      </c>
      <c r="ET60" s="2">
        <v>7</v>
      </c>
      <c r="EU60" s="2">
        <v>6</v>
      </c>
      <c r="EV60" s="2">
        <v>1</v>
      </c>
      <c r="EW60" s="2">
        <v>0</v>
      </c>
      <c r="EX60" s="4">
        <v>0.86</v>
      </c>
      <c r="EY60" s="19">
        <f t="shared" si="133"/>
        <v>0</v>
      </c>
      <c r="FA60" s="2" t="s">
        <v>77</v>
      </c>
      <c r="FB60" s="2">
        <v>7</v>
      </c>
      <c r="FC60" s="2">
        <v>6</v>
      </c>
      <c r="FD60" s="2">
        <v>1</v>
      </c>
      <c r="FE60" s="2">
        <v>0</v>
      </c>
      <c r="FF60" s="4">
        <v>0.86</v>
      </c>
      <c r="FG60" s="19">
        <f t="shared" si="134"/>
        <v>0</v>
      </c>
      <c r="FI60" s="2" t="s">
        <v>77</v>
      </c>
      <c r="FJ60" s="2">
        <v>7</v>
      </c>
      <c r="FK60" s="2">
        <v>6</v>
      </c>
      <c r="FL60" s="2">
        <v>1</v>
      </c>
      <c r="FM60" s="2">
        <v>0</v>
      </c>
      <c r="FN60" s="4">
        <v>0.86</v>
      </c>
      <c r="FO60" s="19">
        <f t="shared" si="135"/>
        <v>0</v>
      </c>
      <c r="FQ60" s="2" t="s">
        <v>77</v>
      </c>
      <c r="FR60" s="2">
        <v>7</v>
      </c>
      <c r="FS60" s="2">
        <v>6</v>
      </c>
      <c r="FT60" s="2">
        <v>1</v>
      </c>
      <c r="FU60" s="2">
        <v>0</v>
      </c>
      <c r="FV60" s="4">
        <v>0.86</v>
      </c>
      <c r="FW60" s="19">
        <f t="shared" si="136"/>
        <v>0</v>
      </c>
      <c r="FY60" s="2" t="s">
        <v>77</v>
      </c>
      <c r="FZ60" s="2">
        <v>7</v>
      </c>
      <c r="GA60" s="2">
        <v>6</v>
      </c>
      <c r="GB60" s="2">
        <v>1</v>
      </c>
      <c r="GC60" s="2">
        <v>0</v>
      </c>
      <c r="GD60" s="4">
        <v>0.86</v>
      </c>
      <c r="GE60" s="19">
        <f t="shared" si="23"/>
        <v>0</v>
      </c>
      <c r="GG60" s="2" t="s">
        <v>77</v>
      </c>
      <c r="GH60" s="2">
        <v>7</v>
      </c>
      <c r="GI60" s="2">
        <v>6</v>
      </c>
      <c r="GJ60" s="2">
        <v>1</v>
      </c>
      <c r="GK60" s="2">
        <v>0</v>
      </c>
      <c r="GL60" s="4">
        <v>0.86</v>
      </c>
      <c r="GM60" s="19">
        <f t="shared" si="24"/>
        <v>0</v>
      </c>
      <c r="GO60" s="2" t="s">
        <v>77</v>
      </c>
      <c r="GP60" s="2">
        <v>7</v>
      </c>
      <c r="GQ60" s="2">
        <v>6</v>
      </c>
      <c r="GR60" s="2">
        <v>1</v>
      </c>
      <c r="GS60" s="2">
        <v>0</v>
      </c>
      <c r="GT60" s="4">
        <v>0.86</v>
      </c>
      <c r="GU60" s="19">
        <f t="shared" si="25"/>
        <v>0</v>
      </c>
      <c r="GW60" s="2" t="s">
        <v>77</v>
      </c>
      <c r="GX60" s="2">
        <v>7</v>
      </c>
      <c r="GY60" s="2">
        <v>6</v>
      </c>
      <c r="GZ60" s="2">
        <v>1</v>
      </c>
      <c r="HA60" s="2">
        <v>0</v>
      </c>
      <c r="HB60" s="4">
        <v>0.86</v>
      </c>
      <c r="HC60" s="19">
        <f t="shared" si="26"/>
        <v>0</v>
      </c>
      <c r="HE60" s="2" t="s">
        <v>77</v>
      </c>
      <c r="HF60" s="2">
        <v>7</v>
      </c>
      <c r="HG60" s="2">
        <v>6</v>
      </c>
      <c r="HH60" s="2">
        <v>1</v>
      </c>
      <c r="HI60" s="2">
        <v>0</v>
      </c>
      <c r="HJ60" s="4">
        <v>0.86</v>
      </c>
      <c r="HK60" s="19">
        <f t="shared" si="27"/>
        <v>0</v>
      </c>
      <c r="HM60" s="2" t="s">
        <v>75</v>
      </c>
      <c r="HN60" s="2">
        <v>68</v>
      </c>
      <c r="HO60" s="2">
        <v>68</v>
      </c>
      <c r="HP60" s="2">
        <v>0</v>
      </c>
      <c r="HQ60" s="2">
        <v>0</v>
      </c>
      <c r="HR60" s="4">
        <v>1</v>
      </c>
      <c r="HU60" s="2" t="s">
        <v>75</v>
      </c>
      <c r="HV60" s="2">
        <v>68</v>
      </c>
      <c r="HW60" s="2">
        <v>68</v>
      </c>
      <c r="HX60" s="2">
        <v>0</v>
      </c>
      <c r="HY60" s="2">
        <v>0</v>
      </c>
      <c r="HZ60" s="4">
        <v>1</v>
      </c>
      <c r="IA60" s="19">
        <f t="shared" si="29"/>
        <v>0</v>
      </c>
      <c r="IC60" s="2" t="s">
        <v>75</v>
      </c>
      <c r="ID60" s="2">
        <v>68</v>
      </c>
      <c r="IE60" s="2">
        <v>68</v>
      </c>
      <c r="IF60" s="2">
        <v>0</v>
      </c>
      <c r="IG60" s="2">
        <v>0</v>
      </c>
      <c r="IH60" s="4">
        <v>1</v>
      </c>
      <c r="II60" s="19">
        <f t="shared" si="30"/>
        <v>0</v>
      </c>
      <c r="IK60" s="2" t="s">
        <v>75</v>
      </c>
      <c r="IL60" s="2">
        <v>68</v>
      </c>
      <c r="IM60" s="2">
        <v>68</v>
      </c>
      <c r="IN60" s="2">
        <v>0</v>
      </c>
      <c r="IO60" s="2">
        <v>0</v>
      </c>
      <c r="IP60" s="4">
        <v>1</v>
      </c>
      <c r="IQ60" s="19">
        <f t="shared" si="31"/>
        <v>0</v>
      </c>
      <c r="IS60" s="2" t="s">
        <v>75</v>
      </c>
      <c r="IT60" s="2">
        <v>68</v>
      </c>
      <c r="IU60" s="2">
        <v>68</v>
      </c>
      <c r="IV60" s="2">
        <v>0</v>
      </c>
      <c r="IW60" s="2">
        <v>0</v>
      </c>
      <c r="IX60" s="4">
        <v>1</v>
      </c>
      <c r="IY60" s="19">
        <f t="shared" si="32"/>
        <v>0</v>
      </c>
      <c r="JA60" s="2" t="s">
        <v>75</v>
      </c>
      <c r="JB60" s="2">
        <v>68</v>
      </c>
      <c r="JC60" s="2">
        <v>68</v>
      </c>
      <c r="JD60" s="2">
        <v>0</v>
      </c>
      <c r="JE60" s="2">
        <v>0</v>
      </c>
      <c r="JF60" s="4">
        <v>1</v>
      </c>
      <c r="JG60" s="19">
        <f t="shared" si="33"/>
        <v>0</v>
      </c>
      <c r="JI60" s="2" t="s">
        <v>75</v>
      </c>
      <c r="JJ60" s="2">
        <v>68</v>
      </c>
      <c r="JK60" s="2">
        <v>68</v>
      </c>
      <c r="JL60" s="2">
        <v>0</v>
      </c>
      <c r="JM60" s="2">
        <v>0</v>
      </c>
      <c r="JN60" s="4">
        <v>1</v>
      </c>
      <c r="JO60" s="19">
        <f t="shared" si="34"/>
        <v>0</v>
      </c>
      <c r="JQ60" s="2" t="s">
        <v>75</v>
      </c>
      <c r="JR60" s="2">
        <v>68</v>
      </c>
      <c r="JS60" s="2">
        <v>68</v>
      </c>
      <c r="JT60" s="2">
        <v>0</v>
      </c>
      <c r="JU60" s="2">
        <v>0</v>
      </c>
      <c r="JV60" s="4">
        <v>1</v>
      </c>
      <c r="JW60" s="19">
        <f t="shared" si="35"/>
        <v>0</v>
      </c>
      <c r="JY60" s="2" t="s">
        <v>75</v>
      </c>
      <c r="JZ60" s="2">
        <v>68</v>
      </c>
      <c r="KA60" s="2">
        <v>68</v>
      </c>
      <c r="KB60" s="2">
        <v>0</v>
      </c>
      <c r="KC60" s="2">
        <v>0</v>
      </c>
      <c r="KD60" s="4">
        <v>1</v>
      </c>
      <c r="KE60" s="19">
        <f t="shared" si="36"/>
        <v>0</v>
      </c>
      <c r="KG60" s="2" t="s">
        <v>75</v>
      </c>
      <c r="KH60" s="2">
        <v>68</v>
      </c>
      <c r="KI60" s="2">
        <v>68</v>
      </c>
      <c r="KJ60" s="2">
        <v>0</v>
      </c>
      <c r="KK60" s="2">
        <v>0</v>
      </c>
      <c r="KL60" s="4">
        <v>1</v>
      </c>
      <c r="KM60" s="19">
        <f t="shared" si="37"/>
        <v>0</v>
      </c>
      <c r="KO60" s="2" t="s">
        <v>75</v>
      </c>
      <c r="KP60" s="2">
        <v>68</v>
      </c>
      <c r="KQ60" s="2">
        <v>68</v>
      </c>
      <c r="KR60" s="2">
        <v>0</v>
      </c>
      <c r="KS60" s="2">
        <v>0</v>
      </c>
      <c r="KT60" s="4">
        <v>1</v>
      </c>
      <c r="KU60" s="19">
        <f t="shared" si="38"/>
        <v>0</v>
      </c>
      <c r="KW60" s="2" t="s">
        <v>75</v>
      </c>
      <c r="KX60" s="2">
        <v>68</v>
      </c>
      <c r="KY60" s="2">
        <v>68</v>
      </c>
      <c r="KZ60" s="2">
        <v>0</v>
      </c>
      <c r="LA60" s="2">
        <v>0</v>
      </c>
      <c r="LB60" s="4">
        <v>1</v>
      </c>
      <c r="LC60" s="19">
        <f t="shared" si="39"/>
        <v>0</v>
      </c>
      <c r="LE60" s="2" t="s">
        <v>75</v>
      </c>
      <c r="LF60" s="2">
        <v>68</v>
      </c>
      <c r="LG60" s="2">
        <v>68</v>
      </c>
      <c r="LH60" s="2">
        <v>0</v>
      </c>
      <c r="LI60" s="2">
        <v>0</v>
      </c>
      <c r="LJ60" s="4">
        <v>1</v>
      </c>
      <c r="LK60" s="19">
        <f t="shared" si="40"/>
        <v>0</v>
      </c>
      <c r="LM60" s="2" t="s">
        <v>75</v>
      </c>
      <c r="LN60" s="2">
        <v>68</v>
      </c>
      <c r="LO60" s="2">
        <v>68</v>
      </c>
      <c r="LP60" s="2">
        <v>0</v>
      </c>
      <c r="LQ60" s="2">
        <v>0</v>
      </c>
      <c r="LR60" s="4">
        <v>1</v>
      </c>
      <c r="LS60" s="19">
        <f t="shared" si="41"/>
        <v>0</v>
      </c>
      <c r="LU60" s="2" t="s">
        <v>75</v>
      </c>
      <c r="LV60" s="2">
        <v>68</v>
      </c>
      <c r="LW60" s="2">
        <v>68</v>
      </c>
      <c r="LX60" s="2">
        <v>0</v>
      </c>
      <c r="LY60" s="2">
        <v>0</v>
      </c>
      <c r="LZ60" s="4">
        <v>1</v>
      </c>
      <c r="MA60" s="19">
        <f t="shared" si="42"/>
        <v>0</v>
      </c>
      <c r="MC60" s="2" t="s">
        <v>75</v>
      </c>
      <c r="MD60" s="2">
        <v>68</v>
      </c>
      <c r="ME60" s="2">
        <v>68</v>
      </c>
      <c r="MF60" s="2">
        <v>0</v>
      </c>
      <c r="MG60" s="2">
        <v>0</v>
      </c>
      <c r="MH60" s="4">
        <f t="shared" si="108"/>
        <v>1</v>
      </c>
      <c r="MI60" s="19">
        <f t="shared" si="43"/>
        <v>0</v>
      </c>
      <c r="MK60" s="2" t="s">
        <v>75</v>
      </c>
      <c r="ML60" s="2">
        <v>68</v>
      </c>
      <c r="MM60" s="2">
        <v>68</v>
      </c>
      <c r="MN60" s="2">
        <v>0</v>
      </c>
      <c r="MO60" s="2">
        <v>0</v>
      </c>
      <c r="MP60" s="4">
        <v>1</v>
      </c>
      <c r="MQ60" s="19">
        <f t="shared" si="109"/>
        <v>0</v>
      </c>
      <c r="MS60" s="2" t="s">
        <v>75</v>
      </c>
      <c r="MT60" s="2">
        <v>68</v>
      </c>
      <c r="MU60" s="2">
        <v>68</v>
      </c>
      <c r="MV60" s="2">
        <v>0</v>
      </c>
      <c r="MW60" s="2">
        <v>0</v>
      </c>
      <c r="MX60" s="4">
        <v>1</v>
      </c>
      <c r="MY60" s="19">
        <f t="shared" si="44"/>
        <v>0</v>
      </c>
      <c r="NA60" s="2" t="s">
        <v>75</v>
      </c>
      <c r="NB60" s="2">
        <v>68</v>
      </c>
      <c r="NC60" s="2">
        <v>68</v>
      </c>
      <c r="ND60" s="2">
        <v>0</v>
      </c>
      <c r="NE60" s="2">
        <v>0</v>
      </c>
      <c r="NF60" s="4">
        <v>1</v>
      </c>
      <c r="NG60" s="19">
        <f t="shared" si="45"/>
        <v>0</v>
      </c>
      <c r="NI60" s="2" t="s">
        <v>75</v>
      </c>
      <c r="NJ60" s="2">
        <v>68</v>
      </c>
      <c r="NK60" s="2">
        <v>68</v>
      </c>
      <c r="NL60" s="2">
        <v>0</v>
      </c>
      <c r="NM60" s="2">
        <v>0</v>
      </c>
      <c r="NN60" s="4">
        <v>1</v>
      </c>
      <c r="NO60" s="19">
        <f t="shared" si="46"/>
        <v>0</v>
      </c>
      <c r="NQ60" s="2" t="s">
        <v>75</v>
      </c>
      <c r="NR60" s="2">
        <v>68</v>
      </c>
      <c r="NS60" s="2">
        <v>68</v>
      </c>
      <c r="NT60" s="2">
        <v>0</v>
      </c>
      <c r="NU60" s="2">
        <v>0</v>
      </c>
      <c r="NV60" s="4">
        <v>1</v>
      </c>
      <c r="NW60" s="19">
        <f t="shared" si="47"/>
        <v>0</v>
      </c>
      <c r="NY60" s="2" t="s">
        <v>75</v>
      </c>
      <c r="NZ60" s="2">
        <v>68</v>
      </c>
      <c r="OA60" s="2">
        <v>68</v>
      </c>
      <c r="OB60" s="2">
        <v>0</v>
      </c>
      <c r="OC60" s="2">
        <v>0</v>
      </c>
      <c r="OD60" s="4">
        <v>1</v>
      </c>
      <c r="OE60" s="19">
        <f t="shared" si="48"/>
        <v>0</v>
      </c>
      <c r="OG60" s="2" t="s">
        <v>75</v>
      </c>
      <c r="OH60" s="2">
        <v>68</v>
      </c>
      <c r="OI60" s="2">
        <v>68</v>
      </c>
      <c r="OJ60" s="2">
        <v>0</v>
      </c>
      <c r="OK60" s="2">
        <v>0</v>
      </c>
      <c r="OL60" s="4">
        <v>1</v>
      </c>
      <c r="OM60" s="19">
        <f t="shared" si="138"/>
        <v>0</v>
      </c>
      <c r="OO60" s="2" t="s">
        <v>75</v>
      </c>
      <c r="OP60" s="2">
        <v>68</v>
      </c>
      <c r="OQ60" s="2">
        <v>68</v>
      </c>
      <c r="OR60" s="2">
        <v>0</v>
      </c>
      <c r="OS60" s="2">
        <v>0</v>
      </c>
      <c r="OT60" s="4">
        <f t="shared" si="110"/>
        <v>1</v>
      </c>
      <c r="OU60" s="19">
        <f t="shared" si="50"/>
        <v>0</v>
      </c>
      <c r="OW60" s="129" t="s">
        <v>75</v>
      </c>
      <c r="OX60" s="129">
        <v>68</v>
      </c>
      <c r="OY60" s="129">
        <v>68</v>
      </c>
      <c r="OZ60" s="129">
        <v>0</v>
      </c>
      <c r="PA60" s="129">
        <v>0</v>
      </c>
      <c r="PB60" s="135">
        <v>1</v>
      </c>
      <c r="PC60" s="132">
        <v>0</v>
      </c>
      <c r="PD60" s="129"/>
      <c r="PE60" s="129" t="s">
        <v>75</v>
      </c>
      <c r="PF60" s="129">
        <v>68</v>
      </c>
      <c r="PG60" s="129">
        <v>68</v>
      </c>
      <c r="PH60" s="129">
        <v>0</v>
      </c>
      <c r="PI60" s="129">
        <v>0</v>
      </c>
      <c r="PJ60" s="135">
        <v>1</v>
      </c>
      <c r="PK60" s="132">
        <v>0</v>
      </c>
      <c r="PM60" s="156" t="s">
        <v>75</v>
      </c>
      <c r="PN60" s="156">
        <v>68</v>
      </c>
      <c r="PO60" s="156">
        <v>68</v>
      </c>
      <c r="PP60" s="156">
        <v>0</v>
      </c>
      <c r="PQ60" s="156">
        <v>0</v>
      </c>
      <c r="PR60" s="162">
        <v>1</v>
      </c>
      <c r="PS60" s="132">
        <f t="shared" si="51"/>
        <v>0</v>
      </c>
      <c r="PT60" s="121"/>
      <c r="PU60" s="156" t="s">
        <v>265</v>
      </c>
      <c r="PV60" s="156">
        <v>68</v>
      </c>
      <c r="PW60" s="156">
        <v>68</v>
      </c>
      <c r="PX60" s="156">
        <v>0</v>
      </c>
      <c r="PY60" s="156">
        <v>0</v>
      </c>
      <c r="PZ60" s="162">
        <v>1</v>
      </c>
      <c r="QA60" s="132">
        <f t="shared" si="52"/>
        <v>0</v>
      </c>
      <c r="QB60" s="121"/>
      <c r="QC60" s="156" t="s">
        <v>265</v>
      </c>
      <c r="QD60" s="156">
        <v>68</v>
      </c>
      <c r="QE60" s="156">
        <v>68</v>
      </c>
      <c r="QF60" s="156">
        <v>0</v>
      </c>
      <c r="QG60" s="156">
        <v>0</v>
      </c>
      <c r="QH60" s="162">
        <v>1</v>
      </c>
      <c r="QI60" s="132">
        <f t="shared" si="53"/>
        <v>0</v>
      </c>
      <c r="QJ60" s="121"/>
      <c r="QK60" s="156" t="s">
        <v>265</v>
      </c>
      <c r="QL60" s="156">
        <v>68</v>
      </c>
      <c r="QM60" s="156">
        <v>68</v>
      </c>
      <c r="QN60" s="156">
        <v>0</v>
      </c>
      <c r="QO60" s="156">
        <v>0</v>
      </c>
      <c r="QP60" s="162">
        <v>1</v>
      </c>
      <c r="QQ60" s="132">
        <f t="shared" si="54"/>
        <v>0</v>
      </c>
      <c r="QR60" s="121"/>
      <c r="QS60" s="156" t="s">
        <v>265</v>
      </c>
      <c r="QT60" s="156">
        <v>68</v>
      </c>
      <c r="QU60" s="156">
        <v>68</v>
      </c>
      <c r="QV60" s="156">
        <v>0</v>
      </c>
      <c r="QW60" s="156">
        <v>0</v>
      </c>
      <c r="QX60" s="162">
        <v>1</v>
      </c>
      <c r="QY60" s="158">
        <f t="shared" si="55"/>
        <v>0</v>
      </c>
      <c r="QZ60" s="121"/>
      <c r="RA60" s="156" t="s">
        <v>265</v>
      </c>
      <c r="RB60" s="156">
        <v>68</v>
      </c>
      <c r="RC60" s="156">
        <v>68</v>
      </c>
      <c r="RD60" s="156">
        <v>0</v>
      </c>
      <c r="RE60" s="156">
        <v>0</v>
      </c>
      <c r="RF60" s="162">
        <v>1</v>
      </c>
      <c r="RG60" s="132">
        <f t="shared" si="56"/>
        <v>0</v>
      </c>
      <c r="RH60" s="121"/>
      <c r="RI60" s="121"/>
      <c r="RJ60" s="156" t="s">
        <v>265</v>
      </c>
      <c r="RK60" s="156">
        <v>68</v>
      </c>
      <c r="RL60" s="156">
        <v>68</v>
      </c>
      <c r="RM60" s="156">
        <v>0</v>
      </c>
      <c r="RN60" s="156">
        <v>0</v>
      </c>
      <c r="RO60" s="162">
        <f t="shared" si="57"/>
        <v>1</v>
      </c>
      <c r="RP60" s="132">
        <f t="shared" si="58"/>
        <v>0</v>
      </c>
      <c r="RQ60" s="121"/>
      <c r="RR60" s="121"/>
      <c r="RS60" s="121"/>
      <c r="RT60" s="121"/>
      <c r="RU60" s="121"/>
      <c r="RV60" s="121"/>
      <c r="RW60" s="132"/>
      <c r="RX60" s="121"/>
      <c r="RY60" s="121"/>
      <c r="RZ60" s="121"/>
      <c r="SA60" s="121"/>
      <c r="SB60" s="121"/>
      <c r="SC60" s="121"/>
      <c r="SD60" s="132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U60" s="157" t="s">
        <v>265</v>
      </c>
      <c r="SV60" s="157">
        <v>68</v>
      </c>
      <c r="SW60" s="157">
        <v>68</v>
      </c>
      <c r="SX60" s="157">
        <v>0</v>
      </c>
      <c r="SY60" s="157">
        <v>0</v>
      </c>
      <c r="SZ60" s="158">
        <f t="shared" si="111"/>
        <v>1</v>
      </c>
      <c r="TA60" s="132">
        <f t="shared" si="59"/>
        <v>0</v>
      </c>
      <c r="TC60" s="157" t="s">
        <v>265</v>
      </c>
      <c r="TD60" s="157">
        <v>68</v>
      </c>
      <c r="TE60" s="157">
        <v>68</v>
      </c>
      <c r="TF60" s="157">
        <v>0</v>
      </c>
      <c r="TG60" s="157">
        <v>0</v>
      </c>
      <c r="TH60" s="158">
        <f t="shared" si="60"/>
        <v>1</v>
      </c>
      <c r="TI60" s="132">
        <f t="shared" si="61"/>
        <v>0</v>
      </c>
      <c r="TK60" s="157" t="s">
        <v>265</v>
      </c>
      <c r="TL60" s="157">
        <v>68</v>
      </c>
      <c r="TM60" s="157">
        <v>68</v>
      </c>
      <c r="TN60" s="157">
        <v>0</v>
      </c>
      <c r="TO60" s="157">
        <v>0</v>
      </c>
      <c r="TP60" s="158">
        <f t="shared" si="62"/>
        <v>1</v>
      </c>
      <c r="TQ60" s="132">
        <f t="shared" si="63"/>
        <v>0</v>
      </c>
      <c r="TS60" s="157" t="s">
        <v>265</v>
      </c>
      <c r="TT60" s="157">
        <v>68</v>
      </c>
      <c r="TU60" s="157">
        <v>68</v>
      </c>
      <c r="TV60" s="157">
        <v>0</v>
      </c>
      <c r="TW60" s="157">
        <v>0</v>
      </c>
      <c r="TX60" s="158">
        <f t="shared" si="64"/>
        <v>1</v>
      </c>
      <c r="TY60" s="132">
        <f t="shared" si="65"/>
        <v>0</v>
      </c>
      <c r="UA60" s="157" t="s">
        <v>265</v>
      </c>
      <c r="UB60" s="157">
        <v>68</v>
      </c>
      <c r="UC60" s="157">
        <v>68</v>
      </c>
      <c r="UD60" s="157">
        <v>0</v>
      </c>
      <c r="UE60" s="157">
        <v>0</v>
      </c>
      <c r="UF60" s="158">
        <f t="shared" si="66"/>
        <v>1</v>
      </c>
      <c r="UG60" s="132">
        <f t="shared" si="67"/>
        <v>0</v>
      </c>
      <c r="UI60" s="157" t="s">
        <v>265</v>
      </c>
      <c r="UJ60" s="157">
        <v>68</v>
      </c>
      <c r="UK60" s="157">
        <v>68</v>
      </c>
      <c r="UL60" s="157">
        <v>0</v>
      </c>
      <c r="UM60" s="157">
        <v>0</v>
      </c>
      <c r="UN60" s="158">
        <f t="shared" si="68"/>
        <v>1</v>
      </c>
      <c r="UO60" s="132">
        <f t="shared" si="69"/>
        <v>0</v>
      </c>
      <c r="UQ60" s="157" t="s">
        <v>265</v>
      </c>
      <c r="UR60" s="157">
        <v>68</v>
      </c>
      <c r="US60" s="157">
        <v>68</v>
      </c>
      <c r="UT60" s="157">
        <v>0</v>
      </c>
      <c r="UU60" s="157">
        <v>0</v>
      </c>
      <c r="UV60" s="158">
        <f t="shared" si="70"/>
        <v>1</v>
      </c>
      <c r="UW60" s="132">
        <f t="shared" si="71"/>
        <v>0</v>
      </c>
      <c r="UY60" s="157" t="s">
        <v>265</v>
      </c>
      <c r="UZ60" s="157">
        <v>68</v>
      </c>
      <c r="VA60" s="157">
        <v>68</v>
      </c>
      <c r="VB60" s="157">
        <v>0</v>
      </c>
      <c r="VC60" s="157">
        <v>0</v>
      </c>
      <c r="VD60" s="158">
        <f t="shared" si="72"/>
        <v>1</v>
      </c>
      <c r="VE60" s="132">
        <f t="shared" si="73"/>
        <v>0</v>
      </c>
      <c r="VG60" s="157" t="s">
        <v>265</v>
      </c>
      <c r="VH60" s="157">
        <v>68</v>
      </c>
      <c r="VI60" s="157">
        <v>68</v>
      </c>
      <c r="VJ60" s="157">
        <v>0</v>
      </c>
      <c r="VK60" s="157">
        <v>0</v>
      </c>
      <c r="VL60" s="158">
        <f t="shared" si="74"/>
        <v>1</v>
      </c>
      <c r="VM60" s="132">
        <f t="shared" si="75"/>
        <v>0</v>
      </c>
      <c r="VO60" s="157" t="s">
        <v>265</v>
      </c>
      <c r="VP60" s="157">
        <v>68</v>
      </c>
      <c r="VQ60" s="157">
        <v>68</v>
      </c>
      <c r="VR60" s="157">
        <v>0</v>
      </c>
      <c r="VS60" s="157">
        <v>0</v>
      </c>
      <c r="VT60" s="158">
        <f t="shared" si="76"/>
        <v>1</v>
      </c>
      <c r="VU60" s="132">
        <f t="shared" si="77"/>
        <v>0</v>
      </c>
      <c r="VW60" s="157" t="s">
        <v>265</v>
      </c>
      <c r="VX60" s="157">
        <v>68</v>
      </c>
      <c r="VY60" s="157">
        <v>68</v>
      </c>
      <c r="VZ60" s="157">
        <v>0</v>
      </c>
      <c r="WA60" s="157">
        <v>0</v>
      </c>
      <c r="WB60" s="158">
        <f t="shared" si="78"/>
        <v>1</v>
      </c>
      <c r="WC60" s="132">
        <f t="shared" si="79"/>
        <v>0</v>
      </c>
      <c r="WE60" s="157" t="s">
        <v>265</v>
      </c>
      <c r="WF60" s="157">
        <v>68</v>
      </c>
      <c r="WG60" s="157">
        <v>68</v>
      </c>
      <c r="WH60" s="157">
        <v>0</v>
      </c>
      <c r="WI60" s="157">
        <v>0</v>
      </c>
      <c r="WJ60" s="158">
        <f t="shared" si="112"/>
        <v>1</v>
      </c>
      <c r="WK60" s="132">
        <f t="shared" si="113"/>
        <v>0</v>
      </c>
      <c r="WM60" s="157" t="s">
        <v>265</v>
      </c>
      <c r="WN60" s="157">
        <v>68</v>
      </c>
      <c r="WO60" s="157">
        <v>68</v>
      </c>
      <c r="WP60" s="157">
        <v>0</v>
      </c>
      <c r="WQ60" s="157">
        <v>0</v>
      </c>
      <c r="WR60" s="158">
        <f t="shared" si="82"/>
        <v>1</v>
      </c>
      <c r="WS60" s="132">
        <f t="shared" si="83"/>
        <v>0</v>
      </c>
      <c r="WU60" s="157" t="s">
        <v>265</v>
      </c>
      <c r="WV60" s="157">
        <v>68</v>
      </c>
      <c r="WW60" s="157">
        <v>68</v>
      </c>
      <c r="WX60" s="157">
        <v>0</v>
      </c>
      <c r="WY60" s="157">
        <v>0</v>
      </c>
      <c r="WZ60" s="158">
        <f t="shared" si="84"/>
        <v>1</v>
      </c>
      <c r="XA60" s="132">
        <f t="shared" si="85"/>
        <v>0</v>
      </c>
      <c r="XC60" s="157" t="s">
        <v>265</v>
      </c>
      <c r="XD60" s="157">
        <v>68</v>
      </c>
      <c r="XE60" s="157">
        <v>68</v>
      </c>
      <c r="XF60" s="157">
        <v>0</v>
      </c>
      <c r="XG60" s="157">
        <v>0</v>
      </c>
      <c r="XH60" s="158">
        <f t="shared" si="86"/>
        <v>1</v>
      </c>
      <c r="XI60" s="132">
        <f t="shared" si="87"/>
        <v>0</v>
      </c>
      <c r="XK60" s="157" t="s">
        <v>265</v>
      </c>
      <c r="XL60" s="157">
        <v>68</v>
      </c>
      <c r="XM60" s="157">
        <v>68</v>
      </c>
      <c r="XN60" s="157">
        <v>0</v>
      </c>
      <c r="XO60" s="157">
        <v>0</v>
      </c>
      <c r="XP60" s="158">
        <f t="shared" si="88"/>
        <v>1</v>
      </c>
      <c r="XQ60" s="132">
        <f t="shared" si="89"/>
        <v>0</v>
      </c>
      <c r="XS60" s="157" t="s">
        <v>265</v>
      </c>
      <c r="XT60" s="157">
        <v>68</v>
      </c>
      <c r="XU60" s="157">
        <v>68</v>
      </c>
      <c r="XV60" s="157">
        <v>0</v>
      </c>
      <c r="XW60" s="157">
        <v>0</v>
      </c>
      <c r="XX60" s="158">
        <f t="shared" si="90"/>
        <v>1</v>
      </c>
      <c r="XY60" s="132">
        <f t="shared" si="91"/>
        <v>0</v>
      </c>
      <c r="YA60" s="157" t="s">
        <v>265</v>
      </c>
      <c r="YB60" s="157">
        <v>68</v>
      </c>
      <c r="YC60" s="157">
        <v>68</v>
      </c>
      <c r="YD60" s="157">
        <v>0</v>
      </c>
      <c r="YE60" s="157">
        <v>0</v>
      </c>
      <c r="YF60" s="158">
        <f t="shared" si="92"/>
        <v>1</v>
      </c>
      <c r="YG60" s="132">
        <f t="shared" si="93"/>
        <v>0</v>
      </c>
      <c r="YI60" s="157" t="s">
        <v>265</v>
      </c>
      <c r="YJ60" s="157">
        <v>68</v>
      </c>
      <c r="YK60" s="157">
        <v>68</v>
      </c>
      <c r="YL60" s="157">
        <v>0</v>
      </c>
      <c r="YM60" s="157">
        <v>0</v>
      </c>
      <c r="YN60" s="158">
        <f t="shared" si="94"/>
        <v>1</v>
      </c>
      <c r="YO60" s="132">
        <f t="shared" si="95"/>
        <v>0</v>
      </c>
      <c r="YQ60" s="157" t="s">
        <v>265</v>
      </c>
      <c r="YR60" s="157">
        <v>68</v>
      </c>
      <c r="YS60" s="157">
        <v>68</v>
      </c>
      <c r="YT60" s="157">
        <v>0</v>
      </c>
      <c r="YU60" s="157">
        <v>0</v>
      </c>
      <c r="YV60" s="158">
        <f t="shared" si="96"/>
        <v>1</v>
      </c>
      <c r="YW60" s="132">
        <f t="shared" si="97"/>
        <v>0</v>
      </c>
      <c r="YY60" s="157" t="s">
        <v>265</v>
      </c>
      <c r="YZ60" s="157">
        <v>68</v>
      </c>
      <c r="ZA60" s="157">
        <v>68</v>
      </c>
      <c r="ZB60" s="157">
        <v>0</v>
      </c>
      <c r="ZC60" s="157">
        <v>0</v>
      </c>
      <c r="ZD60" s="158">
        <f t="shared" si="98"/>
        <v>1</v>
      </c>
      <c r="ZE60" s="132">
        <f t="shared" si="99"/>
        <v>0</v>
      </c>
      <c r="ZG60" s="157" t="s">
        <v>265</v>
      </c>
      <c r="ZH60" s="157">
        <v>68</v>
      </c>
      <c r="ZI60" s="157">
        <v>68</v>
      </c>
      <c r="ZJ60" s="157">
        <v>0</v>
      </c>
      <c r="ZK60" s="157">
        <v>0</v>
      </c>
      <c r="ZL60" s="158">
        <f t="shared" si="100"/>
        <v>1</v>
      </c>
      <c r="ZM60" s="132">
        <f t="shared" si="101"/>
        <v>0</v>
      </c>
      <c r="ZO60" s="157" t="s">
        <v>265</v>
      </c>
      <c r="ZP60" s="157">
        <v>68</v>
      </c>
      <c r="ZQ60" s="157">
        <v>68</v>
      </c>
      <c r="ZR60" s="157">
        <v>0</v>
      </c>
      <c r="ZS60" s="157">
        <v>0</v>
      </c>
      <c r="ZT60" s="158">
        <f t="shared" si="102"/>
        <v>1</v>
      </c>
      <c r="ZU60" s="132">
        <f t="shared" si="103"/>
        <v>0</v>
      </c>
      <c r="ZW60" s="157" t="s">
        <v>265</v>
      </c>
      <c r="ZX60" s="157">
        <v>68</v>
      </c>
      <c r="ZY60" s="157">
        <v>68</v>
      </c>
      <c r="ZZ60" s="157">
        <v>0</v>
      </c>
      <c r="AAA60" s="157">
        <v>0</v>
      </c>
      <c r="AAB60" s="158">
        <f t="shared" si="104"/>
        <v>1</v>
      </c>
      <c r="AAC60" s="132">
        <f t="shared" si="105"/>
        <v>0</v>
      </c>
      <c r="AAE60" s="157" t="s">
        <v>265</v>
      </c>
      <c r="AAF60" s="157">
        <v>68</v>
      </c>
      <c r="AAG60" s="157">
        <v>68</v>
      </c>
      <c r="AAH60" s="157">
        <v>0</v>
      </c>
      <c r="AAI60" s="157">
        <v>0</v>
      </c>
      <c r="AAJ60" s="158">
        <f t="shared" si="106"/>
        <v>1</v>
      </c>
      <c r="AAK60" s="132">
        <f t="shared" si="107"/>
        <v>0</v>
      </c>
    </row>
    <row r="61" spans="1:713" ht="15">
      <c r="A61" s="19">
        <v>0.85</v>
      </c>
      <c r="B61" s="19"/>
      <c r="C61" s="18" t="s">
        <v>77</v>
      </c>
      <c r="D61" s="18">
        <v>7</v>
      </c>
      <c r="E61" s="18">
        <v>6</v>
      </c>
      <c r="F61" s="18">
        <v>1</v>
      </c>
      <c r="G61" s="18">
        <v>0</v>
      </c>
      <c r="H61" s="19">
        <v>0.85</v>
      </c>
      <c r="J61" s="58" t="s">
        <v>77</v>
      </c>
      <c r="K61" s="58">
        <v>7</v>
      </c>
      <c r="L61" s="58">
        <v>6</v>
      </c>
      <c r="M61" s="58">
        <v>1</v>
      </c>
      <c r="N61" s="58">
        <v>0</v>
      </c>
      <c r="O61" s="59">
        <v>0.85</v>
      </c>
      <c r="P61" s="59">
        <f t="shared" si="115"/>
        <v>0</v>
      </c>
      <c r="R61" s="18" t="s">
        <v>77</v>
      </c>
      <c r="S61" s="18">
        <v>7</v>
      </c>
      <c r="T61" s="18">
        <v>6</v>
      </c>
      <c r="U61" s="18">
        <v>1</v>
      </c>
      <c r="V61" s="18">
        <v>0</v>
      </c>
      <c r="W61" s="19">
        <v>0.85</v>
      </c>
      <c r="X61" s="19">
        <f t="shared" si="116"/>
        <v>0</v>
      </c>
      <c r="Z61" s="51" t="s">
        <v>77</v>
      </c>
      <c r="AA61" s="51">
        <v>7</v>
      </c>
      <c r="AB61" s="52">
        <v>6</v>
      </c>
      <c r="AC61" s="53">
        <v>1</v>
      </c>
      <c r="AD61" s="51">
        <v>0</v>
      </c>
      <c r="AE61" s="55">
        <v>0.85</v>
      </c>
      <c r="AF61" s="19">
        <f t="shared" si="117"/>
        <v>0</v>
      </c>
      <c r="AH61" s="19">
        <v>0.85</v>
      </c>
      <c r="AI61" s="19">
        <f t="shared" si="118"/>
        <v>0</v>
      </c>
      <c r="AK61" s="18" t="s">
        <v>78</v>
      </c>
      <c r="AL61" s="18">
        <v>32</v>
      </c>
      <c r="AM61" s="18">
        <v>31</v>
      </c>
      <c r="AN61" s="18">
        <v>1</v>
      </c>
      <c r="AO61" s="18">
        <v>0</v>
      </c>
      <c r="AP61" s="19">
        <f t="shared" si="119"/>
        <v>0.96875</v>
      </c>
      <c r="AQ61" s="19">
        <f t="shared" si="137"/>
        <v>8.7500000000000355E-3</v>
      </c>
      <c r="AS61" s="18" t="s">
        <v>78</v>
      </c>
      <c r="AT61" s="18">
        <v>32</v>
      </c>
      <c r="AU61" s="18">
        <v>31</v>
      </c>
      <c r="AV61" s="18">
        <v>1</v>
      </c>
      <c r="AW61" s="18">
        <v>0</v>
      </c>
      <c r="AX61" s="19">
        <v>0.97</v>
      </c>
      <c r="AY61" s="19">
        <f t="shared" si="120"/>
        <v>1.2499999999999734E-3</v>
      </c>
      <c r="BA61" s="18" t="s">
        <v>78</v>
      </c>
      <c r="BB61" s="18">
        <v>32</v>
      </c>
      <c r="BC61" s="18">
        <v>31</v>
      </c>
      <c r="BD61" s="18">
        <v>1</v>
      </c>
      <c r="BE61" s="18">
        <v>0</v>
      </c>
      <c r="BF61" s="19">
        <v>0.97</v>
      </c>
      <c r="BG61" s="19">
        <f t="shared" si="121"/>
        <v>0</v>
      </c>
      <c r="BI61" s="18" t="s">
        <v>78</v>
      </c>
      <c r="BJ61" s="18">
        <v>32</v>
      </c>
      <c r="BK61" s="18">
        <v>31</v>
      </c>
      <c r="BL61" s="18">
        <v>1</v>
      </c>
      <c r="BM61" s="18">
        <v>0</v>
      </c>
      <c r="BN61" s="19">
        <v>0.97</v>
      </c>
      <c r="BO61" s="19">
        <f t="shared" si="122"/>
        <v>0</v>
      </c>
      <c r="BQ61" s="18" t="s">
        <v>78</v>
      </c>
      <c r="BR61" s="18">
        <v>32</v>
      </c>
      <c r="BS61" s="18">
        <v>31</v>
      </c>
      <c r="BT61" s="18">
        <v>1</v>
      </c>
      <c r="BU61" s="18">
        <v>0</v>
      </c>
      <c r="BV61" s="19">
        <v>0.97</v>
      </c>
      <c r="BW61" s="19">
        <f t="shared" si="123"/>
        <v>0</v>
      </c>
      <c r="BY61" s="18" t="s">
        <v>78</v>
      </c>
      <c r="BZ61" s="18">
        <v>32</v>
      </c>
      <c r="CA61" s="18">
        <v>31</v>
      </c>
      <c r="CB61" s="18">
        <v>1</v>
      </c>
      <c r="CC61" s="18">
        <v>0</v>
      </c>
      <c r="CD61" s="19">
        <v>0.97</v>
      </c>
      <c r="CE61" s="19">
        <f t="shared" si="124"/>
        <v>0</v>
      </c>
      <c r="CG61" s="2" t="s">
        <v>78</v>
      </c>
      <c r="CH61" s="2">
        <v>32</v>
      </c>
      <c r="CI61" s="2">
        <v>31</v>
      </c>
      <c r="CJ61" s="2">
        <v>1</v>
      </c>
      <c r="CK61" s="2">
        <v>0</v>
      </c>
      <c r="CL61" s="4">
        <v>0.97</v>
      </c>
      <c r="CM61" s="19">
        <f t="shared" si="125"/>
        <v>0</v>
      </c>
      <c r="CO61" s="2" t="s">
        <v>78</v>
      </c>
      <c r="CP61" s="2">
        <v>32</v>
      </c>
      <c r="CQ61" s="2">
        <v>31</v>
      </c>
      <c r="CR61" s="2">
        <v>1</v>
      </c>
      <c r="CS61" s="2">
        <v>0</v>
      </c>
      <c r="CT61" s="4">
        <v>0.97</v>
      </c>
      <c r="CU61" s="19">
        <f t="shared" si="126"/>
        <v>0</v>
      </c>
      <c r="CW61" s="2" t="s">
        <v>78</v>
      </c>
      <c r="CX61" s="2">
        <v>32</v>
      </c>
      <c r="CY61" s="2">
        <v>31</v>
      </c>
      <c r="CZ61" s="2">
        <v>1</v>
      </c>
      <c r="DA61" s="2">
        <v>0</v>
      </c>
      <c r="DB61" s="4">
        <v>0.97</v>
      </c>
      <c r="DC61" s="19">
        <f t="shared" si="127"/>
        <v>0</v>
      </c>
      <c r="DE61" s="2" t="s">
        <v>78</v>
      </c>
      <c r="DF61" s="2">
        <v>32</v>
      </c>
      <c r="DG61" s="2">
        <v>31</v>
      </c>
      <c r="DH61" s="2">
        <v>1</v>
      </c>
      <c r="DI61" s="2">
        <v>0</v>
      </c>
      <c r="DJ61" s="4">
        <v>0.97</v>
      </c>
      <c r="DK61" s="19">
        <f t="shared" si="128"/>
        <v>0</v>
      </c>
      <c r="DM61" s="2" t="s">
        <v>78</v>
      </c>
      <c r="DN61" s="2">
        <v>32</v>
      </c>
      <c r="DO61" s="2">
        <v>31</v>
      </c>
      <c r="DP61" s="2">
        <v>1</v>
      </c>
      <c r="DQ61" s="2">
        <v>0</v>
      </c>
      <c r="DR61" s="4">
        <v>0.97</v>
      </c>
      <c r="DS61" s="19">
        <f t="shared" si="129"/>
        <v>0</v>
      </c>
      <c r="DU61" s="2" t="s">
        <v>78</v>
      </c>
      <c r="DV61" s="2">
        <v>32</v>
      </c>
      <c r="DW61" s="2">
        <v>31</v>
      </c>
      <c r="DX61" s="2">
        <v>1</v>
      </c>
      <c r="DY61" s="2">
        <v>0</v>
      </c>
      <c r="DZ61" s="4">
        <v>0.97</v>
      </c>
      <c r="EA61" s="19">
        <f t="shared" si="130"/>
        <v>0</v>
      </c>
      <c r="EC61" s="2" t="s">
        <v>78</v>
      </c>
      <c r="ED61" s="2">
        <v>32</v>
      </c>
      <c r="EE61" s="2">
        <v>31</v>
      </c>
      <c r="EF61" s="2">
        <v>1</v>
      </c>
      <c r="EG61" s="2">
        <v>0</v>
      </c>
      <c r="EH61" s="4">
        <v>0.97</v>
      </c>
      <c r="EI61" s="19">
        <f t="shared" si="131"/>
        <v>0</v>
      </c>
      <c r="EK61" s="2" t="s">
        <v>78</v>
      </c>
      <c r="EL61" s="2">
        <v>32</v>
      </c>
      <c r="EM61" s="2">
        <v>31</v>
      </c>
      <c r="EN61" s="2">
        <v>1</v>
      </c>
      <c r="EO61" s="2">
        <v>0</v>
      </c>
      <c r="EP61" s="4">
        <v>0.97</v>
      </c>
      <c r="EQ61" s="19">
        <f t="shared" si="132"/>
        <v>0</v>
      </c>
      <c r="ES61" s="2" t="s">
        <v>78</v>
      </c>
      <c r="ET61" s="2">
        <v>32</v>
      </c>
      <c r="EU61" s="2">
        <v>31</v>
      </c>
      <c r="EV61" s="2">
        <v>1</v>
      </c>
      <c r="EW61" s="2">
        <v>0</v>
      </c>
      <c r="EX61" s="4">
        <v>0.97</v>
      </c>
      <c r="EY61" s="19">
        <f t="shared" si="133"/>
        <v>0</v>
      </c>
      <c r="FA61" s="2" t="s">
        <v>78</v>
      </c>
      <c r="FB61" s="2">
        <v>32</v>
      </c>
      <c r="FC61" s="2">
        <v>31</v>
      </c>
      <c r="FD61" s="2">
        <v>1</v>
      </c>
      <c r="FE61" s="2">
        <v>0</v>
      </c>
      <c r="FF61" s="4">
        <v>0.97</v>
      </c>
      <c r="FG61" s="19">
        <f t="shared" si="134"/>
        <v>0</v>
      </c>
      <c r="FI61" s="2" t="s">
        <v>78</v>
      </c>
      <c r="FJ61" s="2">
        <v>32</v>
      </c>
      <c r="FK61" s="2">
        <v>31</v>
      </c>
      <c r="FL61" s="2">
        <v>1</v>
      </c>
      <c r="FM61" s="2">
        <v>0</v>
      </c>
      <c r="FN61" s="4">
        <v>0.97</v>
      </c>
      <c r="FO61" s="19">
        <f t="shared" si="135"/>
        <v>0</v>
      </c>
      <c r="FQ61" s="2" t="s">
        <v>78</v>
      </c>
      <c r="FR61" s="2">
        <v>32</v>
      </c>
      <c r="FS61" s="2">
        <v>31</v>
      </c>
      <c r="FT61" s="2">
        <v>1</v>
      </c>
      <c r="FU61" s="2">
        <v>0</v>
      </c>
      <c r="FV61" s="4">
        <v>0.97</v>
      </c>
      <c r="FW61" s="19">
        <f t="shared" si="136"/>
        <v>0</v>
      </c>
      <c r="FY61" s="2" t="s">
        <v>78</v>
      </c>
      <c r="FZ61" s="2">
        <v>32</v>
      </c>
      <c r="GA61" s="2">
        <v>31</v>
      </c>
      <c r="GB61" s="2">
        <v>1</v>
      </c>
      <c r="GC61" s="2">
        <v>0</v>
      </c>
      <c r="GD61" s="4">
        <v>0.97</v>
      </c>
      <c r="GE61" s="19">
        <f t="shared" si="23"/>
        <v>0</v>
      </c>
      <c r="GG61" s="2" t="s">
        <v>78</v>
      </c>
      <c r="GH61" s="2">
        <v>32</v>
      </c>
      <c r="GI61" s="2">
        <v>31</v>
      </c>
      <c r="GJ61" s="2">
        <v>1</v>
      </c>
      <c r="GK61" s="2">
        <v>0</v>
      </c>
      <c r="GL61" s="4">
        <v>0.97</v>
      </c>
      <c r="GM61" s="19">
        <f t="shared" si="24"/>
        <v>0</v>
      </c>
      <c r="GO61" s="2" t="s">
        <v>78</v>
      </c>
      <c r="GP61" s="2">
        <v>32</v>
      </c>
      <c r="GQ61" s="2">
        <v>31</v>
      </c>
      <c r="GR61" s="2">
        <v>1</v>
      </c>
      <c r="GS61" s="2">
        <v>0</v>
      </c>
      <c r="GT61" s="4">
        <v>0.97</v>
      </c>
      <c r="GU61" s="19">
        <f t="shared" si="25"/>
        <v>0</v>
      </c>
      <c r="GW61" s="2" t="s">
        <v>78</v>
      </c>
      <c r="GX61" s="2">
        <v>32</v>
      </c>
      <c r="GY61" s="2">
        <v>31</v>
      </c>
      <c r="GZ61" s="2">
        <v>1</v>
      </c>
      <c r="HA61" s="2">
        <v>0</v>
      </c>
      <c r="HB61" s="4">
        <v>0.97</v>
      </c>
      <c r="HC61" s="19">
        <f t="shared" si="26"/>
        <v>0</v>
      </c>
      <c r="HE61" s="2" t="s">
        <v>78</v>
      </c>
      <c r="HF61" s="2">
        <v>32</v>
      </c>
      <c r="HG61" s="2">
        <v>31</v>
      </c>
      <c r="HH61" s="2">
        <v>1</v>
      </c>
      <c r="HI61" s="2">
        <v>0</v>
      </c>
      <c r="HJ61" s="4">
        <v>0.97</v>
      </c>
      <c r="HK61" s="19">
        <f t="shared" si="27"/>
        <v>0</v>
      </c>
      <c r="HM61" s="2" t="s">
        <v>180</v>
      </c>
      <c r="HN61" s="2">
        <v>3</v>
      </c>
      <c r="HO61" s="2">
        <v>3</v>
      </c>
      <c r="HP61" s="2">
        <v>0</v>
      </c>
      <c r="HQ61" s="2">
        <v>0</v>
      </c>
      <c r="HR61" s="4">
        <v>1</v>
      </c>
      <c r="HU61" s="2" t="s">
        <v>180</v>
      </c>
      <c r="HV61" s="2">
        <v>3</v>
      </c>
      <c r="HW61" s="2">
        <v>3</v>
      </c>
      <c r="HX61" s="2">
        <v>0</v>
      </c>
      <c r="HY61" s="2">
        <v>0</v>
      </c>
      <c r="HZ61" s="4">
        <v>1</v>
      </c>
      <c r="IA61" s="19">
        <f t="shared" si="29"/>
        <v>0</v>
      </c>
      <c r="IC61" s="2" t="s">
        <v>180</v>
      </c>
      <c r="ID61" s="2">
        <v>3</v>
      </c>
      <c r="IE61" s="2">
        <v>3</v>
      </c>
      <c r="IF61" s="2">
        <v>0</v>
      </c>
      <c r="IG61" s="2">
        <v>0</v>
      </c>
      <c r="IH61" s="4">
        <v>1</v>
      </c>
      <c r="II61" s="19">
        <f t="shared" si="30"/>
        <v>0</v>
      </c>
      <c r="IK61" s="2" t="s">
        <v>180</v>
      </c>
      <c r="IL61" s="2">
        <v>3</v>
      </c>
      <c r="IM61" s="2">
        <v>3</v>
      </c>
      <c r="IN61" s="2">
        <v>0</v>
      </c>
      <c r="IO61" s="2">
        <v>0</v>
      </c>
      <c r="IP61" s="4">
        <v>1</v>
      </c>
      <c r="IQ61" s="19">
        <f t="shared" si="31"/>
        <v>0</v>
      </c>
      <c r="IS61" s="2" t="s">
        <v>180</v>
      </c>
      <c r="IT61" s="2">
        <v>3</v>
      </c>
      <c r="IU61" s="2">
        <v>3</v>
      </c>
      <c r="IV61" s="2">
        <v>0</v>
      </c>
      <c r="IW61" s="2">
        <v>0</v>
      </c>
      <c r="IX61" s="4">
        <v>1</v>
      </c>
      <c r="IY61" s="19">
        <f t="shared" si="32"/>
        <v>0</v>
      </c>
      <c r="JA61" s="2" t="s">
        <v>180</v>
      </c>
      <c r="JB61" s="2">
        <v>3</v>
      </c>
      <c r="JC61" s="2">
        <v>3</v>
      </c>
      <c r="JD61" s="2">
        <v>0</v>
      </c>
      <c r="JE61" s="2">
        <v>0</v>
      </c>
      <c r="JF61" s="4">
        <v>1</v>
      </c>
      <c r="JG61" s="19">
        <f t="shared" si="33"/>
        <v>0</v>
      </c>
      <c r="JI61" s="2" t="s">
        <v>180</v>
      </c>
      <c r="JJ61" s="2">
        <v>3</v>
      </c>
      <c r="JK61" s="2">
        <v>3</v>
      </c>
      <c r="JL61" s="2">
        <v>0</v>
      </c>
      <c r="JM61" s="2">
        <v>0</v>
      </c>
      <c r="JN61" s="4">
        <v>1</v>
      </c>
      <c r="JO61" s="19">
        <f t="shared" si="34"/>
        <v>0</v>
      </c>
      <c r="JQ61" s="2" t="s">
        <v>180</v>
      </c>
      <c r="JR61" s="2">
        <v>3</v>
      </c>
      <c r="JS61" s="2">
        <v>3</v>
      </c>
      <c r="JT61" s="2">
        <v>0</v>
      </c>
      <c r="JU61" s="2">
        <v>0</v>
      </c>
      <c r="JV61" s="4">
        <v>1</v>
      </c>
      <c r="JW61" s="19">
        <f t="shared" si="35"/>
        <v>0</v>
      </c>
      <c r="JY61" s="2" t="s">
        <v>180</v>
      </c>
      <c r="JZ61" s="2">
        <v>3</v>
      </c>
      <c r="KA61" s="2">
        <v>3</v>
      </c>
      <c r="KB61" s="2">
        <v>0</v>
      </c>
      <c r="KC61" s="2">
        <v>0</v>
      </c>
      <c r="KD61" s="4">
        <v>1</v>
      </c>
      <c r="KE61" s="19">
        <f t="shared" si="36"/>
        <v>0</v>
      </c>
      <c r="KG61" s="2" t="s">
        <v>180</v>
      </c>
      <c r="KH61" s="2">
        <v>3</v>
      </c>
      <c r="KI61" s="2">
        <v>3</v>
      </c>
      <c r="KJ61" s="2">
        <v>0</v>
      </c>
      <c r="KK61" s="2">
        <v>0</v>
      </c>
      <c r="KL61" s="4">
        <v>1</v>
      </c>
      <c r="KM61" s="19">
        <f t="shared" si="37"/>
        <v>0</v>
      </c>
      <c r="KO61" s="2" t="s">
        <v>180</v>
      </c>
      <c r="KP61" s="2">
        <v>3</v>
      </c>
      <c r="KQ61" s="2">
        <v>3</v>
      </c>
      <c r="KR61" s="2">
        <v>0</v>
      </c>
      <c r="KS61" s="2">
        <v>0</v>
      </c>
      <c r="KT61" s="4">
        <v>1</v>
      </c>
      <c r="KU61" s="19">
        <f t="shared" si="38"/>
        <v>0</v>
      </c>
      <c r="KW61" s="2" t="s">
        <v>180</v>
      </c>
      <c r="KX61" s="2">
        <v>3</v>
      </c>
      <c r="KY61" s="2">
        <v>3</v>
      </c>
      <c r="KZ61" s="2">
        <v>0</v>
      </c>
      <c r="LA61" s="2">
        <v>0</v>
      </c>
      <c r="LB61" s="4">
        <v>1</v>
      </c>
      <c r="LC61" s="19">
        <f t="shared" si="39"/>
        <v>0</v>
      </c>
      <c r="LE61" s="2" t="s">
        <v>180</v>
      </c>
      <c r="LF61" s="2">
        <v>3</v>
      </c>
      <c r="LG61" s="2">
        <v>3</v>
      </c>
      <c r="LH61" s="2">
        <v>0</v>
      </c>
      <c r="LI61" s="2">
        <v>0</v>
      </c>
      <c r="LJ61" s="4">
        <v>1</v>
      </c>
      <c r="LK61" s="19">
        <f t="shared" si="40"/>
        <v>0</v>
      </c>
      <c r="LM61" s="2" t="s">
        <v>180</v>
      </c>
      <c r="LN61" s="2">
        <v>3</v>
      </c>
      <c r="LO61" s="2">
        <v>3</v>
      </c>
      <c r="LP61" s="2">
        <v>0</v>
      </c>
      <c r="LQ61" s="2">
        <v>0</v>
      </c>
      <c r="LR61" s="4">
        <v>1</v>
      </c>
      <c r="LS61" s="19">
        <f t="shared" si="41"/>
        <v>0</v>
      </c>
      <c r="LU61" s="2" t="s">
        <v>180</v>
      </c>
      <c r="LV61" s="2">
        <v>3</v>
      </c>
      <c r="LW61" s="2">
        <v>3</v>
      </c>
      <c r="LX61" s="2">
        <v>0</v>
      </c>
      <c r="LY61" s="2">
        <v>0</v>
      </c>
      <c r="LZ61" s="4">
        <v>1</v>
      </c>
      <c r="MA61" s="19">
        <f t="shared" si="42"/>
        <v>0</v>
      </c>
      <c r="MC61" s="2" t="s">
        <v>180</v>
      </c>
      <c r="MD61" s="2">
        <v>3</v>
      </c>
      <c r="ME61" s="2">
        <v>3</v>
      </c>
      <c r="MF61" s="2">
        <v>0</v>
      </c>
      <c r="MG61" s="2">
        <v>0</v>
      </c>
      <c r="MH61" s="4">
        <f t="shared" si="108"/>
        <v>1</v>
      </c>
      <c r="MI61" s="19">
        <f t="shared" si="43"/>
        <v>0</v>
      </c>
      <c r="MK61" s="2" t="s">
        <v>180</v>
      </c>
      <c r="ML61" s="2">
        <v>3</v>
      </c>
      <c r="MM61" s="2">
        <v>3</v>
      </c>
      <c r="MN61" s="2">
        <v>0</v>
      </c>
      <c r="MO61" s="2">
        <v>0</v>
      </c>
      <c r="MP61" s="4">
        <v>1</v>
      </c>
      <c r="MQ61" s="19">
        <f t="shared" si="109"/>
        <v>0</v>
      </c>
      <c r="MS61" s="2" t="s">
        <v>180</v>
      </c>
      <c r="MT61" s="2">
        <v>3</v>
      </c>
      <c r="MU61" s="2">
        <v>3</v>
      </c>
      <c r="MV61" s="2">
        <v>0</v>
      </c>
      <c r="MW61" s="2">
        <v>0</v>
      </c>
      <c r="MX61" s="4">
        <v>1</v>
      </c>
      <c r="MY61" s="19">
        <f t="shared" si="44"/>
        <v>0</v>
      </c>
      <c r="NA61" s="2" t="s">
        <v>180</v>
      </c>
      <c r="NB61" s="2">
        <v>3</v>
      </c>
      <c r="NC61" s="2">
        <v>3</v>
      </c>
      <c r="ND61" s="2">
        <v>0</v>
      </c>
      <c r="NE61" s="2">
        <v>0</v>
      </c>
      <c r="NF61" s="4">
        <v>1</v>
      </c>
      <c r="NG61" s="19">
        <f t="shared" si="45"/>
        <v>0</v>
      </c>
      <c r="NI61" s="2" t="s">
        <v>180</v>
      </c>
      <c r="NJ61" s="2">
        <v>3</v>
      </c>
      <c r="NK61" s="2">
        <v>3</v>
      </c>
      <c r="NL61" s="2">
        <v>0</v>
      </c>
      <c r="NM61" s="2">
        <v>0</v>
      </c>
      <c r="NN61" s="4">
        <v>1</v>
      </c>
      <c r="NO61" s="19">
        <f t="shared" si="46"/>
        <v>0</v>
      </c>
      <c r="NQ61" s="2" t="s">
        <v>180</v>
      </c>
      <c r="NR61" s="2">
        <v>3</v>
      </c>
      <c r="NS61" s="2">
        <v>3</v>
      </c>
      <c r="NT61" s="2">
        <v>0</v>
      </c>
      <c r="NU61" s="2">
        <v>0</v>
      </c>
      <c r="NV61" s="4">
        <v>1</v>
      </c>
      <c r="NW61" s="19">
        <f t="shared" si="47"/>
        <v>0</v>
      </c>
      <c r="NY61" s="2" t="s">
        <v>180</v>
      </c>
      <c r="NZ61" s="2">
        <v>3</v>
      </c>
      <c r="OA61" s="2">
        <v>3</v>
      </c>
      <c r="OB61" s="2">
        <v>0</v>
      </c>
      <c r="OC61" s="2">
        <v>0</v>
      </c>
      <c r="OD61" s="4">
        <v>1</v>
      </c>
      <c r="OE61" s="19">
        <f t="shared" si="48"/>
        <v>0</v>
      </c>
      <c r="OG61" s="2" t="s">
        <v>180</v>
      </c>
      <c r="OH61" s="2">
        <v>3</v>
      </c>
      <c r="OI61" s="2">
        <v>3</v>
      </c>
      <c r="OJ61" s="2">
        <v>0</v>
      </c>
      <c r="OK61" s="2">
        <v>0</v>
      </c>
      <c r="OL61" s="4">
        <v>1</v>
      </c>
      <c r="OM61" s="19">
        <f t="shared" si="138"/>
        <v>0</v>
      </c>
      <c r="OO61" s="2" t="s">
        <v>180</v>
      </c>
      <c r="OP61" s="2">
        <v>3</v>
      </c>
      <c r="OQ61" s="2">
        <v>3</v>
      </c>
      <c r="OR61" s="2">
        <v>0</v>
      </c>
      <c r="OS61" s="2">
        <v>0</v>
      </c>
      <c r="OT61" s="4">
        <f t="shared" si="110"/>
        <v>1</v>
      </c>
      <c r="OU61" s="19">
        <f t="shared" si="50"/>
        <v>0</v>
      </c>
      <c r="OW61" s="129" t="s">
        <v>180</v>
      </c>
      <c r="OX61" s="129">
        <v>3</v>
      </c>
      <c r="OY61" s="129">
        <v>3</v>
      </c>
      <c r="OZ61" s="129">
        <v>0</v>
      </c>
      <c r="PA61" s="129">
        <v>0</v>
      </c>
      <c r="PB61" s="135">
        <v>1</v>
      </c>
      <c r="PC61" s="132">
        <v>0</v>
      </c>
      <c r="PD61" s="129"/>
      <c r="PE61" s="129" t="s">
        <v>180</v>
      </c>
      <c r="PF61" s="129">
        <v>3</v>
      </c>
      <c r="PG61" s="129">
        <v>3</v>
      </c>
      <c r="PH61" s="129">
        <v>0</v>
      </c>
      <c r="PI61" s="129">
        <v>0</v>
      </c>
      <c r="PJ61" s="135">
        <v>1</v>
      </c>
      <c r="PK61" s="132">
        <v>0</v>
      </c>
      <c r="PM61" s="156" t="s">
        <v>180</v>
      </c>
      <c r="PN61" s="156">
        <v>3</v>
      </c>
      <c r="PO61" s="156">
        <v>3</v>
      </c>
      <c r="PP61" s="156">
        <v>0</v>
      </c>
      <c r="PQ61" s="156">
        <v>0</v>
      </c>
      <c r="PR61" s="162">
        <v>1</v>
      </c>
      <c r="PS61" s="132">
        <f t="shared" si="51"/>
        <v>0</v>
      </c>
      <c r="PT61" s="121"/>
      <c r="PU61" s="156" t="s">
        <v>180</v>
      </c>
      <c r="PV61" s="156">
        <v>3</v>
      </c>
      <c r="PW61" s="156">
        <v>3</v>
      </c>
      <c r="PX61" s="156">
        <v>0</v>
      </c>
      <c r="PY61" s="156">
        <v>0</v>
      </c>
      <c r="PZ61" s="162">
        <v>1</v>
      </c>
      <c r="QA61" s="132">
        <f t="shared" si="52"/>
        <v>0</v>
      </c>
      <c r="QB61" s="121"/>
      <c r="QC61" s="156" t="s">
        <v>180</v>
      </c>
      <c r="QD61" s="156">
        <v>3</v>
      </c>
      <c r="QE61" s="156">
        <v>3</v>
      </c>
      <c r="QF61" s="156">
        <v>0</v>
      </c>
      <c r="QG61" s="156">
        <v>0</v>
      </c>
      <c r="QH61" s="162">
        <v>1</v>
      </c>
      <c r="QI61" s="132">
        <f t="shared" si="53"/>
        <v>0</v>
      </c>
      <c r="QJ61" s="121"/>
      <c r="QK61" s="156" t="s">
        <v>180</v>
      </c>
      <c r="QL61" s="156">
        <v>3</v>
      </c>
      <c r="QM61" s="156">
        <v>3</v>
      </c>
      <c r="QN61" s="156">
        <v>0</v>
      </c>
      <c r="QO61" s="156">
        <v>0</v>
      </c>
      <c r="QP61" s="162">
        <v>1</v>
      </c>
      <c r="QQ61" s="132">
        <f t="shared" si="54"/>
        <v>0</v>
      </c>
      <c r="QR61" s="121"/>
      <c r="QS61" s="156" t="s">
        <v>180</v>
      </c>
      <c r="QT61" s="156">
        <v>3</v>
      </c>
      <c r="QU61" s="156">
        <v>3</v>
      </c>
      <c r="QV61" s="156">
        <v>0</v>
      </c>
      <c r="QW61" s="156">
        <v>0</v>
      </c>
      <c r="QX61" s="162">
        <v>1</v>
      </c>
      <c r="QY61" s="158">
        <f t="shared" si="55"/>
        <v>0</v>
      </c>
      <c r="QZ61" s="121"/>
      <c r="RA61" s="156" t="s">
        <v>180</v>
      </c>
      <c r="RB61" s="156">
        <v>3</v>
      </c>
      <c r="RC61" s="156">
        <v>3</v>
      </c>
      <c r="RD61" s="156">
        <v>0</v>
      </c>
      <c r="RE61" s="156">
        <v>0</v>
      </c>
      <c r="RF61" s="162">
        <v>1</v>
      </c>
      <c r="RG61" s="132">
        <f t="shared" si="56"/>
        <v>0</v>
      </c>
      <c r="RH61" s="121"/>
      <c r="RI61" s="121"/>
      <c r="RJ61" s="156" t="s">
        <v>180</v>
      </c>
      <c r="RK61" s="156">
        <v>3</v>
      </c>
      <c r="RL61" s="156">
        <v>3</v>
      </c>
      <c r="RM61" s="156">
        <v>0</v>
      </c>
      <c r="RN61" s="156">
        <v>0</v>
      </c>
      <c r="RO61" s="162">
        <f t="shared" si="57"/>
        <v>1</v>
      </c>
      <c r="RP61" s="132">
        <f t="shared" si="58"/>
        <v>0</v>
      </c>
      <c r="RQ61" s="121"/>
      <c r="RR61" s="121"/>
      <c r="RS61" s="121"/>
      <c r="RT61" s="121"/>
      <c r="RU61" s="121"/>
      <c r="RV61" s="121"/>
      <c r="RW61" s="132"/>
      <c r="RX61" s="121"/>
      <c r="RY61" s="121"/>
      <c r="RZ61" s="121"/>
      <c r="SA61" s="121"/>
      <c r="SB61" s="121"/>
      <c r="SC61" s="121"/>
      <c r="SD61" s="132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U61" s="157" t="s">
        <v>180</v>
      </c>
      <c r="SV61" s="157">
        <v>3</v>
      </c>
      <c r="SW61" s="157">
        <v>3</v>
      </c>
      <c r="SX61" s="157">
        <v>0</v>
      </c>
      <c r="SY61" s="157">
        <v>0</v>
      </c>
      <c r="SZ61" s="158">
        <f t="shared" si="111"/>
        <v>1</v>
      </c>
      <c r="TA61" s="132">
        <f t="shared" si="59"/>
        <v>0</v>
      </c>
      <c r="TC61" s="157" t="s">
        <v>180</v>
      </c>
      <c r="TD61" s="157">
        <v>3</v>
      </c>
      <c r="TE61" s="157">
        <v>3</v>
      </c>
      <c r="TF61" s="157">
        <v>0</v>
      </c>
      <c r="TG61" s="157">
        <v>0</v>
      </c>
      <c r="TH61" s="158">
        <f t="shared" si="60"/>
        <v>1</v>
      </c>
      <c r="TI61" s="132">
        <f t="shared" si="61"/>
        <v>0</v>
      </c>
      <c r="TK61" s="157" t="s">
        <v>180</v>
      </c>
      <c r="TL61" s="157">
        <v>3</v>
      </c>
      <c r="TM61" s="157">
        <v>3</v>
      </c>
      <c r="TN61" s="157">
        <v>0</v>
      </c>
      <c r="TO61" s="157">
        <v>0</v>
      </c>
      <c r="TP61" s="158">
        <f t="shared" si="62"/>
        <v>1</v>
      </c>
      <c r="TQ61" s="132">
        <f t="shared" si="63"/>
        <v>0</v>
      </c>
      <c r="TS61" s="157" t="s">
        <v>180</v>
      </c>
      <c r="TT61" s="157">
        <v>3</v>
      </c>
      <c r="TU61" s="157">
        <v>3</v>
      </c>
      <c r="TV61" s="157">
        <v>0</v>
      </c>
      <c r="TW61" s="157">
        <v>0</v>
      </c>
      <c r="TX61" s="158">
        <f t="shared" si="64"/>
        <v>1</v>
      </c>
      <c r="TY61" s="132">
        <f t="shared" si="65"/>
        <v>0</v>
      </c>
      <c r="UA61" s="157" t="s">
        <v>180</v>
      </c>
      <c r="UB61" s="157">
        <v>3</v>
      </c>
      <c r="UC61" s="157">
        <v>3</v>
      </c>
      <c r="UD61" s="157">
        <v>0</v>
      </c>
      <c r="UE61" s="157">
        <v>0</v>
      </c>
      <c r="UF61" s="158">
        <f t="shared" si="66"/>
        <v>1</v>
      </c>
      <c r="UG61" s="132">
        <f t="shared" si="67"/>
        <v>0</v>
      </c>
      <c r="UI61" s="157" t="s">
        <v>180</v>
      </c>
      <c r="UJ61" s="157">
        <v>3</v>
      </c>
      <c r="UK61" s="157">
        <v>3</v>
      </c>
      <c r="UL61" s="157">
        <v>0</v>
      </c>
      <c r="UM61" s="157">
        <v>0</v>
      </c>
      <c r="UN61" s="158">
        <f t="shared" si="68"/>
        <v>1</v>
      </c>
      <c r="UO61" s="132">
        <f t="shared" si="69"/>
        <v>0</v>
      </c>
      <c r="UQ61" s="157" t="s">
        <v>180</v>
      </c>
      <c r="UR61" s="157">
        <v>3</v>
      </c>
      <c r="US61" s="157">
        <v>3</v>
      </c>
      <c r="UT61" s="157">
        <v>0</v>
      </c>
      <c r="UU61" s="157">
        <v>0</v>
      </c>
      <c r="UV61" s="158">
        <f t="shared" si="70"/>
        <v>1</v>
      </c>
      <c r="UW61" s="132">
        <f t="shared" si="71"/>
        <v>0</v>
      </c>
      <c r="UY61" s="157" t="s">
        <v>180</v>
      </c>
      <c r="UZ61" s="157">
        <v>3</v>
      </c>
      <c r="VA61" s="157">
        <v>3</v>
      </c>
      <c r="VB61" s="157">
        <v>0</v>
      </c>
      <c r="VC61" s="157">
        <v>0</v>
      </c>
      <c r="VD61" s="158">
        <f t="shared" si="72"/>
        <v>1</v>
      </c>
      <c r="VE61" s="132">
        <f t="shared" si="73"/>
        <v>0</v>
      </c>
      <c r="VG61" s="157" t="s">
        <v>180</v>
      </c>
      <c r="VH61" s="157">
        <v>3</v>
      </c>
      <c r="VI61" s="157">
        <v>3</v>
      </c>
      <c r="VJ61" s="157">
        <v>0</v>
      </c>
      <c r="VK61" s="157">
        <v>0</v>
      </c>
      <c r="VL61" s="158">
        <f t="shared" si="74"/>
        <v>1</v>
      </c>
      <c r="VM61" s="132">
        <f t="shared" si="75"/>
        <v>0</v>
      </c>
      <c r="VO61" s="157" t="s">
        <v>180</v>
      </c>
      <c r="VP61" s="157">
        <v>3</v>
      </c>
      <c r="VQ61" s="157">
        <v>3</v>
      </c>
      <c r="VR61" s="157">
        <v>0</v>
      </c>
      <c r="VS61" s="157">
        <v>0</v>
      </c>
      <c r="VT61" s="158">
        <f t="shared" si="76"/>
        <v>1</v>
      </c>
      <c r="VU61" s="132">
        <f t="shared" si="77"/>
        <v>0</v>
      </c>
      <c r="VW61" s="157" t="s">
        <v>180</v>
      </c>
      <c r="VX61" s="157">
        <v>3</v>
      </c>
      <c r="VY61" s="157">
        <v>3</v>
      </c>
      <c r="VZ61" s="157">
        <v>0</v>
      </c>
      <c r="WA61" s="157">
        <v>0</v>
      </c>
      <c r="WB61" s="158">
        <f t="shared" si="78"/>
        <v>1</v>
      </c>
      <c r="WC61" s="132">
        <f t="shared" si="79"/>
        <v>0</v>
      </c>
      <c r="WE61" s="157" t="s">
        <v>180</v>
      </c>
      <c r="WF61" s="157">
        <v>3</v>
      </c>
      <c r="WG61" s="157">
        <v>3</v>
      </c>
      <c r="WH61" s="157">
        <v>0</v>
      </c>
      <c r="WI61" s="157">
        <v>0</v>
      </c>
      <c r="WJ61" s="158">
        <f t="shared" si="112"/>
        <v>1</v>
      </c>
      <c r="WK61" s="132">
        <f t="shared" si="113"/>
        <v>0</v>
      </c>
      <c r="WM61" s="157" t="s">
        <v>180</v>
      </c>
      <c r="WN61" s="157">
        <v>3</v>
      </c>
      <c r="WO61" s="157">
        <v>3</v>
      </c>
      <c r="WP61" s="157">
        <v>0</v>
      </c>
      <c r="WQ61" s="157">
        <v>0</v>
      </c>
      <c r="WR61" s="158">
        <f t="shared" si="82"/>
        <v>1</v>
      </c>
      <c r="WS61" s="132">
        <f t="shared" si="83"/>
        <v>0</v>
      </c>
      <c r="WU61" s="157" t="s">
        <v>180</v>
      </c>
      <c r="WV61" s="157">
        <v>3</v>
      </c>
      <c r="WW61" s="157">
        <v>3</v>
      </c>
      <c r="WX61" s="157">
        <v>0</v>
      </c>
      <c r="WY61" s="157">
        <v>0</v>
      </c>
      <c r="WZ61" s="158">
        <f t="shared" si="84"/>
        <v>1</v>
      </c>
      <c r="XA61" s="132">
        <f t="shared" si="85"/>
        <v>0</v>
      </c>
      <c r="XC61" s="157" t="s">
        <v>180</v>
      </c>
      <c r="XD61" s="157">
        <v>3</v>
      </c>
      <c r="XE61" s="157">
        <v>3</v>
      </c>
      <c r="XF61" s="157">
        <v>0</v>
      </c>
      <c r="XG61" s="157">
        <v>0</v>
      </c>
      <c r="XH61" s="158">
        <f t="shared" si="86"/>
        <v>1</v>
      </c>
      <c r="XI61" s="132">
        <f t="shared" si="87"/>
        <v>0</v>
      </c>
      <c r="XK61" s="157" t="s">
        <v>180</v>
      </c>
      <c r="XL61" s="157">
        <v>3</v>
      </c>
      <c r="XM61" s="157">
        <v>3</v>
      </c>
      <c r="XN61" s="157">
        <v>0</v>
      </c>
      <c r="XO61" s="157">
        <v>0</v>
      </c>
      <c r="XP61" s="158">
        <f t="shared" si="88"/>
        <v>1</v>
      </c>
      <c r="XQ61" s="132">
        <f t="shared" si="89"/>
        <v>0</v>
      </c>
      <c r="XS61" s="157" t="s">
        <v>180</v>
      </c>
      <c r="XT61" s="157">
        <v>3</v>
      </c>
      <c r="XU61" s="157">
        <v>3</v>
      </c>
      <c r="XV61" s="157">
        <v>0</v>
      </c>
      <c r="XW61" s="157">
        <v>0</v>
      </c>
      <c r="XX61" s="158">
        <f t="shared" si="90"/>
        <v>1</v>
      </c>
      <c r="XY61" s="132">
        <f t="shared" si="91"/>
        <v>0</v>
      </c>
      <c r="YA61" s="157" t="s">
        <v>180</v>
      </c>
      <c r="YB61" s="157">
        <v>3</v>
      </c>
      <c r="YC61" s="157">
        <v>3</v>
      </c>
      <c r="YD61" s="157">
        <v>0</v>
      </c>
      <c r="YE61" s="157">
        <v>0</v>
      </c>
      <c r="YF61" s="158">
        <f t="shared" si="92"/>
        <v>1</v>
      </c>
      <c r="YG61" s="132">
        <f t="shared" si="93"/>
        <v>0</v>
      </c>
      <c r="YI61" s="157" t="s">
        <v>180</v>
      </c>
      <c r="YJ61" s="157">
        <v>3</v>
      </c>
      <c r="YK61" s="157">
        <v>3</v>
      </c>
      <c r="YL61" s="157">
        <v>0</v>
      </c>
      <c r="YM61" s="157">
        <v>0</v>
      </c>
      <c r="YN61" s="158">
        <f t="shared" si="94"/>
        <v>1</v>
      </c>
      <c r="YO61" s="132">
        <f t="shared" si="95"/>
        <v>0</v>
      </c>
      <c r="YQ61" s="157" t="s">
        <v>180</v>
      </c>
      <c r="YR61" s="157">
        <v>3</v>
      </c>
      <c r="YS61" s="157">
        <v>3</v>
      </c>
      <c r="YT61" s="157">
        <v>0</v>
      </c>
      <c r="YU61" s="157">
        <v>0</v>
      </c>
      <c r="YV61" s="158">
        <f t="shared" si="96"/>
        <v>1</v>
      </c>
      <c r="YW61" s="132">
        <f t="shared" si="97"/>
        <v>0</v>
      </c>
      <c r="YY61" s="157" t="s">
        <v>180</v>
      </c>
      <c r="YZ61" s="157">
        <v>3</v>
      </c>
      <c r="ZA61" s="157">
        <v>3</v>
      </c>
      <c r="ZB61" s="157">
        <v>0</v>
      </c>
      <c r="ZC61" s="157">
        <v>0</v>
      </c>
      <c r="ZD61" s="158">
        <f t="shared" si="98"/>
        <v>1</v>
      </c>
      <c r="ZE61" s="132">
        <f t="shared" si="99"/>
        <v>0</v>
      </c>
      <c r="ZG61" s="157" t="s">
        <v>180</v>
      </c>
      <c r="ZH61" s="157">
        <v>3</v>
      </c>
      <c r="ZI61" s="157">
        <v>3</v>
      </c>
      <c r="ZJ61" s="157">
        <v>0</v>
      </c>
      <c r="ZK61" s="157">
        <v>0</v>
      </c>
      <c r="ZL61" s="158">
        <f t="shared" si="100"/>
        <v>1</v>
      </c>
      <c r="ZM61" s="132">
        <f t="shared" si="101"/>
        <v>0</v>
      </c>
      <c r="ZO61" s="157" t="s">
        <v>180</v>
      </c>
      <c r="ZP61" s="157">
        <v>3</v>
      </c>
      <c r="ZQ61" s="157">
        <v>3</v>
      </c>
      <c r="ZR61" s="157">
        <v>0</v>
      </c>
      <c r="ZS61" s="157">
        <v>0</v>
      </c>
      <c r="ZT61" s="158">
        <f t="shared" si="102"/>
        <v>1</v>
      </c>
      <c r="ZU61" s="132">
        <f t="shared" si="103"/>
        <v>0</v>
      </c>
      <c r="ZW61" s="157" t="s">
        <v>180</v>
      </c>
      <c r="ZX61" s="157">
        <v>3</v>
      </c>
      <c r="ZY61" s="157">
        <v>3</v>
      </c>
      <c r="ZZ61" s="157">
        <v>0</v>
      </c>
      <c r="AAA61" s="157">
        <v>0</v>
      </c>
      <c r="AAB61" s="158">
        <f t="shared" si="104"/>
        <v>1</v>
      </c>
      <c r="AAC61" s="132">
        <f t="shared" si="105"/>
        <v>0</v>
      </c>
      <c r="AAE61" s="157" t="s">
        <v>180</v>
      </c>
      <c r="AAF61" s="157">
        <v>3</v>
      </c>
      <c r="AAG61" s="157">
        <v>3</v>
      </c>
      <c r="AAH61" s="157">
        <v>0</v>
      </c>
      <c r="AAI61" s="157">
        <v>0</v>
      </c>
      <c r="AAJ61" s="158">
        <f t="shared" si="106"/>
        <v>1</v>
      </c>
      <c r="AAK61" s="132">
        <f t="shared" si="107"/>
        <v>0</v>
      </c>
    </row>
    <row r="62" spans="1:713" ht="15">
      <c r="A62" s="19">
        <v>0.96</v>
      </c>
      <c r="B62" s="19"/>
      <c r="C62" s="18" t="s">
        <v>78</v>
      </c>
      <c r="D62" s="18">
        <v>32</v>
      </c>
      <c r="E62" s="18">
        <v>31</v>
      </c>
      <c r="F62" s="18">
        <v>1</v>
      </c>
      <c r="G62" s="18">
        <v>0</v>
      </c>
      <c r="H62" s="19">
        <v>0.96</v>
      </c>
      <c r="J62" s="58" t="s">
        <v>78</v>
      </c>
      <c r="K62" s="58">
        <v>32</v>
      </c>
      <c r="L62" s="58">
        <v>31</v>
      </c>
      <c r="M62" s="58">
        <v>1</v>
      </c>
      <c r="N62" s="58">
        <v>0</v>
      </c>
      <c r="O62" s="59">
        <v>0.96</v>
      </c>
      <c r="P62" s="59">
        <f t="shared" si="115"/>
        <v>0</v>
      </c>
      <c r="R62" s="18" t="s">
        <v>78</v>
      </c>
      <c r="S62" s="18">
        <v>32</v>
      </c>
      <c r="T62" s="18">
        <v>31</v>
      </c>
      <c r="U62" s="18">
        <v>1</v>
      </c>
      <c r="V62" s="18">
        <v>0</v>
      </c>
      <c r="W62" s="19">
        <v>0.96</v>
      </c>
      <c r="X62" s="19">
        <f t="shared" si="116"/>
        <v>0</v>
      </c>
      <c r="Z62" s="51" t="s">
        <v>78</v>
      </c>
      <c r="AA62" s="51">
        <v>32</v>
      </c>
      <c r="AB62" s="52">
        <v>31</v>
      </c>
      <c r="AC62" s="53">
        <v>1</v>
      </c>
      <c r="AD62" s="51">
        <v>0</v>
      </c>
      <c r="AE62" s="54">
        <v>0.96</v>
      </c>
      <c r="AF62" s="19">
        <f t="shared" si="117"/>
        <v>0</v>
      </c>
      <c r="AH62" s="19">
        <v>0.96</v>
      </c>
      <c r="AI62" s="19">
        <f t="shared" si="118"/>
        <v>0</v>
      </c>
      <c r="AK62" s="18" t="s">
        <v>79</v>
      </c>
      <c r="AL62" s="18">
        <v>160</v>
      </c>
      <c r="AM62" s="18">
        <v>32</v>
      </c>
      <c r="AN62" s="18">
        <v>128</v>
      </c>
      <c r="AO62" s="18">
        <v>0</v>
      </c>
      <c r="AP62" s="19">
        <f t="shared" si="119"/>
        <v>0.2</v>
      </c>
      <c r="AQ62" s="19">
        <f t="shared" si="137"/>
        <v>0</v>
      </c>
      <c r="AS62" s="18" t="s">
        <v>79</v>
      </c>
      <c r="AT62" s="18">
        <v>160</v>
      </c>
      <c r="AU62" s="18">
        <v>32</v>
      </c>
      <c r="AV62" s="18">
        <v>128</v>
      </c>
      <c r="AW62" s="18">
        <v>0</v>
      </c>
      <c r="AX62" s="19">
        <v>0.2</v>
      </c>
      <c r="AY62" s="19">
        <f t="shared" si="120"/>
        <v>0</v>
      </c>
      <c r="BA62" s="18" t="s">
        <v>79</v>
      </c>
      <c r="BB62" s="18">
        <v>160</v>
      </c>
      <c r="BC62" s="18">
        <v>32</v>
      </c>
      <c r="BD62" s="18">
        <v>128</v>
      </c>
      <c r="BE62" s="18">
        <v>0</v>
      </c>
      <c r="BF62" s="19">
        <v>0.2</v>
      </c>
      <c r="BG62" s="19">
        <f t="shared" si="121"/>
        <v>0</v>
      </c>
      <c r="BI62" s="18" t="s">
        <v>79</v>
      </c>
      <c r="BJ62" s="18">
        <v>160</v>
      </c>
      <c r="BK62" s="18">
        <v>32</v>
      </c>
      <c r="BL62" s="18">
        <v>128</v>
      </c>
      <c r="BM62" s="18">
        <v>0</v>
      </c>
      <c r="BN62" s="19">
        <v>0.2</v>
      </c>
      <c r="BO62" s="19">
        <f t="shared" si="122"/>
        <v>0</v>
      </c>
      <c r="BQ62" s="18" t="s">
        <v>79</v>
      </c>
      <c r="BR62" s="18">
        <v>160</v>
      </c>
      <c r="BS62" s="18">
        <v>32</v>
      </c>
      <c r="BT62" s="18">
        <v>128</v>
      </c>
      <c r="BU62" s="18">
        <v>0</v>
      </c>
      <c r="BV62" s="19">
        <v>0.2</v>
      </c>
      <c r="BW62" s="19">
        <f t="shared" si="123"/>
        <v>0</v>
      </c>
      <c r="BY62" s="18" t="s">
        <v>79</v>
      </c>
      <c r="BZ62" s="18">
        <v>160</v>
      </c>
      <c r="CA62" s="18">
        <v>32</v>
      </c>
      <c r="CB62" s="18">
        <v>128</v>
      </c>
      <c r="CC62" s="18">
        <v>0</v>
      </c>
      <c r="CD62" s="19">
        <v>0.2</v>
      </c>
      <c r="CE62" s="19">
        <f t="shared" si="124"/>
        <v>0</v>
      </c>
      <c r="CG62" s="2" t="s">
        <v>79</v>
      </c>
      <c r="CH62" s="2">
        <v>160</v>
      </c>
      <c r="CI62" s="2">
        <v>32</v>
      </c>
      <c r="CJ62" s="2">
        <v>128</v>
      </c>
      <c r="CK62" s="2">
        <v>0</v>
      </c>
      <c r="CL62" s="4">
        <v>0.2</v>
      </c>
      <c r="CM62" s="19">
        <f t="shared" si="125"/>
        <v>0</v>
      </c>
      <c r="CO62" s="2" t="s">
        <v>79</v>
      </c>
      <c r="CP62" s="2">
        <v>160</v>
      </c>
      <c r="CQ62" s="2">
        <v>32</v>
      </c>
      <c r="CR62" s="2">
        <v>128</v>
      </c>
      <c r="CS62" s="2">
        <v>0</v>
      </c>
      <c r="CT62" s="4">
        <v>0.2</v>
      </c>
      <c r="CU62" s="19">
        <f t="shared" si="126"/>
        <v>0</v>
      </c>
      <c r="CW62" s="2" t="s">
        <v>79</v>
      </c>
      <c r="CX62" s="2">
        <v>160</v>
      </c>
      <c r="CY62" s="2">
        <v>32</v>
      </c>
      <c r="CZ62" s="2">
        <v>128</v>
      </c>
      <c r="DA62" s="2">
        <v>0</v>
      </c>
      <c r="DB62" s="4">
        <v>0.2</v>
      </c>
      <c r="DC62" s="19">
        <f t="shared" si="127"/>
        <v>0</v>
      </c>
      <c r="DE62" s="2" t="s">
        <v>79</v>
      </c>
      <c r="DF62" s="2">
        <v>160</v>
      </c>
      <c r="DG62" s="2">
        <v>32</v>
      </c>
      <c r="DH62" s="2">
        <v>128</v>
      </c>
      <c r="DI62" s="2">
        <v>0</v>
      </c>
      <c r="DJ62" s="4">
        <v>0.2</v>
      </c>
      <c r="DK62" s="19">
        <f t="shared" si="128"/>
        <v>0</v>
      </c>
      <c r="DM62" s="2" t="s">
        <v>79</v>
      </c>
      <c r="DN62" s="2">
        <v>160</v>
      </c>
      <c r="DO62" s="2">
        <v>32</v>
      </c>
      <c r="DP62" s="2">
        <v>128</v>
      </c>
      <c r="DQ62" s="2">
        <v>0</v>
      </c>
      <c r="DR62" s="4">
        <v>0.2</v>
      </c>
      <c r="DS62" s="19">
        <f t="shared" si="129"/>
        <v>0</v>
      </c>
      <c r="DU62" s="2" t="s">
        <v>79</v>
      </c>
      <c r="DV62" s="2">
        <v>160</v>
      </c>
      <c r="DW62" s="2">
        <v>32</v>
      </c>
      <c r="DX62" s="2">
        <v>128</v>
      </c>
      <c r="DY62" s="2">
        <v>0</v>
      </c>
      <c r="DZ62" s="4">
        <v>0.2</v>
      </c>
      <c r="EA62" s="19">
        <f t="shared" si="130"/>
        <v>0</v>
      </c>
      <c r="EC62" s="2" t="s">
        <v>79</v>
      </c>
      <c r="ED62" s="2">
        <v>160</v>
      </c>
      <c r="EE62" s="2">
        <v>32</v>
      </c>
      <c r="EF62" s="2">
        <v>128</v>
      </c>
      <c r="EG62" s="2">
        <v>0</v>
      </c>
      <c r="EH62" s="4">
        <v>0.2</v>
      </c>
      <c r="EI62" s="19">
        <f t="shared" si="131"/>
        <v>0</v>
      </c>
      <c r="EK62" s="2" t="s">
        <v>79</v>
      </c>
      <c r="EL62" s="2">
        <v>160</v>
      </c>
      <c r="EM62" s="2">
        <v>32</v>
      </c>
      <c r="EN62" s="2">
        <v>128</v>
      </c>
      <c r="EO62" s="2">
        <v>0</v>
      </c>
      <c r="EP62" s="4">
        <v>0.2</v>
      </c>
      <c r="EQ62" s="19">
        <f t="shared" si="132"/>
        <v>0</v>
      </c>
      <c r="ES62" s="2" t="s">
        <v>79</v>
      </c>
      <c r="ET62" s="2">
        <v>160</v>
      </c>
      <c r="EU62" s="2">
        <v>32</v>
      </c>
      <c r="EV62" s="2">
        <v>128</v>
      </c>
      <c r="EW62" s="2">
        <v>0</v>
      </c>
      <c r="EX62" s="4">
        <v>0.2</v>
      </c>
      <c r="EY62" s="19">
        <f t="shared" si="133"/>
        <v>0</v>
      </c>
      <c r="FA62" s="2" t="s">
        <v>79</v>
      </c>
      <c r="FB62" s="2">
        <v>160</v>
      </c>
      <c r="FC62" s="2">
        <v>32</v>
      </c>
      <c r="FD62" s="2">
        <v>128</v>
      </c>
      <c r="FE62" s="2">
        <v>0</v>
      </c>
      <c r="FF62" s="4">
        <v>0.2</v>
      </c>
      <c r="FG62" s="19">
        <f t="shared" si="134"/>
        <v>0</v>
      </c>
      <c r="FI62" s="2" t="s">
        <v>79</v>
      </c>
      <c r="FJ62" s="2">
        <v>160</v>
      </c>
      <c r="FK62" s="2">
        <v>32</v>
      </c>
      <c r="FL62" s="2">
        <v>128</v>
      </c>
      <c r="FM62" s="2">
        <v>0</v>
      </c>
      <c r="FN62" s="4">
        <v>0.2</v>
      </c>
      <c r="FO62" s="19">
        <f t="shared" si="135"/>
        <v>0</v>
      </c>
      <c r="FQ62" s="2" t="s">
        <v>79</v>
      </c>
      <c r="FR62" s="2">
        <v>160</v>
      </c>
      <c r="FS62" s="2">
        <v>32</v>
      </c>
      <c r="FT62" s="2">
        <v>128</v>
      </c>
      <c r="FU62" s="2">
        <v>0</v>
      </c>
      <c r="FV62" s="4">
        <v>0.2</v>
      </c>
      <c r="FW62" s="19">
        <f t="shared" si="136"/>
        <v>0</v>
      </c>
      <c r="FY62" s="2" t="s">
        <v>79</v>
      </c>
      <c r="FZ62" s="2">
        <v>160</v>
      </c>
      <c r="GA62" s="2">
        <v>32</v>
      </c>
      <c r="GB62" s="2">
        <v>128</v>
      </c>
      <c r="GC62" s="2">
        <v>0</v>
      </c>
      <c r="GD62" s="4">
        <v>0.2</v>
      </c>
      <c r="GE62" s="19">
        <f t="shared" si="23"/>
        <v>0</v>
      </c>
      <c r="GG62" s="2" t="s">
        <v>79</v>
      </c>
      <c r="GH62" s="2">
        <v>160</v>
      </c>
      <c r="GI62" s="2">
        <v>32</v>
      </c>
      <c r="GJ62" s="2">
        <v>128</v>
      </c>
      <c r="GK62" s="2">
        <v>0</v>
      </c>
      <c r="GL62" s="4">
        <v>0.2</v>
      </c>
      <c r="GM62" s="19">
        <f t="shared" si="24"/>
        <v>0</v>
      </c>
      <c r="GO62" s="2" t="s">
        <v>79</v>
      </c>
      <c r="GP62" s="2">
        <v>160</v>
      </c>
      <c r="GQ62" s="2">
        <v>32</v>
      </c>
      <c r="GR62" s="2">
        <v>128</v>
      </c>
      <c r="GS62" s="2">
        <v>0</v>
      </c>
      <c r="GT62" s="4">
        <v>0.2</v>
      </c>
      <c r="GU62" s="19">
        <f t="shared" si="25"/>
        <v>0</v>
      </c>
      <c r="GW62" s="2" t="s">
        <v>79</v>
      </c>
      <c r="GX62" s="2">
        <v>160</v>
      </c>
      <c r="GY62" s="2">
        <v>32</v>
      </c>
      <c r="GZ62" s="2">
        <v>128</v>
      </c>
      <c r="HA62" s="2">
        <v>0</v>
      </c>
      <c r="HB62" s="4">
        <v>0.2</v>
      </c>
      <c r="HC62" s="19">
        <f t="shared" si="26"/>
        <v>0</v>
      </c>
      <c r="HE62" s="2" t="s">
        <v>79</v>
      </c>
      <c r="HF62" s="2">
        <v>160</v>
      </c>
      <c r="HG62" s="2">
        <v>32</v>
      </c>
      <c r="HH62" s="2">
        <v>128</v>
      </c>
      <c r="HI62" s="2">
        <v>0</v>
      </c>
      <c r="HJ62" s="4">
        <v>0.2</v>
      </c>
      <c r="HK62" s="19">
        <f t="shared" si="27"/>
        <v>0</v>
      </c>
      <c r="HM62" s="2" t="s">
        <v>77</v>
      </c>
      <c r="HN62" s="2">
        <v>7</v>
      </c>
      <c r="HO62" s="2">
        <v>6</v>
      </c>
      <c r="HP62" s="2">
        <v>1</v>
      </c>
      <c r="HQ62" s="2">
        <v>0</v>
      </c>
      <c r="HR62" s="4">
        <v>0.86</v>
      </c>
      <c r="HS62" s="19">
        <f>HR62-HJ60</f>
        <v>0</v>
      </c>
      <c r="HU62" s="2" t="s">
        <v>77</v>
      </c>
      <c r="HV62" s="2">
        <v>7</v>
      </c>
      <c r="HW62" s="2">
        <v>6</v>
      </c>
      <c r="HX62" s="2">
        <v>1</v>
      </c>
      <c r="HY62" s="2">
        <v>0</v>
      </c>
      <c r="HZ62" s="4">
        <v>0.86</v>
      </c>
      <c r="IA62" s="19">
        <f t="shared" si="29"/>
        <v>0</v>
      </c>
      <c r="IC62" s="2" t="s">
        <v>77</v>
      </c>
      <c r="ID62" s="2">
        <v>7</v>
      </c>
      <c r="IE62" s="2">
        <v>6</v>
      </c>
      <c r="IF62" s="2">
        <v>1</v>
      </c>
      <c r="IG62" s="2">
        <v>0</v>
      </c>
      <c r="IH62" s="4">
        <v>0.86</v>
      </c>
      <c r="II62" s="19">
        <f t="shared" si="30"/>
        <v>0</v>
      </c>
      <c r="IK62" s="2" t="s">
        <v>77</v>
      </c>
      <c r="IL62" s="2">
        <v>7</v>
      </c>
      <c r="IM62" s="2">
        <v>6</v>
      </c>
      <c r="IN62" s="2">
        <v>1</v>
      </c>
      <c r="IO62" s="2">
        <v>0</v>
      </c>
      <c r="IP62" s="4">
        <v>0.86</v>
      </c>
      <c r="IQ62" s="19">
        <f t="shared" si="31"/>
        <v>0</v>
      </c>
      <c r="IS62" s="2" t="s">
        <v>77</v>
      </c>
      <c r="IT62" s="2">
        <v>7</v>
      </c>
      <c r="IU62" s="2">
        <v>6</v>
      </c>
      <c r="IV62" s="2">
        <v>1</v>
      </c>
      <c r="IW62" s="2">
        <v>0</v>
      </c>
      <c r="IX62" s="4">
        <v>0.86</v>
      </c>
      <c r="IY62" s="19">
        <f t="shared" si="32"/>
        <v>0</v>
      </c>
      <c r="JA62" s="2" t="s">
        <v>77</v>
      </c>
      <c r="JB62" s="2">
        <v>7</v>
      </c>
      <c r="JC62" s="2">
        <v>6</v>
      </c>
      <c r="JD62" s="2">
        <v>1</v>
      </c>
      <c r="JE62" s="2">
        <v>0</v>
      </c>
      <c r="JF62" s="4">
        <v>0.86</v>
      </c>
      <c r="JG62" s="19">
        <f t="shared" si="33"/>
        <v>0</v>
      </c>
      <c r="JI62" s="2" t="s">
        <v>77</v>
      </c>
      <c r="JJ62" s="2">
        <v>7</v>
      </c>
      <c r="JK62" s="2">
        <v>6</v>
      </c>
      <c r="JL62" s="2">
        <v>1</v>
      </c>
      <c r="JM62" s="2">
        <v>0</v>
      </c>
      <c r="JN62" s="4">
        <v>0.86</v>
      </c>
      <c r="JO62" s="19">
        <f t="shared" si="34"/>
        <v>0</v>
      </c>
      <c r="JQ62" s="2" t="s">
        <v>77</v>
      </c>
      <c r="JR62" s="2">
        <v>7</v>
      </c>
      <c r="JS62" s="2">
        <v>6</v>
      </c>
      <c r="JT62" s="2">
        <v>1</v>
      </c>
      <c r="JU62" s="2">
        <v>0</v>
      </c>
      <c r="JV62" s="4">
        <v>0.86</v>
      </c>
      <c r="JW62" s="19">
        <f t="shared" si="35"/>
        <v>0</v>
      </c>
      <c r="JY62" s="2" t="s">
        <v>77</v>
      </c>
      <c r="JZ62" s="2">
        <v>7</v>
      </c>
      <c r="KA62" s="2">
        <v>6</v>
      </c>
      <c r="KB62" s="2">
        <v>1</v>
      </c>
      <c r="KC62" s="2">
        <v>0</v>
      </c>
      <c r="KD62" s="4">
        <v>0.86</v>
      </c>
      <c r="KE62" s="19">
        <f t="shared" si="36"/>
        <v>0</v>
      </c>
      <c r="KG62" s="2" t="s">
        <v>77</v>
      </c>
      <c r="KH62" s="2">
        <v>7</v>
      </c>
      <c r="KI62" s="2">
        <v>6</v>
      </c>
      <c r="KJ62" s="2">
        <v>1</v>
      </c>
      <c r="KK62" s="2">
        <v>0</v>
      </c>
      <c r="KL62" s="4">
        <v>0.86</v>
      </c>
      <c r="KM62" s="19">
        <f t="shared" si="37"/>
        <v>0</v>
      </c>
      <c r="KO62" s="2" t="s">
        <v>77</v>
      </c>
      <c r="KP62" s="2">
        <v>7</v>
      </c>
      <c r="KQ62" s="2">
        <v>6</v>
      </c>
      <c r="KR62" s="2">
        <v>1</v>
      </c>
      <c r="KS62" s="2">
        <v>0</v>
      </c>
      <c r="KT62" s="4">
        <v>0.86</v>
      </c>
      <c r="KU62" s="19">
        <f t="shared" si="38"/>
        <v>0</v>
      </c>
      <c r="KW62" s="2" t="s">
        <v>77</v>
      </c>
      <c r="KX62" s="2">
        <v>7</v>
      </c>
      <c r="KY62" s="2">
        <v>6</v>
      </c>
      <c r="KZ62" s="2">
        <v>1</v>
      </c>
      <c r="LA62" s="2">
        <v>0</v>
      </c>
      <c r="LB62" s="4">
        <v>0.86</v>
      </c>
      <c r="LC62" s="19">
        <f t="shared" si="39"/>
        <v>0</v>
      </c>
      <c r="LE62" s="2" t="s">
        <v>77</v>
      </c>
      <c r="LF62" s="2">
        <v>7</v>
      </c>
      <c r="LG62" s="2">
        <v>6</v>
      </c>
      <c r="LH62" s="2">
        <v>1</v>
      </c>
      <c r="LI62" s="2">
        <v>0</v>
      </c>
      <c r="LJ62" s="4">
        <v>0.86</v>
      </c>
      <c r="LK62" s="19">
        <f t="shared" si="40"/>
        <v>0</v>
      </c>
      <c r="LM62" s="2" t="s">
        <v>77</v>
      </c>
      <c r="LN62" s="2">
        <v>7</v>
      </c>
      <c r="LO62" s="2">
        <v>6</v>
      </c>
      <c r="LP62" s="2">
        <v>1</v>
      </c>
      <c r="LQ62" s="2">
        <v>0</v>
      </c>
      <c r="LR62" s="4">
        <v>0.86</v>
      </c>
      <c r="LS62" s="19">
        <f t="shared" si="41"/>
        <v>0</v>
      </c>
      <c r="LU62" s="2" t="s">
        <v>77</v>
      </c>
      <c r="LV62" s="2">
        <v>7</v>
      </c>
      <c r="LW62" s="2">
        <v>6</v>
      </c>
      <c r="LX62" s="2">
        <v>1</v>
      </c>
      <c r="LY62" s="2">
        <v>0</v>
      </c>
      <c r="LZ62" s="4">
        <v>0.86</v>
      </c>
      <c r="MA62" s="19">
        <f t="shared" si="42"/>
        <v>0</v>
      </c>
      <c r="MC62" s="2" t="s">
        <v>77</v>
      </c>
      <c r="MD62" s="2">
        <v>7</v>
      </c>
      <c r="ME62" s="2">
        <v>6</v>
      </c>
      <c r="MF62" s="2">
        <v>1</v>
      </c>
      <c r="MG62" s="2">
        <v>0</v>
      </c>
      <c r="MH62" s="4">
        <f t="shared" si="108"/>
        <v>0.8571428571428571</v>
      </c>
      <c r="MI62" s="19">
        <f t="shared" si="43"/>
        <v>-2.8571428571428914E-3</v>
      </c>
      <c r="MK62" s="2" t="s">
        <v>77</v>
      </c>
      <c r="ML62" s="2">
        <v>7</v>
      </c>
      <c r="MM62" s="2">
        <v>6</v>
      </c>
      <c r="MN62" s="2">
        <v>1</v>
      </c>
      <c r="MO62" s="2">
        <v>0</v>
      </c>
      <c r="MP62" s="4">
        <v>0.86</v>
      </c>
      <c r="MQ62" s="19">
        <f t="shared" si="109"/>
        <v>2.8571428571428914E-3</v>
      </c>
      <c r="MS62" s="2" t="s">
        <v>77</v>
      </c>
      <c r="MT62" s="2">
        <v>7</v>
      </c>
      <c r="MU62" s="2">
        <v>6</v>
      </c>
      <c r="MV62" s="2">
        <v>1</v>
      </c>
      <c r="MW62" s="2">
        <v>0</v>
      </c>
      <c r="MX62" s="4">
        <v>0.86</v>
      </c>
      <c r="MY62" s="19">
        <f t="shared" si="44"/>
        <v>0</v>
      </c>
      <c r="NA62" s="2" t="s">
        <v>77</v>
      </c>
      <c r="NB62" s="2">
        <v>7</v>
      </c>
      <c r="NC62" s="2">
        <v>6</v>
      </c>
      <c r="ND62" s="2">
        <v>1</v>
      </c>
      <c r="NE62" s="2">
        <v>0</v>
      </c>
      <c r="NF62" s="4">
        <v>0.86</v>
      </c>
      <c r="NG62" s="19">
        <f t="shared" si="45"/>
        <v>0</v>
      </c>
      <c r="NI62" s="2" t="s">
        <v>77</v>
      </c>
      <c r="NJ62" s="2">
        <v>7</v>
      </c>
      <c r="NK62" s="2">
        <v>6</v>
      </c>
      <c r="NL62" s="2">
        <v>1</v>
      </c>
      <c r="NM62" s="2">
        <v>0</v>
      </c>
      <c r="NN62" s="4">
        <v>0.86</v>
      </c>
      <c r="NO62" s="19">
        <f t="shared" si="46"/>
        <v>0</v>
      </c>
      <c r="NQ62" s="2" t="s">
        <v>77</v>
      </c>
      <c r="NR62" s="2">
        <v>7</v>
      </c>
      <c r="NS62" s="2">
        <v>6</v>
      </c>
      <c r="NT62" s="2">
        <v>1</v>
      </c>
      <c r="NU62" s="2">
        <v>0</v>
      </c>
      <c r="NV62" s="4">
        <v>0.86</v>
      </c>
      <c r="NW62" s="19">
        <f t="shared" si="47"/>
        <v>0</v>
      </c>
      <c r="NY62" s="2" t="s">
        <v>77</v>
      </c>
      <c r="NZ62" s="2">
        <v>7</v>
      </c>
      <c r="OA62" s="2">
        <v>6</v>
      </c>
      <c r="OB62" s="2">
        <v>1</v>
      </c>
      <c r="OC62" s="2">
        <v>0</v>
      </c>
      <c r="OD62" s="4">
        <v>0.86</v>
      </c>
      <c r="OE62" s="19">
        <f t="shared" si="48"/>
        <v>0</v>
      </c>
      <c r="OG62" s="2" t="s">
        <v>77</v>
      </c>
      <c r="OH62" s="2">
        <v>7</v>
      </c>
      <c r="OI62" s="2">
        <v>6</v>
      </c>
      <c r="OJ62" s="2">
        <v>1</v>
      </c>
      <c r="OK62" s="2">
        <v>0</v>
      </c>
      <c r="OL62" s="4">
        <v>0.86</v>
      </c>
      <c r="OM62" s="19">
        <f t="shared" si="138"/>
        <v>0</v>
      </c>
      <c r="OO62" s="2" t="s">
        <v>77</v>
      </c>
      <c r="OP62" s="2">
        <v>7</v>
      </c>
      <c r="OQ62" s="2">
        <v>6</v>
      </c>
      <c r="OR62" s="2">
        <v>1</v>
      </c>
      <c r="OS62" s="2">
        <v>0</v>
      </c>
      <c r="OT62" s="4">
        <f t="shared" si="110"/>
        <v>0.8571428571428571</v>
      </c>
      <c r="OU62" s="19">
        <f t="shared" si="50"/>
        <v>-2.8571428571428914E-3</v>
      </c>
      <c r="OW62" s="129" t="s">
        <v>77</v>
      </c>
      <c r="OX62" s="129">
        <v>7</v>
      </c>
      <c r="OY62" s="129">
        <v>6</v>
      </c>
      <c r="OZ62" s="129">
        <v>1</v>
      </c>
      <c r="PA62" s="129">
        <v>0</v>
      </c>
      <c r="PB62" s="135">
        <v>0.86</v>
      </c>
      <c r="PC62" s="132">
        <v>0</v>
      </c>
      <c r="PD62" s="129"/>
      <c r="PE62" s="129" t="s">
        <v>77</v>
      </c>
      <c r="PF62" s="129">
        <v>7</v>
      </c>
      <c r="PG62" s="129">
        <v>6</v>
      </c>
      <c r="PH62" s="129">
        <v>1</v>
      </c>
      <c r="PI62" s="129">
        <v>0</v>
      </c>
      <c r="PJ62" s="135">
        <v>0.86</v>
      </c>
      <c r="PK62" s="132">
        <v>0</v>
      </c>
      <c r="PM62" s="156" t="s">
        <v>77</v>
      </c>
      <c r="PN62" s="156">
        <v>7</v>
      </c>
      <c r="PO62" s="156">
        <v>6</v>
      </c>
      <c r="PP62" s="156">
        <v>1</v>
      </c>
      <c r="PQ62" s="156">
        <v>0</v>
      </c>
      <c r="PR62" s="162">
        <v>0.86</v>
      </c>
      <c r="PS62" s="132">
        <f t="shared" si="51"/>
        <v>0</v>
      </c>
      <c r="PT62" s="121"/>
      <c r="PU62" s="156" t="s">
        <v>77</v>
      </c>
      <c r="PV62" s="156">
        <v>7</v>
      </c>
      <c r="PW62" s="156">
        <v>6</v>
      </c>
      <c r="PX62" s="156">
        <v>1</v>
      </c>
      <c r="PY62" s="156">
        <v>0</v>
      </c>
      <c r="PZ62" s="162">
        <v>0.86</v>
      </c>
      <c r="QA62" s="132">
        <f t="shared" si="52"/>
        <v>0</v>
      </c>
      <c r="QB62" s="121"/>
      <c r="QC62" s="156" t="s">
        <v>77</v>
      </c>
      <c r="QD62" s="156">
        <v>7</v>
      </c>
      <c r="QE62" s="156">
        <v>6</v>
      </c>
      <c r="QF62" s="156">
        <v>1</v>
      </c>
      <c r="QG62" s="156">
        <v>0</v>
      </c>
      <c r="QH62" s="162">
        <v>0.86</v>
      </c>
      <c r="QI62" s="132">
        <f t="shared" si="53"/>
        <v>0</v>
      </c>
      <c r="QJ62" s="121"/>
      <c r="QK62" s="156" t="s">
        <v>77</v>
      </c>
      <c r="QL62" s="156">
        <v>7</v>
      </c>
      <c r="QM62" s="156">
        <v>6</v>
      </c>
      <c r="QN62" s="156">
        <v>1</v>
      </c>
      <c r="QO62" s="156">
        <v>0</v>
      </c>
      <c r="QP62" s="162">
        <v>0.86</v>
      </c>
      <c r="QQ62" s="132">
        <f t="shared" si="54"/>
        <v>0</v>
      </c>
      <c r="QR62" s="121"/>
      <c r="QS62" s="156" t="s">
        <v>77</v>
      </c>
      <c r="QT62" s="156">
        <v>7</v>
      </c>
      <c r="QU62" s="156">
        <v>6</v>
      </c>
      <c r="QV62" s="156">
        <v>1</v>
      </c>
      <c r="QW62" s="156">
        <v>0</v>
      </c>
      <c r="QX62" s="162">
        <v>0.86</v>
      </c>
      <c r="QY62" s="158">
        <f t="shared" si="55"/>
        <v>0</v>
      </c>
      <c r="QZ62" s="121"/>
      <c r="RA62" s="156" t="s">
        <v>77</v>
      </c>
      <c r="RB62" s="156">
        <v>7</v>
      </c>
      <c r="RC62" s="156">
        <v>6</v>
      </c>
      <c r="RD62" s="156">
        <v>1</v>
      </c>
      <c r="RE62" s="156">
        <v>0</v>
      </c>
      <c r="RF62" s="162">
        <v>0.86</v>
      </c>
      <c r="RG62" s="132">
        <f t="shared" si="56"/>
        <v>0</v>
      </c>
      <c r="RH62" s="121"/>
      <c r="RI62" s="121"/>
      <c r="RJ62" s="156" t="s">
        <v>77</v>
      </c>
      <c r="RK62" s="156">
        <v>7</v>
      </c>
      <c r="RL62" s="156">
        <v>6</v>
      </c>
      <c r="RM62" s="156">
        <v>1</v>
      </c>
      <c r="RN62" s="156">
        <v>0</v>
      </c>
      <c r="RO62" s="162">
        <f t="shared" si="57"/>
        <v>0.8571428571428571</v>
      </c>
      <c r="RP62" s="132">
        <f t="shared" si="58"/>
        <v>-2.8571428571428914E-3</v>
      </c>
      <c r="RQ62" s="121"/>
      <c r="RR62" s="121"/>
      <c r="RS62" s="121"/>
      <c r="RT62" s="121"/>
      <c r="RU62" s="121"/>
      <c r="RV62" s="121"/>
      <c r="RW62" s="132"/>
      <c r="RX62" s="121"/>
      <c r="RY62" s="121"/>
      <c r="RZ62" s="121"/>
      <c r="SA62" s="121"/>
      <c r="SB62" s="121"/>
      <c r="SC62" s="121"/>
      <c r="SD62" s="132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U62" s="157" t="s">
        <v>77</v>
      </c>
      <c r="SV62" s="157">
        <v>7</v>
      </c>
      <c r="SW62" s="157">
        <v>6</v>
      </c>
      <c r="SX62" s="157">
        <v>1</v>
      </c>
      <c r="SY62" s="157">
        <v>0</v>
      </c>
      <c r="SZ62" s="158">
        <f t="shared" si="111"/>
        <v>0.8571428571428571</v>
      </c>
      <c r="TA62" s="132">
        <f t="shared" si="59"/>
        <v>0</v>
      </c>
      <c r="TC62" s="157" t="s">
        <v>77</v>
      </c>
      <c r="TD62" s="157">
        <v>7</v>
      </c>
      <c r="TE62" s="157">
        <v>6</v>
      </c>
      <c r="TF62" s="157">
        <v>1</v>
      </c>
      <c r="TG62" s="157">
        <v>0</v>
      </c>
      <c r="TH62" s="158">
        <f t="shared" si="60"/>
        <v>0.8571428571428571</v>
      </c>
      <c r="TI62" s="132">
        <f t="shared" si="61"/>
        <v>0</v>
      </c>
      <c r="TK62" s="157" t="s">
        <v>77</v>
      </c>
      <c r="TL62" s="157">
        <v>7</v>
      </c>
      <c r="TM62" s="157">
        <v>6</v>
      </c>
      <c r="TN62" s="157">
        <v>1</v>
      </c>
      <c r="TO62" s="157">
        <v>0</v>
      </c>
      <c r="TP62" s="158">
        <f t="shared" si="62"/>
        <v>0.8571428571428571</v>
      </c>
      <c r="TQ62" s="132">
        <f t="shared" si="63"/>
        <v>0</v>
      </c>
      <c r="TS62" s="157" t="s">
        <v>77</v>
      </c>
      <c r="TT62" s="157">
        <v>7</v>
      </c>
      <c r="TU62" s="157">
        <v>6</v>
      </c>
      <c r="TV62" s="157">
        <v>1</v>
      </c>
      <c r="TW62" s="157">
        <v>0</v>
      </c>
      <c r="TX62" s="158">
        <f t="shared" si="64"/>
        <v>0.8571428571428571</v>
      </c>
      <c r="TY62" s="132">
        <f t="shared" si="65"/>
        <v>0</v>
      </c>
      <c r="UA62" s="157" t="s">
        <v>77</v>
      </c>
      <c r="UB62" s="157">
        <v>7</v>
      </c>
      <c r="UC62" s="157">
        <v>6</v>
      </c>
      <c r="UD62" s="157">
        <v>1</v>
      </c>
      <c r="UE62" s="157">
        <v>0</v>
      </c>
      <c r="UF62" s="158">
        <f t="shared" si="66"/>
        <v>0.8571428571428571</v>
      </c>
      <c r="UG62" s="132">
        <f t="shared" si="67"/>
        <v>0</v>
      </c>
      <c r="UI62" s="157" t="s">
        <v>77</v>
      </c>
      <c r="UJ62" s="157">
        <v>7</v>
      </c>
      <c r="UK62" s="157">
        <v>6</v>
      </c>
      <c r="UL62" s="157">
        <v>1</v>
      </c>
      <c r="UM62" s="157">
        <v>0</v>
      </c>
      <c r="UN62" s="158">
        <f t="shared" si="68"/>
        <v>0.8571428571428571</v>
      </c>
      <c r="UO62" s="132">
        <f t="shared" si="69"/>
        <v>0</v>
      </c>
      <c r="UQ62" s="157" t="s">
        <v>77</v>
      </c>
      <c r="UR62" s="157">
        <v>7</v>
      </c>
      <c r="US62" s="157">
        <v>6</v>
      </c>
      <c r="UT62" s="157">
        <v>1</v>
      </c>
      <c r="UU62" s="157">
        <v>0</v>
      </c>
      <c r="UV62" s="158">
        <f t="shared" si="70"/>
        <v>0.8571428571428571</v>
      </c>
      <c r="UW62" s="132">
        <f t="shared" si="71"/>
        <v>0</v>
      </c>
      <c r="UY62" s="157" t="s">
        <v>77</v>
      </c>
      <c r="UZ62" s="157">
        <v>7</v>
      </c>
      <c r="VA62" s="157">
        <v>6</v>
      </c>
      <c r="VB62" s="157">
        <v>1</v>
      </c>
      <c r="VC62" s="157">
        <v>0</v>
      </c>
      <c r="VD62" s="158">
        <f t="shared" si="72"/>
        <v>0.8571428571428571</v>
      </c>
      <c r="VE62" s="132">
        <f t="shared" si="73"/>
        <v>0</v>
      </c>
      <c r="VG62" s="157" t="s">
        <v>77</v>
      </c>
      <c r="VH62" s="157">
        <v>7</v>
      </c>
      <c r="VI62" s="157">
        <v>6</v>
      </c>
      <c r="VJ62" s="157">
        <v>1</v>
      </c>
      <c r="VK62" s="157">
        <v>0</v>
      </c>
      <c r="VL62" s="158">
        <f t="shared" si="74"/>
        <v>0.8571428571428571</v>
      </c>
      <c r="VM62" s="132">
        <f t="shared" si="75"/>
        <v>0</v>
      </c>
      <c r="VO62" s="157" t="s">
        <v>77</v>
      </c>
      <c r="VP62" s="157">
        <v>7</v>
      </c>
      <c r="VQ62" s="157">
        <v>6</v>
      </c>
      <c r="VR62" s="157">
        <v>1</v>
      </c>
      <c r="VS62" s="157">
        <v>0</v>
      </c>
      <c r="VT62" s="158">
        <f t="shared" si="76"/>
        <v>0.8571428571428571</v>
      </c>
      <c r="VU62" s="132">
        <f t="shared" si="77"/>
        <v>0</v>
      </c>
      <c r="VW62" s="157" t="s">
        <v>77</v>
      </c>
      <c r="VX62" s="157">
        <v>7</v>
      </c>
      <c r="VY62" s="157">
        <v>6</v>
      </c>
      <c r="VZ62" s="157">
        <v>1</v>
      </c>
      <c r="WA62" s="157">
        <v>0</v>
      </c>
      <c r="WB62" s="158">
        <f t="shared" si="78"/>
        <v>0.8571428571428571</v>
      </c>
      <c r="WC62" s="132">
        <f t="shared" si="79"/>
        <v>0</v>
      </c>
      <c r="WE62" s="157" t="s">
        <v>77</v>
      </c>
      <c r="WF62" s="157">
        <v>7</v>
      </c>
      <c r="WG62" s="157">
        <v>6</v>
      </c>
      <c r="WH62" s="157">
        <v>1</v>
      </c>
      <c r="WI62" s="157">
        <v>0</v>
      </c>
      <c r="WJ62" s="158">
        <f t="shared" si="112"/>
        <v>0.8571428571428571</v>
      </c>
      <c r="WK62" s="132">
        <f t="shared" si="113"/>
        <v>0</v>
      </c>
      <c r="WM62" s="157" t="s">
        <v>77</v>
      </c>
      <c r="WN62" s="157">
        <v>7</v>
      </c>
      <c r="WO62" s="157">
        <v>6</v>
      </c>
      <c r="WP62" s="157">
        <v>1</v>
      </c>
      <c r="WQ62" s="157">
        <v>0</v>
      </c>
      <c r="WR62" s="158">
        <f t="shared" si="82"/>
        <v>0.8571428571428571</v>
      </c>
      <c r="WS62" s="132">
        <f t="shared" si="83"/>
        <v>0</v>
      </c>
      <c r="WU62" s="157" t="s">
        <v>77</v>
      </c>
      <c r="WV62" s="157">
        <v>7</v>
      </c>
      <c r="WW62" s="157">
        <v>6</v>
      </c>
      <c r="WX62" s="157">
        <v>1</v>
      </c>
      <c r="WY62" s="157">
        <v>0</v>
      </c>
      <c r="WZ62" s="158">
        <f t="shared" si="84"/>
        <v>0.8571428571428571</v>
      </c>
      <c r="XA62" s="132">
        <f t="shared" si="85"/>
        <v>0</v>
      </c>
      <c r="XC62" s="157" t="s">
        <v>77</v>
      </c>
      <c r="XD62" s="157">
        <v>7</v>
      </c>
      <c r="XE62" s="157">
        <v>6</v>
      </c>
      <c r="XF62" s="157">
        <v>1</v>
      </c>
      <c r="XG62" s="157">
        <v>0</v>
      </c>
      <c r="XH62" s="158">
        <f t="shared" si="86"/>
        <v>0.8571428571428571</v>
      </c>
      <c r="XI62" s="132">
        <f t="shared" si="87"/>
        <v>0</v>
      </c>
      <c r="XK62" s="157" t="s">
        <v>77</v>
      </c>
      <c r="XL62" s="157">
        <v>7</v>
      </c>
      <c r="XM62" s="157">
        <v>6</v>
      </c>
      <c r="XN62" s="157">
        <v>1</v>
      </c>
      <c r="XO62" s="157">
        <v>0</v>
      </c>
      <c r="XP62" s="158">
        <f t="shared" si="88"/>
        <v>0.8571428571428571</v>
      </c>
      <c r="XQ62" s="132">
        <f t="shared" si="89"/>
        <v>0</v>
      </c>
      <c r="XS62" s="157" t="s">
        <v>77</v>
      </c>
      <c r="XT62" s="157">
        <v>7</v>
      </c>
      <c r="XU62" s="157">
        <v>6</v>
      </c>
      <c r="XV62" s="157">
        <v>1</v>
      </c>
      <c r="XW62" s="157">
        <v>0</v>
      </c>
      <c r="XX62" s="158">
        <f t="shared" si="90"/>
        <v>0.8571428571428571</v>
      </c>
      <c r="XY62" s="132">
        <f t="shared" si="91"/>
        <v>0</v>
      </c>
      <c r="YA62" s="157" t="s">
        <v>77</v>
      </c>
      <c r="YB62" s="157">
        <v>7</v>
      </c>
      <c r="YC62" s="157">
        <v>6</v>
      </c>
      <c r="YD62" s="157">
        <v>1</v>
      </c>
      <c r="YE62" s="157">
        <v>0</v>
      </c>
      <c r="YF62" s="158">
        <f t="shared" si="92"/>
        <v>0.8571428571428571</v>
      </c>
      <c r="YG62" s="132">
        <f t="shared" si="93"/>
        <v>0</v>
      </c>
      <c r="YI62" s="157" t="s">
        <v>77</v>
      </c>
      <c r="YJ62" s="157">
        <v>7</v>
      </c>
      <c r="YK62" s="157">
        <v>6</v>
      </c>
      <c r="YL62" s="157">
        <v>1</v>
      </c>
      <c r="YM62" s="157">
        <v>0</v>
      </c>
      <c r="YN62" s="158">
        <f t="shared" si="94"/>
        <v>0.8571428571428571</v>
      </c>
      <c r="YO62" s="132">
        <f t="shared" si="95"/>
        <v>0</v>
      </c>
      <c r="YQ62" s="157" t="s">
        <v>77</v>
      </c>
      <c r="YR62" s="157">
        <v>7</v>
      </c>
      <c r="YS62" s="157">
        <v>6</v>
      </c>
      <c r="YT62" s="157">
        <v>1</v>
      </c>
      <c r="YU62" s="157">
        <v>0</v>
      </c>
      <c r="YV62" s="158">
        <f t="shared" si="96"/>
        <v>0.8571428571428571</v>
      </c>
      <c r="YW62" s="132">
        <f t="shared" si="97"/>
        <v>0</v>
      </c>
      <c r="YY62" s="157" t="s">
        <v>77</v>
      </c>
      <c r="YZ62" s="157">
        <v>7</v>
      </c>
      <c r="ZA62" s="157">
        <v>6</v>
      </c>
      <c r="ZB62" s="157">
        <v>1</v>
      </c>
      <c r="ZC62" s="157">
        <v>0</v>
      </c>
      <c r="ZD62" s="158">
        <f t="shared" si="98"/>
        <v>0.8571428571428571</v>
      </c>
      <c r="ZE62" s="132">
        <f t="shared" si="99"/>
        <v>0</v>
      </c>
      <c r="ZG62" s="157" t="s">
        <v>77</v>
      </c>
      <c r="ZH62" s="157">
        <v>7</v>
      </c>
      <c r="ZI62" s="157">
        <v>6</v>
      </c>
      <c r="ZJ62" s="157">
        <v>1</v>
      </c>
      <c r="ZK62" s="157">
        <v>0</v>
      </c>
      <c r="ZL62" s="158">
        <f t="shared" si="100"/>
        <v>0.8571428571428571</v>
      </c>
      <c r="ZM62" s="132">
        <f t="shared" si="101"/>
        <v>0</v>
      </c>
      <c r="ZO62" s="157" t="s">
        <v>77</v>
      </c>
      <c r="ZP62" s="157">
        <v>7</v>
      </c>
      <c r="ZQ62" s="157">
        <v>6</v>
      </c>
      <c r="ZR62" s="157">
        <v>1</v>
      </c>
      <c r="ZS62" s="157">
        <v>0</v>
      </c>
      <c r="ZT62" s="158">
        <f t="shared" si="102"/>
        <v>0.8571428571428571</v>
      </c>
      <c r="ZU62" s="132">
        <f t="shared" si="103"/>
        <v>0</v>
      </c>
      <c r="ZW62" s="157" t="s">
        <v>77</v>
      </c>
      <c r="ZX62" s="157">
        <v>7</v>
      </c>
      <c r="ZY62" s="157">
        <v>6</v>
      </c>
      <c r="ZZ62" s="157">
        <v>1</v>
      </c>
      <c r="AAA62" s="157">
        <v>0</v>
      </c>
      <c r="AAB62" s="158">
        <f t="shared" si="104"/>
        <v>0.8571428571428571</v>
      </c>
      <c r="AAC62" s="132">
        <f t="shared" si="105"/>
        <v>0</v>
      </c>
      <c r="AAE62" s="157" t="s">
        <v>77</v>
      </c>
      <c r="AAF62" s="157">
        <v>7</v>
      </c>
      <c r="AAG62" s="157">
        <v>6</v>
      </c>
      <c r="AAH62" s="157">
        <v>1</v>
      </c>
      <c r="AAI62" s="157">
        <v>0</v>
      </c>
      <c r="AAJ62" s="158">
        <f t="shared" si="106"/>
        <v>0.8571428571428571</v>
      </c>
      <c r="AAK62" s="132">
        <f t="shared" si="107"/>
        <v>0</v>
      </c>
    </row>
    <row r="63" spans="1:713" ht="15">
      <c r="A63" s="19">
        <v>0.2</v>
      </c>
      <c r="B63" s="19"/>
      <c r="C63" s="18" t="s">
        <v>79</v>
      </c>
      <c r="D63" s="18">
        <v>160</v>
      </c>
      <c r="E63" s="18">
        <v>32</v>
      </c>
      <c r="F63" s="18">
        <v>128</v>
      </c>
      <c r="G63" s="18">
        <v>0</v>
      </c>
      <c r="H63" s="19">
        <v>0.2</v>
      </c>
      <c r="J63" s="58" t="s">
        <v>79</v>
      </c>
      <c r="K63" s="58">
        <v>160</v>
      </c>
      <c r="L63" s="58">
        <v>32</v>
      </c>
      <c r="M63" s="58">
        <v>128</v>
      </c>
      <c r="N63" s="58">
        <v>0</v>
      </c>
      <c r="O63" s="59">
        <v>0.2</v>
      </c>
      <c r="P63" s="59">
        <f t="shared" si="115"/>
        <v>0</v>
      </c>
      <c r="R63" s="18" t="s">
        <v>79</v>
      </c>
      <c r="S63" s="18">
        <v>160</v>
      </c>
      <c r="T63" s="18">
        <v>32</v>
      </c>
      <c r="U63" s="18">
        <v>128</v>
      </c>
      <c r="V63" s="18">
        <v>0</v>
      </c>
      <c r="W63" s="19">
        <v>0.2</v>
      </c>
      <c r="X63" s="19">
        <f t="shared" si="116"/>
        <v>0</v>
      </c>
      <c r="Z63" s="51" t="s">
        <v>79</v>
      </c>
      <c r="AA63" s="51">
        <v>160</v>
      </c>
      <c r="AB63" s="52">
        <v>32</v>
      </c>
      <c r="AC63" s="53">
        <v>128</v>
      </c>
      <c r="AD63" s="51">
        <v>0</v>
      </c>
      <c r="AE63" s="56">
        <v>0.2</v>
      </c>
      <c r="AF63" s="19">
        <f t="shared" si="117"/>
        <v>0</v>
      </c>
      <c r="AH63" s="19">
        <v>0.2</v>
      </c>
      <c r="AI63" s="19">
        <f t="shared" si="118"/>
        <v>0</v>
      </c>
      <c r="AK63" s="18" t="s">
        <v>80</v>
      </c>
      <c r="AL63" s="18">
        <v>20</v>
      </c>
      <c r="AM63" s="18">
        <v>20</v>
      </c>
      <c r="AN63" s="18">
        <v>0</v>
      </c>
      <c r="AO63" s="18">
        <v>0</v>
      </c>
      <c r="AP63" s="19">
        <f t="shared" si="119"/>
        <v>1</v>
      </c>
      <c r="AQ63" s="19">
        <f t="shared" si="137"/>
        <v>0</v>
      </c>
      <c r="AS63" s="18" t="s">
        <v>80</v>
      </c>
      <c r="AT63" s="18">
        <v>20</v>
      </c>
      <c r="AU63" s="18">
        <v>20</v>
      </c>
      <c r="AV63" s="18">
        <v>0</v>
      </c>
      <c r="AW63" s="18">
        <v>0</v>
      </c>
      <c r="AX63" s="19">
        <v>1</v>
      </c>
      <c r="AY63" s="19">
        <f t="shared" si="120"/>
        <v>0</v>
      </c>
      <c r="BA63" s="18" t="s">
        <v>80</v>
      </c>
      <c r="BB63" s="18">
        <v>20</v>
      </c>
      <c r="BC63" s="18">
        <v>20</v>
      </c>
      <c r="BD63" s="18">
        <v>0</v>
      </c>
      <c r="BE63" s="18">
        <v>0</v>
      </c>
      <c r="BF63" s="19">
        <v>1</v>
      </c>
      <c r="BG63" s="19">
        <f t="shared" si="121"/>
        <v>0</v>
      </c>
      <c r="BI63" s="18" t="s">
        <v>80</v>
      </c>
      <c r="BJ63" s="18">
        <v>20</v>
      </c>
      <c r="BK63" s="18">
        <v>20</v>
      </c>
      <c r="BL63" s="18">
        <v>0</v>
      </c>
      <c r="BM63" s="18">
        <v>0</v>
      </c>
      <c r="BN63" s="19">
        <v>1</v>
      </c>
      <c r="BO63" s="19">
        <f t="shared" si="122"/>
        <v>0</v>
      </c>
      <c r="BQ63" s="18" t="s">
        <v>80</v>
      </c>
      <c r="BR63" s="18">
        <v>20</v>
      </c>
      <c r="BS63" s="18">
        <v>20</v>
      </c>
      <c r="BT63" s="18">
        <v>0</v>
      </c>
      <c r="BU63" s="18">
        <v>0</v>
      </c>
      <c r="BV63" s="19">
        <v>1</v>
      </c>
      <c r="BW63" s="19">
        <f t="shared" si="123"/>
        <v>0</v>
      </c>
      <c r="BY63" s="18" t="s">
        <v>80</v>
      </c>
      <c r="BZ63" s="18">
        <v>20</v>
      </c>
      <c r="CA63" s="18">
        <v>20</v>
      </c>
      <c r="CB63" s="18">
        <v>0</v>
      </c>
      <c r="CC63" s="18">
        <v>0</v>
      </c>
      <c r="CD63" s="19">
        <v>1</v>
      </c>
      <c r="CE63" s="19">
        <f t="shared" si="124"/>
        <v>0</v>
      </c>
      <c r="CG63" s="2" t="s">
        <v>80</v>
      </c>
      <c r="CH63" s="2">
        <v>20</v>
      </c>
      <c r="CI63" s="2">
        <v>20</v>
      </c>
      <c r="CJ63" s="2">
        <v>0</v>
      </c>
      <c r="CK63" s="2">
        <v>0</v>
      </c>
      <c r="CL63" s="4">
        <v>1</v>
      </c>
      <c r="CM63" s="19">
        <f t="shared" si="125"/>
        <v>0</v>
      </c>
      <c r="CO63" s="2" t="s">
        <v>80</v>
      </c>
      <c r="CP63" s="2">
        <v>20</v>
      </c>
      <c r="CQ63" s="2">
        <v>20</v>
      </c>
      <c r="CR63" s="2">
        <v>0</v>
      </c>
      <c r="CS63" s="2">
        <v>0</v>
      </c>
      <c r="CT63" s="4">
        <v>1</v>
      </c>
      <c r="CU63" s="19">
        <f t="shared" si="126"/>
        <v>0</v>
      </c>
      <c r="CW63" s="2" t="s">
        <v>80</v>
      </c>
      <c r="CX63" s="2">
        <v>20</v>
      </c>
      <c r="CY63" s="2">
        <v>20</v>
      </c>
      <c r="CZ63" s="2">
        <v>0</v>
      </c>
      <c r="DA63" s="2">
        <v>0</v>
      </c>
      <c r="DB63" s="4">
        <v>1</v>
      </c>
      <c r="DC63" s="19">
        <f t="shared" si="127"/>
        <v>0</v>
      </c>
      <c r="DE63" s="2" t="s">
        <v>80</v>
      </c>
      <c r="DF63" s="2">
        <v>20</v>
      </c>
      <c r="DG63" s="2">
        <v>20</v>
      </c>
      <c r="DH63" s="2">
        <v>0</v>
      </c>
      <c r="DI63" s="2">
        <v>0</v>
      </c>
      <c r="DJ63" s="4">
        <v>1</v>
      </c>
      <c r="DK63" s="19">
        <f t="shared" si="128"/>
        <v>0</v>
      </c>
      <c r="DM63" s="2" t="s">
        <v>80</v>
      </c>
      <c r="DN63" s="2">
        <v>20</v>
      </c>
      <c r="DO63" s="2">
        <v>20</v>
      </c>
      <c r="DP63" s="2">
        <v>0</v>
      </c>
      <c r="DQ63" s="2">
        <v>0</v>
      </c>
      <c r="DR63" s="4">
        <v>1</v>
      </c>
      <c r="DS63" s="19">
        <f t="shared" si="129"/>
        <v>0</v>
      </c>
      <c r="DU63" s="2" t="s">
        <v>80</v>
      </c>
      <c r="DV63" s="2">
        <v>20</v>
      </c>
      <c r="DW63" s="2">
        <v>20</v>
      </c>
      <c r="DX63" s="2">
        <v>0</v>
      </c>
      <c r="DY63" s="2">
        <v>0</v>
      </c>
      <c r="DZ63" s="4">
        <v>1</v>
      </c>
      <c r="EA63" s="19">
        <f t="shared" si="130"/>
        <v>0</v>
      </c>
      <c r="EC63" s="2" t="s">
        <v>80</v>
      </c>
      <c r="ED63" s="2">
        <v>20</v>
      </c>
      <c r="EE63" s="2">
        <v>20</v>
      </c>
      <c r="EF63" s="2">
        <v>0</v>
      </c>
      <c r="EG63" s="2">
        <v>0</v>
      </c>
      <c r="EH63" s="4">
        <v>1</v>
      </c>
      <c r="EI63" s="19">
        <f t="shared" si="131"/>
        <v>0</v>
      </c>
      <c r="EK63" s="2" t="s">
        <v>80</v>
      </c>
      <c r="EL63" s="2">
        <v>20</v>
      </c>
      <c r="EM63" s="2">
        <v>20</v>
      </c>
      <c r="EN63" s="2">
        <v>0</v>
      </c>
      <c r="EO63" s="2">
        <v>0</v>
      </c>
      <c r="EP63" s="4">
        <v>1</v>
      </c>
      <c r="EQ63" s="19">
        <f t="shared" si="132"/>
        <v>0</v>
      </c>
      <c r="ES63" s="2" t="s">
        <v>80</v>
      </c>
      <c r="ET63" s="2">
        <v>20</v>
      </c>
      <c r="EU63" s="2">
        <v>20</v>
      </c>
      <c r="EV63" s="2">
        <v>0</v>
      </c>
      <c r="EW63" s="2">
        <v>0</v>
      </c>
      <c r="EX63" s="4">
        <v>1</v>
      </c>
      <c r="EY63" s="19">
        <f t="shared" si="133"/>
        <v>0</v>
      </c>
      <c r="FA63" s="2" t="s">
        <v>80</v>
      </c>
      <c r="FB63" s="2">
        <v>20</v>
      </c>
      <c r="FC63" s="2">
        <v>20</v>
      </c>
      <c r="FD63" s="2">
        <v>0</v>
      </c>
      <c r="FE63" s="2">
        <v>0</v>
      </c>
      <c r="FF63" s="4">
        <v>1</v>
      </c>
      <c r="FG63" s="19">
        <f t="shared" si="134"/>
        <v>0</v>
      </c>
      <c r="FI63" s="2" t="s">
        <v>80</v>
      </c>
      <c r="FJ63" s="2">
        <v>20</v>
      </c>
      <c r="FK63" s="2">
        <v>20</v>
      </c>
      <c r="FL63" s="2">
        <v>0</v>
      </c>
      <c r="FM63" s="2">
        <v>0</v>
      </c>
      <c r="FN63" s="4">
        <v>1</v>
      </c>
      <c r="FO63" s="19">
        <f t="shared" si="135"/>
        <v>0</v>
      </c>
      <c r="FQ63" s="2" t="s">
        <v>80</v>
      </c>
      <c r="FR63" s="2">
        <v>20</v>
      </c>
      <c r="FS63" s="2">
        <v>20</v>
      </c>
      <c r="FT63" s="2">
        <v>0</v>
      </c>
      <c r="FU63" s="2">
        <v>0</v>
      </c>
      <c r="FV63" s="4">
        <v>1</v>
      </c>
      <c r="FW63" s="19">
        <f t="shared" si="136"/>
        <v>0</v>
      </c>
      <c r="FY63" s="2" t="s">
        <v>80</v>
      </c>
      <c r="FZ63" s="2">
        <v>20</v>
      </c>
      <c r="GA63" s="2">
        <v>20</v>
      </c>
      <c r="GB63" s="2">
        <v>0</v>
      </c>
      <c r="GC63" s="2">
        <v>0</v>
      </c>
      <c r="GD63" s="4">
        <v>1</v>
      </c>
      <c r="GE63" s="19">
        <f t="shared" si="23"/>
        <v>0</v>
      </c>
      <c r="GG63" s="2" t="s">
        <v>80</v>
      </c>
      <c r="GH63" s="2">
        <v>20</v>
      </c>
      <c r="GI63" s="2">
        <v>20</v>
      </c>
      <c r="GJ63" s="2">
        <v>0</v>
      </c>
      <c r="GK63" s="2">
        <v>0</v>
      </c>
      <c r="GL63" s="4">
        <v>1</v>
      </c>
      <c r="GM63" s="19">
        <f t="shared" si="24"/>
        <v>0</v>
      </c>
      <c r="GO63" s="2" t="s">
        <v>80</v>
      </c>
      <c r="GP63" s="2">
        <v>20</v>
      </c>
      <c r="GQ63" s="2">
        <v>20</v>
      </c>
      <c r="GR63" s="2">
        <v>0</v>
      </c>
      <c r="GS63" s="2">
        <v>0</v>
      </c>
      <c r="GT63" s="4">
        <v>1</v>
      </c>
      <c r="GU63" s="19">
        <f t="shared" si="25"/>
        <v>0</v>
      </c>
      <c r="GW63" s="2" t="s">
        <v>80</v>
      </c>
      <c r="GX63" s="2">
        <v>20</v>
      </c>
      <c r="GY63" s="2">
        <v>20</v>
      </c>
      <c r="GZ63" s="2">
        <v>0</v>
      </c>
      <c r="HA63" s="2">
        <v>0</v>
      </c>
      <c r="HB63" s="4">
        <v>1</v>
      </c>
      <c r="HC63" s="19">
        <f t="shared" si="26"/>
        <v>0</v>
      </c>
      <c r="HE63" s="2" t="s">
        <v>80</v>
      </c>
      <c r="HF63" s="2">
        <v>20</v>
      </c>
      <c r="HG63" s="2">
        <v>20</v>
      </c>
      <c r="HH63" s="2">
        <v>0</v>
      </c>
      <c r="HI63" s="2">
        <v>0</v>
      </c>
      <c r="HJ63" s="4">
        <v>1</v>
      </c>
      <c r="HK63" s="19">
        <f t="shared" si="27"/>
        <v>0</v>
      </c>
      <c r="HM63" s="2" t="s">
        <v>78</v>
      </c>
      <c r="HN63" s="2">
        <v>32</v>
      </c>
      <c r="HO63" s="2">
        <v>31</v>
      </c>
      <c r="HP63" s="2">
        <v>1</v>
      </c>
      <c r="HQ63" s="2">
        <v>0</v>
      </c>
      <c r="HR63" s="4">
        <v>0.97</v>
      </c>
      <c r="HS63" s="19">
        <f>HR63-HJ61</f>
        <v>0</v>
      </c>
      <c r="HU63" s="2" t="s">
        <v>78</v>
      </c>
      <c r="HV63" s="2">
        <v>32</v>
      </c>
      <c r="HW63" s="2">
        <v>31</v>
      </c>
      <c r="HX63" s="2">
        <v>1</v>
      </c>
      <c r="HY63" s="2">
        <v>0</v>
      </c>
      <c r="HZ63" s="4">
        <v>0.97</v>
      </c>
      <c r="IA63" s="19">
        <f t="shared" si="29"/>
        <v>0</v>
      </c>
      <c r="IC63" s="2" t="s">
        <v>78</v>
      </c>
      <c r="ID63" s="2">
        <v>32</v>
      </c>
      <c r="IE63" s="2">
        <v>31</v>
      </c>
      <c r="IF63" s="2">
        <v>1</v>
      </c>
      <c r="IG63" s="2">
        <v>0</v>
      </c>
      <c r="IH63" s="4">
        <v>0.97</v>
      </c>
      <c r="II63" s="19">
        <f t="shared" si="30"/>
        <v>0</v>
      </c>
      <c r="IK63" s="2" t="s">
        <v>78</v>
      </c>
      <c r="IL63" s="2">
        <v>32</v>
      </c>
      <c r="IM63" s="2">
        <v>31</v>
      </c>
      <c r="IN63" s="2">
        <v>1</v>
      </c>
      <c r="IO63" s="2">
        <v>0</v>
      </c>
      <c r="IP63" s="4">
        <v>0.97</v>
      </c>
      <c r="IQ63" s="19">
        <f t="shared" si="31"/>
        <v>0</v>
      </c>
      <c r="IS63" s="2" t="s">
        <v>78</v>
      </c>
      <c r="IT63" s="2">
        <v>32</v>
      </c>
      <c r="IU63" s="2">
        <v>31</v>
      </c>
      <c r="IV63" s="2">
        <v>1</v>
      </c>
      <c r="IW63" s="2">
        <v>0</v>
      </c>
      <c r="IX63" s="4">
        <v>0.97</v>
      </c>
      <c r="IY63" s="19">
        <f t="shared" si="32"/>
        <v>0</v>
      </c>
      <c r="JA63" s="2" t="s">
        <v>78</v>
      </c>
      <c r="JB63" s="2">
        <v>32</v>
      </c>
      <c r="JC63" s="2">
        <v>31</v>
      </c>
      <c r="JD63" s="2">
        <v>1</v>
      </c>
      <c r="JE63" s="2">
        <v>0</v>
      </c>
      <c r="JF63" s="4">
        <v>0.97</v>
      </c>
      <c r="JG63" s="19">
        <f t="shared" si="33"/>
        <v>0</v>
      </c>
      <c r="JI63" s="2" t="s">
        <v>78</v>
      </c>
      <c r="JJ63" s="2">
        <v>32</v>
      </c>
      <c r="JK63" s="2">
        <v>31</v>
      </c>
      <c r="JL63" s="2">
        <v>1</v>
      </c>
      <c r="JM63" s="2">
        <v>0</v>
      </c>
      <c r="JN63" s="4">
        <v>0.97</v>
      </c>
      <c r="JO63" s="19">
        <f t="shared" si="34"/>
        <v>0</v>
      </c>
      <c r="JQ63" s="2" t="s">
        <v>78</v>
      </c>
      <c r="JR63" s="2">
        <v>32</v>
      </c>
      <c r="JS63" s="2">
        <v>31</v>
      </c>
      <c r="JT63" s="2">
        <v>1</v>
      </c>
      <c r="JU63" s="2">
        <v>0</v>
      </c>
      <c r="JV63" s="4">
        <v>0.97</v>
      </c>
      <c r="JW63" s="19">
        <f t="shared" si="35"/>
        <v>0</v>
      </c>
      <c r="JY63" s="2" t="s">
        <v>78</v>
      </c>
      <c r="JZ63" s="2">
        <v>32</v>
      </c>
      <c r="KA63" s="2">
        <v>31</v>
      </c>
      <c r="KB63" s="2">
        <v>1</v>
      </c>
      <c r="KC63" s="2">
        <v>0</v>
      </c>
      <c r="KD63" s="4">
        <v>0.97</v>
      </c>
      <c r="KE63" s="19">
        <f t="shared" si="36"/>
        <v>0</v>
      </c>
      <c r="KG63" s="2" t="s">
        <v>78</v>
      </c>
      <c r="KH63" s="2">
        <v>32</v>
      </c>
      <c r="KI63" s="2">
        <v>31</v>
      </c>
      <c r="KJ63" s="2">
        <v>1</v>
      </c>
      <c r="KK63" s="2">
        <v>0</v>
      </c>
      <c r="KL63" s="4">
        <v>0.97</v>
      </c>
      <c r="KM63" s="19">
        <f t="shared" si="37"/>
        <v>0</v>
      </c>
      <c r="KO63" s="2" t="s">
        <v>78</v>
      </c>
      <c r="KP63" s="2">
        <v>32</v>
      </c>
      <c r="KQ63" s="2">
        <v>31</v>
      </c>
      <c r="KR63" s="2">
        <v>1</v>
      </c>
      <c r="KS63" s="2">
        <v>0</v>
      </c>
      <c r="KT63" s="4">
        <v>0.97</v>
      </c>
      <c r="KU63" s="19">
        <f t="shared" si="38"/>
        <v>0</v>
      </c>
      <c r="KW63" s="2" t="s">
        <v>78</v>
      </c>
      <c r="KX63" s="2">
        <v>32</v>
      </c>
      <c r="KY63" s="2">
        <v>31</v>
      </c>
      <c r="KZ63" s="2">
        <v>1</v>
      </c>
      <c r="LA63" s="2">
        <v>0</v>
      </c>
      <c r="LB63" s="4">
        <v>0.97</v>
      </c>
      <c r="LC63" s="19">
        <f t="shared" si="39"/>
        <v>0</v>
      </c>
      <c r="LE63" s="2" t="s">
        <v>78</v>
      </c>
      <c r="LF63" s="2">
        <v>32</v>
      </c>
      <c r="LG63" s="2">
        <v>31</v>
      </c>
      <c r="LH63" s="2">
        <v>1</v>
      </c>
      <c r="LI63" s="2">
        <v>0</v>
      </c>
      <c r="LJ63" s="4">
        <v>0.97</v>
      </c>
      <c r="LK63" s="19">
        <f t="shared" si="40"/>
        <v>0</v>
      </c>
      <c r="LM63" s="2" t="s">
        <v>78</v>
      </c>
      <c r="LN63" s="2">
        <v>32</v>
      </c>
      <c r="LO63" s="2">
        <v>31</v>
      </c>
      <c r="LP63" s="2">
        <v>1</v>
      </c>
      <c r="LQ63" s="2">
        <v>0</v>
      </c>
      <c r="LR63" s="4">
        <v>0.97</v>
      </c>
      <c r="LS63" s="19">
        <f t="shared" si="41"/>
        <v>0</v>
      </c>
      <c r="LU63" s="2" t="s">
        <v>78</v>
      </c>
      <c r="LV63" s="2">
        <v>32</v>
      </c>
      <c r="LW63" s="2">
        <v>31</v>
      </c>
      <c r="LX63" s="2">
        <v>1</v>
      </c>
      <c r="LY63" s="2">
        <v>0</v>
      </c>
      <c r="LZ63" s="4">
        <v>0.97</v>
      </c>
      <c r="MA63" s="19">
        <f t="shared" si="42"/>
        <v>0</v>
      </c>
      <c r="MC63" s="2" t="s">
        <v>78</v>
      </c>
      <c r="MD63" s="2">
        <v>32</v>
      </c>
      <c r="ME63" s="2">
        <v>31</v>
      </c>
      <c r="MF63" s="2">
        <v>1</v>
      </c>
      <c r="MG63" s="2">
        <v>0</v>
      </c>
      <c r="MH63" s="4">
        <f t="shared" si="108"/>
        <v>0.96875</v>
      </c>
      <c r="MI63" s="19">
        <f t="shared" si="43"/>
        <v>-1.2499999999999734E-3</v>
      </c>
      <c r="MK63" s="2" t="s">
        <v>78</v>
      </c>
      <c r="ML63" s="2">
        <v>32</v>
      </c>
      <c r="MM63" s="2">
        <v>31</v>
      </c>
      <c r="MN63" s="2">
        <v>1</v>
      </c>
      <c r="MO63" s="2">
        <v>0</v>
      </c>
      <c r="MP63" s="4">
        <v>0.97</v>
      </c>
      <c r="MQ63" s="19">
        <f t="shared" si="109"/>
        <v>1.2499999999999734E-3</v>
      </c>
      <c r="MS63" s="2" t="s">
        <v>78</v>
      </c>
      <c r="MT63" s="2">
        <v>32</v>
      </c>
      <c r="MU63" s="2">
        <v>31</v>
      </c>
      <c r="MV63" s="2">
        <v>1</v>
      </c>
      <c r="MW63" s="2">
        <v>0</v>
      </c>
      <c r="MX63" s="4">
        <v>0.97</v>
      </c>
      <c r="MY63" s="19">
        <f t="shared" si="44"/>
        <v>0</v>
      </c>
      <c r="NA63" s="2" t="s">
        <v>78</v>
      </c>
      <c r="NB63" s="2">
        <v>32</v>
      </c>
      <c r="NC63" s="2">
        <v>31</v>
      </c>
      <c r="ND63" s="2">
        <v>1</v>
      </c>
      <c r="NE63" s="2">
        <v>0</v>
      </c>
      <c r="NF63" s="4">
        <v>0.97</v>
      </c>
      <c r="NG63" s="19">
        <f t="shared" si="45"/>
        <v>0</v>
      </c>
      <c r="NI63" s="2" t="s">
        <v>78</v>
      </c>
      <c r="NJ63" s="2">
        <v>32</v>
      </c>
      <c r="NK63" s="2">
        <v>31</v>
      </c>
      <c r="NL63" s="2">
        <v>1</v>
      </c>
      <c r="NM63" s="2">
        <v>0</v>
      </c>
      <c r="NN63" s="4">
        <v>0.97</v>
      </c>
      <c r="NO63" s="19">
        <f t="shared" si="46"/>
        <v>0</v>
      </c>
      <c r="NQ63" s="2" t="s">
        <v>78</v>
      </c>
      <c r="NR63" s="2">
        <v>32</v>
      </c>
      <c r="NS63" s="2">
        <v>31</v>
      </c>
      <c r="NT63" s="2">
        <v>1</v>
      </c>
      <c r="NU63" s="2">
        <v>0</v>
      </c>
      <c r="NV63" s="4">
        <v>0.97</v>
      </c>
      <c r="NW63" s="19">
        <f t="shared" si="47"/>
        <v>0</v>
      </c>
      <c r="NY63" s="2" t="s">
        <v>78</v>
      </c>
      <c r="NZ63" s="2">
        <v>32</v>
      </c>
      <c r="OA63" s="2">
        <v>31</v>
      </c>
      <c r="OB63" s="2">
        <v>1</v>
      </c>
      <c r="OC63" s="2">
        <v>0</v>
      </c>
      <c r="OD63" s="4">
        <v>0.97</v>
      </c>
      <c r="OE63" s="19">
        <f t="shared" si="48"/>
        <v>0</v>
      </c>
      <c r="OG63" s="2" t="s">
        <v>78</v>
      </c>
      <c r="OH63" s="2">
        <v>32</v>
      </c>
      <c r="OI63" s="2">
        <v>31</v>
      </c>
      <c r="OJ63" s="2">
        <v>1</v>
      </c>
      <c r="OK63" s="2">
        <v>0</v>
      </c>
      <c r="OL63" s="4">
        <v>0.97</v>
      </c>
      <c r="OM63" s="19">
        <f t="shared" si="138"/>
        <v>0</v>
      </c>
      <c r="OO63" s="2" t="s">
        <v>78</v>
      </c>
      <c r="OP63" s="2">
        <v>32</v>
      </c>
      <c r="OQ63" s="2">
        <v>31</v>
      </c>
      <c r="OR63" s="2">
        <v>1</v>
      </c>
      <c r="OS63" s="2">
        <v>0</v>
      </c>
      <c r="OT63" s="4">
        <f t="shared" si="110"/>
        <v>0.96875</v>
      </c>
      <c r="OU63" s="19">
        <f t="shared" si="50"/>
        <v>-1.2499999999999734E-3</v>
      </c>
      <c r="OW63" s="129" t="s">
        <v>78</v>
      </c>
      <c r="OX63" s="129">
        <v>32</v>
      </c>
      <c r="OY63" s="129">
        <v>31</v>
      </c>
      <c r="OZ63" s="129">
        <v>1</v>
      </c>
      <c r="PA63" s="129">
        <v>0</v>
      </c>
      <c r="PB63" s="135">
        <v>0.97</v>
      </c>
      <c r="PC63" s="132">
        <v>0</v>
      </c>
      <c r="PD63" s="129"/>
      <c r="PE63" s="129" t="s">
        <v>78</v>
      </c>
      <c r="PF63" s="129">
        <v>32</v>
      </c>
      <c r="PG63" s="129">
        <v>31</v>
      </c>
      <c r="PH63" s="129">
        <v>1</v>
      </c>
      <c r="PI63" s="129">
        <v>0</v>
      </c>
      <c r="PJ63" s="135">
        <v>0.97</v>
      </c>
      <c r="PK63" s="132">
        <v>0</v>
      </c>
      <c r="PM63" s="156" t="s">
        <v>78</v>
      </c>
      <c r="PN63" s="156">
        <v>32</v>
      </c>
      <c r="PO63" s="156">
        <v>31</v>
      </c>
      <c r="PP63" s="156">
        <v>1</v>
      </c>
      <c r="PQ63" s="156">
        <v>0</v>
      </c>
      <c r="PR63" s="162">
        <v>0.97</v>
      </c>
      <c r="PS63" s="132">
        <f t="shared" si="51"/>
        <v>0</v>
      </c>
      <c r="PT63" s="121"/>
      <c r="PU63" s="156" t="s">
        <v>78</v>
      </c>
      <c r="PV63" s="156">
        <v>32</v>
      </c>
      <c r="PW63" s="156">
        <v>31</v>
      </c>
      <c r="PX63" s="156">
        <v>1</v>
      </c>
      <c r="PY63" s="156">
        <v>0</v>
      </c>
      <c r="PZ63" s="162">
        <v>0.97</v>
      </c>
      <c r="QA63" s="132">
        <f t="shared" si="52"/>
        <v>0</v>
      </c>
      <c r="QB63" s="121"/>
      <c r="QC63" s="156" t="s">
        <v>78</v>
      </c>
      <c r="QD63" s="156">
        <v>32</v>
      </c>
      <c r="QE63" s="156">
        <v>31</v>
      </c>
      <c r="QF63" s="156">
        <v>1</v>
      </c>
      <c r="QG63" s="156">
        <v>0</v>
      </c>
      <c r="QH63" s="162">
        <v>0.97</v>
      </c>
      <c r="QI63" s="132">
        <f t="shared" si="53"/>
        <v>0</v>
      </c>
      <c r="QJ63" s="121"/>
      <c r="QK63" s="156" t="s">
        <v>78</v>
      </c>
      <c r="QL63" s="156">
        <v>32</v>
      </c>
      <c r="QM63" s="156">
        <v>31</v>
      </c>
      <c r="QN63" s="156">
        <v>1</v>
      </c>
      <c r="QO63" s="156">
        <v>0</v>
      </c>
      <c r="QP63" s="162">
        <v>0.97</v>
      </c>
      <c r="QQ63" s="132">
        <f t="shared" si="54"/>
        <v>0</v>
      </c>
      <c r="QR63" s="121"/>
      <c r="QS63" s="156" t="s">
        <v>78</v>
      </c>
      <c r="QT63" s="156">
        <v>32</v>
      </c>
      <c r="QU63" s="156">
        <v>31</v>
      </c>
      <c r="QV63" s="156">
        <v>1</v>
      </c>
      <c r="QW63" s="156">
        <v>0</v>
      </c>
      <c r="QX63" s="162">
        <v>0.97</v>
      </c>
      <c r="QY63" s="158">
        <f t="shared" si="55"/>
        <v>0</v>
      </c>
      <c r="QZ63" s="121"/>
      <c r="RA63" s="156" t="s">
        <v>78</v>
      </c>
      <c r="RB63" s="156">
        <v>32</v>
      </c>
      <c r="RC63" s="156">
        <v>31</v>
      </c>
      <c r="RD63" s="156">
        <v>1</v>
      </c>
      <c r="RE63" s="156">
        <v>0</v>
      </c>
      <c r="RF63" s="162">
        <v>0.97</v>
      </c>
      <c r="RG63" s="132">
        <f t="shared" si="56"/>
        <v>0</v>
      </c>
      <c r="RH63" s="121"/>
      <c r="RI63" s="121"/>
      <c r="RJ63" s="156" t="s">
        <v>78</v>
      </c>
      <c r="RK63" s="156">
        <v>32</v>
      </c>
      <c r="RL63" s="156">
        <v>31</v>
      </c>
      <c r="RM63" s="156">
        <v>1</v>
      </c>
      <c r="RN63" s="156">
        <v>0</v>
      </c>
      <c r="RO63" s="162">
        <f t="shared" si="57"/>
        <v>0.96875</v>
      </c>
      <c r="RP63" s="132">
        <f t="shared" si="58"/>
        <v>-1.2499999999999734E-3</v>
      </c>
      <c r="RQ63" s="121"/>
      <c r="RR63" s="121"/>
      <c r="RS63" s="121"/>
      <c r="RT63" s="121"/>
      <c r="RU63" s="121"/>
      <c r="RV63" s="121"/>
      <c r="RW63" s="132"/>
      <c r="RX63" s="121"/>
      <c r="RY63" s="121"/>
      <c r="RZ63" s="121"/>
      <c r="SA63" s="121"/>
      <c r="SB63" s="121"/>
      <c r="SC63" s="121"/>
      <c r="SD63" s="132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U63" s="157" t="s">
        <v>78</v>
      </c>
      <c r="SV63" s="157">
        <v>32</v>
      </c>
      <c r="SW63" s="157">
        <v>31</v>
      </c>
      <c r="SX63" s="157">
        <v>1</v>
      </c>
      <c r="SY63" s="157">
        <v>0</v>
      </c>
      <c r="SZ63" s="158">
        <f t="shared" si="111"/>
        <v>0.96875</v>
      </c>
      <c r="TA63" s="132">
        <f t="shared" si="59"/>
        <v>0</v>
      </c>
      <c r="TC63" s="157" t="s">
        <v>78</v>
      </c>
      <c r="TD63" s="157">
        <v>32</v>
      </c>
      <c r="TE63" s="157">
        <v>31</v>
      </c>
      <c r="TF63" s="157">
        <v>1</v>
      </c>
      <c r="TG63" s="157">
        <v>0</v>
      </c>
      <c r="TH63" s="158">
        <f t="shared" si="60"/>
        <v>0.96875</v>
      </c>
      <c r="TI63" s="132">
        <f t="shared" si="61"/>
        <v>0</v>
      </c>
      <c r="TK63" s="157" t="s">
        <v>78</v>
      </c>
      <c r="TL63" s="157">
        <v>32</v>
      </c>
      <c r="TM63" s="157">
        <v>31</v>
      </c>
      <c r="TN63" s="157">
        <v>1</v>
      </c>
      <c r="TO63" s="157">
        <v>0</v>
      </c>
      <c r="TP63" s="158">
        <f t="shared" si="62"/>
        <v>0.96875</v>
      </c>
      <c r="TQ63" s="132">
        <f t="shared" si="63"/>
        <v>0</v>
      </c>
      <c r="TS63" s="157" t="s">
        <v>78</v>
      </c>
      <c r="TT63" s="157">
        <v>32</v>
      </c>
      <c r="TU63" s="157">
        <v>31</v>
      </c>
      <c r="TV63" s="157">
        <v>1</v>
      </c>
      <c r="TW63" s="157">
        <v>0</v>
      </c>
      <c r="TX63" s="158">
        <f t="shared" si="64"/>
        <v>0.96875</v>
      </c>
      <c r="TY63" s="132">
        <f t="shared" si="65"/>
        <v>0</v>
      </c>
      <c r="UA63" s="157" t="s">
        <v>78</v>
      </c>
      <c r="UB63" s="157">
        <v>32</v>
      </c>
      <c r="UC63" s="157">
        <v>31</v>
      </c>
      <c r="UD63" s="157">
        <v>1</v>
      </c>
      <c r="UE63" s="157">
        <v>0</v>
      </c>
      <c r="UF63" s="158">
        <f t="shared" si="66"/>
        <v>0.96875</v>
      </c>
      <c r="UG63" s="132">
        <f t="shared" si="67"/>
        <v>0</v>
      </c>
      <c r="UI63" s="157" t="s">
        <v>78</v>
      </c>
      <c r="UJ63" s="157">
        <v>32</v>
      </c>
      <c r="UK63" s="157">
        <v>31</v>
      </c>
      <c r="UL63" s="157">
        <v>1</v>
      </c>
      <c r="UM63" s="157">
        <v>0</v>
      </c>
      <c r="UN63" s="158">
        <f t="shared" si="68"/>
        <v>0.96875</v>
      </c>
      <c r="UO63" s="132">
        <f t="shared" si="69"/>
        <v>0</v>
      </c>
      <c r="UQ63" s="157" t="s">
        <v>78</v>
      </c>
      <c r="UR63" s="157">
        <v>32</v>
      </c>
      <c r="US63" s="157">
        <v>31</v>
      </c>
      <c r="UT63" s="157">
        <v>1</v>
      </c>
      <c r="UU63" s="157">
        <v>0</v>
      </c>
      <c r="UV63" s="158">
        <f t="shared" si="70"/>
        <v>0.96875</v>
      </c>
      <c r="UW63" s="132">
        <f t="shared" si="71"/>
        <v>0</v>
      </c>
      <c r="UY63" s="157" t="s">
        <v>78</v>
      </c>
      <c r="UZ63" s="157">
        <v>32</v>
      </c>
      <c r="VA63" s="157">
        <v>31</v>
      </c>
      <c r="VB63" s="157">
        <v>1</v>
      </c>
      <c r="VC63" s="157">
        <v>0</v>
      </c>
      <c r="VD63" s="158">
        <f t="shared" si="72"/>
        <v>0.96875</v>
      </c>
      <c r="VE63" s="132">
        <f t="shared" si="73"/>
        <v>0</v>
      </c>
      <c r="VG63" s="157" t="s">
        <v>78</v>
      </c>
      <c r="VH63" s="157">
        <v>32</v>
      </c>
      <c r="VI63" s="157">
        <v>31</v>
      </c>
      <c r="VJ63" s="157">
        <v>1</v>
      </c>
      <c r="VK63" s="157">
        <v>0</v>
      </c>
      <c r="VL63" s="158">
        <f t="shared" si="74"/>
        <v>0.96875</v>
      </c>
      <c r="VM63" s="132">
        <f t="shared" si="75"/>
        <v>0</v>
      </c>
      <c r="VO63" s="157" t="s">
        <v>78</v>
      </c>
      <c r="VP63" s="157">
        <v>32</v>
      </c>
      <c r="VQ63" s="157">
        <v>31</v>
      </c>
      <c r="VR63" s="157">
        <v>1</v>
      </c>
      <c r="VS63" s="157">
        <v>0</v>
      </c>
      <c r="VT63" s="158">
        <f t="shared" si="76"/>
        <v>0.96875</v>
      </c>
      <c r="VU63" s="132">
        <f t="shared" si="77"/>
        <v>0</v>
      </c>
      <c r="VW63" s="157" t="s">
        <v>78</v>
      </c>
      <c r="VX63" s="157">
        <v>32</v>
      </c>
      <c r="VY63" s="157">
        <v>31</v>
      </c>
      <c r="VZ63" s="157">
        <v>1</v>
      </c>
      <c r="WA63" s="157">
        <v>0</v>
      </c>
      <c r="WB63" s="158">
        <f t="shared" si="78"/>
        <v>0.96875</v>
      </c>
      <c r="WC63" s="132">
        <f t="shared" si="79"/>
        <v>0</v>
      </c>
      <c r="WE63" s="157" t="s">
        <v>78</v>
      </c>
      <c r="WF63" s="157">
        <v>32</v>
      </c>
      <c r="WG63" s="157">
        <v>31</v>
      </c>
      <c r="WH63" s="157">
        <v>1</v>
      </c>
      <c r="WI63" s="157">
        <v>0</v>
      </c>
      <c r="WJ63" s="158">
        <f t="shared" si="112"/>
        <v>0.96875</v>
      </c>
      <c r="WK63" s="132">
        <f t="shared" si="113"/>
        <v>0</v>
      </c>
      <c r="WM63" s="157" t="s">
        <v>78</v>
      </c>
      <c r="WN63" s="157">
        <v>32</v>
      </c>
      <c r="WO63" s="157">
        <v>31</v>
      </c>
      <c r="WP63" s="157">
        <v>1</v>
      </c>
      <c r="WQ63" s="157">
        <v>0</v>
      </c>
      <c r="WR63" s="158">
        <f t="shared" si="82"/>
        <v>0.96875</v>
      </c>
      <c r="WS63" s="132">
        <f t="shared" si="83"/>
        <v>0</v>
      </c>
      <c r="WU63" s="157" t="s">
        <v>78</v>
      </c>
      <c r="WV63" s="157">
        <v>32</v>
      </c>
      <c r="WW63" s="157">
        <v>31</v>
      </c>
      <c r="WX63" s="157">
        <v>1</v>
      </c>
      <c r="WY63" s="157">
        <v>0</v>
      </c>
      <c r="WZ63" s="158">
        <f t="shared" si="84"/>
        <v>0.96875</v>
      </c>
      <c r="XA63" s="132">
        <f t="shared" si="85"/>
        <v>0</v>
      </c>
      <c r="XC63" s="157" t="s">
        <v>78</v>
      </c>
      <c r="XD63" s="157">
        <v>32</v>
      </c>
      <c r="XE63" s="157">
        <v>31</v>
      </c>
      <c r="XF63" s="157">
        <v>1</v>
      </c>
      <c r="XG63" s="157">
        <v>0</v>
      </c>
      <c r="XH63" s="158">
        <f t="shared" si="86"/>
        <v>0.96875</v>
      </c>
      <c r="XI63" s="132">
        <f t="shared" si="87"/>
        <v>0</v>
      </c>
      <c r="XK63" s="157" t="s">
        <v>78</v>
      </c>
      <c r="XL63" s="157">
        <v>32</v>
      </c>
      <c r="XM63" s="157">
        <v>31</v>
      </c>
      <c r="XN63" s="157">
        <v>1</v>
      </c>
      <c r="XO63" s="157">
        <v>0</v>
      </c>
      <c r="XP63" s="158">
        <f t="shared" si="88"/>
        <v>0.96875</v>
      </c>
      <c r="XQ63" s="132">
        <f t="shared" si="89"/>
        <v>0</v>
      </c>
      <c r="XS63" s="157" t="s">
        <v>78</v>
      </c>
      <c r="XT63" s="157">
        <v>32</v>
      </c>
      <c r="XU63" s="157">
        <v>31</v>
      </c>
      <c r="XV63" s="157">
        <v>1</v>
      </c>
      <c r="XW63" s="157">
        <v>0</v>
      </c>
      <c r="XX63" s="158">
        <f t="shared" si="90"/>
        <v>0.96875</v>
      </c>
      <c r="XY63" s="132">
        <f t="shared" si="91"/>
        <v>0</v>
      </c>
      <c r="YA63" s="157" t="s">
        <v>78</v>
      </c>
      <c r="YB63" s="157">
        <v>32</v>
      </c>
      <c r="YC63" s="157">
        <v>31</v>
      </c>
      <c r="YD63" s="157">
        <v>1</v>
      </c>
      <c r="YE63" s="157">
        <v>0</v>
      </c>
      <c r="YF63" s="158">
        <f t="shared" si="92"/>
        <v>0.96875</v>
      </c>
      <c r="YG63" s="132">
        <f t="shared" si="93"/>
        <v>0</v>
      </c>
      <c r="YI63" s="157" t="s">
        <v>78</v>
      </c>
      <c r="YJ63" s="157">
        <v>32</v>
      </c>
      <c r="YK63" s="157">
        <v>31</v>
      </c>
      <c r="YL63" s="157">
        <v>1</v>
      </c>
      <c r="YM63" s="157">
        <v>0</v>
      </c>
      <c r="YN63" s="158">
        <f t="shared" si="94"/>
        <v>0.96875</v>
      </c>
      <c r="YO63" s="132">
        <f t="shared" si="95"/>
        <v>0</v>
      </c>
      <c r="YQ63" s="157" t="s">
        <v>78</v>
      </c>
      <c r="YR63" s="157">
        <v>32</v>
      </c>
      <c r="YS63" s="157">
        <v>31</v>
      </c>
      <c r="YT63" s="157">
        <v>1</v>
      </c>
      <c r="YU63" s="157">
        <v>0</v>
      </c>
      <c r="YV63" s="158">
        <f t="shared" si="96"/>
        <v>0.96875</v>
      </c>
      <c r="YW63" s="132">
        <f t="shared" si="97"/>
        <v>0</v>
      </c>
      <c r="YY63" s="157" t="s">
        <v>78</v>
      </c>
      <c r="YZ63" s="157">
        <v>32</v>
      </c>
      <c r="ZA63" s="157">
        <v>31</v>
      </c>
      <c r="ZB63" s="157">
        <v>1</v>
      </c>
      <c r="ZC63" s="157">
        <v>0</v>
      </c>
      <c r="ZD63" s="158">
        <f t="shared" si="98"/>
        <v>0.96875</v>
      </c>
      <c r="ZE63" s="132">
        <f t="shared" si="99"/>
        <v>0</v>
      </c>
      <c r="ZG63" s="157" t="s">
        <v>78</v>
      </c>
      <c r="ZH63" s="157">
        <v>32</v>
      </c>
      <c r="ZI63" s="157">
        <v>31</v>
      </c>
      <c r="ZJ63" s="157">
        <v>1</v>
      </c>
      <c r="ZK63" s="157">
        <v>0</v>
      </c>
      <c r="ZL63" s="158">
        <f t="shared" si="100"/>
        <v>0.96875</v>
      </c>
      <c r="ZM63" s="132">
        <f t="shared" si="101"/>
        <v>0</v>
      </c>
      <c r="ZO63" s="157" t="s">
        <v>78</v>
      </c>
      <c r="ZP63" s="157">
        <v>32</v>
      </c>
      <c r="ZQ63" s="157">
        <v>31</v>
      </c>
      <c r="ZR63" s="157">
        <v>1</v>
      </c>
      <c r="ZS63" s="157">
        <v>0</v>
      </c>
      <c r="ZT63" s="158">
        <f t="shared" si="102"/>
        <v>0.96875</v>
      </c>
      <c r="ZU63" s="132">
        <f t="shared" si="103"/>
        <v>0</v>
      </c>
      <c r="ZW63" s="157" t="s">
        <v>78</v>
      </c>
      <c r="ZX63" s="157">
        <v>32</v>
      </c>
      <c r="ZY63" s="157">
        <v>31</v>
      </c>
      <c r="ZZ63" s="157">
        <v>1</v>
      </c>
      <c r="AAA63" s="157">
        <v>0</v>
      </c>
      <c r="AAB63" s="158">
        <f t="shared" si="104"/>
        <v>0.96875</v>
      </c>
      <c r="AAC63" s="132">
        <f t="shared" si="105"/>
        <v>0</v>
      </c>
      <c r="AAE63" s="157" t="s">
        <v>78</v>
      </c>
      <c r="AAF63" s="157">
        <v>32</v>
      </c>
      <c r="AAG63" s="157">
        <v>32</v>
      </c>
      <c r="AAH63" s="157">
        <v>0</v>
      </c>
      <c r="AAI63" s="157">
        <v>0</v>
      </c>
      <c r="AAJ63" s="158">
        <f t="shared" si="106"/>
        <v>1</v>
      </c>
      <c r="AAK63" s="132">
        <f t="shared" si="107"/>
        <v>3.125E-2</v>
      </c>
    </row>
    <row r="64" spans="1:713" ht="15">
      <c r="A64" s="19">
        <v>1</v>
      </c>
      <c r="B64" s="19"/>
      <c r="C64" s="18" t="s">
        <v>80</v>
      </c>
      <c r="D64" s="18">
        <v>20</v>
      </c>
      <c r="E64" s="18">
        <v>20</v>
      </c>
      <c r="F64" s="18">
        <v>0</v>
      </c>
      <c r="G64" s="18">
        <v>0</v>
      </c>
      <c r="H64" s="19">
        <v>1</v>
      </c>
      <c r="J64" s="99" t="s">
        <v>80</v>
      </c>
      <c r="K64" s="58">
        <v>20</v>
      </c>
      <c r="L64" s="58">
        <v>20</v>
      </c>
      <c r="M64" s="58">
        <v>0</v>
      </c>
      <c r="N64" s="58">
        <v>0</v>
      </c>
      <c r="O64" s="59">
        <v>1</v>
      </c>
      <c r="P64" s="59">
        <f t="shared" si="115"/>
        <v>0</v>
      </c>
      <c r="R64" s="18" t="s">
        <v>80</v>
      </c>
      <c r="S64" s="18">
        <v>20</v>
      </c>
      <c r="T64" s="18">
        <v>20</v>
      </c>
      <c r="U64" s="18">
        <v>0</v>
      </c>
      <c r="V64" s="18">
        <v>0</v>
      </c>
      <c r="W64" s="19">
        <v>1</v>
      </c>
      <c r="X64" s="19">
        <f t="shared" si="116"/>
        <v>0</v>
      </c>
      <c r="Z64" s="51" t="s">
        <v>80</v>
      </c>
      <c r="AA64" s="51">
        <v>20</v>
      </c>
      <c r="AB64" s="52">
        <v>20</v>
      </c>
      <c r="AC64" s="53">
        <v>0</v>
      </c>
      <c r="AD64" s="51">
        <v>0</v>
      </c>
      <c r="AE64" s="54">
        <v>1</v>
      </c>
      <c r="AF64" s="19">
        <f t="shared" si="117"/>
        <v>0</v>
      </c>
      <c r="AH64" s="19">
        <v>1</v>
      </c>
      <c r="AI64" s="19">
        <f t="shared" si="118"/>
        <v>0</v>
      </c>
      <c r="AK64" s="18" t="s">
        <v>85</v>
      </c>
      <c r="AL64" s="18">
        <v>3</v>
      </c>
      <c r="AM64" s="18">
        <v>3</v>
      </c>
      <c r="AN64" s="18">
        <v>0</v>
      </c>
      <c r="AO64" s="18">
        <v>0</v>
      </c>
      <c r="AP64" s="19">
        <f t="shared" si="119"/>
        <v>1</v>
      </c>
      <c r="AQ64" s="19">
        <f t="shared" si="137"/>
        <v>0</v>
      </c>
      <c r="AS64" s="18" t="s">
        <v>85</v>
      </c>
      <c r="AT64" s="18">
        <v>3</v>
      </c>
      <c r="AU64" s="18">
        <v>3</v>
      </c>
      <c r="AV64" s="18">
        <v>0</v>
      </c>
      <c r="AW64" s="18">
        <v>0</v>
      </c>
      <c r="AX64" s="19">
        <v>1</v>
      </c>
      <c r="AY64" s="19">
        <f t="shared" si="120"/>
        <v>0</v>
      </c>
      <c r="BA64" s="18" t="s">
        <v>85</v>
      </c>
      <c r="BB64" s="18">
        <v>3</v>
      </c>
      <c r="BC64" s="18">
        <v>3</v>
      </c>
      <c r="BD64" s="18">
        <v>0</v>
      </c>
      <c r="BE64" s="18">
        <v>0</v>
      </c>
      <c r="BF64" s="19">
        <v>1</v>
      </c>
      <c r="BG64" s="19">
        <f t="shared" si="121"/>
        <v>0</v>
      </c>
      <c r="BI64" s="18" t="s">
        <v>85</v>
      </c>
      <c r="BJ64" s="18">
        <v>3</v>
      </c>
      <c r="BK64" s="18">
        <v>3</v>
      </c>
      <c r="BL64" s="18">
        <v>0</v>
      </c>
      <c r="BM64" s="18">
        <v>0</v>
      </c>
      <c r="BN64" s="19">
        <v>1</v>
      </c>
      <c r="BO64" s="19">
        <f t="shared" si="122"/>
        <v>0</v>
      </c>
      <c r="BQ64" s="18" t="s">
        <v>85</v>
      </c>
      <c r="BR64" s="18">
        <v>3</v>
      </c>
      <c r="BS64" s="18">
        <v>3</v>
      </c>
      <c r="BT64" s="18">
        <v>0</v>
      </c>
      <c r="BU64" s="18">
        <v>0</v>
      </c>
      <c r="BV64" s="19">
        <v>1</v>
      </c>
      <c r="BW64" s="19">
        <f t="shared" si="123"/>
        <v>0</v>
      </c>
      <c r="BY64" s="18" t="s">
        <v>85</v>
      </c>
      <c r="BZ64" s="18">
        <v>3</v>
      </c>
      <c r="CA64" s="18">
        <v>3</v>
      </c>
      <c r="CB64" s="18">
        <v>0</v>
      </c>
      <c r="CC64" s="18">
        <v>0</v>
      </c>
      <c r="CD64" s="19">
        <v>1</v>
      </c>
      <c r="CE64" s="19">
        <f t="shared" si="124"/>
        <v>0</v>
      </c>
      <c r="CG64" s="2" t="s">
        <v>85</v>
      </c>
      <c r="CH64" s="2">
        <v>3</v>
      </c>
      <c r="CI64" s="2">
        <v>3</v>
      </c>
      <c r="CJ64" s="2">
        <v>0</v>
      </c>
      <c r="CK64" s="2">
        <v>0</v>
      </c>
      <c r="CL64" s="4">
        <v>1</v>
      </c>
      <c r="CM64" s="19">
        <f t="shared" si="125"/>
        <v>0</v>
      </c>
      <c r="CO64" s="2" t="s">
        <v>85</v>
      </c>
      <c r="CP64" s="2">
        <v>3</v>
      </c>
      <c r="CQ64" s="2">
        <v>3</v>
      </c>
      <c r="CR64" s="2">
        <v>0</v>
      </c>
      <c r="CS64" s="2">
        <v>0</v>
      </c>
      <c r="CT64" s="4">
        <v>1</v>
      </c>
      <c r="CU64" s="19">
        <f t="shared" si="126"/>
        <v>0</v>
      </c>
      <c r="CW64" s="2" t="s">
        <v>85</v>
      </c>
      <c r="CX64" s="2">
        <v>3</v>
      </c>
      <c r="CY64" s="2">
        <v>3</v>
      </c>
      <c r="CZ64" s="2">
        <v>0</v>
      </c>
      <c r="DA64" s="2">
        <v>0</v>
      </c>
      <c r="DB64" s="4">
        <v>1</v>
      </c>
      <c r="DC64" s="19">
        <f t="shared" si="127"/>
        <v>0</v>
      </c>
      <c r="DE64" s="2" t="s">
        <v>85</v>
      </c>
      <c r="DF64" s="2">
        <v>3</v>
      </c>
      <c r="DG64" s="2">
        <v>3</v>
      </c>
      <c r="DH64" s="2">
        <v>0</v>
      </c>
      <c r="DI64" s="2">
        <v>0</v>
      </c>
      <c r="DJ64" s="4">
        <v>1</v>
      </c>
      <c r="DK64" s="19">
        <f t="shared" si="128"/>
        <v>0</v>
      </c>
      <c r="DM64" s="2" t="s">
        <v>85</v>
      </c>
      <c r="DN64" s="2">
        <v>3</v>
      </c>
      <c r="DO64" s="2">
        <v>3</v>
      </c>
      <c r="DP64" s="2">
        <v>0</v>
      </c>
      <c r="DQ64" s="2">
        <v>0</v>
      </c>
      <c r="DR64" s="4">
        <v>1</v>
      </c>
      <c r="DS64" s="19">
        <f t="shared" si="129"/>
        <v>0</v>
      </c>
      <c r="DU64" s="2" t="s">
        <v>85</v>
      </c>
      <c r="DV64" s="2">
        <v>3</v>
      </c>
      <c r="DW64" s="2">
        <v>3</v>
      </c>
      <c r="DX64" s="2">
        <v>0</v>
      </c>
      <c r="DY64" s="2">
        <v>0</v>
      </c>
      <c r="DZ64" s="4">
        <v>1</v>
      </c>
      <c r="EA64" s="19">
        <f t="shared" si="130"/>
        <v>0</v>
      </c>
      <c r="EC64" s="2" t="s">
        <v>85</v>
      </c>
      <c r="ED64" s="2">
        <v>3</v>
      </c>
      <c r="EE64" s="2">
        <v>3</v>
      </c>
      <c r="EF64" s="2">
        <v>0</v>
      </c>
      <c r="EG64" s="2">
        <v>0</v>
      </c>
      <c r="EH64" s="4">
        <v>1</v>
      </c>
      <c r="EI64" s="19">
        <f t="shared" si="131"/>
        <v>0</v>
      </c>
      <c r="EK64" s="2" t="s">
        <v>85</v>
      </c>
      <c r="EL64" s="2">
        <v>3</v>
      </c>
      <c r="EM64" s="2">
        <v>3</v>
      </c>
      <c r="EN64" s="2">
        <v>0</v>
      </c>
      <c r="EO64" s="2">
        <v>0</v>
      </c>
      <c r="EP64" s="4">
        <v>1</v>
      </c>
      <c r="EQ64" s="19">
        <f t="shared" si="132"/>
        <v>0</v>
      </c>
      <c r="ES64" s="2" t="s">
        <v>85</v>
      </c>
      <c r="ET64" s="2">
        <v>3</v>
      </c>
      <c r="EU64" s="2">
        <v>3</v>
      </c>
      <c r="EV64" s="2">
        <v>0</v>
      </c>
      <c r="EW64" s="2">
        <v>0</v>
      </c>
      <c r="EX64" s="4">
        <v>1</v>
      </c>
      <c r="EY64" s="19">
        <f t="shared" si="133"/>
        <v>0</v>
      </c>
      <c r="FA64" s="2" t="s">
        <v>85</v>
      </c>
      <c r="FB64" s="2">
        <v>3</v>
      </c>
      <c r="FC64" s="2">
        <v>3</v>
      </c>
      <c r="FD64" s="2">
        <v>0</v>
      </c>
      <c r="FE64" s="2">
        <v>0</v>
      </c>
      <c r="FF64" s="4">
        <v>1</v>
      </c>
      <c r="FG64" s="19">
        <f t="shared" si="134"/>
        <v>0</v>
      </c>
      <c r="FI64" s="2" t="s">
        <v>85</v>
      </c>
      <c r="FJ64" s="2">
        <v>3</v>
      </c>
      <c r="FK64" s="2">
        <v>3</v>
      </c>
      <c r="FL64" s="2">
        <v>0</v>
      </c>
      <c r="FM64" s="2">
        <v>0</v>
      </c>
      <c r="FN64" s="4">
        <v>1</v>
      </c>
      <c r="FO64" s="19">
        <f t="shared" si="135"/>
        <v>0</v>
      </c>
      <c r="FQ64" s="2" t="s">
        <v>85</v>
      </c>
      <c r="FR64" s="2">
        <v>3</v>
      </c>
      <c r="FS64" s="2">
        <v>3</v>
      </c>
      <c r="FT64" s="2">
        <v>0</v>
      </c>
      <c r="FU64" s="2">
        <v>0</v>
      </c>
      <c r="FV64" s="4">
        <v>1</v>
      </c>
      <c r="FW64" s="19">
        <f t="shared" si="136"/>
        <v>0</v>
      </c>
      <c r="FY64" s="2" t="s">
        <v>85</v>
      </c>
      <c r="FZ64" s="2">
        <v>3</v>
      </c>
      <c r="GA64" s="2">
        <v>3</v>
      </c>
      <c r="GB64" s="2">
        <v>0</v>
      </c>
      <c r="GC64" s="2">
        <v>0</v>
      </c>
      <c r="GD64" s="4">
        <v>1</v>
      </c>
      <c r="GE64" s="19">
        <f t="shared" si="23"/>
        <v>0</v>
      </c>
      <c r="GG64" s="2" t="s">
        <v>85</v>
      </c>
      <c r="GH64" s="2">
        <v>3</v>
      </c>
      <c r="GI64" s="2">
        <v>3</v>
      </c>
      <c r="GJ64" s="2">
        <v>0</v>
      </c>
      <c r="GK64" s="2">
        <v>0</v>
      </c>
      <c r="GL64" s="4">
        <v>1</v>
      </c>
      <c r="GM64" s="19">
        <f t="shared" si="24"/>
        <v>0</v>
      </c>
      <c r="GO64" s="2" t="s">
        <v>85</v>
      </c>
      <c r="GP64" s="2">
        <v>3</v>
      </c>
      <c r="GQ64" s="2">
        <v>3</v>
      </c>
      <c r="GR64" s="2">
        <v>0</v>
      </c>
      <c r="GS64" s="2">
        <v>0</v>
      </c>
      <c r="GT64" s="4">
        <v>1</v>
      </c>
      <c r="GU64" s="19">
        <f t="shared" si="25"/>
        <v>0</v>
      </c>
      <c r="GW64" s="2" t="s">
        <v>85</v>
      </c>
      <c r="GX64" s="2">
        <v>3</v>
      </c>
      <c r="GY64" s="2">
        <v>3</v>
      </c>
      <c r="GZ64" s="2">
        <v>0</v>
      </c>
      <c r="HA64" s="2">
        <v>0</v>
      </c>
      <c r="HB64" s="4">
        <v>1</v>
      </c>
      <c r="HC64" s="19">
        <f t="shared" si="26"/>
        <v>0</v>
      </c>
      <c r="HE64" s="2" t="s">
        <v>85</v>
      </c>
      <c r="HF64" s="2">
        <v>3</v>
      </c>
      <c r="HG64" s="2">
        <v>3</v>
      </c>
      <c r="HH64" s="2">
        <v>0</v>
      </c>
      <c r="HI64" s="2">
        <v>0</v>
      </c>
      <c r="HJ64" s="4">
        <v>1</v>
      </c>
      <c r="HK64" s="19">
        <f t="shared" si="27"/>
        <v>0</v>
      </c>
      <c r="HM64" s="2" t="s">
        <v>79</v>
      </c>
      <c r="HN64" s="2">
        <v>160</v>
      </c>
      <c r="HO64" s="2">
        <v>32</v>
      </c>
      <c r="HP64" s="2">
        <v>128</v>
      </c>
      <c r="HQ64" s="2">
        <v>0</v>
      </c>
      <c r="HR64" s="4">
        <v>0.2</v>
      </c>
      <c r="HS64" s="19">
        <f>HR64-HJ62</f>
        <v>0</v>
      </c>
      <c r="HU64" s="2" t="s">
        <v>79</v>
      </c>
      <c r="HV64" s="2">
        <v>160</v>
      </c>
      <c r="HW64" s="2">
        <v>32</v>
      </c>
      <c r="HX64" s="2">
        <v>128</v>
      </c>
      <c r="HY64" s="2">
        <v>0</v>
      </c>
      <c r="HZ64" s="4">
        <v>0.2</v>
      </c>
      <c r="IA64" s="19">
        <f t="shared" si="29"/>
        <v>0</v>
      </c>
      <c r="IC64" s="2" t="s">
        <v>79</v>
      </c>
      <c r="ID64" s="2">
        <v>160</v>
      </c>
      <c r="IE64" s="2">
        <v>32</v>
      </c>
      <c r="IF64" s="2">
        <v>128</v>
      </c>
      <c r="IG64" s="2">
        <v>0</v>
      </c>
      <c r="IH64" s="4">
        <v>0.2</v>
      </c>
      <c r="II64" s="19">
        <f t="shared" si="30"/>
        <v>0</v>
      </c>
      <c r="IK64" s="2" t="s">
        <v>79</v>
      </c>
      <c r="IL64" s="2">
        <v>160</v>
      </c>
      <c r="IM64" s="2">
        <v>32</v>
      </c>
      <c r="IN64" s="2">
        <v>128</v>
      </c>
      <c r="IO64" s="2">
        <v>0</v>
      </c>
      <c r="IP64" s="4">
        <v>0.2</v>
      </c>
      <c r="IQ64" s="19">
        <f t="shared" si="31"/>
        <v>0</v>
      </c>
      <c r="IS64" s="2" t="s">
        <v>79</v>
      </c>
      <c r="IT64" s="2">
        <v>160</v>
      </c>
      <c r="IU64" s="2">
        <v>32</v>
      </c>
      <c r="IV64" s="2">
        <v>47</v>
      </c>
      <c r="IW64" s="2">
        <v>81</v>
      </c>
      <c r="IX64" s="4">
        <v>0.2</v>
      </c>
      <c r="IY64" s="19">
        <f t="shared" si="32"/>
        <v>0</v>
      </c>
      <c r="JA64" s="2" t="s">
        <v>79</v>
      </c>
      <c r="JB64" s="2">
        <v>160</v>
      </c>
      <c r="JC64" s="2">
        <v>32</v>
      </c>
      <c r="JD64" s="2">
        <v>47</v>
      </c>
      <c r="JE64" s="2">
        <v>81</v>
      </c>
      <c r="JF64" s="4">
        <v>0.2</v>
      </c>
      <c r="JG64" s="19">
        <f t="shared" si="33"/>
        <v>0</v>
      </c>
      <c r="JI64" s="2" t="s">
        <v>79</v>
      </c>
      <c r="JJ64" s="2">
        <v>160</v>
      </c>
      <c r="JK64" s="2">
        <v>32</v>
      </c>
      <c r="JL64" s="2">
        <v>47</v>
      </c>
      <c r="JM64" s="2">
        <v>81</v>
      </c>
      <c r="JN64" s="4">
        <v>0.2</v>
      </c>
      <c r="JO64" s="19">
        <f t="shared" si="34"/>
        <v>0</v>
      </c>
      <c r="JQ64" s="2" t="s">
        <v>79</v>
      </c>
      <c r="JR64" s="2">
        <v>160</v>
      </c>
      <c r="JS64" s="2">
        <v>32</v>
      </c>
      <c r="JT64" s="2">
        <v>47</v>
      </c>
      <c r="JU64" s="2">
        <v>81</v>
      </c>
      <c r="JV64" s="4">
        <v>0.2</v>
      </c>
      <c r="JW64" s="19">
        <f t="shared" si="35"/>
        <v>0</v>
      </c>
      <c r="JY64" s="2" t="s">
        <v>79</v>
      </c>
      <c r="JZ64" s="2">
        <v>160</v>
      </c>
      <c r="KA64" s="2">
        <v>32</v>
      </c>
      <c r="KB64" s="2">
        <v>47</v>
      </c>
      <c r="KC64" s="2">
        <v>81</v>
      </c>
      <c r="KD64" s="4">
        <v>0.2</v>
      </c>
      <c r="KE64" s="19">
        <f t="shared" si="36"/>
        <v>0</v>
      </c>
      <c r="KG64" s="2" t="s">
        <v>79</v>
      </c>
      <c r="KH64" s="2">
        <v>160</v>
      </c>
      <c r="KI64" s="2">
        <v>32</v>
      </c>
      <c r="KJ64" s="2">
        <v>47</v>
      </c>
      <c r="KK64" s="2">
        <v>81</v>
      </c>
      <c r="KL64" s="4">
        <v>0.2</v>
      </c>
      <c r="KM64" s="19">
        <f t="shared" si="37"/>
        <v>0</v>
      </c>
      <c r="KO64" s="2" t="s">
        <v>79</v>
      </c>
      <c r="KP64" s="2">
        <v>160</v>
      </c>
      <c r="KQ64" s="2">
        <v>32</v>
      </c>
      <c r="KR64" s="7">
        <v>48</v>
      </c>
      <c r="KS64" s="2">
        <v>80</v>
      </c>
      <c r="KT64" s="4">
        <v>0.2</v>
      </c>
      <c r="KU64" s="19">
        <f t="shared" si="38"/>
        <v>0</v>
      </c>
      <c r="KW64" s="2" t="s">
        <v>79</v>
      </c>
      <c r="KX64" s="2">
        <v>160</v>
      </c>
      <c r="KY64" s="2">
        <v>32</v>
      </c>
      <c r="KZ64" s="2">
        <v>47</v>
      </c>
      <c r="LA64" s="7">
        <v>81</v>
      </c>
      <c r="LB64" s="4">
        <v>0.2</v>
      </c>
      <c r="LC64" s="19">
        <f t="shared" si="39"/>
        <v>0</v>
      </c>
      <c r="LE64" s="2" t="s">
        <v>79</v>
      </c>
      <c r="LF64" s="2">
        <v>160</v>
      </c>
      <c r="LG64" s="2">
        <v>32</v>
      </c>
      <c r="LH64" s="2">
        <v>47</v>
      </c>
      <c r="LI64" s="2">
        <v>81</v>
      </c>
      <c r="LJ64" s="4">
        <v>0.2</v>
      </c>
      <c r="LK64" s="19">
        <f t="shared" si="40"/>
        <v>0</v>
      </c>
      <c r="LM64" s="2" t="s">
        <v>79</v>
      </c>
      <c r="LN64" s="2">
        <v>160</v>
      </c>
      <c r="LO64" s="2">
        <v>32</v>
      </c>
      <c r="LP64" s="2">
        <v>47</v>
      </c>
      <c r="LQ64" s="2">
        <v>81</v>
      </c>
      <c r="LR64" s="4">
        <v>0.2</v>
      </c>
      <c r="LS64" s="19">
        <f t="shared" si="41"/>
        <v>0</v>
      </c>
      <c r="LU64" s="2" t="s">
        <v>79</v>
      </c>
      <c r="LV64" s="2">
        <v>160</v>
      </c>
      <c r="LW64" s="2">
        <v>32</v>
      </c>
      <c r="LX64" s="2">
        <v>48</v>
      </c>
      <c r="LY64" s="2">
        <v>80</v>
      </c>
      <c r="LZ64" s="4">
        <v>0.2</v>
      </c>
      <c r="MA64" s="19">
        <f t="shared" si="42"/>
        <v>0</v>
      </c>
      <c r="MC64" s="2" t="s">
        <v>79</v>
      </c>
      <c r="MD64" s="2">
        <v>160</v>
      </c>
      <c r="ME64" s="2">
        <v>32</v>
      </c>
      <c r="MF64" s="2">
        <v>49</v>
      </c>
      <c r="MG64" s="2">
        <v>79</v>
      </c>
      <c r="MH64" s="4">
        <f t="shared" si="108"/>
        <v>0.2</v>
      </c>
      <c r="MI64" s="19">
        <f t="shared" si="43"/>
        <v>0</v>
      </c>
      <c r="MK64" s="2" t="s">
        <v>79</v>
      </c>
      <c r="ML64" s="2">
        <v>160</v>
      </c>
      <c r="MM64" s="2">
        <v>32</v>
      </c>
      <c r="MN64" s="2">
        <v>49</v>
      </c>
      <c r="MO64" s="2">
        <v>79</v>
      </c>
      <c r="MP64" s="4">
        <v>0.2</v>
      </c>
      <c r="MQ64" s="19">
        <f t="shared" si="109"/>
        <v>0</v>
      </c>
      <c r="MS64" s="2" t="s">
        <v>79</v>
      </c>
      <c r="MT64" s="2">
        <v>160</v>
      </c>
      <c r="MU64" s="2">
        <v>32</v>
      </c>
      <c r="MV64" s="2">
        <v>47</v>
      </c>
      <c r="MW64" s="2">
        <v>81</v>
      </c>
      <c r="MX64" s="4">
        <v>0.2</v>
      </c>
      <c r="MY64" s="19">
        <f t="shared" si="44"/>
        <v>0</v>
      </c>
      <c r="NA64" s="2" t="s">
        <v>79</v>
      </c>
      <c r="NB64" s="2">
        <v>160</v>
      </c>
      <c r="NC64" s="2">
        <v>32</v>
      </c>
      <c r="ND64" s="2">
        <v>47</v>
      </c>
      <c r="NE64" s="2">
        <v>81</v>
      </c>
      <c r="NF64" s="4">
        <v>0.2</v>
      </c>
      <c r="NG64" s="19">
        <f t="shared" si="45"/>
        <v>0</v>
      </c>
      <c r="NI64" s="2" t="s">
        <v>79</v>
      </c>
      <c r="NJ64" s="2">
        <v>160</v>
      </c>
      <c r="NK64" s="2">
        <v>32</v>
      </c>
      <c r="NL64" s="2">
        <v>47</v>
      </c>
      <c r="NM64" s="2">
        <v>81</v>
      </c>
      <c r="NN64" s="4">
        <v>0.2</v>
      </c>
      <c r="NO64" s="19">
        <f t="shared" si="46"/>
        <v>0</v>
      </c>
      <c r="NQ64" s="2" t="s">
        <v>79</v>
      </c>
      <c r="NR64" s="2">
        <v>160</v>
      </c>
      <c r="NS64" s="2">
        <v>32</v>
      </c>
      <c r="NT64" s="2">
        <v>47</v>
      </c>
      <c r="NU64" s="2">
        <v>81</v>
      </c>
      <c r="NV64" s="4">
        <v>0.2</v>
      </c>
      <c r="NW64" s="19">
        <f t="shared" si="47"/>
        <v>0</v>
      </c>
      <c r="NY64" s="2" t="s">
        <v>79</v>
      </c>
      <c r="NZ64" s="2">
        <v>160</v>
      </c>
      <c r="OA64" s="2">
        <v>32</v>
      </c>
      <c r="OB64" s="2">
        <v>47</v>
      </c>
      <c r="OC64" s="2">
        <v>81</v>
      </c>
      <c r="OD64" s="4">
        <v>0.2</v>
      </c>
      <c r="OE64" s="19">
        <f t="shared" si="48"/>
        <v>0</v>
      </c>
      <c r="OG64" s="2" t="s">
        <v>79</v>
      </c>
      <c r="OH64" s="2">
        <v>160</v>
      </c>
      <c r="OI64" s="2">
        <v>32</v>
      </c>
      <c r="OJ64" s="2">
        <v>47</v>
      </c>
      <c r="OK64" s="2">
        <v>81</v>
      </c>
      <c r="OL64" s="4">
        <v>0.2</v>
      </c>
      <c r="OM64" s="19">
        <f t="shared" si="138"/>
        <v>0</v>
      </c>
      <c r="OO64" s="2" t="s">
        <v>79</v>
      </c>
      <c r="OP64" s="2">
        <v>160</v>
      </c>
      <c r="OQ64" s="2">
        <v>32</v>
      </c>
      <c r="OR64" s="2">
        <v>47</v>
      </c>
      <c r="OS64" s="2">
        <v>81</v>
      </c>
      <c r="OT64" s="4">
        <f t="shared" si="110"/>
        <v>0.2</v>
      </c>
      <c r="OU64" s="19">
        <f t="shared" si="50"/>
        <v>0</v>
      </c>
      <c r="OW64" s="129" t="s">
        <v>79</v>
      </c>
      <c r="OX64" s="129">
        <v>160</v>
      </c>
      <c r="OY64" s="129">
        <v>32</v>
      </c>
      <c r="OZ64" s="129">
        <v>47</v>
      </c>
      <c r="PA64" s="129">
        <v>81</v>
      </c>
      <c r="PB64" s="135">
        <v>0.2</v>
      </c>
      <c r="PC64" s="132">
        <v>0</v>
      </c>
      <c r="PD64" s="129"/>
      <c r="PE64" s="129" t="s">
        <v>79</v>
      </c>
      <c r="PF64" s="129">
        <v>160</v>
      </c>
      <c r="PG64" s="129">
        <v>32</v>
      </c>
      <c r="PH64" s="129">
        <v>47</v>
      </c>
      <c r="PI64" s="129">
        <v>81</v>
      </c>
      <c r="PJ64" s="135">
        <v>0.2</v>
      </c>
      <c r="PK64" s="132">
        <v>0</v>
      </c>
      <c r="PM64" s="156" t="s">
        <v>79</v>
      </c>
      <c r="PN64" s="156">
        <v>160</v>
      </c>
      <c r="PO64" s="156">
        <v>32</v>
      </c>
      <c r="PP64" s="156">
        <v>47</v>
      </c>
      <c r="PQ64" s="156">
        <v>81</v>
      </c>
      <c r="PR64" s="162">
        <v>0.2</v>
      </c>
      <c r="PS64" s="132">
        <f t="shared" si="51"/>
        <v>0</v>
      </c>
      <c r="PT64" s="121"/>
      <c r="PU64" s="156" t="s">
        <v>266</v>
      </c>
      <c r="PV64" s="156">
        <v>160</v>
      </c>
      <c r="PW64" s="156">
        <v>32</v>
      </c>
      <c r="PX64" s="156">
        <v>47</v>
      </c>
      <c r="PY64" s="156">
        <v>81</v>
      </c>
      <c r="PZ64" s="162">
        <v>0.97</v>
      </c>
      <c r="QA64" s="132">
        <f t="shared" si="52"/>
        <v>0.77</v>
      </c>
      <c r="QB64" s="121"/>
      <c r="QC64" s="156" t="s">
        <v>266</v>
      </c>
      <c r="QD64" s="156">
        <v>160</v>
      </c>
      <c r="QE64" s="156">
        <v>32</v>
      </c>
      <c r="QF64" s="156">
        <v>47</v>
      </c>
      <c r="QG64" s="156">
        <v>81</v>
      </c>
      <c r="QH64" s="162">
        <v>0.2</v>
      </c>
      <c r="QI64" s="132">
        <f t="shared" si="53"/>
        <v>-0.77</v>
      </c>
      <c r="QJ64" s="121"/>
      <c r="QK64" s="156" t="s">
        <v>266</v>
      </c>
      <c r="QL64" s="156">
        <v>160</v>
      </c>
      <c r="QM64" s="156">
        <v>32</v>
      </c>
      <c r="QN64" s="156">
        <v>47</v>
      </c>
      <c r="QO64" s="156">
        <v>81</v>
      </c>
      <c r="QP64" s="162">
        <v>0.2</v>
      </c>
      <c r="QQ64" s="132">
        <f t="shared" si="54"/>
        <v>0</v>
      </c>
      <c r="QR64" s="121"/>
      <c r="QS64" s="156" t="s">
        <v>266</v>
      </c>
      <c r="QT64" s="156">
        <v>160</v>
      </c>
      <c r="QU64" s="156">
        <v>32</v>
      </c>
      <c r="QV64" s="156">
        <v>47</v>
      </c>
      <c r="QW64" s="156">
        <v>81</v>
      </c>
      <c r="QX64" s="162">
        <v>0.2</v>
      </c>
      <c r="QY64" s="158">
        <f t="shared" si="55"/>
        <v>0</v>
      </c>
      <c r="QZ64" s="121"/>
      <c r="RA64" s="156" t="s">
        <v>266</v>
      </c>
      <c r="RB64" s="156">
        <v>160</v>
      </c>
      <c r="RC64" s="156">
        <v>32</v>
      </c>
      <c r="RD64" s="156">
        <v>48</v>
      </c>
      <c r="RE64" s="156">
        <v>80</v>
      </c>
      <c r="RF64" s="162">
        <v>0.2</v>
      </c>
      <c r="RG64" s="132">
        <f t="shared" si="56"/>
        <v>0</v>
      </c>
      <c r="RH64" s="121"/>
      <c r="RI64" s="121"/>
      <c r="RJ64" s="156" t="s">
        <v>266</v>
      </c>
      <c r="RK64" s="156">
        <v>160</v>
      </c>
      <c r="RL64" s="156">
        <v>32</v>
      </c>
      <c r="RM64" s="156">
        <v>47</v>
      </c>
      <c r="RN64" s="156">
        <v>81</v>
      </c>
      <c r="RO64" s="162">
        <f t="shared" si="57"/>
        <v>0.2</v>
      </c>
      <c r="RP64" s="132">
        <f t="shared" si="58"/>
        <v>0</v>
      </c>
      <c r="RQ64" s="121"/>
      <c r="RR64" s="121"/>
      <c r="RS64" s="121"/>
      <c r="RT64" s="121"/>
      <c r="RU64" s="121"/>
      <c r="RV64" s="121"/>
      <c r="RW64" s="132"/>
      <c r="RX64" s="121"/>
      <c r="RY64" s="121"/>
      <c r="RZ64" s="121"/>
      <c r="SA64" s="121"/>
      <c r="SB64" s="121"/>
      <c r="SC64" s="121"/>
      <c r="SD64" s="132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U64" s="157" t="s">
        <v>266</v>
      </c>
      <c r="SV64" s="157">
        <v>160</v>
      </c>
      <c r="SW64" s="157">
        <v>32</v>
      </c>
      <c r="SX64" s="157">
        <v>49</v>
      </c>
      <c r="SY64" s="157">
        <v>79</v>
      </c>
      <c r="SZ64" s="158">
        <f t="shared" si="111"/>
        <v>0.2</v>
      </c>
      <c r="TA64" s="132">
        <f t="shared" si="59"/>
        <v>0</v>
      </c>
      <c r="TC64" s="157" t="s">
        <v>266</v>
      </c>
      <c r="TD64" s="157">
        <v>160</v>
      </c>
      <c r="TE64" s="157">
        <v>32</v>
      </c>
      <c r="TF64" s="157">
        <v>49</v>
      </c>
      <c r="TG64" s="157">
        <v>79</v>
      </c>
      <c r="TH64" s="158">
        <f t="shared" si="60"/>
        <v>0.2</v>
      </c>
      <c r="TI64" s="132">
        <f t="shared" si="61"/>
        <v>0</v>
      </c>
      <c r="TK64" s="157" t="s">
        <v>266</v>
      </c>
      <c r="TL64" s="157">
        <v>160</v>
      </c>
      <c r="TM64" s="157">
        <v>32</v>
      </c>
      <c r="TN64" s="157">
        <v>49</v>
      </c>
      <c r="TO64" s="157">
        <v>79</v>
      </c>
      <c r="TP64" s="158">
        <f t="shared" si="62"/>
        <v>0.2</v>
      </c>
      <c r="TQ64" s="132">
        <f t="shared" si="63"/>
        <v>0</v>
      </c>
      <c r="TS64" s="157" t="s">
        <v>266</v>
      </c>
      <c r="TT64" s="157">
        <v>160</v>
      </c>
      <c r="TU64" s="157">
        <v>32</v>
      </c>
      <c r="TV64" s="157">
        <v>47</v>
      </c>
      <c r="TW64" s="157">
        <v>81</v>
      </c>
      <c r="TX64" s="158">
        <f t="shared" si="64"/>
        <v>0.2</v>
      </c>
      <c r="TY64" s="132">
        <f t="shared" si="65"/>
        <v>0</v>
      </c>
      <c r="UA64" s="157" t="s">
        <v>266</v>
      </c>
      <c r="UB64" s="157">
        <v>160</v>
      </c>
      <c r="UC64" s="157">
        <v>32</v>
      </c>
      <c r="UD64" s="157">
        <v>47</v>
      </c>
      <c r="UE64" s="157">
        <v>81</v>
      </c>
      <c r="UF64" s="158">
        <f t="shared" si="66"/>
        <v>0.2</v>
      </c>
      <c r="UG64" s="132">
        <f t="shared" si="67"/>
        <v>0</v>
      </c>
      <c r="UI64" s="157" t="s">
        <v>266</v>
      </c>
      <c r="UJ64" s="157">
        <v>160</v>
      </c>
      <c r="UK64" s="157">
        <v>32</v>
      </c>
      <c r="UL64" s="157">
        <v>47</v>
      </c>
      <c r="UM64" s="157">
        <v>81</v>
      </c>
      <c r="UN64" s="158">
        <f t="shared" si="68"/>
        <v>0.2</v>
      </c>
      <c r="UO64" s="132">
        <f t="shared" si="69"/>
        <v>0</v>
      </c>
      <c r="UQ64" s="157" t="s">
        <v>266</v>
      </c>
      <c r="UR64" s="157">
        <v>160</v>
      </c>
      <c r="US64" s="157">
        <v>32</v>
      </c>
      <c r="UT64" s="157">
        <v>47</v>
      </c>
      <c r="UU64" s="157">
        <v>81</v>
      </c>
      <c r="UV64" s="158">
        <f t="shared" si="70"/>
        <v>0.2</v>
      </c>
      <c r="UW64" s="132">
        <f t="shared" si="71"/>
        <v>0</v>
      </c>
      <c r="UY64" s="157" t="s">
        <v>266</v>
      </c>
      <c r="UZ64" s="157">
        <v>160</v>
      </c>
      <c r="VA64" s="157">
        <v>32</v>
      </c>
      <c r="VB64" s="157">
        <v>47</v>
      </c>
      <c r="VC64" s="157">
        <v>81</v>
      </c>
      <c r="VD64" s="158">
        <f t="shared" si="72"/>
        <v>0.2</v>
      </c>
      <c r="VE64" s="132">
        <f t="shared" si="73"/>
        <v>0</v>
      </c>
      <c r="VG64" s="157" t="s">
        <v>266</v>
      </c>
      <c r="VH64" s="157">
        <v>160</v>
      </c>
      <c r="VI64" s="157">
        <v>32</v>
      </c>
      <c r="VJ64" s="157">
        <v>47</v>
      </c>
      <c r="VK64" s="157">
        <v>81</v>
      </c>
      <c r="VL64" s="158">
        <f t="shared" si="74"/>
        <v>0.2</v>
      </c>
      <c r="VM64" s="132">
        <f t="shared" si="75"/>
        <v>0</v>
      </c>
      <c r="VO64" s="157" t="s">
        <v>266</v>
      </c>
      <c r="VP64" s="157">
        <v>160</v>
      </c>
      <c r="VQ64" s="157">
        <v>32</v>
      </c>
      <c r="VR64" s="157">
        <v>47</v>
      </c>
      <c r="VS64" s="157">
        <v>81</v>
      </c>
      <c r="VT64" s="158">
        <f t="shared" si="76"/>
        <v>0.2</v>
      </c>
      <c r="VU64" s="132">
        <f t="shared" si="77"/>
        <v>0</v>
      </c>
      <c r="VW64" s="157" t="s">
        <v>266</v>
      </c>
      <c r="VX64" s="157">
        <v>160</v>
      </c>
      <c r="VY64" s="157">
        <v>32</v>
      </c>
      <c r="VZ64" s="157">
        <v>47</v>
      </c>
      <c r="WA64" s="157">
        <v>81</v>
      </c>
      <c r="WB64" s="158">
        <f t="shared" si="78"/>
        <v>0.2</v>
      </c>
      <c r="WC64" s="132">
        <f t="shared" si="79"/>
        <v>0</v>
      </c>
      <c r="WE64" s="157" t="s">
        <v>266</v>
      </c>
      <c r="WF64" s="157">
        <v>160</v>
      </c>
      <c r="WG64" s="157">
        <v>32</v>
      </c>
      <c r="WH64" s="157">
        <v>47</v>
      </c>
      <c r="WI64" s="157">
        <v>81</v>
      </c>
      <c r="WJ64" s="158">
        <f t="shared" si="112"/>
        <v>0.2</v>
      </c>
      <c r="WK64" s="132">
        <f t="shared" si="113"/>
        <v>0</v>
      </c>
      <c r="WM64" s="157" t="s">
        <v>266</v>
      </c>
      <c r="WN64" s="157">
        <v>160</v>
      </c>
      <c r="WO64" s="157">
        <v>32</v>
      </c>
      <c r="WP64" s="157">
        <v>49</v>
      </c>
      <c r="WQ64" s="157">
        <v>79</v>
      </c>
      <c r="WR64" s="158">
        <f t="shared" si="82"/>
        <v>0.2</v>
      </c>
      <c r="WS64" s="132">
        <f t="shared" si="83"/>
        <v>0</v>
      </c>
      <c r="WU64" s="157" t="s">
        <v>266</v>
      </c>
      <c r="WV64" s="157">
        <v>160</v>
      </c>
      <c r="WW64" s="157">
        <v>32</v>
      </c>
      <c r="WX64" s="157">
        <v>47</v>
      </c>
      <c r="WY64" s="157">
        <v>81</v>
      </c>
      <c r="WZ64" s="158">
        <f t="shared" si="84"/>
        <v>0.2</v>
      </c>
      <c r="XA64" s="132">
        <f t="shared" si="85"/>
        <v>0</v>
      </c>
      <c r="XC64" s="157" t="s">
        <v>266</v>
      </c>
      <c r="XD64" s="157">
        <v>160</v>
      </c>
      <c r="XE64" s="157">
        <v>32</v>
      </c>
      <c r="XF64" s="157">
        <v>47</v>
      </c>
      <c r="XG64" s="157">
        <v>81</v>
      </c>
      <c r="XH64" s="158">
        <f t="shared" si="86"/>
        <v>0.2</v>
      </c>
      <c r="XI64" s="132">
        <f t="shared" si="87"/>
        <v>0</v>
      </c>
      <c r="XK64" s="157" t="s">
        <v>266</v>
      </c>
      <c r="XL64" s="157">
        <v>160</v>
      </c>
      <c r="XM64" s="157">
        <v>32</v>
      </c>
      <c r="XN64" s="157">
        <v>47</v>
      </c>
      <c r="XO64" s="157">
        <v>81</v>
      </c>
      <c r="XP64" s="158">
        <f t="shared" si="88"/>
        <v>0.2</v>
      </c>
      <c r="XQ64" s="132">
        <f t="shared" si="89"/>
        <v>0</v>
      </c>
      <c r="XS64" s="157" t="s">
        <v>266</v>
      </c>
      <c r="XT64" s="157">
        <v>160</v>
      </c>
      <c r="XU64" s="157">
        <v>32</v>
      </c>
      <c r="XV64" s="157">
        <v>47</v>
      </c>
      <c r="XW64" s="157">
        <v>81</v>
      </c>
      <c r="XX64" s="158">
        <f t="shared" si="90"/>
        <v>0.2</v>
      </c>
      <c r="XY64" s="132">
        <f t="shared" si="91"/>
        <v>0</v>
      </c>
      <c r="YA64" s="157" t="s">
        <v>266</v>
      </c>
      <c r="YB64" s="157">
        <v>160</v>
      </c>
      <c r="YC64" s="157">
        <v>32</v>
      </c>
      <c r="YD64" s="157">
        <v>47</v>
      </c>
      <c r="YE64" s="157">
        <v>81</v>
      </c>
      <c r="YF64" s="158">
        <f t="shared" si="92"/>
        <v>0.2</v>
      </c>
      <c r="YG64" s="132">
        <f t="shared" si="93"/>
        <v>0</v>
      </c>
      <c r="YI64" s="157" t="s">
        <v>266</v>
      </c>
      <c r="YJ64" s="157">
        <v>160</v>
      </c>
      <c r="YK64" s="157">
        <v>32</v>
      </c>
      <c r="YL64" s="157">
        <v>47</v>
      </c>
      <c r="YM64" s="157">
        <v>81</v>
      </c>
      <c r="YN64" s="158">
        <f t="shared" si="94"/>
        <v>0.2</v>
      </c>
      <c r="YO64" s="132">
        <f t="shared" si="95"/>
        <v>0</v>
      </c>
      <c r="YQ64" s="157" t="s">
        <v>266</v>
      </c>
      <c r="YR64" s="157">
        <v>160</v>
      </c>
      <c r="YS64" s="157">
        <v>32</v>
      </c>
      <c r="YT64" s="157">
        <v>49</v>
      </c>
      <c r="YU64" s="157">
        <v>79</v>
      </c>
      <c r="YV64" s="158">
        <f t="shared" si="96"/>
        <v>0.2</v>
      </c>
      <c r="YW64" s="132">
        <f t="shared" si="97"/>
        <v>0</v>
      </c>
      <c r="YY64" s="157" t="s">
        <v>266</v>
      </c>
      <c r="YZ64" s="157">
        <v>160</v>
      </c>
      <c r="ZA64" s="157">
        <v>32</v>
      </c>
      <c r="ZB64" s="157">
        <v>47</v>
      </c>
      <c r="ZC64" s="157">
        <v>81</v>
      </c>
      <c r="ZD64" s="158">
        <f t="shared" si="98"/>
        <v>0.2</v>
      </c>
      <c r="ZE64" s="132">
        <f t="shared" si="99"/>
        <v>0</v>
      </c>
      <c r="ZG64" s="157" t="s">
        <v>266</v>
      </c>
      <c r="ZH64" s="157">
        <v>160</v>
      </c>
      <c r="ZI64" s="157">
        <v>32</v>
      </c>
      <c r="ZJ64" s="157">
        <v>47</v>
      </c>
      <c r="ZK64" s="157">
        <v>81</v>
      </c>
      <c r="ZL64" s="158">
        <f t="shared" si="100"/>
        <v>0.2</v>
      </c>
      <c r="ZM64" s="132">
        <f t="shared" si="101"/>
        <v>0</v>
      </c>
      <c r="ZO64" s="157" t="s">
        <v>266</v>
      </c>
      <c r="ZP64" s="157">
        <v>160</v>
      </c>
      <c r="ZQ64" s="157">
        <v>32</v>
      </c>
      <c r="ZR64" s="157">
        <v>47</v>
      </c>
      <c r="ZS64" s="157">
        <v>81</v>
      </c>
      <c r="ZT64" s="158">
        <f t="shared" si="102"/>
        <v>0.2</v>
      </c>
      <c r="ZU64" s="132">
        <f t="shared" si="103"/>
        <v>0</v>
      </c>
      <c r="ZW64" s="157" t="s">
        <v>266</v>
      </c>
      <c r="ZX64" s="157">
        <v>160</v>
      </c>
      <c r="ZY64" s="157">
        <v>32</v>
      </c>
      <c r="ZZ64" s="157">
        <v>47</v>
      </c>
      <c r="AAA64" s="157">
        <v>81</v>
      </c>
      <c r="AAB64" s="158">
        <f t="shared" si="104"/>
        <v>0.2</v>
      </c>
      <c r="AAC64" s="132">
        <f t="shared" si="105"/>
        <v>0</v>
      </c>
      <c r="AAE64" s="157" t="s">
        <v>266</v>
      </c>
      <c r="AAF64" s="157">
        <v>160</v>
      </c>
      <c r="AAG64" s="157">
        <v>32</v>
      </c>
      <c r="AAH64" s="157">
        <v>47</v>
      </c>
      <c r="AAI64" s="157">
        <v>81</v>
      </c>
      <c r="AAJ64" s="158">
        <f t="shared" si="106"/>
        <v>0.2</v>
      </c>
      <c r="AAK64" s="132">
        <f t="shared" si="107"/>
        <v>0</v>
      </c>
    </row>
    <row r="65" spans="1:713" ht="15">
      <c r="A65" s="19">
        <v>1</v>
      </c>
      <c r="B65" s="19"/>
      <c r="C65" s="18" t="s">
        <v>85</v>
      </c>
      <c r="D65" s="18">
        <v>3</v>
      </c>
      <c r="E65" s="18">
        <v>3</v>
      </c>
      <c r="F65" s="18">
        <v>0</v>
      </c>
      <c r="G65" s="18">
        <v>0</v>
      </c>
      <c r="H65" s="19">
        <v>1</v>
      </c>
      <c r="J65" s="58" t="s">
        <v>85</v>
      </c>
      <c r="K65" s="58">
        <v>3</v>
      </c>
      <c r="L65" s="58">
        <v>3</v>
      </c>
      <c r="M65" s="58">
        <v>0</v>
      </c>
      <c r="N65" s="58">
        <v>0</v>
      </c>
      <c r="O65" s="59">
        <v>1</v>
      </c>
      <c r="P65" s="59">
        <f t="shared" si="115"/>
        <v>0</v>
      </c>
      <c r="R65" s="18" t="s">
        <v>85</v>
      </c>
      <c r="S65" s="18">
        <v>3</v>
      </c>
      <c r="T65" s="18">
        <v>3</v>
      </c>
      <c r="U65" s="18">
        <v>0</v>
      </c>
      <c r="V65" s="18">
        <v>0</v>
      </c>
      <c r="W65" s="19">
        <v>1</v>
      </c>
      <c r="X65" s="19">
        <f t="shared" si="116"/>
        <v>0</v>
      </c>
      <c r="Z65" s="51" t="s">
        <v>85</v>
      </c>
      <c r="AA65" s="51">
        <v>3</v>
      </c>
      <c r="AB65" s="52">
        <v>3</v>
      </c>
      <c r="AC65" s="53">
        <v>0</v>
      </c>
      <c r="AD65" s="51">
        <v>0</v>
      </c>
      <c r="AE65" s="54">
        <v>1</v>
      </c>
      <c r="AF65" s="19">
        <f t="shared" si="117"/>
        <v>0</v>
      </c>
      <c r="AH65" s="19">
        <v>1</v>
      </c>
      <c r="AI65" s="19">
        <f t="shared" si="118"/>
        <v>0</v>
      </c>
      <c r="AK65" s="18" t="s">
        <v>81</v>
      </c>
      <c r="AL65" s="18">
        <v>99</v>
      </c>
      <c r="AM65" s="18">
        <v>71</v>
      </c>
      <c r="AN65" s="18">
        <v>19</v>
      </c>
      <c r="AO65" s="18">
        <v>9</v>
      </c>
      <c r="AP65" s="19">
        <f t="shared" si="119"/>
        <v>0.71717171717171713</v>
      </c>
      <c r="AQ65" s="19">
        <f t="shared" si="137"/>
        <v>7.1717171717171624E-3</v>
      </c>
      <c r="AS65" s="18" t="s">
        <v>81</v>
      </c>
      <c r="AT65" s="18">
        <v>99</v>
      </c>
      <c r="AU65" s="18">
        <v>71</v>
      </c>
      <c r="AV65" s="18">
        <v>19</v>
      </c>
      <c r="AW65" s="18">
        <v>9</v>
      </c>
      <c r="AX65" s="19">
        <v>0.72</v>
      </c>
      <c r="AY65" s="19">
        <f t="shared" si="120"/>
        <v>2.8282828282828465E-3</v>
      </c>
      <c r="BA65" s="18" t="s">
        <v>81</v>
      </c>
      <c r="BB65" s="18">
        <v>99</v>
      </c>
      <c r="BC65" s="18">
        <v>71</v>
      </c>
      <c r="BD65" s="18">
        <v>19</v>
      </c>
      <c r="BE65" s="18">
        <v>9</v>
      </c>
      <c r="BF65" s="19">
        <v>0.72</v>
      </c>
      <c r="BG65" s="19">
        <f t="shared" si="121"/>
        <v>0</v>
      </c>
      <c r="BI65" s="18" t="s">
        <v>81</v>
      </c>
      <c r="BJ65" s="18">
        <v>99</v>
      </c>
      <c r="BK65" s="18">
        <v>71</v>
      </c>
      <c r="BL65" s="18">
        <v>19</v>
      </c>
      <c r="BM65" s="18">
        <v>9</v>
      </c>
      <c r="BN65" s="19">
        <v>0.72</v>
      </c>
      <c r="BO65" s="19">
        <f t="shared" si="122"/>
        <v>0</v>
      </c>
      <c r="BQ65" s="18" t="s">
        <v>81</v>
      </c>
      <c r="BR65" s="18">
        <v>99</v>
      </c>
      <c r="BS65" s="18">
        <v>71</v>
      </c>
      <c r="BT65" s="18">
        <v>19</v>
      </c>
      <c r="BU65" s="18">
        <v>9</v>
      </c>
      <c r="BV65" s="19">
        <v>0.72</v>
      </c>
      <c r="BW65" s="19">
        <f t="shared" si="123"/>
        <v>0</v>
      </c>
      <c r="BY65" s="18" t="s">
        <v>108</v>
      </c>
      <c r="BZ65" s="18">
        <v>4</v>
      </c>
      <c r="CA65" s="18">
        <v>4</v>
      </c>
      <c r="CB65" s="18">
        <v>0</v>
      </c>
      <c r="CC65" s="18">
        <v>0</v>
      </c>
      <c r="CD65" s="19">
        <v>1</v>
      </c>
      <c r="CE65" s="19"/>
      <c r="CG65" s="2" t="s">
        <v>108</v>
      </c>
      <c r="CH65" s="2">
        <v>4</v>
      </c>
      <c r="CI65" s="2">
        <v>4</v>
      </c>
      <c r="CJ65" s="2">
        <v>0</v>
      </c>
      <c r="CK65" s="2">
        <v>0</v>
      </c>
      <c r="CL65" s="4">
        <v>1</v>
      </c>
      <c r="CO65" s="2" t="s">
        <v>108</v>
      </c>
      <c r="CP65" s="2">
        <v>4</v>
      </c>
      <c r="CQ65" s="2">
        <v>4</v>
      </c>
      <c r="CR65" s="2">
        <v>0</v>
      </c>
      <c r="CS65" s="2">
        <v>0</v>
      </c>
      <c r="CT65" s="4">
        <v>1</v>
      </c>
      <c r="CU65" s="19">
        <f t="shared" si="126"/>
        <v>0</v>
      </c>
      <c r="CW65" s="2" t="s">
        <v>108</v>
      </c>
      <c r="CX65" s="2">
        <v>4</v>
      </c>
      <c r="CY65" s="2">
        <v>4</v>
      </c>
      <c r="CZ65" s="2">
        <v>0</v>
      </c>
      <c r="DA65" s="2">
        <v>0</v>
      </c>
      <c r="DB65" s="4">
        <v>1</v>
      </c>
      <c r="DC65" s="19">
        <f t="shared" si="127"/>
        <v>0</v>
      </c>
      <c r="DE65" s="2" t="s">
        <v>108</v>
      </c>
      <c r="DF65" s="2">
        <v>4</v>
      </c>
      <c r="DG65" s="2">
        <v>4</v>
      </c>
      <c r="DH65" s="2">
        <v>0</v>
      </c>
      <c r="DI65" s="2">
        <v>0</v>
      </c>
      <c r="DJ65" s="4">
        <v>1</v>
      </c>
      <c r="DK65" s="19">
        <f t="shared" si="128"/>
        <v>0</v>
      </c>
      <c r="DM65" s="2" t="s">
        <v>108</v>
      </c>
      <c r="DN65" s="2">
        <v>4</v>
      </c>
      <c r="DO65" s="2">
        <v>4</v>
      </c>
      <c r="DP65" s="2">
        <v>0</v>
      </c>
      <c r="DQ65" s="2">
        <v>0</v>
      </c>
      <c r="DR65" s="4">
        <v>1</v>
      </c>
      <c r="DS65" s="19">
        <f t="shared" si="129"/>
        <v>0</v>
      </c>
      <c r="DU65" s="2" t="s">
        <v>108</v>
      </c>
      <c r="DV65" s="2">
        <v>4</v>
      </c>
      <c r="DW65" s="2">
        <v>4</v>
      </c>
      <c r="DX65" s="2">
        <v>0</v>
      </c>
      <c r="DY65" s="2">
        <v>0</v>
      </c>
      <c r="DZ65" s="4">
        <v>1</v>
      </c>
      <c r="EA65" s="19">
        <f t="shared" si="130"/>
        <v>0</v>
      </c>
      <c r="EC65" s="2" t="s">
        <v>108</v>
      </c>
      <c r="ED65" s="2">
        <v>4</v>
      </c>
      <c r="EE65" s="2">
        <v>4</v>
      </c>
      <c r="EF65" s="2">
        <v>0</v>
      </c>
      <c r="EG65" s="2">
        <v>0</v>
      </c>
      <c r="EH65" s="4">
        <v>1</v>
      </c>
      <c r="EI65" s="19">
        <f t="shared" si="131"/>
        <v>0</v>
      </c>
      <c r="EK65" s="2" t="s">
        <v>108</v>
      </c>
      <c r="EL65" s="2">
        <v>4</v>
      </c>
      <c r="EM65" s="2">
        <v>4</v>
      </c>
      <c r="EN65" s="2">
        <v>0</v>
      </c>
      <c r="EO65" s="2">
        <v>0</v>
      </c>
      <c r="EP65" s="4">
        <v>1</v>
      </c>
      <c r="EQ65" s="19">
        <f t="shared" si="132"/>
        <v>0</v>
      </c>
      <c r="ES65" s="2" t="s">
        <v>108</v>
      </c>
      <c r="ET65" s="2">
        <v>4</v>
      </c>
      <c r="EU65" s="2">
        <v>4</v>
      </c>
      <c r="EV65" s="2">
        <v>0</v>
      </c>
      <c r="EW65" s="2">
        <v>0</v>
      </c>
      <c r="EX65" s="4">
        <v>1</v>
      </c>
      <c r="EY65" s="19">
        <f t="shared" si="133"/>
        <v>0</v>
      </c>
      <c r="FA65" s="2" t="s">
        <v>108</v>
      </c>
      <c r="FB65" s="2">
        <v>4</v>
      </c>
      <c r="FC65" s="2">
        <v>4</v>
      </c>
      <c r="FD65" s="2">
        <v>0</v>
      </c>
      <c r="FE65" s="2">
        <v>0</v>
      </c>
      <c r="FF65" s="4">
        <v>1</v>
      </c>
      <c r="FG65" s="19">
        <f t="shared" si="134"/>
        <v>0</v>
      </c>
      <c r="FI65" s="2" t="s">
        <v>108</v>
      </c>
      <c r="FJ65" s="2">
        <v>4</v>
      </c>
      <c r="FK65" s="2">
        <v>4</v>
      </c>
      <c r="FL65" s="2">
        <v>0</v>
      </c>
      <c r="FM65" s="2">
        <v>0</v>
      </c>
      <c r="FN65" s="4">
        <v>1</v>
      </c>
      <c r="FO65" s="19">
        <f t="shared" si="135"/>
        <v>0</v>
      </c>
      <c r="FQ65" s="2" t="s">
        <v>108</v>
      </c>
      <c r="FR65" s="2">
        <v>4</v>
      </c>
      <c r="FS65" s="2">
        <v>4</v>
      </c>
      <c r="FT65" s="2">
        <v>0</v>
      </c>
      <c r="FU65" s="2">
        <v>0</v>
      </c>
      <c r="FV65" s="4">
        <v>1</v>
      </c>
      <c r="FW65" s="19">
        <f t="shared" si="136"/>
        <v>0</v>
      </c>
      <c r="FY65" s="2" t="s">
        <v>108</v>
      </c>
      <c r="FZ65" s="2">
        <v>4</v>
      </c>
      <c r="GA65" s="2">
        <v>4</v>
      </c>
      <c r="GB65" s="2">
        <v>0</v>
      </c>
      <c r="GC65" s="2">
        <v>0</v>
      </c>
      <c r="GD65" s="4">
        <v>1</v>
      </c>
      <c r="GE65" s="19">
        <f t="shared" si="23"/>
        <v>0</v>
      </c>
      <c r="GG65" s="2" t="s">
        <v>108</v>
      </c>
      <c r="GH65" s="2">
        <v>4</v>
      </c>
      <c r="GI65" s="2">
        <v>4</v>
      </c>
      <c r="GJ65" s="2">
        <v>0</v>
      </c>
      <c r="GK65" s="2">
        <v>0</v>
      </c>
      <c r="GL65" s="4">
        <v>1</v>
      </c>
      <c r="GM65" s="19">
        <f t="shared" si="24"/>
        <v>0</v>
      </c>
      <c r="GO65" s="2" t="s">
        <v>108</v>
      </c>
      <c r="GP65" s="2">
        <v>4</v>
      </c>
      <c r="GQ65" s="2">
        <v>4</v>
      </c>
      <c r="GR65" s="2">
        <v>0</v>
      </c>
      <c r="GS65" s="2">
        <v>0</v>
      </c>
      <c r="GT65" s="4">
        <v>1</v>
      </c>
      <c r="GU65" s="19">
        <f t="shared" si="25"/>
        <v>0</v>
      </c>
      <c r="GW65" s="2" t="s">
        <v>108</v>
      </c>
      <c r="GX65" s="2">
        <v>4</v>
      </c>
      <c r="GY65" s="2">
        <v>4</v>
      </c>
      <c r="GZ65" s="2">
        <v>0</v>
      </c>
      <c r="HA65" s="2">
        <v>0</v>
      </c>
      <c r="HB65" s="4">
        <v>1</v>
      </c>
      <c r="HC65" s="19">
        <f t="shared" si="26"/>
        <v>0</v>
      </c>
      <c r="HE65" s="2" t="s">
        <v>108</v>
      </c>
      <c r="HF65" s="2">
        <v>4</v>
      </c>
      <c r="HG65" s="2">
        <v>4</v>
      </c>
      <c r="HH65" s="2">
        <v>0</v>
      </c>
      <c r="HI65" s="2">
        <v>0</v>
      </c>
      <c r="HJ65" s="4">
        <v>1</v>
      </c>
      <c r="HK65" s="19">
        <f t="shared" si="27"/>
        <v>0</v>
      </c>
      <c r="HM65" s="2" t="s">
        <v>106</v>
      </c>
      <c r="HN65" s="2">
        <v>52</v>
      </c>
      <c r="HO65" s="2">
        <v>52</v>
      </c>
      <c r="HP65" s="2">
        <v>0</v>
      </c>
      <c r="HQ65" s="2">
        <v>0</v>
      </c>
      <c r="HR65" s="4">
        <v>1</v>
      </c>
      <c r="HU65" s="2" t="s">
        <v>106</v>
      </c>
      <c r="HV65" s="2">
        <v>52</v>
      </c>
      <c r="HW65" s="2">
        <v>52</v>
      </c>
      <c r="HX65" s="2">
        <v>0</v>
      </c>
      <c r="HY65" s="2">
        <v>0</v>
      </c>
      <c r="HZ65" s="4">
        <v>1</v>
      </c>
      <c r="IA65" s="19">
        <f t="shared" si="29"/>
        <v>0</v>
      </c>
      <c r="IC65" s="2" t="s">
        <v>106</v>
      </c>
      <c r="ID65" s="2">
        <v>52</v>
      </c>
      <c r="IE65" s="2">
        <v>52</v>
      </c>
      <c r="IF65" s="2">
        <v>0</v>
      </c>
      <c r="IG65" s="2">
        <v>0</v>
      </c>
      <c r="IH65" s="4">
        <v>1</v>
      </c>
      <c r="II65" s="19">
        <f t="shared" si="30"/>
        <v>0</v>
      </c>
      <c r="IK65" s="2" t="s">
        <v>106</v>
      </c>
      <c r="IL65" s="2">
        <v>52</v>
      </c>
      <c r="IM65" s="2">
        <v>52</v>
      </c>
      <c r="IN65" s="2">
        <v>0</v>
      </c>
      <c r="IO65" s="2">
        <v>0</v>
      </c>
      <c r="IP65" s="4">
        <v>1</v>
      </c>
      <c r="IQ65" s="19">
        <f t="shared" si="31"/>
        <v>0</v>
      </c>
      <c r="IS65" s="2" t="s">
        <v>106</v>
      </c>
      <c r="IT65" s="2">
        <v>52</v>
      </c>
      <c r="IU65" s="2">
        <v>52</v>
      </c>
      <c r="IV65" s="2">
        <v>0</v>
      </c>
      <c r="IW65" s="2">
        <v>0</v>
      </c>
      <c r="IX65" s="4">
        <v>1</v>
      </c>
      <c r="IY65" s="19">
        <f t="shared" si="32"/>
        <v>0</v>
      </c>
      <c r="JA65" s="2" t="s">
        <v>106</v>
      </c>
      <c r="JB65" s="2">
        <v>52</v>
      </c>
      <c r="JC65" s="2">
        <v>52</v>
      </c>
      <c r="JD65" s="2">
        <v>0</v>
      </c>
      <c r="JE65" s="2">
        <v>0</v>
      </c>
      <c r="JF65" s="4">
        <v>1</v>
      </c>
      <c r="JG65" s="19">
        <f t="shared" si="33"/>
        <v>0</v>
      </c>
      <c r="JI65" s="2" t="s">
        <v>106</v>
      </c>
      <c r="JJ65" s="2">
        <v>52</v>
      </c>
      <c r="JK65" s="2">
        <v>52</v>
      </c>
      <c r="JL65" s="2">
        <v>0</v>
      </c>
      <c r="JM65" s="2">
        <v>0</v>
      </c>
      <c r="JN65" s="4">
        <v>1</v>
      </c>
      <c r="JO65" s="19">
        <f t="shared" si="34"/>
        <v>0</v>
      </c>
      <c r="JQ65" s="2" t="s">
        <v>106</v>
      </c>
      <c r="JR65" s="2">
        <v>52</v>
      </c>
      <c r="JS65" s="2">
        <v>52</v>
      </c>
      <c r="JT65" s="2">
        <v>0</v>
      </c>
      <c r="JU65" s="2">
        <v>0</v>
      </c>
      <c r="JV65" s="4">
        <v>1</v>
      </c>
      <c r="JW65" s="19">
        <f t="shared" si="35"/>
        <v>0</v>
      </c>
      <c r="JY65" s="2" t="s">
        <v>106</v>
      </c>
      <c r="JZ65" s="2">
        <v>52</v>
      </c>
      <c r="KA65" s="2">
        <v>52</v>
      </c>
      <c r="KB65" s="2">
        <v>0</v>
      </c>
      <c r="KC65" s="2">
        <v>0</v>
      </c>
      <c r="KD65" s="4">
        <v>1</v>
      </c>
      <c r="KE65" s="19">
        <f t="shared" si="36"/>
        <v>0</v>
      </c>
      <c r="KG65" s="2" t="s">
        <v>106</v>
      </c>
      <c r="KH65" s="2">
        <v>52</v>
      </c>
      <c r="KI65" s="2">
        <v>52</v>
      </c>
      <c r="KJ65" s="2">
        <v>0</v>
      </c>
      <c r="KK65" s="2">
        <v>0</v>
      </c>
      <c r="KL65" s="4">
        <v>1</v>
      </c>
      <c r="KM65" s="19">
        <f t="shared" si="37"/>
        <v>0</v>
      </c>
      <c r="KO65" s="2" t="s">
        <v>106</v>
      </c>
      <c r="KP65" s="2">
        <v>52</v>
      </c>
      <c r="KQ65" s="2">
        <v>52</v>
      </c>
      <c r="KR65" s="2">
        <v>0</v>
      </c>
      <c r="KS65" s="2">
        <v>0</v>
      </c>
      <c r="KT65" s="4">
        <v>1</v>
      </c>
      <c r="KU65" s="19">
        <f t="shared" si="38"/>
        <v>0</v>
      </c>
      <c r="KW65" s="2" t="s">
        <v>106</v>
      </c>
      <c r="KX65" s="2">
        <v>52</v>
      </c>
      <c r="KY65" s="2">
        <v>52</v>
      </c>
      <c r="KZ65" s="2">
        <v>0</v>
      </c>
      <c r="LA65" s="2">
        <v>0</v>
      </c>
      <c r="LB65" s="4">
        <v>1</v>
      </c>
      <c r="LC65" s="19">
        <f t="shared" si="39"/>
        <v>0</v>
      </c>
      <c r="LE65" s="2" t="s">
        <v>106</v>
      </c>
      <c r="LF65" s="2">
        <v>52</v>
      </c>
      <c r="LG65" s="2">
        <v>52</v>
      </c>
      <c r="LH65" s="2">
        <v>0</v>
      </c>
      <c r="LI65" s="2">
        <v>0</v>
      </c>
      <c r="LJ65" s="4">
        <v>1</v>
      </c>
      <c r="LK65" s="19">
        <f t="shared" si="40"/>
        <v>0</v>
      </c>
      <c r="LM65" s="2" t="s">
        <v>106</v>
      </c>
      <c r="LN65" s="2">
        <v>52</v>
      </c>
      <c r="LO65" s="2">
        <v>52</v>
      </c>
      <c r="LP65" s="2">
        <v>0</v>
      </c>
      <c r="LQ65" s="2">
        <v>0</v>
      </c>
      <c r="LR65" s="4">
        <v>1</v>
      </c>
      <c r="LS65" s="19">
        <f t="shared" si="41"/>
        <v>0</v>
      </c>
      <c r="LU65" s="2" t="s">
        <v>106</v>
      </c>
      <c r="LV65" s="2">
        <v>52</v>
      </c>
      <c r="LW65" s="2">
        <v>52</v>
      </c>
      <c r="LX65" s="2">
        <v>0</v>
      </c>
      <c r="LY65" s="2">
        <v>0</v>
      </c>
      <c r="LZ65" s="4">
        <v>1</v>
      </c>
      <c r="MA65" s="19">
        <f t="shared" si="42"/>
        <v>0</v>
      </c>
      <c r="MC65" s="2" t="s">
        <v>106</v>
      </c>
      <c r="MD65" s="2">
        <v>52</v>
      </c>
      <c r="ME65" s="2">
        <v>52</v>
      </c>
      <c r="MF65" s="2">
        <v>0</v>
      </c>
      <c r="MG65" s="2">
        <v>0</v>
      </c>
      <c r="MH65" s="4">
        <f t="shared" si="108"/>
        <v>1</v>
      </c>
      <c r="MI65" s="19">
        <f t="shared" si="43"/>
        <v>0</v>
      </c>
      <c r="MK65" s="2" t="s">
        <v>106</v>
      </c>
      <c r="ML65" s="2">
        <v>52</v>
      </c>
      <c r="MM65" s="2">
        <v>52</v>
      </c>
      <c r="MN65" s="2">
        <v>0</v>
      </c>
      <c r="MO65" s="2">
        <v>0</v>
      </c>
      <c r="MP65" s="4">
        <v>1</v>
      </c>
      <c r="MQ65" s="19">
        <f t="shared" si="109"/>
        <v>0</v>
      </c>
      <c r="MS65" s="2" t="s">
        <v>106</v>
      </c>
      <c r="MT65" s="2">
        <v>52</v>
      </c>
      <c r="MU65" s="2">
        <v>52</v>
      </c>
      <c r="MV65" s="2">
        <v>0</v>
      </c>
      <c r="MW65" s="2">
        <v>0</v>
      </c>
      <c r="MX65" s="4">
        <v>1</v>
      </c>
      <c r="MY65" s="19">
        <f t="shared" si="44"/>
        <v>0</v>
      </c>
      <c r="NA65" s="2" t="s">
        <v>106</v>
      </c>
      <c r="NB65" s="2">
        <v>52</v>
      </c>
      <c r="NC65" s="2">
        <v>52</v>
      </c>
      <c r="ND65" s="2">
        <v>0</v>
      </c>
      <c r="NE65" s="2">
        <v>0</v>
      </c>
      <c r="NF65" s="4">
        <v>1</v>
      </c>
      <c r="NG65" s="19">
        <f t="shared" si="45"/>
        <v>0</v>
      </c>
      <c r="NI65" s="2" t="s">
        <v>106</v>
      </c>
      <c r="NJ65" s="2">
        <v>52</v>
      </c>
      <c r="NK65" s="2">
        <v>52</v>
      </c>
      <c r="NL65" s="2">
        <v>0</v>
      </c>
      <c r="NM65" s="2">
        <v>0</v>
      </c>
      <c r="NN65" s="4">
        <v>1</v>
      </c>
      <c r="NO65" s="19">
        <f t="shared" si="46"/>
        <v>0</v>
      </c>
      <c r="NQ65" s="2" t="s">
        <v>106</v>
      </c>
      <c r="NR65" s="2">
        <v>52</v>
      </c>
      <c r="NS65" s="2">
        <v>52</v>
      </c>
      <c r="NT65" s="2">
        <v>0</v>
      </c>
      <c r="NU65" s="2">
        <v>0</v>
      </c>
      <c r="NV65" s="4">
        <v>1</v>
      </c>
      <c r="NW65" s="19">
        <f t="shared" si="47"/>
        <v>0</v>
      </c>
      <c r="NY65" s="2" t="s">
        <v>106</v>
      </c>
      <c r="NZ65" s="2">
        <v>52</v>
      </c>
      <c r="OA65" s="2">
        <v>52</v>
      </c>
      <c r="OB65" s="2">
        <v>0</v>
      </c>
      <c r="OC65" s="2">
        <v>0</v>
      </c>
      <c r="OD65" s="4">
        <v>1</v>
      </c>
      <c r="OE65" s="19">
        <f t="shared" si="48"/>
        <v>0</v>
      </c>
      <c r="OG65" s="2" t="s">
        <v>106</v>
      </c>
      <c r="OH65" s="2">
        <v>52</v>
      </c>
      <c r="OI65" s="2">
        <v>52</v>
      </c>
      <c r="OJ65" s="2">
        <v>0</v>
      </c>
      <c r="OK65" s="2">
        <v>0</v>
      </c>
      <c r="OL65" s="4">
        <v>1</v>
      </c>
      <c r="OM65" s="19">
        <f t="shared" si="138"/>
        <v>0</v>
      </c>
      <c r="OO65" s="2" t="s">
        <v>106</v>
      </c>
      <c r="OP65" s="2">
        <v>52</v>
      </c>
      <c r="OQ65" s="2">
        <v>52</v>
      </c>
      <c r="OR65" s="2">
        <v>0</v>
      </c>
      <c r="OS65" s="2">
        <v>0</v>
      </c>
      <c r="OT65" s="4">
        <f t="shared" si="110"/>
        <v>1</v>
      </c>
      <c r="OU65" s="19">
        <f t="shared" si="50"/>
        <v>0</v>
      </c>
      <c r="OW65" s="129" t="s">
        <v>106</v>
      </c>
      <c r="OX65" s="129">
        <v>52</v>
      </c>
      <c r="OY65" s="129">
        <v>52</v>
      </c>
      <c r="OZ65" s="129">
        <v>0</v>
      </c>
      <c r="PA65" s="129">
        <v>0</v>
      </c>
      <c r="PB65" s="135">
        <v>1</v>
      </c>
      <c r="PC65" s="132">
        <v>0</v>
      </c>
      <c r="PD65" s="129"/>
      <c r="PE65" s="129" t="s">
        <v>106</v>
      </c>
      <c r="PF65" s="129">
        <v>52</v>
      </c>
      <c r="PG65" s="129">
        <v>52</v>
      </c>
      <c r="PH65" s="129">
        <v>0</v>
      </c>
      <c r="PI65" s="129">
        <v>0</v>
      </c>
      <c r="PJ65" s="135">
        <v>1</v>
      </c>
      <c r="PK65" s="132">
        <v>0</v>
      </c>
      <c r="PM65" s="156" t="s">
        <v>106</v>
      </c>
      <c r="PN65" s="156">
        <v>52</v>
      </c>
      <c r="PO65" s="156">
        <v>52</v>
      </c>
      <c r="PP65" s="156">
        <v>0</v>
      </c>
      <c r="PQ65" s="156">
        <v>0</v>
      </c>
      <c r="PR65" s="162">
        <v>1</v>
      </c>
      <c r="PS65" s="132">
        <f t="shared" si="51"/>
        <v>0</v>
      </c>
      <c r="PT65" s="121"/>
      <c r="PU65" s="156" t="s">
        <v>106</v>
      </c>
      <c r="PV65" s="156">
        <v>52</v>
      </c>
      <c r="PW65" s="156">
        <v>52</v>
      </c>
      <c r="PX65" s="156">
        <v>0</v>
      </c>
      <c r="PY65" s="156">
        <v>0</v>
      </c>
      <c r="PZ65" s="162">
        <v>0.97</v>
      </c>
      <c r="QA65" s="132">
        <f t="shared" si="52"/>
        <v>-3.0000000000000027E-2</v>
      </c>
      <c r="QB65" s="121" t="s">
        <v>119</v>
      </c>
      <c r="QC65" s="156" t="s">
        <v>106</v>
      </c>
      <c r="QD65" s="156">
        <v>52</v>
      </c>
      <c r="QE65" s="156">
        <v>52</v>
      </c>
      <c r="QF65" s="156">
        <v>0</v>
      </c>
      <c r="QG65" s="156">
        <v>0</v>
      </c>
      <c r="QH65" s="162">
        <v>1</v>
      </c>
      <c r="QI65" s="132">
        <f t="shared" si="53"/>
        <v>3.0000000000000027E-2</v>
      </c>
      <c r="QJ65" s="121"/>
      <c r="QK65" s="156" t="s">
        <v>106</v>
      </c>
      <c r="QL65" s="156">
        <v>52</v>
      </c>
      <c r="QM65" s="156">
        <v>52</v>
      </c>
      <c r="QN65" s="156">
        <v>0</v>
      </c>
      <c r="QO65" s="156">
        <v>0</v>
      </c>
      <c r="QP65" s="162">
        <v>1</v>
      </c>
      <c r="QQ65" s="132">
        <f t="shared" si="54"/>
        <v>0</v>
      </c>
      <c r="QR65" s="121"/>
      <c r="QS65" s="156" t="s">
        <v>106</v>
      </c>
      <c r="QT65" s="156">
        <v>52</v>
      </c>
      <c r="QU65" s="156">
        <v>52</v>
      </c>
      <c r="QV65" s="156">
        <v>0</v>
      </c>
      <c r="QW65" s="156">
        <v>0</v>
      </c>
      <c r="QX65" s="162">
        <v>1</v>
      </c>
      <c r="QY65" s="158">
        <f t="shared" si="55"/>
        <v>0</v>
      </c>
      <c r="QZ65" s="121"/>
      <c r="RA65" s="156" t="s">
        <v>106</v>
      </c>
      <c r="RB65" s="156">
        <v>52</v>
      </c>
      <c r="RC65" s="156">
        <v>52</v>
      </c>
      <c r="RD65" s="156">
        <v>0</v>
      </c>
      <c r="RE65" s="156">
        <v>0</v>
      </c>
      <c r="RF65" s="162">
        <v>1</v>
      </c>
      <c r="RG65" s="132">
        <f t="shared" si="56"/>
        <v>0</v>
      </c>
      <c r="RH65" s="121"/>
      <c r="RI65" s="121"/>
      <c r="RJ65" s="156" t="s">
        <v>106</v>
      </c>
      <c r="RK65" s="156">
        <v>52</v>
      </c>
      <c r="RL65" s="156">
        <v>52</v>
      </c>
      <c r="RM65" s="156">
        <v>0</v>
      </c>
      <c r="RN65" s="156">
        <v>0</v>
      </c>
      <c r="RO65" s="162">
        <f t="shared" si="57"/>
        <v>1</v>
      </c>
      <c r="RP65" s="132">
        <f t="shared" si="58"/>
        <v>0</v>
      </c>
      <c r="RQ65" s="121"/>
      <c r="RR65" s="121"/>
      <c r="RS65" s="121"/>
      <c r="RT65" s="121"/>
      <c r="RU65" s="121"/>
      <c r="RV65" s="121"/>
      <c r="RW65" s="132"/>
      <c r="RX65" s="121"/>
      <c r="RY65" s="121"/>
      <c r="RZ65" s="121"/>
      <c r="SA65" s="121"/>
      <c r="SB65" s="121"/>
      <c r="SC65" s="121"/>
      <c r="SD65" s="132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U65" s="157" t="s">
        <v>106</v>
      </c>
      <c r="SV65" s="157">
        <v>52</v>
      </c>
      <c r="SW65" s="157">
        <v>52</v>
      </c>
      <c r="SX65" s="157">
        <v>0</v>
      </c>
      <c r="SY65" s="157">
        <v>0</v>
      </c>
      <c r="SZ65" s="158">
        <f t="shared" si="111"/>
        <v>1</v>
      </c>
      <c r="TA65" s="132">
        <f t="shared" si="59"/>
        <v>0</v>
      </c>
      <c r="TC65" s="157" t="s">
        <v>106</v>
      </c>
      <c r="TD65" s="157">
        <v>52</v>
      </c>
      <c r="TE65" s="157">
        <v>52</v>
      </c>
      <c r="TF65" s="157">
        <v>0</v>
      </c>
      <c r="TG65" s="157">
        <v>0</v>
      </c>
      <c r="TH65" s="158">
        <f t="shared" si="60"/>
        <v>1</v>
      </c>
      <c r="TI65" s="132">
        <f t="shared" si="61"/>
        <v>0</v>
      </c>
      <c r="TK65" s="157" t="s">
        <v>106</v>
      </c>
      <c r="TL65" s="157">
        <v>52</v>
      </c>
      <c r="TM65" s="157">
        <v>52</v>
      </c>
      <c r="TN65" s="157">
        <v>0</v>
      </c>
      <c r="TO65" s="157">
        <v>0</v>
      </c>
      <c r="TP65" s="158">
        <f t="shared" si="62"/>
        <v>1</v>
      </c>
      <c r="TQ65" s="132">
        <f t="shared" si="63"/>
        <v>0</v>
      </c>
      <c r="TS65" s="157" t="s">
        <v>106</v>
      </c>
      <c r="TT65" s="157">
        <v>52</v>
      </c>
      <c r="TU65" s="157">
        <v>52</v>
      </c>
      <c r="TV65" s="157">
        <v>0</v>
      </c>
      <c r="TW65" s="157">
        <v>0</v>
      </c>
      <c r="TX65" s="158">
        <f t="shared" si="64"/>
        <v>1</v>
      </c>
      <c r="TY65" s="132">
        <f t="shared" si="65"/>
        <v>0</v>
      </c>
      <c r="UA65" s="157" t="s">
        <v>106</v>
      </c>
      <c r="UB65" s="157">
        <v>52</v>
      </c>
      <c r="UC65" s="157">
        <v>52</v>
      </c>
      <c r="UD65" s="157">
        <v>0</v>
      </c>
      <c r="UE65" s="157">
        <v>0</v>
      </c>
      <c r="UF65" s="158">
        <f t="shared" si="66"/>
        <v>1</v>
      </c>
      <c r="UG65" s="132">
        <f t="shared" si="67"/>
        <v>0</v>
      </c>
      <c r="UI65" s="157" t="s">
        <v>106</v>
      </c>
      <c r="UJ65" s="157">
        <v>52</v>
      </c>
      <c r="UK65" s="157">
        <v>52</v>
      </c>
      <c r="UL65" s="157">
        <v>0</v>
      </c>
      <c r="UM65" s="157">
        <v>0</v>
      </c>
      <c r="UN65" s="158">
        <f t="shared" si="68"/>
        <v>1</v>
      </c>
      <c r="UO65" s="132">
        <f t="shared" si="69"/>
        <v>0</v>
      </c>
      <c r="UQ65" s="157" t="s">
        <v>106</v>
      </c>
      <c r="UR65" s="157">
        <v>52</v>
      </c>
      <c r="US65" s="157">
        <v>52</v>
      </c>
      <c r="UT65" s="157">
        <v>0</v>
      </c>
      <c r="UU65" s="157">
        <v>0</v>
      </c>
      <c r="UV65" s="158">
        <f t="shared" si="70"/>
        <v>1</v>
      </c>
      <c r="UW65" s="132">
        <f t="shared" si="71"/>
        <v>0</v>
      </c>
      <c r="UY65" s="157" t="s">
        <v>106</v>
      </c>
      <c r="UZ65" s="157">
        <v>52</v>
      </c>
      <c r="VA65" s="157">
        <v>52</v>
      </c>
      <c r="VB65" s="157">
        <v>0</v>
      </c>
      <c r="VC65" s="157">
        <v>0</v>
      </c>
      <c r="VD65" s="158">
        <f t="shared" si="72"/>
        <v>1</v>
      </c>
      <c r="VE65" s="132">
        <f t="shared" si="73"/>
        <v>0</v>
      </c>
      <c r="VG65" s="157" t="s">
        <v>106</v>
      </c>
      <c r="VH65" s="157">
        <v>52</v>
      </c>
      <c r="VI65" s="157">
        <v>52</v>
      </c>
      <c r="VJ65" s="157">
        <v>0</v>
      </c>
      <c r="VK65" s="157">
        <v>0</v>
      </c>
      <c r="VL65" s="158">
        <f t="shared" si="74"/>
        <v>1</v>
      </c>
      <c r="VM65" s="132">
        <f t="shared" si="75"/>
        <v>0</v>
      </c>
      <c r="VO65" s="157" t="s">
        <v>106</v>
      </c>
      <c r="VP65" s="157">
        <v>52</v>
      </c>
      <c r="VQ65" s="157">
        <v>52</v>
      </c>
      <c r="VR65" s="157">
        <v>0</v>
      </c>
      <c r="VS65" s="157">
        <v>0</v>
      </c>
      <c r="VT65" s="158">
        <f t="shared" si="76"/>
        <v>1</v>
      </c>
      <c r="VU65" s="132">
        <f t="shared" si="77"/>
        <v>0</v>
      </c>
      <c r="VW65" s="157" t="s">
        <v>106</v>
      </c>
      <c r="VX65" s="157">
        <v>52</v>
      </c>
      <c r="VY65" s="157">
        <v>52</v>
      </c>
      <c r="VZ65" s="157">
        <v>0</v>
      </c>
      <c r="WA65" s="157">
        <v>0</v>
      </c>
      <c r="WB65" s="158">
        <f t="shared" si="78"/>
        <v>1</v>
      </c>
      <c r="WC65" s="132">
        <f t="shared" si="79"/>
        <v>0</v>
      </c>
      <c r="WE65" s="157" t="s">
        <v>106</v>
      </c>
      <c r="WF65" s="157">
        <v>52</v>
      </c>
      <c r="WG65" s="157">
        <v>52</v>
      </c>
      <c r="WH65" s="157">
        <v>0</v>
      </c>
      <c r="WI65" s="157">
        <v>0</v>
      </c>
      <c r="WJ65" s="158">
        <f t="shared" si="112"/>
        <v>1</v>
      </c>
      <c r="WK65" s="132">
        <f t="shared" si="113"/>
        <v>0</v>
      </c>
      <c r="WM65" s="157" t="s">
        <v>106</v>
      </c>
      <c r="WN65" s="157">
        <v>52</v>
      </c>
      <c r="WO65" s="157">
        <v>52</v>
      </c>
      <c r="WP65" s="157">
        <v>0</v>
      </c>
      <c r="WQ65" s="157">
        <v>0</v>
      </c>
      <c r="WR65" s="158">
        <f t="shared" si="82"/>
        <v>1</v>
      </c>
      <c r="WS65" s="132">
        <f t="shared" si="83"/>
        <v>0</v>
      </c>
      <c r="WU65" s="157" t="s">
        <v>106</v>
      </c>
      <c r="WV65" s="157">
        <v>52</v>
      </c>
      <c r="WW65" s="157">
        <v>52</v>
      </c>
      <c r="WX65" s="157">
        <v>0</v>
      </c>
      <c r="WY65" s="157">
        <v>0</v>
      </c>
      <c r="WZ65" s="158">
        <f t="shared" si="84"/>
        <v>1</v>
      </c>
      <c r="XA65" s="132">
        <f t="shared" si="85"/>
        <v>0</v>
      </c>
      <c r="XC65" s="157" t="s">
        <v>106</v>
      </c>
      <c r="XD65" s="157">
        <v>52</v>
      </c>
      <c r="XE65" s="157">
        <v>52</v>
      </c>
      <c r="XF65" s="157">
        <v>0</v>
      </c>
      <c r="XG65" s="157">
        <v>0</v>
      </c>
      <c r="XH65" s="158">
        <f t="shared" si="86"/>
        <v>1</v>
      </c>
      <c r="XI65" s="132">
        <f t="shared" si="87"/>
        <v>0</v>
      </c>
      <c r="XK65" s="157" t="s">
        <v>106</v>
      </c>
      <c r="XL65" s="157">
        <v>52</v>
      </c>
      <c r="XM65" s="157">
        <v>52</v>
      </c>
      <c r="XN65" s="157">
        <v>0</v>
      </c>
      <c r="XO65" s="157">
        <v>0</v>
      </c>
      <c r="XP65" s="158">
        <f t="shared" si="88"/>
        <v>1</v>
      </c>
      <c r="XQ65" s="132">
        <f t="shared" si="89"/>
        <v>0</v>
      </c>
      <c r="XS65" s="157" t="s">
        <v>106</v>
      </c>
      <c r="XT65" s="157">
        <v>52</v>
      </c>
      <c r="XU65" s="157">
        <v>52</v>
      </c>
      <c r="XV65" s="157">
        <v>0</v>
      </c>
      <c r="XW65" s="157">
        <v>0</v>
      </c>
      <c r="XX65" s="158">
        <f t="shared" si="90"/>
        <v>1</v>
      </c>
      <c r="XY65" s="132">
        <f t="shared" si="91"/>
        <v>0</v>
      </c>
      <c r="YA65" s="157" t="s">
        <v>106</v>
      </c>
      <c r="YB65" s="157">
        <v>52</v>
      </c>
      <c r="YC65" s="157">
        <v>52</v>
      </c>
      <c r="YD65" s="157">
        <v>0</v>
      </c>
      <c r="YE65" s="157">
        <v>0</v>
      </c>
      <c r="YF65" s="158">
        <f t="shared" si="92"/>
        <v>1</v>
      </c>
      <c r="YG65" s="132">
        <f t="shared" si="93"/>
        <v>0</v>
      </c>
      <c r="YI65" s="157" t="s">
        <v>106</v>
      </c>
      <c r="YJ65" s="157">
        <v>52</v>
      </c>
      <c r="YK65" s="157">
        <v>52</v>
      </c>
      <c r="YL65" s="157">
        <v>0</v>
      </c>
      <c r="YM65" s="157">
        <v>0</v>
      </c>
      <c r="YN65" s="158">
        <f t="shared" si="94"/>
        <v>1</v>
      </c>
      <c r="YO65" s="132">
        <f t="shared" si="95"/>
        <v>0</v>
      </c>
      <c r="YQ65" s="157" t="s">
        <v>106</v>
      </c>
      <c r="YR65" s="157">
        <v>52</v>
      </c>
      <c r="YS65" s="157">
        <v>52</v>
      </c>
      <c r="YT65" s="157">
        <v>0</v>
      </c>
      <c r="YU65" s="157">
        <v>0</v>
      </c>
      <c r="YV65" s="158">
        <f t="shared" si="96"/>
        <v>1</v>
      </c>
      <c r="YW65" s="132">
        <f t="shared" si="97"/>
        <v>0</v>
      </c>
      <c r="YY65" s="157" t="s">
        <v>106</v>
      </c>
      <c r="YZ65" s="157">
        <v>52</v>
      </c>
      <c r="ZA65" s="157">
        <v>52</v>
      </c>
      <c r="ZB65" s="157">
        <v>0</v>
      </c>
      <c r="ZC65" s="157">
        <v>0</v>
      </c>
      <c r="ZD65" s="158">
        <f t="shared" si="98"/>
        <v>1</v>
      </c>
      <c r="ZE65" s="132">
        <f t="shared" si="99"/>
        <v>0</v>
      </c>
      <c r="ZG65" s="157" t="s">
        <v>106</v>
      </c>
      <c r="ZH65" s="157">
        <v>52</v>
      </c>
      <c r="ZI65" s="157">
        <v>52</v>
      </c>
      <c r="ZJ65" s="157">
        <v>0</v>
      </c>
      <c r="ZK65" s="157">
        <v>0</v>
      </c>
      <c r="ZL65" s="158">
        <f t="shared" si="100"/>
        <v>1</v>
      </c>
      <c r="ZM65" s="132">
        <f t="shared" si="101"/>
        <v>0</v>
      </c>
      <c r="ZO65" s="157" t="s">
        <v>106</v>
      </c>
      <c r="ZP65" s="157">
        <v>52</v>
      </c>
      <c r="ZQ65" s="157">
        <v>52</v>
      </c>
      <c r="ZR65" s="157">
        <v>0</v>
      </c>
      <c r="ZS65" s="157">
        <v>0</v>
      </c>
      <c r="ZT65" s="158">
        <f t="shared" si="102"/>
        <v>1</v>
      </c>
      <c r="ZU65" s="132">
        <f t="shared" si="103"/>
        <v>0</v>
      </c>
      <c r="ZW65" s="157" t="s">
        <v>106</v>
      </c>
      <c r="ZX65" s="157">
        <v>52</v>
      </c>
      <c r="ZY65" s="157">
        <v>52</v>
      </c>
      <c r="ZZ65" s="157">
        <v>0</v>
      </c>
      <c r="AAA65" s="157">
        <v>0</v>
      </c>
      <c r="AAB65" s="158">
        <f t="shared" si="104"/>
        <v>1</v>
      </c>
      <c r="AAC65" s="132">
        <f t="shared" si="105"/>
        <v>0</v>
      </c>
      <c r="AAE65" s="157" t="s">
        <v>106</v>
      </c>
      <c r="AAF65" s="157">
        <v>52</v>
      </c>
      <c r="AAG65" s="157">
        <v>52</v>
      </c>
      <c r="AAH65" s="157">
        <v>0</v>
      </c>
      <c r="AAI65" s="157">
        <v>0</v>
      </c>
      <c r="AAJ65" s="158">
        <f t="shared" si="106"/>
        <v>1</v>
      </c>
      <c r="AAK65" s="132">
        <f t="shared" si="107"/>
        <v>0</v>
      </c>
    </row>
    <row r="66" spans="1:713" ht="15">
      <c r="A66" s="19">
        <v>0.71</v>
      </c>
      <c r="B66" s="19"/>
      <c r="C66" s="18" t="s">
        <v>81</v>
      </c>
      <c r="D66" s="18">
        <v>99</v>
      </c>
      <c r="E66" s="18">
        <v>71</v>
      </c>
      <c r="F66" s="18">
        <v>19</v>
      </c>
      <c r="G66" s="18">
        <v>9</v>
      </c>
      <c r="H66" s="19">
        <v>0.71</v>
      </c>
      <c r="J66" s="58" t="s">
        <v>81</v>
      </c>
      <c r="K66" s="58">
        <v>99</v>
      </c>
      <c r="L66" s="58">
        <v>71</v>
      </c>
      <c r="M66" s="58">
        <v>19</v>
      </c>
      <c r="N66" s="58">
        <v>9</v>
      </c>
      <c r="O66" s="59">
        <v>0.71</v>
      </c>
      <c r="P66" s="59">
        <f t="shared" si="115"/>
        <v>0</v>
      </c>
      <c r="R66" s="18" t="s">
        <v>81</v>
      </c>
      <c r="S66" s="18">
        <v>99</v>
      </c>
      <c r="T66" s="18">
        <v>71</v>
      </c>
      <c r="U66" s="18">
        <v>19</v>
      </c>
      <c r="V66" s="18">
        <v>9</v>
      </c>
      <c r="W66" s="19">
        <v>0.71</v>
      </c>
      <c r="X66" s="19">
        <f t="shared" si="116"/>
        <v>0</v>
      </c>
      <c r="Z66" s="51" t="s">
        <v>81</v>
      </c>
      <c r="AA66" s="51">
        <v>99</v>
      </c>
      <c r="AB66" s="52">
        <v>71</v>
      </c>
      <c r="AC66" s="53">
        <v>19</v>
      </c>
      <c r="AD66" s="51">
        <v>9</v>
      </c>
      <c r="AE66" s="55">
        <v>0.71</v>
      </c>
      <c r="AF66" s="19">
        <f t="shared" si="117"/>
        <v>0</v>
      </c>
      <c r="AH66" s="19">
        <v>0.71</v>
      </c>
      <c r="AI66" s="19">
        <f t="shared" si="118"/>
        <v>0</v>
      </c>
      <c r="AK66" s="18" t="s">
        <v>82</v>
      </c>
      <c r="AL66" s="18">
        <v>71</v>
      </c>
      <c r="AM66" s="18">
        <v>34</v>
      </c>
      <c r="AN66" s="18">
        <v>9</v>
      </c>
      <c r="AO66" s="18">
        <v>28</v>
      </c>
      <c r="AP66" s="19">
        <f t="shared" si="119"/>
        <v>0.47887323943661969</v>
      </c>
      <c r="AQ66" s="19">
        <f t="shared" si="137"/>
        <v>8.8732394366197176E-3</v>
      </c>
      <c r="AS66" s="18" t="s">
        <v>82</v>
      </c>
      <c r="AT66" s="18">
        <v>71</v>
      </c>
      <c r="AU66" s="18">
        <v>34</v>
      </c>
      <c r="AV66" s="18">
        <v>9</v>
      </c>
      <c r="AW66" s="18">
        <v>28</v>
      </c>
      <c r="AX66" s="19">
        <v>0.48</v>
      </c>
      <c r="AY66" s="19">
        <f t="shared" si="120"/>
        <v>1.1267605633802913E-3</v>
      </c>
      <c r="BA66" s="18" t="s">
        <v>82</v>
      </c>
      <c r="BB66" s="18">
        <v>71</v>
      </c>
      <c r="BC66" s="18">
        <v>34</v>
      </c>
      <c r="BD66" s="18">
        <v>9</v>
      </c>
      <c r="BE66" s="18">
        <v>28</v>
      </c>
      <c r="BF66" s="19">
        <v>0.48</v>
      </c>
      <c r="BG66" s="19">
        <f t="shared" si="121"/>
        <v>0</v>
      </c>
      <c r="BI66" s="18" t="s">
        <v>82</v>
      </c>
      <c r="BJ66" s="18">
        <v>71</v>
      </c>
      <c r="BK66" s="18">
        <v>34</v>
      </c>
      <c r="BL66" s="18">
        <v>9</v>
      </c>
      <c r="BM66" s="18">
        <v>28</v>
      </c>
      <c r="BN66" s="19">
        <v>0.48</v>
      </c>
      <c r="BO66" s="19">
        <f t="shared" si="122"/>
        <v>0</v>
      </c>
      <c r="BQ66" s="18" t="s">
        <v>82</v>
      </c>
      <c r="BR66" s="18">
        <v>71</v>
      </c>
      <c r="BS66" s="18">
        <v>33</v>
      </c>
      <c r="BT66" s="18">
        <v>10</v>
      </c>
      <c r="BU66" s="18">
        <v>28</v>
      </c>
      <c r="BV66" s="19">
        <v>0.46</v>
      </c>
      <c r="BW66" s="19">
        <f t="shared" si="123"/>
        <v>-1.9999999999999962E-2</v>
      </c>
      <c r="BY66" s="18" t="s">
        <v>81</v>
      </c>
      <c r="BZ66" s="18">
        <v>99</v>
      </c>
      <c r="CA66" s="18">
        <v>71</v>
      </c>
      <c r="CB66" s="18">
        <v>19</v>
      </c>
      <c r="CC66" s="18">
        <v>9</v>
      </c>
      <c r="CD66" s="19">
        <v>0.72</v>
      </c>
      <c r="CE66" s="19">
        <f>CD66-BV65</f>
        <v>0</v>
      </c>
      <c r="CG66" s="2" t="s">
        <v>81</v>
      </c>
      <c r="CH66" s="2">
        <v>99</v>
      </c>
      <c r="CI66" s="2">
        <v>71</v>
      </c>
      <c r="CJ66" s="2">
        <v>19</v>
      </c>
      <c r="CK66" s="2">
        <v>9</v>
      </c>
      <c r="CL66" s="4">
        <v>0.72</v>
      </c>
      <c r="CM66" s="19">
        <f t="shared" ref="CM66:CM73" si="139">CL66-CD66</f>
        <v>0</v>
      </c>
      <c r="CO66" s="2" t="s">
        <v>81</v>
      </c>
      <c r="CP66" s="2">
        <v>99</v>
      </c>
      <c r="CQ66" s="2">
        <v>71</v>
      </c>
      <c r="CR66" s="2">
        <v>19</v>
      </c>
      <c r="CS66" s="2">
        <v>9</v>
      </c>
      <c r="CT66" s="4">
        <v>0.72</v>
      </c>
      <c r="CU66" s="19">
        <f t="shared" si="126"/>
        <v>0</v>
      </c>
      <c r="CW66" s="2" t="s">
        <v>81</v>
      </c>
      <c r="CX66" s="2">
        <v>99</v>
      </c>
      <c r="CY66" s="2">
        <v>71</v>
      </c>
      <c r="CZ66" s="2">
        <v>19</v>
      </c>
      <c r="DA66" s="2">
        <v>9</v>
      </c>
      <c r="DB66" s="4">
        <v>0.72</v>
      </c>
      <c r="DC66" s="19">
        <f t="shared" si="127"/>
        <v>0</v>
      </c>
      <c r="DE66" s="2" t="s">
        <v>81</v>
      </c>
      <c r="DF66" s="2">
        <v>99</v>
      </c>
      <c r="DG66" s="2">
        <v>71</v>
      </c>
      <c r="DH66" s="2">
        <v>19</v>
      </c>
      <c r="DI66" s="2">
        <v>9</v>
      </c>
      <c r="DJ66" s="4">
        <v>0.72</v>
      </c>
      <c r="DK66" s="19">
        <f t="shared" si="128"/>
        <v>0</v>
      </c>
      <c r="DM66" s="2" t="s">
        <v>81</v>
      </c>
      <c r="DN66" s="2">
        <v>94</v>
      </c>
      <c r="DO66" s="2">
        <v>76</v>
      </c>
      <c r="DP66" s="2">
        <v>12</v>
      </c>
      <c r="DQ66" s="2">
        <v>6</v>
      </c>
      <c r="DR66" s="4">
        <v>0.81</v>
      </c>
      <c r="DS66" s="19">
        <f t="shared" si="129"/>
        <v>9.000000000000008E-2</v>
      </c>
      <c r="DU66" s="2" t="s">
        <v>81</v>
      </c>
      <c r="DV66" s="2">
        <v>94</v>
      </c>
      <c r="DW66" s="2">
        <v>76</v>
      </c>
      <c r="DX66" s="2">
        <v>12</v>
      </c>
      <c r="DY66" s="2">
        <v>6</v>
      </c>
      <c r="DZ66" s="4">
        <v>0.81</v>
      </c>
      <c r="EA66" s="19">
        <f t="shared" si="130"/>
        <v>0</v>
      </c>
      <c r="EC66" s="2" t="s">
        <v>81</v>
      </c>
      <c r="ED66" s="2">
        <v>94</v>
      </c>
      <c r="EE66" s="2">
        <v>76</v>
      </c>
      <c r="EF66" s="2">
        <v>12</v>
      </c>
      <c r="EG66" s="2">
        <v>6</v>
      </c>
      <c r="EH66" s="4">
        <v>0.81</v>
      </c>
      <c r="EI66" s="19">
        <f t="shared" si="131"/>
        <v>0</v>
      </c>
      <c r="EK66" s="2" t="s">
        <v>81</v>
      </c>
      <c r="EL66" s="2">
        <v>94</v>
      </c>
      <c r="EM66" s="2">
        <v>76</v>
      </c>
      <c r="EN66" s="2">
        <v>12</v>
      </c>
      <c r="EO66" s="2">
        <v>6</v>
      </c>
      <c r="EP66" s="4">
        <v>0.81</v>
      </c>
      <c r="EQ66" s="19">
        <f t="shared" si="132"/>
        <v>0</v>
      </c>
      <c r="ES66" s="2" t="s">
        <v>81</v>
      </c>
      <c r="ET66" s="2">
        <v>94</v>
      </c>
      <c r="EU66" s="2">
        <v>76</v>
      </c>
      <c r="EV66" s="2">
        <v>12</v>
      </c>
      <c r="EW66" s="2">
        <v>6</v>
      </c>
      <c r="EX66" s="4">
        <v>0.81</v>
      </c>
      <c r="EY66" s="19">
        <f t="shared" si="133"/>
        <v>0</v>
      </c>
      <c r="FA66" s="2" t="s">
        <v>81</v>
      </c>
      <c r="FB66" s="2">
        <v>94</v>
      </c>
      <c r="FC66" s="2">
        <v>76</v>
      </c>
      <c r="FD66" s="2">
        <v>12</v>
      </c>
      <c r="FE66" s="2">
        <v>6</v>
      </c>
      <c r="FF66" s="4">
        <v>0.81</v>
      </c>
      <c r="FG66" s="19">
        <f t="shared" si="134"/>
        <v>0</v>
      </c>
      <c r="FI66" s="2" t="s">
        <v>81</v>
      </c>
      <c r="FJ66" s="2">
        <v>94</v>
      </c>
      <c r="FK66" s="2">
        <v>76</v>
      </c>
      <c r="FL66" s="2">
        <v>12</v>
      </c>
      <c r="FM66" s="2">
        <v>6</v>
      </c>
      <c r="FN66" s="4">
        <v>0.81</v>
      </c>
      <c r="FO66" s="19">
        <f t="shared" si="135"/>
        <v>0</v>
      </c>
      <c r="FQ66" s="2" t="s">
        <v>81</v>
      </c>
      <c r="FR66" s="2">
        <v>94</v>
      </c>
      <c r="FS66" s="2">
        <v>76</v>
      </c>
      <c r="FT66" s="2">
        <v>12</v>
      </c>
      <c r="FU66" s="2">
        <v>6</v>
      </c>
      <c r="FV66" s="4">
        <v>0.81</v>
      </c>
      <c r="FW66" s="19">
        <f t="shared" si="136"/>
        <v>0</v>
      </c>
      <c r="FY66" s="2" t="s">
        <v>81</v>
      </c>
      <c r="FZ66" s="2">
        <v>94</v>
      </c>
      <c r="GA66" s="2">
        <v>76</v>
      </c>
      <c r="GB66" s="2">
        <v>12</v>
      </c>
      <c r="GC66" s="2">
        <v>6</v>
      </c>
      <c r="GD66" s="4">
        <v>0.81</v>
      </c>
      <c r="GE66" s="19">
        <f t="shared" si="23"/>
        <v>0</v>
      </c>
      <c r="GG66" s="2" t="s">
        <v>81</v>
      </c>
      <c r="GH66" s="2">
        <v>94</v>
      </c>
      <c r="GI66" s="2">
        <v>76</v>
      </c>
      <c r="GJ66" s="2">
        <v>12</v>
      </c>
      <c r="GK66" s="2">
        <v>6</v>
      </c>
      <c r="GL66" s="4">
        <v>0.81</v>
      </c>
      <c r="GM66" s="19">
        <f t="shared" si="24"/>
        <v>0</v>
      </c>
      <c r="GO66" s="2" t="s">
        <v>81</v>
      </c>
      <c r="GP66" s="2">
        <v>94</v>
      </c>
      <c r="GQ66" s="2">
        <v>76</v>
      </c>
      <c r="GR66" s="2">
        <v>12</v>
      </c>
      <c r="GS66" s="2">
        <v>6</v>
      </c>
      <c r="GT66" s="4">
        <v>0.81</v>
      </c>
      <c r="GU66" s="19">
        <f t="shared" si="25"/>
        <v>0</v>
      </c>
      <c r="GW66" s="2" t="s">
        <v>81</v>
      </c>
      <c r="GX66" s="2">
        <v>94</v>
      </c>
      <c r="GY66" s="2">
        <v>76</v>
      </c>
      <c r="GZ66" s="2">
        <v>12</v>
      </c>
      <c r="HA66" s="2">
        <v>6</v>
      </c>
      <c r="HB66" s="4">
        <v>0.81</v>
      </c>
      <c r="HC66" s="19">
        <f t="shared" si="26"/>
        <v>0</v>
      </c>
      <c r="HE66" s="2" t="s">
        <v>81</v>
      </c>
      <c r="HF66" s="2">
        <v>94</v>
      </c>
      <c r="HG66" s="2">
        <v>76</v>
      </c>
      <c r="HH66" s="2">
        <v>12</v>
      </c>
      <c r="HI66" s="2">
        <v>6</v>
      </c>
      <c r="HJ66" s="4">
        <v>0.81</v>
      </c>
      <c r="HK66" s="19">
        <f t="shared" si="27"/>
        <v>0</v>
      </c>
      <c r="HM66" s="2" t="s">
        <v>80</v>
      </c>
      <c r="HN66" s="2">
        <v>20</v>
      </c>
      <c r="HO66" s="2">
        <v>20</v>
      </c>
      <c r="HP66" s="2">
        <v>0</v>
      </c>
      <c r="HQ66" s="2">
        <v>0</v>
      </c>
      <c r="HR66" s="4">
        <v>1</v>
      </c>
      <c r="HS66" s="19">
        <f>HR66-HJ63</f>
        <v>0</v>
      </c>
      <c r="HU66" s="2" t="s">
        <v>80</v>
      </c>
      <c r="HV66" s="2">
        <v>20</v>
      </c>
      <c r="HW66" s="2">
        <v>20</v>
      </c>
      <c r="HX66" s="2">
        <v>0</v>
      </c>
      <c r="HY66" s="2">
        <v>0</v>
      </c>
      <c r="HZ66" s="4">
        <v>1</v>
      </c>
      <c r="IA66" s="19">
        <f t="shared" si="29"/>
        <v>0</v>
      </c>
      <c r="IC66" s="2" t="s">
        <v>80</v>
      </c>
      <c r="ID66" s="2">
        <v>20</v>
      </c>
      <c r="IE66" s="2">
        <v>20</v>
      </c>
      <c r="IF66" s="2">
        <v>0</v>
      </c>
      <c r="IG66" s="2">
        <v>0</v>
      </c>
      <c r="IH66" s="4">
        <v>1</v>
      </c>
      <c r="II66" s="19">
        <f t="shared" si="30"/>
        <v>0</v>
      </c>
      <c r="IK66" s="2" t="s">
        <v>80</v>
      </c>
      <c r="IL66" s="2">
        <v>20</v>
      </c>
      <c r="IM66" s="2">
        <v>20</v>
      </c>
      <c r="IN66" s="2">
        <v>0</v>
      </c>
      <c r="IO66" s="2">
        <v>0</v>
      </c>
      <c r="IP66" s="4">
        <v>1</v>
      </c>
      <c r="IQ66" s="19">
        <f t="shared" si="31"/>
        <v>0</v>
      </c>
      <c r="IS66" s="2" t="s">
        <v>80</v>
      </c>
      <c r="IT66" s="2">
        <v>20</v>
      </c>
      <c r="IU66" s="2">
        <v>20</v>
      </c>
      <c r="IV66" s="2">
        <v>0</v>
      </c>
      <c r="IW66" s="2">
        <v>0</v>
      </c>
      <c r="IX66" s="4">
        <v>1</v>
      </c>
      <c r="IY66" s="19">
        <f t="shared" si="32"/>
        <v>0</v>
      </c>
      <c r="JA66" s="2" t="s">
        <v>80</v>
      </c>
      <c r="JB66" s="2">
        <v>20</v>
      </c>
      <c r="JC66" s="2">
        <v>20</v>
      </c>
      <c r="JD66" s="2">
        <v>0</v>
      </c>
      <c r="JE66" s="2">
        <v>0</v>
      </c>
      <c r="JF66" s="4">
        <v>1</v>
      </c>
      <c r="JG66" s="19">
        <f t="shared" si="33"/>
        <v>0</v>
      </c>
      <c r="JI66" s="2" t="s">
        <v>80</v>
      </c>
      <c r="JJ66" s="2">
        <v>20</v>
      </c>
      <c r="JK66" s="2">
        <v>19</v>
      </c>
      <c r="JL66" s="7">
        <v>1</v>
      </c>
      <c r="JM66" s="2">
        <v>0</v>
      </c>
      <c r="JN66" s="4">
        <v>0.95</v>
      </c>
      <c r="JO66" s="19">
        <f t="shared" si="34"/>
        <v>-5.0000000000000044E-2</v>
      </c>
      <c r="JQ66" s="2" t="s">
        <v>80</v>
      </c>
      <c r="JR66" s="2">
        <v>20</v>
      </c>
      <c r="JS66" s="2">
        <v>20</v>
      </c>
      <c r="JT66" s="2">
        <v>0</v>
      </c>
      <c r="JU66" s="2">
        <v>0</v>
      </c>
      <c r="JV66" s="4">
        <v>1</v>
      </c>
      <c r="JW66" s="19">
        <f t="shared" si="35"/>
        <v>5.0000000000000044E-2</v>
      </c>
      <c r="JY66" s="2" t="s">
        <v>80</v>
      </c>
      <c r="JZ66" s="2">
        <v>20</v>
      </c>
      <c r="KA66" s="2">
        <v>20</v>
      </c>
      <c r="KB66" s="2">
        <v>0</v>
      </c>
      <c r="KC66" s="2">
        <v>0</v>
      </c>
      <c r="KD66" s="4">
        <v>1</v>
      </c>
      <c r="KE66" s="19">
        <f t="shared" si="36"/>
        <v>0</v>
      </c>
      <c r="KG66" s="2" t="s">
        <v>80</v>
      </c>
      <c r="KH66" s="2">
        <v>20</v>
      </c>
      <c r="KI66" s="2">
        <v>20</v>
      </c>
      <c r="KJ66" s="2">
        <v>0</v>
      </c>
      <c r="KK66" s="2">
        <v>0</v>
      </c>
      <c r="KL66" s="4">
        <v>1</v>
      </c>
      <c r="KM66" s="19">
        <f t="shared" si="37"/>
        <v>0</v>
      </c>
      <c r="KO66" s="2" t="s">
        <v>80</v>
      </c>
      <c r="KP66" s="2">
        <v>20</v>
      </c>
      <c r="KQ66" s="2">
        <v>20</v>
      </c>
      <c r="KR66" s="2">
        <v>0</v>
      </c>
      <c r="KS66" s="2">
        <v>0</v>
      </c>
      <c r="KT66" s="4">
        <v>1</v>
      </c>
      <c r="KU66" s="19">
        <f t="shared" si="38"/>
        <v>0</v>
      </c>
      <c r="KW66" s="2" t="s">
        <v>80</v>
      </c>
      <c r="KX66" s="2">
        <v>20</v>
      </c>
      <c r="KY66" s="2">
        <v>20</v>
      </c>
      <c r="KZ66" s="2">
        <v>0</v>
      </c>
      <c r="LA66" s="2">
        <v>0</v>
      </c>
      <c r="LB66" s="4">
        <v>1</v>
      </c>
      <c r="LC66" s="19">
        <f t="shared" si="39"/>
        <v>0</v>
      </c>
      <c r="LE66" s="2" t="s">
        <v>80</v>
      </c>
      <c r="LF66" s="2">
        <v>20</v>
      </c>
      <c r="LG66" s="2">
        <v>20</v>
      </c>
      <c r="LH66" s="2">
        <v>0</v>
      </c>
      <c r="LI66" s="2">
        <v>0</v>
      </c>
      <c r="LJ66" s="4">
        <v>1</v>
      </c>
      <c r="LK66" s="19">
        <f t="shared" si="40"/>
        <v>0</v>
      </c>
      <c r="LM66" s="2" t="s">
        <v>80</v>
      </c>
      <c r="LN66" s="2">
        <v>20</v>
      </c>
      <c r="LO66" s="2">
        <v>20</v>
      </c>
      <c r="LP66" s="7">
        <v>0</v>
      </c>
      <c r="LQ66" s="2">
        <v>0</v>
      </c>
      <c r="LR66" s="4">
        <f>LO66/LN66</f>
        <v>1</v>
      </c>
      <c r="LS66" s="19">
        <f t="shared" si="41"/>
        <v>0</v>
      </c>
      <c r="LT66" s="18" t="s">
        <v>119</v>
      </c>
      <c r="LU66" s="2" t="s">
        <v>80</v>
      </c>
      <c r="LV66" s="2">
        <v>20</v>
      </c>
      <c r="LW66" s="2">
        <v>20</v>
      </c>
      <c r="LX66" s="2">
        <v>0</v>
      </c>
      <c r="LY66" s="2">
        <v>0</v>
      </c>
      <c r="LZ66" s="4">
        <v>1</v>
      </c>
      <c r="MA66" s="19">
        <f t="shared" si="42"/>
        <v>0</v>
      </c>
      <c r="MC66" s="2" t="s">
        <v>80</v>
      </c>
      <c r="MD66" s="2">
        <v>20</v>
      </c>
      <c r="ME66" s="2">
        <v>19</v>
      </c>
      <c r="MF66" s="2">
        <v>1</v>
      </c>
      <c r="MG66" s="2">
        <v>0</v>
      </c>
      <c r="MH66" s="4">
        <f t="shared" si="108"/>
        <v>0.95</v>
      </c>
      <c r="MI66" s="19">
        <f t="shared" si="43"/>
        <v>-5.0000000000000044E-2</v>
      </c>
      <c r="MK66" s="2" t="s">
        <v>80</v>
      </c>
      <c r="ML66" s="2">
        <v>20</v>
      </c>
      <c r="MM66" s="2">
        <v>20</v>
      </c>
      <c r="MN66" s="2">
        <v>0</v>
      </c>
      <c r="MO66" s="2">
        <v>0</v>
      </c>
      <c r="MP66" s="4">
        <v>1</v>
      </c>
      <c r="MQ66" s="19">
        <f t="shared" si="109"/>
        <v>5.0000000000000044E-2</v>
      </c>
      <c r="MS66" s="2" t="s">
        <v>80</v>
      </c>
      <c r="MT66" s="2">
        <v>20</v>
      </c>
      <c r="MU66" s="2">
        <v>20</v>
      </c>
      <c r="MV66" s="2">
        <v>0</v>
      </c>
      <c r="MW66" s="2">
        <v>0</v>
      </c>
      <c r="MX66" s="4">
        <v>1</v>
      </c>
      <c r="MY66" s="19">
        <f t="shared" si="44"/>
        <v>0</v>
      </c>
      <c r="NA66" s="2" t="s">
        <v>80</v>
      </c>
      <c r="NB66" s="2">
        <v>20</v>
      </c>
      <c r="NC66" s="2">
        <v>20</v>
      </c>
      <c r="ND66" s="2">
        <v>0</v>
      </c>
      <c r="NE66" s="2">
        <v>0</v>
      </c>
      <c r="NF66" s="4">
        <v>1</v>
      </c>
      <c r="NG66" s="19">
        <f t="shared" si="45"/>
        <v>0</v>
      </c>
      <c r="NI66" s="2" t="s">
        <v>80</v>
      </c>
      <c r="NJ66" s="2">
        <v>20</v>
      </c>
      <c r="NK66" s="2">
        <v>20</v>
      </c>
      <c r="NL66" s="2">
        <v>0</v>
      </c>
      <c r="NM66" s="2">
        <v>0</v>
      </c>
      <c r="NN66" s="4">
        <v>1</v>
      </c>
      <c r="NO66" s="19">
        <f t="shared" si="46"/>
        <v>0</v>
      </c>
      <c r="NQ66" s="2" t="s">
        <v>80</v>
      </c>
      <c r="NR66" s="2">
        <v>20</v>
      </c>
      <c r="NS66" s="2">
        <v>20</v>
      </c>
      <c r="NT66" s="2">
        <v>0</v>
      </c>
      <c r="NU66" s="2">
        <v>0</v>
      </c>
      <c r="NV66" s="4">
        <v>1</v>
      </c>
      <c r="NW66" s="19">
        <f t="shared" si="47"/>
        <v>0</v>
      </c>
      <c r="NY66" s="2" t="s">
        <v>80</v>
      </c>
      <c r="NZ66" s="2">
        <v>20</v>
      </c>
      <c r="OA66" s="2">
        <v>20</v>
      </c>
      <c r="OB66" s="2">
        <v>0</v>
      </c>
      <c r="OC66" s="2">
        <v>0</v>
      </c>
      <c r="OD66" s="4">
        <v>1</v>
      </c>
      <c r="OE66" s="19">
        <f t="shared" si="48"/>
        <v>0</v>
      </c>
      <c r="OG66" s="2" t="s">
        <v>80</v>
      </c>
      <c r="OH66" s="2">
        <v>20</v>
      </c>
      <c r="OI66" s="2">
        <v>20</v>
      </c>
      <c r="OJ66" s="2">
        <v>0</v>
      </c>
      <c r="OK66" s="2">
        <v>0</v>
      </c>
      <c r="OL66" s="4">
        <v>1</v>
      </c>
      <c r="OM66" s="19">
        <f t="shared" si="138"/>
        <v>0</v>
      </c>
      <c r="OO66" s="2" t="s">
        <v>80</v>
      </c>
      <c r="OP66" s="2">
        <v>20</v>
      </c>
      <c r="OQ66" s="2">
        <v>20</v>
      </c>
      <c r="OR66" s="2">
        <v>0</v>
      </c>
      <c r="OS66" s="2">
        <v>0</v>
      </c>
      <c r="OT66" s="4">
        <f t="shared" si="110"/>
        <v>1</v>
      </c>
      <c r="OU66" s="19">
        <f t="shared" si="50"/>
        <v>0</v>
      </c>
      <c r="OW66" s="129" t="s">
        <v>80</v>
      </c>
      <c r="OX66" s="129">
        <v>20</v>
      </c>
      <c r="OY66" s="129">
        <v>20</v>
      </c>
      <c r="OZ66" s="129">
        <v>0</v>
      </c>
      <c r="PA66" s="129">
        <v>0</v>
      </c>
      <c r="PB66" s="135">
        <v>1</v>
      </c>
      <c r="PC66" s="132">
        <v>0</v>
      </c>
      <c r="PD66" s="129"/>
      <c r="PE66" s="129" t="s">
        <v>80</v>
      </c>
      <c r="PF66" s="129">
        <v>20</v>
      </c>
      <c r="PG66" s="129">
        <v>20</v>
      </c>
      <c r="PH66" s="129">
        <v>0</v>
      </c>
      <c r="PI66" s="129">
        <v>0</v>
      </c>
      <c r="PJ66" s="135">
        <v>1</v>
      </c>
      <c r="PK66" s="132">
        <v>0</v>
      </c>
      <c r="PM66" s="156" t="s">
        <v>80</v>
      </c>
      <c r="PN66" s="156">
        <v>20</v>
      </c>
      <c r="PO66" s="156">
        <v>20</v>
      </c>
      <c r="PP66" s="156">
        <v>0</v>
      </c>
      <c r="PQ66" s="156">
        <v>0</v>
      </c>
      <c r="PR66" s="162">
        <v>1</v>
      </c>
      <c r="PS66" s="132">
        <f t="shared" si="51"/>
        <v>0</v>
      </c>
      <c r="PT66" s="121"/>
      <c r="PU66" s="156" t="s">
        <v>80</v>
      </c>
      <c r="PV66" s="156">
        <v>20</v>
      </c>
      <c r="PW66" s="156">
        <v>20</v>
      </c>
      <c r="PX66" s="156">
        <v>0</v>
      </c>
      <c r="PY66" s="156">
        <v>0</v>
      </c>
      <c r="PZ66" s="162">
        <v>0.97</v>
      </c>
      <c r="QA66" s="132">
        <f t="shared" si="52"/>
        <v>-3.0000000000000027E-2</v>
      </c>
      <c r="QB66" s="121" t="s">
        <v>119</v>
      </c>
      <c r="QC66" s="156" t="s">
        <v>80</v>
      </c>
      <c r="QD66" s="156">
        <v>20</v>
      </c>
      <c r="QE66" s="156">
        <v>20</v>
      </c>
      <c r="QF66" s="156">
        <v>0</v>
      </c>
      <c r="QG66" s="156">
        <v>0</v>
      </c>
      <c r="QH66" s="162">
        <v>1</v>
      </c>
      <c r="QI66" s="132">
        <f t="shared" si="53"/>
        <v>3.0000000000000027E-2</v>
      </c>
      <c r="QJ66" s="121"/>
      <c r="QK66" s="156" t="s">
        <v>80</v>
      </c>
      <c r="QL66" s="156">
        <v>20</v>
      </c>
      <c r="QM66" s="156">
        <v>20</v>
      </c>
      <c r="QN66" s="156">
        <v>0</v>
      </c>
      <c r="QO66" s="156">
        <v>0</v>
      </c>
      <c r="QP66" s="162">
        <v>1</v>
      </c>
      <c r="QQ66" s="132">
        <f t="shared" si="54"/>
        <v>0</v>
      </c>
      <c r="QR66" s="121"/>
      <c r="QS66" s="156" t="s">
        <v>80</v>
      </c>
      <c r="QT66" s="156">
        <v>20</v>
      </c>
      <c r="QU66" s="156">
        <v>20</v>
      </c>
      <c r="QV66" s="156">
        <v>0</v>
      </c>
      <c r="QW66" s="156">
        <v>0</v>
      </c>
      <c r="QX66" s="162">
        <v>1</v>
      </c>
      <c r="QY66" s="158">
        <f t="shared" si="55"/>
        <v>0</v>
      </c>
      <c r="QZ66" s="121"/>
      <c r="RA66" s="156" t="s">
        <v>80</v>
      </c>
      <c r="RB66" s="156">
        <v>20</v>
      </c>
      <c r="RC66" s="156">
        <v>20</v>
      </c>
      <c r="RD66" s="156">
        <v>0</v>
      </c>
      <c r="RE66" s="156">
        <v>0</v>
      </c>
      <c r="RF66" s="162">
        <v>1</v>
      </c>
      <c r="RG66" s="132">
        <f t="shared" si="56"/>
        <v>0</v>
      </c>
      <c r="RH66" s="121"/>
      <c r="RI66" s="121"/>
      <c r="RJ66" s="156" t="s">
        <v>80</v>
      </c>
      <c r="RK66" s="156">
        <v>20</v>
      </c>
      <c r="RL66" s="156">
        <v>20</v>
      </c>
      <c r="RM66" s="156">
        <v>0</v>
      </c>
      <c r="RN66" s="156">
        <v>0</v>
      </c>
      <c r="RO66" s="162">
        <f t="shared" si="57"/>
        <v>1</v>
      </c>
      <c r="RP66" s="132">
        <f t="shared" si="58"/>
        <v>0</v>
      </c>
      <c r="RQ66" s="121"/>
      <c r="RR66" s="121"/>
      <c r="RS66" s="121"/>
      <c r="RT66" s="121"/>
      <c r="RU66" s="121"/>
      <c r="RV66" s="121"/>
      <c r="RW66" s="132"/>
      <c r="RX66" s="121"/>
      <c r="RY66" s="121"/>
      <c r="RZ66" s="121"/>
      <c r="SA66" s="121"/>
      <c r="SB66" s="121"/>
      <c r="SC66" s="121"/>
      <c r="SD66" s="132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U66" s="157" t="s">
        <v>80</v>
      </c>
      <c r="SV66" s="157">
        <v>20</v>
      </c>
      <c r="SW66" s="157">
        <v>20</v>
      </c>
      <c r="SX66" s="157">
        <v>0</v>
      </c>
      <c r="SY66" s="157">
        <v>0</v>
      </c>
      <c r="SZ66" s="158">
        <f t="shared" si="111"/>
        <v>1</v>
      </c>
      <c r="TA66" s="132">
        <f t="shared" si="59"/>
        <v>0</v>
      </c>
      <c r="TC66" s="157" t="s">
        <v>80</v>
      </c>
      <c r="TD66" s="157">
        <v>20</v>
      </c>
      <c r="TE66" s="157">
        <v>20</v>
      </c>
      <c r="TF66" s="157">
        <v>0</v>
      </c>
      <c r="TG66" s="157">
        <v>0</v>
      </c>
      <c r="TH66" s="158">
        <f t="shared" si="60"/>
        <v>1</v>
      </c>
      <c r="TI66" s="132">
        <f t="shared" si="61"/>
        <v>0</v>
      </c>
      <c r="TK66" s="157" t="s">
        <v>80</v>
      </c>
      <c r="TL66" s="157">
        <v>20</v>
      </c>
      <c r="TM66" s="157">
        <v>20</v>
      </c>
      <c r="TN66" s="157">
        <v>0</v>
      </c>
      <c r="TO66" s="157">
        <v>0</v>
      </c>
      <c r="TP66" s="158">
        <f t="shared" si="62"/>
        <v>1</v>
      </c>
      <c r="TQ66" s="132">
        <f t="shared" si="63"/>
        <v>0</v>
      </c>
      <c r="TS66" s="157" t="s">
        <v>80</v>
      </c>
      <c r="TT66" s="157">
        <v>20</v>
      </c>
      <c r="TU66" s="157">
        <v>20</v>
      </c>
      <c r="TV66" s="157">
        <v>0</v>
      </c>
      <c r="TW66" s="157">
        <v>0</v>
      </c>
      <c r="TX66" s="158">
        <f t="shared" si="64"/>
        <v>1</v>
      </c>
      <c r="TY66" s="132">
        <f t="shared" si="65"/>
        <v>0</v>
      </c>
      <c r="UA66" s="157" t="s">
        <v>80</v>
      </c>
      <c r="UB66" s="157">
        <v>20</v>
      </c>
      <c r="UC66" s="157">
        <v>20</v>
      </c>
      <c r="UD66" s="157">
        <v>0</v>
      </c>
      <c r="UE66" s="157">
        <v>0</v>
      </c>
      <c r="UF66" s="158">
        <f t="shared" si="66"/>
        <v>1</v>
      </c>
      <c r="UG66" s="132">
        <f t="shared" si="67"/>
        <v>0</v>
      </c>
      <c r="UI66" s="157" t="s">
        <v>80</v>
      </c>
      <c r="UJ66" s="157">
        <v>20</v>
      </c>
      <c r="UK66" s="157">
        <v>20</v>
      </c>
      <c r="UL66" s="157">
        <v>0</v>
      </c>
      <c r="UM66" s="157">
        <v>0</v>
      </c>
      <c r="UN66" s="158">
        <f t="shared" si="68"/>
        <v>1</v>
      </c>
      <c r="UO66" s="132">
        <f t="shared" si="69"/>
        <v>0</v>
      </c>
      <c r="UQ66" s="157" t="s">
        <v>80</v>
      </c>
      <c r="UR66" s="157">
        <v>20</v>
      </c>
      <c r="US66" s="157">
        <v>20</v>
      </c>
      <c r="UT66" s="157">
        <v>0</v>
      </c>
      <c r="UU66" s="157">
        <v>0</v>
      </c>
      <c r="UV66" s="158">
        <f t="shared" si="70"/>
        <v>1</v>
      </c>
      <c r="UW66" s="132">
        <f t="shared" si="71"/>
        <v>0</v>
      </c>
      <c r="UY66" s="157" t="s">
        <v>80</v>
      </c>
      <c r="UZ66" s="157">
        <v>20</v>
      </c>
      <c r="VA66" s="157">
        <v>20</v>
      </c>
      <c r="VB66" s="157">
        <v>0</v>
      </c>
      <c r="VC66" s="157">
        <v>0</v>
      </c>
      <c r="VD66" s="158">
        <f t="shared" si="72"/>
        <v>1</v>
      </c>
      <c r="VE66" s="132">
        <f t="shared" si="73"/>
        <v>0</v>
      </c>
      <c r="VG66" s="157" t="s">
        <v>80</v>
      </c>
      <c r="VH66" s="157">
        <v>20</v>
      </c>
      <c r="VI66" s="157">
        <v>20</v>
      </c>
      <c r="VJ66" s="157">
        <v>0</v>
      </c>
      <c r="VK66" s="157">
        <v>0</v>
      </c>
      <c r="VL66" s="158">
        <f t="shared" si="74"/>
        <v>1</v>
      </c>
      <c r="VM66" s="132">
        <f t="shared" si="75"/>
        <v>0</v>
      </c>
      <c r="VO66" s="157" t="s">
        <v>80</v>
      </c>
      <c r="VP66" s="157">
        <v>20</v>
      </c>
      <c r="VQ66" s="157">
        <v>20</v>
      </c>
      <c r="VR66" s="157">
        <v>0</v>
      </c>
      <c r="VS66" s="157">
        <v>0</v>
      </c>
      <c r="VT66" s="158">
        <f t="shared" si="76"/>
        <v>1</v>
      </c>
      <c r="VU66" s="132">
        <f t="shared" si="77"/>
        <v>0</v>
      </c>
      <c r="VW66" s="157" t="s">
        <v>80</v>
      </c>
      <c r="VX66" s="157">
        <v>20</v>
      </c>
      <c r="VY66" s="157">
        <v>20</v>
      </c>
      <c r="VZ66" s="157">
        <v>0</v>
      </c>
      <c r="WA66" s="157">
        <v>0</v>
      </c>
      <c r="WB66" s="158">
        <f t="shared" si="78"/>
        <v>1</v>
      </c>
      <c r="WC66" s="132">
        <f t="shared" si="79"/>
        <v>0</v>
      </c>
      <c r="WE66" s="157" t="s">
        <v>80</v>
      </c>
      <c r="WF66" s="157">
        <v>20</v>
      </c>
      <c r="WG66" s="157">
        <v>20</v>
      </c>
      <c r="WH66" s="157">
        <v>0</v>
      </c>
      <c r="WI66" s="157">
        <v>0</v>
      </c>
      <c r="WJ66" s="158">
        <f t="shared" si="112"/>
        <v>1</v>
      </c>
      <c r="WK66" s="132">
        <f t="shared" si="113"/>
        <v>0</v>
      </c>
      <c r="WM66" s="157" t="s">
        <v>80</v>
      </c>
      <c r="WN66" s="157">
        <v>20</v>
      </c>
      <c r="WO66" s="157">
        <v>20</v>
      </c>
      <c r="WP66" s="157">
        <v>0</v>
      </c>
      <c r="WQ66" s="157">
        <v>0</v>
      </c>
      <c r="WR66" s="158">
        <f t="shared" si="82"/>
        <v>1</v>
      </c>
      <c r="WS66" s="132">
        <f t="shared" si="83"/>
        <v>0</v>
      </c>
      <c r="WU66" s="157" t="s">
        <v>80</v>
      </c>
      <c r="WV66" s="157">
        <v>20</v>
      </c>
      <c r="WW66" s="157">
        <v>20</v>
      </c>
      <c r="WX66" s="157">
        <v>0</v>
      </c>
      <c r="WY66" s="157">
        <v>0</v>
      </c>
      <c r="WZ66" s="158">
        <f t="shared" si="84"/>
        <v>1</v>
      </c>
      <c r="XA66" s="132">
        <f t="shared" si="85"/>
        <v>0</v>
      </c>
      <c r="XC66" s="157" t="s">
        <v>80</v>
      </c>
      <c r="XD66" s="157">
        <v>20</v>
      </c>
      <c r="XE66" s="157">
        <v>20</v>
      </c>
      <c r="XF66" s="157">
        <v>0</v>
      </c>
      <c r="XG66" s="157">
        <v>0</v>
      </c>
      <c r="XH66" s="158">
        <f t="shared" si="86"/>
        <v>1</v>
      </c>
      <c r="XI66" s="132">
        <f t="shared" si="87"/>
        <v>0</v>
      </c>
      <c r="XK66" s="157" t="s">
        <v>80</v>
      </c>
      <c r="XL66" s="157">
        <v>20</v>
      </c>
      <c r="XM66" s="157">
        <v>20</v>
      </c>
      <c r="XN66" s="157">
        <v>0</v>
      </c>
      <c r="XO66" s="157">
        <v>0</v>
      </c>
      <c r="XP66" s="158">
        <f t="shared" si="88"/>
        <v>1</v>
      </c>
      <c r="XQ66" s="132">
        <f t="shared" si="89"/>
        <v>0</v>
      </c>
      <c r="XS66" s="157" t="s">
        <v>80</v>
      </c>
      <c r="XT66" s="157">
        <v>20</v>
      </c>
      <c r="XU66" s="157">
        <v>20</v>
      </c>
      <c r="XV66" s="157">
        <v>0</v>
      </c>
      <c r="XW66" s="157">
        <v>0</v>
      </c>
      <c r="XX66" s="158">
        <f t="shared" si="90"/>
        <v>1</v>
      </c>
      <c r="XY66" s="132">
        <f t="shared" si="91"/>
        <v>0</v>
      </c>
      <c r="YA66" s="157" t="s">
        <v>80</v>
      </c>
      <c r="YB66" s="157">
        <v>20</v>
      </c>
      <c r="YC66" s="157">
        <v>20</v>
      </c>
      <c r="YD66" s="157">
        <v>0</v>
      </c>
      <c r="YE66" s="157">
        <v>0</v>
      </c>
      <c r="YF66" s="158">
        <f t="shared" si="92"/>
        <v>1</v>
      </c>
      <c r="YG66" s="132">
        <f t="shared" si="93"/>
        <v>0</v>
      </c>
      <c r="YI66" s="157" t="s">
        <v>80</v>
      </c>
      <c r="YJ66" s="157">
        <v>20</v>
      </c>
      <c r="YK66" s="157">
        <v>20</v>
      </c>
      <c r="YL66" s="157">
        <v>0</v>
      </c>
      <c r="YM66" s="157">
        <v>0</v>
      </c>
      <c r="YN66" s="158">
        <f t="shared" si="94"/>
        <v>1</v>
      </c>
      <c r="YO66" s="132">
        <f t="shared" si="95"/>
        <v>0</v>
      </c>
      <c r="YQ66" s="157" t="s">
        <v>80</v>
      </c>
      <c r="YR66" s="157">
        <v>20</v>
      </c>
      <c r="YS66" s="157">
        <v>20</v>
      </c>
      <c r="YT66" s="157">
        <v>0</v>
      </c>
      <c r="YU66" s="157">
        <v>0</v>
      </c>
      <c r="YV66" s="158">
        <f t="shared" si="96"/>
        <v>1</v>
      </c>
      <c r="YW66" s="132">
        <f t="shared" si="97"/>
        <v>0</v>
      </c>
      <c r="YY66" s="157" t="s">
        <v>80</v>
      </c>
      <c r="YZ66" s="157">
        <v>20</v>
      </c>
      <c r="ZA66" s="157">
        <v>20</v>
      </c>
      <c r="ZB66" s="157">
        <v>0</v>
      </c>
      <c r="ZC66" s="157">
        <v>0</v>
      </c>
      <c r="ZD66" s="158">
        <f t="shared" si="98"/>
        <v>1</v>
      </c>
      <c r="ZE66" s="132">
        <f t="shared" si="99"/>
        <v>0</v>
      </c>
      <c r="ZG66" s="157" t="s">
        <v>80</v>
      </c>
      <c r="ZH66" s="157">
        <v>20</v>
      </c>
      <c r="ZI66" s="157">
        <v>20</v>
      </c>
      <c r="ZJ66" s="157">
        <v>0</v>
      </c>
      <c r="ZK66" s="157">
        <v>0</v>
      </c>
      <c r="ZL66" s="158">
        <f t="shared" si="100"/>
        <v>1</v>
      </c>
      <c r="ZM66" s="132">
        <f t="shared" si="101"/>
        <v>0</v>
      </c>
      <c r="ZO66" s="157" t="s">
        <v>80</v>
      </c>
      <c r="ZP66" s="157">
        <v>20</v>
      </c>
      <c r="ZQ66" s="157">
        <v>20</v>
      </c>
      <c r="ZR66" s="157">
        <v>0</v>
      </c>
      <c r="ZS66" s="157">
        <v>0</v>
      </c>
      <c r="ZT66" s="158">
        <f t="shared" si="102"/>
        <v>1</v>
      </c>
      <c r="ZU66" s="132">
        <f t="shared" si="103"/>
        <v>0</v>
      </c>
      <c r="ZW66" s="157" t="s">
        <v>80</v>
      </c>
      <c r="ZX66" s="157">
        <v>20</v>
      </c>
      <c r="ZY66" s="157">
        <v>20</v>
      </c>
      <c r="ZZ66" s="157">
        <v>0</v>
      </c>
      <c r="AAA66" s="157">
        <v>0</v>
      </c>
      <c r="AAB66" s="158">
        <f t="shared" si="104"/>
        <v>1</v>
      </c>
      <c r="AAC66" s="132">
        <f t="shared" si="105"/>
        <v>0</v>
      </c>
      <c r="AAE66" s="157" t="s">
        <v>80</v>
      </c>
      <c r="AAF66" s="157">
        <v>20</v>
      </c>
      <c r="AAG66" s="157">
        <v>20</v>
      </c>
      <c r="AAH66" s="157">
        <v>0</v>
      </c>
      <c r="AAI66" s="157">
        <v>0</v>
      </c>
      <c r="AAJ66" s="158">
        <f t="shared" si="106"/>
        <v>1</v>
      </c>
      <c r="AAK66" s="132">
        <f t="shared" si="107"/>
        <v>0</v>
      </c>
    </row>
    <row r="67" spans="1:713" ht="15">
      <c r="A67" s="19">
        <v>0.47</v>
      </c>
      <c r="B67" s="19"/>
      <c r="C67" s="18" t="s">
        <v>82</v>
      </c>
      <c r="D67" s="18">
        <v>71</v>
      </c>
      <c r="E67" s="18">
        <v>34</v>
      </c>
      <c r="F67" s="18">
        <v>9</v>
      </c>
      <c r="G67" s="18">
        <v>28</v>
      </c>
      <c r="H67" s="19">
        <v>0.47</v>
      </c>
      <c r="J67" s="58" t="s">
        <v>82</v>
      </c>
      <c r="K67" s="58">
        <v>71</v>
      </c>
      <c r="L67" s="58">
        <v>34</v>
      </c>
      <c r="M67" s="58">
        <v>9</v>
      </c>
      <c r="N67" s="58">
        <v>28</v>
      </c>
      <c r="O67" s="59">
        <v>0.47</v>
      </c>
      <c r="P67" s="59">
        <f>O67-H67</f>
        <v>0</v>
      </c>
      <c r="R67" s="18" t="s">
        <v>82</v>
      </c>
      <c r="S67" s="18">
        <v>71</v>
      </c>
      <c r="T67" s="18">
        <v>34</v>
      </c>
      <c r="U67" s="18">
        <v>9</v>
      </c>
      <c r="V67" s="18">
        <v>28</v>
      </c>
      <c r="W67" s="19">
        <v>0.47</v>
      </c>
      <c r="X67" s="19">
        <f>W67-O67</f>
        <v>0</v>
      </c>
      <c r="Z67" s="51" t="s">
        <v>82</v>
      </c>
      <c r="AA67" s="51">
        <v>71</v>
      </c>
      <c r="AB67" s="52">
        <v>34</v>
      </c>
      <c r="AC67" s="53">
        <v>9</v>
      </c>
      <c r="AD67" s="51">
        <v>28</v>
      </c>
      <c r="AE67" s="55">
        <v>0.47</v>
      </c>
      <c r="AF67" s="19">
        <f>AE67-W67</f>
        <v>0</v>
      </c>
      <c r="AH67" s="55">
        <v>0.47</v>
      </c>
      <c r="AI67" s="19">
        <f>AE67-AH67</f>
        <v>0</v>
      </c>
      <c r="AK67" s="18" t="s">
        <v>86</v>
      </c>
      <c r="AL67" s="18">
        <v>493</v>
      </c>
      <c r="AM67" s="18">
        <v>491</v>
      </c>
      <c r="AN67" s="18">
        <v>2</v>
      </c>
      <c r="AO67" s="18">
        <v>0</v>
      </c>
      <c r="AP67" s="19">
        <f t="shared" si="119"/>
        <v>0.99594320486815413</v>
      </c>
      <c r="AQ67" s="19">
        <f t="shared" si="137"/>
        <v>5.9432048681541394E-3</v>
      </c>
      <c r="AS67" s="18" t="s">
        <v>86</v>
      </c>
      <c r="AT67" s="18">
        <v>493</v>
      </c>
      <c r="AU67" s="18">
        <v>491</v>
      </c>
      <c r="AV67" s="18">
        <v>2</v>
      </c>
      <c r="AW67" s="18">
        <v>0</v>
      </c>
      <c r="AX67" s="19">
        <v>1</v>
      </c>
      <c r="AY67" s="19">
        <f>AX67-AP67</f>
        <v>4.0567951318458695E-3</v>
      </c>
      <c r="BA67" s="18" t="s">
        <v>86</v>
      </c>
      <c r="BB67" s="18">
        <v>493</v>
      </c>
      <c r="BC67" s="18">
        <v>491</v>
      </c>
      <c r="BD67" s="18">
        <v>2</v>
      </c>
      <c r="BE67" s="18">
        <v>0</v>
      </c>
      <c r="BF67" s="19">
        <v>1</v>
      </c>
      <c r="BG67" s="19">
        <f>BF67-AX67</f>
        <v>0</v>
      </c>
      <c r="BI67" s="47" t="s">
        <v>86</v>
      </c>
      <c r="BJ67" s="18">
        <v>493</v>
      </c>
      <c r="BK67" s="18">
        <v>0</v>
      </c>
      <c r="BL67" s="18">
        <v>62</v>
      </c>
      <c r="BM67" s="18">
        <v>431</v>
      </c>
      <c r="BN67" s="19">
        <v>0</v>
      </c>
      <c r="BO67" s="19">
        <f>BN67-BF67</f>
        <v>-1</v>
      </c>
      <c r="BQ67" s="47" t="s">
        <v>86</v>
      </c>
      <c r="BR67" s="18">
        <v>493</v>
      </c>
      <c r="BS67" s="18">
        <v>0</v>
      </c>
      <c r="BT67" s="18">
        <v>62</v>
      </c>
      <c r="BU67" s="18">
        <v>431</v>
      </c>
      <c r="BV67" s="19">
        <v>0</v>
      </c>
      <c r="BW67" s="19">
        <f>BV67-BN67</f>
        <v>0</v>
      </c>
      <c r="BY67" s="18" t="s">
        <v>82</v>
      </c>
      <c r="BZ67" s="18">
        <v>71</v>
      </c>
      <c r="CA67" s="18">
        <v>34</v>
      </c>
      <c r="CB67" s="18">
        <v>9</v>
      </c>
      <c r="CC67" s="18">
        <v>28</v>
      </c>
      <c r="CD67" s="19">
        <v>0.48</v>
      </c>
      <c r="CE67" s="19">
        <f>CD67-BV66</f>
        <v>1.9999999999999962E-2</v>
      </c>
      <c r="CG67" s="2" t="s">
        <v>82</v>
      </c>
      <c r="CH67" s="2">
        <v>71</v>
      </c>
      <c r="CI67" s="2">
        <v>34</v>
      </c>
      <c r="CJ67" s="2">
        <v>9</v>
      </c>
      <c r="CK67" s="2">
        <v>28</v>
      </c>
      <c r="CL67" s="4">
        <v>0.48</v>
      </c>
      <c r="CM67" s="19">
        <f t="shared" si="139"/>
        <v>0</v>
      </c>
      <c r="CO67" s="2" t="s">
        <v>82</v>
      </c>
      <c r="CP67" s="2">
        <v>71</v>
      </c>
      <c r="CQ67" s="2">
        <v>34</v>
      </c>
      <c r="CR67" s="2">
        <v>9</v>
      </c>
      <c r="CS67" s="2">
        <v>28</v>
      </c>
      <c r="CT67" s="4">
        <v>0.48</v>
      </c>
      <c r="CU67" s="19">
        <f t="shared" ref="CU67:CU73" si="140">CT67-CL67</f>
        <v>0</v>
      </c>
      <c r="CW67" s="2" t="s">
        <v>82</v>
      </c>
      <c r="CX67" s="2">
        <v>71</v>
      </c>
      <c r="CY67" s="2">
        <v>34</v>
      </c>
      <c r="CZ67" s="2">
        <v>9</v>
      </c>
      <c r="DA67" s="2">
        <v>28</v>
      </c>
      <c r="DB67" s="4">
        <v>0.48</v>
      </c>
      <c r="DC67" s="19">
        <f t="shared" ref="DC67:DC73" si="141">DB67-CT67</f>
        <v>0</v>
      </c>
      <c r="DD67" s="18" t="s">
        <v>119</v>
      </c>
      <c r="DE67" s="2" t="s">
        <v>82</v>
      </c>
      <c r="DF67" s="2">
        <v>71</v>
      </c>
      <c r="DG67" s="2">
        <v>33</v>
      </c>
      <c r="DH67" s="2">
        <v>10</v>
      </c>
      <c r="DI67" s="2">
        <v>28</v>
      </c>
      <c r="DJ67" s="4">
        <v>0.46</v>
      </c>
      <c r="DK67" s="19">
        <f t="shared" ref="DK67:DK73" si="142">DJ67-DB67</f>
        <v>-1.9999999999999962E-2</v>
      </c>
      <c r="DM67" s="2" t="s">
        <v>82</v>
      </c>
      <c r="DN67" s="2">
        <v>71</v>
      </c>
      <c r="DO67" s="2">
        <v>34</v>
      </c>
      <c r="DP67" s="2">
        <v>9</v>
      </c>
      <c r="DQ67" s="2">
        <v>28</v>
      </c>
      <c r="DR67" s="4">
        <v>0.48</v>
      </c>
      <c r="DS67" s="19">
        <f t="shared" ref="DS67:DS75" si="143">DR67-DJ67</f>
        <v>1.9999999999999962E-2</v>
      </c>
      <c r="DU67" s="2" t="s">
        <v>82</v>
      </c>
      <c r="DV67" s="2">
        <v>71</v>
      </c>
      <c r="DW67" s="2">
        <v>33</v>
      </c>
      <c r="DX67" s="2">
        <v>10</v>
      </c>
      <c r="DY67" s="2">
        <v>28</v>
      </c>
      <c r="DZ67" s="4">
        <v>0.46</v>
      </c>
      <c r="EA67" s="19">
        <f t="shared" ref="EA67:EA75" si="144">DZ67-DR67</f>
        <v>-1.9999999999999962E-2</v>
      </c>
      <c r="EC67" s="2" t="s">
        <v>82</v>
      </c>
      <c r="ED67" s="2">
        <v>71</v>
      </c>
      <c r="EE67" s="2">
        <v>33</v>
      </c>
      <c r="EF67" s="2">
        <v>10</v>
      </c>
      <c r="EG67" s="2">
        <v>28</v>
      </c>
      <c r="EH67" s="4">
        <v>0.46</v>
      </c>
      <c r="EI67" s="19">
        <f t="shared" ref="EI67:EI75" si="145">EH67-DZ67</f>
        <v>0</v>
      </c>
      <c r="EK67" s="2" t="s">
        <v>82</v>
      </c>
      <c r="EL67" s="2">
        <v>71</v>
      </c>
      <c r="EM67" s="2">
        <v>34</v>
      </c>
      <c r="EN67" s="2">
        <v>9</v>
      </c>
      <c r="EO67" s="2">
        <v>28</v>
      </c>
      <c r="EP67" s="4">
        <v>0.48</v>
      </c>
      <c r="EQ67" s="19">
        <f t="shared" ref="EQ67:EQ75" si="146">EP67-EH67</f>
        <v>1.9999999999999962E-2</v>
      </c>
      <c r="ES67" s="2" t="s">
        <v>82</v>
      </c>
      <c r="ET67" s="2">
        <v>71</v>
      </c>
      <c r="EU67" s="2">
        <v>34</v>
      </c>
      <c r="EV67" s="2">
        <v>9</v>
      </c>
      <c r="EW67" s="2">
        <v>28</v>
      </c>
      <c r="EX67" s="4">
        <v>0.48</v>
      </c>
      <c r="EY67" s="19">
        <f t="shared" ref="EY67:EY75" si="147">EX67-EP67</f>
        <v>0</v>
      </c>
      <c r="FA67" s="2" t="s">
        <v>82</v>
      </c>
      <c r="FB67" s="2">
        <v>71</v>
      </c>
      <c r="FC67" s="2">
        <v>33</v>
      </c>
      <c r="FD67" s="2">
        <v>10</v>
      </c>
      <c r="FE67" s="2">
        <v>28</v>
      </c>
      <c r="FF67" s="4">
        <v>0.46</v>
      </c>
      <c r="FG67" s="19">
        <f t="shared" ref="FG67:FG72" si="148">FF67-EX67</f>
        <v>-1.9999999999999962E-2</v>
      </c>
      <c r="FI67" s="2" t="s">
        <v>82</v>
      </c>
      <c r="FJ67" s="2">
        <v>71</v>
      </c>
      <c r="FK67" s="2">
        <v>34</v>
      </c>
      <c r="FL67" s="2">
        <v>9</v>
      </c>
      <c r="FM67" s="2">
        <v>28</v>
      </c>
      <c r="FN67" s="4">
        <v>0.48</v>
      </c>
      <c r="FO67" s="19">
        <f t="shared" ref="FO67:FO72" si="149">FN67-FF67</f>
        <v>1.9999999999999962E-2</v>
      </c>
      <c r="FQ67" s="2" t="s">
        <v>82</v>
      </c>
      <c r="FR67" s="2">
        <v>71</v>
      </c>
      <c r="FS67" s="2">
        <v>34</v>
      </c>
      <c r="FT67" s="2">
        <v>9</v>
      </c>
      <c r="FU67" s="2">
        <v>28</v>
      </c>
      <c r="FV67" s="4">
        <v>0.48</v>
      </c>
      <c r="FW67" s="19">
        <f t="shared" ref="FW67:FW72" si="150">FV67-FN67</f>
        <v>0</v>
      </c>
      <c r="FY67" s="2" t="s">
        <v>82</v>
      </c>
      <c r="FZ67" s="2">
        <v>71</v>
      </c>
      <c r="GA67" s="2">
        <v>34</v>
      </c>
      <c r="GB67" s="2">
        <v>9</v>
      </c>
      <c r="GC67" s="2">
        <v>28</v>
      </c>
      <c r="GD67" s="4">
        <v>0.48</v>
      </c>
      <c r="GE67" s="19">
        <f t="shared" si="23"/>
        <v>0</v>
      </c>
      <c r="GG67" s="2" t="s">
        <v>82</v>
      </c>
      <c r="GH67" s="2">
        <v>71</v>
      </c>
      <c r="GI67" s="2">
        <v>34</v>
      </c>
      <c r="GJ67" s="2">
        <v>9</v>
      </c>
      <c r="GK67" s="2">
        <v>28</v>
      </c>
      <c r="GL67" s="4">
        <v>0.48</v>
      </c>
      <c r="GM67" s="19">
        <f t="shared" si="24"/>
        <v>0</v>
      </c>
      <c r="GO67" s="2" t="s">
        <v>82</v>
      </c>
      <c r="GP67" s="2">
        <v>71</v>
      </c>
      <c r="GQ67" s="2">
        <v>34</v>
      </c>
      <c r="GR67" s="2">
        <v>9</v>
      </c>
      <c r="GS67" s="2">
        <v>28</v>
      </c>
      <c r="GT67" s="4">
        <v>0.48</v>
      </c>
      <c r="GU67" s="19">
        <f t="shared" si="25"/>
        <v>0</v>
      </c>
      <c r="GW67" s="2" t="s">
        <v>82</v>
      </c>
      <c r="GX67" s="2">
        <v>71</v>
      </c>
      <c r="GY67" s="2">
        <v>34</v>
      </c>
      <c r="GZ67" s="2">
        <v>9</v>
      </c>
      <c r="HA67" s="2">
        <v>28</v>
      </c>
      <c r="HB67" s="4">
        <v>0.48</v>
      </c>
      <c r="HC67" s="19">
        <f t="shared" si="26"/>
        <v>0</v>
      </c>
      <c r="HE67" s="2" t="s">
        <v>82</v>
      </c>
      <c r="HF67" s="2">
        <v>71</v>
      </c>
      <c r="HG67" s="2">
        <v>34</v>
      </c>
      <c r="HH67" s="2">
        <v>9</v>
      </c>
      <c r="HI67" s="2">
        <v>28</v>
      </c>
      <c r="HJ67" s="4">
        <v>0.48</v>
      </c>
      <c r="HK67" s="19">
        <f t="shared" si="27"/>
        <v>0</v>
      </c>
      <c r="HM67" s="2" t="s">
        <v>85</v>
      </c>
      <c r="HN67" s="2">
        <v>3</v>
      </c>
      <c r="HO67" s="2">
        <v>3</v>
      </c>
      <c r="HP67" s="2">
        <v>0</v>
      </c>
      <c r="HQ67" s="2">
        <v>0</v>
      </c>
      <c r="HR67" s="4">
        <v>1</v>
      </c>
      <c r="HS67" s="19">
        <f t="shared" ref="HS67:HS73" si="151">HR67-HJ64</f>
        <v>0</v>
      </c>
      <c r="HU67" s="2" t="s">
        <v>85</v>
      </c>
      <c r="HV67" s="2">
        <v>3</v>
      </c>
      <c r="HW67" s="2">
        <v>3</v>
      </c>
      <c r="HX67" s="2">
        <v>0</v>
      </c>
      <c r="HY67" s="2">
        <v>0</v>
      </c>
      <c r="HZ67" s="4">
        <v>1</v>
      </c>
      <c r="IA67" s="19">
        <f t="shared" si="29"/>
        <v>0</v>
      </c>
      <c r="IC67" s="2" t="s">
        <v>85</v>
      </c>
      <c r="ID67" s="2">
        <v>3</v>
      </c>
      <c r="IE67" s="2">
        <v>3</v>
      </c>
      <c r="IF67" s="2">
        <v>0</v>
      </c>
      <c r="IG67" s="2">
        <v>0</v>
      </c>
      <c r="IH67" s="4">
        <v>1</v>
      </c>
      <c r="II67" s="19">
        <f t="shared" si="30"/>
        <v>0</v>
      </c>
      <c r="IK67" s="2" t="s">
        <v>85</v>
      </c>
      <c r="IL67" s="2">
        <v>3</v>
      </c>
      <c r="IM67" s="2">
        <v>3</v>
      </c>
      <c r="IN67" s="2">
        <v>0</v>
      </c>
      <c r="IO67" s="2">
        <v>0</v>
      </c>
      <c r="IP67" s="4">
        <v>1</v>
      </c>
      <c r="IQ67" s="19">
        <f t="shared" si="31"/>
        <v>0</v>
      </c>
      <c r="IS67" s="2" t="s">
        <v>85</v>
      </c>
      <c r="IT67" s="2">
        <v>3</v>
      </c>
      <c r="IU67" s="2">
        <v>3</v>
      </c>
      <c r="IV67" s="2">
        <v>0</v>
      </c>
      <c r="IW67" s="2">
        <v>0</v>
      </c>
      <c r="IX67" s="4">
        <v>1</v>
      </c>
      <c r="IY67" s="19">
        <f t="shared" si="32"/>
        <v>0</v>
      </c>
      <c r="JA67" s="2" t="s">
        <v>85</v>
      </c>
      <c r="JB67" s="2">
        <v>3</v>
      </c>
      <c r="JC67" s="2">
        <v>3</v>
      </c>
      <c r="JD67" s="2">
        <v>0</v>
      </c>
      <c r="JE67" s="2">
        <v>0</v>
      </c>
      <c r="JF67" s="4">
        <v>1</v>
      </c>
      <c r="JG67" s="19">
        <f t="shared" si="33"/>
        <v>0</v>
      </c>
      <c r="JI67" s="2" t="s">
        <v>85</v>
      </c>
      <c r="JJ67" s="2">
        <v>3</v>
      </c>
      <c r="JK67" s="2">
        <v>3</v>
      </c>
      <c r="JL67" s="2">
        <v>0</v>
      </c>
      <c r="JM67" s="2">
        <v>0</v>
      </c>
      <c r="JN67" s="4">
        <v>1</v>
      </c>
      <c r="JO67" s="19">
        <f t="shared" si="34"/>
        <v>0</v>
      </c>
      <c r="JQ67" s="2" t="s">
        <v>85</v>
      </c>
      <c r="JR67" s="2">
        <v>3</v>
      </c>
      <c r="JS67" s="2">
        <v>3</v>
      </c>
      <c r="JT67" s="2">
        <v>0</v>
      </c>
      <c r="JU67" s="2">
        <v>0</v>
      </c>
      <c r="JV67" s="4">
        <v>1</v>
      </c>
      <c r="JW67" s="19">
        <f t="shared" si="35"/>
        <v>0</v>
      </c>
      <c r="JY67" s="2" t="s">
        <v>85</v>
      </c>
      <c r="JZ67" s="2">
        <v>3</v>
      </c>
      <c r="KA67" s="2">
        <v>3</v>
      </c>
      <c r="KB67" s="2">
        <v>0</v>
      </c>
      <c r="KC67" s="2">
        <v>0</v>
      </c>
      <c r="KD67" s="4">
        <v>1</v>
      </c>
      <c r="KE67" s="19">
        <f t="shared" si="36"/>
        <v>0</v>
      </c>
      <c r="KG67" s="2" t="s">
        <v>85</v>
      </c>
      <c r="KH67" s="2">
        <v>3</v>
      </c>
      <c r="KI67" s="2">
        <v>3</v>
      </c>
      <c r="KJ67" s="2">
        <v>0</v>
      </c>
      <c r="KK67" s="2">
        <v>0</v>
      </c>
      <c r="KL67" s="4">
        <v>1</v>
      </c>
      <c r="KM67" s="19">
        <f t="shared" si="37"/>
        <v>0</v>
      </c>
      <c r="KO67" s="2" t="s">
        <v>85</v>
      </c>
      <c r="KP67" s="2">
        <v>3</v>
      </c>
      <c r="KQ67" s="2">
        <v>3</v>
      </c>
      <c r="KR67" s="2">
        <v>0</v>
      </c>
      <c r="KS67" s="2">
        <v>0</v>
      </c>
      <c r="KT67" s="4">
        <v>1</v>
      </c>
      <c r="KU67" s="19">
        <f t="shared" si="38"/>
        <v>0</v>
      </c>
      <c r="KW67" s="2" t="s">
        <v>85</v>
      </c>
      <c r="KX67" s="2">
        <v>3</v>
      </c>
      <c r="KY67" s="2">
        <v>3</v>
      </c>
      <c r="KZ67" s="2">
        <v>0</v>
      </c>
      <c r="LA67" s="2">
        <v>0</v>
      </c>
      <c r="LB67" s="4">
        <v>1</v>
      </c>
      <c r="LC67" s="19">
        <f t="shared" si="39"/>
        <v>0</v>
      </c>
      <c r="LE67" s="2" t="s">
        <v>85</v>
      </c>
      <c r="LF67" s="2">
        <v>3</v>
      </c>
      <c r="LG67" s="2">
        <v>3</v>
      </c>
      <c r="LH67" s="2">
        <v>0</v>
      </c>
      <c r="LI67" s="2">
        <v>0</v>
      </c>
      <c r="LJ67" s="4">
        <v>1</v>
      </c>
      <c r="LK67" s="19">
        <f t="shared" si="40"/>
        <v>0</v>
      </c>
      <c r="LM67" s="2" t="s">
        <v>85</v>
      </c>
      <c r="LN67" s="2">
        <v>3</v>
      </c>
      <c r="LO67" s="2">
        <v>3</v>
      </c>
      <c r="LP67" s="2">
        <v>0</v>
      </c>
      <c r="LQ67" s="2">
        <v>0</v>
      </c>
      <c r="LR67" s="4">
        <v>1</v>
      </c>
      <c r="LS67" s="19">
        <f t="shared" si="41"/>
        <v>0</v>
      </c>
      <c r="LU67" s="2" t="s">
        <v>85</v>
      </c>
      <c r="LV67" s="2">
        <v>3</v>
      </c>
      <c r="LW67" s="2">
        <v>3</v>
      </c>
      <c r="LX67" s="2">
        <v>0</v>
      </c>
      <c r="LY67" s="2">
        <v>0</v>
      </c>
      <c r="LZ67" s="4">
        <v>1</v>
      </c>
      <c r="MA67" s="19">
        <f t="shared" si="42"/>
        <v>0</v>
      </c>
      <c r="MC67" s="2" t="s">
        <v>85</v>
      </c>
      <c r="MD67" s="2">
        <v>3</v>
      </c>
      <c r="ME67" s="2">
        <v>3</v>
      </c>
      <c r="MF67" s="2">
        <v>0</v>
      </c>
      <c r="MG67" s="2">
        <v>0</v>
      </c>
      <c r="MH67" s="4">
        <f t="shared" si="108"/>
        <v>1</v>
      </c>
      <c r="MI67" s="19">
        <f t="shared" si="43"/>
        <v>0</v>
      </c>
      <c r="MK67" s="2" t="s">
        <v>85</v>
      </c>
      <c r="ML67" s="2">
        <v>3</v>
      </c>
      <c r="MM67" s="2">
        <v>3</v>
      </c>
      <c r="MN67" s="2">
        <v>0</v>
      </c>
      <c r="MO67" s="2">
        <v>0</v>
      </c>
      <c r="MP67" s="4">
        <v>1</v>
      </c>
      <c r="MQ67" s="19">
        <f t="shared" si="109"/>
        <v>0</v>
      </c>
      <c r="MS67" s="2" t="s">
        <v>85</v>
      </c>
      <c r="MT67" s="2">
        <v>3</v>
      </c>
      <c r="MU67" s="2">
        <v>3</v>
      </c>
      <c r="MV67" s="2">
        <v>0</v>
      </c>
      <c r="MW67" s="2">
        <v>0</v>
      </c>
      <c r="MX67" s="4">
        <v>1</v>
      </c>
      <c r="MY67" s="19">
        <f t="shared" si="44"/>
        <v>0</v>
      </c>
      <c r="NA67" s="2" t="s">
        <v>85</v>
      </c>
      <c r="NB67" s="2">
        <v>3</v>
      </c>
      <c r="NC67" s="2">
        <v>3</v>
      </c>
      <c r="ND67" s="2">
        <v>0</v>
      </c>
      <c r="NE67" s="2">
        <v>0</v>
      </c>
      <c r="NF67" s="4">
        <v>1</v>
      </c>
      <c r="NG67" s="19">
        <f t="shared" si="45"/>
        <v>0</v>
      </c>
      <c r="NI67" s="2" t="s">
        <v>85</v>
      </c>
      <c r="NJ67" s="2">
        <v>3</v>
      </c>
      <c r="NK67" s="2">
        <v>3</v>
      </c>
      <c r="NL67" s="2">
        <v>0</v>
      </c>
      <c r="NM67" s="2">
        <v>0</v>
      </c>
      <c r="NN67" s="4">
        <v>1</v>
      </c>
      <c r="NO67" s="19">
        <f t="shared" si="46"/>
        <v>0</v>
      </c>
      <c r="NQ67" s="2" t="s">
        <v>85</v>
      </c>
      <c r="NR67" s="2">
        <v>3</v>
      </c>
      <c r="NS67" s="2">
        <v>3</v>
      </c>
      <c r="NT67" s="2">
        <v>0</v>
      </c>
      <c r="NU67" s="2">
        <v>0</v>
      </c>
      <c r="NV67" s="4">
        <v>1</v>
      </c>
      <c r="NW67" s="19">
        <f t="shared" si="47"/>
        <v>0</v>
      </c>
      <c r="NY67" s="2" t="s">
        <v>85</v>
      </c>
      <c r="NZ67" s="2">
        <v>3</v>
      </c>
      <c r="OA67" s="2">
        <v>3</v>
      </c>
      <c r="OB67" s="2">
        <v>0</v>
      </c>
      <c r="OC67" s="2">
        <v>0</v>
      </c>
      <c r="OD67" s="4">
        <v>1</v>
      </c>
      <c r="OE67" s="19">
        <f t="shared" si="48"/>
        <v>0</v>
      </c>
      <c r="OG67" s="2" t="s">
        <v>85</v>
      </c>
      <c r="OH67" s="2">
        <v>3</v>
      </c>
      <c r="OI67" s="2">
        <v>3</v>
      </c>
      <c r="OJ67" s="2">
        <v>0</v>
      </c>
      <c r="OK67" s="2">
        <v>0</v>
      </c>
      <c r="OL67" s="4">
        <v>1</v>
      </c>
      <c r="OM67" s="19">
        <f t="shared" si="138"/>
        <v>0</v>
      </c>
      <c r="OO67" s="2" t="s">
        <v>85</v>
      </c>
      <c r="OP67" s="2">
        <v>3</v>
      </c>
      <c r="OQ67" s="2">
        <v>3</v>
      </c>
      <c r="OR67" s="2">
        <v>0</v>
      </c>
      <c r="OS67" s="2">
        <v>0</v>
      </c>
      <c r="OT67" s="4">
        <f t="shared" si="110"/>
        <v>1</v>
      </c>
      <c r="OU67" s="19">
        <f t="shared" si="50"/>
        <v>0</v>
      </c>
      <c r="OW67" s="129" t="s">
        <v>85</v>
      </c>
      <c r="OX67" s="129">
        <v>3</v>
      </c>
      <c r="OY67" s="129">
        <v>3</v>
      </c>
      <c r="OZ67" s="129">
        <v>0</v>
      </c>
      <c r="PA67" s="129">
        <v>0</v>
      </c>
      <c r="PB67" s="135">
        <v>1</v>
      </c>
      <c r="PC67" s="132">
        <v>0</v>
      </c>
      <c r="PD67" s="129"/>
      <c r="PE67" s="129" t="s">
        <v>85</v>
      </c>
      <c r="PF67" s="129">
        <v>3</v>
      </c>
      <c r="PG67" s="129">
        <v>3</v>
      </c>
      <c r="PH67" s="129">
        <v>0</v>
      </c>
      <c r="PI67" s="129">
        <v>0</v>
      </c>
      <c r="PJ67" s="135">
        <v>1</v>
      </c>
      <c r="PK67" s="132">
        <v>0</v>
      </c>
      <c r="PM67" s="156" t="s">
        <v>85</v>
      </c>
      <c r="PN67" s="156">
        <v>3</v>
      </c>
      <c r="PO67" s="156">
        <v>3</v>
      </c>
      <c r="PP67" s="156">
        <v>0</v>
      </c>
      <c r="PQ67" s="156">
        <v>0</v>
      </c>
      <c r="PR67" s="162">
        <v>1</v>
      </c>
      <c r="PS67" s="132">
        <f t="shared" si="51"/>
        <v>0</v>
      </c>
      <c r="PT67" s="121"/>
      <c r="PU67" s="156" t="s">
        <v>85</v>
      </c>
      <c r="PV67" s="156">
        <v>3</v>
      </c>
      <c r="PW67" s="156">
        <v>3</v>
      </c>
      <c r="PX67" s="156">
        <v>0</v>
      </c>
      <c r="PY67" s="156">
        <v>0</v>
      </c>
      <c r="PZ67" s="162">
        <v>1</v>
      </c>
      <c r="QA67" s="132">
        <f t="shared" si="52"/>
        <v>0</v>
      </c>
      <c r="QB67" s="121"/>
      <c r="QC67" s="156" t="s">
        <v>85</v>
      </c>
      <c r="QD67" s="156">
        <v>3</v>
      </c>
      <c r="QE67" s="156">
        <v>3</v>
      </c>
      <c r="QF67" s="156">
        <v>0</v>
      </c>
      <c r="QG67" s="156">
        <v>0</v>
      </c>
      <c r="QH67" s="162">
        <v>1</v>
      </c>
      <c r="QI67" s="132">
        <f t="shared" si="53"/>
        <v>0</v>
      </c>
      <c r="QJ67" s="121"/>
      <c r="QK67" s="156" t="s">
        <v>85</v>
      </c>
      <c r="QL67" s="156">
        <v>3</v>
      </c>
      <c r="QM67" s="156">
        <v>3</v>
      </c>
      <c r="QN67" s="156">
        <v>0</v>
      </c>
      <c r="QO67" s="156">
        <v>0</v>
      </c>
      <c r="QP67" s="162">
        <v>1</v>
      </c>
      <c r="QQ67" s="132">
        <f t="shared" si="54"/>
        <v>0</v>
      </c>
      <c r="QR67" s="121"/>
      <c r="QS67" s="156" t="s">
        <v>85</v>
      </c>
      <c r="QT67" s="156">
        <v>3</v>
      </c>
      <c r="QU67" s="156">
        <v>3</v>
      </c>
      <c r="QV67" s="156">
        <v>0</v>
      </c>
      <c r="QW67" s="156">
        <v>0</v>
      </c>
      <c r="QX67" s="162">
        <v>1</v>
      </c>
      <c r="QY67" s="158">
        <f t="shared" si="55"/>
        <v>0</v>
      </c>
      <c r="QZ67" s="121"/>
      <c r="RA67" s="156" t="s">
        <v>85</v>
      </c>
      <c r="RB67" s="156">
        <v>3</v>
      </c>
      <c r="RC67" s="156">
        <v>3</v>
      </c>
      <c r="RD67" s="156">
        <v>0</v>
      </c>
      <c r="RE67" s="156">
        <v>0</v>
      </c>
      <c r="RF67" s="162">
        <v>1</v>
      </c>
      <c r="RG67" s="132">
        <f t="shared" si="56"/>
        <v>0</v>
      </c>
      <c r="RH67" s="121"/>
      <c r="RI67" s="121"/>
      <c r="RJ67" s="156" t="s">
        <v>85</v>
      </c>
      <c r="RK67" s="156">
        <v>3</v>
      </c>
      <c r="RL67" s="156">
        <v>3</v>
      </c>
      <c r="RM67" s="156">
        <v>0</v>
      </c>
      <c r="RN67" s="156">
        <v>0</v>
      </c>
      <c r="RO67" s="162">
        <f t="shared" si="57"/>
        <v>1</v>
      </c>
      <c r="RP67" s="132">
        <f t="shared" si="58"/>
        <v>0</v>
      </c>
      <c r="RQ67" s="121"/>
      <c r="RR67" s="121"/>
      <c r="RS67" s="121"/>
      <c r="RT67" s="121"/>
      <c r="RU67" s="121"/>
      <c r="RV67" s="121"/>
      <c r="RW67" s="132"/>
      <c r="RX67" s="121"/>
      <c r="RY67" s="121"/>
      <c r="RZ67" s="121"/>
      <c r="SA67" s="121"/>
      <c r="SB67" s="121"/>
      <c r="SC67" s="121"/>
      <c r="SD67" s="132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U67" s="157" t="s">
        <v>85</v>
      </c>
      <c r="SV67" s="157">
        <v>3</v>
      </c>
      <c r="SW67" s="157">
        <v>3</v>
      </c>
      <c r="SX67" s="157">
        <v>0</v>
      </c>
      <c r="SY67" s="157">
        <v>0</v>
      </c>
      <c r="SZ67" s="158">
        <f t="shared" si="111"/>
        <v>1</v>
      </c>
      <c r="TA67" s="132">
        <f t="shared" si="59"/>
        <v>0</v>
      </c>
      <c r="TC67" s="157" t="s">
        <v>85</v>
      </c>
      <c r="TD67" s="157">
        <v>3</v>
      </c>
      <c r="TE67" s="157">
        <v>3</v>
      </c>
      <c r="TF67" s="157">
        <v>0</v>
      </c>
      <c r="TG67" s="157">
        <v>0</v>
      </c>
      <c r="TH67" s="158">
        <f t="shared" si="60"/>
        <v>1</v>
      </c>
      <c r="TI67" s="132">
        <f t="shared" si="61"/>
        <v>0</v>
      </c>
      <c r="TK67" s="157" t="s">
        <v>85</v>
      </c>
      <c r="TL67" s="157">
        <v>3</v>
      </c>
      <c r="TM67" s="157">
        <v>3</v>
      </c>
      <c r="TN67" s="157">
        <v>0</v>
      </c>
      <c r="TO67" s="157">
        <v>0</v>
      </c>
      <c r="TP67" s="158">
        <f t="shared" si="62"/>
        <v>1</v>
      </c>
      <c r="TQ67" s="132">
        <f t="shared" si="63"/>
        <v>0</v>
      </c>
      <c r="TS67" s="157" t="s">
        <v>85</v>
      </c>
      <c r="TT67" s="157">
        <v>3</v>
      </c>
      <c r="TU67" s="157">
        <v>3</v>
      </c>
      <c r="TV67" s="157">
        <v>0</v>
      </c>
      <c r="TW67" s="157">
        <v>0</v>
      </c>
      <c r="TX67" s="158">
        <f t="shared" si="64"/>
        <v>1</v>
      </c>
      <c r="TY67" s="132">
        <f t="shared" si="65"/>
        <v>0</v>
      </c>
      <c r="UA67" s="157" t="s">
        <v>85</v>
      </c>
      <c r="UB67" s="157">
        <v>3</v>
      </c>
      <c r="UC67" s="157">
        <v>3</v>
      </c>
      <c r="UD67" s="157">
        <v>0</v>
      </c>
      <c r="UE67" s="157">
        <v>0</v>
      </c>
      <c r="UF67" s="158">
        <f t="shared" si="66"/>
        <v>1</v>
      </c>
      <c r="UG67" s="132">
        <f t="shared" si="67"/>
        <v>0</v>
      </c>
      <c r="UI67" s="157" t="s">
        <v>85</v>
      </c>
      <c r="UJ67" s="157">
        <v>3</v>
      </c>
      <c r="UK67" s="157">
        <v>3</v>
      </c>
      <c r="UL67" s="157">
        <v>0</v>
      </c>
      <c r="UM67" s="157">
        <v>0</v>
      </c>
      <c r="UN67" s="158">
        <f t="shared" si="68"/>
        <v>1</v>
      </c>
      <c r="UO67" s="132">
        <f t="shared" si="69"/>
        <v>0</v>
      </c>
      <c r="UQ67" s="157" t="s">
        <v>85</v>
      </c>
      <c r="UR67" s="157">
        <v>3</v>
      </c>
      <c r="US67" s="157">
        <v>3</v>
      </c>
      <c r="UT67" s="157">
        <v>0</v>
      </c>
      <c r="UU67" s="157">
        <v>0</v>
      </c>
      <c r="UV67" s="158">
        <f t="shared" si="70"/>
        <v>1</v>
      </c>
      <c r="UW67" s="132">
        <f t="shared" si="71"/>
        <v>0</v>
      </c>
      <c r="UY67" s="157" t="s">
        <v>85</v>
      </c>
      <c r="UZ67" s="157">
        <v>3</v>
      </c>
      <c r="VA67" s="157">
        <v>3</v>
      </c>
      <c r="VB67" s="157">
        <v>0</v>
      </c>
      <c r="VC67" s="157">
        <v>0</v>
      </c>
      <c r="VD67" s="158">
        <f t="shared" si="72"/>
        <v>1</v>
      </c>
      <c r="VE67" s="132">
        <f t="shared" si="73"/>
        <v>0</v>
      </c>
      <c r="VG67" s="157" t="s">
        <v>85</v>
      </c>
      <c r="VH67" s="157">
        <v>3</v>
      </c>
      <c r="VI67" s="157">
        <v>3</v>
      </c>
      <c r="VJ67" s="157">
        <v>0</v>
      </c>
      <c r="VK67" s="157">
        <v>0</v>
      </c>
      <c r="VL67" s="158">
        <f t="shared" si="74"/>
        <v>1</v>
      </c>
      <c r="VM67" s="132">
        <f t="shared" si="75"/>
        <v>0</v>
      </c>
      <c r="VO67" s="157" t="s">
        <v>85</v>
      </c>
      <c r="VP67" s="157">
        <v>3</v>
      </c>
      <c r="VQ67" s="157">
        <v>3</v>
      </c>
      <c r="VR67" s="157">
        <v>0</v>
      </c>
      <c r="VS67" s="157">
        <v>0</v>
      </c>
      <c r="VT67" s="158">
        <f t="shared" si="76"/>
        <v>1</v>
      </c>
      <c r="VU67" s="132">
        <f t="shared" si="77"/>
        <v>0</v>
      </c>
      <c r="VW67" s="157" t="s">
        <v>85</v>
      </c>
      <c r="VX67" s="157">
        <v>3</v>
      </c>
      <c r="VY67" s="157">
        <v>3</v>
      </c>
      <c r="VZ67" s="157">
        <v>0</v>
      </c>
      <c r="WA67" s="157">
        <v>0</v>
      </c>
      <c r="WB67" s="158">
        <f t="shared" si="78"/>
        <v>1</v>
      </c>
      <c r="WC67" s="132">
        <f t="shared" si="79"/>
        <v>0</v>
      </c>
      <c r="WE67" s="157" t="s">
        <v>85</v>
      </c>
      <c r="WF67" s="157">
        <v>3</v>
      </c>
      <c r="WG67" s="157">
        <v>3</v>
      </c>
      <c r="WH67" s="157">
        <v>0</v>
      </c>
      <c r="WI67" s="157">
        <v>0</v>
      </c>
      <c r="WJ67" s="158">
        <f t="shared" si="112"/>
        <v>1</v>
      </c>
      <c r="WK67" s="132">
        <f t="shared" si="113"/>
        <v>0</v>
      </c>
      <c r="WM67" s="157" t="s">
        <v>85</v>
      </c>
      <c r="WN67" s="157">
        <v>3</v>
      </c>
      <c r="WO67" s="157">
        <v>3</v>
      </c>
      <c r="WP67" s="157">
        <v>0</v>
      </c>
      <c r="WQ67" s="157">
        <v>0</v>
      </c>
      <c r="WR67" s="158">
        <f t="shared" si="82"/>
        <v>1</v>
      </c>
      <c r="WS67" s="132">
        <f t="shared" si="83"/>
        <v>0</v>
      </c>
      <c r="WU67" s="157" t="s">
        <v>85</v>
      </c>
      <c r="WV67" s="157">
        <v>3</v>
      </c>
      <c r="WW67" s="157">
        <v>3</v>
      </c>
      <c r="WX67" s="157">
        <v>0</v>
      </c>
      <c r="WY67" s="157">
        <v>0</v>
      </c>
      <c r="WZ67" s="158">
        <f t="shared" si="84"/>
        <v>1</v>
      </c>
      <c r="XA67" s="132">
        <f t="shared" si="85"/>
        <v>0</v>
      </c>
      <c r="XC67" s="157" t="s">
        <v>85</v>
      </c>
      <c r="XD67" s="157">
        <v>3</v>
      </c>
      <c r="XE67" s="157">
        <v>3</v>
      </c>
      <c r="XF67" s="157">
        <v>0</v>
      </c>
      <c r="XG67" s="157">
        <v>0</v>
      </c>
      <c r="XH67" s="158">
        <f t="shared" si="86"/>
        <v>1</v>
      </c>
      <c r="XI67" s="132">
        <f t="shared" si="87"/>
        <v>0</v>
      </c>
      <c r="XK67" s="157" t="s">
        <v>85</v>
      </c>
      <c r="XL67" s="157">
        <v>3</v>
      </c>
      <c r="XM67" s="157">
        <v>3</v>
      </c>
      <c r="XN67" s="157">
        <v>0</v>
      </c>
      <c r="XO67" s="157">
        <v>0</v>
      </c>
      <c r="XP67" s="158">
        <f t="shared" si="88"/>
        <v>1</v>
      </c>
      <c r="XQ67" s="132">
        <f t="shared" si="89"/>
        <v>0</v>
      </c>
      <c r="XS67" s="157" t="s">
        <v>85</v>
      </c>
      <c r="XT67" s="157">
        <v>3</v>
      </c>
      <c r="XU67" s="157">
        <v>3</v>
      </c>
      <c r="XV67" s="157">
        <v>0</v>
      </c>
      <c r="XW67" s="157">
        <v>0</v>
      </c>
      <c r="XX67" s="158">
        <f t="shared" si="90"/>
        <v>1</v>
      </c>
      <c r="XY67" s="132">
        <f t="shared" si="91"/>
        <v>0</v>
      </c>
      <c r="YA67" s="157" t="s">
        <v>85</v>
      </c>
      <c r="YB67" s="157">
        <v>3</v>
      </c>
      <c r="YC67" s="157">
        <v>3</v>
      </c>
      <c r="YD67" s="157">
        <v>0</v>
      </c>
      <c r="YE67" s="157">
        <v>0</v>
      </c>
      <c r="YF67" s="158">
        <f t="shared" si="92"/>
        <v>1</v>
      </c>
      <c r="YG67" s="132">
        <f t="shared" si="93"/>
        <v>0</v>
      </c>
      <c r="YI67" s="157" t="s">
        <v>85</v>
      </c>
      <c r="YJ67" s="157">
        <v>3</v>
      </c>
      <c r="YK67" s="157">
        <v>3</v>
      </c>
      <c r="YL67" s="157">
        <v>0</v>
      </c>
      <c r="YM67" s="157">
        <v>0</v>
      </c>
      <c r="YN67" s="158">
        <f t="shared" si="94"/>
        <v>1</v>
      </c>
      <c r="YO67" s="132">
        <f t="shared" si="95"/>
        <v>0</v>
      </c>
      <c r="YQ67" s="157" t="s">
        <v>85</v>
      </c>
      <c r="YR67" s="157">
        <v>3</v>
      </c>
      <c r="YS67" s="157">
        <v>3</v>
      </c>
      <c r="YT67" s="157">
        <v>0</v>
      </c>
      <c r="YU67" s="157">
        <v>0</v>
      </c>
      <c r="YV67" s="158">
        <f t="shared" si="96"/>
        <v>1</v>
      </c>
      <c r="YW67" s="132">
        <f t="shared" si="97"/>
        <v>0</v>
      </c>
      <c r="YY67" s="157" t="s">
        <v>85</v>
      </c>
      <c r="YZ67" s="157">
        <v>3</v>
      </c>
      <c r="ZA67" s="157">
        <v>3</v>
      </c>
      <c r="ZB67" s="157">
        <v>0</v>
      </c>
      <c r="ZC67" s="157">
        <v>0</v>
      </c>
      <c r="ZD67" s="158">
        <f t="shared" si="98"/>
        <v>1</v>
      </c>
      <c r="ZE67" s="132">
        <f t="shared" si="99"/>
        <v>0</v>
      </c>
      <c r="ZG67" s="157" t="s">
        <v>85</v>
      </c>
      <c r="ZH67" s="157">
        <v>3</v>
      </c>
      <c r="ZI67" s="157">
        <v>3</v>
      </c>
      <c r="ZJ67" s="157">
        <v>0</v>
      </c>
      <c r="ZK67" s="157">
        <v>0</v>
      </c>
      <c r="ZL67" s="158">
        <f t="shared" si="100"/>
        <v>1</v>
      </c>
      <c r="ZM67" s="132">
        <f t="shared" si="101"/>
        <v>0</v>
      </c>
      <c r="ZO67" s="157" t="s">
        <v>85</v>
      </c>
      <c r="ZP67" s="157">
        <v>3</v>
      </c>
      <c r="ZQ67" s="157">
        <v>3</v>
      </c>
      <c r="ZR67" s="157">
        <v>0</v>
      </c>
      <c r="ZS67" s="157">
        <v>0</v>
      </c>
      <c r="ZT67" s="158">
        <f t="shared" si="102"/>
        <v>1</v>
      </c>
      <c r="ZU67" s="132">
        <f t="shared" si="103"/>
        <v>0</v>
      </c>
      <c r="ZW67" s="157" t="s">
        <v>85</v>
      </c>
      <c r="ZX67" s="157">
        <v>3</v>
      </c>
      <c r="ZY67" s="157">
        <v>3</v>
      </c>
      <c r="ZZ67" s="157">
        <v>0</v>
      </c>
      <c r="AAA67" s="157">
        <v>0</v>
      </c>
      <c r="AAB67" s="158">
        <f t="shared" si="104"/>
        <v>1</v>
      </c>
      <c r="AAC67" s="132">
        <f t="shared" si="105"/>
        <v>0</v>
      </c>
      <c r="AAE67" s="157" t="s">
        <v>85</v>
      </c>
      <c r="AAF67" s="157">
        <v>3</v>
      </c>
      <c r="AAG67" s="157">
        <v>3</v>
      </c>
      <c r="AAH67" s="157">
        <v>0</v>
      </c>
      <c r="AAI67" s="157">
        <v>0</v>
      </c>
      <c r="AAJ67" s="158">
        <f t="shared" si="106"/>
        <v>1</v>
      </c>
      <c r="AAK67" s="132">
        <f t="shared" si="107"/>
        <v>0</v>
      </c>
    </row>
    <row r="68" spans="1:713" ht="15">
      <c r="A68" s="19">
        <v>0.95</v>
      </c>
      <c r="B68" s="19"/>
      <c r="C68" s="18" t="s">
        <v>86</v>
      </c>
      <c r="D68" s="18">
        <v>62</v>
      </c>
      <c r="E68" s="18">
        <v>59</v>
      </c>
      <c r="F68" s="18">
        <v>2</v>
      </c>
      <c r="G68" s="18">
        <v>1</v>
      </c>
      <c r="H68" s="19">
        <v>0.95</v>
      </c>
      <c r="J68" s="58" t="s">
        <v>86</v>
      </c>
      <c r="K68" s="58">
        <v>493</v>
      </c>
      <c r="L68" s="58">
        <v>475</v>
      </c>
      <c r="M68" s="58">
        <v>3</v>
      </c>
      <c r="N68" s="58">
        <v>15</v>
      </c>
      <c r="O68" s="59">
        <v>0.96</v>
      </c>
      <c r="P68" s="59">
        <f>O68-H68</f>
        <v>1.0000000000000009E-2</v>
      </c>
      <c r="R68" s="18" t="s">
        <v>86</v>
      </c>
      <c r="S68" s="18">
        <v>493</v>
      </c>
      <c r="T68" s="18">
        <v>475</v>
      </c>
      <c r="U68" s="18">
        <v>3</v>
      </c>
      <c r="V68" s="18">
        <v>15</v>
      </c>
      <c r="W68" s="19">
        <v>0.96</v>
      </c>
      <c r="X68" s="19">
        <f>W68-O68</f>
        <v>0</v>
      </c>
      <c r="Z68" s="51" t="s">
        <v>86</v>
      </c>
      <c r="AA68" s="51">
        <v>493</v>
      </c>
      <c r="AB68" s="52">
        <v>491</v>
      </c>
      <c r="AC68" s="53">
        <v>2</v>
      </c>
      <c r="AD68" s="51">
        <v>0</v>
      </c>
      <c r="AE68" s="54">
        <v>0.99</v>
      </c>
      <c r="AF68" s="19">
        <f>AE68-W68</f>
        <v>3.0000000000000027E-2</v>
      </c>
      <c r="AH68" s="19">
        <v>0.99</v>
      </c>
      <c r="AI68" s="19">
        <f>AE68-AH68</f>
        <v>0</v>
      </c>
      <c r="AK68" s="18" t="s">
        <v>83</v>
      </c>
      <c r="AL68" s="18">
        <v>22</v>
      </c>
      <c r="AM68" s="18">
        <v>21</v>
      </c>
      <c r="AN68" s="18">
        <v>1</v>
      </c>
      <c r="AO68" s="18">
        <v>0</v>
      </c>
      <c r="AP68" s="19">
        <f t="shared" si="119"/>
        <v>0.95454545454545459</v>
      </c>
      <c r="AQ68" s="19">
        <f t="shared" si="137"/>
        <v>4.5454545454546302E-3</v>
      </c>
      <c r="AS68" s="18" t="s">
        <v>83</v>
      </c>
      <c r="AT68" s="18">
        <v>22</v>
      </c>
      <c r="AU68" s="18">
        <v>21</v>
      </c>
      <c r="AV68" s="18">
        <v>1</v>
      </c>
      <c r="AW68" s="18">
        <v>0</v>
      </c>
      <c r="AX68" s="19">
        <v>0.95</v>
      </c>
      <c r="AY68" s="19">
        <f>AX68-AP68</f>
        <v>-4.5454545454546302E-3</v>
      </c>
      <c r="BA68" s="18" t="s">
        <v>83</v>
      </c>
      <c r="BB68" s="18">
        <v>22</v>
      </c>
      <c r="BC68" s="18">
        <v>21</v>
      </c>
      <c r="BD68" s="18">
        <v>1</v>
      </c>
      <c r="BE68" s="18">
        <v>0</v>
      </c>
      <c r="BF68" s="19">
        <v>0.95</v>
      </c>
      <c r="BG68" s="19">
        <f>BF68-AX68</f>
        <v>0</v>
      </c>
      <c r="BI68" s="18" t="s">
        <v>83</v>
      </c>
      <c r="BJ68" s="18">
        <v>22</v>
      </c>
      <c r="BK68" s="18">
        <v>21</v>
      </c>
      <c r="BL68" s="18">
        <v>1</v>
      </c>
      <c r="BM68" s="18">
        <v>0</v>
      </c>
      <c r="BN68" s="19">
        <v>0.95</v>
      </c>
      <c r="BO68" s="19">
        <f>BN68-BF68</f>
        <v>0</v>
      </c>
      <c r="BQ68" s="18" t="s">
        <v>83</v>
      </c>
      <c r="BR68" s="18">
        <v>22</v>
      </c>
      <c r="BS68" s="18">
        <v>21</v>
      </c>
      <c r="BT68" s="18">
        <v>1</v>
      </c>
      <c r="BU68" s="18">
        <v>0</v>
      </c>
      <c r="BV68" s="19">
        <v>0.95</v>
      </c>
      <c r="BW68" s="19">
        <f>BV68-BN68</f>
        <v>0</v>
      </c>
      <c r="BY68" s="47" t="s">
        <v>86</v>
      </c>
      <c r="BZ68" s="18">
        <v>493</v>
      </c>
      <c r="CA68" s="18">
        <v>0</v>
      </c>
      <c r="CB68" s="18">
        <v>62</v>
      </c>
      <c r="CC68" s="18">
        <v>431</v>
      </c>
      <c r="CD68" s="19">
        <v>0</v>
      </c>
      <c r="CE68" s="19">
        <f>CD68-BV67</f>
        <v>0</v>
      </c>
      <c r="CG68" s="2" t="s">
        <v>86</v>
      </c>
      <c r="CH68" s="2">
        <v>493</v>
      </c>
      <c r="CI68" s="2">
        <v>0</v>
      </c>
      <c r="CJ68" s="2">
        <v>62</v>
      </c>
      <c r="CK68" s="2">
        <v>431</v>
      </c>
      <c r="CL68" s="4">
        <v>0</v>
      </c>
      <c r="CM68" s="19">
        <f t="shared" si="139"/>
        <v>0</v>
      </c>
      <c r="CO68" s="2" t="s">
        <v>86</v>
      </c>
      <c r="CP68" s="2">
        <v>493</v>
      </c>
      <c r="CQ68" s="2">
        <v>0</v>
      </c>
      <c r="CR68" s="2">
        <v>62</v>
      </c>
      <c r="CS68" s="2">
        <v>431</v>
      </c>
      <c r="CT68" s="4">
        <v>0</v>
      </c>
      <c r="CU68" s="19">
        <f t="shared" si="140"/>
        <v>0</v>
      </c>
      <c r="CW68" s="2" t="s">
        <v>86</v>
      </c>
      <c r="CX68" s="2">
        <v>493</v>
      </c>
      <c r="CY68" s="2">
        <v>491</v>
      </c>
      <c r="CZ68" s="2">
        <v>2</v>
      </c>
      <c r="DA68" s="2">
        <v>0</v>
      </c>
      <c r="DB68" s="4">
        <v>1</v>
      </c>
      <c r="DC68" s="19">
        <f t="shared" si="141"/>
        <v>1</v>
      </c>
      <c r="DE68" s="7" t="s">
        <v>86</v>
      </c>
      <c r="DF68" s="2">
        <v>493</v>
      </c>
      <c r="DG68" s="2">
        <v>467</v>
      </c>
      <c r="DH68" s="2">
        <v>4</v>
      </c>
      <c r="DI68" s="2">
        <v>22</v>
      </c>
      <c r="DJ68" s="4">
        <v>0.95</v>
      </c>
      <c r="DK68" s="19">
        <f t="shared" si="142"/>
        <v>-5.0000000000000044E-2</v>
      </c>
      <c r="DM68" s="2" t="s">
        <v>86</v>
      </c>
      <c r="DN68" s="2">
        <v>493</v>
      </c>
      <c r="DO68" s="2">
        <v>467</v>
      </c>
      <c r="DP68" s="2">
        <v>4</v>
      </c>
      <c r="DQ68" s="2">
        <v>22</v>
      </c>
      <c r="DR68" s="4">
        <v>0.95</v>
      </c>
      <c r="DS68" s="19">
        <f t="shared" si="143"/>
        <v>0</v>
      </c>
      <c r="DU68" s="2" t="s">
        <v>86</v>
      </c>
      <c r="DV68" s="2">
        <v>493</v>
      </c>
      <c r="DW68" s="2">
        <v>467</v>
      </c>
      <c r="DX68" s="2">
        <v>4</v>
      </c>
      <c r="DY68" s="2">
        <v>22</v>
      </c>
      <c r="DZ68" s="4">
        <v>0.95</v>
      </c>
      <c r="EA68" s="19">
        <f t="shared" si="144"/>
        <v>0</v>
      </c>
      <c r="EC68" s="2" t="s">
        <v>86</v>
      </c>
      <c r="ED68" s="2">
        <v>493</v>
      </c>
      <c r="EE68" s="2">
        <v>467</v>
      </c>
      <c r="EF68" s="2">
        <v>4</v>
      </c>
      <c r="EG68" s="2">
        <v>22</v>
      </c>
      <c r="EH68" s="4">
        <v>0.95</v>
      </c>
      <c r="EI68" s="19">
        <f t="shared" si="145"/>
        <v>0</v>
      </c>
      <c r="EK68" s="2" t="s">
        <v>86</v>
      </c>
      <c r="EL68" s="2">
        <v>493</v>
      </c>
      <c r="EM68" s="2">
        <v>467</v>
      </c>
      <c r="EN68" s="2">
        <v>4</v>
      </c>
      <c r="EO68" s="2">
        <v>22</v>
      </c>
      <c r="EP68" s="4">
        <v>0.95</v>
      </c>
      <c r="EQ68" s="19">
        <f t="shared" si="146"/>
        <v>0</v>
      </c>
      <c r="ES68" s="2" t="s">
        <v>86</v>
      </c>
      <c r="ET68" s="2">
        <v>555</v>
      </c>
      <c r="EU68" s="2">
        <v>553</v>
      </c>
      <c r="EV68" s="2">
        <v>2</v>
      </c>
      <c r="EW68" s="2">
        <v>0</v>
      </c>
      <c r="EX68" s="4">
        <v>1</v>
      </c>
      <c r="EY68" s="19">
        <f t="shared" si="147"/>
        <v>5.0000000000000044E-2</v>
      </c>
      <c r="FA68" s="2" t="s">
        <v>86</v>
      </c>
      <c r="FB68" s="2">
        <v>555</v>
      </c>
      <c r="FC68" s="2">
        <v>553</v>
      </c>
      <c r="FD68" s="2">
        <v>2</v>
      </c>
      <c r="FE68" s="2">
        <v>0</v>
      </c>
      <c r="FF68" s="4">
        <v>1</v>
      </c>
      <c r="FG68" s="19">
        <f t="shared" si="148"/>
        <v>0</v>
      </c>
      <c r="FI68" s="2" t="s">
        <v>86</v>
      </c>
      <c r="FJ68" s="2">
        <v>555</v>
      </c>
      <c r="FK68" s="2">
        <v>553</v>
      </c>
      <c r="FL68" s="2">
        <v>2</v>
      </c>
      <c r="FM68" s="2">
        <v>0</v>
      </c>
      <c r="FN68" s="4">
        <v>1</v>
      </c>
      <c r="FO68" s="19">
        <f t="shared" si="149"/>
        <v>0</v>
      </c>
      <c r="FQ68" s="2" t="s">
        <v>86</v>
      </c>
      <c r="FR68" s="2">
        <v>555</v>
      </c>
      <c r="FS68" s="2">
        <v>553</v>
      </c>
      <c r="FT68" s="2">
        <v>2</v>
      </c>
      <c r="FU68" s="2">
        <v>0</v>
      </c>
      <c r="FV68" s="4">
        <v>1</v>
      </c>
      <c r="FW68" s="19">
        <f t="shared" si="150"/>
        <v>0</v>
      </c>
      <c r="FY68" s="2" t="s">
        <v>86</v>
      </c>
      <c r="FZ68" s="2">
        <v>555</v>
      </c>
      <c r="GA68" s="2">
        <v>553</v>
      </c>
      <c r="GB68" s="2">
        <v>2</v>
      </c>
      <c r="GC68" s="2">
        <v>0</v>
      </c>
      <c r="GD68" s="4">
        <v>1</v>
      </c>
      <c r="GE68" s="19">
        <f t="shared" ref="GE68:GE75" si="152">GD68-FV68</f>
        <v>0</v>
      </c>
      <c r="GG68" s="103" t="s">
        <v>86</v>
      </c>
      <c r="GH68" s="2">
        <v>555</v>
      </c>
      <c r="GI68" s="2">
        <v>0</v>
      </c>
      <c r="GJ68" s="2">
        <v>83</v>
      </c>
      <c r="GK68" s="2">
        <v>472</v>
      </c>
      <c r="GL68" s="4">
        <v>0</v>
      </c>
      <c r="GM68" s="19">
        <f>GL68-GD68</f>
        <v>-1</v>
      </c>
      <c r="GO68" s="103" t="s">
        <v>86</v>
      </c>
      <c r="GP68" s="2">
        <v>555</v>
      </c>
      <c r="GQ68" s="2">
        <v>0</v>
      </c>
      <c r="GR68" s="2">
        <v>83</v>
      </c>
      <c r="GS68" s="2">
        <v>472</v>
      </c>
      <c r="GT68" s="4">
        <v>0</v>
      </c>
      <c r="GU68" s="19">
        <f>GT68-GL68</f>
        <v>0</v>
      </c>
      <c r="GW68" s="103" t="s">
        <v>86</v>
      </c>
      <c r="GX68" s="2">
        <v>555</v>
      </c>
      <c r="GY68" s="2">
        <v>0</v>
      </c>
      <c r="GZ68" s="2">
        <v>83</v>
      </c>
      <c r="HA68" s="2">
        <v>472</v>
      </c>
      <c r="HB68" s="4">
        <v>0</v>
      </c>
      <c r="HC68" s="19">
        <f t="shared" ref="HC68:HC73" si="153">HB68-GT68</f>
        <v>0</v>
      </c>
      <c r="HE68" s="103" t="s">
        <v>86</v>
      </c>
      <c r="HF68" s="2">
        <v>555</v>
      </c>
      <c r="HG68" s="2">
        <v>0</v>
      </c>
      <c r="HH68" s="2">
        <v>0</v>
      </c>
      <c r="HI68" s="2">
        <v>555</v>
      </c>
      <c r="HJ68" s="4">
        <v>0</v>
      </c>
      <c r="HK68" s="19">
        <f>HJ68-HB68</f>
        <v>0</v>
      </c>
      <c r="HM68" s="2" t="s">
        <v>108</v>
      </c>
      <c r="HN68" s="2">
        <v>4</v>
      </c>
      <c r="HO68" s="2">
        <v>4</v>
      </c>
      <c r="HP68" s="2">
        <v>0</v>
      </c>
      <c r="HQ68" s="2">
        <v>0</v>
      </c>
      <c r="HR68" s="4">
        <v>1</v>
      </c>
      <c r="HS68" s="19">
        <f t="shared" si="151"/>
        <v>0</v>
      </c>
      <c r="HU68" s="2" t="s">
        <v>108</v>
      </c>
      <c r="HV68" s="2">
        <v>4</v>
      </c>
      <c r="HW68" s="2">
        <v>4</v>
      </c>
      <c r="HX68" s="2">
        <v>0</v>
      </c>
      <c r="HY68" s="2">
        <v>0</v>
      </c>
      <c r="HZ68" s="4">
        <v>1</v>
      </c>
      <c r="IA68" s="19">
        <f t="shared" ref="IA68:IA73" si="154">HZ68-HR68</f>
        <v>0</v>
      </c>
      <c r="IC68" s="2" t="s">
        <v>108</v>
      </c>
      <c r="ID68" s="2">
        <v>4</v>
      </c>
      <c r="IE68" s="2">
        <v>4</v>
      </c>
      <c r="IF68" s="2">
        <v>0</v>
      </c>
      <c r="IG68" s="2">
        <v>0</v>
      </c>
      <c r="IH68" s="4">
        <v>1</v>
      </c>
      <c r="II68" s="19">
        <f t="shared" ref="II68:II73" si="155">IH68-HZ68</f>
        <v>0</v>
      </c>
      <c r="IK68" s="2" t="s">
        <v>108</v>
      </c>
      <c r="IL68" s="2">
        <v>4</v>
      </c>
      <c r="IM68" s="2">
        <v>4</v>
      </c>
      <c r="IN68" s="2">
        <v>0</v>
      </c>
      <c r="IO68" s="2">
        <v>0</v>
      </c>
      <c r="IP68" s="4">
        <v>1</v>
      </c>
      <c r="IQ68" s="19">
        <f t="shared" ref="IQ68:IQ73" si="156">IP68-IH68</f>
        <v>0</v>
      </c>
      <c r="IS68" s="2" t="s">
        <v>108</v>
      </c>
      <c r="IT68" s="2">
        <v>4</v>
      </c>
      <c r="IU68" s="2">
        <v>4</v>
      </c>
      <c r="IV68" s="2">
        <v>0</v>
      </c>
      <c r="IW68" s="2">
        <v>0</v>
      </c>
      <c r="IX68" s="4">
        <v>1</v>
      </c>
      <c r="IY68" s="19">
        <f t="shared" ref="IY68:IY73" si="157">IX68-IP68</f>
        <v>0</v>
      </c>
      <c r="JA68" s="2" t="s">
        <v>108</v>
      </c>
      <c r="JB68" s="2">
        <v>4</v>
      </c>
      <c r="JC68" s="2">
        <v>4</v>
      </c>
      <c r="JD68" s="2">
        <v>0</v>
      </c>
      <c r="JE68" s="2">
        <v>0</v>
      </c>
      <c r="JF68" s="4">
        <v>1</v>
      </c>
      <c r="JG68" s="19">
        <f t="shared" ref="JG68:JG73" si="158">JF68-IX68</f>
        <v>0</v>
      </c>
      <c r="JI68" s="2" t="s">
        <v>108</v>
      </c>
      <c r="JJ68" s="2">
        <v>4</v>
      </c>
      <c r="JK68" s="2">
        <v>4</v>
      </c>
      <c r="JL68" s="2">
        <v>0</v>
      </c>
      <c r="JM68" s="2">
        <v>0</v>
      </c>
      <c r="JN68" s="4">
        <v>1</v>
      </c>
      <c r="JO68" s="19">
        <f t="shared" ref="JO68:JO73" si="159">JN68-JF68</f>
        <v>0</v>
      </c>
      <c r="JQ68" s="2" t="s">
        <v>108</v>
      </c>
      <c r="JR68" s="2">
        <v>4</v>
      </c>
      <c r="JS68" s="2">
        <v>4</v>
      </c>
      <c r="JT68" s="2">
        <v>0</v>
      </c>
      <c r="JU68" s="2">
        <v>0</v>
      </c>
      <c r="JV68" s="4">
        <v>1</v>
      </c>
      <c r="JW68" s="19">
        <f t="shared" ref="JW68:JW73" si="160">JV68-JN68</f>
        <v>0</v>
      </c>
      <c r="JY68" s="2" t="s">
        <v>108</v>
      </c>
      <c r="JZ68" s="2">
        <v>4</v>
      </c>
      <c r="KA68" s="2">
        <v>4</v>
      </c>
      <c r="KB68" s="2">
        <v>0</v>
      </c>
      <c r="KC68" s="2">
        <v>0</v>
      </c>
      <c r="KD68" s="4">
        <v>1</v>
      </c>
      <c r="KE68" s="19">
        <f t="shared" ref="KE68:KE73" si="161">KD68-JV68</f>
        <v>0</v>
      </c>
      <c r="KG68" s="2" t="s">
        <v>108</v>
      </c>
      <c r="KH68" s="2">
        <v>4</v>
      </c>
      <c r="KI68" s="2">
        <v>4</v>
      </c>
      <c r="KJ68" s="2">
        <v>0</v>
      </c>
      <c r="KK68" s="2">
        <v>0</v>
      </c>
      <c r="KL68" s="4">
        <v>1</v>
      </c>
      <c r="KM68" s="19">
        <f t="shared" ref="KM68:KM73" si="162">KL68-KD68</f>
        <v>0</v>
      </c>
      <c r="KO68" s="2" t="s">
        <v>108</v>
      </c>
      <c r="KP68" s="2">
        <v>4</v>
      </c>
      <c r="KQ68" s="2">
        <v>4</v>
      </c>
      <c r="KR68" s="2">
        <v>0</v>
      </c>
      <c r="KS68" s="2">
        <v>0</v>
      </c>
      <c r="KT68" s="4">
        <v>1</v>
      </c>
      <c r="KU68" s="19">
        <f t="shared" ref="KU68:KU73" si="163">KT68-KL68</f>
        <v>0</v>
      </c>
      <c r="KW68" s="2" t="s">
        <v>108</v>
      </c>
      <c r="KX68" s="2">
        <v>4</v>
      </c>
      <c r="KY68" s="2">
        <v>4</v>
      </c>
      <c r="KZ68" s="2">
        <v>0</v>
      </c>
      <c r="LA68" s="2">
        <v>0</v>
      </c>
      <c r="LB68" s="4">
        <v>1</v>
      </c>
      <c r="LC68" s="19">
        <f t="shared" ref="LC68:LC73" si="164">LB68-KT68</f>
        <v>0</v>
      </c>
      <c r="LE68" s="2" t="s">
        <v>108</v>
      </c>
      <c r="LF68" s="2">
        <v>4</v>
      </c>
      <c r="LG68" s="2">
        <v>4</v>
      </c>
      <c r="LH68" s="2">
        <v>0</v>
      </c>
      <c r="LI68" s="2">
        <v>0</v>
      </c>
      <c r="LJ68" s="4">
        <v>1</v>
      </c>
      <c r="LK68" s="19">
        <f t="shared" ref="LK68:LK73" si="165">LJ68-LB68</f>
        <v>0</v>
      </c>
      <c r="LM68" s="2" t="s">
        <v>108</v>
      </c>
      <c r="LN68" s="2">
        <v>4</v>
      </c>
      <c r="LO68" s="2">
        <v>4</v>
      </c>
      <c r="LP68" s="2">
        <v>0</v>
      </c>
      <c r="LQ68" s="2">
        <v>0</v>
      </c>
      <c r="LR68" s="4">
        <v>1</v>
      </c>
      <c r="LS68" s="19">
        <f t="shared" ref="LS68:LS73" si="166">LR68-LJ68</f>
        <v>0</v>
      </c>
      <c r="LU68" s="2" t="s">
        <v>108</v>
      </c>
      <c r="LV68" s="2">
        <v>4</v>
      </c>
      <c r="LW68" s="2">
        <v>4</v>
      </c>
      <c r="LX68" s="2">
        <v>0</v>
      </c>
      <c r="LY68" s="2">
        <v>0</v>
      </c>
      <c r="LZ68" s="4">
        <v>1</v>
      </c>
      <c r="MA68" s="19">
        <f t="shared" ref="MA68:MA73" si="167">LZ68-LR68</f>
        <v>0</v>
      </c>
      <c r="MC68" s="2" t="s">
        <v>108</v>
      </c>
      <c r="MD68" s="2">
        <v>4</v>
      </c>
      <c r="ME68" s="2">
        <v>4</v>
      </c>
      <c r="MF68" s="2">
        <v>0</v>
      </c>
      <c r="MG68" s="2">
        <v>0</v>
      </c>
      <c r="MH68" s="4">
        <f t="shared" ref="MH68:MH74" si="168">ME68/MD68</f>
        <v>1</v>
      </c>
      <c r="MI68" s="19">
        <f t="shared" ref="MI68:MI73" si="169">MH68-LZ68</f>
        <v>0</v>
      </c>
      <c r="MK68" s="2" t="s">
        <v>108</v>
      </c>
      <c r="ML68" s="2">
        <v>4</v>
      </c>
      <c r="MM68" s="2">
        <v>4</v>
      </c>
      <c r="MN68" s="2">
        <v>0</v>
      </c>
      <c r="MO68" s="2">
        <v>0</v>
      </c>
      <c r="MP68" s="4">
        <v>1</v>
      </c>
      <c r="MQ68" s="19">
        <f t="shared" ref="MQ68:MQ73" si="170">MP68-MH68</f>
        <v>0</v>
      </c>
      <c r="MS68" s="2" t="s">
        <v>108</v>
      </c>
      <c r="MT68" s="2">
        <v>4</v>
      </c>
      <c r="MU68" s="2">
        <v>4</v>
      </c>
      <c r="MV68" s="2">
        <v>0</v>
      </c>
      <c r="MW68" s="2">
        <v>0</v>
      </c>
      <c r="MX68" s="4">
        <v>1</v>
      </c>
      <c r="MY68" s="19">
        <f t="shared" ref="MY68:MY73" si="171">MX68-MP68</f>
        <v>0</v>
      </c>
      <c r="NA68" s="2" t="s">
        <v>108</v>
      </c>
      <c r="NB68" s="2">
        <v>4</v>
      </c>
      <c r="NC68" s="2">
        <v>4</v>
      </c>
      <c r="ND68" s="2">
        <v>0</v>
      </c>
      <c r="NE68" s="2">
        <v>0</v>
      </c>
      <c r="NF68" s="4">
        <v>1</v>
      </c>
      <c r="NG68" s="19">
        <f t="shared" ref="NG68:NG73" si="172">NF68-MX68</f>
        <v>0</v>
      </c>
      <c r="NI68" s="2" t="s">
        <v>108</v>
      </c>
      <c r="NJ68" s="2">
        <v>4</v>
      </c>
      <c r="NK68" s="2">
        <v>4</v>
      </c>
      <c r="NL68" s="2">
        <v>0</v>
      </c>
      <c r="NM68" s="2">
        <v>0</v>
      </c>
      <c r="NN68" s="4">
        <v>1</v>
      </c>
      <c r="NO68" s="19">
        <f t="shared" ref="NO68:NO73" si="173">NN68-NF68</f>
        <v>0</v>
      </c>
      <c r="NQ68" s="2" t="s">
        <v>108</v>
      </c>
      <c r="NR68" s="2">
        <v>4</v>
      </c>
      <c r="NS68" s="2">
        <v>4</v>
      </c>
      <c r="NT68" s="2">
        <v>0</v>
      </c>
      <c r="NU68" s="2">
        <v>0</v>
      </c>
      <c r="NV68" s="4">
        <v>1</v>
      </c>
      <c r="NW68" s="19">
        <f t="shared" ref="NW68:NW73" si="174">NV68-NN68</f>
        <v>0</v>
      </c>
      <c r="NY68" s="2" t="s">
        <v>108</v>
      </c>
      <c r="NZ68" s="2">
        <v>4</v>
      </c>
      <c r="OA68" s="2">
        <v>4</v>
      </c>
      <c r="OB68" s="2">
        <v>0</v>
      </c>
      <c r="OC68" s="2">
        <v>0</v>
      </c>
      <c r="OD68" s="4">
        <v>1</v>
      </c>
      <c r="OE68" s="19">
        <f t="shared" ref="OE68:OE73" si="175">OD68-NV68</f>
        <v>0</v>
      </c>
      <c r="OG68" s="2" t="s">
        <v>108</v>
      </c>
      <c r="OH68" s="2">
        <v>4</v>
      </c>
      <c r="OI68" s="2">
        <v>4</v>
      </c>
      <c r="OJ68" s="2">
        <v>0</v>
      </c>
      <c r="OK68" s="2">
        <v>0</v>
      </c>
      <c r="OL68" s="4">
        <v>1</v>
      </c>
      <c r="OM68" s="19">
        <f t="shared" si="138"/>
        <v>0</v>
      </c>
      <c r="OO68" s="2" t="s">
        <v>108</v>
      </c>
      <c r="OP68" s="2">
        <v>4</v>
      </c>
      <c r="OQ68" s="2">
        <v>4</v>
      </c>
      <c r="OR68" s="2">
        <v>0</v>
      </c>
      <c r="OS68" s="2">
        <v>0</v>
      </c>
      <c r="OT68" s="4">
        <f t="shared" ref="OT68:OT74" si="176">OQ68/OP68</f>
        <v>1</v>
      </c>
      <c r="OU68" s="19">
        <f t="shared" ref="OU68:OU73" si="177">OT68-OL68</f>
        <v>0</v>
      </c>
      <c r="OW68" s="129" t="s">
        <v>108</v>
      </c>
      <c r="OX68" s="129">
        <v>4</v>
      </c>
      <c r="OY68" s="129">
        <v>4</v>
      </c>
      <c r="OZ68" s="129">
        <v>0</v>
      </c>
      <c r="PA68" s="129">
        <v>0</v>
      </c>
      <c r="PB68" s="135">
        <v>1</v>
      </c>
      <c r="PC68" s="132">
        <v>0</v>
      </c>
      <c r="PD68" s="129"/>
      <c r="PE68" s="129" t="s">
        <v>108</v>
      </c>
      <c r="PF68" s="129">
        <v>4</v>
      </c>
      <c r="PG68" s="129">
        <v>4</v>
      </c>
      <c r="PH68" s="129">
        <v>0</v>
      </c>
      <c r="PI68" s="129">
        <v>0</v>
      </c>
      <c r="PJ68" s="135">
        <v>1</v>
      </c>
      <c r="PK68" s="132">
        <v>0</v>
      </c>
      <c r="PM68" s="156" t="s">
        <v>108</v>
      </c>
      <c r="PN68" s="156">
        <v>4</v>
      </c>
      <c r="PO68" s="156">
        <v>4</v>
      </c>
      <c r="PP68" s="156">
        <v>0</v>
      </c>
      <c r="PQ68" s="156">
        <v>0</v>
      </c>
      <c r="PR68" s="162">
        <v>1</v>
      </c>
      <c r="PS68" s="132">
        <f t="shared" ref="PS68:PS73" si="178">PR68-PJ68</f>
        <v>0</v>
      </c>
      <c r="PT68" s="121"/>
      <c r="PU68" s="156" t="s">
        <v>108</v>
      </c>
      <c r="PV68" s="156">
        <v>4</v>
      </c>
      <c r="PW68" s="156">
        <v>4</v>
      </c>
      <c r="PX68" s="156">
        <v>0</v>
      </c>
      <c r="PY68" s="156">
        <v>0</v>
      </c>
      <c r="PZ68" s="162">
        <v>1</v>
      </c>
      <c r="QA68" s="132">
        <f t="shared" ref="QA68:QA73" si="179">PZ68-PR68</f>
        <v>0</v>
      </c>
      <c r="QB68" s="121"/>
      <c r="QC68" s="156" t="s">
        <v>108</v>
      </c>
      <c r="QD68" s="156">
        <v>4</v>
      </c>
      <c r="QE68" s="156">
        <v>4</v>
      </c>
      <c r="QF68" s="156">
        <v>0</v>
      </c>
      <c r="QG68" s="156">
        <v>0</v>
      </c>
      <c r="QH68" s="162">
        <v>1</v>
      </c>
      <c r="QI68" s="132">
        <f t="shared" si="53"/>
        <v>0</v>
      </c>
      <c r="QJ68" s="121"/>
      <c r="QK68" s="156" t="s">
        <v>108</v>
      </c>
      <c r="QL68" s="156">
        <v>4</v>
      </c>
      <c r="QM68" s="156">
        <v>4</v>
      </c>
      <c r="QN68" s="156">
        <v>0</v>
      </c>
      <c r="QO68" s="156">
        <v>0</v>
      </c>
      <c r="QP68" s="162">
        <v>1</v>
      </c>
      <c r="QQ68" s="132">
        <f t="shared" ref="QQ68:QQ73" si="180">QP68-QH68</f>
        <v>0</v>
      </c>
      <c r="QR68" s="121"/>
      <c r="QS68" s="156" t="s">
        <v>108</v>
      </c>
      <c r="QT68" s="156">
        <v>4</v>
      </c>
      <c r="QU68" s="156">
        <v>4</v>
      </c>
      <c r="QV68" s="156">
        <v>0</v>
      </c>
      <c r="QW68" s="156">
        <v>0</v>
      </c>
      <c r="QX68" s="162">
        <v>1</v>
      </c>
      <c r="QY68" s="158">
        <f t="shared" ref="QY68:QY73" si="181">QX68-QP68</f>
        <v>0</v>
      </c>
      <c r="QZ68" s="121"/>
      <c r="RA68" s="156" t="s">
        <v>108</v>
      </c>
      <c r="RB68" s="156">
        <v>4</v>
      </c>
      <c r="RC68" s="156">
        <v>4</v>
      </c>
      <c r="RD68" s="156">
        <v>0</v>
      </c>
      <c r="RE68" s="156">
        <v>0</v>
      </c>
      <c r="RF68" s="162">
        <v>1</v>
      </c>
      <c r="RG68" s="132">
        <f t="shared" ref="RG68:RG73" si="182">RF68-QX68</f>
        <v>0</v>
      </c>
      <c r="RH68" s="121"/>
      <c r="RI68" s="121"/>
      <c r="RJ68" s="156" t="s">
        <v>108</v>
      </c>
      <c r="RK68" s="156">
        <v>4</v>
      </c>
      <c r="RL68" s="156">
        <v>4</v>
      </c>
      <c r="RM68" s="156">
        <v>0</v>
      </c>
      <c r="RN68" s="156">
        <v>0</v>
      </c>
      <c r="RO68" s="162">
        <f t="shared" ref="RO68:RO73" si="183">RL68/RK68</f>
        <v>1</v>
      </c>
      <c r="RP68" s="132">
        <f t="shared" ref="RP68:RP73" si="184">RO68-RF68</f>
        <v>0</v>
      </c>
      <c r="RQ68" s="121"/>
      <c r="RR68" s="121"/>
      <c r="RS68" s="121"/>
      <c r="RT68" s="121"/>
      <c r="RU68" s="121"/>
      <c r="RV68" s="121"/>
      <c r="RW68" s="132"/>
      <c r="RX68" s="121"/>
      <c r="RY68" s="121"/>
      <c r="RZ68" s="121"/>
      <c r="SA68" s="121"/>
      <c r="SB68" s="121"/>
      <c r="SC68" s="121"/>
      <c r="SD68" s="132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U68" s="157" t="s">
        <v>108</v>
      </c>
      <c r="SV68" s="157">
        <v>4</v>
      </c>
      <c r="SW68" s="157">
        <v>4</v>
      </c>
      <c r="SX68" s="157">
        <v>0</v>
      </c>
      <c r="SY68" s="157">
        <v>0</v>
      </c>
      <c r="SZ68" s="158">
        <f t="shared" ref="SZ68:SZ73" si="185">SW68/SV68</f>
        <v>1</v>
      </c>
      <c r="TA68" s="132">
        <f t="shared" ref="TA68:TA73" si="186">SZ68-RO68</f>
        <v>0</v>
      </c>
      <c r="TC68" s="157" t="s">
        <v>108</v>
      </c>
      <c r="TD68" s="157">
        <v>4</v>
      </c>
      <c r="TE68" s="157">
        <v>4</v>
      </c>
      <c r="TF68" s="157">
        <v>0</v>
      </c>
      <c r="TG68" s="157">
        <v>0</v>
      </c>
      <c r="TH68" s="158">
        <f t="shared" ref="TH68:TH73" si="187">TE68/TD68</f>
        <v>1</v>
      </c>
      <c r="TI68" s="132">
        <f t="shared" ref="TI68:TI73" si="188">TH68-SZ68</f>
        <v>0</v>
      </c>
      <c r="TK68" s="157" t="s">
        <v>108</v>
      </c>
      <c r="TL68" s="157">
        <v>4</v>
      </c>
      <c r="TM68" s="157">
        <v>4</v>
      </c>
      <c r="TN68" s="157">
        <v>0</v>
      </c>
      <c r="TO68" s="157">
        <v>0</v>
      </c>
      <c r="TP68" s="158">
        <f t="shared" ref="TP68:TP73" si="189">TM68/TL68</f>
        <v>1</v>
      </c>
      <c r="TQ68" s="132">
        <f t="shared" ref="TQ68:TQ73" si="190">TP68-TH68</f>
        <v>0</v>
      </c>
      <c r="TS68" s="157" t="s">
        <v>108</v>
      </c>
      <c r="TT68" s="157">
        <v>4</v>
      </c>
      <c r="TU68" s="157">
        <v>4</v>
      </c>
      <c r="TV68" s="157">
        <v>0</v>
      </c>
      <c r="TW68" s="157">
        <v>0</v>
      </c>
      <c r="TX68" s="158">
        <f t="shared" ref="TX68:TX74" si="191">TU68/TT68</f>
        <v>1</v>
      </c>
      <c r="TY68" s="132">
        <f t="shared" ref="TY68:TY73" si="192">TX68-TP68</f>
        <v>0</v>
      </c>
      <c r="UA68" s="157" t="s">
        <v>108</v>
      </c>
      <c r="UB68" s="157">
        <v>4</v>
      </c>
      <c r="UC68" s="157">
        <v>4</v>
      </c>
      <c r="UD68" s="157">
        <v>0</v>
      </c>
      <c r="UE68" s="157">
        <v>0</v>
      </c>
      <c r="UF68" s="158">
        <f t="shared" ref="UF68:UF73" si="193">UC68/UB68</f>
        <v>1</v>
      </c>
      <c r="UG68" s="132">
        <f t="shared" ref="UG68:UG73" si="194">UF68-TX68</f>
        <v>0</v>
      </c>
      <c r="UI68" s="157" t="s">
        <v>108</v>
      </c>
      <c r="UJ68" s="157">
        <v>4</v>
      </c>
      <c r="UK68" s="157">
        <v>4</v>
      </c>
      <c r="UL68" s="157">
        <v>0</v>
      </c>
      <c r="UM68" s="157">
        <v>0</v>
      </c>
      <c r="UN68" s="158">
        <f t="shared" ref="UN68:UN72" si="195">UK68/UJ68</f>
        <v>1</v>
      </c>
      <c r="UO68" s="132">
        <f t="shared" ref="UO68:UO73" si="196">UN68-UF68</f>
        <v>0</v>
      </c>
      <c r="UQ68" s="157" t="s">
        <v>108</v>
      </c>
      <c r="UR68" s="157">
        <v>4</v>
      </c>
      <c r="US68" s="157">
        <v>4</v>
      </c>
      <c r="UT68" s="157">
        <v>0</v>
      </c>
      <c r="UU68" s="157">
        <v>0</v>
      </c>
      <c r="UV68" s="158">
        <f t="shared" ref="UV68:UV73" si="197">US68/UR68</f>
        <v>1</v>
      </c>
      <c r="UW68" s="132">
        <f t="shared" ref="UW68:UW73" si="198">UV68-UN68</f>
        <v>0</v>
      </c>
      <c r="UY68" s="157" t="s">
        <v>108</v>
      </c>
      <c r="UZ68" s="157">
        <v>4</v>
      </c>
      <c r="VA68" s="157">
        <v>4</v>
      </c>
      <c r="VB68" s="157">
        <v>0</v>
      </c>
      <c r="VC68" s="157">
        <v>0</v>
      </c>
      <c r="VD68" s="158">
        <f t="shared" ref="VD68:VD73" si="199">VA68/UZ68</f>
        <v>1</v>
      </c>
      <c r="VE68" s="132">
        <f t="shared" ref="VE68:VE73" si="200">VD68-UV68</f>
        <v>0</v>
      </c>
      <c r="VG68" s="157" t="s">
        <v>108</v>
      </c>
      <c r="VH68" s="157">
        <v>4</v>
      </c>
      <c r="VI68" s="157">
        <v>4</v>
      </c>
      <c r="VJ68" s="157">
        <v>0</v>
      </c>
      <c r="VK68" s="157">
        <v>0</v>
      </c>
      <c r="VL68" s="158">
        <f t="shared" ref="VL68:VL73" si="201">VI68/VH68</f>
        <v>1</v>
      </c>
      <c r="VM68" s="132">
        <f t="shared" ref="VM68:VM73" si="202">VL68-VD68</f>
        <v>0</v>
      </c>
      <c r="VO68" s="157" t="s">
        <v>108</v>
      </c>
      <c r="VP68" s="157">
        <v>4</v>
      </c>
      <c r="VQ68" s="157">
        <v>4</v>
      </c>
      <c r="VR68" s="157">
        <v>0</v>
      </c>
      <c r="VS68" s="157">
        <v>0</v>
      </c>
      <c r="VT68" s="158">
        <f t="shared" ref="VT68:VT73" si="203">VQ68/VP68</f>
        <v>1</v>
      </c>
      <c r="VU68" s="132">
        <f t="shared" ref="VU68:VU73" si="204">VT68-VL68</f>
        <v>0</v>
      </c>
      <c r="VW68" s="157" t="s">
        <v>108</v>
      </c>
      <c r="VX68" s="157">
        <v>4</v>
      </c>
      <c r="VY68" s="157">
        <v>4</v>
      </c>
      <c r="VZ68" s="157">
        <v>0</v>
      </c>
      <c r="WA68" s="157">
        <v>0</v>
      </c>
      <c r="WB68" s="158">
        <f t="shared" ref="WB68:WB73" si="205">VY68/VX68</f>
        <v>1</v>
      </c>
      <c r="WC68" s="132">
        <f t="shared" ref="WC68:WC73" si="206">WB68-VT68</f>
        <v>0</v>
      </c>
      <c r="WE68" s="157" t="s">
        <v>108</v>
      </c>
      <c r="WF68" s="157">
        <v>4</v>
      </c>
      <c r="WG68" s="157">
        <v>4</v>
      </c>
      <c r="WH68" s="157">
        <v>0</v>
      </c>
      <c r="WI68" s="157">
        <v>0</v>
      </c>
      <c r="WJ68" s="158">
        <f t="shared" si="112"/>
        <v>1</v>
      </c>
      <c r="WK68" s="132">
        <f t="shared" si="113"/>
        <v>0</v>
      </c>
      <c r="WM68" s="157" t="s">
        <v>108</v>
      </c>
      <c r="WN68" s="157">
        <v>4</v>
      </c>
      <c r="WO68" s="157">
        <v>4</v>
      </c>
      <c r="WP68" s="157">
        <v>0</v>
      </c>
      <c r="WQ68" s="157">
        <v>0</v>
      </c>
      <c r="WR68" s="158">
        <f t="shared" ref="WR68:WR73" si="207">WO68/WN68</f>
        <v>1</v>
      </c>
      <c r="WS68" s="132">
        <f t="shared" ref="WS68:WS73" si="208">WR68-WJ68</f>
        <v>0</v>
      </c>
      <c r="WU68" s="157" t="s">
        <v>108</v>
      </c>
      <c r="WV68" s="157">
        <v>4</v>
      </c>
      <c r="WW68" s="157">
        <v>4</v>
      </c>
      <c r="WX68" s="157">
        <v>0</v>
      </c>
      <c r="WY68" s="157">
        <v>0</v>
      </c>
      <c r="WZ68" s="158">
        <f t="shared" ref="WZ68:WZ73" si="209">WW68/WV68</f>
        <v>1</v>
      </c>
      <c r="XA68" s="132">
        <f t="shared" ref="XA68:XA73" si="210">WZ68-WR68</f>
        <v>0</v>
      </c>
      <c r="XC68" s="157" t="s">
        <v>108</v>
      </c>
      <c r="XD68" s="157">
        <v>4</v>
      </c>
      <c r="XE68" s="157">
        <v>4</v>
      </c>
      <c r="XF68" s="157">
        <v>0</v>
      </c>
      <c r="XG68" s="157">
        <v>0</v>
      </c>
      <c r="XH68" s="158">
        <f t="shared" ref="XH68:XH73" si="211">XE68/XD68</f>
        <v>1</v>
      </c>
      <c r="XI68" s="132">
        <f t="shared" ref="XI68:XI73" si="212">XH68-WZ68</f>
        <v>0</v>
      </c>
      <c r="XK68" s="157" t="s">
        <v>108</v>
      </c>
      <c r="XL68" s="157">
        <v>4</v>
      </c>
      <c r="XM68" s="157">
        <v>4</v>
      </c>
      <c r="XN68" s="157">
        <v>0</v>
      </c>
      <c r="XO68" s="157">
        <v>0</v>
      </c>
      <c r="XP68" s="158">
        <f t="shared" ref="XP68:XP73" si="213">XM68/XL68</f>
        <v>1</v>
      </c>
      <c r="XQ68" s="132">
        <f t="shared" ref="XQ68:XQ73" si="214">XP68-XH68</f>
        <v>0</v>
      </c>
      <c r="XS68" s="157" t="s">
        <v>108</v>
      </c>
      <c r="XT68" s="157">
        <v>4</v>
      </c>
      <c r="XU68" s="157">
        <v>4</v>
      </c>
      <c r="XV68" s="157">
        <v>0</v>
      </c>
      <c r="XW68" s="157">
        <v>0</v>
      </c>
      <c r="XX68" s="158">
        <f t="shared" ref="XX68:XX73" si="215">XU68/XT68</f>
        <v>1</v>
      </c>
      <c r="XY68" s="132">
        <f t="shared" ref="XY68:XY73" si="216">XX68-XP68</f>
        <v>0</v>
      </c>
      <c r="YA68" s="157" t="s">
        <v>108</v>
      </c>
      <c r="YB68" s="157">
        <v>4</v>
      </c>
      <c r="YC68" s="157">
        <v>4</v>
      </c>
      <c r="YD68" s="157">
        <v>0</v>
      </c>
      <c r="YE68" s="157">
        <v>0</v>
      </c>
      <c r="YF68" s="158">
        <f t="shared" ref="YF68:YF73" si="217">YC68/YB68</f>
        <v>1</v>
      </c>
      <c r="YG68" s="132">
        <f t="shared" ref="YG68:YG73" si="218">YF68-XX68</f>
        <v>0</v>
      </c>
      <c r="YI68" s="157" t="s">
        <v>108</v>
      </c>
      <c r="YJ68" s="157">
        <v>4</v>
      </c>
      <c r="YK68" s="157">
        <v>4</v>
      </c>
      <c r="YL68" s="157">
        <v>0</v>
      </c>
      <c r="YM68" s="157">
        <v>0</v>
      </c>
      <c r="YN68" s="158">
        <f t="shared" ref="YN68:YN73" si="219">YK68/YJ68</f>
        <v>1</v>
      </c>
      <c r="YO68" s="132">
        <f t="shared" ref="YO68:YO73" si="220">YN68-YF68</f>
        <v>0</v>
      </c>
      <c r="YQ68" s="157" t="s">
        <v>108</v>
      </c>
      <c r="YR68" s="157">
        <v>4</v>
      </c>
      <c r="YS68" s="157">
        <v>4</v>
      </c>
      <c r="YT68" s="157">
        <v>0</v>
      </c>
      <c r="YU68" s="157">
        <v>0</v>
      </c>
      <c r="YV68" s="158">
        <f t="shared" ref="YV68:YV73" si="221">YS68/YR68</f>
        <v>1</v>
      </c>
      <c r="YW68" s="132">
        <f t="shared" ref="YW68:YW73" si="222">YV68-YN68</f>
        <v>0</v>
      </c>
      <c r="YY68" s="157" t="s">
        <v>108</v>
      </c>
      <c r="YZ68" s="157">
        <v>4</v>
      </c>
      <c r="ZA68" s="157">
        <v>4</v>
      </c>
      <c r="ZB68" s="157">
        <v>0</v>
      </c>
      <c r="ZC68" s="157">
        <v>0</v>
      </c>
      <c r="ZD68" s="158">
        <f t="shared" ref="ZD68:ZD73" si="223">ZA68/YZ68</f>
        <v>1</v>
      </c>
      <c r="ZE68" s="132">
        <f t="shared" ref="ZE68:ZE73" si="224">ZD68-YV68</f>
        <v>0</v>
      </c>
      <c r="ZG68" s="157" t="s">
        <v>108</v>
      </c>
      <c r="ZH68" s="157">
        <v>4</v>
      </c>
      <c r="ZI68" s="157">
        <v>4</v>
      </c>
      <c r="ZJ68" s="157">
        <v>0</v>
      </c>
      <c r="ZK68" s="157">
        <v>0</v>
      </c>
      <c r="ZL68" s="158">
        <f t="shared" ref="ZL68:ZL73" si="225">ZI68/ZH68</f>
        <v>1</v>
      </c>
      <c r="ZM68" s="132">
        <f t="shared" ref="ZM68:ZM73" si="226">ZL68-ZD68</f>
        <v>0</v>
      </c>
      <c r="ZO68" s="157" t="s">
        <v>108</v>
      </c>
      <c r="ZP68" s="157">
        <v>4</v>
      </c>
      <c r="ZQ68" s="157">
        <v>4</v>
      </c>
      <c r="ZR68" s="157">
        <v>0</v>
      </c>
      <c r="ZS68" s="157">
        <v>0</v>
      </c>
      <c r="ZT68" s="158">
        <f t="shared" ref="ZT68:ZT73" si="227">ZQ68/ZP68</f>
        <v>1</v>
      </c>
      <c r="ZU68" s="132">
        <f t="shared" ref="ZU68:ZU73" si="228">ZT68-ZL68</f>
        <v>0</v>
      </c>
      <c r="ZW68" s="157" t="s">
        <v>108</v>
      </c>
      <c r="ZX68" s="157">
        <v>4</v>
      </c>
      <c r="ZY68" s="157">
        <v>4</v>
      </c>
      <c r="ZZ68" s="157">
        <v>0</v>
      </c>
      <c r="AAA68" s="157">
        <v>0</v>
      </c>
      <c r="AAB68" s="158">
        <f t="shared" ref="AAB68:AAB73" si="229">ZY68/ZX68</f>
        <v>1</v>
      </c>
      <c r="AAC68" s="132">
        <f t="shared" ref="AAC68:AAC73" si="230">AAB68-ZT68</f>
        <v>0</v>
      </c>
      <c r="AAE68" s="157" t="s">
        <v>108</v>
      </c>
      <c r="AAF68" s="157">
        <v>4</v>
      </c>
      <c r="AAG68" s="157">
        <v>4</v>
      </c>
      <c r="AAH68" s="157">
        <v>0</v>
      </c>
      <c r="AAI68" s="157">
        <v>0</v>
      </c>
      <c r="AAJ68" s="158">
        <f t="shared" ref="AAJ68:AAJ73" si="231">AAG68/AAF68</f>
        <v>1</v>
      </c>
      <c r="AAK68" s="132">
        <f t="shared" ref="AAK68:AAK73" si="232">AAJ68-AAB68</f>
        <v>0</v>
      </c>
    </row>
    <row r="69" spans="1:713" ht="15">
      <c r="A69" s="19">
        <v>0.95</v>
      </c>
      <c r="B69" s="19"/>
      <c r="C69" s="18" t="s">
        <v>83</v>
      </c>
      <c r="D69" s="18">
        <v>22</v>
      </c>
      <c r="E69" s="18">
        <v>21</v>
      </c>
      <c r="F69" s="18">
        <v>1</v>
      </c>
      <c r="G69" s="18">
        <v>0</v>
      </c>
      <c r="H69" s="19">
        <v>0.95</v>
      </c>
      <c r="J69" s="58" t="s">
        <v>83</v>
      </c>
      <c r="K69" s="58">
        <v>22</v>
      </c>
      <c r="L69" s="58">
        <v>21</v>
      </c>
      <c r="M69" s="58">
        <v>1</v>
      </c>
      <c r="N69" s="58">
        <v>0</v>
      </c>
      <c r="O69" s="59">
        <v>0.95</v>
      </c>
      <c r="P69" s="59">
        <f>O69-H69</f>
        <v>0</v>
      </c>
      <c r="R69" s="18" t="s">
        <v>83</v>
      </c>
      <c r="S69" s="18">
        <v>22</v>
      </c>
      <c r="T69" s="18">
        <v>21</v>
      </c>
      <c r="U69" s="18">
        <v>1</v>
      </c>
      <c r="V69" s="18">
        <v>0</v>
      </c>
      <c r="W69" s="19">
        <v>0.95</v>
      </c>
      <c r="X69" s="19">
        <f>W69-O69</f>
        <v>0</v>
      </c>
      <c r="Z69" s="51" t="s">
        <v>83</v>
      </c>
      <c r="AA69" s="51">
        <v>22</v>
      </c>
      <c r="AB69" s="52">
        <v>21</v>
      </c>
      <c r="AC69" s="53">
        <v>1</v>
      </c>
      <c r="AD69" s="51">
        <v>0</v>
      </c>
      <c r="AE69" s="54">
        <v>0.95</v>
      </c>
      <c r="AF69" s="19">
        <f>AE69-W69</f>
        <v>0</v>
      </c>
      <c r="AH69" s="19">
        <v>0.95</v>
      </c>
      <c r="AI69" s="19">
        <f>AE69-AH69</f>
        <v>0</v>
      </c>
      <c r="AK69" s="18" t="s">
        <v>84</v>
      </c>
      <c r="AL69" s="18">
        <v>143</v>
      </c>
      <c r="AM69" s="18">
        <v>112</v>
      </c>
      <c r="AN69" s="18">
        <v>15</v>
      </c>
      <c r="AO69" s="18">
        <v>16</v>
      </c>
      <c r="AP69" s="19">
        <f t="shared" si="119"/>
        <v>0.78321678321678323</v>
      </c>
      <c r="AQ69" s="19">
        <f t="shared" si="137"/>
        <v>-6.7832167832168055E-3</v>
      </c>
      <c r="AS69" s="18" t="s">
        <v>84</v>
      </c>
      <c r="AT69" s="18">
        <v>143</v>
      </c>
      <c r="AU69" s="18">
        <v>112</v>
      </c>
      <c r="AV69" s="18">
        <v>15</v>
      </c>
      <c r="AW69" s="18">
        <v>16</v>
      </c>
      <c r="AX69" s="19">
        <v>0.78</v>
      </c>
      <c r="AY69" s="19">
        <f>AX69-AP69</f>
        <v>-3.2167832167832033E-3</v>
      </c>
      <c r="BA69" s="18" t="s">
        <v>84</v>
      </c>
      <c r="BB69" s="18">
        <v>143</v>
      </c>
      <c r="BC69" s="18">
        <v>112</v>
      </c>
      <c r="BD69" s="18">
        <v>15</v>
      </c>
      <c r="BE69" s="18">
        <v>16</v>
      </c>
      <c r="BF69" s="19">
        <v>0.78</v>
      </c>
      <c r="BG69" s="19">
        <f>BF69-AX69</f>
        <v>0</v>
      </c>
      <c r="BI69" s="18" t="s">
        <v>84</v>
      </c>
      <c r="BJ69" s="18">
        <v>143</v>
      </c>
      <c r="BK69" s="18">
        <v>114</v>
      </c>
      <c r="BL69" s="18">
        <v>15</v>
      </c>
      <c r="BM69" s="18">
        <v>14</v>
      </c>
      <c r="BN69" s="19">
        <v>0.8</v>
      </c>
      <c r="BO69" s="19">
        <f>BN69-BF69</f>
        <v>2.0000000000000018E-2</v>
      </c>
      <c r="BQ69" s="18" t="s">
        <v>84</v>
      </c>
      <c r="BR69" s="18">
        <v>143</v>
      </c>
      <c r="BS69" s="18">
        <v>114</v>
      </c>
      <c r="BT69" s="18">
        <v>15</v>
      </c>
      <c r="BU69" s="18">
        <v>14</v>
      </c>
      <c r="BV69" s="19">
        <v>0.8</v>
      </c>
      <c r="BW69" s="19">
        <f>BV69-BN69</f>
        <v>0</v>
      </c>
      <c r="BY69" s="18" t="s">
        <v>83</v>
      </c>
      <c r="BZ69" s="18">
        <v>22</v>
      </c>
      <c r="CA69" s="18">
        <v>21</v>
      </c>
      <c r="CB69" s="18">
        <v>1</v>
      </c>
      <c r="CC69" s="18">
        <v>0</v>
      </c>
      <c r="CD69" s="19">
        <v>0.95</v>
      </c>
      <c r="CE69" s="19">
        <f>CD69-BV68</f>
        <v>0</v>
      </c>
      <c r="CG69" s="2" t="s">
        <v>83</v>
      </c>
      <c r="CH69" s="2">
        <v>22</v>
      </c>
      <c r="CI69" s="2">
        <v>21</v>
      </c>
      <c r="CJ69" s="2">
        <v>1</v>
      </c>
      <c r="CK69" s="2">
        <v>0</v>
      </c>
      <c r="CL69" s="4">
        <v>0.95</v>
      </c>
      <c r="CM69" s="19">
        <f t="shared" si="139"/>
        <v>0</v>
      </c>
      <c r="CO69" s="2" t="s">
        <v>83</v>
      </c>
      <c r="CP69" s="2">
        <v>22</v>
      </c>
      <c r="CQ69" s="2">
        <v>21</v>
      </c>
      <c r="CR69" s="2">
        <v>1</v>
      </c>
      <c r="CS69" s="2">
        <v>0</v>
      </c>
      <c r="CT69" s="4">
        <v>0.95</v>
      </c>
      <c r="CU69" s="19">
        <f t="shared" si="140"/>
        <v>0</v>
      </c>
      <c r="CW69" s="2" t="s">
        <v>83</v>
      </c>
      <c r="CX69" s="2">
        <v>22</v>
      </c>
      <c r="CY69" s="2">
        <v>21</v>
      </c>
      <c r="CZ69" s="2">
        <v>1</v>
      </c>
      <c r="DA69" s="2">
        <v>0</v>
      </c>
      <c r="DB69" s="4">
        <v>0.95</v>
      </c>
      <c r="DC69" s="19">
        <f t="shared" si="141"/>
        <v>0</v>
      </c>
      <c r="DE69" s="2" t="s">
        <v>83</v>
      </c>
      <c r="DF69" s="2">
        <v>22</v>
      </c>
      <c r="DG69" s="2">
        <v>21</v>
      </c>
      <c r="DH69" s="2">
        <v>1</v>
      </c>
      <c r="DI69" s="2">
        <v>0</v>
      </c>
      <c r="DJ69" s="4">
        <v>0.95</v>
      </c>
      <c r="DK69" s="19">
        <f t="shared" si="142"/>
        <v>0</v>
      </c>
      <c r="DM69" s="2" t="s">
        <v>83</v>
      </c>
      <c r="DN69" s="2">
        <v>22</v>
      </c>
      <c r="DO69" s="2">
        <v>21</v>
      </c>
      <c r="DP69" s="2">
        <v>1</v>
      </c>
      <c r="DQ69" s="2">
        <v>0</v>
      </c>
      <c r="DR69" s="4">
        <v>0.95</v>
      </c>
      <c r="DS69" s="19">
        <f t="shared" si="143"/>
        <v>0</v>
      </c>
      <c r="DU69" s="2" t="s">
        <v>83</v>
      </c>
      <c r="DV69" s="2">
        <v>22</v>
      </c>
      <c r="DW69" s="2">
        <v>21</v>
      </c>
      <c r="DX69" s="2">
        <v>1</v>
      </c>
      <c r="DY69" s="2">
        <v>0</v>
      </c>
      <c r="DZ69" s="4">
        <v>0.95</v>
      </c>
      <c r="EA69" s="19">
        <f t="shared" si="144"/>
        <v>0</v>
      </c>
      <c r="EC69" s="2" t="s">
        <v>83</v>
      </c>
      <c r="ED69" s="2">
        <v>22</v>
      </c>
      <c r="EE69" s="2">
        <v>21</v>
      </c>
      <c r="EF69" s="2">
        <v>1</v>
      </c>
      <c r="EG69" s="2">
        <v>0</v>
      </c>
      <c r="EH69" s="4">
        <v>0.95</v>
      </c>
      <c r="EI69" s="19">
        <f t="shared" si="145"/>
        <v>0</v>
      </c>
      <c r="EK69" s="2" t="s">
        <v>83</v>
      </c>
      <c r="EL69" s="2">
        <v>22</v>
      </c>
      <c r="EM69" s="2">
        <v>21</v>
      </c>
      <c r="EN69" s="2">
        <v>1</v>
      </c>
      <c r="EO69" s="2">
        <v>0</v>
      </c>
      <c r="EP69" s="4">
        <v>0.95</v>
      </c>
      <c r="EQ69" s="19">
        <f t="shared" si="146"/>
        <v>0</v>
      </c>
      <c r="ES69" s="2" t="s">
        <v>83</v>
      </c>
      <c r="ET69" s="2">
        <v>22</v>
      </c>
      <c r="EU69" s="2">
        <v>21</v>
      </c>
      <c r="EV69" s="2">
        <v>1</v>
      </c>
      <c r="EW69" s="2">
        <v>0</v>
      </c>
      <c r="EX69" s="4">
        <v>0.95</v>
      </c>
      <c r="EY69" s="19">
        <f t="shared" si="147"/>
        <v>0</v>
      </c>
      <c r="FA69" s="2" t="s">
        <v>83</v>
      </c>
      <c r="FB69" s="2">
        <v>22</v>
      </c>
      <c r="FC69" s="2">
        <v>21</v>
      </c>
      <c r="FD69" s="2">
        <v>1</v>
      </c>
      <c r="FE69" s="2">
        <v>0</v>
      </c>
      <c r="FF69" s="4">
        <v>0.95</v>
      </c>
      <c r="FG69" s="19">
        <f t="shared" si="148"/>
        <v>0</v>
      </c>
      <c r="FI69" s="2" t="s">
        <v>83</v>
      </c>
      <c r="FJ69" s="2">
        <v>22</v>
      </c>
      <c r="FK69" s="2">
        <v>21</v>
      </c>
      <c r="FL69" s="2">
        <v>1</v>
      </c>
      <c r="FM69" s="2">
        <v>0</v>
      </c>
      <c r="FN69" s="4">
        <v>0.95</v>
      </c>
      <c r="FO69" s="19">
        <f t="shared" si="149"/>
        <v>0</v>
      </c>
      <c r="FQ69" s="2" t="s">
        <v>83</v>
      </c>
      <c r="FR69" s="2">
        <v>22</v>
      </c>
      <c r="FS69" s="2">
        <v>21</v>
      </c>
      <c r="FT69" s="2">
        <v>1</v>
      </c>
      <c r="FU69" s="2">
        <v>0</v>
      </c>
      <c r="FV69" s="4">
        <v>0.95</v>
      </c>
      <c r="FW69" s="19">
        <f t="shared" si="150"/>
        <v>0</v>
      </c>
      <c r="FY69" s="2" t="s">
        <v>83</v>
      </c>
      <c r="FZ69" s="2">
        <v>22</v>
      </c>
      <c r="GA69" s="2">
        <v>21</v>
      </c>
      <c r="GB69" s="2">
        <v>1</v>
      </c>
      <c r="GC69" s="2">
        <v>0</v>
      </c>
      <c r="GD69" s="4">
        <v>0.95</v>
      </c>
      <c r="GE69" s="19">
        <f t="shared" si="152"/>
        <v>0</v>
      </c>
      <c r="GG69" s="2" t="s">
        <v>83</v>
      </c>
      <c r="GH69" s="2">
        <v>22</v>
      </c>
      <c r="GI69" s="2">
        <v>21</v>
      </c>
      <c r="GJ69" s="2">
        <v>1</v>
      </c>
      <c r="GK69" s="2">
        <v>0</v>
      </c>
      <c r="GL69" s="4">
        <v>0.95</v>
      </c>
      <c r="GM69" s="19">
        <f>GL69-GD69</f>
        <v>0</v>
      </c>
      <c r="GO69" s="2" t="s">
        <v>83</v>
      </c>
      <c r="GP69" s="2">
        <v>22</v>
      </c>
      <c r="GQ69" s="2">
        <v>21</v>
      </c>
      <c r="GR69" s="2">
        <v>1</v>
      </c>
      <c r="GS69" s="2">
        <v>0</v>
      </c>
      <c r="GT69" s="4">
        <v>0.95</v>
      </c>
      <c r="GU69" s="19">
        <f>GT69-GL69</f>
        <v>0</v>
      </c>
      <c r="GW69" s="2" t="s">
        <v>83</v>
      </c>
      <c r="GX69" s="2">
        <v>22</v>
      </c>
      <c r="GY69" s="2">
        <v>21</v>
      </c>
      <c r="GZ69" s="2">
        <v>1</v>
      </c>
      <c r="HA69" s="2">
        <v>0</v>
      </c>
      <c r="HB69" s="4">
        <v>0.95</v>
      </c>
      <c r="HC69" s="19">
        <f t="shared" si="153"/>
        <v>0</v>
      </c>
      <c r="HE69" s="2" t="s">
        <v>83</v>
      </c>
      <c r="HF69" s="2">
        <v>22</v>
      </c>
      <c r="HG69" s="2">
        <v>21</v>
      </c>
      <c r="HH69" s="2">
        <v>1</v>
      </c>
      <c r="HI69" s="2">
        <v>0</v>
      </c>
      <c r="HJ69" s="4">
        <v>0.95</v>
      </c>
      <c r="HK69" s="19">
        <f>HJ69-HB69</f>
        <v>0</v>
      </c>
      <c r="HM69" s="2" t="s">
        <v>81</v>
      </c>
      <c r="HN69" s="2">
        <v>94</v>
      </c>
      <c r="HO69" s="2">
        <v>76</v>
      </c>
      <c r="HP69" s="2">
        <v>12</v>
      </c>
      <c r="HQ69" s="2">
        <v>6</v>
      </c>
      <c r="HR69" s="4">
        <v>0.81</v>
      </c>
      <c r="HS69" s="19">
        <f t="shared" si="151"/>
        <v>0</v>
      </c>
      <c r="HU69" s="2" t="s">
        <v>81</v>
      </c>
      <c r="HV69" s="2">
        <v>94</v>
      </c>
      <c r="HW69" s="2">
        <v>76</v>
      </c>
      <c r="HX69" s="2">
        <v>12</v>
      </c>
      <c r="HY69" s="2">
        <v>6</v>
      </c>
      <c r="HZ69" s="4">
        <v>0.81</v>
      </c>
      <c r="IA69" s="19">
        <f t="shared" si="154"/>
        <v>0</v>
      </c>
      <c r="IC69" s="2" t="s">
        <v>81</v>
      </c>
      <c r="ID69" s="2">
        <v>94</v>
      </c>
      <c r="IE69" s="2">
        <v>76</v>
      </c>
      <c r="IF69" s="2">
        <v>12</v>
      </c>
      <c r="IG69" s="2">
        <v>6</v>
      </c>
      <c r="IH69" s="4">
        <v>0.81</v>
      </c>
      <c r="II69" s="19">
        <f t="shared" si="155"/>
        <v>0</v>
      </c>
      <c r="IK69" s="2" t="s">
        <v>81</v>
      </c>
      <c r="IL69" s="2">
        <v>94</v>
      </c>
      <c r="IM69" s="2">
        <v>76</v>
      </c>
      <c r="IN69" s="2">
        <v>12</v>
      </c>
      <c r="IO69" s="2">
        <v>6</v>
      </c>
      <c r="IP69" s="4">
        <v>0.81</v>
      </c>
      <c r="IQ69" s="19">
        <f t="shared" si="156"/>
        <v>0</v>
      </c>
      <c r="IS69" s="2" t="s">
        <v>81</v>
      </c>
      <c r="IT69" s="2">
        <v>94</v>
      </c>
      <c r="IU69" s="2">
        <v>76</v>
      </c>
      <c r="IV69" s="2">
        <v>12</v>
      </c>
      <c r="IW69" s="2">
        <v>6</v>
      </c>
      <c r="IX69" s="4">
        <v>0.81</v>
      </c>
      <c r="IY69" s="19">
        <f t="shared" si="157"/>
        <v>0</v>
      </c>
      <c r="JA69" s="2" t="s">
        <v>81</v>
      </c>
      <c r="JB69" s="2">
        <v>92</v>
      </c>
      <c r="JC69" s="2">
        <v>76</v>
      </c>
      <c r="JD69" s="2">
        <v>10</v>
      </c>
      <c r="JE69" s="2">
        <v>6</v>
      </c>
      <c r="JF69" s="4">
        <v>0.83</v>
      </c>
      <c r="JG69" s="19">
        <f t="shared" si="158"/>
        <v>1.9999999999999907E-2</v>
      </c>
      <c r="JI69" s="2" t="s">
        <v>81</v>
      </c>
      <c r="JJ69" s="2">
        <v>92</v>
      </c>
      <c r="JK69" s="2">
        <v>76</v>
      </c>
      <c r="JL69" s="2">
        <v>10</v>
      </c>
      <c r="JM69" s="2">
        <v>6</v>
      </c>
      <c r="JN69" s="4">
        <v>0.83</v>
      </c>
      <c r="JO69" s="19">
        <f t="shared" si="159"/>
        <v>0</v>
      </c>
      <c r="JQ69" s="2" t="s">
        <v>81</v>
      </c>
      <c r="JR69" s="2">
        <v>92</v>
      </c>
      <c r="JS69" s="2">
        <v>76</v>
      </c>
      <c r="JT69" s="2">
        <v>10</v>
      </c>
      <c r="JU69" s="2">
        <v>6</v>
      </c>
      <c r="JV69" s="4">
        <v>0.83</v>
      </c>
      <c r="JW69" s="19">
        <f t="shared" si="160"/>
        <v>0</v>
      </c>
      <c r="JY69" s="2" t="s">
        <v>81</v>
      </c>
      <c r="JZ69" s="2">
        <v>92</v>
      </c>
      <c r="KA69" s="2">
        <v>76</v>
      </c>
      <c r="KB69" s="2">
        <v>10</v>
      </c>
      <c r="KC69" s="2">
        <v>6</v>
      </c>
      <c r="KD69" s="4">
        <v>0.83</v>
      </c>
      <c r="KE69" s="19">
        <f t="shared" si="161"/>
        <v>0</v>
      </c>
      <c r="KG69" s="2" t="s">
        <v>81</v>
      </c>
      <c r="KH69" s="2">
        <v>92</v>
      </c>
      <c r="KI69" s="2">
        <v>76</v>
      </c>
      <c r="KJ69" s="2">
        <v>10</v>
      </c>
      <c r="KK69" s="2">
        <v>6</v>
      </c>
      <c r="KL69" s="4">
        <v>0.83</v>
      </c>
      <c r="KM69" s="19">
        <f t="shared" si="162"/>
        <v>0</v>
      </c>
      <c r="KO69" s="2" t="s">
        <v>81</v>
      </c>
      <c r="KP69" s="2">
        <v>92</v>
      </c>
      <c r="KQ69" s="2">
        <v>76</v>
      </c>
      <c r="KR69" s="2">
        <v>10</v>
      </c>
      <c r="KS69" s="2">
        <v>6</v>
      </c>
      <c r="KT69" s="4">
        <v>0.83</v>
      </c>
      <c r="KU69" s="19">
        <f t="shared" si="163"/>
        <v>0</v>
      </c>
      <c r="KW69" s="2" t="s">
        <v>81</v>
      </c>
      <c r="KX69" s="2">
        <v>92</v>
      </c>
      <c r="KY69" s="2">
        <v>76</v>
      </c>
      <c r="KZ69" s="2">
        <v>10</v>
      </c>
      <c r="LA69" s="2">
        <v>6</v>
      </c>
      <c r="LB69" s="4">
        <v>0.83</v>
      </c>
      <c r="LC69" s="19">
        <f t="shared" si="164"/>
        <v>0</v>
      </c>
      <c r="LE69" s="2" t="s">
        <v>81</v>
      </c>
      <c r="LF69" s="2">
        <v>92</v>
      </c>
      <c r="LG69" s="2">
        <v>76</v>
      </c>
      <c r="LH69" s="2">
        <v>10</v>
      </c>
      <c r="LI69" s="2">
        <v>6</v>
      </c>
      <c r="LJ69" s="4">
        <v>0.83</v>
      </c>
      <c r="LK69" s="19">
        <f t="shared" si="165"/>
        <v>0</v>
      </c>
      <c r="LM69" s="2" t="s">
        <v>81</v>
      </c>
      <c r="LN69" s="2">
        <v>92</v>
      </c>
      <c r="LO69" s="2">
        <v>76</v>
      </c>
      <c r="LP69" s="2">
        <v>10</v>
      </c>
      <c r="LQ69" s="2">
        <v>6</v>
      </c>
      <c r="LR69" s="4">
        <v>0.83</v>
      </c>
      <c r="LS69" s="19">
        <f t="shared" si="166"/>
        <v>0</v>
      </c>
      <c r="LU69" s="2" t="s">
        <v>81</v>
      </c>
      <c r="LV69" s="2">
        <v>92</v>
      </c>
      <c r="LW69" s="2">
        <v>76</v>
      </c>
      <c r="LX69" s="2">
        <v>10</v>
      </c>
      <c r="LY69" s="2">
        <v>6</v>
      </c>
      <c r="LZ69" s="4">
        <v>0.83</v>
      </c>
      <c r="MA69" s="19">
        <f t="shared" si="167"/>
        <v>0</v>
      </c>
      <c r="MC69" s="2" t="s">
        <v>81</v>
      </c>
      <c r="MD69" s="2">
        <v>92</v>
      </c>
      <c r="ME69" s="2">
        <v>76</v>
      </c>
      <c r="MF69" s="2">
        <v>10</v>
      </c>
      <c r="MG69" s="2">
        <v>6</v>
      </c>
      <c r="MH69" s="4">
        <f t="shared" si="168"/>
        <v>0.82608695652173914</v>
      </c>
      <c r="MI69" s="19">
        <f t="shared" si="169"/>
        <v>-3.9130434782608248E-3</v>
      </c>
      <c r="MK69" s="2" t="s">
        <v>81</v>
      </c>
      <c r="ML69" s="2">
        <v>92</v>
      </c>
      <c r="MM69" s="2">
        <v>76</v>
      </c>
      <c r="MN69" s="2">
        <v>10</v>
      </c>
      <c r="MO69" s="2">
        <v>6</v>
      </c>
      <c r="MP69" s="4">
        <v>0.83</v>
      </c>
      <c r="MQ69" s="19">
        <f t="shared" si="170"/>
        <v>3.9130434782608248E-3</v>
      </c>
      <c r="MS69" s="2" t="s">
        <v>81</v>
      </c>
      <c r="MT69" s="2">
        <v>92</v>
      </c>
      <c r="MU69" s="2">
        <v>76</v>
      </c>
      <c r="MV69" s="2">
        <v>10</v>
      </c>
      <c r="MW69" s="2">
        <v>6</v>
      </c>
      <c r="MX69" s="4">
        <v>0.83</v>
      </c>
      <c r="MY69" s="19">
        <f t="shared" si="171"/>
        <v>0</v>
      </c>
      <c r="NA69" s="2" t="s">
        <v>81</v>
      </c>
      <c r="NB69" s="2">
        <v>92</v>
      </c>
      <c r="NC69" s="2">
        <v>76</v>
      </c>
      <c r="ND69" s="2">
        <v>10</v>
      </c>
      <c r="NE69" s="2">
        <v>6</v>
      </c>
      <c r="NF69" s="4">
        <v>0.83</v>
      </c>
      <c r="NG69" s="19">
        <f t="shared" si="172"/>
        <v>0</v>
      </c>
      <c r="NI69" s="2" t="s">
        <v>81</v>
      </c>
      <c r="NJ69" s="2">
        <v>92</v>
      </c>
      <c r="NK69" s="2">
        <v>76</v>
      </c>
      <c r="NL69" s="2">
        <v>10</v>
      </c>
      <c r="NM69" s="2">
        <v>6</v>
      </c>
      <c r="NN69" s="4">
        <v>0.83</v>
      </c>
      <c r="NO69" s="19">
        <f t="shared" si="173"/>
        <v>0</v>
      </c>
      <c r="NQ69" s="2" t="s">
        <v>81</v>
      </c>
      <c r="NR69" s="2">
        <v>92</v>
      </c>
      <c r="NS69" s="2">
        <v>76</v>
      </c>
      <c r="NT69" s="2">
        <v>10</v>
      </c>
      <c r="NU69" s="2">
        <v>6</v>
      </c>
      <c r="NV69" s="4">
        <v>0.83</v>
      </c>
      <c r="NW69" s="19">
        <f t="shared" si="174"/>
        <v>0</v>
      </c>
      <c r="NY69" s="2" t="s">
        <v>81</v>
      </c>
      <c r="NZ69" s="2">
        <v>92</v>
      </c>
      <c r="OA69" s="2">
        <v>76</v>
      </c>
      <c r="OB69" s="2">
        <v>10</v>
      </c>
      <c r="OC69" s="2">
        <v>6</v>
      </c>
      <c r="OD69" s="4">
        <v>0.83</v>
      </c>
      <c r="OE69" s="19">
        <f t="shared" si="175"/>
        <v>0</v>
      </c>
      <c r="OG69" s="2" t="s">
        <v>81</v>
      </c>
      <c r="OH69" s="2">
        <v>92</v>
      </c>
      <c r="OI69" s="2">
        <v>76</v>
      </c>
      <c r="OJ69" s="2">
        <v>10</v>
      </c>
      <c r="OK69" s="2">
        <v>6</v>
      </c>
      <c r="OL69" s="4">
        <v>0.83</v>
      </c>
      <c r="OM69" s="19">
        <f t="shared" si="138"/>
        <v>0</v>
      </c>
      <c r="OO69" s="2" t="s">
        <v>81</v>
      </c>
      <c r="OP69" s="2">
        <v>92</v>
      </c>
      <c r="OQ69" s="2">
        <v>76</v>
      </c>
      <c r="OR69" s="2">
        <v>10</v>
      </c>
      <c r="OS69" s="2">
        <v>6</v>
      </c>
      <c r="OT69" s="4">
        <f t="shared" si="176"/>
        <v>0.82608695652173914</v>
      </c>
      <c r="OU69" s="19">
        <f t="shared" si="177"/>
        <v>-3.9130434782608248E-3</v>
      </c>
      <c r="OW69" s="129" t="s">
        <v>81</v>
      </c>
      <c r="OX69" s="129">
        <v>92</v>
      </c>
      <c r="OY69" s="129">
        <v>76</v>
      </c>
      <c r="OZ69" s="129">
        <v>10</v>
      </c>
      <c r="PA69" s="129">
        <v>6</v>
      </c>
      <c r="PB69" s="135">
        <v>0.83</v>
      </c>
      <c r="PC69" s="132">
        <v>0</v>
      </c>
      <c r="PD69" s="129"/>
      <c r="PE69" s="129" t="s">
        <v>81</v>
      </c>
      <c r="PF69" s="129">
        <v>92</v>
      </c>
      <c r="PG69" s="129">
        <v>76</v>
      </c>
      <c r="PH69" s="129">
        <v>10</v>
      </c>
      <c r="PI69" s="129">
        <v>6</v>
      </c>
      <c r="PJ69" s="135">
        <v>0.83</v>
      </c>
      <c r="PK69" s="132">
        <v>0</v>
      </c>
      <c r="PM69" s="156" t="s">
        <v>81</v>
      </c>
      <c r="PN69" s="156">
        <v>92</v>
      </c>
      <c r="PO69" s="156">
        <v>76</v>
      </c>
      <c r="PP69" s="156">
        <v>10</v>
      </c>
      <c r="PQ69" s="156">
        <v>6</v>
      </c>
      <c r="PR69" s="162">
        <v>0.83</v>
      </c>
      <c r="PS69" s="132">
        <f t="shared" si="178"/>
        <v>0</v>
      </c>
      <c r="PT69" s="121"/>
      <c r="PU69" s="156" t="s">
        <v>267</v>
      </c>
      <c r="PV69" s="156">
        <v>92</v>
      </c>
      <c r="PW69" s="156">
        <v>76</v>
      </c>
      <c r="PX69" s="156">
        <v>10</v>
      </c>
      <c r="PY69" s="156">
        <v>6</v>
      </c>
      <c r="PZ69" s="162">
        <v>0.97</v>
      </c>
      <c r="QA69" s="132">
        <f t="shared" si="179"/>
        <v>0.14000000000000001</v>
      </c>
      <c r="QB69" s="121"/>
      <c r="QC69" s="156" t="s">
        <v>267</v>
      </c>
      <c r="QD69" s="156">
        <v>92</v>
      </c>
      <c r="QE69" s="156">
        <v>76</v>
      </c>
      <c r="QF69" s="156">
        <v>10</v>
      </c>
      <c r="QG69" s="156">
        <v>6</v>
      </c>
      <c r="QH69" s="162">
        <v>0.83</v>
      </c>
      <c r="QI69" s="132">
        <f t="shared" si="53"/>
        <v>-0.14000000000000001</v>
      </c>
      <c r="QJ69" s="121"/>
      <c r="QK69" s="156" t="s">
        <v>267</v>
      </c>
      <c r="QL69" s="156">
        <v>92</v>
      </c>
      <c r="QM69" s="156">
        <v>76</v>
      </c>
      <c r="QN69" s="156">
        <v>10</v>
      </c>
      <c r="QO69" s="156">
        <v>6</v>
      </c>
      <c r="QP69" s="162">
        <v>0.83</v>
      </c>
      <c r="QQ69" s="132">
        <f t="shared" si="180"/>
        <v>0</v>
      </c>
      <c r="QR69" s="121"/>
      <c r="QS69" s="156" t="s">
        <v>267</v>
      </c>
      <c r="QT69" s="156">
        <v>92</v>
      </c>
      <c r="QU69" s="156">
        <v>76</v>
      </c>
      <c r="QV69" s="156">
        <v>10</v>
      </c>
      <c r="QW69" s="156">
        <v>6</v>
      </c>
      <c r="QX69" s="162">
        <v>0.83</v>
      </c>
      <c r="QY69" s="158">
        <f t="shared" si="181"/>
        <v>0</v>
      </c>
      <c r="QZ69" s="121"/>
      <c r="RA69" s="156" t="s">
        <v>267</v>
      </c>
      <c r="RB69" s="156">
        <v>92</v>
      </c>
      <c r="RC69" s="156">
        <v>76</v>
      </c>
      <c r="RD69" s="156">
        <v>10</v>
      </c>
      <c r="RE69" s="156">
        <v>6</v>
      </c>
      <c r="RF69" s="162">
        <v>0.83</v>
      </c>
      <c r="RG69" s="132">
        <f t="shared" si="182"/>
        <v>0</v>
      </c>
      <c r="RH69" s="121"/>
      <c r="RI69" s="121"/>
      <c r="RJ69" s="156" t="s">
        <v>267</v>
      </c>
      <c r="RK69" s="156">
        <v>92</v>
      </c>
      <c r="RL69" s="156">
        <v>76</v>
      </c>
      <c r="RM69" s="156">
        <v>10</v>
      </c>
      <c r="RN69" s="156">
        <v>6</v>
      </c>
      <c r="RO69" s="162">
        <f t="shared" si="183"/>
        <v>0.82608695652173914</v>
      </c>
      <c r="RP69" s="132">
        <f t="shared" si="184"/>
        <v>-3.9130434782608248E-3</v>
      </c>
      <c r="RQ69" s="121"/>
      <c r="RR69" s="121"/>
      <c r="RS69" s="121"/>
      <c r="RT69" s="121"/>
      <c r="RU69" s="121"/>
      <c r="RV69" s="121"/>
      <c r="RW69" s="132"/>
      <c r="RX69" s="121"/>
      <c r="RY69" s="121"/>
      <c r="RZ69" s="121"/>
      <c r="SA69" s="121"/>
      <c r="SB69" s="121"/>
      <c r="SC69" s="121"/>
      <c r="SD69" s="132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U69" s="157" t="s">
        <v>267</v>
      </c>
      <c r="SV69" s="157">
        <v>92</v>
      </c>
      <c r="SW69" s="157">
        <v>76</v>
      </c>
      <c r="SX69" s="157">
        <v>10</v>
      </c>
      <c r="SY69" s="157">
        <v>6</v>
      </c>
      <c r="SZ69" s="158">
        <f t="shared" si="185"/>
        <v>0.82608695652173914</v>
      </c>
      <c r="TA69" s="132">
        <f t="shared" si="186"/>
        <v>0</v>
      </c>
      <c r="TC69" s="157" t="s">
        <v>267</v>
      </c>
      <c r="TD69" s="157">
        <v>92</v>
      </c>
      <c r="TE69" s="157">
        <v>76</v>
      </c>
      <c r="TF69" s="157">
        <v>10</v>
      </c>
      <c r="TG69" s="157">
        <v>6</v>
      </c>
      <c r="TH69" s="158">
        <f t="shared" si="187"/>
        <v>0.82608695652173914</v>
      </c>
      <c r="TI69" s="132">
        <f t="shared" si="188"/>
        <v>0</v>
      </c>
      <c r="TK69" s="157" t="s">
        <v>267</v>
      </c>
      <c r="TL69" s="157">
        <v>92</v>
      </c>
      <c r="TM69" s="157">
        <v>76</v>
      </c>
      <c r="TN69" s="157">
        <v>10</v>
      </c>
      <c r="TO69" s="157">
        <v>6</v>
      </c>
      <c r="TP69" s="158">
        <f t="shared" si="189"/>
        <v>0.82608695652173914</v>
      </c>
      <c r="TQ69" s="132">
        <f t="shared" si="190"/>
        <v>0</v>
      </c>
      <c r="TS69" s="157" t="s">
        <v>267</v>
      </c>
      <c r="TT69" s="157">
        <v>92</v>
      </c>
      <c r="TU69" s="157">
        <v>76</v>
      </c>
      <c r="TV69" s="157">
        <v>10</v>
      </c>
      <c r="TW69" s="157">
        <v>6</v>
      </c>
      <c r="TX69" s="158">
        <f t="shared" si="191"/>
        <v>0.82608695652173914</v>
      </c>
      <c r="TY69" s="132">
        <f t="shared" si="192"/>
        <v>0</v>
      </c>
      <c r="UA69" s="157" t="s">
        <v>267</v>
      </c>
      <c r="UB69" s="157">
        <v>92</v>
      </c>
      <c r="UC69" s="157">
        <v>76</v>
      </c>
      <c r="UD69" s="157">
        <v>10</v>
      </c>
      <c r="UE69" s="157">
        <v>6</v>
      </c>
      <c r="UF69" s="158">
        <f t="shared" si="193"/>
        <v>0.82608695652173914</v>
      </c>
      <c r="UG69" s="132">
        <f t="shared" si="194"/>
        <v>0</v>
      </c>
      <c r="UI69" s="157" t="s">
        <v>267</v>
      </c>
      <c r="UJ69" s="157">
        <v>92</v>
      </c>
      <c r="UK69" s="157">
        <v>76</v>
      </c>
      <c r="UL69" s="157">
        <v>10</v>
      </c>
      <c r="UM69" s="157">
        <v>6</v>
      </c>
      <c r="UN69" s="158">
        <f t="shared" si="195"/>
        <v>0.82608695652173914</v>
      </c>
      <c r="UO69" s="132">
        <f t="shared" si="196"/>
        <v>0</v>
      </c>
      <c r="UQ69" s="157" t="s">
        <v>267</v>
      </c>
      <c r="UR69" s="157">
        <v>92</v>
      </c>
      <c r="US69" s="157">
        <v>76</v>
      </c>
      <c r="UT69" s="157">
        <v>10</v>
      </c>
      <c r="UU69" s="157">
        <v>6</v>
      </c>
      <c r="UV69" s="158">
        <f t="shared" si="197"/>
        <v>0.82608695652173914</v>
      </c>
      <c r="UW69" s="132">
        <f t="shared" si="198"/>
        <v>0</v>
      </c>
      <c r="UY69" s="157" t="s">
        <v>267</v>
      </c>
      <c r="UZ69" s="157">
        <v>92</v>
      </c>
      <c r="VA69" s="157">
        <v>76</v>
      </c>
      <c r="VB69" s="157">
        <v>10</v>
      </c>
      <c r="VC69" s="157">
        <v>6</v>
      </c>
      <c r="VD69" s="158">
        <f t="shared" si="199"/>
        <v>0.82608695652173914</v>
      </c>
      <c r="VE69" s="132">
        <f t="shared" si="200"/>
        <v>0</v>
      </c>
      <c r="VG69" s="157" t="s">
        <v>267</v>
      </c>
      <c r="VH69" s="157">
        <v>92</v>
      </c>
      <c r="VI69" s="157">
        <v>76</v>
      </c>
      <c r="VJ69" s="157">
        <v>10</v>
      </c>
      <c r="VK69" s="157">
        <v>6</v>
      </c>
      <c r="VL69" s="158">
        <f t="shared" si="201"/>
        <v>0.82608695652173914</v>
      </c>
      <c r="VM69" s="132">
        <f t="shared" si="202"/>
        <v>0</v>
      </c>
      <c r="VO69" s="157" t="s">
        <v>267</v>
      </c>
      <c r="VP69" s="157">
        <v>92</v>
      </c>
      <c r="VQ69" s="157">
        <v>76</v>
      </c>
      <c r="VR69" s="157">
        <v>10</v>
      </c>
      <c r="VS69" s="157">
        <v>6</v>
      </c>
      <c r="VT69" s="158">
        <f t="shared" si="203"/>
        <v>0.82608695652173914</v>
      </c>
      <c r="VU69" s="132">
        <f t="shared" si="204"/>
        <v>0</v>
      </c>
      <c r="VW69" s="157" t="s">
        <v>267</v>
      </c>
      <c r="VX69" s="157">
        <v>92</v>
      </c>
      <c r="VY69" s="157">
        <v>76</v>
      </c>
      <c r="VZ69" s="157">
        <v>10</v>
      </c>
      <c r="WA69" s="157">
        <v>6</v>
      </c>
      <c r="WB69" s="158">
        <f t="shared" si="205"/>
        <v>0.82608695652173914</v>
      </c>
      <c r="WC69" s="132">
        <f t="shared" si="206"/>
        <v>0</v>
      </c>
      <c r="WE69" s="157" t="s">
        <v>267</v>
      </c>
      <c r="WF69" s="157">
        <v>92</v>
      </c>
      <c r="WG69" s="157">
        <v>76</v>
      </c>
      <c r="WH69" s="157">
        <v>10</v>
      </c>
      <c r="WI69" s="157">
        <v>6</v>
      </c>
      <c r="WJ69" s="158">
        <f t="shared" si="112"/>
        <v>0.82608695652173914</v>
      </c>
      <c r="WK69" s="132">
        <f t="shared" si="113"/>
        <v>0</v>
      </c>
      <c r="WM69" s="157" t="s">
        <v>267</v>
      </c>
      <c r="WN69" s="157">
        <v>92</v>
      </c>
      <c r="WO69" s="157">
        <v>76</v>
      </c>
      <c r="WP69" s="157">
        <v>10</v>
      </c>
      <c r="WQ69" s="157">
        <v>6</v>
      </c>
      <c r="WR69" s="158">
        <f t="shared" si="207"/>
        <v>0.82608695652173914</v>
      </c>
      <c r="WS69" s="132">
        <f t="shared" si="208"/>
        <v>0</v>
      </c>
      <c r="WU69" s="157" t="s">
        <v>267</v>
      </c>
      <c r="WV69" s="157">
        <v>92</v>
      </c>
      <c r="WW69" s="157">
        <v>76</v>
      </c>
      <c r="WX69" s="157">
        <v>10</v>
      </c>
      <c r="WY69" s="157">
        <v>6</v>
      </c>
      <c r="WZ69" s="158">
        <f t="shared" si="209"/>
        <v>0.82608695652173914</v>
      </c>
      <c r="XA69" s="132">
        <f t="shared" si="210"/>
        <v>0</v>
      </c>
      <c r="XC69" s="157" t="s">
        <v>267</v>
      </c>
      <c r="XD69" s="157">
        <v>92</v>
      </c>
      <c r="XE69" s="157">
        <v>76</v>
      </c>
      <c r="XF69" s="157">
        <v>10</v>
      </c>
      <c r="XG69" s="157">
        <v>6</v>
      </c>
      <c r="XH69" s="158">
        <f t="shared" si="211"/>
        <v>0.82608695652173914</v>
      </c>
      <c r="XI69" s="132">
        <f t="shared" si="212"/>
        <v>0</v>
      </c>
      <c r="XK69" s="157" t="s">
        <v>267</v>
      </c>
      <c r="XL69" s="157">
        <v>92</v>
      </c>
      <c r="XM69" s="157">
        <v>76</v>
      </c>
      <c r="XN69" s="157">
        <v>10</v>
      </c>
      <c r="XO69" s="157">
        <v>6</v>
      </c>
      <c r="XP69" s="158">
        <f t="shared" si="213"/>
        <v>0.82608695652173914</v>
      </c>
      <c r="XQ69" s="132">
        <f t="shared" si="214"/>
        <v>0</v>
      </c>
      <c r="XS69" s="157" t="s">
        <v>267</v>
      </c>
      <c r="XT69" s="157">
        <v>92</v>
      </c>
      <c r="XU69" s="157">
        <v>76</v>
      </c>
      <c r="XV69" s="157">
        <v>10</v>
      </c>
      <c r="XW69" s="157">
        <v>6</v>
      </c>
      <c r="XX69" s="158">
        <f t="shared" si="215"/>
        <v>0.82608695652173914</v>
      </c>
      <c r="XY69" s="132">
        <f t="shared" si="216"/>
        <v>0</v>
      </c>
      <c r="YA69" s="157" t="s">
        <v>267</v>
      </c>
      <c r="YB69" s="157">
        <v>92</v>
      </c>
      <c r="YC69" s="157">
        <v>76</v>
      </c>
      <c r="YD69" s="157">
        <v>10</v>
      </c>
      <c r="YE69" s="157">
        <v>6</v>
      </c>
      <c r="YF69" s="158">
        <f t="shared" si="217"/>
        <v>0.82608695652173914</v>
      </c>
      <c r="YG69" s="132">
        <f t="shared" si="218"/>
        <v>0</v>
      </c>
      <c r="YI69" s="157" t="s">
        <v>267</v>
      </c>
      <c r="YJ69" s="157">
        <v>92</v>
      </c>
      <c r="YK69" s="157">
        <v>76</v>
      </c>
      <c r="YL69" s="157">
        <v>10</v>
      </c>
      <c r="YM69" s="157">
        <v>6</v>
      </c>
      <c r="YN69" s="158">
        <f t="shared" si="219"/>
        <v>0.82608695652173914</v>
      </c>
      <c r="YO69" s="132">
        <f t="shared" si="220"/>
        <v>0</v>
      </c>
      <c r="YQ69" s="157" t="s">
        <v>267</v>
      </c>
      <c r="YR69" s="157">
        <v>92</v>
      </c>
      <c r="YS69" s="157">
        <v>76</v>
      </c>
      <c r="YT69" s="157">
        <v>10</v>
      </c>
      <c r="YU69" s="157">
        <v>6</v>
      </c>
      <c r="YV69" s="158">
        <f t="shared" si="221"/>
        <v>0.82608695652173914</v>
      </c>
      <c r="YW69" s="132">
        <f t="shared" si="222"/>
        <v>0</v>
      </c>
      <c r="YY69" s="157" t="s">
        <v>267</v>
      </c>
      <c r="YZ69" s="157">
        <v>92</v>
      </c>
      <c r="ZA69" s="157">
        <v>76</v>
      </c>
      <c r="ZB69" s="157">
        <v>10</v>
      </c>
      <c r="ZC69" s="157">
        <v>6</v>
      </c>
      <c r="ZD69" s="158">
        <f t="shared" si="223"/>
        <v>0.82608695652173914</v>
      </c>
      <c r="ZE69" s="132">
        <f t="shared" si="224"/>
        <v>0</v>
      </c>
      <c r="ZG69" s="157" t="s">
        <v>267</v>
      </c>
      <c r="ZH69" s="157">
        <v>92</v>
      </c>
      <c r="ZI69" s="157">
        <v>76</v>
      </c>
      <c r="ZJ69" s="157">
        <v>10</v>
      </c>
      <c r="ZK69" s="157">
        <v>6</v>
      </c>
      <c r="ZL69" s="158">
        <f t="shared" si="225"/>
        <v>0.82608695652173914</v>
      </c>
      <c r="ZM69" s="132">
        <f t="shared" si="226"/>
        <v>0</v>
      </c>
      <c r="ZO69" s="157" t="s">
        <v>267</v>
      </c>
      <c r="ZP69" s="157">
        <v>92</v>
      </c>
      <c r="ZQ69" s="157">
        <v>76</v>
      </c>
      <c r="ZR69" s="157">
        <v>10</v>
      </c>
      <c r="ZS69" s="157">
        <v>6</v>
      </c>
      <c r="ZT69" s="158">
        <f t="shared" si="227"/>
        <v>0.82608695652173914</v>
      </c>
      <c r="ZU69" s="132">
        <f t="shared" si="228"/>
        <v>0</v>
      </c>
      <c r="ZW69" s="157" t="s">
        <v>267</v>
      </c>
      <c r="ZX69" s="157">
        <v>92</v>
      </c>
      <c r="ZY69" s="157">
        <v>77</v>
      </c>
      <c r="ZZ69" s="157">
        <v>10</v>
      </c>
      <c r="AAA69" s="157">
        <v>5</v>
      </c>
      <c r="AAB69" s="158">
        <f t="shared" si="229"/>
        <v>0.83695652173913049</v>
      </c>
      <c r="AAC69" s="132">
        <f t="shared" si="230"/>
        <v>1.0869565217391353E-2</v>
      </c>
      <c r="AAE69" s="157" t="s">
        <v>267</v>
      </c>
      <c r="AAF69" s="157">
        <v>92</v>
      </c>
      <c r="AAG69" s="157">
        <v>77</v>
      </c>
      <c r="AAH69" s="157">
        <v>10</v>
      </c>
      <c r="AAI69" s="157">
        <v>5</v>
      </c>
      <c r="AAJ69" s="158">
        <f t="shared" si="231"/>
        <v>0.83695652173913049</v>
      </c>
      <c r="AAK69" s="132">
        <f t="shared" si="232"/>
        <v>0</v>
      </c>
    </row>
    <row r="70" spans="1:713" ht="15.75" thickBot="1">
      <c r="A70" s="19">
        <v>0.76</v>
      </c>
      <c r="B70" s="19"/>
      <c r="C70" s="18" t="s">
        <v>84</v>
      </c>
      <c r="D70" s="18">
        <v>143</v>
      </c>
      <c r="E70" s="18">
        <v>110</v>
      </c>
      <c r="F70" s="18">
        <v>17</v>
      </c>
      <c r="G70" s="18">
        <v>16</v>
      </c>
      <c r="H70" s="19">
        <v>0.76</v>
      </c>
      <c r="J70" s="58" t="s">
        <v>84</v>
      </c>
      <c r="K70" s="58">
        <v>143</v>
      </c>
      <c r="L70" s="58">
        <v>114</v>
      </c>
      <c r="M70" s="58">
        <v>15</v>
      </c>
      <c r="N70" s="58">
        <v>14</v>
      </c>
      <c r="O70" s="59">
        <v>0.79</v>
      </c>
      <c r="P70" s="59">
        <f>O70-H70</f>
        <v>3.0000000000000027E-2</v>
      </c>
      <c r="R70" s="18" t="s">
        <v>84</v>
      </c>
      <c r="S70" s="18">
        <v>143</v>
      </c>
      <c r="T70" s="18">
        <v>114</v>
      </c>
      <c r="U70" s="18">
        <v>15</v>
      </c>
      <c r="V70" s="18">
        <v>14</v>
      </c>
      <c r="W70" s="19">
        <v>0.79720000000000002</v>
      </c>
      <c r="X70" s="19">
        <f>W70-O70</f>
        <v>7.1999999999999842E-3</v>
      </c>
      <c r="Y70" s="18" t="s">
        <v>101</v>
      </c>
      <c r="Z70" s="51" t="s">
        <v>84</v>
      </c>
      <c r="AA70" s="51">
        <v>143</v>
      </c>
      <c r="AB70" s="52">
        <v>114</v>
      </c>
      <c r="AC70" s="53">
        <v>15</v>
      </c>
      <c r="AD70" s="51">
        <v>14</v>
      </c>
      <c r="AE70" s="55">
        <v>0.79</v>
      </c>
      <c r="AF70" s="19">
        <f>AE70-W70</f>
        <v>-7.1999999999999842E-3</v>
      </c>
      <c r="AH70" s="19">
        <v>0.79</v>
      </c>
      <c r="AI70" s="19">
        <f>AE70-AH70</f>
        <v>0</v>
      </c>
      <c r="AL70" s="18">
        <f>SUM(AL3:AL69)</f>
        <v>7435</v>
      </c>
      <c r="AM70" s="18">
        <f>SUM(AM3:AM69)</f>
        <v>6811</v>
      </c>
      <c r="AP70" s="19">
        <f t="shared" si="119"/>
        <v>0.91607262945527912</v>
      </c>
      <c r="AT70" s="18">
        <f>SUM(AT3:AT69)</f>
        <v>7396</v>
      </c>
      <c r="AU70" s="18">
        <f>SUM(AU3:AU69)</f>
        <v>6817</v>
      </c>
      <c r="AX70" s="19">
        <f>AU70/AT70</f>
        <v>0.92171444023796645</v>
      </c>
      <c r="BB70" s="18">
        <f>SUM(BB3:BB69)</f>
        <v>7396</v>
      </c>
      <c r="BC70" s="18">
        <f>SUM(BC3:BC69)</f>
        <v>6812</v>
      </c>
      <c r="BF70" s="19">
        <f>BC70/BB70</f>
        <v>0.92103839913466734</v>
      </c>
      <c r="BJ70" s="18">
        <f>SUM(BJ3:BJ69)</f>
        <v>7396</v>
      </c>
      <c r="BK70" s="18">
        <f>SUM(BK3:BK69)</f>
        <v>6299</v>
      </c>
      <c r="BN70" s="19">
        <f>BK70/BJ70</f>
        <v>0.85167658193618168</v>
      </c>
      <c r="BQ70" s="18" t="s">
        <v>128</v>
      </c>
      <c r="BR70" s="18">
        <v>5</v>
      </c>
      <c r="BS70" s="18">
        <v>5</v>
      </c>
      <c r="BT70" s="18">
        <v>0</v>
      </c>
      <c r="BU70" s="18">
        <v>0</v>
      </c>
      <c r="BV70" s="19">
        <v>1</v>
      </c>
      <c r="BY70" s="18" t="s">
        <v>84</v>
      </c>
      <c r="BZ70" s="18">
        <v>143</v>
      </c>
      <c r="CA70" s="18">
        <v>114</v>
      </c>
      <c r="CB70" s="18">
        <v>15</v>
      </c>
      <c r="CC70" s="18">
        <v>14</v>
      </c>
      <c r="CD70" s="19">
        <v>0.8</v>
      </c>
      <c r="CE70" s="19">
        <f>CD70-BV69</f>
        <v>0</v>
      </c>
      <c r="CG70" s="2" t="s">
        <v>84</v>
      </c>
      <c r="CH70" s="2">
        <v>143</v>
      </c>
      <c r="CI70" s="2">
        <v>114</v>
      </c>
      <c r="CJ70" s="2">
        <v>15</v>
      </c>
      <c r="CK70" s="2">
        <v>14</v>
      </c>
      <c r="CL70" s="4">
        <v>0.8</v>
      </c>
      <c r="CM70" s="19">
        <f t="shared" si="139"/>
        <v>0</v>
      </c>
      <c r="CO70" s="2" t="s">
        <v>84</v>
      </c>
      <c r="CP70" s="2">
        <v>143</v>
      </c>
      <c r="CQ70" s="2">
        <v>114</v>
      </c>
      <c r="CR70" s="2">
        <v>15</v>
      </c>
      <c r="CS70" s="2">
        <v>14</v>
      </c>
      <c r="CT70" s="4">
        <v>0.8</v>
      </c>
      <c r="CU70" s="19">
        <f t="shared" si="140"/>
        <v>0</v>
      </c>
      <c r="CW70" s="2" t="s">
        <v>84</v>
      </c>
      <c r="CX70" s="2">
        <v>143</v>
      </c>
      <c r="CY70" s="2">
        <v>114</v>
      </c>
      <c r="CZ70" s="2">
        <v>15</v>
      </c>
      <c r="DA70" s="2">
        <v>14</v>
      </c>
      <c r="DB70" s="4">
        <v>0.8</v>
      </c>
      <c r="DC70" s="19">
        <f t="shared" si="141"/>
        <v>0</v>
      </c>
      <c r="DE70" s="2" t="s">
        <v>84</v>
      </c>
      <c r="DF70" s="2">
        <v>143</v>
      </c>
      <c r="DG70" s="2">
        <v>114</v>
      </c>
      <c r="DH70" s="2">
        <v>15</v>
      </c>
      <c r="DI70" s="2">
        <v>14</v>
      </c>
      <c r="DJ70" s="4">
        <v>0.8</v>
      </c>
      <c r="DK70" s="19">
        <f t="shared" si="142"/>
        <v>0</v>
      </c>
      <c r="DM70" s="2" t="s">
        <v>84</v>
      </c>
      <c r="DN70" s="2">
        <v>143</v>
      </c>
      <c r="DO70" s="2">
        <v>114</v>
      </c>
      <c r="DP70" s="2">
        <v>15</v>
      </c>
      <c r="DQ70" s="2">
        <v>14</v>
      </c>
      <c r="DR70" s="4">
        <v>0.8</v>
      </c>
      <c r="DS70" s="19">
        <f t="shared" si="143"/>
        <v>0</v>
      </c>
      <c r="DU70" s="2" t="s">
        <v>84</v>
      </c>
      <c r="DV70" s="2">
        <v>143</v>
      </c>
      <c r="DW70" s="2">
        <v>114</v>
      </c>
      <c r="DX70" s="2">
        <v>15</v>
      </c>
      <c r="DY70" s="2">
        <v>14</v>
      </c>
      <c r="DZ70" s="4">
        <v>0.8</v>
      </c>
      <c r="EA70" s="19">
        <f t="shared" si="144"/>
        <v>0</v>
      </c>
      <c r="EC70" s="2" t="s">
        <v>84</v>
      </c>
      <c r="ED70" s="2">
        <v>143</v>
      </c>
      <c r="EE70" s="2">
        <v>114</v>
      </c>
      <c r="EF70" s="2">
        <v>15</v>
      </c>
      <c r="EG70" s="2">
        <v>14</v>
      </c>
      <c r="EH70" s="4">
        <v>0.8</v>
      </c>
      <c r="EI70" s="19">
        <f t="shared" si="145"/>
        <v>0</v>
      </c>
      <c r="EK70" s="2" t="s">
        <v>84</v>
      </c>
      <c r="EL70" s="2">
        <v>143</v>
      </c>
      <c r="EM70" s="2">
        <v>114</v>
      </c>
      <c r="EN70" s="2">
        <v>15</v>
      </c>
      <c r="EO70" s="2">
        <v>14</v>
      </c>
      <c r="EP70" s="4">
        <v>0.8</v>
      </c>
      <c r="EQ70" s="19">
        <f t="shared" si="146"/>
        <v>0</v>
      </c>
      <c r="ES70" s="2" t="s">
        <v>84</v>
      </c>
      <c r="ET70" s="2">
        <v>143</v>
      </c>
      <c r="EU70" s="2">
        <v>115</v>
      </c>
      <c r="EV70" s="2">
        <v>14</v>
      </c>
      <c r="EW70" s="2">
        <v>14</v>
      </c>
      <c r="EX70" s="4">
        <v>0.8</v>
      </c>
      <c r="EY70" s="19">
        <f t="shared" si="147"/>
        <v>0</v>
      </c>
      <c r="FA70" s="2" t="s">
        <v>84</v>
      </c>
      <c r="FB70" s="2">
        <v>143</v>
      </c>
      <c r="FC70" s="2">
        <v>113</v>
      </c>
      <c r="FD70" s="2">
        <v>16</v>
      </c>
      <c r="FE70" s="2">
        <v>14</v>
      </c>
      <c r="FF70" s="4">
        <v>0.79</v>
      </c>
      <c r="FG70" s="19">
        <f t="shared" si="148"/>
        <v>-1.0000000000000009E-2</v>
      </c>
      <c r="FI70" s="2" t="s">
        <v>84</v>
      </c>
      <c r="FJ70" s="2">
        <v>143</v>
      </c>
      <c r="FK70" s="2">
        <v>115</v>
      </c>
      <c r="FL70" s="2">
        <v>14</v>
      </c>
      <c r="FM70" s="2">
        <v>14</v>
      </c>
      <c r="FN70" s="4">
        <v>0.8</v>
      </c>
      <c r="FO70" s="19">
        <f t="shared" si="149"/>
        <v>1.0000000000000009E-2</v>
      </c>
      <c r="FQ70" s="2" t="s">
        <v>84</v>
      </c>
      <c r="FR70" s="2">
        <v>143</v>
      </c>
      <c r="FS70" s="2">
        <v>115</v>
      </c>
      <c r="FT70" s="2">
        <v>14</v>
      </c>
      <c r="FU70" s="2">
        <v>14</v>
      </c>
      <c r="FV70" s="4">
        <v>0.8</v>
      </c>
      <c r="FW70" s="19">
        <f t="shared" si="150"/>
        <v>0</v>
      </c>
      <c r="FY70" s="2" t="s">
        <v>84</v>
      </c>
      <c r="FZ70" s="2">
        <v>143</v>
      </c>
      <c r="GA70" s="2">
        <v>115</v>
      </c>
      <c r="GB70" s="2">
        <v>14</v>
      </c>
      <c r="GC70" s="2">
        <v>14</v>
      </c>
      <c r="GD70" s="4">
        <v>0.8</v>
      </c>
      <c r="GE70" s="19">
        <f t="shared" si="152"/>
        <v>0</v>
      </c>
      <c r="GG70" s="2" t="s">
        <v>84</v>
      </c>
      <c r="GH70" s="2">
        <v>143</v>
      </c>
      <c r="GI70" s="2">
        <v>113</v>
      </c>
      <c r="GJ70" s="2">
        <v>16</v>
      </c>
      <c r="GK70" s="2">
        <v>14</v>
      </c>
      <c r="GL70" s="4">
        <v>0.79</v>
      </c>
      <c r="GM70" s="19">
        <f>GL70-GD70</f>
        <v>-1.0000000000000009E-2</v>
      </c>
      <c r="GO70" s="2" t="s">
        <v>84</v>
      </c>
      <c r="GP70" s="2">
        <v>143</v>
      </c>
      <c r="GQ70" s="2">
        <v>113</v>
      </c>
      <c r="GR70" s="2">
        <v>16</v>
      </c>
      <c r="GS70" s="2">
        <v>14</v>
      </c>
      <c r="GT70" s="4">
        <v>0.79</v>
      </c>
      <c r="GU70" s="19">
        <f>GT70-GL70</f>
        <v>0</v>
      </c>
      <c r="GW70" s="2" t="s">
        <v>84</v>
      </c>
      <c r="GX70" s="2">
        <v>143</v>
      </c>
      <c r="GY70" s="2">
        <v>113</v>
      </c>
      <c r="GZ70" s="2">
        <v>16</v>
      </c>
      <c r="HA70" s="2">
        <v>14</v>
      </c>
      <c r="HB70" s="4">
        <v>0.79</v>
      </c>
      <c r="HC70" s="19">
        <f t="shared" si="153"/>
        <v>0</v>
      </c>
      <c r="HE70" s="2" t="s">
        <v>84</v>
      </c>
      <c r="HF70" s="2">
        <v>143</v>
      </c>
      <c r="HG70" s="2">
        <v>113</v>
      </c>
      <c r="HH70" s="2">
        <v>16</v>
      </c>
      <c r="HI70" s="2">
        <v>14</v>
      </c>
      <c r="HJ70" s="4">
        <v>0.79</v>
      </c>
      <c r="HK70" s="19">
        <f>HJ70-HB70</f>
        <v>0</v>
      </c>
      <c r="HM70" s="2" t="s">
        <v>82</v>
      </c>
      <c r="HN70" s="2">
        <v>71</v>
      </c>
      <c r="HO70" s="2">
        <v>34</v>
      </c>
      <c r="HP70" s="2">
        <v>9</v>
      </c>
      <c r="HQ70" s="2">
        <v>28</v>
      </c>
      <c r="HR70" s="4">
        <v>0.48</v>
      </c>
      <c r="HS70" s="19">
        <f t="shared" si="151"/>
        <v>0</v>
      </c>
      <c r="HU70" s="2" t="s">
        <v>82</v>
      </c>
      <c r="HV70" s="2">
        <v>71</v>
      </c>
      <c r="HW70" s="2">
        <v>34</v>
      </c>
      <c r="HX70" s="2">
        <v>9</v>
      </c>
      <c r="HY70" s="2">
        <v>28</v>
      </c>
      <c r="HZ70" s="4">
        <v>0.48</v>
      </c>
      <c r="IA70" s="19">
        <f t="shared" si="154"/>
        <v>0</v>
      </c>
      <c r="IC70" s="2" t="s">
        <v>82</v>
      </c>
      <c r="ID70" s="2">
        <v>71</v>
      </c>
      <c r="IE70" s="2">
        <v>34</v>
      </c>
      <c r="IF70" s="2">
        <v>9</v>
      </c>
      <c r="IG70" s="2">
        <v>28</v>
      </c>
      <c r="IH70" s="4">
        <v>0.48</v>
      </c>
      <c r="II70" s="19">
        <f t="shared" si="155"/>
        <v>0</v>
      </c>
      <c r="IK70" s="2" t="s">
        <v>82</v>
      </c>
      <c r="IL70" s="2">
        <v>71</v>
      </c>
      <c r="IM70" s="2">
        <v>34</v>
      </c>
      <c r="IN70" s="2">
        <v>9</v>
      </c>
      <c r="IO70" s="2">
        <v>28</v>
      </c>
      <c r="IP70" s="4">
        <v>0.48</v>
      </c>
      <c r="IQ70" s="19">
        <f t="shared" si="156"/>
        <v>0</v>
      </c>
      <c r="IR70" s="18" t="s">
        <v>119</v>
      </c>
      <c r="IS70" s="2" t="s">
        <v>82</v>
      </c>
      <c r="IT70" s="2">
        <v>71</v>
      </c>
      <c r="IU70" s="2">
        <v>34</v>
      </c>
      <c r="IV70" s="11">
        <v>9</v>
      </c>
      <c r="IW70" s="2">
        <v>28</v>
      </c>
      <c r="IX70" s="4">
        <v>0.46</v>
      </c>
      <c r="IY70" s="19">
        <v>0</v>
      </c>
      <c r="IZ70" s="18" t="s">
        <v>119</v>
      </c>
      <c r="JA70" s="2" t="s">
        <v>82</v>
      </c>
      <c r="JB70" s="2">
        <v>71</v>
      </c>
      <c r="JC70" s="2">
        <v>33</v>
      </c>
      <c r="JD70" s="2">
        <v>10</v>
      </c>
      <c r="JE70" s="2">
        <v>28</v>
      </c>
      <c r="JF70" s="4">
        <v>0.46</v>
      </c>
      <c r="JG70" s="19">
        <f t="shared" si="158"/>
        <v>0</v>
      </c>
      <c r="JI70" s="2" t="s">
        <v>82</v>
      </c>
      <c r="JJ70" s="2">
        <v>71</v>
      </c>
      <c r="JK70" s="2">
        <v>33</v>
      </c>
      <c r="JL70" s="2">
        <v>10</v>
      </c>
      <c r="JM70" s="2">
        <v>28</v>
      </c>
      <c r="JN70" s="4">
        <v>0.46</v>
      </c>
      <c r="JO70" s="19">
        <f t="shared" si="159"/>
        <v>0</v>
      </c>
      <c r="JQ70" s="2" t="s">
        <v>82</v>
      </c>
      <c r="JR70" s="2">
        <v>71</v>
      </c>
      <c r="JS70" s="2">
        <v>33</v>
      </c>
      <c r="JT70" s="2">
        <v>10</v>
      </c>
      <c r="JU70" s="2">
        <v>28</v>
      </c>
      <c r="JV70" s="4">
        <v>0.46</v>
      </c>
      <c r="JW70" s="19">
        <f t="shared" si="160"/>
        <v>0</v>
      </c>
      <c r="JY70" s="2" t="s">
        <v>82</v>
      </c>
      <c r="JZ70" s="2">
        <v>71</v>
      </c>
      <c r="KA70" s="2">
        <v>33</v>
      </c>
      <c r="KB70" s="2">
        <v>10</v>
      </c>
      <c r="KC70" s="2">
        <v>28</v>
      </c>
      <c r="KD70" s="4">
        <v>0.46</v>
      </c>
      <c r="KE70" s="19">
        <f t="shared" si="161"/>
        <v>0</v>
      </c>
      <c r="KG70" s="2" t="s">
        <v>82</v>
      </c>
      <c r="KH70" s="2">
        <v>71</v>
      </c>
      <c r="KI70" s="2">
        <v>33</v>
      </c>
      <c r="KJ70" s="2">
        <v>10</v>
      </c>
      <c r="KK70" s="2">
        <v>28</v>
      </c>
      <c r="KL70" s="4">
        <v>0.46</v>
      </c>
      <c r="KM70" s="19">
        <f t="shared" si="162"/>
        <v>0</v>
      </c>
      <c r="KO70" s="2" t="s">
        <v>82</v>
      </c>
      <c r="KP70" s="2">
        <v>71</v>
      </c>
      <c r="KQ70" s="2">
        <v>33</v>
      </c>
      <c r="KR70" s="2">
        <v>10</v>
      </c>
      <c r="KS70" s="2">
        <v>28</v>
      </c>
      <c r="KT70" s="4">
        <v>0.46</v>
      </c>
      <c r="KU70" s="19">
        <f t="shared" si="163"/>
        <v>0</v>
      </c>
      <c r="KW70" s="2" t="s">
        <v>82</v>
      </c>
      <c r="KX70" s="2">
        <v>71</v>
      </c>
      <c r="KY70" s="2">
        <v>33</v>
      </c>
      <c r="KZ70" s="2">
        <v>10</v>
      </c>
      <c r="LA70" s="2">
        <v>28</v>
      </c>
      <c r="LB70" s="4">
        <v>0.46</v>
      </c>
      <c r="LC70" s="19">
        <f t="shared" si="164"/>
        <v>0</v>
      </c>
      <c r="LE70" s="2" t="s">
        <v>82</v>
      </c>
      <c r="LF70" s="2">
        <v>71</v>
      </c>
      <c r="LG70" s="2">
        <v>33</v>
      </c>
      <c r="LH70" s="2">
        <v>10</v>
      </c>
      <c r="LI70" s="2">
        <v>28</v>
      </c>
      <c r="LJ70" s="4">
        <v>0.46</v>
      </c>
      <c r="LK70" s="19">
        <f t="shared" si="165"/>
        <v>0</v>
      </c>
      <c r="LM70" s="2" t="s">
        <v>82</v>
      </c>
      <c r="LN70" s="2">
        <v>71</v>
      </c>
      <c r="LO70" s="2">
        <v>33</v>
      </c>
      <c r="LP70" s="2">
        <v>10</v>
      </c>
      <c r="LQ70" s="2">
        <v>28</v>
      </c>
      <c r="LR70" s="4">
        <v>0.46</v>
      </c>
      <c r="LS70" s="19">
        <f t="shared" si="166"/>
        <v>0</v>
      </c>
      <c r="LU70" s="2" t="s">
        <v>82</v>
      </c>
      <c r="LV70" s="2">
        <v>71</v>
      </c>
      <c r="LW70" s="2">
        <v>33</v>
      </c>
      <c r="LX70" s="2">
        <v>10</v>
      </c>
      <c r="LY70" s="2">
        <v>28</v>
      </c>
      <c r="LZ70" s="4">
        <v>0.46</v>
      </c>
      <c r="MA70" s="19">
        <f t="shared" si="167"/>
        <v>0</v>
      </c>
      <c r="MC70" s="2" t="s">
        <v>82</v>
      </c>
      <c r="MD70" s="2">
        <v>71</v>
      </c>
      <c r="ME70" s="2">
        <v>33</v>
      </c>
      <c r="MF70" s="2">
        <v>10</v>
      </c>
      <c r="MG70" s="2">
        <v>28</v>
      </c>
      <c r="MH70" s="4">
        <f t="shared" si="168"/>
        <v>0.46478873239436619</v>
      </c>
      <c r="MI70" s="19">
        <f t="shared" si="169"/>
        <v>4.7887323943661686E-3</v>
      </c>
      <c r="MK70" s="2" t="s">
        <v>82</v>
      </c>
      <c r="ML70" s="2">
        <v>71</v>
      </c>
      <c r="MM70" s="2">
        <v>33</v>
      </c>
      <c r="MN70" s="2">
        <v>10</v>
      </c>
      <c r="MO70" s="2">
        <v>28</v>
      </c>
      <c r="MP70" s="4">
        <v>0.46</v>
      </c>
      <c r="MQ70" s="19">
        <f t="shared" si="170"/>
        <v>-4.7887323943661686E-3</v>
      </c>
      <c r="MS70" s="2" t="s">
        <v>82</v>
      </c>
      <c r="MT70" s="2">
        <v>71</v>
      </c>
      <c r="MU70" s="2">
        <v>34</v>
      </c>
      <c r="MV70" s="2">
        <v>9</v>
      </c>
      <c r="MW70" s="2">
        <v>28</v>
      </c>
      <c r="MX70" s="4">
        <v>0.48</v>
      </c>
      <c r="MY70" s="19">
        <f t="shared" si="171"/>
        <v>1.9999999999999962E-2</v>
      </c>
      <c r="NA70" s="2" t="s">
        <v>82</v>
      </c>
      <c r="NB70" s="2">
        <v>71</v>
      </c>
      <c r="NC70" s="2">
        <v>33</v>
      </c>
      <c r="ND70" s="7">
        <v>10</v>
      </c>
      <c r="NE70" s="2">
        <v>28</v>
      </c>
      <c r="NF70" s="4">
        <v>0.46</v>
      </c>
      <c r="NG70" s="19">
        <f t="shared" si="172"/>
        <v>-1.9999999999999962E-2</v>
      </c>
      <c r="NH70" s="18" t="s">
        <v>222</v>
      </c>
      <c r="NI70" s="2" t="s">
        <v>82</v>
      </c>
      <c r="NJ70" s="2">
        <v>71</v>
      </c>
      <c r="NK70" s="2">
        <v>34</v>
      </c>
      <c r="NL70" s="2">
        <v>9</v>
      </c>
      <c r="NM70" s="2">
        <v>28</v>
      </c>
      <c r="NN70" s="4">
        <v>0.48</v>
      </c>
      <c r="NO70" s="19">
        <f t="shared" si="173"/>
        <v>1.9999999999999962E-2</v>
      </c>
      <c r="NQ70" s="2" t="s">
        <v>82</v>
      </c>
      <c r="NR70" s="2">
        <v>71</v>
      </c>
      <c r="NS70" s="2">
        <v>33</v>
      </c>
      <c r="NT70" s="2">
        <v>10</v>
      </c>
      <c r="NU70" s="2">
        <v>28</v>
      </c>
      <c r="NV70" s="4">
        <v>0.46</v>
      </c>
      <c r="NW70" s="19">
        <f t="shared" si="174"/>
        <v>-1.9999999999999962E-2</v>
      </c>
      <c r="NX70" s="18" t="s">
        <v>119</v>
      </c>
      <c r="NY70" s="2" t="s">
        <v>82</v>
      </c>
      <c r="NZ70" s="2">
        <v>71</v>
      </c>
      <c r="OA70" s="2">
        <v>33</v>
      </c>
      <c r="OB70" s="2">
        <v>10</v>
      </c>
      <c r="OC70" s="2">
        <v>28</v>
      </c>
      <c r="OD70" s="4">
        <v>0.46</v>
      </c>
      <c r="OE70" s="19">
        <f t="shared" si="175"/>
        <v>0</v>
      </c>
      <c r="OG70" s="2" t="s">
        <v>82</v>
      </c>
      <c r="OH70" s="2">
        <v>71</v>
      </c>
      <c r="OI70" s="2">
        <v>33</v>
      </c>
      <c r="OJ70" s="2">
        <v>10</v>
      </c>
      <c r="OK70" s="2">
        <v>28</v>
      </c>
      <c r="OL70" s="4">
        <v>0.46</v>
      </c>
      <c r="OM70" s="19">
        <f t="shared" si="138"/>
        <v>0</v>
      </c>
      <c r="OO70" s="2" t="s">
        <v>82</v>
      </c>
      <c r="OP70" s="2">
        <v>71</v>
      </c>
      <c r="OQ70" s="2">
        <v>33</v>
      </c>
      <c r="OR70" s="2">
        <v>10</v>
      </c>
      <c r="OS70" s="2">
        <v>28</v>
      </c>
      <c r="OT70" s="4">
        <f t="shared" si="176"/>
        <v>0.46478873239436619</v>
      </c>
      <c r="OU70" s="19">
        <f t="shared" si="177"/>
        <v>4.7887323943661686E-3</v>
      </c>
      <c r="OW70" s="129" t="s">
        <v>82</v>
      </c>
      <c r="OX70" s="129">
        <v>71</v>
      </c>
      <c r="OY70" s="129">
        <v>33</v>
      </c>
      <c r="OZ70" s="129">
        <v>10</v>
      </c>
      <c r="PA70" s="129">
        <v>28</v>
      </c>
      <c r="PB70" s="135">
        <v>0.46</v>
      </c>
      <c r="PC70" s="132">
        <v>0</v>
      </c>
      <c r="PD70" s="129"/>
      <c r="PE70" s="129" t="s">
        <v>82</v>
      </c>
      <c r="PF70" s="129">
        <v>71</v>
      </c>
      <c r="PG70" s="129">
        <v>34</v>
      </c>
      <c r="PH70" s="129">
        <v>9</v>
      </c>
      <c r="PI70" s="129">
        <v>28</v>
      </c>
      <c r="PJ70" s="135">
        <v>0.48</v>
      </c>
      <c r="PK70" s="132">
        <v>1.9999999999999962E-2</v>
      </c>
      <c r="PM70" s="156" t="s">
        <v>82</v>
      </c>
      <c r="PN70" s="156">
        <v>71</v>
      </c>
      <c r="PO70" s="156">
        <v>34</v>
      </c>
      <c r="PP70" s="156">
        <v>9</v>
      </c>
      <c r="PQ70" s="156">
        <v>28</v>
      </c>
      <c r="PR70" s="162">
        <v>0.48</v>
      </c>
      <c r="PS70" s="132">
        <f t="shared" si="178"/>
        <v>0</v>
      </c>
      <c r="PT70" s="121"/>
      <c r="PU70" s="156" t="s">
        <v>82</v>
      </c>
      <c r="PV70" s="156">
        <v>71</v>
      </c>
      <c r="PW70" s="156">
        <v>33</v>
      </c>
      <c r="PX70" s="156">
        <v>10</v>
      </c>
      <c r="PY70" s="156">
        <v>28</v>
      </c>
      <c r="PZ70" s="162">
        <v>0.97</v>
      </c>
      <c r="QA70" s="132">
        <f t="shared" si="179"/>
        <v>0.49</v>
      </c>
      <c r="QB70" s="121"/>
      <c r="QC70" s="156" t="s">
        <v>82</v>
      </c>
      <c r="QD70" s="156">
        <v>71</v>
      </c>
      <c r="QE70" s="156">
        <v>33</v>
      </c>
      <c r="QF70" s="156">
        <v>10</v>
      </c>
      <c r="QG70" s="156">
        <v>28</v>
      </c>
      <c r="QH70" s="162">
        <f>QE70/QD70</f>
        <v>0.46478873239436619</v>
      </c>
      <c r="QI70" s="132">
        <f>QH70-PZ70</f>
        <v>-0.50521126760563373</v>
      </c>
      <c r="QJ70" s="121" t="s">
        <v>119</v>
      </c>
      <c r="QK70" s="156" t="s">
        <v>82</v>
      </c>
      <c r="QL70" s="156">
        <v>71</v>
      </c>
      <c r="QM70" s="156">
        <v>34</v>
      </c>
      <c r="QN70" s="156">
        <v>9</v>
      </c>
      <c r="QO70" s="156">
        <v>28</v>
      </c>
      <c r="QP70" s="162">
        <v>0.48</v>
      </c>
      <c r="QQ70" s="132">
        <f t="shared" si="180"/>
        <v>1.5211267605633794E-2</v>
      </c>
      <c r="QR70" s="121"/>
      <c r="QS70" s="156" t="s">
        <v>82</v>
      </c>
      <c r="QT70" s="156">
        <v>71</v>
      </c>
      <c r="QU70" s="156">
        <v>33</v>
      </c>
      <c r="QV70" s="156">
        <v>10</v>
      </c>
      <c r="QW70" s="156">
        <v>28</v>
      </c>
      <c r="QX70" s="162">
        <v>0.46</v>
      </c>
      <c r="QY70" s="158">
        <f t="shared" si="181"/>
        <v>-1.9999999999999962E-2</v>
      </c>
      <c r="QZ70" s="121"/>
      <c r="RA70" s="156" t="s">
        <v>82</v>
      </c>
      <c r="RB70" s="156">
        <v>71</v>
      </c>
      <c r="RC70" s="156">
        <v>34</v>
      </c>
      <c r="RD70" s="156">
        <v>9</v>
      </c>
      <c r="RE70" s="156">
        <v>28</v>
      </c>
      <c r="RF70" s="162">
        <v>0.48</v>
      </c>
      <c r="RG70" s="132">
        <f t="shared" si="182"/>
        <v>1.9999999999999962E-2</v>
      </c>
      <c r="RH70" s="121"/>
      <c r="RI70" s="121"/>
      <c r="RJ70" s="156" t="s">
        <v>82</v>
      </c>
      <c r="RK70" s="156">
        <v>71</v>
      </c>
      <c r="RL70" s="156">
        <v>34</v>
      </c>
      <c r="RM70" s="156">
        <v>9</v>
      </c>
      <c r="RN70" s="156">
        <v>28</v>
      </c>
      <c r="RO70" s="162">
        <f t="shared" si="183"/>
        <v>0.47887323943661969</v>
      </c>
      <c r="RP70" s="132">
        <f t="shared" si="184"/>
        <v>-1.1267605633802913E-3</v>
      </c>
      <c r="RQ70" s="121"/>
      <c r="RR70" s="121"/>
      <c r="RS70" s="121"/>
      <c r="RT70" s="121"/>
      <c r="RU70" s="121"/>
      <c r="RV70" s="121"/>
      <c r="RW70" s="132"/>
      <c r="RX70" s="121"/>
      <c r="RY70" s="121"/>
      <c r="RZ70" s="121"/>
      <c r="SA70" s="121"/>
      <c r="SB70" s="121"/>
      <c r="SC70" s="121"/>
      <c r="SD70" s="132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U70" s="157" t="s">
        <v>82</v>
      </c>
      <c r="SV70" s="157">
        <v>71</v>
      </c>
      <c r="SW70" s="157">
        <v>46</v>
      </c>
      <c r="SX70" s="157">
        <v>7</v>
      </c>
      <c r="SY70" s="157">
        <v>18</v>
      </c>
      <c r="SZ70" s="158">
        <f t="shared" si="185"/>
        <v>0.647887323943662</v>
      </c>
      <c r="TA70" s="132">
        <f t="shared" si="186"/>
        <v>0.16901408450704231</v>
      </c>
      <c r="TC70" s="157" t="s">
        <v>82</v>
      </c>
      <c r="TD70" s="157">
        <v>71</v>
      </c>
      <c r="TE70" s="157">
        <v>46</v>
      </c>
      <c r="TF70" s="157">
        <v>7</v>
      </c>
      <c r="TG70" s="157">
        <v>18</v>
      </c>
      <c r="TH70" s="158">
        <f t="shared" si="187"/>
        <v>0.647887323943662</v>
      </c>
      <c r="TI70" s="132">
        <f t="shared" si="188"/>
        <v>0</v>
      </c>
      <c r="TK70" s="157" t="s">
        <v>82</v>
      </c>
      <c r="TL70" s="157">
        <v>71</v>
      </c>
      <c r="TM70" s="157">
        <v>45</v>
      </c>
      <c r="TN70" s="157">
        <v>8</v>
      </c>
      <c r="TO70" s="157">
        <v>18</v>
      </c>
      <c r="TP70" s="158">
        <f t="shared" si="189"/>
        <v>0.63380281690140849</v>
      </c>
      <c r="TQ70" s="132">
        <f t="shared" si="190"/>
        <v>-1.4084507042253502E-2</v>
      </c>
      <c r="TS70" s="157" t="s">
        <v>82</v>
      </c>
      <c r="TT70" s="157">
        <v>71</v>
      </c>
      <c r="TU70" s="157">
        <v>45</v>
      </c>
      <c r="TV70" s="157">
        <v>8</v>
      </c>
      <c r="TW70" s="157">
        <v>18</v>
      </c>
      <c r="TX70" s="158">
        <f t="shared" si="191"/>
        <v>0.63380281690140849</v>
      </c>
      <c r="TY70" s="132">
        <f t="shared" si="192"/>
        <v>0</v>
      </c>
      <c r="UA70" s="157" t="s">
        <v>82</v>
      </c>
      <c r="UB70" s="157">
        <v>71</v>
      </c>
      <c r="UC70" s="157">
        <v>45</v>
      </c>
      <c r="UD70" s="157">
        <v>8</v>
      </c>
      <c r="UE70" s="157">
        <v>18</v>
      </c>
      <c r="UF70" s="158">
        <f t="shared" si="193"/>
        <v>0.63380281690140849</v>
      </c>
      <c r="UG70" s="132">
        <f t="shared" si="194"/>
        <v>0</v>
      </c>
      <c r="UI70" s="157" t="s">
        <v>82</v>
      </c>
      <c r="UJ70" s="157">
        <v>71</v>
      </c>
      <c r="UK70" s="157">
        <v>46</v>
      </c>
      <c r="UL70" s="157">
        <v>7</v>
      </c>
      <c r="UM70" s="157">
        <v>18</v>
      </c>
      <c r="UN70" s="158">
        <f t="shared" si="195"/>
        <v>0.647887323943662</v>
      </c>
      <c r="UO70" s="132">
        <f t="shared" si="196"/>
        <v>1.4084507042253502E-2</v>
      </c>
      <c r="UQ70" s="157" t="s">
        <v>82</v>
      </c>
      <c r="UR70" s="157">
        <v>71</v>
      </c>
      <c r="US70" s="157">
        <v>46</v>
      </c>
      <c r="UT70" s="157">
        <v>7</v>
      </c>
      <c r="UU70" s="157">
        <v>18</v>
      </c>
      <c r="UV70" s="158">
        <f t="shared" si="197"/>
        <v>0.647887323943662</v>
      </c>
      <c r="UW70" s="132">
        <f t="shared" si="198"/>
        <v>0</v>
      </c>
      <c r="UY70" s="157" t="s">
        <v>82</v>
      </c>
      <c r="UZ70" s="157">
        <v>71</v>
      </c>
      <c r="VA70" s="157">
        <v>46</v>
      </c>
      <c r="VB70" s="157">
        <v>7</v>
      </c>
      <c r="VC70" s="157">
        <v>18</v>
      </c>
      <c r="VD70" s="158">
        <f t="shared" si="199"/>
        <v>0.647887323943662</v>
      </c>
      <c r="VE70" s="132">
        <f t="shared" si="200"/>
        <v>0</v>
      </c>
      <c r="VG70" s="157" t="s">
        <v>82</v>
      </c>
      <c r="VH70" s="157">
        <v>71</v>
      </c>
      <c r="VI70" s="157">
        <v>46</v>
      </c>
      <c r="VJ70" s="157">
        <v>7</v>
      </c>
      <c r="VK70" s="157">
        <v>18</v>
      </c>
      <c r="VL70" s="158">
        <f t="shared" si="201"/>
        <v>0.647887323943662</v>
      </c>
      <c r="VM70" s="132">
        <f t="shared" si="202"/>
        <v>0</v>
      </c>
      <c r="VO70" s="157" t="s">
        <v>82</v>
      </c>
      <c r="VP70" s="157">
        <v>71</v>
      </c>
      <c r="VQ70" s="157">
        <v>46</v>
      </c>
      <c r="VR70" s="157">
        <v>7</v>
      </c>
      <c r="VS70" s="157">
        <v>18</v>
      </c>
      <c r="VT70" s="158">
        <f t="shared" si="203"/>
        <v>0.647887323943662</v>
      </c>
      <c r="VU70" s="132">
        <f t="shared" si="204"/>
        <v>0</v>
      </c>
      <c r="VW70" s="157" t="s">
        <v>82</v>
      </c>
      <c r="VX70" s="157">
        <v>71</v>
      </c>
      <c r="VY70" s="157">
        <v>46</v>
      </c>
      <c r="VZ70" s="157">
        <v>7</v>
      </c>
      <c r="WA70" s="157">
        <v>18</v>
      </c>
      <c r="WB70" s="158">
        <f t="shared" si="205"/>
        <v>0.647887323943662</v>
      </c>
      <c r="WC70" s="132">
        <f t="shared" si="206"/>
        <v>0</v>
      </c>
      <c r="WE70" s="157" t="s">
        <v>82</v>
      </c>
      <c r="WF70" s="157">
        <v>71</v>
      </c>
      <c r="WG70" s="157">
        <v>46</v>
      </c>
      <c r="WH70" s="157">
        <v>7</v>
      </c>
      <c r="WI70" s="157">
        <v>18</v>
      </c>
      <c r="WJ70" s="158">
        <f t="shared" si="112"/>
        <v>0.647887323943662</v>
      </c>
      <c r="WK70" s="132">
        <f t="shared" si="113"/>
        <v>0</v>
      </c>
      <c r="WM70" s="157" t="s">
        <v>82</v>
      </c>
      <c r="WN70" s="157">
        <v>71</v>
      </c>
      <c r="WO70" s="157">
        <v>46</v>
      </c>
      <c r="WP70" s="157">
        <v>7</v>
      </c>
      <c r="WQ70" s="157">
        <v>18</v>
      </c>
      <c r="WR70" s="158">
        <f t="shared" si="207"/>
        <v>0.647887323943662</v>
      </c>
      <c r="WS70" s="132">
        <f t="shared" si="208"/>
        <v>0</v>
      </c>
      <c r="WU70" s="157" t="s">
        <v>82</v>
      </c>
      <c r="WV70" s="157">
        <v>71</v>
      </c>
      <c r="WW70" s="157">
        <v>46</v>
      </c>
      <c r="WX70" s="157">
        <v>7</v>
      </c>
      <c r="WY70" s="157">
        <v>18</v>
      </c>
      <c r="WZ70" s="158">
        <f t="shared" si="209"/>
        <v>0.647887323943662</v>
      </c>
      <c r="XA70" s="132">
        <f t="shared" si="210"/>
        <v>0</v>
      </c>
      <c r="XC70" s="157" t="s">
        <v>82</v>
      </c>
      <c r="XD70" s="157">
        <v>71</v>
      </c>
      <c r="XE70" s="157">
        <v>46</v>
      </c>
      <c r="XF70" s="157">
        <v>7</v>
      </c>
      <c r="XG70" s="157">
        <v>18</v>
      </c>
      <c r="XH70" s="158">
        <f t="shared" si="211"/>
        <v>0.647887323943662</v>
      </c>
      <c r="XI70" s="132">
        <f t="shared" si="212"/>
        <v>0</v>
      </c>
      <c r="XK70" s="157" t="s">
        <v>82</v>
      </c>
      <c r="XL70" s="157">
        <v>71</v>
      </c>
      <c r="XM70" s="157">
        <v>46</v>
      </c>
      <c r="XN70" s="157">
        <v>7</v>
      </c>
      <c r="XO70" s="157">
        <v>18</v>
      </c>
      <c r="XP70" s="158">
        <f t="shared" si="213"/>
        <v>0.647887323943662</v>
      </c>
      <c r="XQ70" s="132">
        <f t="shared" si="214"/>
        <v>0</v>
      </c>
      <c r="XS70" s="157" t="s">
        <v>82</v>
      </c>
      <c r="XT70" s="157">
        <v>71</v>
      </c>
      <c r="XU70" s="157">
        <v>46</v>
      </c>
      <c r="XV70" s="157">
        <v>7</v>
      </c>
      <c r="XW70" s="157">
        <v>18</v>
      </c>
      <c r="XX70" s="158">
        <f t="shared" si="215"/>
        <v>0.647887323943662</v>
      </c>
      <c r="XY70" s="132">
        <f t="shared" si="216"/>
        <v>0</v>
      </c>
      <c r="YA70" s="157" t="s">
        <v>82</v>
      </c>
      <c r="YB70" s="157">
        <v>71</v>
      </c>
      <c r="YC70" s="157">
        <v>46</v>
      </c>
      <c r="YD70" s="157">
        <v>7</v>
      </c>
      <c r="YE70" s="157">
        <v>18</v>
      </c>
      <c r="YF70" s="158">
        <f t="shared" si="217"/>
        <v>0.647887323943662</v>
      </c>
      <c r="YG70" s="132">
        <f t="shared" si="218"/>
        <v>0</v>
      </c>
      <c r="YI70" s="157" t="s">
        <v>82</v>
      </c>
      <c r="YJ70" s="157">
        <v>71</v>
      </c>
      <c r="YK70" s="157">
        <v>46</v>
      </c>
      <c r="YL70" s="157">
        <v>7</v>
      </c>
      <c r="YM70" s="157">
        <v>18</v>
      </c>
      <c r="YN70" s="158">
        <f t="shared" si="219"/>
        <v>0.647887323943662</v>
      </c>
      <c r="YO70" s="132">
        <f t="shared" si="220"/>
        <v>0</v>
      </c>
      <c r="YQ70" s="157" t="s">
        <v>82</v>
      </c>
      <c r="YR70" s="157">
        <v>71</v>
      </c>
      <c r="YS70" s="157">
        <v>46</v>
      </c>
      <c r="YT70" s="157">
        <v>7</v>
      </c>
      <c r="YU70" s="157">
        <v>18</v>
      </c>
      <c r="YV70" s="158">
        <f t="shared" si="221"/>
        <v>0.647887323943662</v>
      </c>
      <c r="YW70" s="132">
        <f t="shared" si="222"/>
        <v>0</v>
      </c>
      <c r="YY70" s="157" t="s">
        <v>82</v>
      </c>
      <c r="YZ70" s="157">
        <v>71</v>
      </c>
      <c r="ZA70" s="157">
        <v>46</v>
      </c>
      <c r="ZB70" s="157">
        <v>7</v>
      </c>
      <c r="ZC70" s="157">
        <v>18</v>
      </c>
      <c r="ZD70" s="158">
        <f t="shared" si="223"/>
        <v>0.647887323943662</v>
      </c>
      <c r="ZE70" s="132">
        <f t="shared" si="224"/>
        <v>0</v>
      </c>
      <c r="ZG70" s="157" t="s">
        <v>82</v>
      </c>
      <c r="ZH70" s="157">
        <v>71</v>
      </c>
      <c r="ZI70" s="157">
        <v>46</v>
      </c>
      <c r="ZJ70" s="157">
        <v>7</v>
      </c>
      <c r="ZK70" s="157">
        <v>18</v>
      </c>
      <c r="ZL70" s="158">
        <f t="shared" si="225"/>
        <v>0.647887323943662</v>
      </c>
      <c r="ZM70" s="132">
        <f t="shared" si="226"/>
        <v>0</v>
      </c>
      <c r="ZO70" s="157" t="s">
        <v>82</v>
      </c>
      <c r="ZP70" s="157">
        <v>71</v>
      </c>
      <c r="ZQ70" s="157">
        <v>46</v>
      </c>
      <c r="ZR70" s="157">
        <v>7</v>
      </c>
      <c r="ZS70" s="157">
        <v>18</v>
      </c>
      <c r="ZT70" s="158">
        <f t="shared" si="227"/>
        <v>0.647887323943662</v>
      </c>
      <c r="ZU70" s="132">
        <f t="shared" si="228"/>
        <v>0</v>
      </c>
      <c r="ZW70" s="157" t="s">
        <v>82</v>
      </c>
      <c r="ZX70" s="157">
        <v>71</v>
      </c>
      <c r="ZY70" s="157">
        <v>46</v>
      </c>
      <c r="ZZ70" s="157">
        <v>7</v>
      </c>
      <c r="AAA70" s="157">
        <v>18</v>
      </c>
      <c r="AAB70" s="158">
        <f t="shared" si="229"/>
        <v>0.647887323943662</v>
      </c>
      <c r="AAC70" s="132">
        <f t="shared" si="230"/>
        <v>0</v>
      </c>
      <c r="AAE70" s="157" t="s">
        <v>82</v>
      </c>
      <c r="AAF70" s="157">
        <v>71</v>
      </c>
      <c r="AAG70" s="157">
        <v>45</v>
      </c>
      <c r="AAH70" s="157">
        <v>8</v>
      </c>
      <c r="AAI70" s="157">
        <v>18</v>
      </c>
      <c r="AAJ70" s="158">
        <f t="shared" si="231"/>
        <v>0.63380281690140849</v>
      </c>
      <c r="AAK70" s="132">
        <f t="shared" si="232"/>
        <v>-1.4084507042253502E-2</v>
      </c>
    </row>
    <row r="71" spans="1:713" ht="15.75" thickBot="1">
      <c r="D71" s="18">
        <f>SUM(D3:D70)</f>
        <v>7001</v>
      </c>
      <c r="E71" s="18">
        <f>SUM(E3:E70)</f>
        <v>6257</v>
      </c>
      <c r="H71" s="19">
        <f>E71/D71</f>
        <v>0.89372946721896873</v>
      </c>
      <c r="J71" s="58"/>
      <c r="K71" s="58">
        <f>SUM(K3:K70)</f>
        <v>7438</v>
      </c>
      <c r="L71" s="58">
        <f>SUM(L3:L70)</f>
        <v>6691</v>
      </c>
      <c r="M71" s="58"/>
      <c r="N71" s="58"/>
      <c r="O71" s="59">
        <f>L71/K71</f>
        <v>0.89956977682172623</v>
      </c>
      <c r="P71" s="59"/>
      <c r="S71" s="18">
        <f>SUM(S3:S70)</f>
        <v>7438</v>
      </c>
      <c r="T71" s="18">
        <f>SUM(T3:T70)</f>
        <v>6690</v>
      </c>
      <c r="W71" s="19">
        <f>T71/S71</f>
        <v>0.89943533207851578</v>
      </c>
      <c r="AA71" s="18">
        <f>SUM(AA3:AA70)</f>
        <v>7435</v>
      </c>
      <c r="AB71" s="18">
        <f>SUM(AB3:AB70)</f>
        <v>6813</v>
      </c>
      <c r="AE71" s="19">
        <f>AB71/AA71</f>
        <v>0.91634162743779424</v>
      </c>
      <c r="BR71" s="18">
        <f>SUM(BR3:BR70)</f>
        <v>7401</v>
      </c>
      <c r="BS71" s="18">
        <f>SUM(BS3:BS70)</f>
        <v>6338</v>
      </c>
      <c r="BV71" s="19">
        <f>BS71/BR71</f>
        <v>0.85637076070801244</v>
      </c>
      <c r="BY71" s="40" t="s">
        <v>133</v>
      </c>
      <c r="BZ71" s="40">
        <v>5</v>
      </c>
      <c r="CA71" s="41">
        <v>3</v>
      </c>
      <c r="CB71" s="42">
        <v>2</v>
      </c>
      <c r="CC71" s="40">
        <v>0</v>
      </c>
      <c r="CD71" s="48">
        <v>0.6</v>
      </c>
      <c r="CG71" s="2" t="s">
        <v>133</v>
      </c>
      <c r="CH71" s="2">
        <v>5</v>
      </c>
      <c r="CI71" s="2">
        <v>5</v>
      </c>
      <c r="CJ71" s="2">
        <v>0</v>
      </c>
      <c r="CK71" s="2">
        <v>0</v>
      </c>
      <c r="CL71" s="4">
        <v>1</v>
      </c>
      <c r="CM71" s="19">
        <f t="shared" si="139"/>
        <v>0.4</v>
      </c>
      <c r="CO71" s="2" t="s">
        <v>133</v>
      </c>
      <c r="CP71" s="2">
        <v>5</v>
      </c>
      <c r="CQ71" s="2">
        <v>5</v>
      </c>
      <c r="CR71" s="2">
        <v>0</v>
      </c>
      <c r="CS71" s="2">
        <v>0</v>
      </c>
      <c r="CT71" s="4">
        <v>1</v>
      </c>
      <c r="CU71" s="19">
        <f t="shared" si="140"/>
        <v>0</v>
      </c>
      <c r="CW71" s="2" t="s">
        <v>133</v>
      </c>
      <c r="CX71" s="2">
        <v>5</v>
      </c>
      <c r="CY71" s="2">
        <v>5</v>
      </c>
      <c r="CZ71" s="2">
        <v>0</v>
      </c>
      <c r="DA71" s="2">
        <v>0</v>
      </c>
      <c r="DB71" s="4">
        <v>1</v>
      </c>
      <c r="DC71" s="19">
        <f t="shared" si="141"/>
        <v>0</v>
      </c>
      <c r="DE71" s="7" t="s">
        <v>133</v>
      </c>
      <c r="DF71" s="2">
        <v>5</v>
      </c>
      <c r="DG71" s="2">
        <v>4</v>
      </c>
      <c r="DH71" s="2">
        <v>1</v>
      </c>
      <c r="DI71" s="2">
        <v>0</v>
      </c>
      <c r="DJ71" s="4">
        <v>0.8</v>
      </c>
      <c r="DK71" s="19">
        <f t="shared" si="142"/>
        <v>-0.19999999999999996</v>
      </c>
      <c r="DM71" s="2" t="s">
        <v>133</v>
      </c>
      <c r="DN71" s="2">
        <v>5</v>
      </c>
      <c r="DO71" s="2">
        <v>5</v>
      </c>
      <c r="DP71" s="2">
        <v>0</v>
      </c>
      <c r="DQ71" s="2">
        <v>0</v>
      </c>
      <c r="DR71" s="4">
        <v>1</v>
      </c>
      <c r="DS71" s="19">
        <f t="shared" si="143"/>
        <v>0.19999999999999996</v>
      </c>
      <c r="DU71" s="2" t="s">
        <v>133</v>
      </c>
      <c r="DV71" s="2">
        <v>5</v>
      </c>
      <c r="DW71" s="2">
        <v>5</v>
      </c>
      <c r="DX71" s="2">
        <v>0</v>
      </c>
      <c r="DY71" s="2">
        <v>0</v>
      </c>
      <c r="DZ71" s="4">
        <v>1</v>
      </c>
      <c r="EA71" s="19">
        <f t="shared" si="144"/>
        <v>0</v>
      </c>
      <c r="EC71" s="7" t="s">
        <v>133</v>
      </c>
      <c r="ED71" s="2">
        <v>5</v>
      </c>
      <c r="EE71" s="2">
        <v>5</v>
      </c>
      <c r="EF71" s="2">
        <v>0</v>
      </c>
      <c r="EG71" s="2">
        <v>0</v>
      </c>
      <c r="EH71" s="4">
        <v>1</v>
      </c>
      <c r="EI71" s="19">
        <f t="shared" si="145"/>
        <v>0</v>
      </c>
      <c r="EJ71" s="18" t="s">
        <v>119</v>
      </c>
      <c r="EK71" s="7" t="s">
        <v>133</v>
      </c>
      <c r="EL71" s="2">
        <v>5</v>
      </c>
      <c r="EM71" s="2">
        <v>5</v>
      </c>
      <c r="EN71" s="2">
        <v>0</v>
      </c>
      <c r="EO71" s="2">
        <v>0</v>
      </c>
      <c r="EP71" s="4">
        <v>1</v>
      </c>
      <c r="EQ71" s="19">
        <f t="shared" si="146"/>
        <v>0</v>
      </c>
      <c r="ES71" s="2" t="s">
        <v>133</v>
      </c>
      <c r="ET71" s="2">
        <v>5</v>
      </c>
      <c r="EU71" s="2">
        <v>5</v>
      </c>
      <c r="EV71" s="2">
        <v>0</v>
      </c>
      <c r="EW71" s="2">
        <v>0</v>
      </c>
      <c r="EX71" s="4">
        <v>1</v>
      </c>
      <c r="EY71" s="19">
        <f t="shared" si="147"/>
        <v>0</v>
      </c>
      <c r="FA71" s="2" t="s">
        <v>133</v>
      </c>
      <c r="FB71" s="2">
        <v>5</v>
      </c>
      <c r="FC71" s="2">
        <v>5</v>
      </c>
      <c r="FD71" s="2">
        <v>0</v>
      </c>
      <c r="FE71" s="2">
        <v>0</v>
      </c>
      <c r="FF71" s="4">
        <v>1</v>
      </c>
      <c r="FG71" s="19">
        <f t="shared" si="148"/>
        <v>0</v>
      </c>
      <c r="FI71" s="2" t="s">
        <v>133</v>
      </c>
      <c r="FJ71" s="2">
        <v>5</v>
      </c>
      <c r="FK71" s="2">
        <v>5</v>
      </c>
      <c r="FL71" s="2">
        <v>0</v>
      </c>
      <c r="FM71" s="2">
        <v>0</v>
      </c>
      <c r="FN71" s="4">
        <v>1</v>
      </c>
      <c r="FO71" s="19">
        <f t="shared" si="149"/>
        <v>0</v>
      </c>
      <c r="FQ71" s="2" t="s">
        <v>133</v>
      </c>
      <c r="FR71" s="2">
        <v>5</v>
      </c>
      <c r="FS71" s="2">
        <v>5</v>
      </c>
      <c r="FT71" s="2">
        <v>0</v>
      </c>
      <c r="FU71" s="2">
        <v>0</v>
      </c>
      <c r="FV71" s="4">
        <v>1</v>
      </c>
      <c r="FW71" s="19">
        <f t="shared" si="150"/>
        <v>0</v>
      </c>
      <c r="FY71" s="2" t="s">
        <v>133</v>
      </c>
      <c r="FZ71" s="1">
        <v>5</v>
      </c>
      <c r="GA71" s="1">
        <v>5</v>
      </c>
      <c r="GB71" s="1">
        <v>0</v>
      </c>
      <c r="GC71" s="1">
        <v>0</v>
      </c>
      <c r="GD71" s="3">
        <v>1</v>
      </c>
      <c r="GE71" s="19">
        <f t="shared" si="152"/>
        <v>0</v>
      </c>
      <c r="GG71" s="2" t="s">
        <v>133</v>
      </c>
      <c r="GH71" s="2">
        <v>5</v>
      </c>
      <c r="GI71" s="2">
        <v>5</v>
      </c>
      <c r="GJ71" s="2">
        <v>0</v>
      </c>
      <c r="GK71" s="2">
        <v>0</v>
      </c>
      <c r="GL71" s="4">
        <v>1</v>
      </c>
      <c r="GM71" s="19">
        <f>GL71-GD71</f>
        <v>0</v>
      </c>
      <c r="GO71" s="2" t="s">
        <v>133</v>
      </c>
      <c r="GP71" s="1">
        <v>5</v>
      </c>
      <c r="GQ71" s="1">
        <v>5</v>
      </c>
      <c r="GR71" s="1">
        <v>0</v>
      </c>
      <c r="GS71" s="1">
        <v>0</v>
      </c>
      <c r="GT71" s="3">
        <v>1</v>
      </c>
      <c r="GW71" s="2" t="s">
        <v>133</v>
      </c>
      <c r="GX71" s="2">
        <v>5</v>
      </c>
      <c r="GY71" s="2">
        <v>5</v>
      </c>
      <c r="GZ71" s="2">
        <v>0</v>
      </c>
      <c r="HA71" s="2">
        <v>0</v>
      </c>
      <c r="HB71" s="4">
        <v>1</v>
      </c>
      <c r="HC71" s="19">
        <f t="shared" si="153"/>
        <v>0</v>
      </c>
      <c r="HE71" s="2" t="s">
        <v>133</v>
      </c>
      <c r="HF71" s="1">
        <v>5</v>
      </c>
      <c r="HG71" s="1">
        <v>5</v>
      </c>
      <c r="HH71" s="1">
        <v>0</v>
      </c>
      <c r="HI71" s="1">
        <v>0</v>
      </c>
      <c r="HJ71" s="3">
        <v>1</v>
      </c>
      <c r="HK71" s="19">
        <f>HJ71-HB71</f>
        <v>0</v>
      </c>
      <c r="HM71" s="2" t="s">
        <v>86</v>
      </c>
      <c r="HN71" s="2">
        <v>555</v>
      </c>
      <c r="HO71" s="2">
        <v>553</v>
      </c>
      <c r="HP71" s="2">
        <v>2</v>
      </c>
      <c r="HQ71" s="2">
        <v>0</v>
      </c>
      <c r="HR71" s="28">
        <f>HO71/HN71</f>
        <v>0.99639639639639643</v>
      </c>
      <c r="HS71" s="19">
        <f t="shared" si="151"/>
        <v>0.99639639639639643</v>
      </c>
      <c r="HT71" s="18" t="s">
        <v>119</v>
      </c>
      <c r="HU71" s="2" t="s">
        <v>86</v>
      </c>
      <c r="HV71" s="1">
        <v>555</v>
      </c>
      <c r="HW71" s="1">
        <v>553</v>
      </c>
      <c r="HX71" s="1">
        <v>2</v>
      </c>
      <c r="HY71" s="1">
        <v>0</v>
      </c>
      <c r="HZ71" s="106">
        <f>HW71/HV71</f>
        <v>0.99639639639639643</v>
      </c>
      <c r="IA71" s="19">
        <f t="shared" si="154"/>
        <v>0</v>
      </c>
      <c r="IC71" s="2" t="s">
        <v>86</v>
      </c>
      <c r="ID71" s="11">
        <v>555</v>
      </c>
      <c r="IE71" s="11">
        <v>553</v>
      </c>
      <c r="IF71" s="11">
        <v>2</v>
      </c>
      <c r="IG71" s="11">
        <v>0</v>
      </c>
      <c r="IH71" s="80">
        <f>IE71/ID71</f>
        <v>0.99639639639639643</v>
      </c>
      <c r="II71" s="19">
        <f t="shared" si="155"/>
        <v>0</v>
      </c>
      <c r="IJ71" s="18" t="s">
        <v>119</v>
      </c>
      <c r="IK71" s="2" t="s">
        <v>86</v>
      </c>
      <c r="IL71" s="2">
        <v>555</v>
      </c>
      <c r="IM71" s="2">
        <v>553</v>
      </c>
      <c r="IN71" s="2">
        <v>2</v>
      </c>
      <c r="IO71" s="2">
        <v>0</v>
      </c>
      <c r="IP71" s="4">
        <v>1</v>
      </c>
      <c r="IQ71" s="19">
        <f t="shared" si="156"/>
        <v>3.6036036036035668E-3</v>
      </c>
      <c r="IS71" s="2" t="s">
        <v>86</v>
      </c>
      <c r="IT71" s="2">
        <v>555</v>
      </c>
      <c r="IU71" s="2">
        <v>553</v>
      </c>
      <c r="IV71" s="2">
        <v>2</v>
      </c>
      <c r="IW71" s="2">
        <v>0</v>
      </c>
      <c r="IX71" s="4">
        <v>1</v>
      </c>
      <c r="IY71" s="19">
        <f t="shared" si="157"/>
        <v>0</v>
      </c>
      <c r="JA71" s="2" t="s">
        <v>86</v>
      </c>
      <c r="JB71" s="2">
        <v>555</v>
      </c>
      <c r="JC71" s="2">
        <v>553</v>
      </c>
      <c r="JD71" s="2">
        <v>2</v>
      </c>
      <c r="JE71" s="2">
        <v>0</v>
      </c>
      <c r="JF71" s="4">
        <v>1</v>
      </c>
      <c r="JG71" s="19">
        <f t="shared" si="158"/>
        <v>0</v>
      </c>
      <c r="JI71" s="2" t="s">
        <v>86</v>
      </c>
      <c r="JJ71" s="2">
        <v>555</v>
      </c>
      <c r="JK71" s="2">
        <v>553</v>
      </c>
      <c r="JL71" s="2">
        <v>2</v>
      </c>
      <c r="JM71" s="2">
        <v>0</v>
      </c>
      <c r="JN71" s="4">
        <v>1</v>
      </c>
      <c r="JO71" s="19">
        <f t="shared" si="159"/>
        <v>0</v>
      </c>
      <c r="JQ71" s="2" t="s">
        <v>86</v>
      </c>
      <c r="JR71" s="2">
        <v>555</v>
      </c>
      <c r="JS71" s="2">
        <v>553</v>
      </c>
      <c r="JT71" s="2">
        <v>2</v>
      </c>
      <c r="JU71" s="2">
        <v>0</v>
      </c>
      <c r="JV71" s="4">
        <v>1</v>
      </c>
      <c r="JW71" s="19">
        <f t="shared" si="160"/>
        <v>0</v>
      </c>
      <c r="JY71" s="2" t="s">
        <v>86</v>
      </c>
      <c r="JZ71" s="2">
        <v>555</v>
      </c>
      <c r="KA71" s="2">
        <v>553</v>
      </c>
      <c r="KB71" s="2">
        <v>2</v>
      </c>
      <c r="KC71" s="2">
        <v>0</v>
      </c>
      <c r="KD71" s="4">
        <v>1</v>
      </c>
      <c r="KE71" s="19">
        <f t="shared" si="161"/>
        <v>0</v>
      </c>
      <c r="KG71" s="2" t="s">
        <v>86</v>
      </c>
      <c r="KH71" s="2">
        <v>555</v>
      </c>
      <c r="KI71" s="2">
        <v>553</v>
      </c>
      <c r="KJ71" s="2">
        <v>2</v>
      </c>
      <c r="KK71" s="2">
        <v>0</v>
      </c>
      <c r="KL71" s="4">
        <v>1</v>
      </c>
      <c r="KM71" s="19">
        <f t="shared" si="162"/>
        <v>0</v>
      </c>
      <c r="KO71" s="2" t="s">
        <v>86</v>
      </c>
      <c r="KP71" s="2">
        <v>555</v>
      </c>
      <c r="KQ71" s="2">
        <v>553</v>
      </c>
      <c r="KR71" s="2">
        <v>2</v>
      </c>
      <c r="KS71" s="2">
        <v>0</v>
      </c>
      <c r="KT71" s="4">
        <v>1</v>
      </c>
      <c r="KU71" s="19">
        <f t="shared" si="163"/>
        <v>0</v>
      </c>
      <c r="KW71" s="2" t="s">
        <v>86</v>
      </c>
      <c r="KX71" s="2">
        <v>555</v>
      </c>
      <c r="KY71" s="2">
        <v>553</v>
      </c>
      <c r="KZ71" s="2">
        <v>2</v>
      </c>
      <c r="LA71" s="2">
        <v>0</v>
      </c>
      <c r="LB71" s="4">
        <v>1</v>
      </c>
      <c r="LC71" s="19">
        <f t="shared" si="164"/>
        <v>0</v>
      </c>
      <c r="LE71" s="2" t="s">
        <v>86</v>
      </c>
      <c r="LF71" s="2">
        <v>555</v>
      </c>
      <c r="LG71" s="2">
        <v>553</v>
      </c>
      <c r="LH71" s="2">
        <v>2</v>
      </c>
      <c r="LI71" s="2">
        <v>0</v>
      </c>
      <c r="LJ71" s="4">
        <v>1</v>
      </c>
      <c r="LK71" s="19">
        <f t="shared" si="165"/>
        <v>0</v>
      </c>
      <c r="LM71" s="2" t="s">
        <v>86</v>
      </c>
      <c r="LN71" s="2">
        <v>555</v>
      </c>
      <c r="LO71" s="2">
        <v>553</v>
      </c>
      <c r="LP71" s="2">
        <v>2</v>
      </c>
      <c r="LQ71" s="2">
        <v>0</v>
      </c>
      <c r="LR71" s="4">
        <v>1</v>
      </c>
      <c r="LS71" s="19">
        <f t="shared" si="166"/>
        <v>0</v>
      </c>
      <c r="LU71" s="2" t="s">
        <v>86</v>
      </c>
      <c r="LV71" s="2">
        <v>555</v>
      </c>
      <c r="LW71" s="2">
        <v>553</v>
      </c>
      <c r="LX71" s="2">
        <v>2</v>
      </c>
      <c r="LY71" s="2">
        <v>0</v>
      </c>
      <c r="LZ71" s="4">
        <v>1</v>
      </c>
      <c r="MA71" s="19">
        <f t="shared" si="167"/>
        <v>0</v>
      </c>
      <c r="MC71" s="2" t="s">
        <v>86</v>
      </c>
      <c r="MD71" s="2">
        <v>555</v>
      </c>
      <c r="ME71" s="2">
        <v>553</v>
      </c>
      <c r="MF71" s="2">
        <v>2</v>
      </c>
      <c r="MG71" s="2">
        <v>0</v>
      </c>
      <c r="MH71" s="4">
        <f t="shared" si="168"/>
        <v>0.99639639639639643</v>
      </c>
      <c r="MI71" s="19">
        <f t="shared" si="169"/>
        <v>-3.6036036036035668E-3</v>
      </c>
      <c r="MK71" s="2" t="s">
        <v>86</v>
      </c>
      <c r="ML71" s="2">
        <v>555</v>
      </c>
      <c r="MM71" s="2">
        <v>553</v>
      </c>
      <c r="MN71" s="2">
        <v>2</v>
      </c>
      <c r="MO71" s="2">
        <v>0</v>
      </c>
      <c r="MP71" s="4">
        <v>1</v>
      </c>
      <c r="MQ71" s="19">
        <f t="shared" si="170"/>
        <v>3.6036036036035668E-3</v>
      </c>
      <c r="MS71" s="2" t="s">
        <v>86</v>
      </c>
      <c r="MT71" s="2">
        <v>555</v>
      </c>
      <c r="MU71" s="2">
        <v>553</v>
      </c>
      <c r="MV71" s="2">
        <v>2</v>
      </c>
      <c r="MW71" s="2">
        <v>0</v>
      </c>
      <c r="MX71" s="4">
        <v>1</v>
      </c>
      <c r="MY71" s="19">
        <f t="shared" si="171"/>
        <v>0</v>
      </c>
      <c r="NA71" s="2" t="s">
        <v>86</v>
      </c>
      <c r="NB71" s="2">
        <v>555</v>
      </c>
      <c r="NC71" s="2">
        <v>553</v>
      </c>
      <c r="ND71" s="2">
        <v>2</v>
      </c>
      <c r="NE71" s="2">
        <v>0</v>
      </c>
      <c r="NF71" s="4">
        <v>1</v>
      </c>
      <c r="NG71" s="19">
        <f t="shared" si="172"/>
        <v>0</v>
      </c>
      <c r="NI71" s="2" t="s">
        <v>86</v>
      </c>
      <c r="NJ71" s="2">
        <v>555</v>
      </c>
      <c r="NK71" s="2">
        <v>553</v>
      </c>
      <c r="NL71" s="2">
        <v>2</v>
      </c>
      <c r="NM71" s="2">
        <v>0</v>
      </c>
      <c r="NN71" s="4">
        <v>1</v>
      </c>
      <c r="NO71" s="19">
        <f t="shared" si="173"/>
        <v>0</v>
      </c>
      <c r="NQ71" s="2" t="s">
        <v>86</v>
      </c>
      <c r="NR71" s="2">
        <v>555</v>
      </c>
      <c r="NS71" s="2">
        <v>553</v>
      </c>
      <c r="NT71" s="2">
        <v>2</v>
      </c>
      <c r="NU71" s="2">
        <v>0</v>
      </c>
      <c r="NV71" s="4">
        <v>1</v>
      </c>
      <c r="NW71" s="19">
        <f t="shared" si="174"/>
        <v>0</v>
      </c>
      <c r="NY71" s="2" t="s">
        <v>86</v>
      </c>
      <c r="NZ71" s="2">
        <v>555</v>
      </c>
      <c r="OA71" s="2">
        <v>553</v>
      </c>
      <c r="OB71" s="2">
        <v>2</v>
      </c>
      <c r="OC71" s="2">
        <v>0</v>
      </c>
      <c r="OD71" s="4">
        <v>1</v>
      </c>
      <c r="OE71" s="19">
        <f t="shared" si="175"/>
        <v>0</v>
      </c>
      <c r="OG71" s="2" t="s">
        <v>86</v>
      </c>
      <c r="OH71" s="2">
        <v>555</v>
      </c>
      <c r="OI71" s="2">
        <v>553</v>
      </c>
      <c r="OJ71" s="2">
        <v>2</v>
      </c>
      <c r="OK71" s="2">
        <v>0</v>
      </c>
      <c r="OL71" s="4">
        <v>1</v>
      </c>
      <c r="OM71" s="19">
        <f t="shared" si="138"/>
        <v>0</v>
      </c>
      <c r="OO71" s="2" t="s">
        <v>86</v>
      </c>
      <c r="OP71" s="2">
        <v>555</v>
      </c>
      <c r="OQ71" s="2">
        <v>553</v>
      </c>
      <c r="OR71" s="2">
        <v>2</v>
      </c>
      <c r="OS71" s="2">
        <v>0</v>
      </c>
      <c r="OT71" s="4">
        <f t="shared" si="176"/>
        <v>0.99639639639639643</v>
      </c>
      <c r="OU71" s="19">
        <f t="shared" si="177"/>
        <v>-3.6036036036035668E-3</v>
      </c>
      <c r="OW71" s="129" t="s">
        <v>86</v>
      </c>
      <c r="OX71" s="129">
        <v>555</v>
      </c>
      <c r="OY71" s="129">
        <v>553</v>
      </c>
      <c r="OZ71" s="129">
        <v>2</v>
      </c>
      <c r="PA71" s="129">
        <v>0</v>
      </c>
      <c r="PB71" s="135">
        <v>1</v>
      </c>
      <c r="PC71" s="132">
        <v>0</v>
      </c>
      <c r="PD71" s="129"/>
      <c r="PE71" s="129" t="s">
        <v>86</v>
      </c>
      <c r="PF71" s="129">
        <v>555</v>
      </c>
      <c r="PG71" s="129">
        <v>553</v>
      </c>
      <c r="PH71" s="129">
        <v>2</v>
      </c>
      <c r="PI71" s="129">
        <v>0</v>
      </c>
      <c r="PJ71" s="135">
        <v>1</v>
      </c>
      <c r="PK71" s="132">
        <v>0</v>
      </c>
      <c r="PM71" s="156" t="s">
        <v>86</v>
      </c>
      <c r="PN71" s="156">
        <v>555</v>
      </c>
      <c r="PO71" s="156">
        <v>553</v>
      </c>
      <c r="PP71" s="156">
        <v>2</v>
      </c>
      <c r="PQ71" s="156">
        <v>0</v>
      </c>
      <c r="PR71" s="162">
        <v>1</v>
      </c>
      <c r="PS71" s="132">
        <f t="shared" si="178"/>
        <v>0</v>
      </c>
      <c r="PT71" s="121"/>
      <c r="PU71" s="156" t="s">
        <v>86</v>
      </c>
      <c r="PV71" s="156">
        <v>160</v>
      </c>
      <c r="PW71" s="156">
        <v>0</v>
      </c>
      <c r="PX71" s="156">
        <v>0</v>
      </c>
      <c r="PY71" s="156">
        <v>160</v>
      </c>
      <c r="PZ71" s="162">
        <v>0.97</v>
      </c>
      <c r="QA71" s="132">
        <f t="shared" si="179"/>
        <v>-3.0000000000000027E-2</v>
      </c>
      <c r="QB71" s="121" t="s">
        <v>119</v>
      </c>
      <c r="QC71" s="156" t="s">
        <v>86</v>
      </c>
      <c r="QD71" s="156">
        <v>160</v>
      </c>
      <c r="QE71" s="156">
        <v>0</v>
      </c>
      <c r="QF71" s="156">
        <v>0</v>
      </c>
      <c r="QG71" s="156">
        <v>160</v>
      </c>
      <c r="QH71" s="162">
        <v>0</v>
      </c>
      <c r="QI71" s="132">
        <f>QH71-PZ71</f>
        <v>-0.97</v>
      </c>
      <c r="QJ71" s="121"/>
      <c r="QK71" s="156" t="s">
        <v>86</v>
      </c>
      <c r="QL71" s="156">
        <v>480</v>
      </c>
      <c r="QM71" s="156">
        <v>0</v>
      </c>
      <c r="QN71" s="156">
        <v>0</v>
      </c>
      <c r="QO71" s="156">
        <v>480</v>
      </c>
      <c r="QP71" s="162">
        <v>0</v>
      </c>
      <c r="QQ71" s="132">
        <f t="shared" si="180"/>
        <v>0</v>
      </c>
      <c r="QR71" s="121"/>
      <c r="QS71" s="156" t="s">
        <v>86</v>
      </c>
      <c r="QT71" s="156">
        <v>160</v>
      </c>
      <c r="QU71" s="156">
        <v>0</v>
      </c>
      <c r="QV71" s="156">
        <v>0</v>
      </c>
      <c r="QW71" s="156">
        <v>160</v>
      </c>
      <c r="QX71" s="162">
        <v>0</v>
      </c>
      <c r="QY71" s="158">
        <f t="shared" si="181"/>
        <v>0</v>
      </c>
      <c r="QZ71" s="121"/>
      <c r="RA71" s="156" t="s">
        <v>86</v>
      </c>
      <c r="RB71" s="156">
        <v>480</v>
      </c>
      <c r="RC71" s="156">
        <v>0</v>
      </c>
      <c r="RD71" s="156">
        <v>0</v>
      </c>
      <c r="RE71" s="156">
        <v>480</v>
      </c>
      <c r="RF71" s="162">
        <v>0</v>
      </c>
      <c r="RG71" s="132">
        <f t="shared" si="182"/>
        <v>0</v>
      </c>
      <c r="RH71" s="121"/>
      <c r="RI71" s="121"/>
      <c r="RJ71" s="156" t="s">
        <v>86</v>
      </c>
      <c r="RK71" s="156">
        <v>160</v>
      </c>
      <c r="RL71" s="156">
        <v>0</v>
      </c>
      <c r="RM71" s="156">
        <v>0</v>
      </c>
      <c r="RN71" s="156">
        <v>160</v>
      </c>
      <c r="RO71" s="162">
        <f t="shared" si="183"/>
        <v>0</v>
      </c>
      <c r="RP71" s="132">
        <f t="shared" si="184"/>
        <v>0</v>
      </c>
      <c r="RQ71" s="121"/>
      <c r="RR71" s="121"/>
      <c r="RS71" s="121"/>
      <c r="RT71" s="121"/>
      <c r="RU71" s="121"/>
      <c r="RV71" s="121"/>
      <c r="RW71" s="132"/>
      <c r="RX71" s="121"/>
      <c r="RY71" s="121"/>
      <c r="RZ71" s="121"/>
      <c r="SA71" s="121"/>
      <c r="SB71" s="121"/>
      <c r="SC71" s="121"/>
      <c r="SD71" s="132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U71" s="157" t="s">
        <v>86</v>
      </c>
      <c r="SV71" s="157">
        <v>2137</v>
      </c>
      <c r="SW71" s="157">
        <v>40</v>
      </c>
      <c r="SX71" s="157">
        <v>149</v>
      </c>
      <c r="SY71" s="157">
        <v>1948</v>
      </c>
      <c r="SZ71" s="158">
        <f t="shared" si="185"/>
        <v>1.8717828731867104E-2</v>
      </c>
      <c r="TA71" s="132">
        <f t="shared" si="186"/>
        <v>1.8717828731867104E-2</v>
      </c>
      <c r="TC71" s="157" t="s">
        <v>86</v>
      </c>
      <c r="TD71" s="157">
        <v>1497</v>
      </c>
      <c r="TE71" s="157">
        <v>40</v>
      </c>
      <c r="TF71" s="157">
        <v>149</v>
      </c>
      <c r="TG71" s="157">
        <v>1308</v>
      </c>
      <c r="TH71" s="158">
        <f t="shared" si="187"/>
        <v>2.6720106880427523E-2</v>
      </c>
      <c r="TI71" s="132">
        <f t="shared" si="188"/>
        <v>8.002278148560419E-3</v>
      </c>
      <c r="TK71" s="157" t="s">
        <v>86</v>
      </c>
      <c r="TL71" s="157">
        <v>2137</v>
      </c>
      <c r="TM71" s="157">
        <v>40</v>
      </c>
      <c r="TN71" s="157">
        <v>149</v>
      </c>
      <c r="TO71" s="157">
        <v>1948</v>
      </c>
      <c r="TP71" s="158">
        <f t="shared" si="189"/>
        <v>1.8717828731867104E-2</v>
      </c>
      <c r="TQ71" s="132">
        <f t="shared" si="190"/>
        <v>-8.002278148560419E-3</v>
      </c>
      <c r="TS71" s="157" t="s">
        <v>86</v>
      </c>
      <c r="TT71" s="157">
        <v>1497</v>
      </c>
      <c r="TU71" s="157">
        <v>1369</v>
      </c>
      <c r="TV71" s="157">
        <v>128</v>
      </c>
      <c r="TW71" s="157">
        <v>0</v>
      </c>
      <c r="TX71" s="158">
        <f t="shared" si="191"/>
        <v>0.91449565798263188</v>
      </c>
      <c r="TY71" s="132">
        <f t="shared" si="192"/>
        <v>0.89577782925076477</v>
      </c>
      <c r="UA71" s="157" t="s">
        <v>86</v>
      </c>
      <c r="UB71" s="157">
        <v>1497</v>
      </c>
      <c r="UC71" s="157">
        <v>1369</v>
      </c>
      <c r="UD71" s="157">
        <v>128</v>
      </c>
      <c r="UE71" s="157">
        <v>0</v>
      </c>
      <c r="UF71" s="158">
        <f t="shared" si="193"/>
        <v>0.91449565798263188</v>
      </c>
      <c r="UG71" s="132">
        <f t="shared" si="194"/>
        <v>0</v>
      </c>
      <c r="UI71" s="157" t="s">
        <v>86</v>
      </c>
      <c r="UJ71" s="157">
        <v>1497</v>
      </c>
      <c r="UK71" s="157">
        <v>1369</v>
      </c>
      <c r="UL71" s="157">
        <v>128</v>
      </c>
      <c r="UM71" s="157">
        <v>0</v>
      </c>
      <c r="UN71" s="158">
        <f t="shared" si="195"/>
        <v>0.91449565798263188</v>
      </c>
      <c r="UO71" s="132">
        <f t="shared" si="196"/>
        <v>0</v>
      </c>
      <c r="UQ71" s="157" t="s">
        <v>86</v>
      </c>
      <c r="UR71" s="157">
        <v>1497</v>
      </c>
      <c r="US71" s="157">
        <v>1369</v>
      </c>
      <c r="UT71" s="157">
        <v>128</v>
      </c>
      <c r="UU71" s="157">
        <v>0</v>
      </c>
      <c r="UV71" s="158">
        <f t="shared" si="197"/>
        <v>0.91449565798263188</v>
      </c>
      <c r="UW71" s="132">
        <f t="shared" si="198"/>
        <v>0</v>
      </c>
      <c r="UY71" s="157" t="s">
        <v>86</v>
      </c>
      <c r="UZ71" s="157">
        <v>1497</v>
      </c>
      <c r="VA71" s="157">
        <v>1369</v>
      </c>
      <c r="VB71" s="157">
        <v>128</v>
      </c>
      <c r="VC71" s="157">
        <v>0</v>
      </c>
      <c r="VD71" s="158">
        <f t="shared" si="199"/>
        <v>0.91449565798263188</v>
      </c>
      <c r="VE71" s="132">
        <f t="shared" si="200"/>
        <v>0</v>
      </c>
      <c r="VG71" s="157" t="s">
        <v>86</v>
      </c>
      <c r="VH71" s="157">
        <v>1497</v>
      </c>
      <c r="VI71" s="157">
        <v>1369</v>
      </c>
      <c r="VJ71" s="157">
        <v>128</v>
      </c>
      <c r="VK71" s="157">
        <v>0</v>
      </c>
      <c r="VL71" s="158">
        <f t="shared" si="201"/>
        <v>0.91449565798263188</v>
      </c>
      <c r="VM71" s="132">
        <f t="shared" si="202"/>
        <v>0</v>
      </c>
      <c r="VO71" s="157" t="s">
        <v>86</v>
      </c>
      <c r="VP71" s="157">
        <v>1497</v>
      </c>
      <c r="VQ71" s="157">
        <v>1369</v>
      </c>
      <c r="VR71" s="157">
        <v>128</v>
      </c>
      <c r="VS71" s="157">
        <v>0</v>
      </c>
      <c r="VT71" s="158">
        <f t="shared" si="203"/>
        <v>0.91449565798263188</v>
      </c>
      <c r="VU71" s="132">
        <f t="shared" si="204"/>
        <v>0</v>
      </c>
      <c r="VW71" s="157" t="s">
        <v>86</v>
      </c>
      <c r="VX71" s="157">
        <v>1497</v>
      </c>
      <c r="VY71" s="157">
        <v>1369</v>
      </c>
      <c r="VZ71" s="157">
        <v>128</v>
      </c>
      <c r="WA71" s="157">
        <v>0</v>
      </c>
      <c r="WB71" s="158">
        <f t="shared" si="205"/>
        <v>0.91449565798263188</v>
      </c>
      <c r="WC71" s="132">
        <f t="shared" si="206"/>
        <v>0</v>
      </c>
      <c r="WE71" s="157" t="s">
        <v>86</v>
      </c>
      <c r="WF71" s="157">
        <v>1497</v>
      </c>
      <c r="WG71" s="157">
        <v>1369</v>
      </c>
      <c r="WH71" s="157">
        <v>128</v>
      </c>
      <c r="WI71" s="157">
        <v>0</v>
      </c>
      <c r="WJ71" s="158">
        <f t="shared" si="112"/>
        <v>0.91449565798263188</v>
      </c>
      <c r="WK71" s="132">
        <f t="shared" si="113"/>
        <v>0</v>
      </c>
      <c r="WM71" s="157" t="s">
        <v>86</v>
      </c>
      <c r="WN71" s="157">
        <v>1497</v>
      </c>
      <c r="WO71" s="157">
        <v>1369</v>
      </c>
      <c r="WP71" s="157">
        <v>128</v>
      </c>
      <c r="WQ71" s="157">
        <v>0</v>
      </c>
      <c r="WR71" s="158">
        <f t="shared" si="207"/>
        <v>0.91449565798263188</v>
      </c>
      <c r="WS71" s="132">
        <f t="shared" si="208"/>
        <v>0</v>
      </c>
      <c r="WU71" s="157" t="s">
        <v>86</v>
      </c>
      <c r="WV71" s="157">
        <v>1497</v>
      </c>
      <c r="WW71" s="157">
        <v>1369</v>
      </c>
      <c r="WX71" s="157">
        <v>128</v>
      </c>
      <c r="WY71" s="157">
        <v>0</v>
      </c>
      <c r="WZ71" s="158">
        <f t="shared" si="209"/>
        <v>0.91449565798263188</v>
      </c>
      <c r="XA71" s="132">
        <f t="shared" si="210"/>
        <v>0</v>
      </c>
      <c r="XC71" s="157" t="s">
        <v>86</v>
      </c>
      <c r="XD71" s="157">
        <v>1497</v>
      </c>
      <c r="XE71" s="157">
        <v>1369</v>
      </c>
      <c r="XF71" s="157">
        <v>128</v>
      </c>
      <c r="XG71" s="157">
        <v>0</v>
      </c>
      <c r="XH71" s="158">
        <f t="shared" si="211"/>
        <v>0.91449565798263188</v>
      </c>
      <c r="XI71" s="132">
        <f t="shared" si="212"/>
        <v>0</v>
      </c>
      <c r="XK71" s="157" t="s">
        <v>86</v>
      </c>
      <c r="XL71" s="157">
        <v>1497</v>
      </c>
      <c r="XM71" s="157">
        <v>1369</v>
      </c>
      <c r="XN71" s="157">
        <v>128</v>
      </c>
      <c r="XO71" s="157">
        <v>0</v>
      </c>
      <c r="XP71" s="158">
        <f t="shared" si="213"/>
        <v>0.91449565798263188</v>
      </c>
      <c r="XQ71" s="132">
        <f t="shared" si="214"/>
        <v>0</v>
      </c>
      <c r="XS71" s="157" t="s">
        <v>86</v>
      </c>
      <c r="XT71" s="157">
        <v>1497</v>
      </c>
      <c r="XU71" s="157">
        <v>1369</v>
      </c>
      <c r="XV71" s="157">
        <v>128</v>
      </c>
      <c r="XW71" s="157">
        <v>0</v>
      </c>
      <c r="XX71" s="158">
        <f t="shared" si="215"/>
        <v>0.91449565798263188</v>
      </c>
      <c r="XY71" s="132">
        <f t="shared" si="216"/>
        <v>0</v>
      </c>
      <c r="YA71" s="157" t="s">
        <v>86</v>
      </c>
      <c r="YB71" s="157">
        <v>1497</v>
      </c>
      <c r="YC71" s="157">
        <v>1369</v>
      </c>
      <c r="YD71" s="157">
        <v>128</v>
      </c>
      <c r="YE71" s="157">
        <v>0</v>
      </c>
      <c r="YF71" s="158">
        <f t="shared" si="217"/>
        <v>0.91449565798263188</v>
      </c>
      <c r="YG71" s="132">
        <f t="shared" si="218"/>
        <v>0</v>
      </c>
      <c r="YI71" s="157" t="s">
        <v>86</v>
      </c>
      <c r="YJ71" s="157">
        <v>1649</v>
      </c>
      <c r="YK71" s="157">
        <v>1361</v>
      </c>
      <c r="YL71" s="157">
        <v>137</v>
      </c>
      <c r="YM71" s="157">
        <v>151</v>
      </c>
      <c r="YN71" s="158">
        <f t="shared" si="219"/>
        <v>0.82534869617950268</v>
      </c>
      <c r="YO71" s="132">
        <f t="shared" si="220"/>
        <v>-8.9146961803129199E-2</v>
      </c>
      <c r="YQ71" s="157" t="s">
        <v>86</v>
      </c>
      <c r="YR71" s="157">
        <v>1649</v>
      </c>
      <c r="YS71" s="157">
        <v>1361</v>
      </c>
      <c r="YT71" s="157">
        <v>137</v>
      </c>
      <c r="YU71" s="157">
        <v>151</v>
      </c>
      <c r="YV71" s="158">
        <f t="shared" si="221"/>
        <v>0.82534869617950268</v>
      </c>
      <c r="YW71" s="132">
        <f t="shared" si="222"/>
        <v>0</v>
      </c>
      <c r="YY71" s="157" t="s">
        <v>86</v>
      </c>
      <c r="YZ71" s="157">
        <v>1649</v>
      </c>
      <c r="ZA71" s="157">
        <v>1361</v>
      </c>
      <c r="ZB71" s="157">
        <v>137</v>
      </c>
      <c r="ZC71" s="157">
        <v>151</v>
      </c>
      <c r="ZD71" s="158">
        <f t="shared" si="223"/>
        <v>0.82534869617950268</v>
      </c>
      <c r="ZE71" s="132">
        <f t="shared" si="224"/>
        <v>0</v>
      </c>
      <c r="ZG71" s="157" t="s">
        <v>86</v>
      </c>
      <c r="ZH71" s="157">
        <v>1649</v>
      </c>
      <c r="ZI71" s="157">
        <v>1361</v>
      </c>
      <c r="ZJ71" s="157">
        <v>137</v>
      </c>
      <c r="ZK71" s="157">
        <v>151</v>
      </c>
      <c r="ZL71" s="158">
        <f t="shared" si="225"/>
        <v>0.82534869617950268</v>
      </c>
      <c r="ZM71" s="132">
        <f t="shared" si="226"/>
        <v>0</v>
      </c>
      <c r="ZO71" s="157" t="s">
        <v>86</v>
      </c>
      <c r="ZP71" s="157">
        <v>1649</v>
      </c>
      <c r="ZQ71" s="157">
        <v>1361</v>
      </c>
      <c r="ZR71" s="157">
        <v>137</v>
      </c>
      <c r="ZS71" s="157">
        <v>151</v>
      </c>
      <c r="ZT71" s="158">
        <f t="shared" si="227"/>
        <v>0.82534869617950268</v>
      </c>
      <c r="ZU71" s="132">
        <f t="shared" si="228"/>
        <v>0</v>
      </c>
      <c r="ZW71" s="157" t="s">
        <v>86</v>
      </c>
      <c r="ZX71" s="157">
        <v>1649</v>
      </c>
      <c r="ZY71" s="157">
        <v>1485</v>
      </c>
      <c r="ZZ71" s="157">
        <v>131</v>
      </c>
      <c r="AAA71" s="157">
        <v>33</v>
      </c>
      <c r="AAB71" s="158">
        <f t="shared" si="229"/>
        <v>0.90054578532443907</v>
      </c>
      <c r="AAC71" s="132">
        <f t="shared" si="230"/>
        <v>7.5197089144936391E-2</v>
      </c>
      <c r="AAE71" s="157" t="s">
        <v>86</v>
      </c>
      <c r="AAF71" s="157">
        <v>168</v>
      </c>
      <c r="AAG71" s="157">
        <v>0</v>
      </c>
      <c r="AAH71" s="157">
        <v>0</v>
      </c>
      <c r="AAI71" s="157">
        <v>168</v>
      </c>
      <c r="AAJ71" s="158">
        <f t="shared" si="231"/>
        <v>0</v>
      </c>
      <c r="AAK71" s="132">
        <f t="shared" si="232"/>
        <v>-0.90054578532443907</v>
      </c>
    </row>
    <row r="72" spans="1:713" ht="15.75" thickBot="1">
      <c r="BY72" s="18" t="s">
        <v>128</v>
      </c>
      <c r="BZ72" s="18">
        <v>5</v>
      </c>
      <c r="CA72" s="18">
        <v>5</v>
      </c>
      <c r="CB72" s="18">
        <v>0</v>
      </c>
      <c r="CC72" s="18">
        <v>0</v>
      </c>
      <c r="CD72" s="19">
        <v>1</v>
      </c>
      <c r="CE72" s="19">
        <f>CD72-BV70</f>
        <v>0</v>
      </c>
      <c r="CG72" s="2" t="s">
        <v>128</v>
      </c>
      <c r="CH72" s="2">
        <v>5</v>
      </c>
      <c r="CI72" s="2">
        <v>5</v>
      </c>
      <c r="CJ72" s="2">
        <v>0</v>
      </c>
      <c r="CK72" s="2">
        <v>0</v>
      </c>
      <c r="CL72" s="4">
        <v>1</v>
      </c>
      <c r="CM72" s="19">
        <f t="shared" si="139"/>
        <v>0</v>
      </c>
      <c r="CO72" s="2" t="s">
        <v>128</v>
      </c>
      <c r="CP72" s="2">
        <v>5</v>
      </c>
      <c r="CQ72" s="2">
        <v>5</v>
      </c>
      <c r="CR72" s="2">
        <v>0</v>
      </c>
      <c r="CS72" s="2">
        <v>0</v>
      </c>
      <c r="CT72" s="4">
        <v>1</v>
      </c>
      <c r="CU72" s="19">
        <f t="shared" si="140"/>
        <v>0</v>
      </c>
      <c r="CW72" s="2" t="s">
        <v>128</v>
      </c>
      <c r="CX72" s="2">
        <v>5</v>
      </c>
      <c r="CY72" s="2">
        <v>5</v>
      </c>
      <c r="CZ72" s="2">
        <v>0</v>
      </c>
      <c r="DA72" s="2">
        <v>0</v>
      </c>
      <c r="DB72" s="4">
        <v>1</v>
      </c>
      <c r="DC72" s="19">
        <f t="shared" si="141"/>
        <v>0</v>
      </c>
      <c r="DE72" s="2" t="s">
        <v>128</v>
      </c>
      <c r="DF72" s="2">
        <v>5</v>
      </c>
      <c r="DG72" s="2">
        <v>5</v>
      </c>
      <c r="DH72" s="2">
        <v>0</v>
      </c>
      <c r="DI72" s="2">
        <v>0</v>
      </c>
      <c r="DJ72" s="4">
        <v>1</v>
      </c>
      <c r="DK72" s="19">
        <f t="shared" si="142"/>
        <v>0</v>
      </c>
      <c r="DM72" s="2" t="s">
        <v>128</v>
      </c>
      <c r="DN72" s="2">
        <v>5</v>
      </c>
      <c r="DO72" s="2">
        <v>5</v>
      </c>
      <c r="DP72" s="2">
        <v>0</v>
      </c>
      <c r="DQ72" s="2">
        <v>0</v>
      </c>
      <c r="DR72" s="4">
        <v>1</v>
      </c>
      <c r="DS72" s="19">
        <f t="shared" si="143"/>
        <v>0</v>
      </c>
      <c r="DU72" s="2" t="s">
        <v>128</v>
      </c>
      <c r="DV72" s="2">
        <v>5</v>
      </c>
      <c r="DW72" s="2">
        <v>5</v>
      </c>
      <c r="DX72" s="2">
        <v>0</v>
      </c>
      <c r="DY72" s="2">
        <v>0</v>
      </c>
      <c r="DZ72" s="4">
        <v>1</v>
      </c>
      <c r="EA72" s="19">
        <f t="shared" si="144"/>
        <v>0</v>
      </c>
      <c r="EC72" s="7" t="s">
        <v>128</v>
      </c>
      <c r="ED72" s="2">
        <v>5</v>
      </c>
      <c r="EE72" s="2">
        <v>5</v>
      </c>
      <c r="EF72" s="2">
        <v>0</v>
      </c>
      <c r="EG72" s="2">
        <v>0</v>
      </c>
      <c r="EH72" s="4">
        <v>1</v>
      </c>
      <c r="EI72" s="19">
        <f t="shared" si="145"/>
        <v>0</v>
      </c>
      <c r="EJ72" s="18" t="s">
        <v>119</v>
      </c>
      <c r="EK72" s="2" t="s">
        <v>128</v>
      </c>
      <c r="EL72" s="2">
        <v>5</v>
      </c>
      <c r="EM72" s="2">
        <v>5</v>
      </c>
      <c r="EN72" s="2">
        <v>0</v>
      </c>
      <c r="EO72" s="2">
        <v>0</v>
      </c>
      <c r="EP72" s="4">
        <v>1</v>
      </c>
      <c r="EQ72" s="19">
        <f t="shared" si="146"/>
        <v>0</v>
      </c>
      <c r="ES72" s="2" t="s">
        <v>128</v>
      </c>
      <c r="ET72" s="2">
        <v>5</v>
      </c>
      <c r="EU72" s="2">
        <v>5</v>
      </c>
      <c r="EV72" s="2">
        <v>0</v>
      </c>
      <c r="EW72" s="2">
        <v>0</v>
      </c>
      <c r="EX72" s="4">
        <v>1</v>
      </c>
      <c r="EY72" s="19">
        <f t="shared" si="147"/>
        <v>0</v>
      </c>
      <c r="FA72" s="2" t="s">
        <v>128</v>
      </c>
      <c r="FB72" s="2">
        <v>5</v>
      </c>
      <c r="FC72" s="2">
        <v>5</v>
      </c>
      <c r="FD72" s="2">
        <v>0</v>
      </c>
      <c r="FE72" s="2">
        <v>0</v>
      </c>
      <c r="FF72" s="4">
        <v>1</v>
      </c>
      <c r="FG72" s="19">
        <f t="shared" si="148"/>
        <v>0</v>
      </c>
      <c r="FI72" s="2" t="s">
        <v>128</v>
      </c>
      <c r="FJ72" s="2">
        <v>5</v>
      </c>
      <c r="FK72" s="2">
        <v>5</v>
      </c>
      <c r="FL72" s="2">
        <v>0</v>
      </c>
      <c r="FM72" s="2">
        <v>0</v>
      </c>
      <c r="FN72" s="4">
        <v>1</v>
      </c>
      <c r="FO72" s="19">
        <f t="shared" si="149"/>
        <v>0</v>
      </c>
      <c r="FQ72" s="2" t="s">
        <v>128</v>
      </c>
      <c r="FR72" s="1">
        <v>5</v>
      </c>
      <c r="FS72" s="1">
        <v>5</v>
      </c>
      <c r="FT72" s="1">
        <v>0</v>
      </c>
      <c r="FU72" s="1">
        <v>0</v>
      </c>
      <c r="FV72" s="3">
        <v>1</v>
      </c>
      <c r="FW72" s="19">
        <f t="shared" si="150"/>
        <v>0</v>
      </c>
      <c r="FY72" s="2" t="s">
        <v>128</v>
      </c>
      <c r="FZ72" s="1">
        <v>5</v>
      </c>
      <c r="GA72" s="1">
        <v>5</v>
      </c>
      <c r="GB72" s="1">
        <v>0</v>
      </c>
      <c r="GC72" s="1">
        <v>0</v>
      </c>
      <c r="GD72" s="3">
        <v>1</v>
      </c>
      <c r="GE72" s="19">
        <f t="shared" si="152"/>
        <v>0</v>
      </c>
      <c r="GG72" s="2" t="s">
        <v>128</v>
      </c>
      <c r="GH72" s="1">
        <v>5</v>
      </c>
      <c r="GI72" s="1">
        <v>5</v>
      </c>
      <c r="GJ72" s="1">
        <v>0</v>
      </c>
      <c r="GK72" s="1">
        <v>0</v>
      </c>
      <c r="GL72" s="3">
        <v>1</v>
      </c>
      <c r="GM72" s="19">
        <f>GL72-GD72</f>
        <v>0</v>
      </c>
      <c r="GO72" s="2" t="s">
        <v>128</v>
      </c>
      <c r="GP72" s="1">
        <v>5</v>
      </c>
      <c r="GQ72" s="1">
        <v>5</v>
      </c>
      <c r="GR72" s="1">
        <v>0</v>
      </c>
      <c r="GS72" s="1">
        <v>0</v>
      </c>
      <c r="GT72" s="3">
        <v>1</v>
      </c>
      <c r="GW72" s="2" t="s">
        <v>128</v>
      </c>
      <c r="GX72" s="2">
        <v>5</v>
      </c>
      <c r="GY72" s="2">
        <v>5</v>
      </c>
      <c r="GZ72" s="2">
        <v>0</v>
      </c>
      <c r="HA72" s="2">
        <v>0</v>
      </c>
      <c r="HB72" s="4">
        <v>1</v>
      </c>
      <c r="HC72" s="19">
        <f t="shared" si="153"/>
        <v>0</v>
      </c>
      <c r="HE72" s="2" t="s">
        <v>128</v>
      </c>
      <c r="HF72" s="75">
        <v>5</v>
      </c>
      <c r="HG72" s="75">
        <v>5</v>
      </c>
      <c r="HH72" s="75">
        <v>0</v>
      </c>
      <c r="HI72" s="75">
        <v>0</v>
      </c>
      <c r="HJ72" s="76">
        <v>1</v>
      </c>
      <c r="HM72" s="2" t="s">
        <v>83</v>
      </c>
      <c r="HN72" s="2">
        <v>22</v>
      </c>
      <c r="HO72" s="2">
        <v>21</v>
      </c>
      <c r="HP72" s="2">
        <v>1</v>
      </c>
      <c r="HQ72" s="2">
        <v>0</v>
      </c>
      <c r="HR72" s="4">
        <v>0.95</v>
      </c>
      <c r="HS72" s="19">
        <f t="shared" si="151"/>
        <v>0</v>
      </c>
      <c r="HU72" s="2" t="s">
        <v>83</v>
      </c>
      <c r="HV72" s="2">
        <v>22</v>
      </c>
      <c r="HW72" s="2">
        <v>21</v>
      </c>
      <c r="HX72" s="2">
        <v>1</v>
      </c>
      <c r="HY72" s="2">
        <v>0</v>
      </c>
      <c r="HZ72" s="4">
        <v>0.95</v>
      </c>
      <c r="IA72" s="19">
        <f t="shared" si="154"/>
        <v>0</v>
      </c>
      <c r="IC72" s="2" t="s">
        <v>83</v>
      </c>
      <c r="ID72" s="2">
        <v>22</v>
      </c>
      <c r="IE72" s="2">
        <v>21</v>
      </c>
      <c r="IF72" s="2">
        <v>1</v>
      </c>
      <c r="IG72" s="2">
        <v>0</v>
      </c>
      <c r="IH72" s="4">
        <v>0.95</v>
      </c>
      <c r="II72" s="19">
        <f t="shared" si="155"/>
        <v>0</v>
      </c>
      <c r="IK72" s="2" t="s">
        <v>83</v>
      </c>
      <c r="IL72" s="2">
        <v>22</v>
      </c>
      <c r="IM72" s="2">
        <v>21</v>
      </c>
      <c r="IN72" s="2">
        <v>1</v>
      </c>
      <c r="IO72" s="2">
        <v>0</v>
      </c>
      <c r="IP72" s="4">
        <v>0.95</v>
      </c>
      <c r="IQ72" s="19">
        <f t="shared" si="156"/>
        <v>0</v>
      </c>
      <c r="IS72" s="2" t="s">
        <v>83</v>
      </c>
      <c r="IT72" s="2">
        <v>22</v>
      </c>
      <c r="IU72" s="2">
        <v>21</v>
      </c>
      <c r="IV72" s="2">
        <v>1</v>
      </c>
      <c r="IW72" s="2">
        <v>0</v>
      </c>
      <c r="IX72" s="4">
        <v>0.95</v>
      </c>
      <c r="IY72" s="19">
        <f t="shared" si="157"/>
        <v>0</v>
      </c>
      <c r="JA72" s="2" t="s">
        <v>83</v>
      </c>
      <c r="JB72" s="2">
        <v>22</v>
      </c>
      <c r="JC72" s="2">
        <v>21</v>
      </c>
      <c r="JD72" s="2">
        <v>1</v>
      </c>
      <c r="JE72" s="2">
        <v>0</v>
      </c>
      <c r="JF72" s="4">
        <v>0.95</v>
      </c>
      <c r="JG72" s="19">
        <f t="shared" si="158"/>
        <v>0</v>
      </c>
      <c r="JI72" s="2" t="s">
        <v>83</v>
      </c>
      <c r="JJ72" s="2">
        <v>22</v>
      </c>
      <c r="JK72" s="2">
        <v>21</v>
      </c>
      <c r="JL72" s="2">
        <v>1</v>
      </c>
      <c r="JM72" s="2">
        <v>0</v>
      </c>
      <c r="JN72" s="4">
        <v>0.95</v>
      </c>
      <c r="JO72" s="19">
        <f t="shared" si="159"/>
        <v>0</v>
      </c>
      <c r="JQ72" s="2" t="s">
        <v>83</v>
      </c>
      <c r="JR72" s="2">
        <v>22</v>
      </c>
      <c r="JS72" s="2">
        <v>21</v>
      </c>
      <c r="JT72" s="2">
        <v>1</v>
      </c>
      <c r="JU72" s="2">
        <v>0</v>
      </c>
      <c r="JV72" s="4">
        <v>0.95</v>
      </c>
      <c r="JW72" s="19">
        <f t="shared" si="160"/>
        <v>0</v>
      </c>
      <c r="JY72" s="2" t="s">
        <v>83</v>
      </c>
      <c r="JZ72" s="2">
        <v>22</v>
      </c>
      <c r="KA72" s="2">
        <v>21</v>
      </c>
      <c r="KB72" s="2">
        <v>1</v>
      </c>
      <c r="KC72" s="2">
        <v>0</v>
      </c>
      <c r="KD72" s="4">
        <v>0.95</v>
      </c>
      <c r="KE72" s="19">
        <f t="shared" si="161"/>
        <v>0</v>
      </c>
      <c r="KG72" s="2" t="s">
        <v>83</v>
      </c>
      <c r="KH72" s="2">
        <v>22</v>
      </c>
      <c r="KI72" s="2">
        <v>21</v>
      </c>
      <c r="KJ72" s="2">
        <v>1</v>
      </c>
      <c r="KK72" s="2">
        <v>0</v>
      </c>
      <c r="KL72" s="4">
        <v>0.95</v>
      </c>
      <c r="KM72" s="19">
        <f t="shared" si="162"/>
        <v>0</v>
      </c>
      <c r="KO72" s="2" t="s">
        <v>83</v>
      </c>
      <c r="KP72" s="2">
        <v>22</v>
      </c>
      <c r="KQ72" s="2">
        <v>21</v>
      </c>
      <c r="KR72" s="2">
        <v>1</v>
      </c>
      <c r="KS72" s="2">
        <v>0</v>
      </c>
      <c r="KT72" s="4">
        <v>0.95</v>
      </c>
      <c r="KU72" s="19">
        <f t="shared" si="163"/>
        <v>0</v>
      </c>
      <c r="KW72" s="2" t="s">
        <v>83</v>
      </c>
      <c r="KX72" s="2">
        <v>22</v>
      </c>
      <c r="KY72" s="2">
        <v>21</v>
      </c>
      <c r="KZ72" s="2">
        <v>1</v>
      </c>
      <c r="LA72" s="2">
        <v>0</v>
      </c>
      <c r="LB72" s="4">
        <v>0.95</v>
      </c>
      <c r="LC72" s="19">
        <f t="shared" si="164"/>
        <v>0</v>
      </c>
      <c r="LE72" s="2" t="s">
        <v>83</v>
      </c>
      <c r="LF72" s="2">
        <v>22</v>
      </c>
      <c r="LG72" s="2">
        <v>21</v>
      </c>
      <c r="LH72" s="2">
        <v>1</v>
      </c>
      <c r="LI72" s="2">
        <v>0</v>
      </c>
      <c r="LJ72" s="4">
        <v>0.95</v>
      </c>
      <c r="LK72" s="19">
        <f t="shared" si="165"/>
        <v>0</v>
      </c>
      <c r="LM72" s="2" t="s">
        <v>83</v>
      </c>
      <c r="LN72" s="2">
        <v>22</v>
      </c>
      <c r="LO72" s="2">
        <v>21</v>
      </c>
      <c r="LP72" s="2">
        <v>1</v>
      </c>
      <c r="LQ72" s="2">
        <v>0</v>
      </c>
      <c r="LR72" s="4">
        <v>0.95</v>
      </c>
      <c r="LS72" s="19">
        <f t="shared" si="166"/>
        <v>0</v>
      </c>
      <c r="LU72" s="2" t="s">
        <v>83</v>
      </c>
      <c r="LV72" s="2">
        <v>22</v>
      </c>
      <c r="LW72" s="2">
        <v>21</v>
      </c>
      <c r="LX72" s="2">
        <v>1</v>
      </c>
      <c r="LY72" s="2">
        <v>0</v>
      </c>
      <c r="LZ72" s="4">
        <v>0.95</v>
      </c>
      <c r="MA72" s="19">
        <f t="shared" si="167"/>
        <v>0</v>
      </c>
      <c r="MC72" s="2" t="s">
        <v>83</v>
      </c>
      <c r="MD72" s="2">
        <v>22</v>
      </c>
      <c r="ME72" s="2">
        <v>21</v>
      </c>
      <c r="MF72" s="2">
        <v>1</v>
      </c>
      <c r="MG72" s="2">
        <v>0</v>
      </c>
      <c r="MH72" s="4">
        <f t="shared" si="168"/>
        <v>0.95454545454545459</v>
      </c>
      <c r="MI72" s="19">
        <f t="shared" si="169"/>
        <v>4.5454545454546302E-3</v>
      </c>
      <c r="MK72" s="2" t="s">
        <v>83</v>
      </c>
      <c r="ML72" s="2">
        <v>22</v>
      </c>
      <c r="MM72" s="2">
        <v>21</v>
      </c>
      <c r="MN72" s="2">
        <v>1</v>
      </c>
      <c r="MO72" s="2">
        <v>0</v>
      </c>
      <c r="MP72" s="4">
        <v>0.95</v>
      </c>
      <c r="MQ72" s="19">
        <f t="shared" si="170"/>
        <v>-4.5454545454546302E-3</v>
      </c>
      <c r="MS72" s="2" t="s">
        <v>83</v>
      </c>
      <c r="MT72" s="2">
        <v>22</v>
      </c>
      <c r="MU72" s="2">
        <v>21</v>
      </c>
      <c r="MV72" s="2">
        <v>1</v>
      </c>
      <c r="MW72" s="2">
        <v>0</v>
      </c>
      <c r="MX72" s="4">
        <v>0.95</v>
      </c>
      <c r="MY72" s="19">
        <f t="shared" si="171"/>
        <v>0</v>
      </c>
      <c r="NA72" s="2" t="s">
        <v>83</v>
      </c>
      <c r="NB72" s="2">
        <v>22</v>
      </c>
      <c r="NC72" s="2">
        <v>21</v>
      </c>
      <c r="ND72" s="2">
        <v>1</v>
      </c>
      <c r="NE72" s="2">
        <v>0</v>
      </c>
      <c r="NF72" s="4">
        <v>0.95</v>
      </c>
      <c r="NG72" s="19">
        <f t="shared" si="172"/>
        <v>0</v>
      </c>
      <c r="NI72" s="2" t="s">
        <v>83</v>
      </c>
      <c r="NJ72" s="2">
        <v>22</v>
      </c>
      <c r="NK72" s="2">
        <v>21</v>
      </c>
      <c r="NL72" s="2">
        <v>1</v>
      </c>
      <c r="NM72" s="2">
        <v>0</v>
      </c>
      <c r="NN72" s="4">
        <v>0.95</v>
      </c>
      <c r="NO72" s="19">
        <f t="shared" si="173"/>
        <v>0</v>
      </c>
      <c r="NQ72" s="2" t="s">
        <v>83</v>
      </c>
      <c r="NR72" s="2">
        <v>22</v>
      </c>
      <c r="NS72" s="2">
        <v>21</v>
      </c>
      <c r="NT72" s="2">
        <v>1</v>
      </c>
      <c r="NU72" s="2">
        <v>0</v>
      </c>
      <c r="NV72" s="4">
        <v>0.95</v>
      </c>
      <c r="NW72" s="19">
        <f t="shared" si="174"/>
        <v>0</v>
      </c>
      <c r="NY72" s="2" t="s">
        <v>83</v>
      </c>
      <c r="NZ72" s="2">
        <v>22</v>
      </c>
      <c r="OA72" s="2">
        <v>21</v>
      </c>
      <c r="OB72" s="2">
        <v>1</v>
      </c>
      <c r="OC72" s="2">
        <v>0</v>
      </c>
      <c r="OD72" s="4">
        <v>0.95</v>
      </c>
      <c r="OE72" s="19">
        <f t="shared" si="175"/>
        <v>0</v>
      </c>
      <c r="OG72" s="2" t="s">
        <v>83</v>
      </c>
      <c r="OH72" s="2">
        <v>22</v>
      </c>
      <c r="OI72" s="2">
        <v>21</v>
      </c>
      <c r="OJ72" s="2">
        <v>1</v>
      </c>
      <c r="OK72" s="2">
        <v>0</v>
      </c>
      <c r="OL72" s="4">
        <v>0.95</v>
      </c>
      <c r="OM72" s="19">
        <f t="shared" si="138"/>
        <v>0</v>
      </c>
      <c r="OO72" s="2" t="s">
        <v>83</v>
      </c>
      <c r="OP72" s="2">
        <v>22</v>
      </c>
      <c r="OQ72" s="2">
        <v>21</v>
      </c>
      <c r="OR72" s="2">
        <v>1</v>
      </c>
      <c r="OS72" s="2">
        <v>0</v>
      </c>
      <c r="OT72" s="4">
        <f t="shared" si="176"/>
        <v>0.95454545454545459</v>
      </c>
      <c r="OU72" s="19">
        <f t="shared" si="177"/>
        <v>4.5454545454546302E-3</v>
      </c>
      <c r="OW72" s="129" t="s">
        <v>83</v>
      </c>
      <c r="OX72" s="129">
        <v>22</v>
      </c>
      <c r="OY72" s="129">
        <v>21</v>
      </c>
      <c r="OZ72" s="129">
        <v>1</v>
      </c>
      <c r="PA72" s="129">
        <v>0</v>
      </c>
      <c r="PB72" s="135">
        <v>0.95</v>
      </c>
      <c r="PC72" s="132">
        <v>0</v>
      </c>
      <c r="PD72" s="129"/>
      <c r="PE72" s="129" t="s">
        <v>83</v>
      </c>
      <c r="PF72" s="129">
        <v>22</v>
      </c>
      <c r="PG72" s="129">
        <v>21</v>
      </c>
      <c r="PH72" s="129">
        <v>1</v>
      </c>
      <c r="PI72" s="129">
        <v>0</v>
      </c>
      <c r="PJ72" s="135">
        <v>0.95</v>
      </c>
      <c r="PK72" s="132">
        <v>0</v>
      </c>
      <c r="PM72" s="156" t="s">
        <v>83</v>
      </c>
      <c r="PN72" s="156">
        <v>22</v>
      </c>
      <c r="PO72" s="156">
        <v>21</v>
      </c>
      <c r="PP72" s="156">
        <v>1</v>
      </c>
      <c r="PQ72" s="156">
        <v>0</v>
      </c>
      <c r="PR72" s="162">
        <v>0.95</v>
      </c>
      <c r="PS72" s="132">
        <f t="shared" si="178"/>
        <v>0</v>
      </c>
      <c r="PT72" s="121"/>
      <c r="PU72" s="156" t="s">
        <v>83</v>
      </c>
      <c r="PV72" s="156">
        <v>22</v>
      </c>
      <c r="PW72" s="156">
        <v>21</v>
      </c>
      <c r="PX72" s="156">
        <v>1</v>
      </c>
      <c r="PY72" s="156">
        <v>0</v>
      </c>
      <c r="PZ72" s="162">
        <v>0.97</v>
      </c>
      <c r="QA72" s="132">
        <f t="shared" si="179"/>
        <v>2.0000000000000018E-2</v>
      </c>
      <c r="QB72" s="121"/>
      <c r="QC72" s="156" t="s">
        <v>83</v>
      </c>
      <c r="QD72" s="156">
        <v>22</v>
      </c>
      <c r="QE72" s="156">
        <v>21</v>
      </c>
      <c r="QF72" s="156">
        <v>1</v>
      </c>
      <c r="QG72" s="156">
        <v>0</v>
      </c>
      <c r="QH72" s="162">
        <v>0.95</v>
      </c>
      <c r="QI72" s="132">
        <f>QH72-PZ72</f>
        <v>-2.0000000000000018E-2</v>
      </c>
      <c r="QJ72" s="121"/>
      <c r="QK72" s="156" t="s">
        <v>83</v>
      </c>
      <c r="QL72" s="156">
        <v>22</v>
      </c>
      <c r="QM72" s="156">
        <v>21</v>
      </c>
      <c r="QN72" s="156">
        <v>1</v>
      </c>
      <c r="QO72" s="156">
        <v>0</v>
      </c>
      <c r="QP72" s="162">
        <v>0.95</v>
      </c>
      <c r="QQ72" s="132">
        <f t="shared" si="180"/>
        <v>0</v>
      </c>
      <c r="QR72" s="121"/>
      <c r="QS72" s="156" t="s">
        <v>83</v>
      </c>
      <c r="QT72" s="156">
        <v>22</v>
      </c>
      <c r="QU72" s="156">
        <v>21</v>
      </c>
      <c r="QV72" s="156">
        <v>1</v>
      </c>
      <c r="QW72" s="156">
        <v>0</v>
      </c>
      <c r="QX72" s="162">
        <v>0.95</v>
      </c>
      <c r="QY72" s="158">
        <f t="shared" si="181"/>
        <v>0</v>
      </c>
      <c r="QZ72" s="121"/>
      <c r="RA72" s="156" t="s">
        <v>83</v>
      </c>
      <c r="RB72" s="156">
        <v>22</v>
      </c>
      <c r="RC72" s="156">
        <v>21</v>
      </c>
      <c r="RD72" s="156">
        <v>1</v>
      </c>
      <c r="RE72" s="156">
        <v>0</v>
      </c>
      <c r="RF72" s="162">
        <v>0.95</v>
      </c>
      <c r="RG72" s="132">
        <f t="shared" si="182"/>
        <v>0</v>
      </c>
      <c r="RH72" s="121"/>
      <c r="RI72" s="121"/>
      <c r="RJ72" s="156" t="s">
        <v>83</v>
      </c>
      <c r="RK72" s="156">
        <v>22</v>
      </c>
      <c r="RL72" s="156">
        <v>21</v>
      </c>
      <c r="RM72" s="156">
        <v>1</v>
      </c>
      <c r="RN72" s="156">
        <v>0</v>
      </c>
      <c r="RO72" s="162">
        <f t="shared" si="183"/>
        <v>0.95454545454545459</v>
      </c>
      <c r="RP72" s="132">
        <f t="shared" si="184"/>
        <v>4.5454545454546302E-3</v>
      </c>
      <c r="RQ72" s="121"/>
      <c r="RR72" s="121"/>
      <c r="RS72" s="121"/>
      <c r="RT72" s="121"/>
      <c r="RU72" s="121"/>
      <c r="RV72" s="121"/>
      <c r="RW72" s="132"/>
      <c r="RX72" s="121"/>
      <c r="RY72" s="121"/>
      <c r="RZ72" s="121"/>
      <c r="SA72" s="121"/>
      <c r="SB72" s="121"/>
      <c r="SC72" s="121"/>
      <c r="SD72" s="132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U72" s="157" t="s">
        <v>83</v>
      </c>
      <c r="SV72" s="157">
        <v>22</v>
      </c>
      <c r="SW72" s="157">
        <v>21</v>
      </c>
      <c r="SX72" s="157">
        <v>1</v>
      </c>
      <c r="SY72" s="157">
        <v>0</v>
      </c>
      <c r="SZ72" s="158">
        <f t="shared" si="185"/>
        <v>0.95454545454545459</v>
      </c>
      <c r="TA72" s="132">
        <f t="shared" si="186"/>
        <v>0</v>
      </c>
      <c r="TC72" s="157" t="s">
        <v>83</v>
      </c>
      <c r="TD72" s="157">
        <v>22</v>
      </c>
      <c r="TE72" s="157">
        <v>21</v>
      </c>
      <c r="TF72" s="157">
        <v>1</v>
      </c>
      <c r="TG72" s="157">
        <v>0</v>
      </c>
      <c r="TH72" s="158">
        <f t="shared" si="187"/>
        <v>0.95454545454545459</v>
      </c>
      <c r="TI72" s="132">
        <f t="shared" si="188"/>
        <v>0</v>
      </c>
      <c r="TK72" s="157" t="s">
        <v>83</v>
      </c>
      <c r="TL72" s="157">
        <v>22</v>
      </c>
      <c r="TM72" s="157">
        <v>21</v>
      </c>
      <c r="TN72" s="157">
        <v>1</v>
      </c>
      <c r="TO72" s="157">
        <v>0</v>
      </c>
      <c r="TP72" s="158">
        <f t="shared" si="189"/>
        <v>0.95454545454545459</v>
      </c>
      <c r="TQ72" s="132">
        <f t="shared" si="190"/>
        <v>0</v>
      </c>
      <c r="TS72" s="157" t="s">
        <v>83</v>
      </c>
      <c r="TT72" s="157">
        <v>22</v>
      </c>
      <c r="TU72" s="157">
        <v>21</v>
      </c>
      <c r="TV72" s="157">
        <v>1</v>
      </c>
      <c r="TW72" s="157">
        <v>0</v>
      </c>
      <c r="TX72" s="158">
        <f t="shared" si="191"/>
        <v>0.95454545454545459</v>
      </c>
      <c r="TY72" s="132">
        <f t="shared" si="192"/>
        <v>0</v>
      </c>
      <c r="UA72" s="157" t="s">
        <v>83</v>
      </c>
      <c r="UB72" s="157">
        <v>22</v>
      </c>
      <c r="UC72" s="157">
        <v>21</v>
      </c>
      <c r="UD72" s="157">
        <v>1</v>
      </c>
      <c r="UE72" s="157">
        <v>0</v>
      </c>
      <c r="UF72" s="158">
        <f t="shared" si="193"/>
        <v>0.95454545454545459</v>
      </c>
      <c r="UG72" s="132">
        <f t="shared" si="194"/>
        <v>0</v>
      </c>
      <c r="UI72" s="157" t="s">
        <v>83</v>
      </c>
      <c r="UJ72" s="157">
        <v>22</v>
      </c>
      <c r="UK72" s="157">
        <v>21</v>
      </c>
      <c r="UL72" s="157">
        <v>1</v>
      </c>
      <c r="UM72" s="157">
        <v>0</v>
      </c>
      <c r="UN72" s="158">
        <f t="shared" si="195"/>
        <v>0.95454545454545459</v>
      </c>
      <c r="UO72" s="132">
        <f t="shared" si="196"/>
        <v>0</v>
      </c>
      <c r="UQ72" s="157" t="s">
        <v>83</v>
      </c>
      <c r="UR72" s="157">
        <v>22</v>
      </c>
      <c r="US72" s="157">
        <v>21</v>
      </c>
      <c r="UT72" s="157">
        <v>1</v>
      </c>
      <c r="UU72" s="157">
        <v>0</v>
      </c>
      <c r="UV72" s="158">
        <f t="shared" si="197"/>
        <v>0.95454545454545459</v>
      </c>
      <c r="UW72" s="132">
        <f t="shared" si="198"/>
        <v>0</v>
      </c>
      <c r="UY72" s="157" t="s">
        <v>83</v>
      </c>
      <c r="UZ72" s="157">
        <v>22</v>
      </c>
      <c r="VA72" s="157">
        <v>21</v>
      </c>
      <c r="VB72" s="157">
        <v>1</v>
      </c>
      <c r="VC72" s="157">
        <v>0</v>
      </c>
      <c r="VD72" s="158">
        <f t="shared" si="199"/>
        <v>0.95454545454545459</v>
      </c>
      <c r="VE72" s="132">
        <f t="shared" si="200"/>
        <v>0</v>
      </c>
      <c r="VG72" s="157" t="s">
        <v>83</v>
      </c>
      <c r="VH72" s="157">
        <v>22</v>
      </c>
      <c r="VI72" s="157">
        <v>21</v>
      </c>
      <c r="VJ72" s="157">
        <v>1</v>
      </c>
      <c r="VK72" s="157">
        <v>0</v>
      </c>
      <c r="VL72" s="158">
        <f t="shared" si="201"/>
        <v>0.95454545454545459</v>
      </c>
      <c r="VM72" s="132">
        <f t="shared" si="202"/>
        <v>0</v>
      </c>
      <c r="VO72" s="157" t="s">
        <v>83</v>
      </c>
      <c r="VP72" s="157">
        <v>22</v>
      </c>
      <c r="VQ72" s="157">
        <v>21</v>
      </c>
      <c r="VR72" s="157">
        <v>1</v>
      </c>
      <c r="VS72" s="157">
        <v>0</v>
      </c>
      <c r="VT72" s="158">
        <f t="shared" si="203"/>
        <v>0.95454545454545459</v>
      </c>
      <c r="VU72" s="132">
        <f t="shared" si="204"/>
        <v>0</v>
      </c>
      <c r="VW72" s="157" t="s">
        <v>83</v>
      </c>
      <c r="VX72" s="157">
        <v>22</v>
      </c>
      <c r="VY72" s="157">
        <v>21</v>
      </c>
      <c r="VZ72" s="157">
        <v>1</v>
      </c>
      <c r="WA72" s="157">
        <v>0</v>
      </c>
      <c r="WB72" s="158">
        <f t="shared" si="205"/>
        <v>0.95454545454545459</v>
      </c>
      <c r="WC72" s="132">
        <f t="shared" si="206"/>
        <v>0</v>
      </c>
      <c r="WE72" s="157" t="s">
        <v>83</v>
      </c>
      <c r="WF72" s="157">
        <v>22</v>
      </c>
      <c r="WG72" s="157">
        <v>21</v>
      </c>
      <c r="WH72" s="157">
        <v>1</v>
      </c>
      <c r="WI72" s="157">
        <v>0</v>
      </c>
      <c r="WJ72" s="158">
        <f t="shared" si="112"/>
        <v>0.95454545454545459</v>
      </c>
      <c r="WK72" s="132">
        <f t="shared" si="113"/>
        <v>0</v>
      </c>
      <c r="WM72" s="157" t="s">
        <v>83</v>
      </c>
      <c r="WN72" s="157">
        <v>22</v>
      </c>
      <c r="WO72" s="157">
        <v>21</v>
      </c>
      <c r="WP72" s="157">
        <v>1</v>
      </c>
      <c r="WQ72" s="157">
        <v>0</v>
      </c>
      <c r="WR72" s="158">
        <f t="shared" si="207"/>
        <v>0.95454545454545459</v>
      </c>
      <c r="WS72" s="132">
        <f t="shared" si="208"/>
        <v>0</v>
      </c>
      <c r="WU72" s="157" t="s">
        <v>83</v>
      </c>
      <c r="WV72" s="157">
        <v>22</v>
      </c>
      <c r="WW72" s="157">
        <v>21</v>
      </c>
      <c r="WX72" s="157">
        <v>1</v>
      </c>
      <c r="WY72" s="157">
        <v>0</v>
      </c>
      <c r="WZ72" s="158">
        <f t="shared" si="209"/>
        <v>0.95454545454545459</v>
      </c>
      <c r="XA72" s="132">
        <f t="shared" si="210"/>
        <v>0</v>
      </c>
      <c r="XC72" s="157" t="s">
        <v>83</v>
      </c>
      <c r="XD72" s="157">
        <v>22</v>
      </c>
      <c r="XE72" s="157">
        <v>21</v>
      </c>
      <c r="XF72" s="157">
        <v>1</v>
      </c>
      <c r="XG72" s="157">
        <v>0</v>
      </c>
      <c r="XH72" s="158">
        <f t="shared" si="211"/>
        <v>0.95454545454545459</v>
      </c>
      <c r="XI72" s="132">
        <f t="shared" si="212"/>
        <v>0</v>
      </c>
      <c r="XK72" s="157" t="s">
        <v>83</v>
      </c>
      <c r="XL72" s="157">
        <v>22</v>
      </c>
      <c r="XM72" s="157">
        <v>21</v>
      </c>
      <c r="XN72" s="157">
        <v>1</v>
      </c>
      <c r="XO72" s="157">
        <v>0</v>
      </c>
      <c r="XP72" s="158">
        <f t="shared" si="213"/>
        <v>0.95454545454545459</v>
      </c>
      <c r="XQ72" s="132">
        <f t="shared" si="214"/>
        <v>0</v>
      </c>
      <c r="XS72" s="157" t="s">
        <v>83</v>
      </c>
      <c r="XT72" s="157">
        <v>22</v>
      </c>
      <c r="XU72" s="157">
        <v>21</v>
      </c>
      <c r="XV72" s="157">
        <v>1</v>
      </c>
      <c r="XW72" s="157">
        <v>0</v>
      </c>
      <c r="XX72" s="158">
        <f t="shared" si="215"/>
        <v>0.95454545454545459</v>
      </c>
      <c r="XY72" s="132">
        <f t="shared" si="216"/>
        <v>0</v>
      </c>
      <c r="YA72" s="157" t="s">
        <v>83</v>
      </c>
      <c r="YB72" s="157">
        <v>22</v>
      </c>
      <c r="YC72" s="157">
        <v>21</v>
      </c>
      <c r="YD72" s="157">
        <v>1</v>
      </c>
      <c r="YE72" s="157">
        <v>0</v>
      </c>
      <c r="YF72" s="158">
        <f t="shared" si="217"/>
        <v>0.95454545454545459</v>
      </c>
      <c r="YG72" s="132">
        <f t="shared" si="218"/>
        <v>0</v>
      </c>
      <c r="YI72" s="157" t="s">
        <v>83</v>
      </c>
      <c r="YJ72" s="157">
        <v>22</v>
      </c>
      <c r="YK72" s="157">
        <v>21</v>
      </c>
      <c r="YL72" s="157">
        <v>1</v>
      </c>
      <c r="YM72" s="157">
        <v>0</v>
      </c>
      <c r="YN72" s="158">
        <f t="shared" si="219"/>
        <v>0.95454545454545459</v>
      </c>
      <c r="YO72" s="132">
        <f t="shared" si="220"/>
        <v>0</v>
      </c>
      <c r="YQ72" s="157" t="s">
        <v>83</v>
      </c>
      <c r="YR72" s="157">
        <v>22</v>
      </c>
      <c r="YS72" s="157">
        <v>21</v>
      </c>
      <c r="YT72" s="157">
        <v>1</v>
      </c>
      <c r="YU72" s="157">
        <v>0</v>
      </c>
      <c r="YV72" s="158">
        <f t="shared" si="221"/>
        <v>0.95454545454545459</v>
      </c>
      <c r="YW72" s="132">
        <f t="shared" si="222"/>
        <v>0</v>
      </c>
      <c r="YY72" s="157" t="s">
        <v>83</v>
      </c>
      <c r="YZ72" s="157">
        <v>22</v>
      </c>
      <c r="ZA72" s="157">
        <v>21</v>
      </c>
      <c r="ZB72" s="157">
        <v>1</v>
      </c>
      <c r="ZC72" s="157">
        <v>0</v>
      </c>
      <c r="ZD72" s="158">
        <f t="shared" si="223"/>
        <v>0.95454545454545459</v>
      </c>
      <c r="ZE72" s="132">
        <f t="shared" si="224"/>
        <v>0</v>
      </c>
      <c r="ZG72" s="157" t="s">
        <v>83</v>
      </c>
      <c r="ZH72" s="157">
        <v>22</v>
      </c>
      <c r="ZI72" s="157">
        <v>21</v>
      </c>
      <c r="ZJ72" s="157">
        <v>1</v>
      </c>
      <c r="ZK72" s="157">
        <v>0</v>
      </c>
      <c r="ZL72" s="158">
        <f t="shared" si="225"/>
        <v>0.95454545454545459</v>
      </c>
      <c r="ZM72" s="132">
        <f t="shared" si="226"/>
        <v>0</v>
      </c>
      <c r="ZO72" s="157" t="s">
        <v>83</v>
      </c>
      <c r="ZP72" s="157">
        <v>22</v>
      </c>
      <c r="ZQ72" s="157">
        <v>21</v>
      </c>
      <c r="ZR72" s="157">
        <v>1</v>
      </c>
      <c r="ZS72" s="157">
        <v>0</v>
      </c>
      <c r="ZT72" s="158">
        <f t="shared" si="227"/>
        <v>0.95454545454545459</v>
      </c>
      <c r="ZU72" s="132">
        <f t="shared" si="228"/>
        <v>0</v>
      </c>
      <c r="ZW72" s="157" t="s">
        <v>83</v>
      </c>
      <c r="ZX72" s="157">
        <v>22</v>
      </c>
      <c r="ZY72" s="157">
        <v>21</v>
      </c>
      <c r="ZZ72" s="157">
        <v>1</v>
      </c>
      <c r="AAA72" s="157">
        <v>0</v>
      </c>
      <c r="AAB72" s="158">
        <f t="shared" si="229"/>
        <v>0.95454545454545459</v>
      </c>
      <c r="AAC72" s="132">
        <f t="shared" si="230"/>
        <v>0</v>
      </c>
      <c r="AAE72" s="157" t="s">
        <v>83</v>
      </c>
      <c r="AAF72" s="157">
        <v>22</v>
      </c>
      <c r="AAG72" s="157">
        <v>21</v>
      </c>
      <c r="AAH72" s="157">
        <v>1</v>
      </c>
      <c r="AAI72" s="157">
        <v>0</v>
      </c>
      <c r="AAJ72" s="158">
        <f t="shared" si="231"/>
        <v>0.95454545454545459</v>
      </c>
      <c r="AAK72" s="132">
        <f t="shared" si="232"/>
        <v>0</v>
      </c>
    </row>
    <row r="73" spans="1:713" ht="15.75" thickBot="1">
      <c r="BY73" s="40" t="s">
        <v>134</v>
      </c>
      <c r="BZ73" s="40">
        <v>3</v>
      </c>
      <c r="CA73" s="41">
        <v>1</v>
      </c>
      <c r="CB73" s="42">
        <v>2</v>
      </c>
      <c r="CC73" s="40">
        <v>0</v>
      </c>
      <c r="CD73" s="48">
        <v>0.33</v>
      </c>
      <c r="CG73" s="2" t="s">
        <v>134</v>
      </c>
      <c r="CH73" s="2">
        <v>3</v>
      </c>
      <c r="CI73" s="2">
        <v>1</v>
      </c>
      <c r="CJ73" s="2">
        <v>2</v>
      </c>
      <c r="CK73" s="2">
        <v>0</v>
      </c>
      <c r="CL73" s="4">
        <v>0.33</v>
      </c>
      <c r="CM73" s="19">
        <f t="shared" si="139"/>
        <v>0</v>
      </c>
      <c r="CO73" s="2" t="s">
        <v>134</v>
      </c>
      <c r="CP73" s="2">
        <v>3</v>
      </c>
      <c r="CQ73" s="2">
        <v>1</v>
      </c>
      <c r="CR73" s="2">
        <v>2</v>
      </c>
      <c r="CS73" s="2">
        <v>0</v>
      </c>
      <c r="CT73" s="4">
        <v>0.33</v>
      </c>
      <c r="CU73" s="19">
        <f t="shared" si="140"/>
        <v>0</v>
      </c>
      <c r="CW73" s="2" t="s">
        <v>134</v>
      </c>
      <c r="CX73" s="2">
        <v>3</v>
      </c>
      <c r="CY73" s="2">
        <v>1</v>
      </c>
      <c r="CZ73" s="2">
        <v>2</v>
      </c>
      <c r="DA73" s="2">
        <v>0</v>
      </c>
      <c r="DB73" s="4">
        <v>0.33</v>
      </c>
      <c r="DC73" s="19">
        <f t="shared" si="141"/>
        <v>0</v>
      </c>
      <c r="DE73" s="2" t="s">
        <v>134</v>
      </c>
      <c r="DF73" s="2">
        <v>3</v>
      </c>
      <c r="DG73" s="2">
        <v>1</v>
      </c>
      <c r="DH73" s="2">
        <v>2</v>
      </c>
      <c r="DI73" s="2">
        <v>0</v>
      </c>
      <c r="DJ73" s="4">
        <v>0.33</v>
      </c>
      <c r="DK73" s="19">
        <f t="shared" si="142"/>
        <v>0</v>
      </c>
      <c r="DM73" s="2" t="s">
        <v>134</v>
      </c>
      <c r="DN73" s="2">
        <v>3</v>
      </c>
      <c r="DO73" s="2">
        <v>3</v>
      </c>
      <c r="DP73" s="2">
        <v>0</v>
      </c>
      <c r="DQ73" s="2">
        <v>0</v>
      </c>
      <c r="DR73" s="4">
        <v>1</v>
      </c>
      <c r="DS73" s="19">
        <f t="shared" si="143"/>
        <v>0.66999999999999993</v>
      </c>
      <c r="DU73" s="2" t="s">
        <v>134</v>
      </c>
      <c r="DV73" s="2">
        <v>3</v>
      </c>
      <c r="DW73" s="2">
        <v>3</v>
      </c>
      <c r="DX73" s="2">
        <v>0</v>
      </c>
      <c r="DY73" s="2">
        <v>0</v>
      </c>
      <c r="DZ73" s="4">
        <v>1</v>
      </c>
      <c r="EA73" s="19">
        <f t="shared" si="144"/>
        <v>0</v>
      </c>
      <c r="EC73" s="2" t="s">
        <v>134</v>
      </c>
      <c r="ED73" s="2">
        <v>3</v>
      </c>
      <c r="EE73" s="2">
        <v>3</v>
      </c>
      <c r="EF73" s="2">
        <v>0</v>
      </c>
      <c r="EG73" s="2">
        <v>0</v>
      </c>
      <c r="EH73" s="4">
        <v>1</v>
      </c>
      <c r="EI73" s="19">
        <f t="shared" si="145"/>
        <v>0</v>
      </c>
      <c r="EK73" s="2" t="s">
        <v>134</v>
      </c>
      <c r="EL73" s="2">
        <v>3</v>
      </c>
      <c r="EM73" s="2">
        <v>3</v>
      </c>
      <c r="EN73" s="2">
        <v>0</v>
      </c>
      <c r="EO73" s="2">
        <v>0</v>
      </c>
      <c r="EP73" s="4">
        <v>1</v>
      </c>
      <c r="EQ73" s="19">
        <f t="shared" si="146"/>
        <v>0</v>
      </c>
      <c r="ES73" s="2" t="s">
        <v>134</v>
      </c>
      <c r="ET73" s="2">
        <v>3</v>
      </c>
      <c r="EU73" s="2">
        <v>3</v>
      </c>
      <c r="EV73" s="2">
        <v>0</v>
      </c>
      <c r="EW73" s="2">
        <v>0</v>
      </c>
      <c r="EX73" s="4">
        <v>1</v>
      </c>
      <c r="EY73" s="19">
        <f t="shared" si="147"/>
        <v>0</v>
      </c>
      <c r="FA73" s="2" t="s">
        <v>134</v>
      </c>
      <c r="FB73" s="25" t="s">
        <v>100</v>
      </c>
      <c r="FC73" s="25" t="s">
        <v>100</v>
      </c>
      <c r="FD73" s="25" t="s">
        <v>100</v>
      </c>
      <c r="FE73" s="25" t="s">
        <v>100</v>
      </c>
      <c r="FF73" s="25" t="s">
        <v>100</v>
      </c>
      <c r="FG73" s="25" t="s">
        <v>100</v>
      </c>
      <c r="FI73" s="2" t="s">
        <v>134</v>
      </c>
      <c r="FJ73" s="25" t="s">
        <v>100</v>
      </c>
      <c r="FK73" s="25" t="s">
        <v>100</v>
      </c>
      <c r="FL73" s="25" t="s">
        <v>100</v>
      </c>
      <c r="FM73" s="25" t="s">
        <v>100</v>
      </c>
      <c r="FN73" s="25" t="s">
        <v>100</v>
      </c>
      <c r="FO73" s="25" t="s">
        <v>100</v>
      </c>
      <c r="FQ73" s="2" t="s">
        <v>134</v>
      </c>
      <c r="FR73" s="25" t="s">
        <v>100</v>
      </c>
      <c r="FS73" s="25" t="s">
        <v>100</v>
      </c>
      <c r="FT73" s="25" t="s">
        <v>100</v>
      </c>
      <c r="FU73" s="25" t="s">
        <v>100</v>
      </c>
      <c r="FV73" s="25" t="s">
        <v>100</v>
      </c>
      <c r="FW73" s="25" t="s">
        <v>100</v>
      </c>
      <c r="FY73" s="2" t="s">
        <v>134</v>
      </c>
      <c r="FZ73" s="25">
        <v>3</v>
      </c>
      <c r="GA73" s="25">
        <v>2</v>
      </c>
      <c r="GB73" s="25">
        <v>1</v>
      </c>
      <c r="GC73" s="25">
        <v>0</v>
      </c>
      <c r="GD73" s="26">
        <f>GA73/FZ73</f>
        <v>0.66666666666666663</v>
      </c>
      <c r="GE73" s="19"/>
      <c r="GG73" s="2" t="s">
        <v>134</v>
      </c>
      <c r="GH73" s="25">
        <v>3</v>
      </c>
      <c r="GI73" s="25">
        <v>2</v>
      </c>
      <c r="GJ73" s="25">
        <v>1</v>
      </c>
      <c r="GK73" s="25">
        <v>0</v>
      </c>
      <c r="GL73" s="26">
        <f>GI73/GH73</f>
        <v>0.66666666666666663</v>
      </c>
      <c r="GO73" s="2" t="s">
        <v>134</v>
      </c>
      <c r="GP73" s="104">
        <v>3</v>
      </c>
      <c r="GQ73" s="104">
        <v>2</v>
      </c>
      <c r="GR73" s="104">
        <v>1</v>
      </c>
      <c r="GS73" s="104">
        <v>0</v>
      </c>
      <c r="GT73" s="105">
        <f>GQ73/GP73</f>
        <v>0.66666666666666663</v>
      </c>
      <c r="GW73" s="2" t="s">
        <v>134</v>
      </c>
      <c r="GX73" s="2">
        <v>3</v>
      </c>
      <c r="GY73" s="2">
        <v>2</v>
      </c>
      <c r="GZ73" s="2">
        <v>1</v>
      </c>
      <c r="HA73" s="2">
        <v>0</v>
      </c>
      <c r="HB73" s="4">
        <v>0.67</v>
      </c>
      <c r="HC73" s="19">
        <f t="shared" si="153"/>
        <v>3.3333333333334103E-3</v>
      </c>
      <c r="HE73" s="2" t="s">
        <v>134</v>
      </c>
      <c r="HF73" s="1">
        <v>3</v>
      </c>
      <c r="HG73" s="1">
        <v>2</v>
      </c>
      <c r="HH73" s="1">
        <v>1</v>
      </c>
      <c r="HI73" s="1">
        <v>0</v>
      </c>
      <c r="HJ73" s="3">
        <v>0.67</v>
      </c>
      <c r="HM73" s="2" t="s">
        <v>84</v>
      </c>
      <c r="HN73" s="2">
        <v>143</v>
      </c>
      <c r="HO73" s="2">
        <v>113</v>
      </c>
      <c r="HP73" s="2">
        <v>16</v>
      </c>
      <c r="HQ73" s="2">
        <v>14</v>
      </c>
      <c r="HR73" s="4">
        <v>0.79</v>
      </c>
      <c r="HS73" s="19">
        <f t="shared" si="151"/>
        <v>0</v>
      </c>
      <c r="HU73" s="2" t="s">
        <v>84</v>
      </c>
      <c r="HV73" s="2">
        <v>143</v>
      </c>
      <c r="HW73" s="2">
        <v>113</v>
      </c>
      <c r="HX73" s="2">
        <v>16</v>
      </c>
      <c r="HY73" s="2">
        <v>14</v>
      </c>
      <c r="HZ73" s="4">
        <v>0.79</v>
      </c>
      <c r="IA73" s="19">
        <f t="shared" si="154"/>
        <v>0</v>
      </c>
      <c r="IC73" s="2" t="s">
        <v>84</v>
      </c>
      <c r="ID73" s="2">
        <v>143</v>
      </c>
      <c r="IE73" s="2">
        <v>113</v>
      </c>
      <c r="IF73" s="2">
        <v>16</v>
      </c>
      <c r="IG73" s="2">
        <v>14</v>
      </c>
      <c r="IH73" s="4">
        <v>0.79</v>
      </c>
      <c r="II73" s="19">
        <f t="shared" si="155"/>
        <v>0</v>
      </c>
      <c r="IK73" s="2" t="s">
        <v>84</v>
      </c>
      <c r="IL73" s="2">
        <v>143</v>
      </c>
      <c r="IM73" s="2">
        <v>113</v>
      </c>
      <c r="IN73" s="2">
        <v>16</v>
      </c>
      <c r="IO73" s="2">
        <v>14</v>
      </c>
      <c r="IP73" s="4">
        <v>0.79</v>
      </c>
      <c r="IQ73" s="19">
        <f t="shared" si="156"/>
        <v>0</v>
      </c>
      <c r="IS73" s="2" t="s">
        <v>84</v>
      </c>
      <c r="IT73" s="2">
        <v>143</v>
      </c>
      <c r="IU73" s="2">
        <v>113</v>
      </c>
      <c r="IV73" s="2">
        <v>16</v>
      </c>
      <c r="IW73" s="2">
        <v>14</v>
      </c>
      <c r="IX73" s="4">
        <v>0.79</v>
      </c>
      <c r="IY73" s="19">
        <f t="shared" si="157"/>
        <v>0</v>
      </c>
      <c r="JA73" s="2" t="s">
        <v>84</v>
      </c>
      <c r="JB73" s="2">
        <v>135</v>
      </c>
      <c r="JC73" s="2">
        <v>114</v>
      </c>
      <c r="JD73" s="2">
        <v>9</v>
      </c>
      <c r="JE73" s="2">
        <v>12</v>
      </c>
      <c r="JF73" s="4">
        <v>0.84</v>
      </c>
      <c r="JG73" s="19">
        <f t="shared" si="158"/>
        <v>4.9999999999999933E-2</v>
      </c>
      <c r="JI73" s="2" t="s">
        <v>84</v>
      </c>
      <c r="JJ73" s="2">
        <v>135</v>
      </c>
      <c r="JK73" s="2">
        <v>114</v>
      </c>
      <c r="JL73" s="2">
        <v>9</v>
      </c>
      <c r="JM73" s="2">
        <v>12</v>
      </c>
      <c r="JN73" s="4">
        <v>0.84</v>
      </c>
      <c r="JO73" s="19">
        <f t="shared" si="159"/>
        <v>0</v>
      </c>
      <c r="JQ73" s="2" t="s">
        <v>84</v>
      </c>
      <c r="JR73" s="2">
        <v>135</v>
      </c>
      <c r="JS73" s="2">
        <v>114</v>
      </c>
      <c r="JT73" s="2">
        <v>9</v>
      </c>
      <c r="JU73" s="2">
        <v>12</v>
      </c>
      <c r="JV73" s="4">
        <v>0.84</v>
      </c>
      <c r="JW73" s="19">
        <f t="shared" si="160"/>
        <v>0</v>
      </c>
      <c r="JY73" s="2" t="s">
        <v>84</v>
      </c>
      <c r="JZ73" s="2">
        <v>135</v>
      </c>
      <c r="KA73" s="2">
        <v>114</v>
      </c>
      <c r="KB73" s="2">
        <v>9</v>
      </c>
      <c r="KC73" s="2">
        <v>12</v>
      </c>
      <c r="KD73" s="4">
        <v>0.84</v>
      </c>
      <c r="KE73" s="19">
        <f t="shared" si="161"/>
        <v>0</v>
      </c>
      <c r="KG73" s="2" t="s">
        <v>84</v>
      </c>
      <c r="KH73" s="2">
        <v>135</v>
      </c>
      <c r="KI73" s="2">
        <v>114</v>
      </c>
      <c r="KJ73" s="2">
        <v>9</v>
      </c>
      <c r="KK73" s="2">
        <v>12</v>
      </c>
      <c r="KL73" s="4">
        <v>0.84</v>
      </c>
      <c r="KM73" s="19">
        <f t="shared" si="162"/>
        <v>0</v>
      </c>
      <c r="KO73" s="2" t="s">
        <v>84</v>
      </c>
      <c r="KP73" s="2">
        <v>135</v>
      </c>
      <c r="KQ73" s="2">
        <v>114</v>
      </c>
      <c r="KR73" s="2">
        <v>9</v>
      </c>
      <c r="KS73" s="2">
        <v>12</v>
      </c>
      <c r="KT73" s="4">
        <v>0.84</v>
      </c>
      <c r="KU73" s="19">
        <f t="shared" si="163"/>
        <v>0</v>
      </c>
      <c r="KW73" s="2" t="s">
        <v>84</v>
      </c>
      <c r="KX73" s="2">
        <v>135</v>
      </c>
      <c r="KY73" s="2">
        <v>114</v>
      </c>
      <c r="KZ73" s="2">
        <v>9</v>
      </c>
      <c r="LA73" s="2">
        <v>12</v>
      </c>
      <c r="LB73" s="4">
        <v>0.84</v>
      </c>
      <c r="LC73" s="19">
        <f t="shared" si="164"/>
        <v>0</v>
      </c>
      <c r="LE73" s="2" t="s">
        <v>84</v>
      </c>
      <c r="LF73" s="2">
        <v>135</v>
      </c>
      <c r="LG73" s="2">
        <v>114</v>
      </c>
      <c r="LH73" s="2">
        <v>9</v>
      </c>
      <c r="LI73" s="2">
        <v>12</v>
      </c>
      <c r="LJ73" s="4">
        <v>0.84</v>
      </c>
      <c r="LK73" s="19">
        <f t="shared" si="165"/>
        <v>0</v>
      </c>
      <c r="LM73" s="2" t="s">
        <v>84</v>
      </c>
      <c r="LN73" s="2">
        <v>135</v>
      </c>
      <c r="LO73" s="2">
        <v>114</v>
      </c>
      <c r="LP73" s="2">
        <v>9</v>
      </c>
      <c r="LQ73" s="7">
        <v>12</v>
      </c>
      <c r="LR73" s="4">
        <f>LO73/LN73</f>
        <v>0.84444444444444444</v>
      </c>
      <c r="LS73" s="19">
        <f t="shared" si="166"/>
        <v>4.4444444444444731E-3</v>
      </c>
      <c r="LT73" s="18" t="s">
        <v>119</v>
      </c>
      <c r="LU73" s="2" t="s">
        <v>84</v>
      </c>
      <c r="LV73" s="2">
        <v>135</v>
      </c>
      <c r="LW73" s="2">
        <v>112</v>
      </c>
      <c r="LX73" s="2">
        <v>9</v>
      </c>
      <c r="LY73" s="7">
        <v>14</v>
      </c>
      <c r="LZ73" s="4">
        <v>0.83</v>
      </c>
      <c r="MA73" s="19">
        <f t="shared" si="167"/>
        <v>-1.4444444444444482E-2</v>
      </c>
      <c r="MC73" s="2" t="s">
        <v>84</v>
      </c>
      <c r="MD73" s="2">
        <v>135</v>
      </c>
      <c r="ME73" s="2">
        <v>112</v>
      </c>
      <c r="MF73" s="2">
        <v>9</v>
      </c>
      <c r="MG73" s="85">
        <v>14</v>
      </c>
      <c r="MH73" s="4">
        <f t="shared" si="168"/>
        <v>0.82962962962962961</v>
      </c>
      <c r="MI73" s="19">
        <f t="shared" si="169"/>
        <v>-3.7037037037035425E-4</v>
      </c>
      <c r="MK73" s="2" t="s">
        <v>84</v>
      </c>
      <c r="ML73" s="2">
        <v>135</v>
      </c>
      <c r="MM73" s="2">
        <v>112</v>
      </c>
      <c r="MN73" s="2">
        <v>9</v>
      </c>
      <c r="MO73" s="2">
        <v>14</v>
      </c>
      <c r="MP73" s="4">
        <v>0.83</v>
      </c>
      <c r="MQ73" s="19">
        <f t="shared" si="170"/>
        <v>3.7037037037035425E-4</v>
      </c>
      <c r="MS73" s="2" t="s">
        <v>84</v>
      </c>
      <c r="MT73" s="2">
        <v>135</v>
      </c>
      <c r="MU73" s="2">
        <v>112</v>
      </c>
      <c r="MV73" s="2">
        <v>9</v>
      </c>
      <c r="MW73" s="2">
        <v>14</v>
      </c>
      <c r="MX73" s="4">
        <v>0.83</v>
      </c>
      <c r="MY73" s="19">
        <f t="shared" si="171"/>
        <v>0</v>
      </c>
      <c r="NA73" s="2" t="s">
        <v>84</v>
      </c>
      <c r="NB73" s="2">
        <v>135</v>
      </c>
      <c r="NC73" s="2">
        <v>112</v>
      </c>
      <c r="ND73" s="2">
        <v>9</v>
      </c>
      <c r="NE73" s="2">
        <v>14</v>
      </c>
      <c r="NF73" s="4">
        <v>0.83</v>
      </c>
      <c r="NG73" s="19">
        <f t="shared" si="172"/>
        <v>0</v>
      </c>
      <c r="NI73" s="2" t="s">
        <v>84</v>
      </c>
      <c r="NJ73" s="2">
        <v>135</v>
      </c>
      <c r="NK73" s="2">
        <v>113</v>
      </c>
      <c r="NL73" s="2">
        <v>9</v>
      </c>
      <c r="NM73" s="2">
        <v>13</v>
      </c>
      <c r="NN73" s="4">
        <v>0.84</v>
      </c>
      <c r="NO73" s="19">
        <f t="shared" si="173"/>
        <v>1.0000000000000009E-2</v>
      </c>
      <c r="NQ73" s="2" t="s">
        <v>84</v>
      </c>
      <c r="NR73" s="2">
        <v>135</v>
      </c>
      <c r="NS73" s="2">
        <v>112</v>
      </c>
      <c r="NT73" s="2">
        <v>9</v>
      </c>
      <c r="NU73" s="2">
        <v>14</v>
      </c>
      <c r="NV73" s="4">
        <v>0.83</v>
      </c>
      <c r="NW73" s="19">
        <f t="shared" si="174"/>
        <v>-1.0000000000000009E-2</v>
      </c>
      <c r="NX73" s="18" t="s">
        <v>119</v>
      </c>
      <c r="NY73" s="2" t="s">
        <v>84</v>
      </c>
      <c r="NZ73" s="2">
        <v>135</v>
      </c>
      <c r="OA73" s="2">
        <v>110</v>
      </c>
      <c r="OB73" s="7">
        <v>11</v>
      </c>
      <c r="OC73" s="2">
        <v>14</v>
      </c>
      <c r="OD73" s="4">
        <v>0.81</v>
      </c>
      <c r="OE73" s="19">
        <f t="shared" si="175"/>
        <v>-1.9999999999999907E-2</v>
      </c>
      <c r="OF73" s="18" t="s">
        <v>243</v>
      </c>
      <c r="OG73" s="2" t="s">
        <v>84</v>
      </c>
      <c r="OH73" s="2">
        <v>135</v>
      </c>
      <c r="OI73" s="2">
        <v>112</v>
      </c>
      <c r="OJ73" s="2">
        <v>9</v>
      </c>
      <c r="OK73" s="2">
        <v>14</v>
      </c>
      <c r="OL73" s="4">
        <v>0.83</v>
      </c>
      <c r="OM73" s="19">
        <f t="shared" si="138"/>
        <v>1.9999999999999907E-2</v>
      </c>
      <c r="OO73" s="2" t="s">
        <v>84</v>
      </c>
      <c r="OP73" s="2">
        <v>135</v>
      </c>
      <c r="OQ73" s="2">
        <v>113</v>
      </c>
      <c r="OR73" s="2">
        <v>8</v>
      </c>
      <c r="OS73" s="2">
        <v>14</v>
      </c>
      <c r="OT73" s="4">
        <f t="shared" si="176"/>
        <v>0.83703703703703702</v>
      </c>
      <c r="OU73" s="19">
        <f t="shared" si="177"/>
        <v>7.0370370370370638E-3</v>
      </c>
      <c r="OW73" s="129" t="s">
        <v>84</v>
      </c>
      <c r="OX73" s="129">
        <v>135</v>
      </c>
      <c r="OY73" s="129">
        <v>112</v>
      </c>
      <c r="OZ73" s="129">
        <v>9</v>
      </c>
      <c r="PA73" s="129">
        <v>14</v>
      </c>
      <c r="PB73" s="135">
        <v>0.83</v>
      </c>
      <c r="PC73" s="132">
        <v>0</v>
      </c>
      <c r="PD73" s="129"/>
      <c r="PE73" s="129" t="s">
        <v>84</v>
      </c>
      <c r="PF73" s="129">
        <v>135</v>
      </c>
      <c r="PG73" s="129">
        <v>113</v>
      </c>
      <c r="PH73" s="129">
        <v>9</v>
      </c>
      <c r="PI73" s="129">
        <v>13</v>
      </c>
      <c r="PJ73" s="135">
        <v>0.84</v>
      </c>
      <c r="PK73" s="132">
        <v>1.0000000000000009E-2</v>
      </c>
      <c r="PM73" s="156" t="s">
        <v>84</v>
      </c>
      <c r="PN73" s="156">
        <v>135</v>
      </c>
      <c r="PO73" s="156">
        <v>113</v>
      </c>
      <c r="PP73" s="156">
        <v>9</v>
      </c>
      <c r="PQ73" s="156">
        <v>13</v>
      </c>
      <c r="PR73" s="162">
        <v>0.84</v>
      </c>
      <c r="PS73" s="132">
        <f t="shared" si="178"/>
        <v>0</v>
      </c>
      <c r="PT73" s="121"/>
      <c r="PU73" s="156" t="s">
        <v>84</v>
      </c>
      <c r="PV73" s="156">
        <v>134</v>
      </c>
      <c r="PW73" s="156">
        <v>113</v>
      </c>
      <c r="PX73" s="156">
        <v>10</v>
      </c>
      <c r="PY73" s="156">
        <v>11</v>
      </c>
      <c r="PZ73" s="162">
        <v>0.97</v>
      </c>
      <c r="QA73" s="132">
        <f t="shared" si="179"/>
        <v>0.13</v>
      </c>
      <c r="QB73" s="121"/>
      <c r="QC73" s="156" t="s">
        <v>84</v>
      </c>
      <c r="QD73" s="156">
        <v>134</v>
      </c>
      <c r="QE73" s="156">
        <v>113</v>
      </c>
      <c r="QF73" s="156">
        <v>10</v>
      </c>
      <c r="QG73" s="156">
        <v>11</v>
      </c>
      <c r="QH73" s="162">
        <v>0.84</v>
      </c>
      <c r="QI73" s="132">
        <f>QH73-PZ73</f>
        <v>-0.13</v>
      </c>
      <c r="QJ73" s="121"/>
      <c r="QK73" s="156" t="s">
        <v>84</v>
      </c>
      <c r="QL73" s="156">
        <v>134</v>
      </c>
      <c r="QM73" s="156">
        <v>113</v>
      </c>
      <c r="QN73" s="156">
        <v>10</v>
      </c>
      <c r="QO73" s="156">
        <v>11</v>
      </c>
      <c r="QP73" s="162">
        <v>0.84</v>
      </c>
      <c r="QQ73" s="132">
        <f t="shared" si="180"/>
        <v>0</v>
      </c>
      <c r="QR73" s="121"/>
      <c r="QS73" s="156" t="s">
        <v>84</v>
      </c>
      <c r="QT73" s="156">
        <v>134</v>
      </c>
      <c r="QU73" s="156">
        <v>109</v>
      </c>
      <c r="QV73" s="156">
        <v>12</v>
      </c>
      <c r="QW73" s="156">
        <v>13</v>
      </c>
      <c r="QX73" s="162">
        <v>0.81</v>
      </c>
      <c r="QY73" s="158">
        <f t="shared" si="181"/>
        <v>-2.9999999999999916E-2</v>
      </c>
      <c r="QZ73" s="121"/>
      <c r="RA73" s="156" t="s">
        <v>84</v>
      </c>
      <c r="RB73" s="156">
        <v>134</v>
      </c>
      <c r="RC73" s="156">
        <v>111</v>
      </c>
      <c r="RD73" s="156">
        <v>10</v>
      </c>
      <c r="RE73" s="156">
        <v>13</v>
      </c>
      <c r="RF73" s="162">
        <v>0.83</v>
      </c>
      <c r="RG73" s="132">
        <f t="shared" si="182"/>
        <v>1.9999999999999907E-2</v>
      </c>
      <c r="RH73" s="121">
        <v>-2</v>
      </c>
      <c r="RI73" s="121"/>
      <c r="RJ73" s="156" t="s">
        <v>84</v>
      </c>
      <c r="RK73" s="156">
        <v>134</v>
      </c>
      <c r="RL73" s="156">
        <v>112</v>
      </c>
      <c r="RM73" s="156">
        <v>9</v>
      </c>
      <c r="RN73" s="156">
        <v>13</v>
      </c>
      <c r="RO73" s="162">
        <f t="shared" si="183"/>
        <v>0.83582089552238803</v>
      </c>
      <c r="RP73" s="132">
        <f t="shared" si="184"/>
        <v>5.8208955223880698E-3</v>
      </c>
      <c r="RQ73" s="121"/>
      <c r="RR73" s="121"/>
      <c r="RS73" s="121"/>
      <c r="RT73" s="121"/>
      <c r="RU73" s="121"/>
      <c r="RV73" s="121"/>
      <c r="RW73" s="132"/>
      <c r="RX73" s="121"/>
      <c r="RY73" s="121"/>
      <c r="RZ73" s="121"/>
      <c r="SA73" s="121"/>
      <c r="SB73" s="121"/>
      <c r="SC73" s="121"/>
      <c r="SD73" s="132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U73" s="157" t="s">
        <v>84</v>
      </c>
      <c r="SV73" s="157">
        <v>134</v>
      </c>
      <c r="SW73" s="157">
        <v>108</v>
      </c>
      <c r="SX73" s="157">
        <v>13</v>
      </c>
      <c r="SY73" s="157">
        <v>13</v>
      </c>
      <c r="SZ73" s="158">
        <f t="shared" si="185"/>
        <v>0.80597014925373134</v>
      </c>
      <c r="TA73" s="132">
        <f t="shared" si="186"/>
        <v>-2.9850746268656692E-2</v>
      </c>
      <c r="TC73" s="157" t="s">
        <v>84</v>
      </c>
      <c r="TD73" s="157">
        <v>134</v>
      </c>
      <c r="TE73" s="157">
        <v>106</v>
      </c>
      <c r="TF73" s="157">
        <v>13</v>
      </c>
      <c r="TG73" s="157">
        <v>15</v>
      </c>
      <c r="TH73" s="158">
        <f t="shared" si="187"/>
        <v>0.79104477611940294</v>
      </c>
      <c r="TI73" s="132">
        <f t="shared" si="188"/>
        <v>-1.4925373134328401E-2</v>
      </c>
      <c r="TK73" s="157" t="s">
        <v>84</v>
      </c>
      <c r="TL73" s="157">
        <v>134</v>
      </c>
      <c r="TM73" s="157">
        <v>109</v>
      </c>
      <c r="TN73" s="157">
        <v>13</v>
      </c>
      <c r="TO73" s="157">
        <v>12</v>
      </c>
      <c r="TP73" s="158">
        <f t="shared" si="189"/>
        <v>0.81343283582089554</v>
      </c>
      <c r="TQ73" s="132">
        <f t="shared" si="190"/>
        <v>2.2388059701492602E-2</v>
      </c>
      <c r="TS73" s="157" t="s">
        <v>84</v>
      </c>
      <c r="TT73" s="157">
        <v>134</v>
      </c>
      <c r="TU73" s="157">
        <v>112</v>
      </c>
      <c r="TV73" s="157">
        <v>13</v>
      </c>
      <c r="TW73" s="157">
        <v>9</v>
      </c>
      <c r="TX73" s="158">
        <f t="shared" si="191"/>
        <v>0.83582089552238803</v>
      </c>
      <c r="TY73" s="132">
        <f t="shared" si="192"/>
        <v>2.2388059701492491E-2</v>
      </c>
      <c r="UA73" s="157" t="s">
        <v>84</v>
      </c>
      <c r="UB73" s="157">
        <v>134</v>
      </c>
      <c r="UC73" s="157">
        <v>110</v>
      </c>
      <c r="UD73" s="157">
        <v>13</v>
      </c>
      <c r="UE73" s="157">
        <v>11</v>
      </c>
      <c r="UF73" s="158">
        <f t="shared" si="193"/>
        <v>0.82089552238805974</v>
      </c>
      <c r="UG73" s="132">
        <f t="shared" si="194"/>
        <v>-1.492537313432829E-2</v>
      </c>
      <c r="UI73" s="157" t="s">
        <v>84</v>
      </c>
      <c r="UJ73" s="157">
        <v>134</v>
      </c>
      <c r="UK73" s="157">
        <v>112</v>
      </c>
      <c r="UL73" s="157">
        <v>13</v>
      </c>
      <c r="UM73" s="157">
        <v>9</v>
      </c>
      <c r="UN73" s="158">
        <f>UK73/UJ73</f>
        <v>0.83582089552238803</v>
      </c>
      <c r="UO73" s="132">
        <f t="shared" si="196"/>
        <v>1.492537313432829E-2</v>
      </c>
      <c r="UQ73" s="157" t="s">
        <v>84</v>
      </c>
      <c r="UR73" s="157">
        <v>134</v>
      </c>
      <c r="US73" s="157">
        <v>112</v>
      </c>
      <c r="UT73" s="157">
        <v>13</v>
      </c>
      <c r="UU73" s="157">
        <v>9</v>
      </c>
      <c r="UV73" s="158">
        <f t="shared" si="197"/>
        <v>0.83582089552238803</v>
      </c>
      <c r="UW73" s="132">
        <f t="shared" si="198"/>
        <v>0</v>
      </c>
      <c r="UY73" s="157" t="s">
        <v>84</v>
      </c>
      <c r="UZ73" s="157">
        <v>134</v>
      </c>
      <c r="VA73" s="157">
        <v>112</v>
      </c>
      <c r="VB73" s="157">
        <v>13</v>
      </c>
      <c r="VC73" s="157">
        <v>9</v>
      </c>
      <c r="VD73" s="158">
        <f t="shared" si="199"/>
        <v>0.83582089552238803</v>
      </c>
      <c r="VE73" s="132">
        <f t="shared" si="200"/>
        <v>0</v>
      </c>
      <c r="VG73" s="157" t="s">
        <v>84</v>
      </c>
      <c r="VH73" s="157">
        <v>134</v>
      </c>
      <c r="VI73" s="157">
        <v>112</v>
      </c>
      <c r="VJ73" s="157">
        <v>13</v>
      </c>
      <c r="VK73" s="157">
        <v>9</v>
      </c>
      <c r="VL73" s="158">
        <f t="shared" si="201"/>
        <v>0.83582089552238803</v>
      </c>
      <c r="VM73" s="132">
        <f t="shared" si="202"/>
        <v>0</v>
      </c>
      <c r="VO73" s="157" t="s">
        <v>84</v>
      </c>
      <c r="VP73" s="157">
        <v>134</v>
      </c>
      <c r="VQ73" s="157">
        <v>112</v>
      </c>
      <c r="VR73" s="157">
        <v>13</v>
      </c>
      <c r="VS73" s="157">
        <v>9</v>
      </c>
      <c r="VT73" s="158">
        <f t="shared" si="203"/>
        <v>0.83582089552238803</v>
      </c>
      <c r="VU73" s="132">
        <f t="shared" si="204"/>
        <v>0</v>
      </c>
      <c r="VW73" s="157" t="s">
        <v>84</v>
      </c>
      <c r="VX73" s="157">
        <v>134</v>
      </c>
      <c r="VY73" s="157">
        <v>112</v>
      </c>
      <c r="VZ73" s="157">
        <v>13</v>
      </c>
      <c r="WA73" s="157">
        <v>9</v>
      </c>
      <c r="WB73" s="158">
        <f t="shared" si="205"/>
        <v>0.83582089552238803</v>
      </c>
      <c r="WC73" s="132">
        <f t="shared" si="206"/>
        <v>0</v>
      </c>
      <c r="WE73" s="157" t="s">
        <v>84</v>
      </c>
      <c r="WF73" s="157">
        <v>134</v>
      </c>
      <c r="WG73" s="157">
        <v>112</v>
      </c>
      <c r="WH73" s="157">
        <v>13</v>
      </c>
      <c r="WI73" s="157">
        <v>9</v>
      </c>
      <c r="WJ73" s="158">
        <f t="shared" si="112"/>
        <v>0.83582089552238803</v>
      </c>
      <c r="WK73" s="132">
        <f t="shared" si="113"/>
        <v>0</v>
      </c>
      <c r="WM73" s="157" t="s">
        <v>84</v>
      </c>
      <c r="WN73" s="157">
        <v>134</v>
      </c>
      <c r="WO73" s="157">
        <v>112</v>
      </c>
      <c r="WP73" s="157">
        <v>13</v>
      </c>
      <c r="WQ73" s="157">
        <v>9</v>
      </c>
      <c r="WR73" s="158">
        <f t="shared" si="207"/>
        <v>0.83582089552238803</v>
      </c>
      <c r="WS73" s="132">
        <f t="shared" si="208"/>
        <v>0</v>
      </c>
      <c r="WU73" s="157" t="s">
        <v>84</v>
      </c>
      <c r="WV73" s="157">
        <v>134</v>
      </c>
      <c r="WW73" s="157">
        <v>112</v>
      </c>
      <c r="WX73" s="157">
        <v>13</v>
      </c>
      <c r="WY73" s="157">
        <v>9</v>
      </c>
      <c r="WZ73" s="158">
        <f t="shared" si="209"/>
        <v>0.83582089552238803</v>
      </c>
      <c r="XA73" s="132">
        <f t="shared" si="210"/>
        <v>0</v>
      </c>
      <c r="XC73" s="157" t="s">
        <v>84</v>
      </c>
      <c r="XD73" s="157">
        <v>134</v>
      </c>
      <c r="XE73" s="157">
        <v>112</v>
      </c>
      <c r="XF73" s="157">
        <v>13</v>
      </c>
      <c r="XG73" s="157">
        <v>9</v>
      </c>
      <c r="XH73" s="158">
        <f t="shared" si="211"/>
        <v>0.83582089552238803</v>
      </c>
      <c r="XI73" s="132">
        <f t="shared" si="212"/>
        <v>0</v>
      </c>
      <c r="XK73" s="157" t="s">
        <v>84</v>
      </c>
      <c r="XL73" s="157">
        <v>134</v>
      </c>
      <c r="XM73" s="157">
        <v>112</v>
      </c>
      <c r="XN73" s="157">
        <v>13</v>
      </c>
      <c r="XO73" s="157">
        <v>9</v>
      </c>
      <c r="XP73" s="158">
        <f t="shared" si="213"/>
        <v>0.83582089552238803</v>
      </c>
      <c r="XQ73" s="132">
        <f t="shared" si="214"/>
        <v>0</v>
      </c>
      <c r="XS73" s="157" t="s">
        <v>84</v>
      </c>
      <c r="XT73" s="157">
        <v>134</v>
      </c>
      <c r="XU73" s="157">
        <v>112</v>
      </c>
      <c r="XV73" s="157">
        <v>13</v>
      </c>
      <c r="XW73" s="157">
        <v>9</v>
      </c>
      <c r="XX73" s="158">
        <f t="shared" si="215"/>
        <v>0.83582089552238803</v>
      </c>
      <c r="XY73" s="132">
        <f t="shared" si="216"/>
        <v>0</v>
      </c>
      <c r="YA73" s="157" t="s">
        <v>84</v>
      </c>
      <c r="YB73" s="157">
        <v>134</v>
      </c>
      <c r="YC73" s="157">
        <v>112</v>
      </c>
      <c r="YD73" s="157">
        <v>13</v>
      </c>
      <c r="YE73" s="157">
        <v>9</v>
      </c>
      <c r="YF73" s="158">
        <f t="shared" si="217"/>
        <v>0.83582089552238803</v>
      </c>
      <c r="YG73" s="132">
        <f t="shared" si="218"/>
        <v>0</v>
      </c>
      <c r="YI73" s="157" t="s">
        <v>84</v>
      </c>
      <c r="YJ73" s="157">
        <v>134</v>
      </c>
      <c r="YK73" s="157">
        <v>112</v>
      </c>
      <c r="YL73" s="157">
        <v>13</v>
      </c>
      <c r="YM73" s="157">
        <v>9</v>
      </c>
      <c r="YN73" s="158">
        <f t="shared" si="219"/>
        <v>0.83582089552238803</v>
      </c>
      <c r="YO73" s="132">
        <f t="shared" si="220"/>
        <v>0</v>
      </c>
      <c r="YQ73" s="157" t="s">
        <v>84</v>
      </c>
      <c r="YR73" s="157">
        <v>134</v>
      </c>
      <c r="YS73" s="157">
        <v>112</v>
      </c>
      <c r="YT73" s="157">
        <v>13</v>
      </c>
      <c r="YU73" s="157">
        <v>9</v>
      </c>
      <c r="YV73" s="158">
        <f t="shared" si="221"/>
        <v>0.83582089552238803</v>
      </c>
      <c r="YW73" s="132">
        <f t="shared" si="222"/>
        <v>0</v>
      </c>
      <c r="YY73" s="157" t="s">
        <v>84</v>
      </c>
      <c r="YZ73" s="157">
        <v>134</v>
      </c>
      <c r="ZA73" s="157">
        <v>112</v>
      </c>
      <c r="ZB73" s="157">
        <v>13</v>
      </c>
      <c r="ZC73" s="157">
        <v>9</v>
      </c>
      <c r="ZD73" s="158">
        <f t="shared" si="223"/>
        <v>0.83582089552238803</v>
      </c>
      <c r="ZE73" s="132">
        <f t="shared" si="224"/>
        <v>0</v>
      </c>
      <c r="ZG73" s="157" t="s">
        <v>84</v>
      </c>
      <c r="ZH73" s="157">
        <v>134</v>
      </c>
      <c r="ZI73" s="157">
        <v>112</v>
      </c>
      <c r="ZJ73" s="157">
        <v>13</v>
      </c>
      <c r="ZK73" s="157">
        <v>9</v>
      </c>
      <c r="ZL73" s="158">
        <f t="shared" si="225"/>
        <v>0.83582089552238803</v>
      </c>
      <c r="ZM73" s="132">
        <f t="shared" si="226"/>
        <v>0</v>
      </c>
      <c r="ZO73" s="157" t="s">
        <v>84</v>
      </c>
      <c r="ZP73" s="157">
        <v>134</v>
      </c>
      <c r="ZQ73" s="159">
        <v>112</v>
      </c>
      <c r="ZR73" s="157">
        <v>13</v>
      </c>
      <c r="ZS73" s="159">
        <v>9</v>
      </c>
      <c r="ZT73" s="158">
        <f t="shared" si="227"/>
        <v>0.83582089552238803</v>
      </c>
      <c r="ZU73" s="132">
        <f t="shared" si="228"/>
        <v>0</v>
      </c>
      <c r="ZW73" s="157" t="s">
        <v>84</v>
      </c>
      <c r="ZX73" s="157">
        <v>134</v>
      </c>
      <c r="ZY73" s="159">
        <v>112</v>
      </c>
      <c r="ZZ73" s="157">
        <v>13</v>
      </c>
      <c r="AAA73" s="159">
        <v>9</v>
      </c>
      <c r="AAB73" s="158">
        <f t="shared" si="229"/>
        <v>0.83582089552238803</v>
      </c>
      <c r="AAC73" s="132">
        <f t="shared" si="230"/>
        <v>0</v>
      </c>
      <c r="AAE73" s="157" t="s">
        <v>84</v>
      </c>
      <c r="AAF73" s="157">
        <v>134</v>
      </c>
      <c r="AAG73" s="159">
        <v>112</v>
      </c>
      <c r="AAH73" s="157">
        <v>13</v>
      </c>
      <c r="AAI73" s="159">
        <v>9</v>
      </c>
      <c r="AAJ73" s="158">
        <f t="shared" si="231"/>
        <v>0.83582089552238803</v>
      </c>
      <c r="AAK73" s="132">
        <f t="shared" si="232"/>
        <v>0</v>
      </c>
    </row>
    <row r="74" spans="1:713" ht="15">
      <c r="BY74" s="60"/>
      <c r="BZ74" s="60"/>
      <c r="CA74" s="61"/>
      <c r="CB74" s="62"/>
      <c r="CC74" s="60"/>
      <c r="CD74" s="63"/>
      <c r="CG74" s="2"/>
      <c r="CH74" s="2"/>
      <c r="CI74" s="2"/>
      <c r="CJ74" s="2"/>
      <c r="CK74" s="2"/>
      <c r="CL74" s="4"/>
      <c r="CM74" s="19"/>
      <c r="CO74" s="2"/>
      <c r="CP74" s="2"/>
      <c r="CQ74" s="2"/>
      <c r="CR74" s="2"/>
      <c r="CS74" s="2"/>
      <c r="CT74" s="4"/>
      <c r="CU74" s="19"/>
      <c r="CW74" s="2"/>
      <c r="CX74" s="2"/>
      <c r="CY74" s="2"/>
      <c r="CZ74" s="2"/>
      <c r="DA74" s="2"/>
      <c r="DB74" s="4"/>
      <c r="DC74" s="19"/>
      <c r="DE74" s="2" t="s">
        <v>141</v>
      </c>
      <c r="DF74" s="2">
        <v>265</v>
      </c>
      <c r="DG74" s="2">
        <v>265</v>
      </c>
      <c r="DH74" s="2">
        <v>0</v>
      </c>
      <c r="DI74" s="2">
        <v>0</v>
      </c>
      <c r="DJ74" s="4">
        <v>1</v>
      </c>
      <c r="DK74" s="19"/>
      <c r="DM74" s="18" t="s">
        <v>144</v>
      </c>
      <c r="DN74" s="18">
        <v>265</v>
      </c>
      <c r="DO74" s="18">
        <v>265</v>
      </c>
      <c r="DP74" s="18">
        <v>0</v>
      </c>
      <c r="DQ74" s="18">
        <v>0</v>
      </c>
      <c r="DR74" s="19">
        <v>1</v>
      </c>
      <c r="DS74" s="19">
        <f t="shared" si="143"/>
        <v>0</v>
      </c>
      <c r="DU74" s="72" t="s">
        <v>144</v>
      </c>
      <c r="DV74" s="58">
        <v>265</v>
      </c>
      <c r="DW74" s="58">
        <v>179</v>
      </c>
      <c r="DX74" s="58">
        <v>86</v>
      </c>
      <c r="DY74" s="58">
        <v>0</v>
      </c>
      <c r="DZ74" s="59">
        <v>0.68</v>
      </c>
      <c r="EA74" s="59">
        <f t="shared" si="144"/>
        <v>-0.31999999999999995</v>
      </c>
      <c r="EB74" s="58"/>
      <c r="EC74" s="72" t="s">
        <v>144</v>
      </c>
      <c r="ED74" s="18">
        <v>265</v>
      </c>
      <c r="EE74" s="18">
        <v>11</v>
      </c>
      <c r="EF74" s="18">
        <v>254</v>
      </c>
      <c r="EG74" s="18">
        <v>0</v>
      </c>
      <c r="EH74" s="19">
        <v>0.04</v>
      </c>
      <c r="EI74" s="19">
        <f t="shared" si="145"/>
        <v>-0.64</v>
      </c>
      <c r="EK74" s="72" t="s">
        <v>144</v>
      </c>
      <c r="EL74" s="39">
        <v>265</v>
      </c>
      <c r="EM74" s="39">
        <v>11</v>
      </c>
      <c r="EN74" s="39">
        <v>254</v>
      </c>
      <c r="EO74" s="39">
        <v>0</v>
      </c>
      <c r="EP74" s="23">
        <v>0.04</v>
      </c>
      <c r="EQ74" s="23">
        <f t="shared" si="146"/>
        <v>0</v>
      </c>
      <c r="ES74" s="72" t="s">
        <v>144</v>
      </c>
      <c r="ET74" s="18">
        <v>265</v>
      </c>
      <c r="EU74" s="18">
        <v>7</v>
      </c>
      <c r="EV74" s="18">
        <v>258</v>
      </c>
      <c r="EW74" s="18">
        <v>0</v>
      </c>
      <c r="EX74" s="19">
        <v>0.03</v>
      </c>
      <c r="EY74" s="19">
        <f t="shared" si="147"/>
        <v>-1.0000000000000002E-2</v>
      </c>
      <c r="FA74" s="72" t="s">
        <v>144</v>
      </c>
      <c r="FB74" s="18">
        <v>265</v>
      </c>
      <c r="FC74" s="18">
        <v>13</v>
      </c>
      <c r="FD74" s="18">
        <v>252</v>
      </c>
      <c r="FE74" s="18">
        <v>0</v>
      </c>
      <c r="FF74" s="19">
        <v>0.05</v>
      </c>
      <c r="FG74" s="19">
        <f>FF74-EX74</f>
        <v>2.0000000000000004E-2</v>
      </c>
      <c r="FI74" s="72" t="s">
        <v>144</v>
      </c>
      <c r="FJ74" s="18">
        <v>265</v>
      </c>
      <c r="FK74" s="18">
        <v>15</v>
      </c>
      <c r="FL74" s="18">
        <v>250</v>
      </c>
      <c r="FM74" s="18">
        <v>0</v>
      </c>
      <c r="FN74" s="19">
        <f>FK74/FJ74</f>
        <v>5.6603773584905662E-2</v>
      </c>
      <c r="FO74" s="19">
        <f>FN74-FF74</f>
        <v>6.6037735849056589E-3</v>
      </c>
      <c r="FQ74" s="72" t="s">
        <v>144</v>
      </c>
      <c r="FR74" s="18">
        <v>265</v>
      </c>
      <c r="FS74" s="18">
        <v>265</v>
      </c>
      <c r="FT74" s="18">
        <v>0</v>
      </c>
      <c r="FU74" s="18">
        <v>0</v>
      </c>
      <c r="FV74" s="19">
        <v>1</v>
      </c>
      <c r="FY74" s="72" t="s">
        <v>144</v>
      </c>
      <c r="FZ74" s="18">
        <v>265</v>
      </c>
      <c r="GA74" s="18">
        <v>265</v>
      </c>
      <c r="GB74" s="18">
        <v>0</v>
      </c>
      <c r="GC74" s="18">
        <v>0</v>
      </c>
      <c r="GD74" s="19">
        <v>1</v>
      </c>
      <c r="GE74" s="19">
        <f t="shared" si="152"/>
        <v>0</v>
      </c>
      <c r="GG74" s="72" t="s">
        <v>144</v>
      </c>
      <c r="GH74" s="39">
        <v>265</v>
      </c>
      <c r="GI74" s="39">
        <v>265</v>
      </c>
      <c r="GJ74" s="39">
        <v>0</v>
      </c>
      <c r="GK74" s="39">
        <v>0</v>
      </c>
      <c r="GL74" s="23">
        <v>1</v>
      </c>
      <c r="GO74" s="72" t="s">
        <v>144</v>
      </c>
      <c r="GP74" s="39">
        <v>265</v>
      </c>
      <c r="GQ74" s="39">
        <v>265</v>
      </c>
      <c r="GR74" s="39">
        <v>0</v>
      </c>
      <c r="GS74" s="39">
        <v>0</v>
      </c>
      <c r="GT74" s="23">
        <v>1</v>
      </c>
      <c r="HM74" s="2" t="s">
        <v>133</v>
      </c>
      <c r="HN74" s="2">
        <v>5</v>
      </c>
      <c r="HO74" s="2">
        <v>5</v>
      </c>
      <c r="HP74" s="2">
        <v>0</v>
      </c>
      <c r="HQ74" s="2">
        <v>0</v>
      </c>
      <c r="HR74" s="4">
        <v>1</v>
      </c>
      <c r="HS74" s="19">
        <f>HR74-HJ71</f>
        <v>0</v>
      </c>
      <c r="HV74" s="18">
        <f>SUM(HV3:HV73)</f>
        <v>7653</v>
      </c>
      <c r="HW74" s="18">
        <f>SUM(HW3:HW73)</f>
        <v>6977</v>
      </c>
      <c r="HZ74" s="19">
        <f>HW74/HV74</f>
        <v>0.91166862668234683</v>
      </c>
      <c r="ID74" s="18">
        <f>SUM(ID3:ID73)</f>
        <v>7653</v>
      </c>
      <c r="IE74" s="18">
        <f>SUM(IE3:IE73)</f>
        <v>6976</v>
      </c>
      <c r="IH74" s="19">
        <f>IE74/ID74</f>
        <v>0.9115379589703384</v>
      </c>
      <c r="IL74" s="18">
        <f>SUM(IL3:IL73)</f>
        <v>7653</v>
      </c>
      <c r="IM74" s="18">
        <f>SUM(IM3:IM73)</f>
        <v>6977</v>
      </c>
      <c r="IP74" s="19">
        <f>IM74/IL74</f>
        <v>0.91166862668234683</v>
      </c>
      <c r="IT74" s="18">
        <f>SUM(IT3:IT73)</f>
        <v>7653</v>
      </c>
      <c r="IU74" s="18">
        <f>SUM(IU3:IU73)</f>
        <v>6978</v>
      </c>
      <c r="IX74" s="19">
        <f>IU74/IT74</f>
        <v>0.91179929439435514</v>
      </c>
      <c r="JB74" s="18">
        <f>SUM(JB3:JB73)</f>
        <v>7650</v>
      </c>
      <c r="JC74" s="18">
        <f>SUM(JC3:JC73)</f>
        <v>6984</v>
      </c>
      <c r="JF74" s="19">
        <f>JC74/JB74</f>
        <v>0.91294117647058826</v>
      </c>
      <c r="JJ74" s="18">
        <f>SUM(JJ3:JJ73)</f>
        <v>7650</v>
      </c>
      <c r="JK74" s="18">
        <f>SUM(JK3:JK73)</f>
        <v>6983</v>
      </c>
      <c r="JN74" s="19">
        <f>JK74/JJ74</f>
        <v>0.91281045751633982</v>
      </c>
      <c r="JR74" s="18">
        <f>SUM(JR3:JR73)</f>
        <v>7650</v>
      </c>
      <c r="JS74" s="18">
        <f>SUM(JS3:JS73)</f>
        <v>6986</v>
      </c>
      <c r="JV74" s="19">
        <f>JS74/JR74</f>
        <v>0.91320261437908501</v>
      </c>
      <c r="JZ74" s="18">
        <f>SUM(JZ3:JZ73)</f>
        <v>7650</v>
      </c>
      <c r="KA74" s="18">
        <f>SUM(KA3:KA73)</f>
        <v>6986</v>
      </c>
      <c r="KD74" s="19">
        <f>KA74/JZ74</f>
        <v>0.91320261437908501</v>
      </c>
      <c r="KH74" s="18">
        <f>SUM(KH3:KH73)</f>
        <v>7650</v>
      </c>
      <c r="KI74" s="18">
        <f>SUM(KI3:KI73)</f>
        <v>6987</v>
      </c>
      <c r="KL74" s="19">
        <f>KI74/KH74</f>
        <v>0.91333333333333333</v>
      </c>
      <c r="KP74" s="18">
        <f>SUM(KP3:KP73)</f>
        <v>7981</v>
      </c>
      <c r="KQ74" s="18">
        <f>SUM(KQ3:KQ73)</f>
        <v>7240</v>
      </c>
      <c r="KT74" s="19">
        <f>KQ74/KP74</f>
        <v>0.90715449191830599</v>
      </c>
      <c r="KX74" s="18">
        <f>SUM(KX3:KX73)</f>
        <v>7981</v>
      </c>
      <c r="KY74" s="18">
        <f>SUM(KY3:KY73)</f>
        <v>7330</v>
      </c>
      <c r="LB74" s="19">
        <f>KY74/KX74</f>
        <v>0.91843127427640647</v>
      </c>
      <c r="LF74" s="18">
        <f>SUM(LF3:LF73)</f>
        <v>7981</v>
      </c>
      <c r="LG74" s="18">
        <f>SUM(LG3:LG73)</f>
        <v>7330</v>
      </c>
      <c r="LJ74" s="19">
        <f>LG74/LF74</f>
        <v>0.91843127427640647</v>
      </c>
      <c r="LN74" s="18">
        <f>SUM(LN3:LN73)</f>
        <v>7981</v>
      </c>
      <c r="LO74" s="18">
        <f>SUM(LO3:LO73)</f>
        <v>7341</v>
      </c>
      <c r="LR74" s="19">
        <f>LO74/LN74</f>
        <v>0.91980954767572987</v>
      </c>
      <c r="LV74" s="18">
        <f>SUM(LV3:LV73)</f>
        <v>9768</v>
      </c>
      <c r="LW74" s="18">
        <f>SUM(LW3:LW73)</f>
        <v>7448</v>
      </c>
      <c r="LZ74" s="19">
        <f>LW74/LV74</f>
        <v>0.76248976248976252</v>
      </c>
      <c r="MD74" s="18">
        <f>SUM(MD3:MD73)</f>
        <v>9861</v>
      </c>
      <c r="ME74" s="18">
        <f>SUM(ME3:ME73)</f>
        <v>8384</v>
      </c>
      <c r="MH74" s="4">
        <f t="shared" si="168"/>
        <v>0.85021803062569723</v>
      </c>
      <c r="NN74" s="19"/>
      <c r="NV74" s="19"/>
      <c r="OD74" s="19"/>
      <c r="OP74" s="18">
        <f>SUM(OP3:OP73)</f>
        <v>9892</v>
      </c>
      <c r="OQ74" s="18">
        <f>SUM(OQ3:OQ73)</f>
        <v>9097</v>
      </c>
      <c r="OT74" s="4">
        <f t="shared" si="176"/>
        <v>0.91963202587949855</v>
      </c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M74" s="121"/>
      <c r="PN74" s="121"/>
      <c r="PO74" s="121"/>
      <c r="PP74" s="121"/>
      <c r="PQ74" s="121"/>
      <c r="PR74" s="132"/>
      <c r="PS74" s="121"/>
      <c r="PT74" s="121"/>
      <c r="PU74" s="121"/>
      <c r="PV74" s="121"/>
      <c r="PW74" s="121"/>
      <c r="PX74" s="121"/>
      <c r="PY74" s="121"/>
      <c r="QA74" s="121"/>
      <c r="QB74" s="121"/>
      <c r="QC74" s="121"/>
      <c r="QD74" s="121"/>
      <c r="QE74" s="121"/>
      <c r="QF74" s="121"/>
      <c r="QG74" s="121"/>
      <c r="QH74" s="132"/>
      <c r="QI74" s="121"/>
      <c r="QJ74" s="121"/>
      <c r="QK74" s="121"/>
      <c r="QL74" s="121"/>
      <c r="QM74" s="121"/>
      <c r="QN74" s="121"/>
      <c r="QO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>
        <f>SUM(RB3:RB73)</f>
        <v>10057</v>
      </c>
      <c r="RC74" s="121">
        <f>SUM(RC3:RC73)</f>
        <v>8556</v>
      </c>
      <c r="RD74" s="121">
        <f>SUM(RD3:RD73)</f>
        <v>627</v>
      </c>
      <c r="RE74" s="121">
        <f>SUM(RE3:RE73)</f>
        <v>914</v>
      </c>
      <c r="RF74" s="132"/>
      <c r="RG74" s="121"/>
      <c r="RH74" s="121">
        <f>SUM(RH3:RH73)</f>
        <v>-43</v>
      </c>
      <c r="RI74" s="121"/>
      <c r="RJ74" s="121"/>
      <c r="RK74" s="121"/>
      <c r="RL74" s="121"/>
      <c r="RM74" s="121"/>
      <c r="RN74" s="121"/>
      <c r="RO74" s="132"/>
      <c r="RP74" s="121"/>
      <c r="RQ74" s="121"/>
      <c r="RR74" s="121"/>
      <c r="RS74" s="121"/>
      <c r="RT74" s="121"/>
      <c r="RU74" s="121"/>
      <c r="RV74" s="121"/>
      <c r="RW74" s="132"/>
      <c r="RX74" s="121"/>
      <c r="RY74" s="121"/>
      <c r="RZ74" s="121"/>
      <c r="SA74" s="121"/>
      <c r="SB74" s="121"/>
      <c r="SC74" s="121"/>
      <c r="SD74" s="132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TH74" s="158"/>
      <c r="TT74" s="18">
        <f>SUM(TT3:TT73)</f>
        <v>11064</v>
      </c>
      <c r="TU74" s="18">
        <f>SUM(TU3:TU73)</f>
        <v>9925</v>
      </c>
      <c r="TX74" s="158">
        <f t="shared" si="191"/>
        <v>0.89705350686912511</v>
      </c>
      <c r="UB74" s="18">
        <f>SUM(UB3:UB73)</f>
        <v>11064</v>
      </c>
      <c r="UC74" s="18">
        <f>SUM(UC3:UC73)</f>
        <v>9922</v>
      </c>
      <c r="UF74" s="132">
        <f>UC74/UB74</f>
        <v>0.89678235719450472</v>
      </c>
      <c r="UJ74" s="121">
        <f>SUM(UJ3:UJ73)</f>
        <v>11064</v>
      </c>
      <c r="UK74" s="121">
        <f>SUM(UK3:UK73)</f>
        <v>9966</v>
      </c>
      <c r="UN74" s="132">
        <f>UK74/UJ74</f>
        <v>0.90075921908893708</v>
      </c>
      <c r="UR74" s="121">
        <f>SUM(UR3:UR73)</f>
        <v>11064</v>
      </c>
      <c r="US74" s="121">
        <f>SUM(US3:US73)</f>
        <v>9972</v>
      </c>
      <c r="UV74" s="132">
        <f>US74/UR74</f>
        <v>0.90130151843817785</v>
      </c>
      <c r="UZ74" s="121">
        <f>SUM(UZ3:UZ73)</f>
        <v>11064</v>
      </c>
      <c r="VA74" s="121">
        <f>SUM(VA3:VA73)</f>
        <v>9972</v>
      </c>
      <c r="VD74" s="132">
        <f>VA74/UZ74</f>
        <v>0.90130151843817785</v>
      </c>
      <c r="VH74" s="121">
        <f>SUM(VH3:VH73)</f>
        <v>11064</v>
      </c>
      <c r="VI74" s="121">
        <f>SUM(VI3:VI73)</f>
        <v>9976</v>
      </c>
      <c r="VL74" s="132">
        <f>VI74/VH74</f>
        <v>0.90166305133767177</v>
      </c>
      <c r="VP74" s="121">
        <f>SUM(VP3:VP73)</f>
        <v>11064</v>
      </c>
      <c r="VQ74" s="121">
        <f>SUM(VQ3:VQ73)</f>
        <v>9976</v>
      </c>
      <c r="VT74" s="132">
        <f>VQ74/VP74</f>
        <v>0.90166305133767177</v>
      </c>
      <c r="VX74" s="121">
        <f>SUM(VX3:VX73)</f>
        <v>11064</v>
      </c>
      <c r="VY74" s="121">
        <f>SUM(VY3:VY73)</f>
        <v>9975</v>
      </c>
      <c r="WB74" s="132">
        <f>VY74/VX74</f>
        <v>0.90157266811279824</v>
      </c>
      <c r="WF74" s="121">
        <f>SUM(WF3:WF73)</f>
        <v>11064</v>
      </c>
      <c r="WG74" s="121">
        <f>SUM(WG3:WG73)</f>
        <v>9977</v>
      </c>
      <c r="WJ74" s="132">
        <f>WG74/WF74</f>
        <v>0.9017534345625452</v>
      </c>
      <c r="WN74" s="121">
        <f>SUM(WN3:WN73)</f>
        <v>11064</v>
      </c>
      <c r="WO74" s="121">
        <f>SUM(WO3:WO73)</f>
        <v>9977</v>
      </c>
      <c r="WR74" s="132">
        <f>WO74/WN74</f>
        <v>0.9017534345625452</v>
      </c>
      <c r="WV74" s="121">
        <f>SUM(WV3:WV73)</f>
        <v>11064</v>
      </c>
      <c r="WW74" s="121">
        <f>SUM(WW3:WW73)</f>
        <v>9976</v>
      </c>
      <c r="WZ74" s="132">
        <f>WW74/WV74</f>
        <v>0.90166305133767177</v>
      </c>
      <c r="XD74" s="121">
        <f>SUM(XD3:XD73)</f>
        <v>11087</v>
      </c>
      <c r="XE74" s="121">
        <f>SUM(XE3:XE73)</f>
        <v>9987</v>
      </c>
      <c r="XH74" s="132">
        <f>XE74/XD74</f>
        <v>0.90078470280508705</v>
      </c>
      <c r="XL74" s="121">
        <f>SUM(XL3:XL73)</f>
        <v>11087</v>
      </c>
      <c r="XM74" s="121">
        <f>SUM(XM3:XM73)</f>
        <v>9986</v>
      </c>
      <c r="XP74" s="132">
        <f>XM74/XL74</f>
        <v>0.90069450708036436</v>
      </c>
      <c r="XT74" s="121">
        <f>SUM(XT3:XT73)</f>
        <v>11087</v>
      </c>
      <c r="XU74" s="121">
        <f>SUM(XU3:XU73)</f>
        <v>9987</v>
      </c>
      <c r="XX74" s="132">
        <f>XU74/XT74</f>
        <v>0.90078470280508705</v>
      </c>
      <c r="YB74" s="121">
        <f>SUM(YB3:YB73)</f>
        <v>11087</v>
      </c>
      <c r="YC74" s="121">
        <f>SUM(YC3:YC73)</f>
        <v>9986</v>
      </c>
      <c r="YF74" s="132">
        <f>YC74/YB74</f>
        <v>0.90069450708036436</v>
      </c>
      <c r="YJ74" s="121">
        <f>SUM(YJ3:YJ73)</f>
        <v>11280</v>
      </c>
      <c r="YK74" s="121">
        <f>SUM(YK3:YK73)</f>
        <v>10018</v>
      </c>
      <c r="YN74" s="132">
        <f>YK74/YJ74</f>
        <v>0.88812056737588652</v>
      </c>
      <c r="YR74" s="121">
        <f>SUM(YR3:YR73)</f>
        <v>11280</v>
      </c>
      <c r="YS74" s="121">
        <f>SUM(YS3:YS73)</f>
        <v>10020</v>
      </c>
      <c r="YV74" s="132">
        <f>YS74/YR74</f>
        <v>0.88829787234042556</v>
      </c>
      <c r="YZ74" s="121">
        <f>SUM(YZ3:YZ73)</f>
        <v>11280</v>
      </c>
      <c r="ZA74" s="121">
        <f>SUM(ZA3:ZA73)</f>
        <v>10020</v>
      </c>
      <c r="ZD74" s="132">
        <f>ZA74/YZ74</f>
        <v>0.88829787234042556</v>
      </c>
      <c r="ZH74" s="121">
        <f>SUM(ZH3:ZH73)</f>
        <v>11280</v>
      </c>
      <c r="ZI74" s="121">
        <f>SUM(ZI3:ZI73)</f>
        <v>9931</v>
      </c>
      <c r="ZL74" s="132">
        <f>ZI74/ZH74</f>
        <v>0.88040780141843966</v>
      </c>
      <c r="ZP74" s="121">
        <f>SUM(ZP3:ZP73)</f>
        <v>11280</v>
      </c>
      <c r="ZQ74" s="121">
        <f>SUM(ZQ3:ZQ73)</f>
        <v>9931</v>
      </c>
      <c r="ZT74" s="132">
        <f>ZQ74/ZP74</f>
        <v>0.88040780141843966</v>
      </c>
      <c r="ZX74" s="121">
        <f>SUM(ZX3:ZX73)</f>
        <v>11283</v>
      </c>
      <c r="ZY74" s="121">
        <f>SUM(ZY3:ZY73)</f>
        <v>10058</v>
      </c>
      <c r="AAB74" s="132">
        <f>ZY74/ZX74</f>
        <v>0.89142958433040853</v>
      </c>
      <c r="AAF74" s="121">
        <f>SUM(AAF3:AAF73)</f>
        <v>9802</v>
      </c>
      <c r="AAG74" s="121">
        <f>SUM(AAG3:AAG73)</f>
        <v>8531</v>
      </c>
      <c r="AAJ74" s="132">
        <f>AAG74/AAF74</f>
        <v>0.87033258518669654</v>
      </c>
    </row>
    <row r="75" spans="1:713" ht="15">
      <c r="BY75" s="60"/>
      <c r="BZ75" s="60"/>
      <c r="CA75" s="61"/>
      <c r="CB75" s="62"/>
      <c r="CC75" s="60"/>
      <c r="CD75" s="63"/>
      <c r="CG75" s="2"/>
      <c r="CH75" s="2"/>
      <c r="CI75" s="2"/>
      <c r="CJ75" s="2"/>
      <c r="CK75" s="2"/>
      <c r="CL75" s="4"/>
      <c r="CM75" s="19"/>
      <c r="CO75" s="2"/>
      <c r="CP75" s="2"/>
      <c r="CQ75" s="2"/>
      <c r="CR75" s="2"/>
      <c r="CS75" s="2"/>
      <c r="CT75" s="4"/>
      <c r="CU75" s="19"/>
      <c r="CW75" s="2"/>
      <c r="CX75" s="2"/>
      <c r="CY75" s="2"/>
      <c r="CZ75" s="2"/>
      <c r="DA75" s="2"/>
      <c r="DB75" s="4"/>
      <c r="DC75" s="19"/>
      <c r="DE75" s="2" t="s">
        <v>142</v>
      </c>
      <c r="DF75" s="2">
        <v>262</v>
      </c>
      <c r="DG75" s="2">
        <v>162</v>
      </c>
      <c r="DH75" s="2">
        <v>100</v>
      </c>
      <c r="DI75" s="2"/>
      <c r="DJ75" s="4">
        <v>0.62</v>
      </c>
      <c r="DK75" s="19"/>
      <c r="DM75" s="18" t="s">
        <v>145</v>
      </c>
      <c r="DN75" s="18">
        <v>262</v>
      </c>
      <c r="DO75" s="18">
        <v>262</v>
      </c>
      <c r="DP75" s="18">
        <v>0</v>
      </c>
      <c r="DQ75" s="18">
        <v>0</v>
      </c>
      <c r="DR75" s="19">
        <v>1</v>
      </c>
      <c r="DS75" s="19">
        <f t="shared" si="143"/>
        <v>0.38</v>
      </c>
      <c r="DU75" s="58" t="s">
        <v>145</v>
      </c>
      <c r="DV75" s="58">
        <v>262</v>
      </c>
      <c r="DW75" s="58">
        <v>105</v>
      </c>
      <c r="DX75" s="58">
        <v>157</v>
      </c>
      <c r="DY75" s="58">
        <v>0</v>
      </c>
      <c r="DZ75" s="59">
        <v>0.4</v>
      </c>
      <c r="EA75" s="59">
        <f t="shared" si="144"/>
        <v>-0.6</v>
      </c>
      <c r="EB75" s="58"/>
      <c r="EC75" s="58" t="s">
        <v>145</v>
      </c>
      <c r="ED75" s="18">
        <v>262</v>
      </c>
      <c r="EE75" s="18">
        <v>131</v>
      </c>
      <c r="EF75" s="18">
        <v>131</v>
      </c>
      <c r="EG75" s="18">
        <v>0</v>
      </c>
      <c r="EH75" s="19">
        <v>0.5</v>
      </c>
      <c r="EI75" s="19">
        <f t="shared" si="145"/>
        <v>9.9999999999999978E-2</v>
      </c>
      <c r="EK75" s="58" t="s">
        <v>145</v>
      </c>
      <c r="EL75" s="39">
        <v>262</v>
      </c>
      <c r="EM75" s="39">
        <v>131</v>
      </c>
      <c r="EN75" s="39">
        <v>131</v>
      </c>
      <c r="EO75" s="39">
        <v>0</v>
      </c>
      <c r="EP75" s="23">
        <v>0.5</v>
      </c>
      <c r="EQ75" s="23">
        <f t="shared" si="146"/>
        <v>0</v>
      </c>
      <c r="ES75" s="58" t="s">
        <v>145</v>
      </c>
      <c r="ET75" s="18">
        <v>262</v>
      </c>
      <c r="EU75" s="18">
        <v>106</v>
      </c>
      <c r="EV75" s="18">
        <v>156</v>
      </c>
      <c r="EW75" s="18">
        <v>0</v>
      </c>
      <c r="EX75" s="19">
        <v>0.4</v>
      </c>
      <c r="EY75" s="19">
        <f t="shared" si="147"/>
        <v>-9.9999999999999978E-2</v>
      </c>
      <c r="FA75" s="58" t="s">
        <v>145</v>
      </c>
      <c r="FB75" s="18">
        <v>283</v>
      </c>
      <c r="FC75" s="18">
        <v>116</v>
      </c>
      <c r="FD75" s="18">
        <v>167</v>
      </c>
      <c r="FE75" s="18">
        <v>0</v>
      </c>
      <c r="FF75" s="19">
        <v>0.41</v>
      </c>
      <c r="FG75" s="19">
        <f>FF75-EX75</f>
        <v>9.9999999999999534E-3</v>
      </c>
      <c r="FI75" s="58" t="s">
        <v>145</v>
      </c>
      <c r="FJ75" s="18">
        <v>262</v>
      </c>
      <c r="FK75" s="18">
        <v>162</v>
      </c>
      <c r="FL75" s="18">
        <v>100</v>
      </c>
      <c r="FM75" s="18">
        <v>0</v>
      </c>
      <c r="FN75" s="19">
        <f>FK75/FJ75</f>
        <v>0.61832061068702293</v>
      </c>
      <c r="FO75" s="19">
        <f>FN75-FF75</f>
        <v>0.20832061068702296</v>
      </c>
      <c r="FQ75" s="58" t="s">
        <v>145</v>
      </c>
      <c r="FR75" s="18">
        <v>262</v>
      </c>
      <c r="FS75" s="18">
        <v>262</v>
      </c>
      <c r="FT75" s="18">
        <v>0</v>
      </c>
      <c r="FU75" s="18">
        <v>0</v>
      </c>
      <c r="FV75" s="19">
        <v>1</v>
      </c>
      <c r="FY75" s="58" t="s">
        <v>145</v>
      </c>
      <c r="FZ75" s="18">
        <v>262</v>
      </c>
      <c r="GA75" s="18">
        <v>262</v>
      </c>
      <c r="GB75" s="18">
        <v>0</v>
      </c>
      <c r="GC75" s="18">
        <v>0</v>
      </c>
      <c r="GD75" s="19">
        <v>1</v>
      </c>
      <c r="GE75" s="19">
        <f t="shared" si="152"/>
        <v>0</v>
      </c>
      <c r="GG75" s="58" t="s">
        <v>145</v>
      </c>
      <c r="GH75" s="39">
        <v>262</v>
      </c>
      <c r="GI75" s="39">
        <v>262</v>
      </c>
      <c r="GJ75" s="39">
        <v>0</v>
      </c>
      <c r="GK75" s="39">
        <v>0</v>
      </c>
      <c r="GL75" s="23">
        <v>1</v>
      </c>
      <c r="GO75" s="58" t="s">
        <v>145</v>
      </c>
      <c r="GP75" s="39">
        <v>262</v>
      </c>
      <c r="GQ75" s="39">
        <v>262</v>
      </c>
      <c r="GR75" s="39">
        <v>0</v>
      </c>
      <c r="GS75" s="39">
        <v>0</v>
      </c>
      <c r="GT75" s="23">
        <v>1</v>
      </c>
      <c r="HM75" s="2" t="s">
        <v>144</v>
      </c>
      <c r="HN75" s="2">
        <v>265</v>
      </c>
      <c r="HO75" s="2">
        <v>265</v>
      </c>
      <c r="HP75" s="2">
        <v>0</v>
      </c>
      <c r="HQ75" s="2">
        <v>0</v>
      </c>
      <c r="HR75" s="4">
        <v>1</v>
      </c>
      <c r="NN75" s="19"/>
      <c r="NV75" s="19"/>
      <c r="OD75" s="1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M75" s="121"/>
      <c r="PN75" s="121"/>
      <c r="PO75" s="121"/>
      <c r="PP75" s="121"/>
      <c r="PQ75" s="121"/>
      <c r="PR75" s="132"/>
      <c r="PS75" s="121"/>
      <c r="PT75" s="121"/>
      <c r="PU75" s="121"/>
      <c r="PV75" s="121"/>
      <c r="PW75" s="121"/>
      <c r="PX75" s="121"/>
      <c r="PY75" s="121"/>
      <c r="QA75" s="121"/>
      <c r="QB75" s="121"/>
      <c r="QC75" s="121"/>
      <c r="QD75" s="121"/>
      <c r="QE75" s="121"/>
      <c r="QF75" s="121"/>
      <c r="QG75" s="121"/>
      <c r="QH75" s="132"/>
      <c r="QI75" s="121"/>
      <c r="QJ75" s="121"/>
      <c r="QK75" s="121"/>
      <c r="QL75" s="121"/>
      <c r="QM75" s="121"/>
      <c r="QN75" s="121"/>
      <c r="QO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>
        <v>43</v>
      </c>
      <c r="RD75" s="121"/>
      <c r="RE75" s="121"/>
      <c r="RF75" s="132"/>
      <c r="RG75" s="121"/>
      <c r="RH75" s="121"/>
      <c r="RI75" s="121"/>
      <c r="RJ75" s="121"/>
      <c r="RK75" s="121"/>
      <c r="RL75" s="121"/>
      <c r="RM75" s="121"/>
      <c r="RN75" s="121"/>
      <c r="RO75" s="132"/>
      <c r="RP75" s="121"/>
      <c r="RQ75" s="121"/>
      <c r="RR75" s="121"/>
      <c r="RS75" s="121"/>
      <c r="RT75" s="121"/>
      <c r="RU75" s="121"/>
      <c r="RV75" s="121"/>
      <c r="RW75" s="132"/>
      <c r="RX75" s="121"/>
      <c r="RY75" s="121"/>
      <c r="RZ75" s="121"/>
      <c r="SA75" s="121"/>
      <c r="SB75" s="121"/>
      <c r="SC75" s="121"/>
      <c r="SD75" s="132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</row>
    <row r="76" spans="1:713" ht="15">
      <c r="BZ76" s="18">
        <f>SUM(BZ3:BZ73)</f>
        <v>7413</v>
      </c>
      <c r="CA76" s="18">
        <f>SUM(CA3:CA73)</f>
        <v>6352</v>
      </c>
      <c r="CD76" s="19">
        <f>CA76/BZ76</f>
        <v>0.85687306083906656</v>
      </c>
      <c r="CH76" s="18">
        <f>SUM(CH3:CH73)</f>
        <v>7413</v>
      </c>
      <c r="CI76" s="18">
        <f>SUM(CI3:CI73)</f>
        <v>6354</v>
      </c>
      <c r="CL76" s="19">
        <f>CI76/CH76</f>
        <v>0.8571428571428571</v>
      </c>
      <c r="CP76" s="18">
        <f>SUM(CP3:CP73)</f>
        <v>7413</v>
      </c>
      <c r="CQ76" s="18">
        <f>SUM(CQ3:CQ73)</f>
        <v>6359</v>
      </c>
      <c r="CT76" s="19">
        <f>CQ76/CP76</f>
        <v>0.85781734790233377</v>
      </c>
      <c r="CX76" s="18">
        <f>SUM(CX3:CX73)</f>
        <v>7413</v>
      </c>
      <c r="CY76" s="18">
        <f>SUM(CY3:CY73)</f>
        <v>6849</v>
      </c>
      <c r="DB76" s="19">
        <f>CY76/CX76</f>
        <v>0.92391744233104012</v>
      </c>
      <c r="DF76" s="18">
        <f>SUM(DF3:DF75)</f>
        <v>7940</v>
      </c>
      <c r="DG76" s="18">
        <f>SUM(DG3:DG75)</f>
        <v>7251</v>
      </c>
      <c r="DJ76" s="19">
        <f>DG76/DF76</f>
        <v>0.91322418136020156</v>
      </c>
      <c r="DN76" s="18">
        <f>SUM(DN3:DN75)</f>
        <v>7935</v>
      </c>
      <c r="DO76" s="18">
        <f>SUM(DO3:DO75)</f>
        <v>7363</v>
      </c>
      <c r="DR76" s="19">
        <f>DO76/DN76</f>
        <v>0.92791430371770633</v>
      </c>
      <c r="DV76" s="18">
        <f>SUM(DV3:DV75)</f>
        <v>7935</v>
      </c>
      <c r="DW76" s="18">
        <f>SUM(DW3:DW75)</f>
        <v>7119</v>
      </c>
      <c r="DZ76" s="19">
        <f>DW76/DV76</f>
        <v>0.89716446124763705</v>
      </c>
      <c r="ED76" s="18">
        <f>SUM(ED3:ED75)</f>
        <v>7935</v>
      </c>
      <c r="EE76" s="18">
        <f>SUM(EE3:EE75)</f>
        <v>6976</v>
      </c>
      <c r="EH76" s="19">
        <f>EE76/ED76</f>
        <v>0.87914303717706366</v>
      </c>
      <c r="EL76" s="18">
        <f>SUM(EL3:EL75)</f>
        <v>7935</v>
      </c>
      <c r="EM76" s="18">
        <f>SUM(EM3:EM75)</f>
        <v>6978</v>
      </c>
      <c r="EP76" s="19">
        <f>EM76/EL76</f>
        <v>0.8793950850661626</v>
      </c>
      <c r="ET76" s="18">
        <f>SUM(ET3:ET75)</f>
        <v>7997</v>
      </c>
      <c r="EU76" s="18">
        <f>SUM(EU3:EU75)</f>
        <v>7038</v>
      </c>
      <c r="EX76" s="19">
        <f>EU76/ET76</f>
        <v>0.88008003001125423</v>
      </c>
      <c r="FB76" s="18">
        <f>SUM(FB3:FB75)</f>
        <v>8015</v>
      </c>
      <c r="FC76" s="18">
        <f>SUM(FC3:FC75)</f>
        <v>7046</v>
      </c>
      <c r="FF76" s="19">
        <f>FC76/FB76</f>
        <v>0.87910168434185898</v>
      </c>
      <c r="FJ76" s="18">
        <f>SUM(FJ3:FJ75)</f>
        <v>7994</v>
      </c>
      <c r="FK76" s="18">
        <f>SUM(FK3:FK75)</f>
        <v>7099</v>
      </c>
      <c r="FN76" s="19">
        <f>FK76/FJ76</f>
        <v>0.88804103077307983</v>
      </c>
      <c r="FR76" s="18">
        <f>SUM(FR3:FR75)</f>
        <v>7994</v>
      </c>
      <c r="FS76" s="18">
        <f>SUM(FS3:FS75)</f>
        <v>7448</v>
      </c>
      <c r="FV76" s="19">
        <f>FS76/FR76</f>
        <v>0.93169877408056045</v>
      </c>
      <c r="FZ76" s="18">
        <f>SUM(FZ3:FZ75)</f>
        <v>7994</v>
      </c>
      <c r="GA76" s="18">
        <f>SUM(GA3:GA75)</f>
        <v>7448</v>
      </c>
      <c r="GD76" s="19">
        <f>GA76/FZ76</f>
        <v>0.93169877408056045</v>
      </c>
      <c r="GH76" s="18">
        <f>SUM(GH3:GH75)</f>
        <v>7994</v>
      </c>
      <c r="GI76" s="18">
        <f>SUM(GI3:GI75)</f>
        <v>6866</v>
      </c>
      <c r="GL76" s="19">
        <f>GI76/GH76</f>
        <v>0.85889417062797102</v>
      </c>
      <c r="GP76" s="18">
        <f>SUM(GP3:GP75)</f>
        <v>7994</v>
      </c>
      <c r="GQ76" s="18">
        <f>SUM(GQ3:GQ75)</f>
        <v>6867</v>
      </c>
      <c r="GT76" s="19">
        <f>GQ76/GP76</f>
        <v>0.85901926444833621</v>
      </c>
      <c r="GX76" s="18">
        <f>SUM(GX3:GX75)</f>
        <v>7467</v>
      </c>
      <c r="GY76" s="18">
        <f>SUM(GY3:GY75)</f>
        <v>6240</v>
      </c>
      <c r="HB76" s="19">
        <f>GY76/GX76</f>
        <v>0.83567697870630775</v>
      </c>
      <c r="HF76" s="18">
        <f>SUM(HF3:HF75)</f>
        <v>7467</v>
      </c>
      <c r="HG76" s="18">
        <f>SUM(HG3:HG75)</f>
        <v>6246</v>
      </c>
      <c r="HJ76" s="19">
        <f>HG76/HF76</f>
        <v>0.83648051426275616</v>
      </c>
      <c r="HM76" s="2" t="s">
        <v>128</v>
      </c>
      <c r="HN76" s="2">
        <v>5</v>
      </c>
      <c r="HO76" s="2">
        <v>5</v>
      </c>
      <c r="HP76" s="2">
        <v>0</v>
      </c>
      <c r="HQ76" s="2">
        <v>0</v>
      </c>
      <c r="HR76" s="4">
        <v>1</v>
      </c>
      <c r="HS76" s="19">
        <f>HR76-HJ72</f>
        <v>0</v>
      </c>
      <c r="NN76" s="19"/>
      <c r="NV76" s="19"/>
      <c r="OD76" s="1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M76" s="121"/>
      <c r="PN76" s="121"/>
      <c r="PO76" s="121"/>
      <c r="PP76" s="121"/>
      <c r="PQ76" s="121"/>
      <c r="PR76" s="132"/>
      <c r="PS76" s="121"/>
      <c r="PT76" s="121"/>
      <c r="PU76" s="121"/>
      <c r="PV76" s="121"/>
      <c r="PW76" s="121"/>
      <c r="PX76" s="121"/>
      <c r="PY76" s="121"/>
      <c r="QA76" s="121"/>
      <c r="QB76" s="121"/>
      <c r="QC76" s="121"/>
      <c r="QD76" s="121"/>
      <c r="QE76" s="121"/>
      <c r="QF76" s="121"/>
      <c r="QG76" s="121"/>
      <c r="QH76" s="132"/>
      <c r="QI76" s="121"/>
      <c r="QJ76" s="121"/>
      <c r="QK76" s="121"/>
      <c r="QL76" s="121"/>
      <c r="QM76" s="121"/>
      <c r="QN76" s="121"/>
      <c r="QO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>
        <f>SUM(RC74:RC75)</f>
        <v>8599</v>
      </c>
      <c r="RD76" s="121"/>
      <c r="RE76" s="121"/>
      <c r="RF76" s="132"/>
      <c r="RG76" s="121"/>
      <c r="RH76" s="121"/>
      <c r="RI76" s="121"/>
      <c r="RJ76" s="121"/>
      <c r="RK76" s="121"/>
      <c r="RL76" s="121"/>
      <c r="RM76" s="121"/>
      <c r="RN76" s="121"/>
      <c r="RO76" s="132"/>
      <c r="RP76" s="121"/>
      <c r="RQ76" s="121"/>
      <c r="RR76" s="121"/>
      <c r="RS76" s="121"/>
      <c r="RT76" s="121"/>
      <c r="RU76" s="121"/>
      <c r="RV76" s="121"/>
      <c r="RW76" s="132"/>
      <c r="RX76" s="121"/>
      <c r="RY76" s="121"/>
      <c r="RZ76" s="121"/>
      <c r="SA76" s="121"/>
      <c r="SB76" s="121"/>
      <c r="SC76" s="121"/>
      <c r="SD76" s="132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</row>
    <row r="77" spans="1:713" ht="15">
      <c r="HM77" s="2" t="s">
        <v>145</v>
      </c>
      <c r="HN77" s="2">
        <v>262</v>
      </c>
      <c r="HO77" s="2">
        <v>262</v>
      </c>
      <c r="HP77" s="2">
        <v>0</v>
      </c>
      <c r="HQ77" s="2">
        <v>0</v>
      </c>
      <c r="HR77" s="4">
        <v>1</v>
      </c>
      <c r="NN77" s="19"/>
      <c r="NV77" s="19"/>
      <c r="OD77" s="1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M77" s="121"/>
      <c r="PN77" s="121"/>
      <c r="PO77" s="121"/>
      <c r="PP77" s="121"/>
      <c r="PQ77" s="121"/>
      <c r="PR77" s="132"/>
      <c r="PS77" s="121"/>
      <c r="PT77" s="121"/>
      <c r="PU77" s="121"/>
      <c r="PV77" s="121"/>
      <c r="PW77" s="121"/>
      <c r="PX77" s="121"/>
      <c r="PY77" s="121"/>
      <c r="QA77" s="121"/>
      <c r="QB77" s="121"/>
      <c r="QC77" s="121"/>
      <c r="QD77" s="121"/>
      <c r="QE77" s="121"/>
      <c r="QF77" s="121"/>
      <c r="QG77" s="121"/>
      <c r="QH77" s="132"/>
      <c r="QI77" s="121"/>
      <c r="QJ77" s="121"/>
      <c r="QK77" s="121"/>
      <c r="QL77" s="121"/>
      <c r="QM77" s="121"/>
      <c r="QN77" s="121"/>
      <c r="QO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32"/>
      <c r="RG77" s="121"/>
      <c r="RH77" s="121"/>
      <c r="RI77" s="121"/>
      <c r="RJ77" s="121"/>
      <c r="RK77" s="121"/>
      <c r="RL77" s="121"/>
      <c r="RM77" s="121"/>
      <c r="RN77" s="121"/>
      <c r="RO77" s="132"/>
      <c r="RP77" s="121"/>
      <c r="RQ77" s="121"/>
      <c r="RR77" s="121"/>
      <c r="RS77" s="121"/>
      <c r="RT77" s="121"/>
      <c r="RU77" s="121"/>
      <c r="RV77" s="121"/>
      <c r="RW77" s="132"/>
      <c r="RX77" s="121"/>
      <c r="RY77" s="121"/>
      <c r="RZ77" s="121"/>
      <c r="SA77" s="121"/>
      <c r="SB77" s="121"/>
      <c r="SC77" s="121"/>
      <c r="SD77" s="132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</row>
    <row r="78" spans="1:713" ht="15">
      <c r="HM78" s="2" t="s">
        <v>134</v>
      </c>
      <c r="HN78" s="2">
        <v>3</v>
      </c>
      <c r="HO78" s="2">
        <v>2</v>
      </c>
      <c r="HP78" s="2">
        <v>1</v>
      </c>
      <c r="HQ78" s="2">
        <v>0</v>
      </c>
      <c r="HR78" s="4">
        <v>0.67</v>
      </c>
      <c r="HS78" s="19">
        <f>HR78-HJ73</f>
        <v>0</v>
      </c>
      <c r="NN78" s="19"/>
      <c r="NV78" s="19"/>
      <c r="OD78" s="1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M78" s="121"/>
      <c r="PN78" s="121"/>
      <c r="PO78" s="121"/>
      <c r="PP78" s="121"/>
      <c r="PQ78" s="121"/>
      <c r="PR78" s="132"/>
      <c r="PS78" s="121"/>
      <c r="PT78" s="121"/>
      <c r="PU78" s="121"/>
      <c r="PV78" s="121"/>
      <c r="PW78" s="121"/>
      <c r="PX78" s="121"/>
      <c r="PY78" s="121"/>
      <c r="QA78" s="121"/>
      <c r="QB78" s="121"/>
      <c r="QC78" s="121"/>
      <c r="QD78" s="121"/>
      <c r="QE78" s="121"/>
      <c r="QF78" s="121"/>
      <c r="QG78" s="121"/>
      <c r="QH78" s="132"/>
      <c r="QI78" s="121"/>
      <c r="QJ78" s="121"/>
      <c r="QK78" s="121"/>
      <c r="QL78" s="121"/>
      <c r="QM78" s="121"/>
      <c r="QN78" s="121"/>
      <c r="QO78" s="121"/>
      <c r="QQ78" s="121"/>
      <c r="QR78" s="121"/>
      <c r="QS78" s="121"/>
      <c r="QT78" s="121"/>
      <c r="QU78" s="121"/>
      <c r="QV78" s="121"/>
      <c r="QW78" s="121"/>
      <c r="QX78" s="132"/>
      <c r="QY78" s="121"/>
      <c r="QZ78" s="121"/>
      <c r="RA78" s="121"/>
      <c r="RB78" s="121"/>
      <c r="RC78" s="121"/>
      <c r="RD78" s="121"/>
      <c r="RE78" s="121"/>
      <c r="RF78" s="132"/>
      <c r="RG78" s="121"/>
      <c r="RH78" s="121"/>
      <c r="RI78" s="121"/>
      <c r="RJ78" s="121"/>
      <c r="RK78" s="121"/>
      <c r="RL78" s="121"/>
      <c r="RM78" s="121"/>
      <c r="RN78" s="121"/>
      <c r="RO78" s="132"/>
      <c r="RP78" s="121"/>
      <c r="RQ78" s="121"/>
      <c r="RR78" s="121"/>
      <c r="RS78" s="121"/>
      <c r="RT78" s="121"/>
      <c r="RU78" s="121"/>
      <c r="RV78" s="121"/>
      <c r="RW78" s="132"/>
      <c r="RX78" s="121"/>
      <c r="RY78" s="121"/>
      <c r="RZ78" s="121"/>
      <c r="SA78" s="121"/>
      <c r="SB78" s="121"/>
      <c r="SC78" s="121"/>
      <c r="SD78" s="132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VG78" s="157"/>
      <c r="VO78" s="157"/>
      <c r="VW78" s="157"/>
      <c r="WE78" s="157"/>
      <c r="WM78" s="157"/>
      <c r="WU78" s="157"/>
      <c r="XC78" s="157"/>
      <c r="XK78" s="157"/>
      <c r="XS78" s="157"/>
      <c r="YA78" s="157"/>
      <c r="YI78" s="157"/>
      <c r="YQ78" s="157"/>
      <c r="YY78" s="157"/>
      <c r="ZG78" s="157"/>
      <c r="ZO78" s="157"/>
      <c r="ZW78" s="157"/>
      <c r="AAE78" s="157"/>
    </row>
    <row r="79" spans="1:713" ht="15">
      <c r="HN79" s="18">
        <f>SUM(HN3:HN78)</f>
        <v>8193</v>
      </c>
      <c r="HO79" s="18">
        <f>SUM(HO3:HO78)</f>
        <v>7512</v>
      </c>
      <c r="HR79" s="19">
        <f>HO79/HN79</f>
        <v>0.91688026363969244</v>
      </c>
      <c r="HU79" s="2"/>
      <c r="HV79" s="2"/>
      <c r="HW79" s="2"/>
      <c r="HX79" s="2"/>
      <c r="HY79" s="2"/>
      <c r="IS79" s="2"/>
      <c r="IT79" s="2"/>
      <c r="IU79" s="2"/>
      <c r="IV79" s="2"/>
      <c r="IW79" s="2"/>
      <c r="IX79" s="4"/>
      <c r="JA79" s="2"/>
      <c r="JB79" s="2"/>
      <c r="JC79" s="2"/>
      <c r="JD79" s="2"/>
      <c r="JE79" s="2"/>
      <c r="JF79" s="4"/>
      <c r="JI79" s="2"/>
      <c r="JJ79" s="2"/>
      <c r="JK79" s="2"/>
      <c r="JL79" s="2"/>
      <c r="JM79" s="2"/>
      <c r="JN79" s="4"/>
      <c r="JQ79" s="2"/>
      <c r="JR79" s="2"/>
      <c r="JS79" s="2"/>
      <c r="JT79" s="2"/>
      <c r="JU79" s="2"/>
      <c r="JV79" s="4"/>
      <c r="JY79" s="2"/>
      <c r="JZ79" s="2"/>
      <c r="KA79" s="2"/>
      <c r="KB79" s="2"/>
      <c r="KC79" s="2"/>
      <c r="KD79" s="4"/>
      <c r="KG79" s="2"/>
      <c r="KH79" s="2"/>
      <c r="KI79" s="2"/>
      <c r="KJ79" s="2"/>
      <c r="KK79" s="2"/>
      <c r="KL79" s="4"/>
      <c r="KO79" s="2"/>
      <c r="KP79" s="2"/>
      <c r="KQ79" s="2"/>
      <c r="KR79" s="2"/>
      <c r="KS79" s="2"/>
      <c r="KT79" s="4"/>
      <c r="KW79" s="2"/>
      <c r="KX79" s="2"/>
      <c r="KY79" s="2"/>
      <c r="KZ79" s="2"/>
      <c r="LA79" s="2"/>
      <c r="LB79" s="4"/>
      <c r="LE79" s="2"/>
      <c r="LF79" s="2"/>
      <c r="LG79" s="2"/>
      <c r="LH79" s="2"/>
      <c r="LI79" s="2"/>
      <c r="LJ79" s="4"/>
      <c r="LM79" s="2"/>
      <c r="LN79" s="2"/>
      <c r="LO79" s="2"/>
      <c r="LP79" s="2"/>
      <c r="LQ79" s="2"/>
      <c r="LR79" s="4"/>
      <c r="LU79" s="2"/>
      <c r="LV79" s="2"/>
      <c r="LW79" s="2"/>
      <c r="LX79" s="2"/>
      <c r="LY79" s="2"/>
      <c r="LZ79" s="4"/>
      <c r="MC79" s="2"/>
      <c r="MD79" s="2"/>
      <c r="ME79" s="2"/>
      <c r="MF79" s="2"/>
      <c r="MG79" s="2"/>
      <c r="MH79" s="4"/>
      <c r="NN79" s="19"/>
      <c r="NQ79"/>
      <c r="NR79"/>
      <c r="NS79"/>
      <c r="NT79"/>
      <c r="NU79"/>
      <c r="NV79"/>
      <c r="OD79" s="19"/>
      <c r="OG79" s="2"/>
      <c r="OH79" s="2"/>
      <c r="OI79" s="2"/>
      <c r="OJ79" s="2"/>
      <c r="OK79" s="2"/>
      <c r="OL79" s="4"/>
      <c r="OO79" s="2"/>
      <c r="OP79" s="2"/>
      <c r="OQ79" s="2"/>
      <c r="OR79" s="2"/>
      <c r="OS79" s="2"/>
      <c r="OT79" s="4"/>
      <c r="OW79" s="129" t="s">
        <v>0</v>
      </c>
      <c r="OX79" s="129" t="s">
        <v>1</v>
      </c>
      <c r="OY79" s="129" t="s">
        <v>2</v>
      </c>
      <c r="OZ79" s="129" t="s">
        <v>3</v>
      </c>
      <c r="PA79" s="129" t="s">
        <v>4</v>
      </c>
      <c r="PB79" s="129" t="s">
        <v>5</v>
      </c>
      <c r="PC79" s="129"/>
      <c r="PD79" s="129"/>
      <c r="PE79" s="129" t="s">
        <v>0</v>
      </c>
      <c r="PF79" s="129" t="s">
        <v>1</v>
      </c>
      <c r="PG79" s="129" t="s">
        <v>2</v>
      </c>
      <c r="PH79" s="129" t="s">
        <v>3</v>
      </c>
      <c r="PI79" s="129" t="s">
        <v>4</v>
      </c>
      <c r="PJ79" s="135" t="s">
        <v>5</v>
      </c>
      <c r="PK79" s="129"/>
      <c r="PM79" s="156" t="s">
        <v>0</v>
      </c>
      <c r="PN79" s="156" t="s">
        <v>1</v>
      </c>
      <c r="PO79" s="156" t="s">
        <v>2</v>
      </c>
      <c r="PP79" s="156" t="s">
        <v>3</v>
      </c>
      <c r="PQ79" s="156" t="s">
        <v>4</v>
      </c>
      <c r="PR79" s="162" t="s">
        <v>5</v>
      </c>
      <c r="PS79" s="121"/>
      <c r="PT79" s="121"/>
      <c r="PU79" s="157" t="s">
        <v>0</v>
      </c>
      <c r="PV79" s="157" t="s">
        <v>1</v>
      </c>
      <c r="PW79" s="157" t="s">
        <v>2</v>
      </c>
      <c r="PX79" s="157" t="s">
        <v>3</v>
      </c>
      <c r="PY79" s="157" t="s">
        <v>4</v>
      </c>
      <c r="PZ79" s="158" t="s">
        <v>5</v>
      </c>
      <c r="QA79" s="121"/>
      <c r="QB79" s="121"/>
      <c r="QC79" s="156" t="s">
        <v>0</v>
      </c>
      <c r="QD79" s="156" t="s">
        <v>1</v>
      </c>
      <c r="QE79" s="156" t="s">
        <v>2</v>
      </c>
      <c r="QF79" s="156" t="s">
        <v>3</v>
      </c>
      <c r="QG79" s="156" t="s">
        <v>4</v>
      </c>
      <c r="QH79" s="156" t="s">
        <v>5</v>
      </c>
      <c r="QI79" s="121"/>
      <c r="QJ79" s="121"/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Q79" s="121"/>
      <c r="QR79" s="121"/>
      <c r="QS79" s="156" t="s">
        <v>0</v>
      </c>
      <c r="QT79" s="156" t="s">
        <v>1</v>
      </c>
      <c r="QU79" s="156" t="s">
        <v>2</v>
      </c>
      <c r="QV79" s="156" t="s">
        <v>3</v>
      </c>
      <c r="QW79" s="156" t="s">
        <v>4</v>
      </c>
      <c r="QX79" s="162" t="s">
        <v>5</v>
      </c>
      <c r="QY79" s="121"/>
      <c r="QZ79" s="121"/>
      <c r="RA79" s="121"/>
      <c r="RB79" s="121"/>
      <c r="RC79" s="121"/>
      <c r="RD79" s="121"/>
      <c r="RE79" s="121"/>
      <c r="RF79" s="132"/>
      <c r="RG79" s="121"/>
      <c r="RH79" s="121"/>
      <c r="RI79" s="121"/>
      <c r="RJ79" s="121"/>
      <c r="RK79" s="121"/>
      <c r="RL79" s="121"/>
      <c r="RM79" s="121"/>
      <c r="RN79" s="121"/>
      <c r="RO79" s="132"/>
      <c r="RP79" s="121"/>
      <c r="RQ79" s="121"/>
      <c r="RR79" s="156" t="s">
        <v>0</v>
      </c>
      <c r="RS79" s="156" t="s">
        <v>1</v>
      </c>
      <c r="RT79" s="156" t="s">
        <v>2</v>
      </c>
      <c r="RU79" s="156" t="s">
        <v>3</v>
      </c>
      <c r="RV79" s="156" t="s">
        <v>4</v>
      </c>
      <c r="RW79" s="162" t="s">
        <v>5</v>
      </c>
      <c r="RX79" s="121"/>
      <c r="RY79" s="156" t="s">
        <v>0</v>
      </c>
      <c r="RZ79" s="156" t="s">
        <v>1</v>
      </c>
      <c r="SA79" s="156" t="s">
        <v>2</v>
      </c>
      <c r="SB79" s="156" t="s">
        <v>3</v>
      </c>
      <c r="SC79" s="156" t="s">
        <v>4</v>
      </c>
      <c r="SD79" s="162" t="s">
        <v>5</v>
      </c>
      <c r="SE79" s="121"/>
      <c r="SF79" s="156" t="s">
        <v>0</v>
      </c>
      <c r="SG79" s="156" t="s">
        <v>1</v>
      </c>
      <c r="SH79" s="156" t="s">
        <v>2</v>
      </c>
      <c r="SI79" s="156" t="s">
        <v>3</v>
      </c>
      <c r="SJ79" s="156" t="s">
        <v>4</v>
      </c>
      <c r="SK79" s="162" t="s">
        <v>5</v>
      </c>
      <c r="SL79" s="121"/>
      <c r="SM79" s="156" t="s">
        <v>0</v>
      </c>
      <c r="SN79" s="156" t="s">
        <v>1</v>
      </c>
      <c r="SO79" s="156" t="s">
        <v>2</v>
      </c>
      <c r="SP79" s="156" t="s">
        <v>3</v>
      </c>
      <c r="SQ79" s="156" t="s">
        <v>4</v>
      </c>
      <c r="SR79" s="162" t="s">
        <v>5</v>
      </c>
      <c r="SU79" s="157" t="s">
        <v>0</v>
      </c>
      <c r="SV79" s="157" t="s">
        <v>1</v>
      </c>
      <c r="SW79" s="157" t="s">
        <v>2</v>
      </c>
      <c r="SX79" s="157" t="s">
        <v>3</v>
      </c>
      <c r="SY79" s="157" t="s">
        <v>4</v>
      </c>
      <c r="SZ79" s="158" t="s">
        <v>5</v>
      </c>
      <c r="TC79" s="157" t="s">
        <v>0</v>
      </c>
      <c r="TD79" s="157" t="s">
        <v>1</v>
      </c>
      <c r="TE79" s="157" t="s">
        <v>2</v>
      </c>
      <c r="TF79" s="157" t="s">
        <v>3</v>
      </c>
      <c r="TG79" s="157" t="s">
        <v>4</v>
      </c>
      <c r="TH79" s="158" t="s">
        <v>5</v>
      </c>
      <c r="TK79" s="157" t="s">
        <v>0</v>
      </c>
      <c r="TL79" s="157" t="s">
        <v>1</v>
      </c>
      <c r="TM79" s="157" t="s">
        <v>2</v>
      </c>
      <c r="TN79" s="157" t="s">
        <v>3</v>
      </c>
      <c r="TO79" s="157" t="s">
        <v>4</v>
      </c>
      <c r="TP79" s="158" t="s">
        <v>5</v>
      </c>
      <c r="TS79" s="157" t="s">
        <v>0</v>
      </c>
      <c r="TT79" s="157" t="s">
        <v>1</v>
      </c>
      <c r="TU79" s="157" t="s">
        <v>2</v>
      </c>
      <c r="TV79" s="157" t="s">
        <v>3</v>
      </c>
      <c r="TW79" s="157" t="s">
        <v>4</v>
      </c>
      <c r="TX79" s="158" t="s">
        <v>5</v>
      </c>
      <c r="UA79" s="157" t="s">
        <v>0</v>
      </c>
      <c r="UB79" s="157" t="s">
        <v>1</v>
      </c>
      <c r="UC79" s="157" t="s">
        <v>2</v>
      </c>
      <c r="UD79" s="157" t="s">
        <v>3</v>
      </c>
      <c r="UE79" s="157" t="s">
        <v>4</v>
      </c>
      <c r="UF79" s="158" t="s">
        <v>5</v>
      </c>
      <c r="UI79" s="157" t="s">
        <v>0</v>
      </c>
      <c r="UJ79" s="157" t="s">
        <v>1</v>
      </c>
      <c r="UK79" s="157" t="s">
        <v>2</v>
      </c>
      <c r="UL79" s="157" t="s">
        <v>3</v>
      </c>
      <c r="UM79" s="157" t="s">
        <v>4</v>
      </c>
      <c r="UN79" s="158" t="s">
        <v>5</v>
      </c>
      <c r="UQ79" s="157"/>
      <c r="UY79" s="157" t="s">
        <v>0</v>
      </c>
      <c r="UZ79" s="157" t="s">
        <v>1</v>
      </c>
      <c r="VA79" s="157" t="s">
        <v>2</v>
      </c>
      <c r="VB79" s="157" t="s">
        <v>3</v>
      </c>
      <c r="VC79" s="157" t="s">
        <v>4</v>
      </c>
      <c r="VD79" s="158" t="s">
        <v>5</v>
      </c>
      <c r="VG79" s="157" t="s">
        <v>0</v>
      </c>
      <c r="VH79" s="157" t="s">
        <v>1</v>
      </c>
      <c r="VI79" s="157" t="s">
        <v>2</v>
      </c>
      <c r="VJ79" s="157" t="s">
        <v>3</v>
      </c>
      <c r="VK79" s="157" t="s">
        <v>4</v>
      </c>
      <c r="VL79" s="158" t="s">
        <v>5</v>
      </c>
      <c r="VO79" s="157" t="s">
        <v>0</v>
      </c>
      <c r="VP79" s="157" t="s">
        <v>1</v>
      </c>
      <c r="VQ79" s="157" t="s">
        <v>2</v>
      </c>
      <c r="VR79" s="157" t="s">
        <v>3</v>
      </c>
      <c r="VS79" s="157" t="s">
        <v>4</v>
      </c>
      <c r="VT79" s="158" t="s">
        <v>5</v>
      </c>
      <c r="VW79" s="157" t="s">
        <v>0</v>
      </c>
      <c r="VX79" s="157" t="s">
        <v>1</v>
      </c>
      <c r="VY79" s="157" t="s">
        <v>2</v>
      </c>
      <c r="VZ79" s="157" t="s">
        <v>3</v>
      </c>
      <c r="WA79" s="157" t="s">
        <v>4</v>
      </c>
      <c r="WB79" s="158" t="s">
        <v>5</v>
      </c>
      <c r="WE79" s="157" t="s">
        <v>0</v>
      </c>
      <c r="WF79" s="157" t="s">
        <v>1</v>
      </c>
      <c r="WG79" s="157" t="s">
        <v>2</v>
      </c>
      <c r="WH79" s="157" t="s">
        <v>3</v>
      </c>
      <c r="WI79" s="157" t="s">
        <v>4</v>
      </c>
      <c r="WJ79" s="158" t="s">
        <v>5</v>
      </c>
      <c r="WM79" s="157" t="s">
        <v>0</v>
      </c>
      <c r="WN79" s="157" t="s">
        <v>1</v>
      </c>
      <c r="WO79" s="157" t="s">
        <v>2</v>
      </c>
      <c r="WP79" s="157" t="s">
        <v>3</v>
      </c>
      <c r="WQ79" s="157" t="s">
        <v>4</v>
      </c>
      <c r="WR79" s="158" t="s">
        <v>5</v>
      </c>
      <c r="WU79" s="157" t="s">
        <v>0</v>
      </c>
      <c r="WV79" s="157" t="s">
        <v>1</v>
      </c>
      <c r="WW79" s="157" t="s">
        <v>2</v>
      </c>
      <c r="WX79" s="157" t="s">
        <v>3</v>
      </c>
      <c r="WY79" s="157" t="s">
        <v>4</v>
      </c>
      <c r="WZ79" s="158" t="s">
        <v>5</v>
      </c>
      <c r="XC79" s="157" t="s">
        <v>0</v>
      </c>
      <c r="XD79" s="157" t="s">
        <v>1</v>
      </c>
      <c r="XE79" s="157" t="s">
        <v>2</v>
      </c>
      <c r="XF79" s="157" t="s">
        <v>3</v>
      </c>
      <c r="XG79" s="157" t="s">
        <v>4</v>
      </c>
      <c r="XH79" s="158" t="s">
        <v>5</v>
      </c>
      <c r="XK79" s="157" t="s">
        <v>0</v>
      </c>
      <c r="XL79" s="157" t="s">
        <v>1</v>
      </c>
      <c r="XM79" s="157" t="s">
        <v>2</v>
      </c>
      <c r="XN79" s="157" t="s">
        <v>3</v>
      </c>
      <c r="XO79" s="157" t="s">
        <v>4</v>
      </c>
      <c r="XP79" s="158" t="s">
        <v>5</v>
      </c>
      <c r="XS79" s="157" t="s">
        <v>0</v>
      </c>
      <c r="XT79" s="157" t="s">
        <v>1</v>
      </c>
      <c r="XU79" s="157" t="s">
        <v>2</v>
      </c>
      <c r="XV79" s="157" t="s">
        <v>3</v>
      </c>
      <c r="XW79" s="157" t="s">
        <v>4</v>
      </c>
      <c r="XX79" s="158" t="s">
        <v>5</v>
      </c>
      <c r="YA79" s="157" t="s">
        <v>0</v>
      </c>
      <c r="YB79" s="157" t="s">
        <v>1</v>
      </c>
      <c r="YC79" s="157" t="s">
        <v>2</v>
      </c>
      <c r="YD79" s="157" t="s">
        <v>3</v>
      </c>
      <c r="YE79" s="157" t="s">
        <v>4</v>
      </c>
      <c r="YF79" s="158" t="s">
        <v>5</v>
      </c>
      <c r="YI79" s="157" t="s">
        <v>0</v>
      </c>
      <c r="YJ79" s="157" t="s">
        <v>1</v>
      </c>
      <c r="YK79" s="157" t="s">
        <v>2</v>
      </c>
      <c r="YL79" s="157" t="s">
        <v>3</v>
      </c>
      <c r="YM79" s="157" t="s">
        <v>4</v>
      </c>
      <c r="YN79" s="158" t="s">
        <v>5</v>
      </c>
      <c r="YQ79" s="157" t="s">
        <v>0</v>
      </c>
      <c r="YR79" s="157" t="s">
        <v>1</v>
      </c>
      <c r="YS79" s="157" t="s">
        <v>2</v>
      </c>
      <c r="YT79" s="157" t="s">
        <v>3</v>
      </c>
      <c r="YU79" s="157" t="s">
        <v>4</v>
      </c>
      <c r="YV79" s="158" t="s">
        <v>5</v>
      </c>
      <c r="YY79" s="157" t="s">
        <v>0</v>
      </c>
      <c r="YZ79" s="157" t="s">
        <v>1</v>
      </c>
      <c r="ZA79" s="157" t="s">
        <v>2</v>
      </c>
      <c r="ZB79" s="157" t="s">
        <v>3</v>
      </c>
      <c r="ZC79" s="157" t="s">
        <v>4</v>
      </c>
      <c r="ZD79" s="158" t="s">
        <v>5</v>
      </c>
      <c r="ZG79" s="157" t="s">
        <v>0</v>
      </c>
      <c r="ZH79" s="157" t="s">
        <v>1</v>
      </c>
      <c r="ZI79" s="157" t="s">
        <v>2</v>
      </c>
      <c r="ZJ79" s="157" t="s">
        <v>3</v>
      </c>
      <c r="ZK79" s="157" t="s">
        <v>4</v>
      </c>
      <c r="ZL79" s="158" t="s">
        <v>5</v>
      </c>
      <c r="ZO79" s="157" t="s">
        <v>0</v>
      </c>
      <c r="ZP79" s="157" t="s">
        <v>1</v>
      </c>
      <c r="ZQ79" s="157" t="s">
        <v>2</v>
      </c>
      <c r="ZR79" s="157" t="s">
        <v>3</v>
      </c>
      <c r="ZS79" s="157" t="s">
        <v>4</v>
      </c>
      <c r="ZT79" s="158" t="s">
        <v>5</v>
      </c>
      <c r="ZW79" s="157" t="s">
        <v>0</v>
      </c>
      <c r="ZX79" s="157" t="s">
        <v>1</v>
      </c>
      <c r="ZY79" s="157" t="s">
        <v>2</v>
      </c>
      <c r="ZZ79" s="157" t="s">
        <v>3</v>
      </c>
      <c r="AAA79" s="157" t="s">
        <v>4</v>
      </c>
      <c r="AAB79" s="158" t="s">
        <v>5</v>
      </c>
      <c r="AAE79" s="157" t="s">
        <v>0</v>
      </c>
      <c r="AAF79" s="157" t="s">
        <v>1</v>
      </c>
      <c r="AAG79" s="157" t="s">
        <v>2</v>
      </c>
      <c r="AAH79" s="157" t="s">
        <v>3</v>
      </c>
      <c r="AAI79" s="157" t="s">
        <v>4</v>
      </c>
      <c r="AAJ79" s="158" t="s">
        <v>5</v>
      </c>
    </row>
    <row r="80" spans="1:713" ht="15">
      <c r="Z80" s="51"/>
      <c r="AA80" s="51"/>
      <c r="AB80" s="52"/>
      <c r="AC80" s="53"/>
      <c r="AD80" s="51"/>
      <c r="AE80" s="54"/>
      <c r="AF80" s="56"/>
      <c r="AG80" s="52"/>
      <c r="HU80" s="2" t="s">
        <v>133</v>
      </c>
      <c r="HV80" s="2">
        <v>5</v>
      </c>
      <c r="HW80" s="2">
        <v>5</v>
      </c>
      <c r="HX80" s="2">
        <v>0</v>
      </c>
      <c r="HY80" s="2">
        <v>0</v>
      </c>
      <c r="HZ80" s="19">
        <v>1</v>
      </c>
      <c r="IC80" s="2" t="s">
        <v>133</v>
      </c>
      <c r="ID80" s="2">
        <v>5</v>
      </c>
      <c r="IE80" s="2">
        <v>5</v>
      </c>
      <c r="IF80" s="2">
        <v>0</v>
      </c>
      <c r="IG80" s="2">
        <v>0</v>
      </c>
      <c r="IH80" s="19">
        <v>1</v>
      </c>
      <c r="IK80" s="2" t="s">
        <v>133</v>
      </c>
      <c r="IL80" s="2">
        <v>5</v>
      </c>
      <c r="IM80" s="2">
        <v>5</v>
      </c>
      <c r="IN80" s="2">
        <v>0</v>
      </c>
      <c r="IO80" s="2">
        <v>0</v>
      </c>
      <c r="IP80" s="19">
        <v>1</v>
      </c>
      <c r="IQ80" s="19">
        <f>IP80-IH80</f>
        <v>0</v>
      </c>
      <c r="IS80" s="2" t="s">
        <v>133</v>
      </c>
      <c r="IT80" s="2">
        <v>5</v>
      </c>
      <c r="IU80" s="2">
        <v>5</v>
      </c>
      <c r="IV80" s="2">
        <v>0</v>
      </c>
      <c r="IW80" s="2">
        <v>0</v>
      </c>
      <c r="IX80" s="4">
        <v>1</v>
      </c>
      <c r="IY80" s="19">
        <f>IX80-IP80</f>
        <v>0</v>
      </c>
      <c r="JA80" s="2" t="s">
        <v>133</v>
      </c>
      <c r="JB80" s="2">
        <v>5</v>
      </c>
      <c r="JC80" s="2">
        <v>5</v>
      </c>
      <c r="JD80" s="2">
        <v>0</v>
      </c>
      <c r="JE80" s="2">
        <v>0</v>
      </c>
      <c r="JF80" s="4">
        <v>1</v>
      </c>
      <c r="JG80" s="19">
        <f>JF80-IX80</f>
        <v>0</v>
      </c>
      <c r="JI80" s="2" t="s">
        <v>133</v>
      </c>
      <c r="JJ80" s="2">
        <v>5</v>
      </c>
      <c r="JK80" s="2">
        <v>5</v>
      </c>
      <c r="JL80" s="2">
        <v>0</v>
      </c>
      <c r="JM80" s="2">
        <v>0</v>
      </c>
      <c r="JN80" s="4">
        <v>1</v>
      </c>
      <c r="JO80" s="19">
        <f>JN80-JF80</f>
        <v>0</v>
      </c>
      <c r="JQ80" s="2" t="s">
        <v>133</v>
      </c>
      <c r="JR80" s="2">
        <v>5</v>
      </c>
      <c r="JS80" s="2">
        <v>5</v>
      </c>
      <c r="JT80" s="2">
        <v>0</v>
      </c>
      <c r="JU80" s="2">
        <v>0</v>
      </c>
      <c r="JV80" s="4">
        <v>1</v>
      </c>
      <c r="JW80" s="19">
        <f>JV80-JN80</f>
        <v>0</v>
      </c>
      <c r="JY80" s="2" t="s">
        <v>133</v>
      </c>
      <c r="JZ80" s="2">
        <v>5</v>
      </c>
      <c r="KA80" s="2">
        <v>5</v>
      </c>
      <c r="KB80" s="2">
        <v>0</v>
      </c>
      <c r="KC80" s="2">
        <v>0</v>
      </c>
      <c r="KD80" s="4">
        <v>1</v>
      </c>
      <c r="KE80" s="19">
        <f>KD80-JV80</f>
        <v>0</v>
      </c>
      <c r="KG80" s="2" t="s">
        <v>133</v>
      </c>
      <c r="KH80" s="2">
        <v>5</v>
      </c>
      <c r="KI80" s="2">
        <v>5</v>
      </c>
      <c r="KJ80" s="2">
        <v>0</v>
      </c>
      <c r="KK80" s="2">
        <v>0</v>
      </c>
      <c r="KL80" s="4">
        <v>1</v>
      </c>
      <c r="KM80" s="19">
        <f>KL80-KD80</f>
        <v>0</v>
      </c>
      <c r="KO80" s="2" t="s">
        <v>133</v>
      </c>
      <c r="KP80" s="2">
        <v>5</v>
      </c>
      <c r="KQ80" s="2">
        <v>4</v>
      </c>
      <c r="KR80" s="7">
        <v>1</v>
      </c>
      <c r="KS80" s="2">
        <v>0</v>
      </c>
      <c r="KT80" s="4">
        <v>0.8</v>
      </c>
      <c r="KU80" s="19">
        <f>KT80-KL80</f>
        <v>-0.19999999999999996</v>
      </c>
      <c r="KW80" s="2" t="s">
        <v>133</v>
      </c>
      <c r="KX80" s="2">
        <v>5</v>
      </c>
      <c r="KY80" s="2">
        <v>5</v>
      </c>
      <c r="KZ80" s="2">
        <v>0</v>
      </c>
      <c r="LA80" s="2">
        <v>0</v>
      </c>
      <c r="LB80" s="4">
        <v>1</v>
      </c>
      <c r="LC80" s="19">
        <f>LB80-KT80</f>
        <v>0.19999999999999996</v>
      </c>
      <c r="LE80" s="2" t="s">
        <v>133</v>
      </c>
      <c r="LF80" s="2">
        <v>5</v>
      </c>
      <c r="LG80" s="2">
        <v>5</v>
      </c>
      <c r="LH80" s="2">
        <v>0</v>
      </c>
      <c r="LI80" s="2">
        <v>0</v>
      </c>
      <c r="LJ80" s="4">
        <v>1</v>
      </c>
      <c r="LK80" s="19">
        <f>LJ80-LB80</f>
        <v>0</v>
      </c>
      <c r="LM80" s="2" t="s">
        <v>133</v>
      </c>
      <c r="LN80" s="2">
        <v>5</v>
      </c>
      <c r="LO80" s="2">
        <v>5</v>
      </c>
      <c r="LP80" s="2">
        <v>0</v>
      </c>
      <c r="LQ80" s="2">
        <v>0</v>
      </c>
      <c r="LR80" s="4">
        <v>1</v>
      </c>
      <c r="LS80" s="19">
        <f>LR80-LJ80</f>
        <v>0</v>
      </c>
      <c r="LU80" s="2" t="s">
        <v>133</v>
      </c>
      <c r="LV80" s="2">
        <v>5</v>
      </c>
      <c r="LW80" s="2">
        <v>5</v>
      </c>
      <c r="LX80" s="2">
        <v>0</v>
      </c>
      <c r="LY80" s="2">
        <v>0</v>
      </c>
      <c r="LZ80" s="4">
        <v>1</v>
      </c>
      <c r="MA80" s="19">
        <f>LZ80-LR80</f>
        <v>0</v>
      </c>
      <c r="MC80" s="2" t="s">
        <v>133</v>
      </c>
      <c r="MD80" s="2">
        <v>5</v>
      </c>
      <c r="ME80" s="2">
        <v>5</v>
      </c>
      <c r="MF80" s="2">
        <v>0</v>
      </c>
      <c r="MG80" s="2">
        <v>0</v>
      </c>
      <c r="MH80" s="4">
        <v>1</v>
      </c>
      <c r="MI80" s="19">
        <f>MH80-LZ80</f>
        <v>0</v>
      </c>
      <c r="MK80" s="2" t="s">
        <v>133</v>
      </c>
      <c r="ML80" s="2">
        <v>5</v>
      </c>
      <c r="MM80" s="2">
        <v>5</v>
      </c>
      <c r="MN80" s="2">
        <v>0</v>
      </c>
      <c r="MO80" s="2">
        <v>0</v>
      </c>
      <c r="MP80" s="4">
        <v>1</v>
      </c>
      <c r="MQ80" s="19">
        <f>MP80-MH80</f>
        <v>0</v>
      </c>
      <c r="MS80" s="2" t="s">
        <v>133</v>
      </c>
      <c r="MT80" s="2">
        <v>5</v>
      </c>
      <c r="MU80" s="2">
        <v>5</v>
      </c>
      <c r="MV80" s="2">
        <v>0</v>
      </c>
      <c r="MW80" s="2">
        <v>0</v>
      </c>
      <c r="MX80" s="4">
        <v>1</v>
      </c>
      <c r="MY80" s="19">
        <f>MX80-MP80</f>
        <v>0</v>
      </c>
      <c r="NA80" s="2" t="s">
        <v>133</v>
      </c>
      <c r="NB80" s="2">
        <v>5</v>
      </c>
      <c r="NC80" s="2">
        <v>5</v>
      </c>
      <c r="ND80" s="2">
        <v>0</v>
      </c>
      <c r="NE80" s="2">
        <v>0</v>
      </c>
      <c r="NF80" s="4">
        <v>1</v>
      </c>
      <c r="NG80" s="19">
        <f>NF80-MX80</f>
        <v>0</v>
      </c>
      <c r="NI80" s="2" t="s">
        <v>133</v>
      </c>
      <c r="NJ80" s="2">
        <v>5</v>
      </c>
      <c r="NK80" s="2">
        <v>5</v>
      </c>
      <c r="NL80" s="2">
        <v>0</v>
      </c>
      <c r="NM80" s="2">
        <v>0</v>
      </c>
      <c r="NN80" s="4">
        <v>1</v>
      </c>
      <c r="NO80" s="19">
        <f>NN80-NF80</f>
        <v>0</v>
      </c>
      <c r="NQ80" t="s">
        <v>133</v>
      </c>
      <c r="NR80" s="2">
        <v>5</v>
      </c>
      <c r="NS80" s="2">
        <v>5</v>
      </c>
      <c r="NT80" s="2">
        <v>0</v>
      </c>
      <c r="NU80" s="2">
        <v>0</v>
      </c>
      <c r="NV80" s="4">
        <v>1</v>
      </c>
      <c r="NW80" s="19">
        <f>NV80-NN80</f>
        <v>0</v>
      </c>
      <c r="NY80" t="s">
        <v>133</v>
      </c>
      <c r="NZ80" s="2">
        <v>5</v>
      </c>
      <c r="OA80" s="2">
        <v>5</v>
      </c>
      <c r="OB80" s="2">
        <v>0</v>
      </c>
      <c r="OC80" s="2">
        <v>0</v>
      </c>
      <c r="OD80" s="4">
        <v>1</v>
      </c>
      <c r="OE80" s="19">
        <f>OD80-NV80</f>
        <v>0</v>
      </c>
      <c r="OG80" s="2" t="s">
        <v>133</v>
      </c>
      <c r="OH80" s="2">
        <v>5</v>
      </c>
      <c r="OI80" s="2">
        <v>5</v>
      </c>
      <c r="OJ80" s="2">
        <v>0</v>
      </c>
      <c r="OK80" s="2">
        <v>0</v>
      </c>
      <c r="OL80" s="4">
        <v>1</v>
      </c>
      <c r="OM80" s="19">
        <f>OL80-OD80</f>
        <v>0</v>
      </c>
      <c r="OO80" s="2" t="s">
        <v>133</v>
      </c>
      <c r="OP80" s="2">
        <v>5</v>
      </c>
      <c r="OQ80" s="2">
        <v>5</v>
      </c>
      <c r="OR80" s="2">
        <v>0</v>
      </c>
      <c r="OS80" s="2">
        <v>0</v>
      </c>
      <c r="OT80" s="4">
        <v>1</v>
      </c>
      <c r="OW80" s="129" t="s">
        <v>133</v>
      </c>
      <c r="OX80" s="129">
        <v>5</v>
      </c>
      <c r="OY80" s="129">
        <v>5</v>
      </c>
      <c r="OZ80" s="129">
        <v>0</v>
      </c>
      <c r="PA80" s="129">
        <v>0</v>
      </c>
      <c r="PB80" s="131">
        <v>1</v>
      </c>
      <c r="PC80" s="129"/>
      <c r="PD80" s="129"/>
      <c r="PE80" s="129" t="s">
        <v>133</v>
      </c>
      <c r="PF80" s="129">
        <v>5</v>
      </c>
      <c r="PG80" s="129">
        <v>5</v>
      </c>
      <c r="PH80" s="129">
        <v>0</v>
      </c>
      <c r="PI80" s="129">
        <v>0</v>
      </c>
      <c r="PJ80" s="131">
        <v>1</v>
      </c>
      <c r="PK80" s="129"/>
      <c r="PM80" s="156" t="s">
        <v>133</v>
      </c>
      <c r="PN80" s="156">
        <v>5</v>
      </c>
      <c r="PO80" s="156">
        <v>5</v>
      </c>
      <c r="PP80" s="156">
        <v>0</v>
      </c>
      <c r="PQ80" s="156">
        <v>0</v>
      </c>
      <c r="PR80" s="158">
        <v>1</v>
      </c>
      <c r="PS80" s="121"/>
      <c r="PT80" s="121"/>
      <c r="PU80" s="157" t="s">
        <v>133</v>
      </c>
      <c r="PV80" s="157">
        <v>5</v>
      </c>
      <c r="PW80" s="157">
        <v>5</v>
      </c>
      <c r="PX80" s="157">
        <v>0</v>
      </c>
      <c r="PY80" s="157">
        <v>0</v>
      </c>
      <c r="PZ80" s="158">
        <v>1</v>
      </c>
      <c r="QA80" s="121"/>
      <c r="QB80" s="121"/>
      <c r="QC80" s="156" t="s">
        <v>133</v>
      </c>
      <c r="QD80" s="156">
        <v>5</v>
      </c>
      <c r="QE80" s="156">
        <v>5</v>
      </c>
      <c r="QF80" s="156">
        <v>0</v>
      </c>
      <c r="QG80" s="156">
        <v>0</v>
      </c>
      <c r="QH80" s="158">
        <v>1</v>
      </c>
      <c r="QI80" s="121"/>
      <c r="QJ80" s="121"/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Q80" s="121"/>
      <c r="QR80" s="121"/>
      <c r="QS80" s="156" t="s">
        <v>133</v>
      </c>
      <c r="QT80" s="156">
        <v>5</v>
      </c>
      <c r="QU80" s="156">
        <v>5</v>
      </c>
      <c r="QV80" s="156">
        <v>0</v>
      </c>
      <c r="QW80" s="156">
        <v>0</v>
      </c>
      <c r="QX80" s="162">
        <v>1</v>
      </c>
      <c r="QY80" s="121"/>
      <c r="QZ80" s="121"/>
      <c r="RA80" s="121"/>
      <c r="RB80" s="121"/>
      <c r="RC80" s="121"/>
      <c r="RD80" s="121"/>
      <c r="RE80" s="121"/>
      <c r="RF80" s="132"/>
      <c r="RG80" s="121"/>
      <c r="RH80" s="121"/>
      <c r="RI80" s="121"/>
      <c r="RJ80" s="121"/>
      <c r="RK80" s="121"/>
      <c r="RL80" s="121"/>
      <c r="RM80" s="121"/>
      <c r="RN80" s="121"/>
      <c r="RO80" s="132"/>
      <c r="RP80" s="121"/>
      <c r="RQ80" s="121"/>
      <c r="RR80" s="156" t="s">
        <v>133</v>
      </c>
      <c r="RS80" s="156">
        <v>5</v>
      </c>
      <c r="RT80" s="156">
        <v>5</v>
      </c>
      <c r="RU80" s="156">
        <v>0</v>
      </c>
      <c r="RV80" s="156">
        <v>0</v>
      </c>
      <c r="RW80" s="162">
        <v>1</v>
      </c>
      <c r="RX80" s="121"/>
      <c r="RY80" s="156" t="s">
        <v>133</v>
      </c>
      <c r="RZ80" s="156">
        <v>5</v>
      </c>
      <c r="SA80" s="156">
        <v>5</v>
      </c>
      <c r="SB80" s="156">
        <v>0</v>
      </c>
      <c r="SC80" s="156">
        <v>0</v>
      </c>
      <c r="SD80" s="162">
        <v>1</v>
      </c>
      <c r="SE80" s="121"/>
      <c r="SF80" s="156" t="s">
        <v>133</v>
      </c>
      <c r="SG80" s="156">
        <v>5</v>
      </c>
      <c r="SH80" s="156">
        <v>5</v>
      </c>
      <c r="SI80" s="156">
        <v>0</v>
      </c>
      <c r="SJ80" s="156">
        <v>0</v>
      </c>
      <c r="SK80" s="162">
        <v>1</v>
      </c>
      <c r="SL80" s="121"/>
      <c r="SM80" s="156" t="s">
        <v>133</v>
      </c>
      <c r="SN80" s="156">
        <v>5</v>
      </c>
      <c r="SO80" s="156">
        <v>5</v>
      </c>
      <c r="SP80" s="156">
        <v>0</v>
      </c>
      <c r="SQ80" s="156">
        <v>0</v>
      </c>
      <c r="SR80" s="162">
        <v>1</v>
      </c>
      <c r="SU80" s="157" t="s">
        <v>133</v>
      </c>
      <c r="SV80" s="157">
        <v>5</v>
      </c>
      <c r="SW80" s="157">
        <v>5</v>
      </c>
      <c r="SX80" s="157">
        <v>0</v>
      </c>
      <c r="SY80" s="157">
        <v>0</v>
      </c>
      <c r="SZ80" s="158">
        <v>1</v>
      </c>
      <c r="TC80" s="157" t="s">
        <v>133</v>
      </c>
      <c r="TD80" s="157">
        <v>5</v>
      </c>
      <c r="TE80" s="157">
        <v>5</v>
      </c>
      <c r="TF80" s="157">
        <v>0</v>
      </c>
      <c r="TG80" s="157">
        <v>0</v>
      </c>
      <c r="TH80" s="158">
        <v>1</v>
      </c>
      <c r="TK80" s="157" t="s">
        <v>133</v>
      </c>
      <c r="TL80" s="157">
        <v>5</v>
      </c>
      <c r="TM80" s="157">
        <v>5</v>
      </c>
      <c r="TN80" s="157">
        <v>0</v>
      </c>
      <c r="TO80" s="157">
        <v>0</v>
      </c>
      <c r="TP80" s="158">
        <v>1</v>
      </c>
      <c r="TS80" s="157" t="s">
        <v>133</v>
      </c>
      <c r="TT80" s="157">
        <v>5</v>
      </c>
      <c r="TU80" s="157">
        <v>5</v>
      </c>
      <c r="TV80" s="157">
        <v>0</v>
      </c>
      <c r="TW80" s="157">
        <v>0</v>
      </c>
      <c r="TX80" s="158">
        <v>1</v>
      </c>
      <c r="UA80" s="157" t="s">
        <v>133</v>
      </c>
      <c r="UB80" s="157">
        <v>5</v>
      </c>
      <c r="UC80" s="157">
        <v>5</v>
      </c>
      <c r="UD80" s="157">
        <v>0</v>
      </c>
      <c r="UE80" s="157">
        <v>0</v>
      </c>
      <c r="UF80" s="158">
        <v>1</v>
      </c>
      <c r="UI80" s="157" t="s">
        <v>133</v>
      </c>
      <c r="UJ80" s="157">
        <v>5</v>
      </c>
      <c r="UK80" s="157">
        <v>5</v>
      </c>
      <c r="UL80" s="157">
        <v>0</v>
      </c>
      <c r="UM80" s="157">
        <v>0</v>
      </c>
      <c r="UN80" s="158">
        <v>1</v>
      </c>
      <c r="UQ80" s="157"/>
      <c r="UY80" s="157" t="s">
        <v>133</v>
      </c>
      <c r="UZ80" s="157">
        <v>5</v>
      </c>
      <c r="VA80" s="157">
        <v>5</v>
      </c>
      <c r="VB80" s="157">
        <v>0</v>
      </c>
      <c r="VC80" s="157">
        <v>0</v>
      </c>
      <c r="VD80" s="158">
        <v>1</v>
      </c>
      <c r="VG80" s="157" t="s">
        <v>133</v>
      </c>
      <c r="VH80" s="157">
        <v>5</v>
      </c>
      <c r="VI80" s="157">
        <v>5</v>
      </c>
      <c r="VJ80" s="157">
        <v>0</v>
      </c>
      <c r="VK80" s="157">
        <v>0</v>
      </c>
      <c r="VL80" s="158">
        <v>1</v>
      </c>
      <c r="VO80" s="157" t="s">
        <v>133</v>
      </c>
      <c r="VP80" s="157">
        <v>5</v>
      </c>
      <c r="VQ80" s="157">
        <v>5</v>
      </c>
      <c r="VR80" s="157">
        <v>0</v>
      </c>
      <c r="VS80" s="157">
        <v>0</v>
      </c>
      <c r="VT80" s="158">
        <v>1</v>
      </c>
      <c r="VW80" s="157" t="s">
        <v>133</v>
      </c>
      <c r="VX80" s="157">
        <v>5</v>
      </c>
      <c r="VY80" s="157">
        <v>5</v>
      </c>
      <c r="VZ80" s="157">
        <v>0</v>
      </c>
      <c r="WA80" s="157">
        <v>0</v>
      </c>
      <c r="WB80" s="158">
        <v>1</v>
      </c>
      <c r="WE80" s="157" t="s">
        <v>133</v>
      </c>
      <c r="WF80" s="157">
        <v>5</v>
      </c>
      <c r="WG80" s="157">
        <v>5</v>
      </c>
      <c r="WH80" s="157">
        <v>0</v>
      </c>
      <c r="WI80" s="157">
        <v>0</v>
      </c>
      <c r="WJ80" s="158">
        <v>1</v>
      </c>
      <c r="WM80" s="157" t="s">
        <v>133</v>
      </c>
      <c r="WN80" s="157">
        <v>5</v>
      </c>
      <c r="WO80" s="157">
        <v>5</v>
      </c>
      <c r="WP80" s="157">
        <v>0</v>
      </c>
      <c r="WQ80" s="157">
        <v>0</v>
      </c>
      <c r="WR80" s="158">
        <v>1</v>
      </c>
      <c r="WU80" s="157" t="s">
        <v>133</v>
      </c>
      <c r="WV80" s="157">
        <v>5</v>
      </c>
      <c r="WW80" s="157">
        <v>5</v>
      </c>
      <c r="WX80" s="157">
        <v>0</v>
      </c>
      <c r="WY80" s="157">
        <v>0</v>
      </c>
      <c r="WZ80" s="158">
        <v>1</v>
      </c>
      <c r="XC80" s="157" t="s">
        <v>133</v>
      </c>
      <c r="XD80" s="157">
        <v>5</v>
      </c>
      <c r="XE80" s="157">
        <v>5</v>
      </c>
      <c r="XF80" s="157">
        <v>0</v>
      </c>
      <c r="XG80" s="157">
        <v>0</v>
      </c>
      <c r="XH80" s="158">
        <v>1</v>
      </c>
      <c r="XK80" s="157" t="s">
        <v>133</v>
      </c>
      <c r="XL80" s="157">
        <v>5</v>
      </c>
      <c r="XM80" s="157">
        <v>5</v>
      </c>
      <c r="XN80" s="157">
        <v>0</v>
      </c>
      <c r="XO80" s="157">
        <v>0</v>
      </c>
      <c r="XP80" s="158">
        <v>1</v>
      </c>
      <c r="XS80" s="157" t="s">
        <v>133</v>
      </c>
      <c r="XT80" s="157">
        <v>5</v>
      </c>
      <c r="XU80" s="157">
        <v>5</v>
      </c>
      <c r="XV80" s="157">
        <v>0</v>
      </c>
      <c r="XW80" s="157">
        <v>0</v>
      </c>
      <c r="XX80" s="158">
        <v>1</v>
      </c>
      <c r="YA80" s="157" t="s">
        <v>133</v>
      </c>
      <c r="YB80" s="157">
        <v>5</v>
      </c>
      <c r="YC80" s="157">
        <v>5</v>
      </c>
      <c r="YD80" s="157">
        <v>0</v>
      </c>
      <c r="YE80" s="157">
        <v>0</v>
      </c>
      <c r="YF80" s="158">
        <v>1</v>
      </c>
      <c r="YI80" s="157" t="s">
        <v>133</v>
      </c>
      <c r="YJ80" s="157">
        <v>5</v>
      </c>
      <c r="YK80" s="157">
        <v>5</v>
      </c>
      <c r="YL80" s="157">
        <v>0</v>
      </c>
      <c r="YM80" s="157">
        <v>0</v>
      </c>
      <c r="YN80" s="158">
        <v>1</v>
      </c>
      <c r="YQ80" s="157" t="s">
        <v>133</v>
      </c>
      <c r="YR80" s="157">
        <v>5</v>
      </c>
      <c r="YS80" s="157">
        <v>5</v>
      </c>
      <c r="YT80" s="157">
        <v>0</v>
      </c>
      <c r="YU80" s="157">
        <v>0</v>
      </c>
      <c r="YV80" s="158">
        <v>1</v>
      </c>
      <c r="YY80" s="157" t="s">
        <v>133</v>
      </c>
      <c r="YZ80" s="157">
        <v>5</v>
      </c>
      <c r="ZA80" s="157">
        <v>5</v>
      </c>
      <c r="ZB80" s="157">
        <v>0</v>
      </c>
      <c r="ZC80" s="157">
        <v>0</v>
      </c>
      <c r="ZD80" s="158">
        <v>1</v>
      </c>
      <c r="ZG80" s="157" t="s">
        <v>133</v>
      </c>
      <c r="ZH80" s="157">
        <v>5</v>
      </c>
      <c r="ZI80" s="157">
        <v>5</v>
      </c>
      <c r="ZJ80" s="157">
        <v>0</v>
      </c>
      <c r="ZK80" s="157">
        <v>0</v>
      </c>
      <c r="ZL80" s="158">
        <v>1</v>
      </c>
      <c r="ZO80" s="157" t="s">
        <v>133</v>
      </c>
      <c r="ZP80" s="157">
        <v>5</v>
      </c>
      <c r="ZQ80" s="157">
        <v>5</v>
      </c>
      <c r="ZR80" s="157">
        <v>0</v>
      </c>
      <c r="ZS80" s="157">
        <v>0</v>
      </c>
      <c r="ZT80" s="158">
        <v>1</v>
      </c>
      <c r="ZW80" s="157" t="s">
        <v>133</v>
      </c>
      <c r="ZX80" s="157">
        <v>5</v>
      </c>
      <c r="ZY80" s="157">
        <v>5</v>
      </c>
      <c r="ZZ80" s="157">
        <v>0</v>
      </c>
      <c r="AAA80" s="157">
        <v>0</v>
      </c>
      <c r="AAB80" s="158">
        <v>1</v>
      </c>
      <c r="AAE80" s="157" t="s">
        <v>133</v>
      </c>
      <c r="AAF80" s="157">
        <v>5</v>
      </c>
      <c r="AAG80" s="157">
        <v>5</v>
      </c>
      <c r="AAH80" s="157">
        <v>0</v>
      </c>
      <c r="AAI80" s="157">
        <v>0</v>
      </c>
      <c r="AAJ80" s="158">
        <v>1</v>
      </c>
    </row>
    <row r="81" spans="10:712" ht="15">
      <c r="Z81" s="51"/>
      <c r="AA81" s="51"/>
      <c r="AB81" s="52"/>
      <c r="AC81" s="53"/>
      <c r="AD81" s="51"/>
      <c r="AE81" s="54"/>
      <c r="AF81" s="56"/>
      <c r="AG81" s="52"/>
      <c r="HU81" s="2" t="s">
        <v>144</v>
      </c>
      <c r="HV81" s="2">
        <v>265</v>
      </c>
      <c r="HW81" s="2">
        <v>265</v>
      </c>
      <c r="HX81" s="2">
        <v>0</v>
      </c>
      <c r="HY81" s="2">
        <v>0</v>
      </c>
      <c r="HZ81" s="19">
        <v>1</v>
      </c>
      <c r="IC81" s="2" t="s">
        <v>144</v>
      </c>
      <c r="ID81" s="2">
        <v>265</v>
      </c>
      <c r="IE81" s="2">
        <v>265</v>
      </c>
      <c r="IF81" s="2">
        <v>0</v>
      </c>
      <c r="IG81" s="2">
        <v>0</v>
      </c>
      <c r="IH81" s="19">
        <v>1</v>
      </c>
      <c r="IK81" s="2" t="s">
        <v>144</v>
      </c>
      <c r="IL81" s="2">
        <v>265</v>
      </c>
      <c r="IM81" s="2">
        <v>265</v>
      </c>
      <c r="IN81" s="2">
        <v>0</v>
      </c>
      <c r="IO81" s="2">
        <v>0</v>
      </c>
      <c r="IP81" s="19">
        <v>1</v>
      </c>
      <c r="IQ81" s="19">
        <f>IP81-IH81</f>
        <v>0</v>
      </c>
      <c r="IS81" s="2" t="s">
        <v>144</v>
      </c>
      <c r="IT81" s="2">
        <v>265</v>
      </c>
      <c r="IU81" s="2">
        <v>265</v>
      </c>
      <c r="IV81" s="2">
        <v>0</v>
      </c>
      <c r="IW81" s="2">
        <v>0</v>
      </c>
      <c r="IX81" s="4">
        <v>1</v>
      </c>
      <c r="IY81" s="19">
        <f>IX81-IP81</f>
        <v>0</v>
      </c>
      <c r="JA81" s="2" t="s">
        <v>144</v>
      </c>
      <c r="JB81" s="2">
        <v>265</v>
      </c>
      <c r="JC81" s="2">
        <v>265</v>
      </c>
      <c r="JD81" s="2">
        <v>0</v>
      </c>
      <c r="JE81" s="2">
        <v>0</v>
      </c>
      <c r="JF81" s="4">
        <v>1</v>
      </c>
      <c r="JG81" s="19">
        <f>JF81-IX81</f>
        <v>0</v>
      </c>
      <c r="JI81" s="2" t="s">
        <v>144</v>
      </c>
      <c r="JJ81" s="2">
        <v>265</v>
      </c>
      <c r="JK81" s="2">
        <v>265</v>
      </c>
      <c r="JL81" s="2">
        <v>0</v>
      </c>
      <c r="JM81" s="2">
        <v>0</v>
      </c>
      <c r="JN81" s="4">
        <v>1</v>
      </c>
      <c r="JO81" s="19">
        <f>JN81-JF81</f>
        <v>0</v>
      </c>
      <c r="JQ81" s="2" t="s">
        <v>144</v>
      </c>
      <c r="JR81" s="2">
        <v>265</v>
      </c>
      <c r="JS81" s="2">
        <v>265</v>
      </c>
      <c r="JT81" s="2">
        <v>0</v>
      </c>
      <c r="JU81" s="2">
        <v>0</v>
      </c>
      <c r="JV81" s="4">
        <v>1</v>
      </c>
      <c r="JW81" s="19">
        <f>JV81-JN81</f>
        <v>0</v>
      </c>
      <c r="JY81" s="2" t="s">
        <v>144</v>
      </c>
      <c r="JZ81" s="2">
        <v>265</v>
      </c>
      <c r="KA81" s="2">
        <v>265</v>
      </c>
      <c r="KB81" s="2">
        <v>0</v>
      </c>
      <c r="KC81" s="2">
        <v>0</v>
      </c>
      <c r="KD81" s="4">
        <v>1</v>
      </c>
      <c r="KE81" s="19">
        <f>KD81-JV81</f>
        <v>0</v>
      </c>
      <c r="KG81" s="2" t="s">
        <v>144</v>
      </c>
      <c r="KH81" s="2">
        <v>265</v>
      </c>
      <c r="KI81" s="2">
        <v>265</v>
      </c>
      <c r="KJ81" s="2">
        <v>0</v>
      </c>
      <c r="KK81" s="2">
        <v>0</v>
      </c>
      <c r="KL81" s="4">
        <v>1</v>
      </c>
      <c r="KM81" s="19">
        <f>KL81-KD81</f>
        <v>0</v>
      </c>
      <c r="KO81" s="2" t="s">
        <v>144</v>
      </c>
      <c r="KP81" s="2">
        <v>1</v>
      </c>
      <c r="KQ81" s="2">
        <v>0</v>
      </c>
      <c r="KR81" s="2">
        <v>0</v>
      </c>
      <c r="KS81" s="7">
        <v>1</v>
      </c>
      <c r="KT81" s="4">
        <v>0</v>
      </c>
      <c r="KU81" s="19">
        <f>KT81-KL81</f>
        <v>-1</v>
      </c>
      <c r="KW81" s="2" t="s">
        <v>144</v>
      </c>
      <c r="KX81" s="2">
        <v>265</v>
      </c>
      <c r="KY81" s="2">
        <v>265</v>
      </c>
      <c r="KZ81" s="2">
        <v>0</v>
      </c>
      <c r="LA81" s="2">
        <v>0</v>
      </c>
      <c r="LB81" s="4">
        <v>1</v>
      </c>
      <c r="LC81" s="19">
        <f>LB81-KT81</f>
        <v>1</v>
      </c>
      <c r="LE81" s="2" t="s">
        <v>144</v>
      </c>
      <c r="LF81" s="2">
        <v>265</v>
      </c>
      <c r="LG81" s="2">
        <v>265</v>
      </c>
      <c r="LH81" s="2">
        <v>0</v>
      </c>
      <c r="LI81" s="2">
        <v>0</v>
      </c>
      <c r="LJ81" s="4">
        <v>1</v>
      </c>
      <c r="LK81" s="19">
        <f>LJ81-LB81</f>
        <v>0</v>
      </c>
      <c r="LM81" s="2" t="s">
        <v>144</v>
      </c>
      <c r="LN81" s="2">
        <v>265</v>
      </c>
      <c r="LO81" s="2">
        <v>265</v>
      </c>
      <c r="LP81" s="2">
        <v>0</v>
      </c>
      <c r="LQ81" s="2">
        <v>0</v>
      </c>
      <c r="LR81" s="4">
        <v>1</v>
      </c>
      <c r="LS81" s="19">
        <f>LR81-LJ81</f>
        <v>0</v>
      </c>
      <c r="LU81" s="2" t="s">
        <v>144</v>
      </c>
      <c r="LV81" s="2">
        <v>265</v>
      </c>
      <c r="LW81" s="2">
        <v>265</v>
      </c>
      <c r="LX81" s="2">
        <v>0</v>
      </c>
      <c r="LY81" s="2">
        <v>0</v>
      </c>
      <c r="LZ81" s="4">
        <v>1</v>
      </c>
      <c r="MA81" s="19">
        <f>LZ81-LR81</f>
        <v>0</v>
      </c>
      <c r="MC81" s="2" t="s">
        <v>144</v>
      </c>
      <c r="MD81" s="2">
        <v>265</v>
      </c>
      <c r="ME81" s="2">
        <v>265</v>
      </c>
      <c r="MF81" s="2">
        <v>0</v>
      </c>
      <c r="MG81" s="2">
        <v>0</v>
      </c>
      <c r="MH81" s="4">
        <v>1</v>
      </c>
      <c r="MI81" s="19">
        <f>MH81-LZ81</f>
        <v>0</v>
      </c>
      <c r="MK81" s="2" t="s">
        <v>144</v>
      </c>
      <c r="ML81" s="2">
        <v>265</v>
      </c>
      <c r="MM81" s="2">
        <v>265</v>
      </c>
      <c r="MN81" s="2">
        <v>0</v>
      </c>
      <c r="MO81" s="2">
        <v>0</v>
      </c>
      <c r="MP81" s="4">
        <v>1</v>
      </c>
      <c r="MQ81" s="19">
        <f>MP81-MH81</f>
        <v>0</v>
      </c>
      <c r="MS81" s="2" t="s">
        <v>144</v>
      </c>
      <c r="MT81" s="2">
        <v>265</v>
      </c>
      <c r="MU81" s="2">
        <v>265</v>
      </c>
      <c r="MV81" s="2">
        <v>0</v>
      </c>
      <c r="MW81" s="2">
        <v>0</v>
      </c>
      <c r="MX81" s="4">
        <v>1</v>
      </c>
      <c r="MY81" s="19">
        <f>MX81-MP81</f>
        <v>0</v>
      </c>
      <c r="NA81" s="2" t="s">
        <v>144</v>
      </c>
      <c r="NB81" s="2">
        <v>265</v>
      </c>
      <c r="NC81" s="2">
        <v>265</v>
      </c>
      <c r="ND81" s="2">
        <v>0</v>
      </c>
      <c r="NE81" s="2">
        <v>0</v>
      </c>
      <c r="NF81" s="4">
        <v>1</v>
      </c>
      <c r="NG81" s="19">
        <f>NF81-MX81</f>
        <v>0</v>
      </c>
      <c r="NI81" s="2" t="s">
        <v>144</v>
      </c>
      <c r="NJ81" s="2">
        <v>265</v>
      </c>
      <c r="NK81" s="2">
        <v>265</v>
      </c>
      <c r="NL81" s="2">
        <v>0</v>
      </c>
      <c r="NM81" s="2">
        <v>0</v>
      </c>
      <c r="NN81" s="4">
        <v>1</v>
      </c>
      <c r="NO81" s="19">
        <f>NN81-NF81</f>
        <v>0</v>
      </c>
      <c r="NQ81" t="s">
        <v>144</v>
      </c>
      <c r="NR81" s="2">
        <v>265</v>
      </c>
      <c r="NS81" s="2">
        <v>265</v>
      </c>
      <c r="NT81" s="2">
        <v>0</v>
      </c>
      <c r="NU81" s="2">
        <v>0</v>
      </c>
      <c r="NV81" s="4">
        <v>1</v>
      </c>
      <c r="NW81" s="19">
        <f>NV81-NN81</f>
        <v>0</v>
      </c>
      <c r="NY81" t="s">
        <v>144</v>
      </c>
      <c r="NZ81" s="2">
        <v>265</v>
      </c>
      <c r="OA81" s="2">
        <v>265</v>
      </c>
      <c r="OB81" s="2">
        <v>0</v>
      </c>
      <c r="OC81" s="2">
        <v>0</v>
      </c>
      <c r="OD81" s="4">
        <v>1</v>
      </c>
      <c r="OE81" s="19">
        <f>OD81-NV81</f>
        <v>0</v>
      </c>
      <c r="OG81" s="2" t="s">
        <v>144</v>
      </c>
      <c r="OH81" s="2">
        <v>265</v>
      </c>
      <c r="OI81" s="2">
        <v>265</v>
      </c>
      <c r="OJ81" s="2">
        <v>0</v>
      </c>
      <c r="OK81" s="2">
        <v>0</v>
      </c>
      <c r="OL81" s="4">
        <v>1</v>
      </c>
      <c r="OM81" s="19">
        <f>OL81-OD81</f>
        <v>0</v>
      </c>
      <c r="OO81" s="2" t="s">
        <v>144</v>
      </c>
      <c r="OP81" s="2">
        <v>265</v>
      </c>
      <c r="OQ81" s="2">
        <v>265</v>
      </c>
      <c r="OR81" s="2">
        <v>0</v>
      </c>
      <c r="OS81" s="2">
        <v>0</v>
      </c>
      <c r="OT81" s="4">
        <v>1</v>
      </c>
      <c r="OW81" s="129" t="s">
        <v>144</v>
      </c>
      <c r="OX81" s="129">
        <v>265</v>
      </c>
      <c r="OY81" s="129">
        <v>265</v>
      </c>
      <c r="OZ81" s="129">
        <v>0</v>
      </c>
      <c r="PA81" s="129">
        <v>0</v>
      </c>
      <c r="PB81" s="131">
        <v>1</v>
      </c>
      <c r="PC81" s="129"/>
      <c r="PD81" s="129"/>
      <c r="PE81" s="129" t="s">
        <v>144</v>
      </c>
      <c r="PF81" s="129">
        <v>265</v>
      </c>
      <c r="PG81" s="129">
        <v>265</v>
      </c>
      <c r="PH81" s="129">
        <v>0</v>
      </c>
      <c r="PI81" s="129">
        <v>0</v>
      </c>
      <c r="PJ81" s="131">
        <v>1</v>
      </c>
      <c r="PK81" s="121"/>
      <c r="PM81" s="156" t="s">
        <v>144</v>
      </c>
      <c r="PN81" s="156">
        <v>265</v>
      </c>
      <c r="PO81" s="156">
        <v>265</v>
      </c>
      <c r="PP81" s="156">
        <v>0</v>
      </c>
      <c r="PQ81" s="156">
        <v>0</v>
      </c>
      <c r="PR81" s="158">
        <v>1</v>
      </c>
      <c r="PS81" s="121"/>
      <c r="PT81" s="121"/>
      <c r="PU81" s="157" t="s">
        <v>144</v>
      </c>
      <c r="PV81" s="157">
        <v>265</v>
      </c>
      <c r="PW81" s="157">
        <v>265</v>
      </c>
      <c r="PX81" s="157">
        <v>0</v>
      </c>
      <c r="PY81" s="157">
        <v>0</v>
      </c>
      <c r="PZ81" s="158">
        <v>1</v>
      </c>
      <c r="QA81" s="121"/>
      <c r="QB81" s="121"/>
      <c r="QC81" s="156" t="s">
        <v>144</v>
      </c>
      <c r="QD81" s="156">
        <v>265</v>
      </c>
      <c r="QE81" s="156">
        <v>265</v>
      </c>
      <c r="QF81" s="156">
        <v>0</v>
      </c>
      <c r="QG81" s="156">
        <v>0</v>
      </c>
      <c r="QH81" s="158">
        <v>1</v>
      </c>
      <c r="QI81" s="121"/>
      <c r="QJ81" s="121"/>
      <c r="QK81" s="157" t="s">
        <v>144</v>
      </c>
      <c r="QL81" s="157">
        <v>265</v>
      </c>
      <c r="QM81" s="157">
        <v>0</v>
      </c>
      <c r="QN81" s="157">
        <v>0</v>
      </c>
      <c r="QO81" s="157">
        <v>265</v>
      </c>
      <c r="QP81" s="158">
        <v>0</v>
      </c>
      <c r="QQ81" s="121"/>
      <c r="QR81" s="121"/>
      <c r="QS81" s="156" t="s">
        <v>144</v>
      </c>
      <c r="QT81" s="156">
        <v>265</v>
      </c>
      <c r="QU81" s="156">
        <v>265</v>
      </c>
      <c r="QV81" s="156">
        <v>0</v>
      </c>
      <c r="QW81" s="156">
        <v>0</v>
      </c>
      <c r="QX81" s="162">
        <v>1</v>
      </c>
      <c r="QY81" s="121"/>
      <c r="QZ81" s="121"/>
      <c r="RA81" s="121"/>
      <c r="RB81" s="121"/>
      <c r="RC81" s="121"/>
      <c r="RD81" s="121"/>
      <c r="RE81" s="121"/>
      <c r="RF81" s="132"/>
      <c r="RG81" s="121"/>
      <c r="RH81" s="121"/>
      <c r="RI81" s="121"/>
      <c r="RJ81" s="121"/>
      <c r="RK81" s="121"/>
      <c r="RL81" s="121"/>
      <c r="RM81" s="121"/>
      <c r="RN81" s="121"/>
      <c r="RO81" s="132"/>
      <c r="RP81" s="121"/>
      <c r="RQ81" s="121"/>
      <c r="RR81" s="156" t="s">
        <v>144</v>
      </c>
      <c r="RS81" s="156">
        <v>265</v>
      </c>
      <c r="RT81" s="156">
        <v>3</v>
      </c>
      <c r="RU81" s="156">
        <v>262</v>
      </c>
      <c r="RV81" s="156">
        <v>0</v>
      </c>
      <c r="RW81" s="162">
        <v>0.01</v>
      </c>
      <c r="RX81" s="121"/>
      <c r="RY81" s="156" t="s">
        <v>144</v>
      </c>
      <c r="RZ81" s="156">
        <v>265</v>
      </c>
      <c r="SA81" s="156">
        <v>3</v>
      </c>
      <c r="SB81" s="156">
        <v>262</v>
      </c>
      <c r="SC81" s="156">
        <v>0</v>
      </c>
      <c r="SD81" s="162">
        <v>0.01</v>
      </c>
      <c r="SE81" s="121"/>
      <c r="SF81" s="156" t="s">
        <v>144</v>
      </c>
      <c r="SG81" s="156">
        <v>265</v>
      </c>
      <c r="SH81" s="156">
        <v>3</v>
      </c>
      <c r="SI81" s="156">
        <v>262</v>
      </c>
      <c r="SJ81" s="156">
        <v>0</v>
      </c>
      <c r="SK81" s="162">
        <v>0.01</v>
      </c>
      <c r="SL81" s="121"/>
      <c r="SM81" s="156" t="s">
        <v>144</v>
      </c>
      <c r="SN81" s="156">
        <v>265</v>
      </c>
      <c r="SO81" s="156">
        <v>3</v>
      </c>
      <c r="SP81" s="156">
        <v>262</v>
      </c>
      <c r="SQ81" s="156">
        <v>0</v>
      </c>
      <c r="SR81" s="162">
        <v>0.01</v>
      </c>
      <c r="SU81" s="157" t="s">
        <v>144</v>
      </c>
      <c r="SV81" s="157">
        <v>265</v>
      </c>
      <c r="SW81" s="157">
        <v>265</v>
      </c>
      <c r="SX81" s="157">
        <v>0</v>
      </c>
      <c r="SY81" s="157">
        <v>0</v>
      </c>
      <c r="SZ81" s="158">
        <v>1</v>
      </c>
      <c r="TC81" s="157" t="s">
        <v>144</v>
      </c>
      <c r="TD81" s="157">
        <v>265</v>
      </c>
      <c r="TE81" s="157">
        <v>265</v>
      </c>
      <c r="TF81" s="157">
        <v>0</v>
      </c>
      <c r="TG81" s="157">
        <v>0</v>
      </c>
      <c r="TH81" s="158">
        <v>1</v>
      </c>
      <c r="TK81" s="157" t="s">
        <v>144</v>
      </c>
      <c r="TL81" s="157">
        <v>265</v>
      </c>
      <c r="TM81" s="157">
        <v>265</v>
      </c>
      <c r="TN81" s="157">
        <v>0</v>
      </c>
      <c r="TO81" s="157">
        <v>0</v>
      </c>
      <c r="TP81" s="158">
        <v>1</v>
      </c>
      <c r="TS81" s="157" t="s">
        <v>144</v>
      </c>
      <c r="TT81" s="157">
        <v>265</v>
      </c>
      <c r="TU81" s="157">
        <v>265</v>
      </c>
      <c r="TV81" s="157">
        <v>0</v>
      </c>
      <c r="TW81" s="157">
        <v>0</v>
      </c>
      <c r="TX81" s="158">
        <v>1</v>
      </c>
      <c r="UA81" s="157" t="s">
        <v>144</v>
      </c>
      <c r="UB81" s="157">
        <v>265</v>
      </c>
      <c r="UC81" s="157">
        <v>265</v>
      </c>
      <c r="UD81" s="157">
        <v>0</v>
      </c>
      <c r="UE81" s="157">
        <v>0</v>
      </c>
      <c r="UF81" s="158">
        <v>1</v>
      </c>
      <c r="UI81" s="157" t="s">
        <v>144</v>
      </c>
      <c r="UJ81" s="157">
        <v>265</v>
      </c>
      <c r="UK81" s="157">
        <v>265</v>
      </c>
      <c r="UL81" s="157">
        <v>0</v>
      </c>
      <c r="UM81" s="157">
        <v>0</v>
      </c>
      <c r="UN81" s="158">
        <v>1</v>
      </c>
      <c r="UQ81" s="157"/>
      <c r="UY81" s="157" t="s">
        <v>144</v>
      </c>
      <c r="UZ81" s="157">
        <v>265</v>
      </c>
      <c r="VA81" s="157">
        <v>265</v>
      </c>
      <c r="VB81" s="157">
        <v>0</v>
      </c>
      <c r="VC81" s="157">
        <v>0</v>
      </c>
      <c r="VD81" s="158">
        <v>1</v>
      </c>
      <c r="VG81" s="157" t="s">
        <v>144</v>
      </c>
      <c r="VH81" s="157">
        <v>265</v>
      </c>
      <c r="VI81" s="157">
        <v>265</v>
      </c>
      <c r="VJ81" s="157">
        <v>0</v>
      </c>
      <c r="VK81" s="157">
        <v>0</v>
      </c>
      <c r="VL81" s="158">
        <v>1</v>
      </c>
      <c r="VO81" s="157" t="s">
        <v>144</v>
      </c>
      <c r="VP81" s="157">
        <v>265</v>
      </c>
      <c r="VQ81" s="157">
        <v>265</v>
      </c>
      <c r="VR81" s="157">
        <v>0</v>
      </c>
      <c r="VS81" s="157">
        <v>0</v>
      </c>
      <c r="VT81" s="158">
        <v>1</v>
      </c>
      <c r="VW81" s="157" t="s">
        <v>144</v>
      </c>
      <c r="VX81" s="157">
        <v>265</v>
      </c>
      <c r="VY81" s="157">
        <v>264</v>
      </c>
      <c r="VZ81" s="157">
        <v>1</v>
      </c>
      <c r="WA81" s="157">
        <v>0</v>
      </c>
      <c r="WB81" s="158">
        <v>1</v>
      </c>
      <c r="WE81" s="157" t="s">
        <v>144</v>
      </c>
      <c r="WF81" s="157">
        <v>265</v>
      </c>
      <c r="WG81" s="157">
        <v>265</v>
      </c>
      <c r="WH81" s="157">
        <v>0</v>
      </c>
      <c r="WI81" s="157">
        <v>0</v>
      </c>
      <c r="WJ81" s="158">
        <v>1</v>
      </c>
      <c r="WM81" s="157" t="s">
        <v>144</v>
      </c>
      <c r="WN81" s="157">
        <v>265</v>
      </c>
      <c r="WO81" s="157">
        <v>265</v>
      </c>
      <c r="WP81" s="157">
        <v>0</v>
      </c>
      <c r="WQ81" s="157">
        <v>0</v>
      </c>
      <c r="WR81" s="158">
        <v>1</v>
      </c>
      <c r="WU81" s="157" t="s">
        <v>144</v>
      </c>
      <c r="WV81" s="157">
        <v>265</v>
      </c>
      <c r="WW81" s="157">
        <v>265</v>
      </c>
      <c r="WX81" s="157">
        <v>0</v>
      </c>
      <c r="WY81" s="157">
        <v>0</v>
      </c>
      <c r="WZ81" s="158">
        <v>1</v>
      </c>
      <c r="XC81" s="157" t="s">
        <v>144</v>
      </c>
      <c r="XD81" s="157">
        <v>265</v>
      </c>
      <c r="XE81" s="157">
        <v>265</v>
      </c>
      <c r="XF81" s="157">
        <v>0</v>
      </c>
      <c r="XG81" s="157">
        <v>0</v>
      </c>
      <c r="XH81" s="158">
        <v>1</v>
      </c>
      <c r="XK81" s="157" t="s">
        <v>144</v>
      </c>
      <c r="XL81" s="157">
        <v>265</v>
      </c>
      <c r="XM81" s="157">
        <v>264</v>
      </c>
      <c r="XN81" s="157">
        <v>1</v>
      </c>
      <c r="XO81" s="157">
        <v>0</v>
      </c>
      <c r="XP81" s="158">
        <v>1</v>
      </c>
      <c r="XS81" s="157" t="s">
        <v>144</v>
      </c>
      <c r="XT81" s="157">
        <v>265</v>
      </c>
      <c r="XU81" s="157">
        <v>265</v>
      </c>
      <c r="XV81" s="157">
        <v>0</v>
      </c>
      <c r="XW81" s="157">
        <v>0</v>
      </c>
      <c r="XX81" s="158">
        <v>1</v>
      </c>
      <c r="YA81" s="157" t="s">
        <v>144</v>
      </c>
      <c r="YB81" s="157">
        <v>265</v>
      </c>
      <c r="YC81" s="157">
        <v>265</v>
      </c>
      <c r="YD81" s="157">
        <v>0</v>
      </c>
      <c r="YE81" s="157">
        <v>0</v>
      </c>
      <c r="YF81" s="158">
        <v>1</v>
      </c>
      <c r="YI81" s="157" t="s">
        <v>417</v>
      </c>
      <c r="YJ81" s="157">
        <v>13</v>
      </c>
      <c r="YK81" s="157">
        <v>13</v>
      </c>
      <c r="YL81" s="157">
        <v>0</v>
      </c>
      <c r="YM81" s="157">
        <v>0</v>
      </c>
      <c r="YN81" s="158">
        <v>1</v>
      </c>
      <c r="YQ81" s="157" t="s">
        <v>417</v>
      </c>
      <c r="YR81" s="157">
        <v>13</v>
      </c>
      <c r="YS81" s="157">
        <v>13</v>
      </c>
      <c r="YT81" s="157">
        <v>0</v>
      </c>
      <c r="YU81" s="157">
        <v>0</v>
      </c>
      <c r="YV81" s="158">
        <v>1</v>
      </c>
      <c r="YY81" s="157" t="s">
        <v>417</v>
      </c>
      <c r="YZ81" s="157">
        <v>13</v>
      </c>
      <c r="ZA81" s="157">
        <v>13</v>
      </c>
      <c r="ZB81" s="157">
        <v>0</v>
      </c>
      <c r="ZC81" s="157">
        <v>0</v>
      </c>
      <c r="ZD81" s="158">
        <v>1</v>
      </c>
      <c r="ZG81" s="157" t="s">
        <v>417</v>
      </c>
      <c r="ZH81" s="157">
        <v>13</v>
      </c>
      <c r="ZI81" s="157">
        <v>13</v>
      </c>
      <c r="ZJ81" s="157">
        <v>0</v>
      </c>
      <c r="ZK81" s="157">
        <v>0</v>
      </c>
      <c r="ZL81" s="158">
        <v>1</v>
      </c>
      <c r="ZO81" s="157" t="s">
        <v>417</v>
      </c>
      <c r="ZP81" s="157">
        <v>13</v>
      </c>
      <c r="ZQ81" s="157">
        <v>13</v>
      </c>
      <c r="ZR81" s="157">
        <v>0</v>
      </c>
      <c r="ZS81" s="157">
        <v>0</v>
      </c>
      <c r="ZT81" s="158">
        <v>1</v>
      </c>
      <c r="ZW81" s="157" t="s">
        <v>417</v>
      </c>
      <c r="ZX81" s="157">
        <v>13</v>
      </c>
      <c r="ZY81" s="157">
        <v>13</v>
      </c>
      <c r="ZZ81" s="157">
        <v>0</v>
      </c>
      <c r="AAA81" s="157">
        <v>0</v>
      </c>
      <c r="AAB81" s="158">
        <v>1</v>
      </c>
      <c r="AAE81" s="157" t="s">
        <v>417</v>
      </c>
      <c r="AAF81" s="157">
        <v>13</v>
      </c>
      <c r="AAG81" s="157">
        <v>13</v>
      </c>
      <c r="AAH81" s="157">
        <v>0</v>
      </c>
      <c r="AAI81" s="157">
        <v>0</v>
      </c>
      <c r="AAJ81" s="158">
        <v>1</v>
      </c>
    </row>
    <row r="82" spans="10:712" ht="15">
      <c r="Z82" s="51"/>
      <c r="AA82" s="51"/>
      <c r="AB82" s="52"/>
      <c r="AC82" s="53"/>
      <c r="AD82" s="51"/>
      <c r="AE82" s="54"/>
      <c r="AF82" s="56"/>
      <c r="AG82" s="52"/>
      <c r="HU82" s="2" t="s">
        <v>128</v>
      </c>
      <c r="HV82" s="2">
        <v>5</v>
      </c>
      <c r="HW82" s="2">
        <v>5</v>
      </c>
      <c r="HX82" s="2">
        <v>0</v>
      </c>
      <c r="HY82" s="2">
        <v>0</v>
      </c>
      <c r="HZ82" s="19">
        <v>1</v>
      </c>
      <c r="IC82" s="2" t="s">
        <v>128</v>
      </c>
      <c r="ID82" s="2">
        <v>5</v>
      </c>
      <c r="IE82" s="2">
        <v>5</v>
      </c>
      <c r="IF82" s="2">
        <v>0</v>
      </c>
      <c r="IG82" s="2">
        <v>0</v>
      </c>
      <c r="IH82" s="19">
        <v>1</v>
      </c>
      <c r="IK82" s="2" t="s">
        <v>128</v>
      </c>
      <c r="IL82" s="2">
        <v>5</v>
      </c>
      <c r="IM82" s="2">
        <v>5</v>
      </c>
      <c r="IN82" s="2">
        <v>0</v>
      </c>
      <c r="IO82" s="2">
        <v>0</v>
      </c>
      <c r="IP82" s="19">
        <v>1</v>
      </c>
      <c r="IQ82" s="19">
        <f>IP82-IH82</f>
        <v>0</v>
      </c>
      <c r="IS82" s="2" t="s">
        <v>128</v>
      </c>
      <c r="IT82" s="2">
        <v>5</v>
      </c>
      <c r="IU82" s="2">
        <v>5</v>
      </c>
      <c r="IV82" s="2">
        <v>0</v>
      </c>
      <c r="IW82" s="2">
        <v>0</v>
      </c>
      <c r="IX82" s="4">
        <v>1</v>
      </c>
      <c r="IY82" s="19">
        <f>IX82-IP82</f>
        <v>0</v>
      </c>
      <c r="JA82" s="2" t="s">
        <v>128</v>
      </c>
      <c r="JB82" s="2">
        <v>5</v>
      </c>
      <c r="JC82" s="2">
        <v>5</v>
      </c>
      <c r="JD82" s="2">
        <v>0</v>
      </c>
      <c r="JE82" s="2">
        <v>0</v>
      </c>
      <c r="JF82" s="4">
        <v>1</v>
      </c>
      <c r="JG82" s="19">
        <f>JF82-IX82</f>
        <v>0</v>
      </c>
      <c r="JI82" s="2" t="s">
        <v>128</v>
      </c>
      <c r="JJ82" s="2">
        <v>5</v>
      </c>
      <c r="JK82" s="2">
        <v>5</v>
      </c>
      <c r="JL82" s="2">
        <v>0</v>
      </c>
      <c r="JM82" s="2">
        <v>0</v>
      </c>
      <c r="JN82" s="4">
        <v>1</v>
      </c>
      <c r="JO82" s="19">
        <f>JN82-JF82</f>
        <v>0</v>
      </c>
      <c r="JQ82" s="2" t="s">
        <v>128</v>
      </c>
      <c r="JR82" s="2">
        <v>5</v>
      </c>
      <c r="JS82" s="2">
        <v>5</v>
      </c>
      <c r="JT82" s="2">
        <v>0</v>
      </c>
      <c r="JU82" s="2">
        <v>0</v>
      </c>
      <c r="JV82" s="4">
        <v>1</v>
      </c>
      <c r="JW82" s="19">
        <f>JV82-JN82</f>
        <v>0</v>
      </c>
      <c r="JY82" s="2" t="s">
        <v>128</v>
      </c>
      <c r="JZ82" s="2">
        <v>5</v>
      </c>
      <c r="KA82" s="2">
        <v>5</v>
      </c>
      <c r="KB82" s="2">
        <v>0</v>
      </c>
      <c r="KC82" s="2">
        <v>0</v>
      </c>
      <c r="KD82" s="4">
        <v>1</v>
      </c>
      <c r="KE82" s="19">
        <f>KD82-JV82</f>
        <v>0</v>
      </c>
      <c r="KG82" s="2" t="s">
        <v>128</v>
      </c>
      <c r="KH82" s="2">
        <v>5</v>
      </c>
      <c r="KI82" s="2">
        <v>5</v>
      </c>
      <c r="KJ82" s="2">
        <v>0</v>
      </c>
      <c r="KK82" s="2">
        <v>0</v>
      </c>
      <c r="KL82" s="4">
        <v>1</v>
      </c>
      <c r="KM82" s="19">
        <f>KL82-KD82</f>
        <v>0</v>
      </c>
      <c r="KO82" s="2" t="s">
        <v>128</v>
      </c>
      <c r="KP82" s="2">
        <v>5</v>
      </c>
      <c r="KQ82" s="2">
        <v>5</v>
      </c>
      <c r="KR82" s="2">
        <v>0</v>
      </c>
      <c r="KS82" s="2">
        <v>0</v>
      </c>
      <c r="KT82" s="4">
        <v>1</v>
      </c>
      <c r="KU82" s="19">
        <f>KT82-KL82</f>
        <v>0</v>
      </c>
      <c r="KW82" s="2" t="s">
        <v>128</v>
      </c>
      <c r="KX82" s="2">
        <v>5</v>
      </c>
      <c r="KY82" s="2">
        <v>5</v>
      </c>
      <c r="KZ82" s="2">
        <v>0</v>
      </c>
      <c r="LA82" s="2">
        <v>0</v>
      </c>
      <c r="LB82" s="4">
        <v>1</v>
      </c>
      <c r="LC82" s="19">
        <f>LB82-KT82</f>
        <v>0</v>
      </c>
      <c r="LE82" s="2" t="s">
        <v>128</v>
      </c>
      <c r="LF82" s="2">
        <v>5</v>
      </c>
      <c r="LG82" s="2">
        <v>5</v>
      </c>
      <c r="LH82" s="2">
        <v>0</v>
      </c>
      <c r="LI82" s="2">
        <v>0</v>
      </c>
      <c r="LJ82" s="4">
        <v>1</v>
      </c>
      <c r="LK82" s="19">
        <f>LJ82-LB82</f>
        <v>0</v>
      </c>
      <c r="LM82" s="2" t="s">
        <v>128</v>
      </c>
      <c r="LN82" s="2">
        <v>5</v>
      </c>
      <c r="LO82" s="2">
        <v>5</v>
      </c>
      <c r="LP82" s="2">
        <v>0</v>
      </c>
      <c r="LQ82" s="2">
        <v>0</v>
      </c>
      <c r="LR82" s="4">
        <v>1</v>
      </c>
      <c r="LS82" s="19">
        <f>LR82-LJ82</f>
        <v>0</v>
      </c>
      <c r="LU82" s="2" t="s">
        <v>128</v>
      </c>
      <c r="LV82" s="2">
        <v>5</v>
      </c>
      <c r="LW82" s="2">
        <v>5</v>
      </c>
      <c r="LX82" s="2">
        <v>0</v>
      </c>
      <c r="LY82" s="2">
        <v>0</v>
      </c>
      <c r="LZ82" s="4">
        <v>1</v>
      </c>
      <c r="MA82" s="19">
        <f>LZ82-LR82</f>
        <v>0</v>
      </c>
      <c r="MC82" s="2" t="s">
        <v>128</v>
      </c>
      <c r="MD82" s="2">
        <v>5</v>
      </c>
      <c r="ME82" s="2">
        <v>5</v>
      </c>
      <c r="MF82" s="2">
        <v>0</v>
      </c>
      <c r="MG82" s="2">
        <v>0</v>
      </c>
      <c r="MH82" s="4">
        <v>1</v>
      </c>
      <c r="MI82" s="19">
        <f>MH82-LZ82</f>
        <v>0</v>
      </c>
      <c r="MK82" s="2" t="s">
        <v>128</v>
      </c>
      <c r="ML82" s="2">
        <v>5</v>
      </c>
      <c r="MM82" s="2">
        <v>5</v>
      </c>
      <c r="MN82" s="2">
        <v>0</v>
      </c>
      <c r="MO82" s="2">
        <v>0</v>
      </c>
      <c r="MP82" s="4">
        <v>1</v>
      </c>
      <c r="MQ82" s="19">
        <f>MP82-MH82</f>
        <v>0</v>
      </c>
      <c r="MS82" s="2" t="s">
        <v>128</v>
      </c>
      <c r="MT82" s="2">
        <v>5</v>
      </c>
      <c r="MU82" s="2">
        <v>5</v>
      </c>
      <c r="MV82" s="2">
        <v>0</v>
      </c>
      <c r="MW82" s="2">
        <v>0</v>
      </c>
      <c r="MX82" s="4">
        <v>1</v>
      </c>
      <c r="MY82" s="19">
        <f>MX82-MP82</f>
        <v>0</v>
      </c>
      <c r="NA82" s="2" t="s">
        <v>128</v>
      </c>
      <c r="NB82" s="2">
        <v>5</v>
      </c>
      <c r="NC82" s="2">
        <v>5</v>
      </c>
      <c r="ND82" s="2">
        <v>0</v>
      </c>
      <c r="NE82" s="2">
        <v>0</v>
      </c>
      <c r="NF82" s="4">
        <v>1</v>
      </c>
      <c r="NG82" s="19">
        <f>NF82-MX82</f>
        <v>0</v>
      </c>
      <c r="NI82" s="2" t="s">
        <v>128</v>
      </c>
      <c r="NJ82" s="2">
        <v>5</v>
      </c>
      <c r="NK82" s="2">
        <v>5</v>
      </c>
      <c r="NL82" s="2">
        <v>0</v>
      </c>
      <c r="NM82" s="2">
        <v>0</v>
      </c>
      <c r="NN82" s="4">
        <v>1</v>
      </c>
      <c r="NO82" s="19">
        <f>NN82-NF82</f>
        <v>0</v>
      </c>
      <c r="NQ82" t="s">
        <v>128</v>
      </c>
      <c r="NR82" s="2">
        <v>5</v>
      </c>
      <c r="NS82" s="2">
        <v>5</v>
      </c>
      <c r="NT82" s="2">
        <v>0</v>
      </c>
      <c r="NU82" s="2">
        <v>0</v>
      </c>
      <c r="NV82" s="4">
        <v>1</v>
      </c>
      <c r="NW82" s="19">
        <f>NV82-NN82</f>
        <v>0</v>
      </c>
      <c r="NY82" t="s">
        <v>128</v>
      </c>
      <c r="NZ82" s="2">
        <v>5</v>
      </c>
      <c r="OA82" s="2">
        <v>5</v>
      </c>
      <c r="OB82" s="2">
        <v>0</v>
      </c>
      <c r="OC82" s="2">
        <v>0</v>
      </c>
      <c r="OD82" s="4">
        <v>1</v>
      </c>
      <c r="OE82" s="19">
        <f>OD82-NV82</f>
        <v>0</v>
      </c>
      <c r="OG82" s="2" t="s">
        <v>128</v>
      </c>
      <c r="OH82" s="2">
        <v>5</v>
      </c>
      <c r="OI82" s="2">
        <v>5</v>
      </c>
      <c r="OJ82" s="2">
        <v>0</v>
      </c>
      <c r="OK82" s="2">
        <v>0</v>
      </c>
      <c r="OL82" s="4">
        <v>1</v>
      </c>
      <c r="OM82" s="19">
        <f>OL82-OD82</f>
        <v>0</v>
      </c>
      <c r="OO82" s="2" t="s">
        <v>128</v>
      </c>
      <c r="OP82" s="2">
        <v>5</v>
      </c>
      <c r="OQ82" s="2">
        <v>5</v>
      </c>
      <c r="OR82" s="2">
        <v>0</v>
      </c>
      <c r="OS82" s="2">
        <v>0</v>
      </c>
      <c r="OT82" s="4">
        <v>1</v>
      </c>
      <c r="OW82" s="129" t="s">
        <v>128</v>
      </c>
      <c r="OX82" s="129">
        <v>5</v>
      </c>
      <c r="OY82" s="129">
        <v>5</v>
      </c>
      <c r="OZ82" s="129">
        <v>0</v>
      </c>
      <c r="PA82" s="129">
        <v>0</v>
      </c>
      <c r="PB82" s="131">
        <v>1</v>
      </c>
      <c r="PC82" s="129"/>
      <c r="PD82" s="129"/>
      <c r="PE82" s="129" t="s">
        <v>128</v>
      </c>
      <c r="PF82" s="129">
        <v>5</v>
      </c>
      <c r="PG82" s="129">
        <v>5</v>
      </c>
      <c r="PH82" s="129">
        <v>0</v>
      </c>
      <c r="PI82" s="129">
        <v>0</v>
      </c>
      <c r="PJ82" s="131">
        <v>1</v>
      </c>
      <c r="PK82" s="121"/>
      <c r="PM82" s="156" t="s">
        <v>128</v>
      </c>
      <c r="PN82" s="156">
        <v>5</v>
      </c>
      <c r="PO82" s="156">
        <v>5</v>
      </c>
      <c r="PP82" s="156">
        <v>0</v>
      </c>
      <c r="PQ82" s="156">
        <v>0</v>
      </c>
      <c r="PR82" s="158">
        <v>1</v>
      </c>
      <c r="PS82" s="121"/>
      <c r="PT82" s="121"/>
      <c r="PU82" s="157" t="s">
        <v>128</v>
      </c>
      <c r="PV82" s="157">
        <v>5</v>
      </c>
      <c r="PW82" s="157">
        <v>5</v>
      </c>
      <c r="PX82" s="157">
        <v>0</v>
      </c>
      <c r="PY82" s="157">
        <v>0</v>
      </c>
      <c r="PZ82" s="158">
        <v>1</v>
      </c>
      <c r="QA82" s="121"/>
      <c r="QB82" s="121"/>
      <c r="QC82" s="156" t="s">
        <v>128</v>
      </c>
      <c r="QD82" s="156">
        <v>5</v>
      </c>
      <c r="QE82" s="156">
        <v>5</v>
      </c>
      <c r="QF82" s="156">
        <v>0</v>
      </c>
      <c r="QG82" s="156">
        <v>0</v>
      </c>
      <c r="QH82" s="158">
        <v>1</v>
      </c>
      <c r="QI82" s="121"/>
      <c r="QJ82" s="121"/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Q82" s="121"/>
      <c r="QR82" s="121"/>
      <c r="QS82" s="156" t="s">
        <v>128</v>
      </c>
      <c r="QT82" s="156">
        <v>5</v>
      </c>
      <c r="QU82" s="156">
        <v>5</v>
      </c>
      <c r="QV82" s="156">
        <v>0</v>
      </c>
      <c r="QW82" s="156">
        <v>0</v>
      </c>
      <c r="QX82" s="162">
        <v>1</v>
      </c>
      <c r="QY82" s="121"/>
      <c r="QZ82" s="121"/>
      <c r="RA82" s="121"/>
      <c r="RB82" s="121"/>
      <c r="RC82" s="121"/>
      <c r="RD82" s="121"/>
      <c r="RE82" s="121"/>
      <c r="RF82" s="132"/>
      <c r="RG82" s="121"/>
      <c r="RH82" s="121"/>
      <c r="RI82" s="121"/>
      <c r="RJ82" s="121"/>
      <c r="RK82" s="121"/>
      <c r="RL82" s="121"/>
      <c r="RM82" s="121"/>
      <c r="RN82" s="121"/>
      <c r="RO82" s="132"/>
      <c r="RP82" s="121"/>
      <c r="RQ82" s="121"/>
      <c r="RR82" s="156" t="s">
        <v>128</v>
      </c>
      <c r="RS82" s="156">
        <v>5</v>
      </c>
      <c r="RT82" s="156">
        <v>5</v>
      </c>
      <c r="RU82" s="156">
        <v>0</v>
      </c>
      <c r="RV82" s="156">
        <v>0</v>
      </c>
      <c r="RW82" s="162">
        <v>1</v>
      </c>
      <c r="RX82" s="121"/>
      <c r="RY82" s="156" t="s">
        <v>128</v>
      </c>
      <c r="RZ82" s="156">
        <v>5</v>
      </c>
      <c r="SA82" s="156">
        <v>5</v>
      </c>
      <c r="SB82" s="156">
        <v>0</v>
      </c>
      <c r="SC82" s="156">
        <v>0</v>
      </c>
      <c r="SD82" s="162">
        <v>1</v>
      </c>
      <c r="SE82" s="121"/>
      <c r="SF82" s="156" t="s">
        <v>128</v>
      </c>
      <c r="SG82" s="156">
        <v>5</v>
      </c>
      <c r="SH82" s="156">
        <v>5</v>
      </c>
      <c r="SI82" s="156">
        <v>0</v>
      </c>
      <c r="SJ82" s="156">
        <v>0</v>
      </c>
      <c r="SK82" s="162">
        <v>1</v>
      </c>
      <c r="SL82" s="121"/>
      <c r="SM82" s="156" t="s">
        <v>128</v>
      </c>
      <c r="SN82" s="156">
        <v>5</v>
      </c>
      <c r="SO82" s="156">
        <v>5</v>
      </c>
      <c r="SP82" s="156">
        <v>0</v>
      </c>
      <c r="SQ82" s="156">
        <v>0</v>
      </c>
      <c r="SR82" s="162">
        <v>1</v>
      </c>
      <c r="SU82" s="157" t="s">
        <v>128</v>
      </c>
      <c r="SV82" s="157">
        <v>5</v>
      </c>
      <c r="SW82" s="157">
        <v>5</v>
      </c>
      <c r="SX82" s="157">
        <v>0</v>
      </c>
      <c r="SY82" s="157">
        <v>0</v>
      </c>
      <c r="SZ82" s="158">
        <v>1</v>
      </c>
      <c r="TC82" s="157" t="s">
        <v>128</v>
      </c>
      <c r="TD82" s="157">
        <v>5</v>
      </c>
      <c r="TE82" s="157">
        <v>5</v>
      </c>
      <c r="TF82" s="157">
        <v>0</v>
      </c>
      <c r="TG82" s="157">
        <v>0</v>
      </c>
      <c r="TH82" s="158">
        <v>1</v>
      </c>
      <c r="TK82" s="157" t="s">
        <v>128</v>
      </c>
      <c r="TL82" s="157">
        <v>5</v>
      </c>
      <c r="TM82" s="157">
        <v>5</v>
      </c>
      <c r="TN82" s="157">
        <v>0</v>
      </c>
      <c r="TO82" s="157">
        <v>0</v>
      </c>
      <c r="TP82" s="158">
        <v>1</v>
      </c>
      <c r="TS82" s="157" t="s">
        <v>128</v>
      </c>
      <c r="TT82" s="157">
        <v>5</v>
      </c>
      <c r="TU82" s="157">
        <v>5</v>
      </c>
      <c r="TV82" s="157">
        <v>0</v>
      </c>
      <c r="TW82" s="157">
        <v>0</v>
      </c>
      <c r="TX82" s="158">
        <v>1</v>
      </c>
      <c r="UA82" s="157" t="s">
        <v>128</v>
      </c>
      <c r="UB82" s="157">
        <v>5</v>
      </c>
      <c r="UC82" s="157">
        <v>5</v>
      </c>
      <c r="UD82" s="157">
        <v>0</v>
      </c>
      <c r="UE82" s="157">
        <v>0</v>
      </c>
      <c r="UF82" s="158">
        <v>1</v>
      </c>
      <c r="UI82" s="157" t="s">
        <v>128</v>
      </c>
      <c r="UJ82" s="157">
        <v>5</v>
      </c>
      <c r="UK82" s="157">
        <v>5</v>
      </c>
      <c r="UL82" s="157">
        <v>0</v>
      </c>
      <c r="UM82" s="157">
        <v>0</v>
      </c>
      <c r="UN82" s="158">
        <v>1</v>
      </c>
      <c r="UQ82" s="157"/>
      <c r="UY82" s="157" t="s">
        <v>128</v>
      </c>
      <c r="UZ82" s="157">
        <v>5</v>
      </c>
      <c r="VA82" s="157">
        <v>5</v>
      </c>
      <c r="VB82" s="157">
        <v>0</v>
      </c>
      <c r="VC82" s="157">
        <v>0</v>
      </c>
      <c r="VD82" s="158">
        <v>1</v>
      </c>
      <c r="VG82" s="157" t="s">
        <v>128</v>
      </c>
      <c r="VH82" s="157">
        <v>5</v>
      </c>
      <c r="VI82" s="157">
        <v>5</v>
      </c>
      <c r="VJ82" s="157">
        <v>0</v>
      </c>
      <c r="VK82" s="157">
        <v>0</v>
      </c>
      <c r="VL82" s="158">
        <v>1</v>
      </c>
      <c r="VO82" s="157" t="s">
        <v>128</v>
      </c>
      <c r="VP82" s="157">
        <v>5</v>
      </c>
      <c r="VQ82" s="157">
        <v>5</v>
      </c>
      <c r="VR82" s="157">
        <v>0</v>
      </c>
      <c r="VS82" s="157">
        <v>0</v>
      </c>
      <c r="VT82" s="158">
        <v>1</v>
      </c>
      <c r="VW82" s="157" t="s">
        <v>128</v>
      </c>
      <c r="VX82" s="157">
        <v>5</v>
      </c>
      <c r="VY82" s="157">
        <v>5</v>
      </c>
      <c r="VZ82" s="157">
        <v>0</v>
      </c>
      <c r="WA82" s="157">
        <v>0</v>
      </c>
      <c r="WB82" s="158">
        <v>1</v>
      </c>
      <c r="WE82" s="157" t="s">
        <v>128</v>
      </c>
      <c r="WF82" s="157">
        <v>5</v>
      </c>
      <c r="WG82" s="157">
        <v>5</v>
      </c>
      <c r="WH82" s="157">
        <v>0</v>
      </c>
      <c r="WI82" s="157">
        <v>0</v>
      </c>
      <c r="WJ82" s="158">
        <v>1</v>
      </c>
      <c r="WM82" s="157" t="s">
        <v>128</v>
      </c>
      <c r="WN82" s="157">
        <v>5</v>
      </c>
      <c r="WO82" s="157">
        <v>5</v>
      </c>
      <c r="WP82" s="157">
        <v>0</v>
      </c>
      <c r="WQ82" s="157">
        <v>0</v>
      </c>
      <c r="WR82" s="158">
        <v>1</v>
      </c>
      <c r="WU82" s="157" t="s">
        <v>128</v>
      </c>
      <c r="WV82" s="157">
        <v>5</v>
      </c>
      <c r="WW82" s="157">
        <v>5</v>
      </c>
      <c r="WX82" s="157">
        <v>0</v>
      </c>
      <c r="WY82" s="157">
        <v>0</v>
      </c>
      <c r="WZ82" s="158">
        <v>1</v>
      </c>
      <c r="XC82" s="157" t="s">
        <v>128</v>
      </c>
      <c r="XD82" s="157">
        <v>5</v>
      </c>
      <c r="XE82" s="157">
        <v>5</v>
      </c>
      <c r="XF82" s="157">
        <v>0</v>
      </c>
      <c r="XG82" s="157">
        <v>0</v>
      </c>
      <c r="XH82" s="158">
        <v>1</v>
      </c>
      <c r="XK82" s="157" t="s">
        <v>128</v>
      </c>
      <c r="XL82" s="157">
        <v>5</v>
      </c>
      <c r="XM82" s="157">
        <v>5</v>
      </c>
      <c r="XN82" s="157">
        <v>0</v>
      </c>
      <c r="XO82" s="157">
        <v>0</v>
      </c>
      <c r="XP82" s="158">
        <v>1</v>
      </c>
      <c r="XS82" s="157" t="s">
        <v>128</v>
      </c>
      <c r="XT82" s="157">
        <v>5</v>
      </c>
      <c r="XU82" s="157">
        <v>5</v>
      </c>
      <c r="XV82" s="157">
        <v>0</v>
      </c>
      <c r="XW82" s="157">
        <v>0</v>
      </c>
      <c r="XX82" s="158">
        <v>1</v>
      </c>
      <c r="YA82" s="157" t="s">
        <v>128</v>
      </c>
      <c r="YB82" s="157">
        <v>5</v>
      </c>
      <c r="YC82" s="157">
        <v>5</v>
      </c>
      <c r="YD82" s="157">
        <v>0</v>
      </c>
      <c r="YE82" s="157">
        <v>0</v>
      </c>
      <c r="YF82" s="158">
        <v>1</v>
      </c>
      <c r="YI82" s="157" t="s">
        <v>144</v>
      </c>
      <c r="YJ82" s="157">
        <v>266</v>
      </c>
      <c r="YK82" s="157">
        <v>264</v>
      </c>
      <c r="YL82" s="157">
        <v>2</v>
      </c>
      <c r="YM82" s="157">
        <v>0</v>
      </c>
      <c r="YN82" s="158">
        <v>0.99</v>
      </c>
      <c r="YQ82" s="157" t="s">
        <v>144</v>
      </c>
      <c r="YR82" s="157">
        <v>266</v>
      </c>
      <c r="YS82" s="157">
        <v>155</v>
      </c>
      <c r="YT82" s="157">
        <v>111</v>
      </c>
      <c r="YU82" s="157">
        <v>0</v>
      </c>
      <c r="YV82" s="158">
        <v>0.57999999999999996</v>
      </c>
      <c r="YY82" s="157" t="s">
        <v>144</v>
      </c>
      <c r="YZ82" s="157">
        <v>266</v>
      </c>
      <c r="ZA82" s="157">
        <v>265</v>
      </c>
      <c r="ZB82" s="157">
        <v>1</v>
      </c>
      <c r="ZC82" s="157">
        <v>0</v>
      </c>
      <c r="ZD82" s="158">
        <v>1</v>
      </c>
      <c r="ZG82" s="157" t="s">
        <v>144</v>
      </c>
      <c r="ZH82" s="157">
        <v>266</v>
      </c>
      <c r="ZI82" s="157">
        <v>265</v>
      </c>
      <c r="ZJ82" s="157">
        <v>1</v>
      </c>
      <c r="ZK82" s="157">
        <v>0</v>
      </c>
      <c r="ZL82" s="158">
        <v>1</v>
      </c>
      <c r="ZO82" s="157" t="s">
        <v>144</v>
      </c>
      <c r="ZP82" s="157">
        <v>266</v>
      </c>
      <c r="ZQ82" s="157">
        <v>265</v>
      </c>
      <c r="ZR82" s="157">
        <v>1</v>
      </c>
      <c r="ZS82" s="157">
        <v>0</v>
      </c>
      <c r="ZT82" s="158">
        <v>1</v>
      </c>
      <c r="ZW82" s="157" t="s">
        <v>144</v>
      </c>
      <c r="ZX82" s="157">
        <v>266</v>
      </c>
      <c r="ZY82" s="157">
        <v>265</v>
      </c>
      <c r="ZZ82" s="157">
        <v>1</v>
      </c>
      <c r="AAA82" s="157">
        <v>0</v>
      </c>
      <c r="AAB82" s="158">
        <v>1</v>
      </c>
      <c r="AAE82" s="157" t="s">
        <v>144</v>
      </c>
      <c r="AAF82" s="157">
        <v>266</v>
      </c>
      <c r="AAG82" s="157">
        <v>265</v>
      </c>
      <c r="AAH82" s="157">
        <v>1</v>
      </c>
      <c r="AAI82" s="157">
        <v>0</v>
      </c>
      <c r="AAJ82" s="158">
        <v>1</v>
      </c>
    </row>
    <row r="83" spans="10:712" ht="15">
      <c r="Z83" s="51"/>
      <c r="AA83" s="51"/>
      <c r="AB83" s="52"/>
      <c r="AC83" s="53"/>
      <c r="AD83" s="51"/>
      <c r="AE83" s="54"/>
      <c r="AF83" s="56"/>
      <c r="AG83" s="52"/>
      <c r="DU83" s="2"/>
      <c r="DV83" s="2"/>
      <c r="DW83" s="2"/>
      <c r="DX83" s="2"/>
      <c r="DY83" s="2"/>
      <c r="DZ83" s="2"/>
      <c r="HU83" s="2" t="s">
        <v>145</v>
      </c>
      <c r="HV83" s="2">
        <v>262</v>
      </c>
      <c r="HW83" s="2">
        <v>262</v>
      </c>
      <c r="HX83" s="2">
        <v>0</v>
      </c>
      <c r="HY83" s="2">
        <v>0</v>
      </c>
      <c r="HZ83" s="19">
        <v>1</v>
      </c>
      <c r="IC83" s="2" t="s">
        <v>145</v>
      </c>
      <c r="ID83" s="2">
        <v>262</v>
      </c>
      <c r="IE83" s="2">
        <v>262</v>
      </c>
      <c r="IF83" s="2">
        <v>0</v>
      </c>
      <c r="IG83" s="2">
        <v>0</v>
      </c>
      <c r="IH83" s="19">
        <v>1</v>
      </c>
      <c r="IK83" s="2" t="s">
        <v>145</v>
      </c>
      <c r="IL83" s="2">
        <v>262</v>
      </c>
      <c r="IM83" s="2">
        <v>262</v>
      </c>
      <c r="IN83" s="2">
        <v>0</v>
      </c>
      <c r="IO83" s="2">
        <v>0</v>
      </c>
      <c r="IP83" s="19">
        <v>1</v>
      </c>
      <c r="IQ83" s="19">
        <f>IP83-IH83</f>
        <v>0</v>
      </c>
      <c r="IS83" s="2" t="s">
        <v>145</v>
      </c>
      <c r="IT83" s="2">
        <v>262</v>
      </c>
      <c r="IU83" s="2">
        <v>262</v>
      </c>
      <c r="IV83" s="2">
        <v>0</v>
      </c>
      <c r="IW83" s="2">
        <v>0</v>
      </c>
      <c r="IX83" s="4">
        <v>1</v>
      </c>
      <c r="IY83" s="19">
        <f>IX83-IP83</f>
        <v>0</v>
      </c>
      <c r="JA83" s="2" t="s">
        <v>145</v>
      </c>
      <c r="JB83" s="2">
        <v>262</v>
      </c>
      <c r="JC83" s="2">
        <v>262</v>
      </c>
      <c r="JD83" s="2">
        <v>0</v>
      </c>
      <c r="JE83" s="2">
        <v>0</v>
      </c>
      <c r="JF83" s="4">
        <v>1</v>
      </c>
      <c r="JG83" s="19">
        <f>JF83-IX83</f>
        <v>0</v>
      </c>
      <c r="JI83" s="2" t="s">
        <v>145</v>
      </c>
      <c r="JJ83" s="2">
        <v>262</v>
      </c>
      <c r="JK83" s="2">
        <v>262</v>
      </c>
      <c r="JL83" s="2">
        <v>0</v>
      </c>
      <c r="JM83" s="2">
        <v>0</v>
      </c>
      <c r="JN83" s="4">
        <v>1</v>
      </c>
      <c r="JO83" s="19">
        <f>JN83-JF83</f>
        <v>0</v>
      </c>
      <c r="JQ83" s="2" t="s">
        <v>145</v>
      </c>
      <c r="JR83" s="2">
        <v>262</v>
      </c>
      <c r="JS83" s="2">
        <v>262</v>
      </c>
      <c r="JT83" s="2">
        <v>0</v>
      </c>
      <c r="JU83" s="2">
        <v>0</v>
      </c>
      <c r="JV83" s="4">
        <v>1</v>
      </c>
      <c r="JW83" s="19">
        <f>JV83-JN83</f>
        <v>0</v>
      </c>
      <c r="JY83" s="2" t="s">
        <v>145</v>
      </c>
      <c r="JZ83" s="2">
        <v>262</v>
      </c>
      <c r="KA83" s="2">
        <v>262</v>
      </c>
      <c r="KB83" s="2">
        <v>0</v>
      </c>
      <c r="KC83" s="2">
        <v>0</v>
      </c>
      <c r="KD83" s="4">
        <v>1</v>
      </c>
      <c r="KE83" s="19">
        <f>KD83-JV83</f>
        <v>0</v>
      </c>
      <c r="KG83" s="2" t="s">
        <v>145</v>
      </c>
      <c r="KH83" s="2">
        <v>262</v>
      </c>
      <c r="KI83" s="2">
        <v>262</v>
      </c>
      <c r="KJ83" s="2">
        <v>0</v>
      </c>
      <c r="KK83" s="2">
        <v>0</v>
      </c>
      <c r="KL83" s="4">
        <v>1</v>
      </c>
      <c r="KM83" s="19">
        <f>KL83-KD83</f>
        <v>0</v>
      </c>
      <c r="KO83" s="2" t="s">
        <v>145</v>
      </c>
      <c r="KP83" s="2">
        <v>265</v>
      </c>
      <c r="KQ83" s="2">
        <v>265</v>
      </c>
      <c r="KR83" s="2">
        <v>0</v>
      </c>
      <c r="KS83" s="2">
        <v>0</v>
      </c>
      <c r="KT83" s="4">
        <v>1</v>
      </c>
      <c r="KU83" s="19">
        <f>KT83-KL83</f>
        <v>0</v>
      </c>
      <c r="KW83" s="2" t="s">
        <v>145</v>
      </c>
      <c r="KX83" s="2">
        <v>262</v>
      </c>
      <c r="KY83" s="2">
        <v>262</v>
      </c>
      <c r="KZ83" s="2">
        <v>0</v>
      </c>
      <c r="LA83" s="2">
        <v>0</v>
      </c>
      <c r="LB83" s="4">
        <v>1</v>
      </c>
      <c r="LC83" s="19">
        <f>LB83-KT83</f>
        <v>0</v>
      </c>
      <c r="LE83" s="2" t="s">
        <v>145</v>
      </c>
      <c r="LF83" s="2">
        <v>262</v>
      </c>
      <c r="LG83" s="2">
        <v>262</v>
      </c>
      <c r="LH83" s="2">
        <v>0</v>
      </c>
      <c r="LI83" s="2">
        <v>0</v>
      </c>
      <c r="LJ83" s="4">
        <v>1</v>
      </c>
      <c r="LK83" s="19">
        <f>LJ83-LB83</f>
        <v>0</v>
      </c>
      <c r="LM83" s="2" t="s">
        <v>145</v>
      </c>
      <c r="LN83" s="2">
        <v>262</v>
      </c>
      <c r="LO83" s="2">
        <v>262</v>
      </c>
      <c r="LP83" s="2">
        <v>0</v>
      </c>
      <c r="LQ83" s="2">
        <v>0</v>
      </c>
      <c r="LR83" s="4">
        <v>1</v>
      </c>
      <c r="LS83" s="19">
        <f>LR83-LJ83</f>
        <v>0</v>
      </c>
      <c r="LU83" s="2" t="s">
        <v>145</v>
      </c>
      <c r="LV83" s="2">
        <v>262</v>
      </c>
      <c r="LW83" s="2">
        <v>262</v>
      </c>
      <c r="LX83" s="2">
        <v>0</v>
      </c>
      <c r="LY83" s="2">
        <v>0</v>
      </c>
      <c r="LZ83" s="4">
        <v>1</v>
      </c>
      <c r="MA83" s="19">
        <f>LZ83-LR83</f>
        <v>0</v>
      </c>
      <c r="MC83" s="2" t="s">
        <v>145</v>
      </c>
      <c r="MD83" s="2">
        <v>262</v>
      </c>
      <c r="ME83" s="2">
        <v>262</v>
      </c>
      <c r="MF83" s="2">
        <v>0</v>
      </c>
      <c r="MG83" s="2">
        <v>0</v>
      </c>
      <c r="MH83" s="4">
        <v>1</v>
      </c>
      <c r="MI83" s="19">
        <f>MH83-LZ83</f>
        <v>0</v>
      </c>
      <c r="MK83" s="2" t="s">
        <v>145</v>
      </c>
      <c r="ML83" s="2">
        <v>262</v>
      </c>
      <c r="MM83" s="2">
        <v>262</v>
      </c>
      <c r="MN83" s="2">
        <v>0</v>
      </c>
      <c r="MO83" s="2">
        <v>0</v>
      </c>
      <c r="MP83" s="4">
        <v>1</v>
      </c>
      <c r="MQ83" s="19">
        <f>MP83-MH83</f>
        <v>0</v>
      </c>
      <c r="MS83" s="2" t="s">
        <v>145</v>
      </c>
      <c r="MT83" s="2">
        <v>262</v>
      </c>
      <c r="MU83" s="2">
        <v>262</v>
      </c>
      <c r="MV83" s="2">
        <v>0</v>
      </c>
      <c r="MW83" s="2">
        <v>0</v>
      </c>
      <c r="MX83" s="4">
        <v>1</v>
      </c>
      <c r="MY83" s="19">
        <f>MX83-MP83</f>
        <v>0</v>
      </c>
      <c r="NA83" s="2" t="s">
        <v>145</v>
      </c>
      <c r="NB83" s="2">
        <v>262</v>
      </c>
      <c r="NC83" s="2">
        <v>262</v>
      </c>
      <c r="ND83" s="2">
        <v>0</v>
      </c>
      <c r="NE83" s="2">
        <v>0</v>
      </c>
      <c r="NF83" s="4">
        <v>1</v>
      </c>
      <c r="NG83" s="19">
        <f>NF83-MX83</f>
        <v>0</v>
      </c>
      <c r="NI83" s="2" t="s">
        <v>145</v>
      </c>
      <c r="NJ83" s="2">
        <v>262</v>
      </c>
      <c r="NK83" s="2">
        <v>262</v>
      </c>
      <c r="NL83" s="2">
        <v>0</v>
      </c>
      <c r="NM83" s="2">
        <v>0</v>
      </c>
      <c r="NN83" s="4">
        <v>1</v>
      </c>
      <c r="NO83" s="19">
        <f>NN83-NF83</f>
        <v>0</v>
      </c>
      <c r="NQ83" t="s">
        <v>145</v>
      </c>
      <c r="NR83" s="2">
        <v>262</v>
      </c>
      <c r="NS83" s="2">
        <v>262</v>
      </c>
      <c r="NT83" s="2">
        <v>0</v>
      </c>
      <c r="NU83" s="2">
        <v>0</v>
      </c>
      <c r="NV83" s="4">
        <v>1</v>
      </c>
      <c r="NW83" s="19">
        <f>NV83-NN83</f>
        <v>0</v>
      </c>
      <c r="NY83" t="s">
        <v>145</v>
      </c>
      <c r="NZ83" s="2">
        <v>262</v>
      </c>
      <c r="OA83" s="2">
        <v>262</v>
      </c>
      <c r="OB83" s="2">
        <v>0</v>
      </c>
      <c r="OC83" s="2">
        <v>0</v>
      </c>
      <c r="OD83" s="4">
        <v>1</v>
      </c>
      <c r="OE83" s="19">
        <f>OD83-NV83</f>
        <v>0</v>
      </c>
      <c r="OG83" s="2" t="s">
        <v>145</v>
      </c>
      <c r="OH83" s="2">
        <v>262</v>
      </c>
      <c r="OI83" s="2">
        <v>262</v>
      </c>
      <c r="OJ83" s="2">
        <v>0</v>
      </c>
      <c r="OK83" s="2">
        <v>0</v>
      </c>
      <c r="OL83" s="4">
        <v>1</v>
      </c>
      <c r="OM83" s="19">
        <f>OL83-OD83</f>
        <v>0</v>
      </c>
      <c r="OO83" s="2" t="s">
        <v>145</v>
      </c>
      <c r="OP83" s="2">
        <v>262</v>
      </c>
      <c r="OQ83" s="2">
        <v>262</v>
      </c>
      <c r="OR83" s="2">
        <v>0</v>
      </c>
      <c r="OS83" s="2">
        <v>0</v>
      </c>
      <c r="OT83" s="4">
        <v>1</v>
      </c>
      <c r="OW83" s="129" t="s">
        <v>145</v>
      </c>
      <c r="OX83" s="129">
        <v>262</v>
      </c>
      <c r="OY83" s="129">
        <v>262</v>
      </c>
      <c r="OZ83" s="129">
        <v>0</v>
      </c>
      <c r="PA83" s="129">
        <v>0</v>
      </c>
      <c r="PB83" s="131">
        <v>1</v>
      </c>
      <c r="PC83" s="129"/>
      <c r="PD83" s="129"/>
      <c r="PE83" s="129" t="s">
        <v>145</v>
      </c>
      <c r="PF83" s="129">
        <v>262</v>
      </c>
      <c r="PG83" s="129">
        <v>262</v>
      </c>
      <c r="PH83" s="129">
        <v>0</v>
      </c>
      <c r="PI83" s="129">
        <v>0</v>
      </c>
      <c r="PJ83" s="131">
        <v>1</v>
      </c>
      <c r="PK83" s="121"/>
      <c r="PM83" s="156" t="s">
        <v>145</v>
      </c>
      <c r="PN83" s="156">
        <v>262</v>
      </c>
      <c r="PO83" s="156">
        <v>262</v>
      </c>
      <c r="PP83" s="156">
        <v>0</v>
      </c>
      <c r="PQ83" s="156">
        <v>0</v>
      </c>
      <c r="PR83" s="158">
        <v>1</v>
      </c>
      <c r="PS83" s="121"/>
      <c r="PT83" s="121"/>
      <c r="PU83" s="157" t="s">
        <v>145</v>
      </c>
      <c r="PV83" s="157">
        <v>262</v>
      </c>
      <c r="PW83" s="157">
        <v>262</v>
      </c>
      <c r="PX83" s="157">
        <v>0</v>
      </c>
      <c r="PY83" s="157">
        <v>0</v>
      </c>
      <c r="PZ83" s="158">
        <v>1</v>
      </c>
      <c r="QA83" s="121"/>
      <c r="QB83" s="121"/>
      <c r="QC83" s="156" t="s">
        <v>145</v>
      </c>
      <c r="QD83" s="156">
        <v>262</v>
      </c>
      <c r="QE83" s="156">
        <v>262</v>
      </c>
      <c r="QF83" s="156">
        <v>0</v>
      </c>
      <c r="QG83" s="156">
        <v>0</v>
      </c>
      <c r="QH83" s="158">
        <v>1</v>
      </c>
      <c r="QI83" s="121"/>
      <c r="QJ83" s="121"/>
      <c r="QK83" s="157" t="s">
        <v>145</v>
      </c>
      <c r="QL83" s="157">
        <v>262</v>
      </c>
      <c r="QM83" s="157">
        <v>0</v>
      </c>
      <c r="QN83" s="157">
        <v>0</v>
      </c>
      <c r="QO83" s="157">
        <v>262</v>
      </c>
      <c r="QP83" s="158">
        <v>0</v>
      </c>
      <c r="QQ83" s="121"/>
      <c r="QR83" s="121"/>
      <c r="QS83" s="156" t="s">
        <v>145</v>
      </c>
      <c r="QT83" s="156">
        <v>262</v>
      </c>
      <c r="QU83" s="156">
        <v>262</v>
      </c>
      <c r="QV83" s="156">
        <v>0</v>
      </c>
      <c r="QW83" s="156">
        <v>0</v>
      </c>
      <c r="QX83" s="162">
        <v>1</v>
      </c>
      <c r="QY83" s="121"/>
      <c r="QZ83" s="121"/>
      <c r="RA83" s="121"/>
      <c r="RB83" s="121"/>
      <c r="RC83" s="121"/>
      <c r="RD83" s="121"/>
      <c r="RE83" s="121"/>
      <c r="RF83" s="132"/>
      <c r="RG83" s="121"/>
      <c r="RH83" s="121"/>
      <c r="RI83" s="121"/>
      <c r="RJ83" s="121"/>
      <c r="RK83" s="121"/>
      <c r="RL83" s="121"/>
      <c r="RM83" s="121"/>
      <c r="RN83" s="121"/>
      <c r="RO83" s="132"/>
      <c r="RP83" s="121"/>
      <c r="RQ83" s="121"/>
      <c r="RR83" s="156" t="s">
        <v>145</v>
      </c>
      <c r="RS83" s="156">
        <v>262</v>
      </c>
      <c r="RT83" s="156">
        <v>152</v>
      </c>
      <c r="RU83" s="156">
        <v>110</v>
      </c>
      <c r="RV83" s="156">
        <v>0</v>
      </c>
      <c r="RW83" s="162">
        <v>0.57999999999999996</v>
      </c>
      <c r="RX83" s="121"/>
      <c r="RY83" s="156" t="s">
        <v>145</v>
      </c>
      <c r="RZ83" s="156">
        <v>262</v>
      </c>
      <c r="SA83" s="156">
        <v>152</v>
      </c>
      <c r="SB83" s="156">
        <v>110</v>
      </c>
      <c r="SC83" s="156">
        <v>0</v>
      </c>
      <c r="SD83" s="162">
        <v>0.57999999999999996</v>
      </c>
      <c r="SE83" s="121"/>
      <c r="SF83" s="156" t="s">
        <v>145</v>
      </c>
      <c r="SG83" s="156">
        <v>262</v>
      </c>
      <c r="SH83" s="156">
        <v>152</v>
      </c>
      <c r="SI83" s="156">
        <v>110</v>
      </c>
      <c r="SJ83" s="156">
        <v>0</v>
      </c>
      <c r="SK83" s="162">
        <v>0.57999999999999996</v>
      </c>
      <c r="SL83" s="121"/>
      <c r="SM83" s="156" t="s">
        <v>145</v>
      </c>
      <c r="SN83" s="156">
        <v>262</v>
      </c>
      <c r="SO83" s="156">
        <v>152</v>
      </c>
      <c r="SP83" s="156">
        <v>110</v>
      </c>
      <c r="SQ83" s="156">
        <v>0</v>
      </c>
      <c r="SR83" s="162">
        <v>0.57999999999999996</v>
      </c>
      <c r="SU83" s="157" t="s">
        <v>145</v>
      </c>
      <c r="SV83" s="157">
        <v>262</v>
      </c>
      <c r="SW83" s="157">
        <v>262</v>
      </c>
      <c r="SX83" s="157">
        <v>0</v>
      </c>
      <c r="SY83" s="157">
        <v>0</v>
      </c>
      <c r="SZ83" s="158">
        <v>1</v>
      </c>
      <c r="TC83" s="157" t="s">
        <v>145</v>
      </c>
      <c r="TD83" s="157">
        <v>262</v>
      </c>
      <c r="TE83" s="157">
        <v>262</v>
      </c>
      <c r="TF83" s="157">
        <v>0</v>
      </c>
      <c r="TG83" s="157">
        <v>0</v>
      </c>
      <c r="TH83" s="158">
        <v>1</v>
      </c>
      <c r="TK83" s="157" t="s">
        <v>145</v>
      </c>
      <c r="TL83" s="157">
        <v>262</v>
      </c>
      <c r="TM83" s="157">
        <v>262</v>
      </c>
      <c r="TN83" s="157">
        <v>0</v>
      </c>
      <c r="TO83" s="157">
        <v>0</v>
      </c>
      <c r="TP83" s="158">
        <v>1</v>
      </c>
      <c r="TS83" s="157" t="s">
        <v>145</v>
      </c>
      <c r="TT83" s="157">
        <v>262</v>
      </c>
      <c r="TU83" s="157">
        <v>262</v>
      </c>
      <c r="TV83" s="157">
        <v>0</v>
      </c>
      <c r="TW83" s="157">
        <v>0</v>
      </c>
      <c r="TX83" s="158">
        <v>1</v>
      </c>
      <c r="UA83" s="157" t="s">
        <v>145</v>
      </c>
      <c r="UB83" s="157">
        <v>262</v>
      </c>
      <c r="UC83" s="157">
        <v>262</v>
      </c>
      <c r="UD83" s="157">
        <v>0</v>
      </c>
      <c r="UE83" s="157">
        <v>0</v>
      </c>
      <c r="UF83" s="158">
        <v>1</v>
      </c>
      <c r="UI83" s="157" t="s">
        <v>145</v>
      </c>
      <c r="UJ83" s="157">
        <v>262</v>
      </c>
      <c r="UK83" s="157">
        <v>262</v>
      </c>
      <c r="UL83" s="157">
        <v>0</v>
      </c>
      <c r="UM83" s="157">
        <v>0</v>
      </c>
      <c r="UN83" s="158">
        <v>1</v>
      </c>
      <c r="UQ83" s="157"/>
      <c r="UY83" s="157" t="s">
        <v>145</v>
      </c>
      <c r="UZ83" s="157">
        <v>262</v>
      </c>
      <c r="VA83" s="157">
        <v>262</v>
      </c>
      <c r="VB83" s="157">
        <v>0</v>
      </c>
      <c r="VC83" s="157">
        <v>0</v>
      </c>
      <c r="VD83" s="158">
        <v>1</v>
      </c>
      <c r="VG83" s="157" t="s">
        <v>379</v>
      </c>
      <c r="VH83" s="157">
        <v>46</v>
      </c>
      <c r="VI83" s="157">
        <v>42</v>
      </c>
      <c r="VJ83" s="157">
        <v>4</v>
      </c>
      <c r="VK83" s="157">
        <v>0</v>
      </c>
      <c r="VL83" s="158">
        <v>0.91</v>
      </c>
      <c r="VO83" s="157" t="s">
        <v>379</v>
      </c>
      <c r="VP83" s="157">
        <v>46</v>
      </c>
      <c r="VQ83" s="157">
        <v>42</v>
      </c>
      <c r="VR83" s="157">
        <v>4</v>
      </c>
      <c r="VS83" s="157">
        <v>0</v>
      </c>
      <c r="VT83" s="158">
        <v>0.91</v>
      </c>
      <c r="VW83" s="157" t="s">
        <v>379</v>
      </c>
      <c r="VX83" s="157">
        <v>46</v>
      </c>
      <c r="VY83" s="157">
        <v>42</v>
      </c>
      <c r="VZ83" s="157">
        <v>4</v>
      </c>
      <c r="WA83" s="157">
        <v>0</v>
      </c>
      <c r="WB83" s="158">
        <v>0.91</v>
      </c>
      <c r="WE83" s="157" t="s">
        <v>379</v>
      </c>
      <c r="WF83" s="157">
        <v>46</v>
      </c>
      <c r="WG83" s="157">
        <v>42</v>
      </c>
      <c r="WH83" s="157">
        <v>4</v>
      </c>
      <c r="WI83" s="157">
        <v>0</v>
      </c>
      <c r="WJ83" s="158">
        <v>0.91</v>
      </c>
      <c r="WM83" s="157" t="s">
        <v>379</v>
      </c>
      <c r="WN83" s="157">
        <v>46</v>
      </c>
      <c r="WO83" s="157">
        <v>42</v>
      </c>
      <c r="WP83" s="157">
        <v>4</v>
      </c>
      <c r="WQ83" s="157">
        <v>0</v>
      </c>
      <c r="WR83" s="158">
        <v>0.91</v>
      </c>
      <c r="WU83" s="157" t="s">
        <v>379</v>
      </c>
      <c r="WV83" s="157">
        <v>46</v>
      </c>
      <c r="WW83" s="157">
        <v>42</v>
      </c>
      <c r="WX83" s="157">
        <v>4</v>
      </c>
      <c r="WY83" s="157">
        <v>0</v>
      </c>
      <c r="WZ83" s="158">
        <v>0.91</v>
      </c>
      <c r="XC83" s="157" t="s">
        <v>379</v>
      </c>
      <c r="XD83" s="157">
        <v>46</v>
      </c>
      <c r="XE83" s="157">
        <v>46</v>
      </c>
      <c r="XF83" s="157">
        <v>0</v>
      </c>
      <c r="XG83" s="157">
        <v>0</v>
      </c>
      <c r="XH83" s="158">
        <v>1</v>
      </c>
      <c r="XK83" s="157" t="s">
        <v>379</v>
      </c>
      <c r="XL83" s="157">
        <v>46</v>
      </c>
      <c r="XM83" s="157">
        <v>46</v>
      </c>
      <c r="XN83" s="157">
        <v>0</v>
      </c>
      <c r="XO83" s="157">
        <v>0</v>
      </c>
      <c r="XP83" s="158">
        <v>1</v>
      </c>
      <c r="XS83" s="157" t="s">
        <v>379</v>
      </c>
      <c r="XT83" s="157">
        <v>46</v>
      </c>
      <c r="XU83" s="157">
        <v>46</v>
      </c>
      <c r="XV83" s="157">
        <v>0</v>
      </c>
      <c r="XW83" s="157">
        <v>0</v>
      </c>
      <c r="XX83" s="158">
        <v>1</v>
      </c>
      <c r="YA83" s="157" t="s">
        <v>379</v>
      </c>
      <c r="YB83" s="157">
        <v>46</v>
      </c>
      <c r="YC83" s="157">
        <v>46</v>
      </c>
      <c r="YD83" s="157">
        <v>0</v>
      </c>
      <c r="YE83" s="157">
        <v>0</v>
      </c>
      <c r="YF83" s="158">
        <v>1</v>
      </c>
      <c r="YI83" s="157" t="s">
        <v>128</v>
      </c>
      <c r="YJ83" s="157">
        <v>5</v>
      </c>
      <c r="YK83" s="157">
        <v>5</v>
      </c>
      <c r="YL83" s="157">
        <v>0</v>
      </c>
      <c r="YM83" s="157">
        <v>0</v>
      </c>
      <c r="YN83" s="158">
        <v>1</v>
      </c>
      <c r="YQ83" s="157" t="s">
        <v>128</v>
      </c>
      <c r="YR83" s="157">
        <v>5</v>
      </c>
      <c r="YS83" s="157">
        <v>5</v>
      </c>
      <c r="YT83" s="157">
        <v>0</v>
      </c>
      <c r="YU83" s="157">
        <v>0</v>
      </c>
      <c r="YV83" s="158">
        <v>1</v>
      </c>
      <c r="YY83" s="157" t="s">
        <v>128</v>
      </c>
      <c r="YZ83" s="157">
        <v>5</v>
      </c>
      <c r="ZA83" s="157">
        <v>5</v>
      </c>
      <c r="ZB83" s="157">
        <v>0</v>
      </c>
      <c r="ZC83" s="157">
        <v>0</v>
      </c>
      <c r="ZD83" s="158">
        <v>1</v>
      </c>
      <c r="ZG83" s="157" t="s">
        <v>128</v>
      </c>
      <c r="ZH83" s="157">
        <v>5</v>
      </c>
      <c r="ZI83" s="157">
        <v>5</v>
      </c>
      <c r="ZJ83" s="157">
        <v>0</v>
      </c>
      <c r="ZK83" s="157">
        <v>0</v>
      </c>
      <c r="ZL83" s="158">
        <v>1</v>
      </c>
      <c r="ZO83" s="157" t="s">
        <v>128</v>
      </c>
      <c r="ZP83" s="157">
        <v>5</v>
      </c>
      <c r="ZQ83" s="157">
        <v>5</v>
      </c>
      <c r="ZR83" s="157">
        <v>0</v>
      </c>
      <c r="ZS83" s="157">
        <v>0</v>
      </c>
      <c r="ZT83" s="158">
        <v>1</v>
      </c>
      <c r="ZW83" s="157" t="s">
        <v>128</v>
      </c>
      <c r="ZX83" s="157">
        <v>5</v>
      </c>
      <c r="ZY83" s="157">
        <v>5</v>
      </c>
      <c r="ZZ83" s="157">
        <v>0</v>
      </c>
      <c r="AAA83" s="157">
        <v>0</v>
      </c>
      <c r="AAB83" s="158">
        <v>1</v>
      </c>
      <c r="AAE83" s="157" t="s">
        <v>128</v>
      </c>
      <c r="AAF83" s="157">
        <v>5</v>
      </c>
      <c r="AAG83" s="157">
        <v>5</v>
      </c>
      <c r="AAH83" s="157">
        <v>0</v>
      </c>
      <c r="AAI83" s="157">
        <v>0</v>
      </c>
      <c r="AAJ83" s="158">
        <v>1</v>
      </c>
    </row>
    <row r="84" spans="10:712" ht="15">
      <c r="Z84" s="51"/>
      <c r="AA84" s="51"/>
      <c r="AB84" s="52"/>
      <c r="AC84" s="53"/>
      <c r="AD84" s="51"/>
      <c r="AE84" s="55"/>
      <c r="AF84" s="56"/>
      <c r="AG84" s="52"/>
      <c r="DU84" s="2"/>
      <c r="DV84" s="2"/>
      <c r="DW84" s="2"/>
      <c r="DX84" s="2"/>
      <c r="DY84" s="2"/>
      <c r="DZ84" s="2"/>
      <c r="HU84" s="2" t="s">
        <v>134</v>
      </c>
      <c r="HV84" s="2">
        <v>3</v>
      </c>
      <c r="HW84" s="2">
        <v>2</v>
      </c>
      <c r="HX84" s="2">
        <v>1</v>
      </c>
      <c r="HY84" s="2">
        <v>0</v>
      </c>
      <c r="HZ84" s="19">
        <v>0.67</v>
      </c>
      <c r="IC84" s="2" t="s">
        <v>134</v>
      </c>
      <c r="ID84" s="2">
        <v>3</v>
      </c>
      <c r="IE84" s="2">
        <v>2</v>
      </c>
      <c r="IF84" s="2">
        <v>1</v>
      </c>
      <c r="IG84" s="2">
        <v>0</v>
      </c>
      <c r="IH84" s="19">
        <v>0.67</v>
      </c>
      <c r="IK84" s="2" t="s">
        <v>134</v>
      </c>
      <c r="IL84" s="2">
        <v>3</v>
      </c>
      <c r="IM84" s="2">
        <v>2</v>
      </c>
      <c r="IN84" s="2">
        <v>1</v>
      </c>
      <c r="IO84" s="2">
        <v>0</v>
      </c>
      <c r="IP84" s="19">
        <v>0.67</v>
      </c>
      <c r="IQ84" s="19">
        <f>IP84-IH84</f>
        <v>0</v>
      </c>
      <c r="IS84" s="2" t="s">
        <v>134</v>
      </c>
      <c r="IT84" s="2">
        <v>3</v>
      </c>
      <c r="IU84" s="2">
        <v>2</v>
      </c>
      <c r="IV84" s="2">
        <v>1</v>
      </c>
      <c r="IW84" s="2">
        <v>0</v>
      </c>
      <c r="IX84" s="4">
        <v>0.67</v>
      </c>
      <c r="IY84" s="19">
        <f>IX84-IP84</f>
        <v>0</v>
      </c>
      <c r="JA84" s="2" t="s">
        <v>134</v>
      </c>
      <c r="JB84" s="2">
        <v>3</v>
      </c>
      <c r="JC84" s="2">
        <v>3</v>
      </c>
      <c r="JD84" s="2">
        <v>0</v>
      </c>
      <c r="JE84" s="2">
        <v>0</v>
      </c>
      <c r="JF84" s="4">
        <v>1</v>
      </c>
      <c r="JG84" s="19">
        <f>JF84-IX84</f>
        <v>0.32999999999999996</v>
      </c>
      <c r="JI84" s="2" t="s">
        <v>134</v>
      </c>
      <c r="JJ84" s="2">
        <v>3</v>
      </c>
      <c r="JK84" s="2">
        <v>3</v>
      </c>
      <c r="JL84" s="2">
        <v>0</v>
      </c>
      <c r="JM84" s="2">
        <v>0</v>
      </c>
      <c r="JN84" s="4">
        <v>1</v>
      </c>
      <c r="JO84" s="19">
        <f>JN84-JF84</f>
        <v>0</v>
      </c>
      <c r="JQ84" s="2" t="s">
        <v>134</v>
      </c>
      <c r="JR84" s="2">
        <v>3</v>
      </c>
      <c r="JS84" s="2">
        <v>3</v>
      </c>
      <c r="JT84" s="2">
        <v>0</v>
      </c>
      <c r="JU84" s="2">
        <v>0</v>
      </c>
      <c r="JV84" s="4">
        <v>1</v>
      </c>
      <c r="JW84" s="19">
        <f>JV84-JN84</f>
        <v>0</v>
      </c>
      <c r="JY84" s="2" t="s">
        <v>134</v>
      </c>
      <c r="JZ84" s="2">
        <v>3</v>
      </c>
      <c r="KA84" s="2">
        <v>3</v>
      </c>
      <c r="KB84" s="2">
        <v>0</v>
      </c>
      <c r="KC84" s="2">
        <v>0</v>
      </c>
      <c r="KD84" s="4">
        <v>1</v>
      </c>
      <c r="KE84" s="19">
        <f>KD84-JV84</f>
        <v>0</v>
      </c>
      <c r="KG84" s="2" t="s">
        <v>134</v>
      </c>
      <c r="KH84" s="2">
        <v>3</v>
      </c>
      <c r="KI84" s="2">
        <v>3</v>
      </c>
      <c r="KJ84" s="2">
        <v>0</v>
      </c>
      <c r="KK84" s="2">
        <v>0</v>
      </c>
      <c r="KL84" s="4">
        <v>1</v>
      </c>
      <c r="KM84" s="19">
        <f>KL84-KD84</f>
        <v>0</v>
      </c>
      <c r="KO84" s="2" t="s">
        <v>134</v>
      </c>
      <c r="KP84" s="2">
        <v>3</v>
      </c>
      <c r="KQ84" s="2">
        <v>3</v>
      </c>
      <c r="KR84" s="2">
        <v>0</v>
      </c>
      <c r="KS84" s="2">
        <v>0</v>
      </c>
      <c r="KT84" s="4">
        <v>1</v>
      </c>
      <c r="KU84" s="19">
        <f>KT84-KL84</f>
        <v>0</v>
      </c>
      <c r="KW84" s="2" t="s">
        <v>134</v>
      </c>
      <c r="KX84" s="2">
        <v>3</v>
      </c>
      <c r="KY84" s="2">
        <v>3</v>
      </c>
      <c r="KZ84" s="2">
        <v>0</v>
      </c>
      <c r="LA84" s="2">
        <v>0</v>
      </c>
      <c r="LB84" s="4">
        <v>1</v>
      </c>
      <c r="LC84" s="19">
        <f>LB84-KT84</f>
        <v>0</v>
      </c>
      <c r="LE84" s="2" t="s">
        <v>134</v>
      </c>
      <c r="LF84" s="2">
        <v>3</v>
      </c>
      <c r="LG84" s="2">
        <v>3</v>
      </c>
      <c r="LH84" s="2">
        <v>0</v>
      </c>
      <c r="LI84" s="2">
        <v>0</v>
      </c>
      <c r="LJ84" s="4">
        <v>1</v>
      </c>
      <c r="LK84" s="19">
        <f>LJ84-LB84</f>
        <v>0</v>
      </c>
      <c r="LM84" s="2" t="s">
        <v>134</v>
      </c>
      <c r="LN84" s="2">
        <v>3</v>
      </c>
      <c r="LO84" s="2">
        <v>3</v>
      </c>
      <c r="LP84" s="2">
        <v>0</v>
      </c>
      <c r="LQ84" s="2">
        <v>0</v>
      </c>
      <c r="LR84" s="4">
        <v>1</v>
      </c>
      <c r="LS84" s="19">
        <f>LR84-LJ84</f>
        <v>0</v>
      </c>
      <c r="LU84" s="2" t="s">
        <v>134</v>
      </c>
      <c r="LV84" s="2">
        <v>3</v>
      </c>
      <c r="LW84" s="2">
        <v>3</v>
      </c>
      <c r="LX84" s="2">
        <v>0</v>
      </c>
      <c r="LY84" s="2">
        <v>0</v>
      </c>
      <c r="LZ84" s="4">
        <v>1</v>
      </c>
      <c r="MA84" s="19">
        <f>LZ84-LR84</f>
        <v>0</v>
      </c>
      <c r="MC84" s="2" t="s">
        <v>134</v>
      </c>
      <c r="MD84" s="2">
        <v>3</v>
      </c>
      <c r="ME84" s="2">
        <v>3</v>
      </c>
      <c r="MF84" s="2">
        <v>0</v>
      </c>
      <c r="MG84" s="2">
        <v>0</v>
      </c>
      <c r="MH84" s="4">
        <v>1</v>
      </c>
      <c r="MI84" s="19">
        <f>MH84-LZ84</f>
        <v>0</v>
      </c>
      <c r="MK84" s="2" t="s">
        <v>134</v>
      </c>
      <c r="ML84" s="2">
        <v>3</v>
      </c>
      <c r="MM84" s="2">
        <v>3</v>
      </c>
      <c r="MN84" s="2">
        <v>0</v>
      </c>
      <c r="MO84" s="2">
        <v>0</v>
      </c>
      <c r="MP84" s="4">
        <v>1</v>
      </c>
      <c r="MQ84" s="19">
        <f>MP84-MH84</f>
        <v>0</v>
      </c>
      <c r="MS84" s="2" t="s">
        <v>134</v>
      </c>
      <c r="MT84" s="2">
        <v>3</v>
      </c>
      <c r="MU84" s="2">
        <v>3</v>
      </c>
      <c r="MV84" s="2">
        <v>0</v>
      </c>
      <c r="MW84" s="2">
        <v>0</v>
      </c>
      <c r="MX84" s="4">
        <v>1</v>
      </c>
      <c r="MY84" s="19">
        <f>MX84-MP84</f>
        <v>0</v>
      </c>
      <c r="NA84" s="2" t="s">
        <v>134</v>
      </c>
      <c r="NB84" s="2">
        <v>3</v>
      </c>
      <c r="NC84" s="2">
        <v>3</v>
      </c>
      <c r="ND84" s="2">
        <v>0</v>
      </c>
      <c r="NE84" s="2">
        <v>0</v>
      </c>
      <c r="NF84" s="4">
        <v>1</v>
      </c>
      <c r="NG84" s="19">
        <f>NF84-MX84</f>
        <v>0</v>
      </c>
      <c r="NI84" s="2" t="s">
        <v>134</v>
      </c>
      <c r="NJ84" s="2">
        <v>3</v>
      </c>
      <c r="NK84" s="2">
        <v>3</v>
      </c>
      <c r="NL84" s="2">
        <v>0</v>
      </c>
      <c r="NM84" s="2">
        <v>0</v>
      </c>
      <c r="NN84" s="4">
        <v>1</v>
      </c>
      <c r="NO84" s="19">
        <f>NN84-NF84</f>
        <v>0</v>
      </c>
      <c r="NQ84" t="s">
        <v>134</v>
      </c>
      <c r="NR84" s="2">
        <v>3</v>
      </c>
      <c r="NS84" s="2">
        <v>3</v>
      </c>
      <c r="NT84" s="2">
        <v>0</v>
      </c>
      <c r="NU84" s="2">
        <v>0</v>
      </c>
      <c r="NV84" s="4">
        <v>1</v>
      </c>
      <c r="NW84" s="19">
        <f>NV84-NN84</f>
        <v>0</v>
      </c>
      <c r="NY84" t="s">
        <v>134</v>
      </c>
      <c r="NZ84" s="2">
        <v>3</v>
      </c>
      <c r="OA84" s="2">
        <v>3</v>
      </c>
      <c r="OB84" s="2">
        <v>0</v>
      </c>
      <c r="OC84" s="2">
        <v>0</v>
      </c>
      <c r="OD84" s="4">
        <v>1</v>
      </c>
      <c r="OE84" s="19">
        <f>OD84-NV84</f>
        <v>0</v>
      </c>
      <c r="OG84" s="2" t="s">
        <v>134</v>
      </c>
      <c r="OH84" s="2">
        <v>3</v>
      </c>
      <c r="OI84" s="2">
        <v>3</v>
      </c>
      <c r="OJ84" s="2">
        <v>0</v>
      </c>
      <c r="OK84" s="2">
        <v>0</v>
      </c>
      <c r="OL84" s="4">
        <v>1</v>
      </c>
      <c r="OM84" s="19">
        <f>OL84-OD84</f>
        <v>0</v>
      </c>
      <c r="OO84" s="2" t="s">
        <v>134</v>
      </c>
      <c r="OP84" s="2">
        <v>3</v>
      </c>
      <c r="OQ84" s="2">
        <v>3</v>
      </c>
      <c r="OR84" s="2">
        <v>0</v>
      </c>
      <c r="OS84" s="2">
        <v>0</v>
      </c>
      <c r="OT84" s="4">
        <v>1</v>
      </c>
      <c r="OW84" s="129" t="s">
        <v>134</v>
      </c>
      <c r="OX84" s="129">
        <v>3</v>
      </c>
      <c r="OY84" s="129">
        <v>3</v>
      </c>
      <c r="OZ84" s="129">
        <v>0</v>
      </c>
      <c r="PA84" s="129">
        <v>0</v>
      </c>
      <c r="PB84" s="131">
        <v>1</v>
      </c>
      <c r="PC84" s="129"/>
      <c r="PD84" s="129"/>
      <c r="PE84" s="129" t="s">
        <v>134</v>
      </c>
      <c r="PF84" s="129">
        <v>3</v>
      </c>
      <c r="PG84" s="129">
        <v>3</v>
      </c>
      <c r="PH84" s="129">
        <v>0</v>
      </c>
      <c r="PI84" s="129">
        <v>0</v>
      </c>
      <c r="PJ84" s="131">
        <v>1</v>
      </c>
      <c r="PK84" s="121"/>
      <c r="PM84" s="156" t="s">
        <v>134</v>
      </c>
      <c r="PN84" s="156">
        <v>3</v>
      </c>
      <c r="PO84" s="156">
        <v>3</v>
      </c>
      <c r="PP84" s="156">
        <v>0</v>
      </c>
      <c r="PQ84" s="156">
        <v>0</v>
      </c>
      <c r="PR84" s="158">
        <v>1</v>
      </c>
      <c r="PS84" s="121"/>
      <c r="PT84" s="121"/>
      <c r="PU84" s="157" t="s">
        <v>279</v>
      </c>
      <c r="PV84" s="157">
        <v>3</v>
      </c>
      <c r="PW84" s="157">
        <v>3</v>
      </c>
      <c r="PX84" s="157">
        <v>0</v>
      </c>
      <c r="PY84" s="157">
        <v>0</v>
      </c>
      <c r="PZ84" s="158">
        <v>1</v>
      </c>
      <c r="QA84" s="121"/>
      <c r="QB84" s="121"/>
      <c r="QC84" s="156" t="s">
        <v>279</v>
      </c>
      <c r="QD84" s="156">
        <v>3</v>
      </c>
      <c r="QE84" s="156">
        <v>3</v>
      </c>
      <c r="QF84" s="156">
        <v>0</v>
      </c>
      <c r="QG84" s="156">
        <v>0</v>
      </c>
      <c r="QH84" s="158">
        <v>1</v>
      </c>
      <c r="QI84" s="121"/>
      <c r="QJ84" s="121"/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Q84" s="121"/>
      <c r="QR84" s="121"/>
      <c r="QS84" s="156" t="s">
        <v>279</v>
      </c>
      <c r="QT84" s="156">
        <v>3</v>
      </c>
      <c r="QU84" s="156">
        <v>3</v>
      </c>
      <c r="QV84" s="156">
        <v>0</v>
      </c>
      <c r="QW84" s="156">
        <v>0</v>
      </c>
      <c r="QX84" s="162">
        <v>1</v>
      </c>
      <c r="QY84" s="121"/>
      <c r="QZ84" s="121"/>
      <c r="RA84" s="121"/>
      <c r="RB84" s="121"/>
      <c r="RC84" s="121"/>
      <c r="RD84" s="121"/>
      <c r="RE84" s="121"/>
      <c r="RF84" s="132"/>
      <c r="RG84" s="121"/>
      <c r="RH84" s="121"/>
      <c r="RI84" s="121"/>
      <c r="RJ84" s="121"/>
      <c r="RK84" s="121"/>
      <c r="RL84" s="121"/>
      <c r="RM84" s="121"/>
      <c r="RN84" s="121"/>
      <c r="RO84" s="132"/>
      <c r="RP84" s="121"/>
      <c r="RQ84" s="121"/>
      <c r="RR84" s="156" t="s">
        <v>279</v>
      </c>
      <c r="RS84" s="156">
        <v>3</v>
      </c>
      <c r="RT84" s="156">
        <v>3</v>
      </c>
      <c r="RU84" s="156">
        <v>0</v>
      </c>
      <c r="RV84" s="156">
        <v>0</v>
      </c>
      <c r="RW84" s="162">
        <v>1</v>
      </c>
      <c r="RX84" s="121"/>
      <c r="RY84" s="156" t="s">
        <v>279</v>
      </c>
      <c r="RZ84" s="156">
        <v>3</v>
      </c>
      <c r="SA84" s="156">
        <v>3</v>
      </c>
      <c r="SB84" s="156">
        <v>0</v>
      </c>
      <c r="SC84" s="156">
        <v>0</v>
      </c>
      <c r="SD84" s="162">
        <v>1</v>
      </c>
      <c r="SE84" s="121"/>
      <c r="SF84" s="156" t="s">
        <v>279</v>
      </c>
      <c r="SG84" s="156">
        <v>3</v>
      </c>
      <c r="SH84" s="156">
        <v>3</v>
      </c>
      <c r="SI84" s="156">
        <v>0</v>
      </c>
      <c r="SJ84" s="156">
        <v>0</v>
      </c>
      <c r="SK84" s="162">
        <v>1</v>
      </c>
      <c r="SL84" s="121"/>
      <c r="SM84" s="156" t="s">
        <v>279</v>
      </c>
      <c r="SN84" s="156">
        <v>3</v>
      </c>
      <c r="SO84" s="156">
        <v>3</v>
      </c>
      <c r="SP84" s="156">
        <v>0</v>
      </c>
      <c r="SQ84" s="156">
        <v>0</v>
      </c>
      <c r="SR84" s="162">
        <v>1</v>
      </c>
      <c r="SU84" s="157" t="s">
        <v>279</v>
      </c>
      <c r="SV84" s="157">
        <v>3</v>
      </c>
      <c r="SW84" s="157">
        <v>3</v>
      </c>
      <c r="SX84" s="157">
        <v>0</v>
      </c>
      <c r="SY84" s="157">
        <v>0</v>
      </c>
      <c r="SZ84" s="158">
        <v>1</v>
      </c>
      <c r="TC84" s="157" t="s">
        <v>279</v>
      </c>
      <c r="TD84" s="157">
        <v>3</v>
      </c>
      <c r="TE84" s="157">
        <v>3</v>
      </c>
      <c r="TF84" s="157">
        <v>0</v>
      </c>
      <c r="TG84" s="157">
        <v>0</v>
      </c>
      <c r="TH84" s="158">
        <v>1</v>
      </c>
      <c r="TK84" s="157" t="s">
        <v>279</v>
      </c>
      <c r="TL84" s="157">
        <v>3</v>
      </c>
      <c r="TM84" s="157">
        <v>3</v>
      </c>
      <c r="TN84" s="157">
        <v>0</v>
      </c>
      <c r="TO84" s="157">
        <v>0</v>
      </c>
      <c r="TP84" s="158">
        <v>1</v>
      </c>
      <c r="TS84" s="157" t="s">
        <v>279</v>
      </c>
      <c r="TT84" s="157">
        <v>3</v>
      </c>
      <c r="TU84" s="157">
        <v>3</v>
      </c>
      <c r="TV84" s="157">
        <v>0</v>
      </c>
      <c r="TW84" s="157">
        <v>0</v>
      </c>
      <c r="TX84" s="158">
        <v>1</v>
      </c>
      <c r="UA84" s="157" t="s">
        <v>279</v>
      </c>
      <c r="UB84" s="157">
        <v>3</v>
      </c>
      <c r="UC84" s="157">
        <v>3</v>
      </c>
      <c r="UD84" s="157">
        <v>0</v>
      </c>
      <c r="UE84" s="157">
        <v>0</v>
      </c>
      <c r="UF84" s="158">
        <v>1</v>
      </c>
      <c r="UI84" s="157" t="s">
        <v>279</v>
      </c>
      <c r="UJ84" s="157">
        <v>3</v>
      </c>
      <c r="UK84" s="157">
        <v>3</v>
      </c>
      <c r="UL84" s="157">
        <v>0</v>
      </c>
      <c r="UM84" s="157">
        <v>0</v>
      </c>
      <c r="UN84" s="158">
        <v>1</v>
      </c>
      <c r="UQ84" s="157"/>
      <c r="UY84" s="157" t="s">
        <v>279</v>
      </c>
      <c r="UZ84" s="157">
        <v>3</v>
      </c>
      <c r="VA84" s="157">
        <v>3</v>
      </c>
      <c r="VB84" s="157">
        <v>0</v>
      </c>
      <c r="VC84" s="157">
        <v>0</v>
      </c>
      <c r="VD84" s="158">
        <v>1</v>
      </c>
      <c r="VG84" s="157" t="s">
        <v>145</v>
      </c>
      <c r="VH84" s="157">
        <v>262</v>
      </c>
      <c r="VI84" s="157">
        <v>262</v>
      </c>
      <c r="VJ84" s="157">
        <v>0</v>
      </c>
      <c r="VK84" s="157">
        <v>0</v>
      </c>
      <c r="VL84" s="158">
        <v>1</v>
      </c>
      <c r="VO84" s="157" t="s">
        <v>145</v>
      </c>
      <c r="VP84" s="157">
        <v>262</v>
      </c>
      <c r="VQ84" s="157">
        <v>262</v>
      </c>
      <c r="VR84" s="157">
        <v>0</v>
      </c>
      <c r="VS84" s="157">
        <v>0</v>
      </c>
      <c r="VT84" s="158">
        <v>1</v>
      </c>
      <c r="VW84" s="157" t="s">
        <v>145</v>
      </c>
      <c r="VX84" s="157">
        <v>262</v>
      </c>
      <c r="VY84" s="157">
        <v>261</v>
      </c>
      <c r="VZ84" s="157">
        <v>1</v>
      </c>
      <c r="WA84" s="157">
        <v>0</v>
      </c>
      <c r="WB84" s="158">
        <v>1</v>
      </c>
      <c r="WE84" s="157" t="s">
        <v>145</v>
      </c>
      <c r="WF84" s="157">
        <v>262</v>
      </c>
      <c r="WG84" s="157">
        <v>262</v>
      </c>
      <c r="WH84" s="157">
        <v>0</v>
      </c>
      <c r="WI84" s="157">
        <v>0</v>
      </c>
      <c r="WJ84" s="158">
        <v>1</v>
      </c>
      <c r="WM84" s="157" t="s">
        <v>145</v>
      </c>
      <c r="WN84" s="157">
        <v>262</v>
      </c>
      <c r="WO84" s="157">
        <v>262</v>
      </c>
      <c r="WP84" s="157">
        <v>0</v>
      </c>
      <c r="WQ84" s="157">
        <v>0</v>
      </c>
      <c r="WR84" s="158">
        <v>1</v>
      </c>
      <c r="WU84" s="157" t="s">
        <v>145</v>
      </c>
      <c r="WV84" s="157">
        <v>262</v>
      </c>
      <c r="WW84" s="157">
        <v>262</v>
      </c>
      <c r="WX84" s="157">
        <v>0</v>
      </c>
      <c r="WY84" s="157">
        <v>0</v>
      </c>
      <c r="WZ84" s="158">
        <v>1</v>
      </c>
      <c r="XC84" s="157" t="s">
        <v>145</v>
      </c>
      <c r="XD84" s="157">
        <v>262</v>
      </c>
      <c r="XE84" s="157">
        <v>262</v>
      </c>
      <c r="XF84" s="157">
        <v>0</v>
      </c>
      <c r="XG84" s="157">
        <v>0</v>
      </c>
      <c r="XH84" s="158">
        <v>1</v>
      </c>
      <c r="XK84" s="157" t="s">
        <v>145</v>
      </c>
      <c r="XL84" s="157">
        <v>262</v>
      </c>
      <c r="XM84" s="157">
        <v>262</v>
      </c>
      <c r="XN84" s="157">
        <v>0</v>
      </c>
      <c r="XO84" s="157">
        <v>0</v>
      </c>
      <c r="XP84" s="158">
        <v>1</v>
      </c>
      <c r="XS84" s="157" t="s">
        <v>145</v>
      </c>
      <c r="XT84" s="157">
        <v>262</v>
      </c>
      <c r="XU84" s="157">
        <v>262</v>
      </c>
      <c r="XV84" s="157">
        <v>0</v>
      </c>
      <c r="XW84" s="157">
        <v>0</v>
      </c>
      <c r="XX84" s="158">
        <v>1</v>
      </c>
      <c r="YA84" s="157" t="s">
        <v>145</v>
      </c>
      <c r="YB84" s="157">
        <v>262</v>
      </c>
      <c r="YC84" s="157">
        <v>262</v>
      </c>
      <c r="YD84" s="157">
        <v>0</v>
      </c>
      <c r="YE84" s="157">
        <v>0</v>
      </c>
      <c r="YF84" s="158">
        <v>1</v>
      </c>
      <c r="YI84" s="157" t="s">
        <v>379</v>
      </c>
      <c r="YJ84" s="157">
        <v>49</v>
      </c>
      <c r="YK84" s="157">
        <v>48</v>
      </c>
      <c r="YL84" s="157">
        <v>1</v>
      </c>
      <c r="YM84" s="157">
        <v>0</v>
      </c>
      <c r="YN84" s="158">
        <v>0.98</v>
      </c>
      <c r="YQ84" s="157" t="s">
        <v>379</v>
      </c>
      <c r="YR84" s="157">
        <v>49</v>
      </c>
      <c r="YS84" s="157">
        <v>48</v>
      </c>
      <c r="YT84" s="157">
        <v>1</v>
      </c>
      <c r="YU84" s="157">
        <v>0</v>
      </c>
      <c r="YV84" s="158">
        <v>0.98</v>
      </c>
      <c r="YY84" s="157" t="s">
        <v>379</v>
      </c>
      <c r="YZ84" s="157">
        <v>49</v>
      </c>
      <c r="ZA84" s="157">
        <v>48</v>
      </c>
      <c r="ZB84" s="157">
        <v>1</v>
      </c>
      <c r="ZC84" s="157">
        <v>0</v>
      </c>
      <c r="ZD84" s="158">
        <v>0.98</v>
      </c>
      <c r="ZG84" s="157" t="s">
        <v>379</v>
      </c>
      <c r="ZH84" s="157">
        <v>49</v>
      </c>
      <c r="ZI84" s="157">
        <v>48</v>
      </c>
      <c r="ZJ84" s="157">
        <v>1</v>
      </c>
      <c r="ZK84" s="157">
        <v>0</v>
      </c>
      <c r="ZL84" s="158">
        <v>0.98</v>
      </c>
      <c r="ZO84" s="157" t="s">
        <v>379</v>
      </c>
      <c r="ZP84" s="157">
        <v>49</v>
      </c>
      <c r="ZQ84" s="157">
        <v>48</v>
      </c>
      <c r="ZR84" s="157">
        <v>1</v>
      </c>
      <c r="ZS84" s="157">
        <v>0</v>
      </c>
      <c r="ZT84" s="158">
        <v>0.98</v>
      </c>
      <c r="ZW84" s="157" t="s">
        <v>379</v>
      </c>
      <c r="ZX84" s="157">
        <v>49</v>
      </c>
      <c r="ZY84" s="157">
        <v>48</v>
      </c>
      <c r="ZZ84" s="157">
        <v>1</v>
      </c>
      <c r="AAA84" s="157">
        <v>0</v>
      </c>
      <c r="AAB84" s="158">
        <v>0.98</v>
      </c>
      <c r="AAE84" s="157" t="s">
        <v>379</v>
      </c>
      <c r="AAF84" s="157">
        <v>49</v>
      </c>
      <c r="AAG84" s="157">
        <v>48</v>
      </c>
      <c r="AAH84" s="157">
        <v>1</v>
      </c>
      <c r="AAI84" s="157">
        <v>0</v>
      </c>
      <c r="AAJ84" s="158">
        <v>0.98</v>
      </c>
    </row>
    <row r="85" spans="10:712" ht="15">
      <c r="J85" s="18" t="s">
        <v>23</v>
      </c>
      <c r="K85" s="49">
        <v>541</v>
      </c>
      <c r="L85" s="18">
        <v>0</v>
      </c>
      <c r="M85" s="18">
        <v>0</v>
      </c>
      <c r="N85" s="18">
        <v>541</v>
      </c>
      <c r="O85" s="19">
        <v>0</v>
      </c>
      <c r="P85" s="19">
        <v>-0.99</v>
      </c>
      <c r="R85" s="18" t="s">
        <v>84</v>
      </c>
      <c r="S85" s="18">
        <v>143</v>
      </c>
      <c r="T85" s="18">
        <v>112</v>
      </c>
      <c r="U85" s="18">
        <v>17</v>
      </c>
      <c r="V85" s="18">
        <v>14</v>
      </c>
      <c r="W85" s="19">
        <v>0.78</v>
      </c>
      <c r="Z85" s="51"/>
      <c r="AA85" s="51"/>
      <c r="AB85" s="52"/>
      <c r="AC85" s="53"/>
      <c r="AD85" s="51"/>
      <c r="AE85" s="54"/>
      <c r="AF85" s="56"/>
      <c r="AG85" s="52"/>
      <c r="CG85" s="17" t="s">
        <v>59</v>
      </c>
      <c r="CH85" s="2">
        <v>23</v>
      </c>
      <c r="CI85" s="2">
        <v>0</v>
      </c>
      <c r="CJ85" s="2">
        <v>0</v>
      </c>
      <c r="CK85" s="2">
        <v>23</v>
      </c>
      <c r="CL85" s="4">
        <v>0</v>
      </c>
      <c r="CM85" s="19"/>
      <c r="CW85" s="2" t="s">
        <v>30</v>
      </c>
      <c r="CX85" s="2">
        <v>25</v>
      </c>
      <c r="CY85" s="2">
        <v>21</v>
      </c>
      <c r="CZ85" s="2">
        <v>4</v>
      </c>
      <c r="DA85" s="2">
        <v>0</v>
      </c>
      <c r="DB85" s="4">
        <v>0.84</v>
      </c>
      <c r="DC85" s="19"/>
      <c r="DE85" s="7" t="s">
        <v>55</v>
      </c>
      <c r="DF85" s="2">
        <v>74</v>
      </c>
      <c r="DG85" s="2">
        <v>18</v>
      </c>
      <c r="DH85" s="2">
        <v>0</v>
      </c>
      <c r="DI85" s="2">
        <v>56</v>
      </c>
      <c r="DJ85" s="4">
        <v>0.24</v>
      </c>
      <c r="DU85" s="2"/>
      <c r="DV85" s="2"/>
      <c r="DW85" s="2"/>
      <c r="DX85" s="2"/>
      <c r="DY85" s="2"/>
      <c r="DZ85" s="2"/>
      <c r="EC85" s="7" t="s">
        <v>67</v>
      </c>
      <c r="ED85" s="2">
        <v>50</v>
      </c>
      <c r="EE85" s="2">
        <v>5</v>
      </c>
      <c r="EF85" s="2">
        <v>0</v>
      </c>
      <c r="EG85" s="2">
        <v>45</v>
      </c>
      <c r="EH85" s="4">
        <v>0.1</v>
      </c>
      <c r="EK85" s="7" t="s">
        <v>133</v>
      </c>
      <c r="EL85" s="2">
        <v>5</v>
      </c>
      <c r="EM85" s="2">
        <v>4</v>
      </c>
      <c r="EN85" s="2">
        <v>1</v>
      </c>
      <c r="EO85" s="2">
        <v>0</v>
      </c>
      <c r="EP85" s="4">
        <v>0.8</v>
      </c>
      <c r="FI85" s="6" t="s">
        <v>36</v>
      </c>
      <c r="FJ85" s="66">
        <v>14</v>
      </c>
      <c r="FK85" s="2">
        <v>0</v>
      </c>
      <c r="FL85" s="2">
        <v>0</v>
      </c>
      <c r="FM85" s="2">
        <v>14</v>
      </c>
      <c r="FN85" s="4">
        <v>0</v>
      </c>
      <c r="HM85" s="2" t="s">
        <v>86</v>
      </c>
      <c r="HN85" s="2">
        <v>555</v>
      </c>
      <c r="HO85" s="2">
        <v>0</v>
      </c>
      <c r="HP85" s="2">
        <v>0</v>
      </c>
      <c r="HQ85" s="2">
        <v>555</v>
      </c>
      <c r="HR85" s="28">
        <v>0</v>
      </c>
      <c r="HV85" s="18">
        <f>SUM(HV80:HV84)</f>
        <v>540</v>
      </c>
      <c r="HW85" s="18">
        <f>SUM(HW80:HW84)</f>
        <v>539</v>
      </c>
      <c r="HZ85" s="19">
        <f>HW85/HV85</f>
        <v>0.99814814814814812</v>
      </c>
      <c r="ID85" s="18">
        <f>SUM(ID80:ID84)</f>
        <v>540</v>
      </c>
      <c r="IE85" s="18">
        <f>SUM(IE80:IE84)</f>
        <v>539</v>
      </c>
      <c r="IH85" s="19">
        <f>IE85/ID85</f>
        <v>0.99814814814814812</v>
      </c>
      <c r="IL85" s="18">
        <f>SUM(IL80:IL84)</f>
        <v>540</v>
      </c>
      <c r="IM85" s="18">
        <f>SUM(IM80:IM84)</f>
        <v>539</v>
      </c>
      <c r="IQ85" s="19">
        <f>IM85/IL85</f>
        <v>0.99814814814814812</v>
      </c>
      <c r="IT85" s="18">
        <f>SUM(IT80:IT84)</f>
        <v>540</v>
      </c>
      <c r="IU85" s="18">
        <f>SUM(IU80:IU84)</f>
        <v>539</v>
      </c>
      <c r="IX85" s="19">
        <f>IU85/IT85</f>
        <v>0.99814814814814812</v>
      </c>
      <c r="JB85" s="18">
        <f>SUM(JB80:JB84)</f>
        <v>540</v>
      </c>
      <c r="JC85" s="18">
        <f>SUM(JC80:JC84)</f>
        <v>540</v>
      </c>
      <c r="JF85" s="19">
        <f>JC85/JB85</f>
        <v>1</v>
      </c>
      <c r="JJ85" s="18">
        <f>SUM(JJ80:JJ84)</f>
        <v>540</v>
      </c>
      <c r="JK85" s="18">
        <f>SUM(JK80:JK84)</f>
        <v>540</v>
      </c>
      <c r="JN85" s="19">
        <f>JK85/JJ85</f>
        <v>1</v>
      </c>
      <c r="JR85" s="18">
        <f>SUM(JR80:JR84)</f>
        <v>540</v>
      </c>
      <c r="JS85" s="18">
        <f>SUM(JS80:JS84)</f>
        <v>540</v>
      </c>
      <c r="JV85" s="19">
        <f>JS85/JR85</f>
        <v>1</v>
      </c>
      <c r="JZ85" s="18">
        <f>SUM(JZ80:JZ84)</f>
        <v>540</v>
      </c>
      <c r="KA85" s="18">
        <f>SUM(KA80:KA84)</f>
        <v>540</v>
      </c>
      <c r="KD85" s="19">
        <f>KA85/JZ85</f>
        <v>1</v>
      </c>
      <c r="KH85" s="18">
        <f>SUM(KH80:KH84)</f>
        <v>540</v>
      </c>
      <c r="KI85" s="18">
        <f>SUM(KI80:KI84)</f>
        <v>540</v>
      </c>
      <c r="KL85" s="19">
        <f>KI85/KH85</f>
        <v>1</v>
      </c>
      <c r="KP85" s="18">
        <f>SUM(KP80:KP84)</f>
        <v>279</v>
      </c>
      <c r="KQ85" s="18">
        <f>SUM(KQ80:KQ84)</f>
        <v>277</v>
      </c>
      <c r="KT85" s="19">
        <f>KQ85/KP85</f>
        <v>0.99283154121863804</v>
      </c>
      <c r="KX85" s="18">
        <f>SUM(KX80:KX84)</f>
        <v>540</v>
      </c>
      <c r="KY85" s="18">
        <f>SUM(KY80:KY84)</f>
        <v>540</v>
      </c>
      <c r="LB85" s="19">
        <f>KY85/KX85</f>
        <v>1</v>
      </c>
      <c r="LF85" s="18">
        <f>SUM(LF80:LF84)</f>
        <v>540</v>
      </c>
      <c r="LG85" s="18">
        <f>SUM(LG80:LG84)</f>
        <v>540</v>
      </c>
      <c r="LJ85" s="19">
        <f>LG85/LF85</f>
        <v>1</v>
      </c>
      <c r="LN85" s="18">
        <f>SUM(LN80:LN84)</f>
        <v>540</v>
      </c>
      <c r="LO85" s="18">
        <f>SUM(LO80:LO84)</f>
        <v>540</v>
      </c>
      <c r="LR85" s="19">
        <f>LO85/LN85</f>
        <v>1</v>
      </c>
      <c r="LV85" s="18">
        <f>SUM(LV80:LV84)</f>
        <v>540</v>
      </c>
      <c r="LW85" s="18">
        <f>SUM(LW80:LW84)</f>
        <v>540</v>
      </c>
      <c r="LZ85" s="19">
        <f>LW85/LV85</f>
        <v>1</v>
      </c>
      <c r="MD85" s="18">
        <f>SUM(MD80:MD84)</f>
        <v>540</v>
      </c>
      <c r="ME85" s="18">
        <f>SUM(ME80:ME84)</f>
        <v>540</v>
      </c>
      <c r="MH85" s="19">
        <f>ME85/MD85</f>
        <v>1</v>
      </c>
      <c r="ML85" s="18">
        <f>SUM(ML80:ML84)</f>
        <v>540</v>
      </c>
      <c r="MM85" s="18">
        <f>SUM(MM80:MM84)</f>
        <v>540</v>
      </c>
      <c r="MP85" s="19">
        <f>MM85/ML85</f>
        <v>1</v>
      </c>
      <c r="MT85" s="18">
        <f>SUM(MT80:MT84)</f>
        <v>540</v>
      </c>
      <c r="MU85" s="18">
        <f>SUM(MU80:MU84)</f>
        <v>540</v>
      </c>
      <c r="MX85" s="19">
        <f>MU85/MT85</f>
        <v>1</v>
      </c>
      <c r="NB85" s="18">
        <f>SUM(NB80:NB84)</f>
        <v>540</v>
      </c>
      <c r="NC85" s="18">
        <f>SUM(NC80:NC84)</f>
        <v>540</v>
      </c>
      <c r="NF85" s="19">
        <f>NC85/NB85</f>
        <v>1</v>
      </c>
      <c r="NJ85" s="18">
        <f>SUM(NJ80:NJ84)</f>
        <v>540</v>
      </c>
      <c r="NK85" s="18">
        <f>SUM(NK80:NK84)</f>
        <v>540</v>
      </c>
      <c r="NN85" s="19">
        <f>NK85/NJ85</f>
        <v>1</v>
      </c>
      <c r="NR85" s="18">
        <f>SUM(NR80:NR84)</f>
        <v>540</v>
      </c>
      <c r="NS85" s="18">
        <f>SUM(NS80:NS84)</f>
        <v>540</v>
      </c>
      <c r="NV85" s="19">
        <f>NS85/NR85</f>
        <v>1</v>
      </c>
      <c r="NZ85" s="18">
        <f>SUM(NZ80:NZ84)</f>
        <v>540</v>
      </c>
      <c r="OA85" s="18">
        <f>SUM(OA80:OA84)</f>
        <v>540</v>
      </c>
      <c r="OD85" s="19">
        <f>OA85/NZ85</f>
        <v>1</v>
      </c>
      <c r="OH85" s="18">
        <f>SUM(OH80:OH84)</f>
        <v>540</v>
      </c>
      <c r="OI85" s="18">
        <f>SUM(OI80:OI84)</f>
        <v>540</v>
      </c>
      <c r="OL85" s="19">
        <f>OI85/OH85</f>
        <v>1</v>
      </c>
      <c r="OP85" s="18">
        <f>SUM(OP80:OP84)</f>
        <v>540</v>
      </c>
      <c r="OQ85" s="18">
        <f>SUM(OQ80:OQ84)</f>
        <v>540</v>
      </c>
      <c r="OT85" s="19">
        <f>OQ85/OP85</f>
        <v>1</v>
      </c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1"/>
      <c r="QC85" s="121"/>
      <c r="QD85" s="121"/>
      <c r="QE85" s="121"/>
      <c r="QF85" s="121"/>
      <c r="QG85" s="121"/>
      <c r="QH85" s="132"/>
      <c r="QI85" s="121"/>
      <c r="QJ85" s="121"/>
      <c r="QK85" s="157" t="s">
        <v>289</v>
      </c>
      <c r="QL85" s="157">
        <v>111</v>
      </c>
      <c r="QM85" s="157">
        <v>98</v>
      </c>
      <c r="QN85" s="157">
        <v>13</v>
      </c>
      <c r="QO85" s="157">
        <v>0</v>
      </c>
      <c r="QP85" s="158">
        <v>0.88</v>
      </c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32"/>
      <c r="RG85" s="121"/>
      <c r="RH85" s="121"/>
      <c r="RI85" s="121"/>
      <c r="RJ85" s="121"/>
      <c r="RK85" s="121"/>
      <c r="RL85" s="121"/>
      <c r="RM85" s="121"/>
      <c r="RN85" s="121"/>
      <c r="RO85" s="132"/>
      <c r="RP85" s="121"/>
      <c r="RQ85" s="121"/>
      <c r="RR85" s="121"/>
      <c r="RS85" s="121"/>
      <c r="RT85" s="121"/>
      <c r="RU85" s="121"/>
      <c r="RV85" s="121"/>
      <c r="RW85" s="132"/>
      <c r="RX85" s="121"/>
      <c r="RY85" s="121"/>
      <c r="RZ85" s="121"/>
      <c r="SA85" s="121"/>
      <c r="SB85" s="121"/>
      <c r="SC85" s="121"/>
      <c r="SD85" s="132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VG85" s="157" t="s">
        <v>279</v>
      </c>
      <c r="VH85" s="157">
        <v>3</v>
      </c>
      <c r="VI85" s="157">
        <v>3</v>
      </c>
      <c r="VJ85" s="157">
        <v>0</v>
      </c>
      <c r="VK85" s="157">
        <v>0</v>
      </c>
      <c r="VL85" s="158">
        <v>1</v>
      </c>
      <c r="VO85" s="157" t="s">
        <v>279</v>
      </c>
      <c r="VP85" s="157">
        <v>3</v>
      </c>
      <c r="VQ85" s="157">
        <v>3</v>
      </c>
      <c r="VR85" s="157">
        <v>0</v>
      </c>
      <c r="VS85" s="157">
        <v>0</v>
      </c>
      <c r="VT85" s="158">
        <v>1</v>
      </c>
      <c r="VW85" s="157" t="s">
        <v>279</v>
      </c>
      <c r="VX85" s="157">
        <v>3</v>
      </c>
      <c r="VY85" s="157">
        <v>3</v>
      </c>
      <c r="VZ85" s="157">
        <v>0</v>
      </c>
      <c r="WA85" s="157">
        <v>0</v>
      </c>
      <c r="WB85" s="158">
        <v>1</v>
      </c>
      <c r="WE85" s="157" t="s">
        <v>279</v>
      </c>
      <c r="WF85" s="157">
        <v>3</v>
      </c>
      <c r="WG85" s="157">
        <v>3</v>
      </c>
      <c r="WH85" s="157">
        <v>0</v>
      </c>
      <c r="WI85" s="157">
        <v>0</v>
      </c>
      <c r="WJ85" s="158">
        <v>1</v>
      </c>
      <c r="WM85" s="157" t="s">
        <v>279</v>
      </c>
      <c r="WN85" s="157">
        <v>3</v>
      </c>
      <c r="WO85" s="157">
        <v>3</v>
      </c>
      <c r="WP85" s="157">
        <v>0</v>
      </c>
      <c r="WQ85" s="157">
        <v>0</v>
      </c>
      <c r="WR85" s="158">
        <v>1</v>
      </c>
      <c r="WU85" s="157" t="s">
        <v>279</v>
      </c>
      <c r="WV85" s="157">
        <v>3</v>
      </c>
      <c r="WW85" s="157">
        <v>3</v>
      </c>
      <c r="WX85" s="157">
        <v>0</v>
      </c>
      <c r="WY85" s="157">
        <v>0</v>
      </c>
      <c r="WZ85" s="158">
        <v>1</v>
      </c>
      <c r="XC85" s="157" t="s">
        <v>279</v>
      </c>
      <c r="XD85" s="157">
        <v>3</v>
      </c>
      <c r="XE85" s="157">
        <v>3</v>
      </c>
      <c r="XF85" s="157">
        <v>0</v>
      </c>
      <c r="XG85" s="157">
        <v>0</v>
      </c>
      <c r="XH85" s="158">
        <v>1</v>
      </c>
      <c r="XK85" s="157" t="s">
        <v>279</v>
      </c>
      <c r="XL85" s="157">
        <v>3</v>
      </c>
      <c r="XM85" s="157">
        <v>3</v>
      </c>
      <c r="XN85" s="157">
        <v>0</v>
      </c>
      <c r="XO85" s="157">
        <v>0</v>
      </c>
      <c r="XP85" s="158">
        <v>1</v>
      </c>
      <c r="XS85" s="157" t="s">
        <v>279</v>
      </c>
      <c r="XT85" s="157">
        <v>3</v>
      </c>
      <c r="XU85" s="157">
        <v>3</v>
      </c>
      <c r="XV85" s="157">
        <v>0</v>
      </c>
      <c r="XW85" s="157">
        <v>0</v>
      </c>
      <c r="XX85" s="158">
        <v>1</v>
      </c>
      <c r="YA85" s="157" t="s">
        <v>279</v>
      </c>
      <c r="YB85" s="157">
        <v>3</v>
      </c>
      <c r="YC85" s="157">
        <v>3</v>
      </c>
      <c r="YD85" s="157">
        <v>0</v>
      </c>
      <c r="YE85" s="157">
        <v>0</v>
      </c>
      <c r="YF85" s="158">
        <v>1</v>
      </c>
      <c r="YI85" s="157" t="s">
        <v>145</v>
      </c>
      <c r="YJ85" s="157">
        <v>262</v>
      </c>
      <c r="YK85" s="157">
        <v>262</v>
      </c>
      <c r="YL85" s="157">
        <v>0</v>
      </c>
      <c r="YM85" s="157">
        <v>0</v>
      </c>
      <c r="YN85" s="158">
        <v>1</v>
      </c>
      <c r="YQ85" s="157" t="s">
        <v>145</v>
      </c>
      <c r="YR85" s="157">
        <v>262</v>
      </c>
      <c r="YS85" s="157">
        <v>262</v>
      </c>
      <c r="YT85" s="157">
        <v>0</v>
      </c>
      <c r="YU85" s="157">
        <v>0</v>
      </c>
      <c r="YV85" s="158">
        <v>1</v>
      </c>
      <c r="YY85" s="157" t="s">
        <v>145</v>
      </c>
      <c r="YZ85" s="157">
        <v>262</v>
      </c>
      <c r="ZA85" s="157">
        <v>262</v>
      </c>
      <c r="ZB85" s="157">
        <v>0</v>
      </c>
      <c r="ZC85" s="157">
        <v>0</v>
      </c>
      <c r="ZD85" s="158">
        <v>1</v>
      </c>
      <c r="ZG85" s="157" t="s">
        <v>145</v>
      </c>
      <c r="ZH85" s="157">
        <v>262</v>
      </c>
      <c r="ZI85" s="157">
        <v>262</v>
      </c>
      <c r="ZJ85" s="157">
        <v>0</v>
      </c>
      <c r="ZK85" s="157">
        <v>0</v>
      </c>
      <c r="ZL85" s="158">
        <v>1</v>
      </c>
      <c r="ZO85" s="157" t="s">
        <v>145</v>
      </c>
      <c r="ZP85" s="157">
        <v>262</v>
      </c>
      <c r="ZQ85" s="157">
        <v>262</v>
      </c>
      <c r="ZR85" s="157">
        <v>0</v>
      </c>
      <c r="ZS85" s="157">
        <v>0</v>
      </c>
      <c r="ZT85" s="158">
        <v>1</v>
      </c>
      <c r="ZW85" s="157" t="s">
        <v>145</v>
      </c>
      <c r="ZX85" s="157">
        <v>262</v>
      </c>
      <c r="ZY85" s="157">
        <v>262</v>
      </c>
      <c r="ZZ85" s="157">
        <v>0</v>
      </c>
      <c r="AAA85" s="157">
        <v>0</v>
      </c>
      <c r="AAB85" s="158">
        <v>1</v>
      </c>
      <c r="AAE85" s="157" t="s">
        <v>145</v>
      </c>
      <c r="AAF85" s="157">
        <v>262</v>
      </c>
      <c r="AAG85" s="157">
        <v>262</v>
      </c>
      <c r="AAH85" s="157">
        <v>0</v>
      </c>
      <c r="AAI85" s="157">
        <v>0</v>
      </c>
      <c r="AAJ85" s="158">
        <v>1</v>
      </c>
    </row>
    <row r="86" spans="10:712">
      <c r="J86" s="43" t="s">
        <v>57</v>
      </c>
      <c r="K86" s="49">
        <v>56</v>
      </c>
      <c r="L86" s="18">
        <v>0</v>
      </c>
      <c r="M86" s="18">
        <v>0</v>
      </c>
      <c r="N86" s="18">
        <v>56</v>
      </c>
      <c r="O86" s="19">
        <v>0</v>
      </c>
      <c r="P86" s="19">
        <v>-0.78</v>
      </c>
      <c r="Z86" s="51"/>
      <c r="AA86" s="51"/>
      <c r="AB86" s="52"/>
      <c r="AC86" s="53"/>
      <c r="AD86" s="51"/>
      <c r="AE86" s="54"/>
      <c r="AF86" s="56"/>
      <c r="AG86" s="52"/>
      <c r="DE86" s="7" t="s">
        <v>133</v>
      </c>
      <c r="DF86" s="2">
        <v>5</v>
      </c>
      <c r="DG86" s="2">
        <v>4</v>
      </c>
      <c r="DH86" s="2">
        <v>1</v>
      </c>
      <c r="DI86" s="2">
        <v>0</v>
      </c>
      <c r="DJ86" s="4">
        <v>0.8</v>
      </c>
      <c r="DU86" s="2"/>
      <c r="DV86" s="2"/>
      <c r="DW86" s="2"/>
      <c r="DX86" s="2"/>
      <c r="DY86" s="2"/>
      <c r="DZ86" s="2"/>
      <c r="EC86" s="7" t="s">
        <v>133</v>
      </c>
      <c r="ED86" s="2">
        <v>5</v>
      </c>
      <c r="EE86" s="2">
        <v>3</v>
      </c>
      <c r="EF86" s="2">
        <v>2</v>
      </c>
      <c r="EG86" s="2">
        <v>0</v>
      </c>
      <c r="EH86" s="4">
        <v>0.6</v>
      </c>
      <c r="NV86" s="19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32"/>
      <c r="RG86" s="121"/>
      <c r="RH86" s="121"/>
      <c r="RI86" s="121"/>
      <c r="RJ86" s="121"/>
      <c r="RK86" s="121"/>
      <c r="RL86" s="121"/>
      <c r="RM86" s="121"/>
      <c r="RN86" s="121"/>
      <c r="RO86" s="132"/>
      <c r="RP86" s="121"/>
      <c r="RQ86" s="121"/>
      <c r="RR86" s="121"/>
      <c r="RS86" s="121"/>
      <c r="RT86" s="121"/>
      <c r="RU86" s="121"/>
      <c r="RV86" s="121"/>
      <c r="RW86" s="132"/>
      <c r="RX86" s="121"/>
      <c r="RY86" s="121"/>
      <c r="RZ86" s="121"/>
      <c r="SA86" s="121"/>
      <c r="SB86" s="121"/>
      <c r="SC86" s="121"/>
      <c r="SD86" s="132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VG86" s="157"/>
      <c r="VO86" s="157"/>
      <c r="VW86" s="157"/>
      <c r="WE86" s="157"/>
      <c r="WM86" s="157"/>
      <c r="WU86" s="157"/>
      <c r="XC86" s="157"/>
      <c r="XK86" s="157"/>
      <c r="XS86" s="157"/>
      <c r="YA86" s="157"/>
      <c r="YI86" s="157" t="s">
        <v>418</v>
      </c>
      <c r="YJ86" s="157">
        <v>4</v>
      </c>
      <c r="YK86" s="157">
        <v>4</v>
      </c>
      <c r="YL86" s="157">
        <v>0</v>
      </c>
      <c r="YM86" s="157">
        <v>0</v>
      </c>
      <c r="YN86" s="158">
        <v>1</v>
      </c>
      <c r="YQ86" s="157" t="s">
        <v>418</v>
      </c>
      <c r="YR86" s="157">
        <v>4</v>
      </c>
      <c r="YS86" s="157">
        <v>4</v>
      </c>
      <c r="YT86" s="157">
        <v>0</v>
      </c>
      <c r="YU86" s="157">
        <v>0</v>
      </c>
      <c r="YV86" s="158">
        <v>1</v>
      </c>
      <c r="YY86" s="157" t="s">
        <v>418</v>
      </c>
      <c r="YZ86" s="157">
        <v>4</v>
      </c>
      <c r="ZA86" s="157">
        <v>4</v>
      </c>
      <c r="ZB86" s="157">
        <v>0</v>
      </c>
      <c r="ZC86" s="157">
        <v>0</v>
      </c>
      <c r="ZD86" s="158">
        <v>1</v>
      </c>
      <c r="ZG86" s="157" t="s">
        <v>418</v>
      </c>
      <c r="ZH86" s="157">
        <v>4</v>
      </c>
      <c r="ZI86" s="157">
        <v>4</v>
      </c>
      <c r="ZJ86" s="157">
        <v>0</v>
      </c>
      <c r="ZK86" s="157">
        <v>0</v>
      </c>
      <c r="ZL86" s="158">
        <v>1</v>
      </c>
      <c r="ZO86" s="157" t="s">
        <v>418</v>
      </c>
      <c r="ZP86" s="157">
        <v>4</v>
      </c>
      <c r="ZQ86" s="157">
        <v>4</v>
      </c>
      <c r="ZR86" s="157">
        <v>0</v>
      </c>
      <c r="ZS86" s="157">
        <v>0</v>
      </c>
      <c r="ZT86" s="158">
        <v>1</v>
      </c>
      <c r="ZW86" s="157" t="s">
        <v>418</v>
      </c>
      <c r="ZX86" s="157">
        <v>4</v>
      </c>
      <c r="ZY86" s="157">
        <v>4</v>
      </c>
      <c r="ZZ86" s="157">
        <v>0</v>
      </c>
      <c r="AAA86" s="157">
        <v>0</v>
      </c>
      <c r="AAB86" s="158">
        <v>1</v>
      </c>
      <c r="AAE86" s="157" t="s">
        <v>418</v>
      </c>
      <c r="AAF86" s="157">
        <v>4</v>
      </c>
      <c r="AAG86" s="157">
        <v>4</v>
      </c>
      <c r="AAH86" s="157">
        <v>0</v>
      </c>
      <c r="AAI86" s="157">
        <v>0</v>
      </c>
      <c r="AAJ86" s="158">
        <v>1</v>
      </c>
    </row>
    <row r="87" spans="10:712">
      <c r="J87" s="49" t="s">
        <v>67</v>
      </c>
      <c r="K87" s="18">
        <v>50</v>
      </c>
      <c r="L87" s="18">
        <v>43</v>
      </c>
      <c r="M87" s="18">
        <v>5</v>
      </c>
      <c r="N87" s="18">
        <v>2</v>
      </c>
      <c r="O87" s="19">
        <v>0.86</v>
      </c>
      <c r="P87" s="19">
        <v>-2.0000000000000018E-2</v>
      </c>
      <c r="Z87" s="51"/>
      <c r="AA87" s="51"/>
      <c r="AB87" s="52"/>
      <c r="AC87" s="53"/>
      <c r="AD87" s="51"/>
      <c r="AE87" s="55"/>
      <c r="AF87" s="56"/>
      <c r="AG87" s="52"/>
      <c r="DE87" s="2" t="s">
        <v>82</v>
      </c>
      <c r="DF87" s="2">
        <v>71</v>
      </c>
      <c r="DG87" s="2">
        <v>33</v>
      </c>
      <c r="DH87" s="2">
        <v>10</v>
      </c>
      <c r="DI87" s="2">
        <v>28</v>
      </c>
      <c r="DJ87" s="4">
        <v>0.46</v>
      </c>
      <c r="DU87" s="2"/>
      <c r="DV87" s="2"/>
      <c r="DW87" s="2"/>
      <c r="DX87" s="2"/>
      <c r="DY87" s="2"/>
      <c r="DZ87" s="2"/>
      <c r="EC87" s="7" t="s">
        <v>128</v>
      </c>
      <c r="ED87" s="2">
        <v>5</v>
      </c>
      <c r="EE87" s="2">
        <v>4</v>
      </c>
      <c r="EF87" s="2">
        <v>1</v>
      </c>
      <c r="EG87" s="2">
        <v>0</v>
      </c>
      <c r="EH87" s="4">
        <v>0.8</v>
      </c>
      <c r="SU87" s="157" t="s">
        <v>289</v>
      </c>
      <c r="SV87" s="157">
        <v>111</v>
      </c>
      <c r="SW87" s="157">
        <v>98</v>
      </c>
      <c r="SX87" s="157">
        <v>13</v>
      </c>
      <c r="SY87" s="157">
        <v>0</v>
      </c>
      <c r="SZ87" s="158">
        <v>0.88</v>
      </c>
      <c r="TC87" s="157" t="s">
        <v>289</v>
      </c>
      <c r="TD87" s="157">
        <v>111</v>
      </c>
      <c r="TE87" s="157">
        <v>98</v>
      </c>
      <c r="TF87" s="157">
        <v>13</v>
      </c>
      <c r="TG87" s="157">
        <v>0</v>
      </c>
      <c r="TH87" s="158">
        <v>0.88</v>
      </c>
      <c r="TK87" s="157" t="s">
        <v>289</v>
      </c>
      <c r="TL87" s="157">
        <v>10</v>
      </c>
      <c r="TM87" s="157">
        <v>0</v>
      </c>
      <c r="TN87" s="157">
        <v>0</v>
      </c>
      <c r="TO87" s="157">
        <v>10</v>
      </c>
      <c r="TP87" s="158">
        <v>0</v>
      </c>
      <c r="TS87" s="157" t="s">
        <v>289</v>
      </c>
      <c r="TT87" s="157">
        <v>111</v>
      </c>
      <c r="TU87" s="157">
        <v>98</v>
      </c>
      <c r="TV87" s="157">
        <v>13</v>
      </c>
      <c r="TW87" s="157">
        <v>0</v>
      </c>
      <c r="TX87" s="158">
        <v>0.88</v>
      </c>
      <c r="UA87" s="157" t="s">
        <v>289</v>
      </c>
      <c r="UB87" s="157">
        <v>10</v>
      </c>
      <c r="UC87" s="157">
        <v>0</v>
      </c>
      <c r="UD87" s="157">
        <v>0</v>
      </c>
      <c r="UE87" s="157">
        <v>10</v>
      </c>
      <c r="UF87" s="158">
        <v>0</v>
      </c>
      <c r="UI87" s="157" t="s">
        <v>289</v>
      </c>
      <c r="UJ87" s="157">
        <v>10</v>
      </c>
      <c r="UK87" s="157">
        <v>0</v>
      </c>
      <c r="UL87" s="157">
        <v>0</v>
      </c>
      <c r="UM87" s="157">
        <v>10</v>
      </c>
      <c r="UN87" s="158">
        <v>0</v>
      </c>
      <c r="UQ87" s="157"/>
      <c r="UY87" s="157" t="s">
        <v>289</v>
      </c>
      <c r="UZ87" s="157">
        <v>10</v>
      </c>
      <c r="VA87" s="157">
        <v>0</v>
      </c>
      <c r="VB87" s="157">
        <v>0</v>
      </c>
      <c r="VC87" s="157">
        <v>10</v>
      </c>
      <c r="VD87" s="158">
        <v>0</v>
      </c>
      <c r="VG87" s="157" t="s">
        <v>289</v>
      </c>
      <c r="VH87" s="157">
        <v>111</v>
      </c>
      <c r="VI87" s="157">
        <v>98</v>
      </c>
      <c r="VJ87" s="157">
        <v>13</v>
      </c>
      <c r="VK87" s="157">
        <v>0</v>
      </c>
      <c r="VL87" s="158">
        <v>0.88</v>
      </c>
      <c r="VO87" s="157" t="s">
        <v>289</v>
      </c>
      <c r="VP87" s="157">
        <v>111</v>
      </c>
      <c r="VQ87" s="157">
        <v>98</v>
      </c>
      <c r="VR87" s="157">
        <v>13</v>
      </c>
      <c r="VS87" s="157">
        <v>0</v>
      </c>
      <c r="VT87" s="158">
        <v>0.88</v>
      </c>
      <c r="VW87" s="157" t="s">
        <v>289</v>
      </c>
      <c r="VX87" s="157">
        <v>111</v>
      </c>
      <c r="VY87" s="157">
        <v>96</v>
      </c>
      <c r="VZ87" s="157">
        <v>15</v>
      </c>
      <c r="WA87" s="157">
        <v>0</v>
      </c>
      <c r="WB87" s="158">
        <v>0.86</v>
      </c>
      <c r="WE87" s="157" t="s">
        <v>289</v>
      </c>
      <c r="WF87" s="157">
        <v>111</v>
      </c>
      <c r="WG87" s="157">
        <v>98</v>
      </c>
      <c r="WH87" s="157">
        <v>13</v>
      </c>
      <c r="WI87" s="157">
        <v>0</v>
      </c>
      <c r="WJ87" s="158">
        <v>0.88</v>
      </c>
      <c r="WM87" s="157" t="s">
        <v>289</v>
      </c>
      <c r="WN87" s="157">
        <v>111</v>
      </c>
      <c r="WO87" s="157">
        <v>98</v>
      </c>
      <c r="WP87" s="157">
        <v>13</v>
      </c>
      <c r="WQ87" s="157">
        <v>0</v>
      </c>
      <c r="WR87" s="158">
        <v>0.88</v>
      </c>
      <c r="WU87" s="157" t="s">
        <v>289</v>
      </c>
      <c r="WV87" s="157">
        <v>111</v>
      </c>
      <c r="WW87" s="157">
        <v>98</v>
      </c>
      <c r="WX87" s="157">
        <v>13</v>
      </c>
      <c r="WY87" s="157">
        <v>0</v>
      </c>
      <c r="WZ87" s="158">
        <v>0.88</v>
      </c>
      <c r="XC87" s="157" t="s">
        <v>289</v>
      </c>
      <c r="XD87" s="157">
        <v>111</v>
      </c>
      <c r="XE87" s="157">
        <v>98</v>
      </c>
      <c r="XF87" s="157">
        <v>13</v>
      </c>
      <c r="XG87" s="157">
        <v>0</v>
      </c>
      <c r="XH87" s="158">
        <v>0.88</v>
      </c>
      <c r="XK87" s="157" t="s">
        <v>289</v>
      </c>
      <c r="XL87" s="157">
        <v>10</v>
      </c>
      <c r="XM87" s="157">
        <v>0</v>
      </c>
      <c r="XN87" s="157">
        <v>0</v>
      </c>
      <c r="XO87" s="157">
        <v>10</v>
      </c>
      <c r="XP87" s="158">
        <v>0</v>
      </c>
      <c r="XS87" s="157" t="s">
        <v>289</v>
      </c>
      <c r="XT87" s="157">
        <v>111</v>
      </c>
      <c r="XU87" s="157">
        <v>98</v>
      </c>
      <c r="XV87" s="157">
        <v>13</v>
      </c>
      <c r="XW87" s="157">
        <v>0</v>
      </c>
      <c r="XX87" s="158">
        <v>0.88</v>
      </c>
      <c r="YA87" s="157" t="s">
        <v>289</v>
      </c>
      <c r="YB87" s="157">
        <v>10</v>
      </c>
      <c r="YC87" s="157">
        <v>0</v>
      </c>
      <c r="YD87" s="157">
        <v>0</v>
      </c>
      <c r="YE87" s="157">
        <v>10</v>
      </c>
      <c r="YF87" s="158">
        <v>0</v>
      </c>
      <c r="YI87" s="157" t="s">
        <v>279</v>
      </c>
      <c r="YJ87" s="157">
        <v>3</v>
      </c>
      <c r="YK87" s="157">
        <v>3</v>
      </c>
      <c r="YL87" s="157">
        <v>0</v>
      </c>
      <c r="YM87" s="157">
        <v>0</v>
      </c>
      <c r="YN87" s="158">
        <v>1</v>
      </c>
      <c r="YQ87" s="157" t="s">
        <v>279</v>
      </c>
      <c r="YR87" s="157">
        <v>3</v>
      </c>
      <c r="YS87" s="157">
        <v>3</v>
      </c>
      <c r="YT87" s="157">
        <v>0</v>
      </c>
      <c r="YU87" s="157">
        <v>0</v>
      </c>
      <c r="YV87" s="158">
        <v>1</v>
      </c>
      <c r="YY87" s="157" t="s">
        <v>279</v>
      </c>
      <c r="YZ87" s="157">
        <v>3</v>
      </c>
      <c r="ZA87" s="157">
        <v>3</v>
      </c>
      <c r="ZB87" s="157">
        <v>0</v>
      </c>
      <c r="ZC87" s="157">
        <v>0</v>
      </c>
      <c r="ZD87" s="158">
        <v>1</v>
      </c>
      <c r="ZG87" s="157" t="s">
        <v>279</v>
      </c>
      <c r="ZH87" s="157">
        <v>3</v>
      </c>
      <c r="ZI87" s="157">
        <v>3</v>
      </c>
      <c r="ZJ87" s="157">
        <v>0</v>
      </c>
      <c r="ZK87" s="157">
        <v>0</v>
      </c>
      <c r="ZL87" s="158">
        <v>1</v>
      </c>
      <c r="ZO87" s="157" t="s">
        <v>279</v>
      </c>
      <c r="ZP87" s="157">
        <v>3</v>
      </c>
      <c r="ZQ87" s="157">
        <v>3</v>
      </c>
      <c r="ZR87" s="157">
        <v>0</v>
      </c>
      <c r="ZS87" s="157">
        <v>0</v>
      </c>
      <c r="ZT87" s="158">
        <v>1</v>
      </c>
      <c r="ZW87" s="157" t="s">
        <v>279</v>
      </c>
      <c r="ZX87" s="157">
        <v>3</v>
      </c>
      <c r="ZY87" s="157">
        <v>3</v>
      </c>
      <c r="ZZ87" s="157">
        <v>0</v>
      </c>
      <c r="AAA87" s="157">
        <v>0</v>
      </c>
      <c r="AAB87" s="158">
        <v>1</v>
      </c>
      <c r="AAE87" s="157" t="s">
        <v>279</v>
      </c>
      <c r="AAF87" s="157">
        <v>3</v>
      </c>
      <c r="AAG87" s="157">
        <v>3</v>
      </c>
      <c r="AAH87" s="157">
        <v>0</v>
      </c>
      <c r="AAI87" s="157">
        <v>0</v>
      </c>
      <c r="AAJ87" s="158">
        <v>1</v>
      </c>
    </row>
    <row r="88" spans="10:712">
      <c r="J88" s="43" t="s">
        <v>70</v>
      </c>
      <c r="K88" s="49">
        <v>270</v>
      </c>
      <c r="L88" s="18">
        <v>0</v>
      </c>
      <c r="M88" s="18">
        <v>0</v>
      </c>
      <c r="N88" s="18">
        <v>270</v>
      </c>
      <c r="O88" s="19">
        <v>0</v>
      </c>
      <c r="P88" s="19">
        <v>-0.81</v>
      </c>
      <c r="DU88" s="2"/>
      <c r="DV88" s="2"/>
      <c r="DW88" s="2"/>
      <c r="DX88" s="2"/>
      <c r="DY88" s="2"/>
      <c r="DZ88" s="2"/>
      <c r="VG88" s="157"/>
      <c r="VO88" s="157"/>
      <c r="VW88" s="157"/>
      <c r="WE88" s="157"/>
      <c r="WM88" s="157"/>
      <c r="WU88" s="157"/>
      <c r="XC88" s="157"/>
      <c r="XK88" s="157"/>
      <c r="XS88" s="157"/>
      <c r="YA88" s="157"/>
      <c r="YI88" s="157"/>
      <c r="YJ88" s="157">
        <f>SUM(YJ80:YJ87)</f>
        <v>607</v>
      </c>
      <c r="YK88" s="157">
        <f>SUM(YK80:YK87)</f>
        <v>604</v>
      </c>
      <c r="YN88" s="158">
        <f>YK88/YJ88</f>
        <v>0.99505766062602963</v>
      </c>
      <c r="YQ88" s="157"/>
      <c r="YY88" s="157"/>
      <c r="ZG88" s="157"/>
      <c r="ZO88" s="157"/>
      <c r="ZW88" s="157"/>
      <c r="AAE88" s="157"/>
    </row>
    <row r="89" spans="10:712">
      <c r="J89" s="18" t="s">
        <v>73</v>
      </c>
      <c r="K89" s="49">
        <v>234</v>
      </c>
      <c r="L89" s="18">
        <v>152</v>
      </c>
      <c r="M89" s="18">
        <v>2</v>
      </c>
      <c r="N89" s="50">
        <v>80</v>
      </c>
      <c r="O89" s="19">
        <v>0.64</v>
      </c>
      <c r="P89" s="19">
        <v>-0.26</v>
      </c>
      <c r="DU89" s="2"/>
      <c r="DV89" s="2"/>
      <c r="DW89" s="2"/>
      <c r="DX89" s="2"/>
      <c r="DY89" s="2"/>
      <c r="DZ89" s="2"/>
      <c r="RQ89" s="157"/>
      <c r="RR89" s="157">
        <v>10</v>
      </c>
      <c r="RS89" s="157">
        <v>0</v>
      </c>
      <c r="RT89" s="157">
        <v>0</v>
      </c>
      <c r="RU89" s="157">
        <v>10</v>
      </c>
      <c r="RV89" s="157">
        <v>0</v>
      </c>
    </row>
    <row r="90" spans="10:712">
      <c r="J90" s="49" t="s">
        <v>80</v>
      </c>
      <c r="K90" s="18">
        <v>20</v>
      </c>
      <c r="L90" s="18">
        <v>19</v>
      </c>
      <c r="M90" s="18">
        <v>1</v>
      </c>
      <c r="N90" s="18">
        <v>0</v>
      </c>
      <c r="O90" s="19">
        <v>0.95</v>
      </c>
      <c r="P90" s="19">
        <v>-5.0000000000000044E-2</v>
      </c>
      <c r="KW90" s="7" t="s">
        <v>25</v>
      </c>
      <c r="KX90" s="7">
        <v>838</v>
      </c>
      <c r="KY90" s="7">
        <v>822</v>
      </c>
      <c r="KZ90" s="7">
        <v>10</v>
      </c>
      <c r="LA90" s="7">
        <v>6</v>
      </c>
      <c r="LB90" s="28">
        <v>0.98</v>
      </c>
      <c r="LE90" s="2" t="s">
        <v>25</v>
      </c>
      <c r="LF90" s="2">
        <v>838</v>
      </c>
      <c r="LG90" s="2">
        <v>822</v>
      </c>
      <c r="LH90" s="2">
        <v>10</v>
      </c>
      <c r="LI90" s="2">
        <v>6</v>
      </c>
      <c r="LJ90" s="4">
        <v>0.98</v>
      </c>
      <c r="YI90" s="121" t="s">
        <v>289</v>
      </c>
      <c r="YJ90" s="157">
        <v>111</v>
      </c>
      <c r="YK90" s="157">
        <v>98</v>
      </c>
      <c r="YL90" s="157">
        <v>13</v>
      </c>
      <c r="YM90" s="157">
        <v>0</v>
      </c>
      <c r="YN90" s="158">
        <v>0.88</v>
      </c>
      <c r="YQ90" s="121" t="s">
        <v>289</v>
      </c>
      <c r="YR90" s="157">
        <v>10</v>
      </c>
      <c r="YS90" s="157">
        <v>0</v>
      </c>
      <c r="YT90" s="157">
        <v>0</v>
      </c>
      <c r="YU90" s="157">
        <v>10</v>
      </c>
      <c r="YV90" s="158">
        <v>0</v>
      </c>
      <c r="YY90" s="121" t="s">
        <v>289</v>
      </c>
      <c r="YZ90" s="157">
        <v>10</v>
      </c>
      <c r="ZA90" s="157">
        <v>0</v>
      </c>
      <c r="ZB90" s="157">
        <v>0</v>
      </c>
      <c r="ZC90" s="157">
        <v>10</v>
      </c>
      <c r="ZD90" s="158">
        <v>0</v>
      </c>
    </row>
    <row r="91" spans="10:712">
      <c r="HE91" s="18" t="s">
        <v>182</v>
      </c>
      <c r="HF91" s="18">
        <f>SUM(HF3:HF70)</f>
        <v>7454</v>
      </c>
      <c r="HG91" s="18">
        <f>SUM(HG3:HG70)</f>
        <v>6234</v>
      </c>
      <c r="HJ91" s="19">
        <f>HG91/HF91</f>
        <v>0.83632948752347736</v>
      </c>
      <c r="HM91" s="18" t="s">
        <v>182</v>
      </c>
      <c r="HN91" s="18">
        <f>SUM(HN3:HN73)</f>
        <v>7653</v>
      </c>
      <c r="HO91" s="18">
        <f>SUM(HO3:HO73)</f>
        <v>6973</v>
      </c>
      <c r="HR91" s="19">
        <f>HO91/HN91</f>
        <v>0.91114595583431335</v>
      </c>
      <c r="KW91" s="7" t="s">
        <v>51</v>
      </c>
      <c r="KX91" s="7">
        <v>45</v>
      </c>
      <c r="KY91" s="7">
        <v>40</v>
      </c>
      <c r="KZ91" s="7">
        <v>5</v>
      </c>
      <c r="LA91" s="7">
        <v>0</v>
      </c>
      <c r="LB91" s="28">
        <v>0.89</v>
      </c>
      <c r="LE91" s="2" t="s">
        <v>51</v>
      </c>
      <c r="LF91" s="2">
        <v>45</v>
      </c>
      <c r="LG91" s="2">
        <v>40</v>
      </c>
      <c r="LH91" s="2">
        <v>5</v>
      </c>
      <c r="LI91" s="2">
        <v>0</v>
      </c>
      <c r="LJ91" s="4">
        <v>0.89</v>
      </c>
      <c r="VG91" s="157"/>
      <c r="VO91" s="157"/>
      <c r="VW91" s="157"/>
      <c r="WE91" s="157"/>
      <c r="WM91" s="157"/>
      <c r="WU91" s="157"/>
      <c r="XC91" s="157"/>
      <c r="XK91" s="157"/>
      <c r="XS91" s="157"/>
      <c r="YA91" s="157"/>
      <c r="YI91" s="157"/>
      <c r="YQ91" s="157"/>
      <c r="YY91" s="157"/>
      <c r="ZG91" s="157"/>
      <c r="ZO91" s="157"/>
      <c r="ZW91" s="157"/>
      <c r="AAE91" s="157"/>
    </row>
    <row r="92" spans="10:712">
      <c r="HE92" s="18" t="s">
        <v>183</v>
      </c>
      <c r="HF92" s="18">
        <f>SUM(HF71:HF73)</f>
        <v>13</v>
      </c>
      <c r="HG92" s="18">
        <f>SUM(HG71:HG73)</f>
        <v>12</v>
      </c>
      <c r="HJ92" s="19">
        <f>HG92/HF92</f>
        <v>0.92307692307692313</v>
      </c>
      <c r="HM92" s="18" t="s">
        <v>183</v>
      </c>
      <c r="HN92" s="18">
        <f>SUM(HN74:HN78)</f>
        <v>540</v>
      </c>
      <c r="HO92" s="18">
        <f>SUM(HO74:HO78)</f>
        <v>539</v>
      </c>
      <c r="HR92" s="19">
        <f>HO92/HN92</f>
        <v>0.99814814814814812</v>
      </c>
      <c r="KW92" s="2" t="s">
        <v>73</v>
      </c>
      <c r="KX92" s="2">
        <v>281</v>
      </c>
      <c r="KY92" s="2">
        <v>214</v>
      </c>
      <c r="KZ92" s="2">
        <v>18</v>
      </c>
      <c r="LA92" s="2">
        <v>49</v>
      </c>
      <c r="LB92" s="4">
        <v>0.76</v>
      </c>
      <c r="LE92" s="2" t="s">
        <v>56</v>
      </c>
      <c r="LF92" s="2">
        <v>152</v>
      </c>
      <c r="LG92" s="2">
        <v>110</v>
      </c>
      <c r="LH92" s="2">
        <v>0</v>
      </c>
      <c r="LI92" s="7">
        <v>42</v>
      </c>
      <c r="LJ92" s="4">
        <v>0.72</v>
      </c>
    </row>
    <row r="93" spans="10:712" ht="15">
      <c r="KW93" s="2" t="s">
        <v>56</v>
      </c>
      <c r="KX93" s="2">
        <v>152</v>
      </c>
      <c r="KY93" s="2">
        <v>110</v>
      </c>
      <c r="KZ93" s="2">
        <v>0</v>
      </c>
      <c r="LA93" s="2">
        <v>42</v>
      </c>
      <c r="LB93" s="4">
        <v>0.72</v>
      </c>
      <c r="LE93" s="2" t="s">
        <v>57</v>
      </c>
      <c r="LF93" s="2">
        <v>56</v>
      </c>
      <c r="LG93" s="2">
        <v>44</v>
      </c>
      <c r="LH93" s="2">
        <v>11</v>
      </c>
      <c r="LI93" s="2">
        <v>1</v>
      </c>
      <c r="LJ93" s="4">
        <v>0.79</v>
      </c>
      <c r="LM93" s="2" t="s">
        <v>179</v>
      </c>
      <c r="LN93" s="2">
        <v>144</v>
      </c>
      <c r="LO93" s="2">
        <v>133</v>
      </c>
      <c r="LP93" s="2">
        <v>8</v>
      </c>
      <c r="LQ93" s="7">
        <v>3</v>
      </c>
      <c r="LR93" s="4">
        <v>0.92</v>
      </c>
      <c r="VO93" s="157" t="s">
        <v>69</v>
      </c>
      <c r="VP93" s="157">
        <v>176</v>
      </c>
      <c r="VQ93" s="157">
        <v>171</v>
      </c>
      <c r="VR93" s="157">
        <v>2</v>
      </c>
      <c r="VS93" s="157">
        <v>3</v>
      </c>
      <c r="VW93" s="157" t="s">
        <v>270</v>
      </c>
      <c r="VX93" s="157">
        <v>144</v>
      </c>
      <c r="VY93" s="157">
        <v>129</v>
      </c>
      <c r="VZ93" s="157">
        <v>7</v>
      </c>
      <c r="WA93" s="157">
        <v>8</v>
      </c>
      <c r="WE93" s="157" t="s">
        <v>270</v>
      </c>
      <c r="WF93" s="157">
        <v>144</v>
      </c>
      <c r="WG93" s="157">
        <v>129</v>
      </c>
      <c r="WH93" s="157">
        <v>8</v>
      </c>
      <c r="WI93" s="157">
        <v>7</v>
      </c>
      <c r="WM93" s="157" t="s">
        <v>72</v>
      </c>
      <c r="WN93" s="157">
        <v>85</v>
      </c>
      <c r="WO93" s="157">
        <v>53</v>
      </c>
      <c r="WP93" s="157">
        <v>2</v>
      </c>
      <c r="WQ93" s="157">
        <v>30</v>
      </c>
      <c r="WU93" s="157" t="s">
        <v>69</v>
      </c>
      <c r="WV93" s="157">
        <v>176</v>
      </c>
      <c r="WW93" s="157">
        <v>171</v>
      </c>
      <c r="WX93" s="157">
        <v>2</v>
      </c>
      <c r="WY93" s="157">
        <v>3</v>
      </c>
      <c r="XC93" s="157" t="s">
        <v>69</v>
      </c>
      <c r="XD93" s="157">
        <v>176</v>
      </c>
      <c r="XE93" s="157">
        <v>172</v>
      </c>
      <c r="XF93" s="157">
        <v>2</v>
      </c>
      <c r="XG93" s="157">
        <v>2</v>
      </c>
      <c r="XK93" s="157" t="s">
        <v>30</v>
      </c>
      <c r="XL93" s="157">
        <v>36</v>
      </c>
      <c r="XM93" s="157">
        <v>32</v>
      </c>
      <c r="XN93" s="157">
        <v>4</v>
      </c>
      <c r="XO93" s="157">
        <v>0</v>
      </c>
      <c r="XS93" s="157" t="s">
        <v>69</v>
      </c>
      <c r="XT93" s="157">
        <v>176</v>
      </c>
      <c r="XU93" s="157">
        <v>169</v>
      </c>
      <c r="XV93" s="157">
        <v>2</v>
      </c>
      <c r="XW93" s="157">
        <v>5</v>
      </c>
      <c r="YA93" s="157" t="s">
        <v>270</v>
      </c>
      <c r="YB93" s="156">
        <v>144</v>
      </c>
      <c r="YC93" s="156">
        <v>126</v>
      </c>
      <c r="YD93" s="156">
        <v>6</v>
      </c>
      <c r="YE93" s="156">
        <v>12</v>
      </c>
      <c r="YI93" s="157" t="s">
        <v>69</v>
      </c>
      <c r="YJ93" s="157">
        <v>176</v>
      </c>
      <c r="YK93" s="157">
        <v>169</v>
      </c>
      <c r="YL93" s="157">
        <v>2</v>
      </c>
      <c r="YM93" s="157">
        <v>5</v>
      </c>
      <c r="YQ93" s="163" t="s">
        <v>71</v>
      </c>
      <c r="YR93" s="156">
        <v>194</v>
      </c>
      <c r="YS93" s="156">
        <v>186</v>
      </c>
      <c r="YT93" s="157">
        <v>7</v>
      </c>
      <c r="YU93" s="157">
        <v>1</v>
      </c>
      <c r="YY93" s="157" t="s">
        <v>70</v>
      </c>
      <c r="YZ93" s="157">
        <v>270</v>
      </c>
      <c r="ZA93" s="157">
        <v>223</v>
      </c>
      <c r="ZB93" s="157">
        <v>7</v>
      </c>
      <c r="ZC93" s="157">
        <v>40</v>
      </c>
      <c r="ZG93" s="157" t="s">
        <v>69</v>
      </c>
      <c r="ZH93" s="157">
        <v>176</v>
      </c>
      <c r="ZI93" s="157">
        <v>172</v>
      </c>
      <c r="ZJ93" s="157">
        <v>2</v>
      </c>
      <c r="ZK93" s="157">
        <v>2</v>
      </c>
      <c r="ZO93" s="157" t="s">
        <v>70</v>
      </c>
      <c r="ZP93" s="157">
        <v>270</v>
      </c>
      <c r="ZQ93" s="157">
        <v>223</v>
      </c>
      <c r="ZR93" s="157">
        <v>7</v>
      </c>
      <c r="ZS93" s="157">
        <v>40</v>
      </c>
      <c r="ZW93" s="157" t="s">
        <v>69</v>
      </c>
      <c r="ZX93" s="159">
        <v>176</v>
      </c>
      <c r="ZY93" s="159">
        <v>171</v>
      </c>
      <c r="ZZ93" s="159">
        <v>2</v>
      </c>
      <c r="AAA93" s="159">
        <v>3</v>
      </c>
      <c r="AAE93" s="157" t="s">
        <v>35</v>
      </c>
      <c r="AAF93" s="157">
        <v>48</v>
      </c>
      <c r="AAG93" s="157">
        <v>21</v>
      </c>
      <c r="AAH93" s="157">
        <v>20</v>
      </c>
      <c r="AAI93" s="157">
        <v>7</v>
      </c>
    </row>
    <row r="94" spans="10:712" ht="15">
      <c r="LE94" s="2" t="s">
        <v>73</v>
      </c>
      <c r="LF94" s="2">
        <v>281</v>
      </c>
      <c r="LG94" s="2">
        <v>214</v>
      </c>
      <c r="LH94" s="2">
        <v>18</v>
      </c>
      <c r="LI94" s="2">
        <v>49</v>
      </c>
      <c r="LJ94" s="4">
        <v>0.76</v>
      </c>
      <c r="LM94" s="2" t="s">
        <v>80</v>
      </c>
      <c r="LN94" s="2">
        <v>20</v>
      </c>
      <c r="LO94" s="2">
        <v>19</v>
      </c>
      <c r="LP94" s="7">
        <v>1</v>
      </c>
      <c r="LQ94" s="2">
        <v>0</v>
      </c>
      <c r="LR94" s="4">
        <v>0.95</v>
      </c>
      <c r="MC94" s="65" t="s">
        <v>25</v>
      </c>
      <c r="MD94" s="2">
        <v>847</v>
      </c>
      <c r="ME94" s="2">
        <v>0</v>
      </c>
      <c r="MF94" s="2">
        <v>0</v>
      </c>
      <c r="MG94" s="7">
        <v>847</v>
      </c>
      <c r="MH94" s="4">
        <v>0</v>
      </c>
      <c r="MI94" s="19">
        <f>MH94-LZ94</f>
        <v>0</v>
      </c>
      <c r="MK94" s="65" t="s">
        <v>25</v>
      </c>
      <c r="ML94" s="2">
        <v>847</v>
      </c>
      <c r="MM94" s="2">
        <v>0</v>
      </c>
      <c r="MN94" s="2">
        <v>0</v>
      </c>
      <c r="MO94" s="7">
        <v>847</v>
      </c>
      <c r="MP94" s="4">
        <v>0</v>
      </c>
      <c r="UI94" s="157" t="s">
        <v>84</v>
      </c>
      <c r="UJ94" s="157">
        <v>134</v>
      </c>
      <c r="UK94" s="157">
        <v>109</v>
      </c>
      <c r="UL94" s="157">
        <v>13</v>
      </c>
      <c r="UM94" s="157">
        <v>12</v>
      </c>
      <c r="UQ94" s="157" t="s">
        <v>270</v>
      </c>
      <c r="UR94" s="157">
        <v>144</v>
      </c>
      <c r="US94" s="157">
        <v>129</v>
      </c>
      <c r="UT94" s="157">
        <v>7</v>
      </c>
      <c r="UU94" s="157">
        <v>8</v>
      </c>
      <c r="UY94" s="157" t="s">
        <v>270</v>
      </c>
      <c r="UZ94" s="157">
        <v>144</v>
      </c>
      <c r="VA94" s="157">
        <v>128</v>
      </c>
      <c r="VB94" s="157">
        <v>7</v>
      </c>
      <c r="VC94" s="157">
        <v>9</v>
      </c>
      <c r="VG94" s="157" t="s">
        <v>270</v>
      </c>
      <c r="VH94" s="157">
        <v>144</v>
      </c>
      <c r="VI94" s="157">
        <v>130</v>
      </c>
      <c r="VJ94" s="157">
        <v>7</v>
      </c>
      <c r="VK94" s="157">
        <v>7</v>
      </c>
      <c r="VO94" s="157" t="s">
        <v>72</v>
      </c>
      <c r="VP94" s="157">
        <v>85</v>
      </c>
      <c r="VQ94" s="157">
        <v>53</v>
      </c>
      <c r="VR94" s="157">
        <v>2</v>
      </c>
      <c r="VS94" s="157">
        <v>30</v>
      </c>
      <c r="VW94" s="157" t="s">
        <v>84</v>
      </c>
      <c r="VX94" s="157">
        <v>134</v>
      </c>
      <c r="VY94" s="157">
        <v>111</v>
      </c>
      <c r="VZ94" s="157">
        <v>13</v>
      </c>
      <c r="WA94" s="157">
        <v>10</v>
      </c>
      <c r="WE94" s="157" t="s">
        <v>84</v>
      </c>
      <c r="WF94" s="157">
        <v>134</v>
      </c>
      <c r="WG94" s="157">
        <v>110</v>
      </c>
      <c r="WH94" s="157">
        <v>13</v>
      </c>
      <c r="WI94" s="157">
        <v>11</v>
      </c>
      <c r="WM94" s="157" t="s">
        <v>270</v>
      </c>
      <c r="WN94" s="156">
        <v>144</v>
      </c>
      <c r="WO94" s="156">
        <v>128</v>
      </c>
      <c r="WP94" s="156">
        <v>7</v>
      </c>
      <c r="WQ94" s="156">
        <v>9</v>
      </c>
      <c r="WU94" s="157" t="s">
        <v>72</v>
      </c>
      <c r="WV94" s="157">
        <v>85</v>
      </c>
      <c r="WW94" s="157">
        <v>53</v>
      </c>
      <c r="WX94" s="157">
        <v>2</v>
      </c>
      <c r="WY94" s="157">
        <v>30</v>
      </c>
      <c r="XC94" s="157" t="s">
        <v>72</v>
      </c>
      <c r="XD94" s="157">
        <v>85</v>
      </c>
      <c r="XE94" s="157">
        <v>53</v>
      </c>
      <c r="XF94" s="157">
        <v>2</v>
      </c>
      <c r="XG94" s="157">
        <v>30</v>
      </c>
      <c r="XK94" s="157" t="s">
        <v>69</v>
      </c>
      <c r="XL94" s="157">
        <v>176</v>
      </c>
      <c r="XM94" s="157">
        <v>171</v>
      </c>
      <c r="XN94" s="157">
        <v>2</v>
      </c>
      <c r="XO94" s="157">
        <v>3</v>
      </c>
      <c r="XS94" s="157" t="s">
        <v>72</v>
      </c>
      <c r="XT94" s="157">
        <v>85</v>
      </c>
      <c r="XU94" s="157">
        <v>53</v>
      </c>
      <c r="XV94" s="157">
        <v>2</v>
      </c>
      <c r="XW94" s="157">
        <v>30</v>
      </c>
      <c r="YA94" s="157" t="s">
        <v>84</v>
      </c>
      <c r="YB94" s="157">
        <v>134</v>
      </c>
      <c r="YC94" s="157">
        <v>107</v>
      </c>
      <c r="YD94" s="157">
        <v>15</v>
      </c>
      <c r="YE94" s="157">
        <v>12</v>
      </c>
      <c r="YI94" s="157" t="s">
        <v>70</v>
      </c>
      <c r="YJ94" s="157">
        <v>270</v>
      </c>
      <c r="YK94" s="157">
        <v>223</v>
      </c>
      <c r="YL94" s="157">
        <v>7</v>
      </c>
      <c r="YM94" s="157">
        <v>40</v>
      </c>
      <c r="YQ94" s="157" t="s">
        <v>35</v>
      </c>
      <c r="YR94" s="157">
        <v>48</v>
      </c>
      <c r="YS94" s="157">
        <v>21</v>
      </c>
      <c r="YT94" s="157">
        <v>21</v>
      </c>
      <c r="YU94" s="157">
        <v>6</v>
      </c>
      <c r="YY94" s="157" t="s">
        <v>72</v>
      </c>
      <c r="YZ94" s="157">
        <v>85</v>
      </c>
      <c r="ZA94" s="157">
        <v>53</v>
      </c>
      <c r="ZB94" s="157">
        <v>2</v>
      </c>
      <c r="ZC94" s="157">
        <v>30</v>
      </c>
      <c r="ZG94" s="157" t="s">
        <v>70</v>
      </c>
      <c r="ZH94" s="157">
        <v>270</v>
      </c>
      <c r="ZI94" s="157">
        <v>223</v>
      </c>
      <c r="ZJ94" s="157">
        <v>7</v>
      </c>
      <c r="ZK94" s="157">
        <v>40</v>
      </c>
      <c r="ZO94" s="157" t="s">
        <v>84</v>
      </c>
      <c r="ZP94" s="157">
        <v>134</v>
      </c>
      <c r="ZQ94" s="159">
        <v>109</v>
      </c>
      <c r="ZR94" s="157">
        <v>13</v>
      </c>
      <c r="ZS94" s="159">
        <v>12</v>
      </c>
      <c r="ZW94" s="157" t="s">
        <v>70</v>
      </c>
      <c r="ZX94" s="159">
        <v>270</v>
      </c>
      <c r="ZY94" s="159">
        <v>223</v>
      </c>
      <c r="ZZ94" s="159">
        <v>7</v>
      </c>
      <c r="AAA94" s="159">
        <v>40</v>
      </c>
      <c r="AAE94" s="157"/>
      <c r="AAF94" s="159"/>
      <c r="AAG94" s="159"/>
      <c r="AAH94" s="159"/>
      <c r="AAI94" s="159"/>
    </row>
    <row r="95" spans="10:712" ht="15">
      <c r="IC95" s="2" t="s">
        <v>86</v>
      </c>
      <c r="ID95" s="2">
        <v>555</v>
      </c>
      <c r="IE95" s="2">
        <v>0</v>
      </c>
      <c r="IF95" s="2">
        <v>0</v>
      </c>
      <c r="IG95" s="2">
        <v>555</v>
      </c>
      <c r="IH95" s="4">
        <v>0</v>
      </c>
      <c r="IK95" s="2" t="s">
        <v>82</v>
      </c>
      <c r="IL95" s="2">
        <v>71</v>
      </c>
      <c r="IM95" s="2">
        <v>33</v>
      </c>
      <c r="IN95" s="7">
        <v>10</v>
      </c>
      <c r="IO95" s="2">
        <v>28</v>
      </c>
      <c r="IP95" s="4">
        <v>0.46</v>
      </c>
      <c r="IS95" s="2" t="s">
        <v>82</v>
      </c>
      <c r="IT95" s="2">
        <v>71</v>
      </c>
      <c r="IU95" s="2">
        <v>33</v>
      </c>
      <c r="IV95" s="7">
        <v>10</v>
      </c>
      <c r="IW95" s="2">
        <v>28</v>
      </c>
      <c r="IX95" s="19">
        <v>0.46</v>
      </c>
      <c r="LE95" s="2" t="s">
        <v>179</v>
      </c>
      <c r="LF95" s="2">
        <v>144</v>
      </c>
      <c r="LG95" s="2">
        <v>132</v>
      </c>
      <c r="LH95" s="2">
        <v>8</v>
      </c>
      <c r="LI95" s="7">
        <v>4</v>
      </c>
      <c r="LJ95" s="4">
        <v>0.92</v>
      </c>
      <c r="LM95" s="2" t="s">
        <v>84</v>
      </c>
      <c r="LN95" s="2">
        <v>135</v>
      </c>
      <c r="LO95" s="2">
        <v>112</v>
      </c>
      <c r="LP95" s="2">
        <v>9</v>
      </c>
      <c r="LQ95" s="7">
        <v>14</v>
      </c>
      <c r="LR95" s="4">
        <v>0.83</v>
      </c>
      <c r="MC95" s="2" t="s">
        <v>51</v>
      </c>
      <c r="MD95" s="2">
        <v>59</v>
      </c>
      <c r="ME95" s="2">
        <v>0</v>
      </c>
      <c r="MF95" s="2">
        <v>0</v>
      </c>
      <c r="MG95" s="7">
        <v>59</v>
      </c>
      <c r="MH95" s="4">
        <f>ME95/MD95</f>
        <v>0</v>
      </c>
      <c r="MK95" s="2" t="s">
        <v>51</v>
      </c>
      <c r="ML95" s="2">
        <v>59</v>
      </c>
      <c r="MM95" s="2">
        <v>0</v>
      </c>
      <c r="MN95" s="2">
        <v>0</v>
      </c>
      <c r="MO95" s="2">
        <v>59</v>
      </c>
      <c r="MP95" s="4">
        <v>0</v>
      </c>
      <c r="UQ95" s="157" t="s">
        <v>82</v>
      </c>
      <c r="UR95" s="157">
        <v>71</v>
      </c>
      <c r="US95" s="157">
        <v>45</v>
      </c>
      <c r="UT95" s="157">
        <v>8</v>
      </c>
      <c r="UU95" s="157">
        <v>18</v>
      </c>
      <c r="UY95" s="157" t="s">
        <v>84</v>
      </c>
      <c r="UZ95" s="157">
        <v>134</v>
      </c>
      <c r="VA95" s="157">
        <v>110</v>
      </c>
      <c r="VB95" s="157">
        <v>13</v>
      </c>
      <c r="VC95" s="157">
        <v>11</v>
      </c>
      <c r="VG95" s="157" t="s">
        <v>84</v>
      </c>
      <c r="VH95" s="157">
        <v>134</v>
      </c>
      <c r="VI95" s="157">
        <v>110</v>
      </c>
      <c r="VJ95" s="157">
        <v>13</v>
      </c>
      <c r="VK95" s="157">
        <v>11</v>
      </c>
      <c r="VO95" s="157" t="s">
        <v>73</v>
      </c>
      <c r="VP95" s="157">
        <v>291</v>
      </c>
      <c r="VQ95" s="157">
        <v>262</v>
      </c>
      <c r="VR95" s="157">
        <v>27</v>
      </c>
      <c r="VS95" s="157">
        <v>2</v>
      </c>
      <c r="WM95" s="157" t="s">
        <v>84</v>
      </c>
      <c r="WN95" s="157">
        <v>134</v>
      </c>
      <c r="WO95" s="157">
        <v>109</v>
      </c>
      <c r="WP95" s="157">
        <v>13</v>
      </c>
      <c r="WQ95" s="157">
        <v>12</v>
      </c>
      <c r="WU95" s="157" t="s">
        <v>270</v>
      </c>
      <c r="WV95" s="156">
        <v>144</v>
      </c>
      <c r="WW95" s="156">
        <v>124</v>
      </c>
      <c r="WX95" s="156">
        <v>5</v>
      </c>
      <c r="WY95" s="156">
        <v>15</v>
      </c>
      <c r="XC95" s="157" t="s">
        <v>270</v>
      </c>
      <c r="XD95" s="156">
        <v>144</v>
      </c>
      <c r="XE95" s="156">
        <v>126</v>
      </c>
      <c r="XF95" s="156">
        <v>6</v>
      </c>
      <c r="XG95" s="156">
        <v>12</v>
      </c>
      <c r="XK95" s="157" t="s">
        <v>72</v>
      </c>
      <c r="XL95" s="157">
        <v>85</v>
      </c>
      <c r="XM95" s="157">
        <v>53</v>
      </c>
      <c r="XN95" s="157">
        <v>2</v>
      </c>
      <c r="XO95" s="157">
        <v>30</v>
      </c>
      <c r="XS95" s="157" t="s">
        <v>270</v>
      </c>
      <c r="XT95" s="156">
        <v>144</v>
      </c>
      <c r="XU95" s="156">
        <v>127</v>
      </c>
      <c r="XV95" s="156">
        <v>8</v>
      </c>
      <c r="XW95" s="156">
        <v>9</v>
      </c>
      <c r="YA95" s="157"/>
      <c r="YB95" s="156"/>
      <c r="YC95" s="156"/>
      <c r="YD95" s="156"/>
      <c r="YE95" s="156"/>
      <c r="YI95" s="157" t="s">
        <v>72</v>
      </c>
      <c r="YJ95" s="157">
        <v>85</v>
      </c>
      <c r="YK95" s="157">
        <v>53</v>
      </c>
      <c r="YL95" s="157">
        <v>2</v>
      </c>
      <c r="YM95" s="157">
        <v>30</v>
      </c>
      <c r="YQ95" s="157" t="s">
        <v>69</v>
      </c>
      <c r="YR95" s="157">
        <v>176</v>
      </c>
      <c r="YS95" s="157">
        <v>172</v>
      </c>
      <c r="YT95" s="157">
        <v>3</v>
      </c>
      <c r="YU95" s="157">
        <v>1</v>
      </c>
      <c r="YY95" s="157" t="s">
        <v>270</v>
      </c>
      <c r="YZ95" s="156">
        <v>144</v>
      </c>
      <c r="ZA95" s="156">
        <v>125</v>
      </c>
      <c r="ZB95" s="156">
        <v>7</v>
      </c>
      <c r="ZC95" s="156">
        <v>12</v>
      </c>
      <c r="ZG95" s="163" t="s">
        <v>71</v>
      </c>
      <c r="ZH95" s="156">
        <v>194</v>
      </c>
      <c r="ZI95" s="156">
        <v>186</v>
      </c>
      <c r="ZJ95" s="157">
        <v>7</v>
      </c>
      <c r="ZK95" s="157">
        <v>1</v>
      </c>
      <c r="ZO95" s="163"/>
      <c r="ZP95" s="156"/>
      <c r="ZQ95" s="156"/>
      <c r="ZW95" s="157" t="s">
        <v>72</v>
      </c>
      <c r="ZX95" s="157">
        <v>85</v>
      </c>
      <c r="ZY95" s="157">
        <v>52</v>
      </c>
      <c r="ZZ95" s="157">
        <v>3</v>
      </c>
      <c r="AAA95" s="157">
        <v>30</v>
      </c>
      <c r="AAE95" s="157"/>
    </row>
    <row r="96" spans="10:712" ht="15">
      <c r="MC96" s="2" t="s">
        <v>57</v>
      </c>
      <c r="MD96" s="2">
        <v>67</v>
      </c>
      <c r="ME96" s="2">
        <v>0</v>
      </c>
      <c r="MF96" s="2">
        <v>0</v>
      </c>
      <c r="MG96" s="7">
        <v>67</v>
      </c>
      <c r="MH96" s="4">
        <f>ME96/MD96</f>
        <v>0</v>
      </c>
      <c r="MK96" s="2" t="s">
        <v>57</v>
      </c>
      <c r="ML96" s="2">
        <v>67</v>
      </c>
      <c r="MM96" s="2">
        <v>0</v>
      </c>
      <c r="MN96" s="2">
        <v>0</v>
      </c>
      <c r="MO96" s="2">
        <v>67</v>
      </c>
      <c r="MP96" s="4">
        <v>0</v>
      </c>
      <c r="UQ96" s="157" t="s">
        <v>84</v>
      </c>
      <c r="UR96" s="157">
        <v>134</v>
      </c>
      <c r="US96" s="157">
        <v>111</v>
      </c>
      <c r="UT96" s="157">
        <v>13</v>
      </c>
      <c r="UU96" s="157">
        <v>10</v>
      </c>
      <c r="VO96" s="157" t="s">
        <v>270</v>
      </c>
      <c r="VP96" s="157">
        <v>144</v>
      </c>
      <c r="VQ96" s="157">
        <v>128</v>
      </c>
      <c r="VR96" s="157">
        <v>6</v>
      </c>
      <c r="VS96" s="157">
        <v>10</v>
      </c>
      <c r="WU96" s="157" t="s">
        <v>84</v>
      </c>
      <c r="WV96" s="157">
        <v>134</v>
      </c>
      <c r="WW96" s="157">
        <v>109</v>
      </c>
      <c r="WX96" s="157">
        <v>13</v>
      </c>
      <c r="WY96" s="157">
        <v>12</v>
      </c>
      <c r="XC96" s="157" t="s">
        <v>84</v>
      </c>
      <c r="XD96" s="157">
        <v>134</v>
      </c>
      <c r="XE96" s="157">
        <v>110</v>
      </c>
      <c r="XF96" s="157">
        <v>13</v>
      </c>
      <c r="XG96" s="157">
        <v>11</v>
      </c>
      <c r="XK96" s="157" t="s">
        <v>270</v>
      </c>
      <c r="XL96" s="156">
        <v>144</v>
      </c>
      <c r="XM96" s="156">
        <v>129</v>
      </c>
      <c r="XN96" s="156">
        <v>7</v>
      </c>
      <c r="XO96" s="156">
        <v>8</v>
      </c>
      <c r="XS96" s="157" t="s">
        <v>84</v>
      </c>
      <c r="XT96" s="157">
        <v>134</v>
      </c>
      <c r="XU96" s="157">
        <v>106</v>
      </c>
      <c r="XV96" s="157">
        <v>15</v>
      </c>
      <c r="XW96" s="157">
        <v>13</v>
      </c>
      <c r="YA96" s="157"/>
      <c r="YI96" s="157" t="s">
        <v>270</v>
      </c>
      <c r="YJ96" s="156">
        <v>144</v>
      </c>
      <c r="YK96" s="156">
        <v>126</v>
      </c>
      <c r="YL96" s="156">
        <v>7</v>
      </c>
      <c r="YM96" s="156">
        <v>11</v>
      </c>
      <c r="YQ96" s="157" t="s">
        <v>270</v>
      </c>
      <c r="YR96" s="156">
        <v>144</v>
      </c>
      <c r="YS96" s="156">
        <v>127</v>
      </c>
      <c r="YT96" s="156">
        <v>3</v>
      </c>
      <c r="YU96" s="156">
        <v>14</v>
      </c>
      <c r="YY96" s="157" t="s">
        <v>84</v>
      </c>
      <c r="YZ96" s="157">
        <v>134</v>
      </c>
      <c r="ZA96" s="157">
        <v>108</v>
      </c>
      <c r="ZB96" s="157">
        <v>13</v>
      </c>
      <c r="ZC96" s="157">
        <v>13</v>
      </c>
      <c r="ZG96" s="157" t="s">
        <v>270</v>
      </c>
      <c r="ZH96" s="156">
        <v>144</v>
      </c>
      <c r="ZI96" s="156">
        <v>125</v>
      </c>
      <c r="ZJ96" s="156">
        <v>5</v>
      </c>
      <c r="ZK96" s="156">
        <v>14</v>
      </c>
      <c r="ZO96" s="157"/>
      <c r="ZP96" s="156"/>
      <c r="ZQ96" s="156"/>
      <c r="ZR96" s="156"/>
      <c r="ZS96" s="156"/>
      <c r="ZW96" s="157" t="s">
        <v>270</v>
      </c>
      <c r="ZX96" s="156">
        <v>144</v>
      </c>
      <c r="ZY96" s="156">
        <v>133</v>
      </c>
      <c r="ZZ96" s="156">
        <v>9</v>
      </c>
      <c r="AAA96" s="156">
        <v>2</v>
      </c>
      <c r="AAE96" s="157"/>
      <c r="AAF96" s="156"/>
      <c r="AAG96" s="156"/>
      <c r="AAH96" s="156"/>
      <c r="AAI96" s="156"/>
    </row>
    <row r="97" spans="349:711">
      <c r="MK97" s="2" t="s">
        <v>68</v>
      </c>
      <c r="ML97" s="2">
        <v>1595</v>
      </c>
      <c r="MM97" s="2">
        <v>899</v>
      </c>
      <c r="MN97" s="2">
        <v>0</v>
      </c>
      <c r="MO97" s="2">
        <v>696</v>
      </c>
      <c r="MP97" s="4">
        <v>0.56000000000000005</v>
      </c>
      <c r="VO97" s="157" t="s">
        <v>82</v>
      </c>
      <c r="VP97" s="157">
        <v>71</v>
      </c>
      <c r="VQ97" s="157">
        <v>45</v>
      </c>
      <c r="VR97" s="157">
        <v>8</v>
      </c>
      <c r="VS97" s="157">
        <v>18</v>
      </c>
      <c r="XK97" s="157" t="s">
        <v>82</v>
      </c>
      <c r="XL97" s="157">
        <v>71</v>
      </c>
      <c r="XM97" s="157">
        <v>45</v>
      </c>
      <c r="XN97" s="157">
        <v>8</v>
      </c>
      <c r="XO97" s="157">
        <v>18</v>
      </c>
      <c r="XS97" s="157"/>
      <c r="YA97" s="157"/>
      <c r="YI97" s="157" t="s">
        <v>86</v>
      </c>
      <c r="YJ97" s="157">
        <v>1649</v>
      </c>
      <c r="YK97" s="157">
        <v>1361</v>
      </c>
      <c r="YL97" s="157">
        <v>137</v>
      </c>
      <c r="YM97" s="157">
        <v>151</v>
      </c>
      <c r="YQ97" s="157" t="s">
        <v>84</v>
      </c>
      <c r="YR97" s="157">
        <v>134</v>
      </c>
      <c r="YS97" s="157">
        <v>111</v>
      </c>
      <c r="YT97" s="157">
        <v>13</v>
      </c>
      <c r="YU97" s="157">
        <v>10</v>
      </c>
      <c r="YY97" s="157" t="s">
        <v>69</v>
      </c>
      <c r="YZ97" s="157">
        <v>176</v>
      </c>
      <c r="ZA97" s="157">
        <v>173</v>
      </c>
      <c r="ZB97" s="157">
        <v>2</v>
      </c>
      <c r="ZC97" s="157">
        <v>1</v>
      </c>
      <c r="ZG97" s="157" t="s">
        <v>84</v>
      </c>
      <c r="ZH97" s="157">
        <v>134</v>
      </c>
      <c r="ZI97" s="157">
        <v>110</v>
      </c>
      <c r="ZJ97" s="157">
        <v>13</v>
      </c>
      <c r="ZK97" s="157">
        <v>11</v>
      </c>
      <c r="ZO97" s="157"/>
      <c r="ZW97" s="157" t="s">
        <v>84</v>
      </c>
      <c r="ZX97" s="157">
        <v>134</v>
      </c>
      <c r="ZY97" s="159">
        <v>110</v>
      </c>
      <c r="ZZ97" s="157">
        <v>13</v>
      </c>
      <c r="AAA97" s="159">
        <v>11</v>
      </c>
      <c r="AAE97" s="157"/>
      <c r="AAG97" s="159"/>
      <c r="AAI97" s="159"/>
    </row>
    <row r="98" spans="349:711" ht="15">
      <c r="VO98" s="157" t="s">
        <v>84</v>
      </c>
      <c r="VP98" s="157">
        <v>134</v>
      </c>
      <c r="VQ98" s="157">
        <v>108</v>
      </c>
      <c r="VR98" s="157">
        <v>13</v>
      </c>
      <c r="VS98" s="157">
        <v>13</v>
      </c>
      <c r="XK98" s="157" t="s">
        <v>84</v>
      </c>
      <c r="XL98" s="157">
        <v>134</v>
      </c>
      <c r="XM98" s="157">
        <v>108</v>
      </c>
      <c r="XN98" s="157">
        <v>15</v>
      </c>
      <c r="XO98" s="157">
        <v>11</v>
      </c>
      <c r="XS98" s="157"/>
      <c r="YA98" s="157"/>
      <c r="YI98" s="157" t="s">
        <v>84</v>
      </c>
      <c r="YJ98" s="157">
        <v>134</v>
      </c>
      <c r="YK98" s="157">
        <v>108</v>
      </c>
      <c r="YL98" s="157">
        <v>13</v>
      </c>
      <c r="YM98" s="157">
        <v>13</v>
      </c>
      <c r="YQ98" s="157" t="s">
        <v>73</v>
      </c>
      <c r="YR98" s="157">
        <v>291</v>
      </c>
      <c r="YS98" s="157">
        <v>262</v>
      </c>
      <c r="YT98" s="157">
        <v>27</v>
      </c>
      <c r="YU98" s="157">
        <v>2</v>
      </c>
      <c r="YY98" s="163" t="s">
        <v>71</v>
      </c>
      <c r="YZ98" s="156">
        <v>194</v>
      </c>
      <c r="ZA98" s="156">
        <v>186</v>
      </c>
      <c r="ZB98" s="157">
        <v>7</v>
      </c>
      <c r="ZC98" s="157">
        <v>1</v>
      </c>
      <c r="ZG98" s="163"/>
      <c r="ZH98" s="156"/>
      <c r="ZI98" s="156"/>
      <c r="ZO98" s="163"/>
      <c r="ZP98" s="156"/>
      <c r="ZQ98" s="156"/>
      <c r="ZW98" s="163"/>
      <c r="ZX98" s="156"/>
      <c r="ZY98" s="156"/>
      <c r="AAE98" s="163"/>
      <c r="AAF98" s="156"/>
      <c r="AAG98" s="156"/>
    </row>
    <row r="99" spans="349:711">
      <c r="YQ99" s="157" t="s">
        <v>266</v>
      </c>
      <c r="YR99" s="157">
        <v>160</v>
      </c>
      <c r="YS99" s="157">
        <v>32</v>
      </c>
      <c r="YT99" s="157">
        <v>47</v>
      </c>
      <c r="YU99" s="157">
        <v>81</v>
      </c>
      <c r="YY99" s="157" t="s">
        <v>35</v>
      </c>
      <c r="YZ99" s="157">
        <v>48</v>
      </c>
      <c r="ZA99" s="157">
        <v>21</v>
      </c>
      <c r="ZB99" s="157">
        <v>21</v>
      </c>
      <c r="ZC99" s="157">
        <v>6</v>
      </c>
      <c r="ZG99" s="157"/>
      <c r="ZO99" s="157"/>
      <c r="ZW99" s="157"/>
      <c r="AAE99" s="157"/>
    </row>
  </sheetData>
  <autoFilter ref="NG1:NG96"/>
  <mergeCells count="20">
    <mergeCell ref="OW1:OX1"/>
    <mergeCell ref="OG1:OH1"/>
    <mergeCell ref="NY1:NZ1"/>
    <mergeCell ref="MK1:ML1"/>
    <mergeCell ref="MS1:MT1"/>
    <mergeCell ref="NA1:NB1"/>
    <mergeCell ref="NI1:NJ1"/>
    <mergeCell ref="NQ1:NR1"/>
    <mergeCell ref="QC1:QD1"/>
    <mergeCell ref="QK1:QL1"/>
    <mergeCell ref="PM1:PN1"/>
    <mergeCell ref="PU1:PV1"/>
    <mergeCell ref="PE1:PF1"/>
    <mergeCell ref="SF1:SG1"/>
    <mergeCell ref="SM1:SN1"/>
    <mergeCell ref="QS1:QT1"/>
    <mergeCell ref="RA1:RB1"/>
    <mergeCell ref="RJ1:RK1"/>
    <mergeCell ref="RR1:RS1"/>
    <mergeCell ref="RY1:RZ1"/>
  </mergeCells>
  <phoneticPr fontId="1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QB100"/>
  <sheetViews>
    <sheetView topLeftCell="PL1" workbookViewId="0">
      <pane ySplit="2" topLeftCell="A54" activePane="bottomLeft" state="frozen"/>
      <selection activeCell="LL1" sqref="LL1"/>
      <selection pane="bottomLeft" activeCell="PW74" sqref="PW74:QA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133" width="9.140625" style="2"/>
    <col min="134" max="134" width="9.140625" style="4"/>
    <col min="135" max="181" width="9.140625" style="2"/>
    <col min="182" max="182" width="9.140625" style="158"/>
    <col min="183" max="216" width="9.140625" style="2"/>
    <col min="217" max="221" width="0" style="2" hidden="1" customWidth="1"/>
    <col min="222" max="222" width="0" style="158" hidden="1" customWidth="1"/>
    <col min="223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69" width="9.140625" style="2"/>
    <col min="270" max="274" width="0" style="2" hidden="1" customWidth="1"/>
    <col min="275" max="275" width="0" style="158" hidden="1" customWidth="1"/>
    <col min="276" max="277" width="0" style="2" hidden="1" customWidth="1"/>
    <col min="278" max="282" width="9.140625" style="2" hidden="1" customWidth="1"/>
    <col min="283" max="283" width="9.140625" style="158" hidden="1" customWidth="1"/>
    <col min="284" max="284" width="9.140625" style="2" hidden="1" customWidth="1"/>
    <col min="285" max="285" width="0" style="2" hidden="1" customWidth="1"/>
    <col min="286" max="290" width="9.140625" style="157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0" width="9.140625" style="157"/>
    <col min="341" max="341" width="9.140625" style="2"/>
    <col min="342" max="342" width="9.140625" style="157" customWidth="1"/>
    <col min="343" max="346" width="9.140625" style="157"/>
    <col min="347" max="347" width="9.140625" style="158"/>
    <col min="348" max="348" width="9.140625" style="157"/>
    <col min="349" max="349" width="9.140625" style="2"/>
    <col min="350" max="350" width="9.140625" style="157" customWidth="1"/>
    <col min="351" max="354" width="9.140625" style="157"/>
    <col min="355" max="355" width="9.140625" style="158"/>
    <col min="356" max="356" width="9.140625" style="157"/>
    <col min="357" max="357" width="9.140625" style="2"/>
    <col min="358" max="358" width="9.140625" style="157" customWidth="1"/>
    <col min="359" max="362" width="9.140625" style="157"/>
    <col min="363" max="363" width="9.140625" style="158"/>
    <col min="364" max="364" width="9.140625" style="157"/>
    <col min="365" max="365" width="9.140625" style="2"/>
    <col min="366" max="366" width="9.140625" style="157" customWidth="1"/>
    <col min="367" max="370" width="9.140625" style="157"/>
    <col min="371" max="371" width="9.140625" style="158"/>
    <col min="372" max="372" width="9.140625" style="157"/>
    <col min="373" max="373" width="9.140625" style="2"/>
    <col min="374" max="374" width="9.140625" style="157" customWidth="1"/>
    <col min="375" max="378" width="9.140625" style="157"/>
    <col min="379" max="379" width="9.140625" style="158"/>
    <col min="380" max="380" width="9.140625" style="157"/>
    <col min="381" max="381" width="9.140625" style="2"/>
    <col min="382" max="382" width="9.140625" style="157" customWidth="1"/>
    <col min="383" max="386" width="9.140625" style="157"/>
    <col min="387" max="387" width="9.140625" style="158"/>
    <col min="388" max="388" width="9.140625" style="157"/>
    <col min="389" max="389" width="9.140625" style="2"/>
    <col min="390" max="390" width="9.140625" style="157" customWidth="1"/>
    <col min="391" max="394" width="9.140625" style="157"/>
    <col min="395" max="395" width="9.140625" style="158"/>
    <col min="396" max="396" width="9.140625" style="157"/>
    <col min="397" max="397" width="9.140625" style="2"/>
    <col min="398" max="398" width="9.140625" style="157" customWidth="1"/>
    <col min="399" max="402" width="9.140625" style="157"/>
    <col min="403" max="403" width="9.140625" style="158"/>
    <col min="404" max="404" width="9.140625" style="157"/>
    <col min="405" max="405" width="9.140625" style="2"/>
    <col min="406" max="406" width="9.140625" style="157" customWidth="1"/>
    <col min="407" max="410" width="9.140625" style="157"/>
    <col min="411" max="411" width="9.140625" style="158"/>
    <col min="412" max="412" width="9.140625" style="157"/>
    <col min="413" max="413" width="9.140625" style="2"/>
    <col min="414" max="414" width="9.140625" style="157" customWidth="1"/>
    <col min="415" max="418" width="9.140625" style="157"/>
    <col min="419" max="419" width="9.140625" style="158"/>
    <col min="420" max="420" width="9.140625" style="157"/>
    <col min="421" max="421" width="9.140625" style="2"/>
    <col min="422" max="422" width="9.140625" style="157" customWidth="1"/>
    <col min="423" max="426" width="9.140625" style="157"/>
    <col min="427" max="427" width="9.140625" style="158"/>
    <col min="428" max="428" width="9.140625" style="157"/>
    <col min="429" max="429" width="9.140625" style="2"/>
    <col min="430" max="430" width="9.140625" style="157" customWidth="1"/>
    <col min="431" max="434" width="9.140625" style="157"/>
    <col min="435" max="435" width="9.140625" style="158"/>
    <col min="436" max="436" width="9.140625" style="157"/>
    <col min="437" max="437" width="9.140625" style="2"/>
    <col min="438" max="438" width="9.140625" style="157" customWidth="1"/>
    <col min="439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195</v>
      </c>
      <c r="Y1" s="2" t="s">
        <v>196</v>
      </c>
      <c r="AG1" s="2" t="s">
        <v>197</v>
      </c>
      <c r="AO1" s="2" t="s">
        <v>199</v>
      </c>
      <c r="AW1" s="2" t="s">
        <v>200</v>
      </c>
      <c r="BE1" s="2" t="s">
        <v>201</v>
      </c>
      <c r="BM1" s="2" t="s">
        <v>202</v>
      </c>
      <c r="BU1" s="195" t="s">
        <v>209</v>
      </c>
      <c r="BV1" s="195"/>
      <c r="CC1" s="195" t="s">
        <v>215</v>
      </c>
      <c r="CD1" s="195"/>
      <c r="CK1" s="195" t="s">
        <v>220</v>
      </c>
      <c r="CL1" s="195"/>
      <c r="CP1" s="4"/>
      <c r="CS1" s="195" t="s">
        <v>230</v>
      </c>
      <c r="CT1" s="195"/>
      <c r="CX1" s="4"/>
      <c r="DA1" s="195" t="s">
        <v>237</v>
      </c>
      <c r="DB1" s="195"/>
      <c r="DF1" s="4"/>
      <c r="DI1" s="195" t="s">
        <v>244</v>
      </c>
      <c r="DJ1" s="195"/>
      <c r="DN1" s="4"/>
      <c r="DQ1" s="195" t="s">
        <v>255</v>
      </c>
      <c r="DR1" s="195"/>
      <c r="DV1" s="4"/>
      <c r="DY1" s="2" t="s">
        <v>259</v>
      </c>
      <c r="EG1" s="195" t="s">
        <v>276</v>
      </c>
      <c r="EH1" s="195"/>
      <c r="EI1" s="138"/>
      <c r="EJ1" s="138"/>
      <c r="EK1" s="138"/>
      <c r="EL1" s="138"/>
      <c r="EM1" s="138"/>
      <c r="EN1" s="138"/>
      <c r="EO1" s="195" t="s">
        <v>273</v>
      </c>
      <c r="EP1" s="195"/>
      <c r="EQ1" s="138"/>
      <c r="ER1" s="138"/>
      <c r="ES1" s="138"/>
      <c r="ET1" s="138"/>
      <c r="EU1" s="138"/>
      <c r="EV1" s="130"/>
      <c r="EW1" s="195" t="s">
        <v>278</v>
      </c>
      <c r="EX1" s="195"/>
      <c r="EY1" s="157"/>
      <c r="EZ1" s="157"/>
      <c r="FA1" s="157"/>
      <c r="FB1" s="158"/>
      <c r="FC1" s="157"/>
      <c r="FD1" s="157"/>
      <c r="FE1" s="195" t="s">
        <v>271</v>
      </c>
      <c r="FF1" s="195"/>
      <c r="FG1" s="157"/>
      <c r="FH1" s="157"/>
      <c r="FI1" s="157"/>
      <c r="FJ1" s="158"/>
      <c r="FK1" s="157"/>
      <c r="FL1" s="157"/>
      <c r="FM1" s="199" t="s">
        <v>282</v>
      </c>
      <c r="FN1" s="199"/>
      <c r="FO1" s="156"/>
      <c r="FP1" s="156"/>
      <c r="FQ1" s="156"/>
      <c r="FR1" s="162"/>
      <c r="FS1" s="157"/>
      <c r="FT1" s="157"/>
      <c r="FU1" s="195" t="s">
        <v>286</v>
      </c>
      <c r="FV1" s="195"/>
      <c r="FW1" s="157"/>
      <c r="FX1" s="157"/>
      <c r="FY1" s="157"/>
      <c r="GA1" s="157"/>
      <c r="GB1" s="157"/>
      <c r="GC1" s="195" t="s">
        <v>288</v>
      </c>
      <c r="GD1" s="195"/>
      <c r="GE1" s="157"/>
      <c r="GF1" s="157"/>
      <c r="GG1" s="157"/>
      <c r="GH1" s="158"/>
      <c r="GI1" s="157"/>
      <c r="GJ1" s="157"/>
      <c r="GK1" s="195" t="s">
        <v>288</v>
      </c>
      <c r="GL1" s="195"/>
      <c r="GM1" s="157"/>
      <c r="GN1" s="157"/>
      <c r="GO1" s="157"/>
      <c r="GP1" s="158"/>
      <c r="GQ1" s="157"/>
      <c r="GR1" s="157"/>
      <c r="GS1" s="195" t="s">
        <v>314</v>
      </c>
      <c r="GT1" s="195"/>
      <c r="GU1" s="157"/>
      <c r="GV1" s="157"/>
      <c r="GW1" s="157"/>
      <c r="GX1" s="158"/>
      <c r="GY1" s="157"/>
      <c r="GZ1" s="157"/>
      <c r="HA1" s="195" t="s">
        <v>316</v>
      </c>
      <c r="HB1" s="195"/>
      <c r="HC1" s="157"/>
      <c r="HD1" s="157"/>
      <c r="HE1" s="157"/>
      <c r="HF1" s="158"/>
      <c r="HG1" s="157"/>
      <c r="HH1" s="157"/>
      <c r="HI1" s="195" t="s">
        <v>317</v>
      </c>
      <c r="HJ1" s="195"/>
      <c r="HK1" s="157"/>
      <c r="HL1" s="157"/>
      <c r="HM1" s="157"/>
      <c r="HO1" s="157"/>
      <c r="HP1" s="195" t="s">
        <v>308</v>
      </c>
      <c r="HQ1" s="195"/>
      <c r="HR1" s="157"/>
      <c r="HS1" s="157"/>
      <c r="HT1" s="157"/>
      <c r="HU1" s="158"/>
      <c r="HV1" s="157"/>
      <c r="HW1" s="195" t="s">
        <v>313</v>
      </c>
      <c r="HX1" s="195"/>
      <c r="HY1" s="157"/>
      <c r="HZ1" s="157"/>
      <c r="IA1" s="157"/>
      <c r="IB1" s="158"/>
      <c r="IC1" s="157"/>
      <c r="ID1" s="195" t="s">
        <v>318</v>
      </c>
      <c r="IE1" s="195"/>
      <c r="IF1" s="157"/>
      <c r="IG1" s="157"/>
      <c r="IH1" s="157"/>
      <c r="II1" s="158"/>
      <c r="IL1" s="2" t="s">
        <v>331</v>
      </c>
      <c r="IT1" s="2" t="s">
        <v>332</v>
      </c>
      <c r="JB1" s="2" t="s">
        <v>354</v>
      </c>
      <c r="JJ1" s="2" t="s">
        <v>366</v>
      </c>
      <c r="JR1" s="2" t="s">
        <v>370</v>
      </c>
      <c r="JZ1" s="157" t="s">
        <v>373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Y1" s="157"/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139" t="s">
        <v>0</v>
      </c>
      <c r="EH2" s="139" t="s">
        <v>1</v>
      </c>
      <c r="EI2" s="139" t="s">
        <v>2</v>
      </c>
      <c r="EJ2" s="139" t="s">
        <v>3</v>
      </c>
      <c r="EK2" s="139" t="s">
        <v>4</v>
      </c>
      <c r="EL2" s="140" t="s">
        <v>5</v>
      </c>
      <c r="EM2" s="138"/>
      <c r="EN2" s="138"/>
      <c r="EO2" s="138" t="s">
        <v>0</v>
      </c>
      <c r="EP2" s="138" t="s">
        <v>1</v>
      </c>
      <c r="EQ2" s="138" t="s">
        <v>2</v>
      </c>
      <c r="ER2" s="138" t="s">
        <v>3</v>
      </c>
      <c r="ES2" s="138" t="s">
        <v>4</v>
      </c>
      <c r="ET2" s="143" t="s">
        <v>5</v>
      </c>
      <c r="EU2" s="138"/>
      <c r="EV2" s="130"/>
      <c r="EW2" s="156" t="s">
        <v>0</v>
      </c>
      <c r="EX2" s="156" t="s">
        <v>1</v>
      </c>
      <c r="EY2" s="156" t="s">
        <v>2</v>
      </c>
      <c r="EZ2" s="156" t="s">
        <v>3</v>
      </c>
      <c r="FA2" s="156" t="s">
        <v>4</v>
      </c>
      <c r="FB2" s="162" t="s">
        <v>5</v>
      </c>
      <c r="FC2" s="157"/>
      <c r="FD2" s="157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s="157" t="s">
        <v>0</v>
      </c>
      <c r="JK2" s="157" t="s">
        <v>1</v>
      </c>
      <c r="JL2" s="157" t="s">
        <v>2</v>
      </c>
      <c r="JM2" s="157" t="s">
        <v>3</v>
      </c>
      <c r="JN2" s="157" t="s">
        <v>4</v>
      </c>
      <c r="JO2" s="158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17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 t="shared" ref="DO3:DO34" si="0">DN3-DF4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139" t="s">
        <v>17</v>
      </c>
      <c r="EH3" s="139">
        <v>34</v>
      </c>
      <c r="EI3" s="139">
        <v>34</v>
      </c>
      <c r="EJ3" s="139">
        <v>0</v>
      </c>
      <c r="EK3" s="139">
        <v>0</v>
      </c>
      <c r="EL3" s="140">
        <v>1</v>
      </c>
      <c r="EM3" s="140">
        <v>0</v>
      </c>
      <c r="EN3" s="138"/>
      <c r="EO3" s="138" t="s">
        <v>17</v>
      </c>
      <c r="EP3" s="138">
        <v>34</v>
      </c>
      <c r="EQ3" s="138">
        <v>34</v>
      </c>
      <c r="ER3" s="138">
        <v>0</v>
      </c>
      <c r="ES3" s="138">
        <v>0</v>
      </c>
      <c r="ET3" s="143">
        <v>1</v>
      </c>
      <c r="EU3" s="140">
        <v>0</v>
      </c>
      <c r="EV3" s="130"/>
      <c r="EW3" s="156" t="s">
        <v>17</v>
      </c>
      <c r="EX3" s="156">
        <v>34</v>
      </c>
      <c r="EY3" s="156">
        <v>34</v>
      </c>
      <c r="EZ3" s="156">
        <v>0</v>
      </c>
      <c r="FA3" s="156">
        <v>0</v>
      </c>
      <c r="FB3" s="162">
        <v>1</v>
      </c>
      <c r="FC3" s="158">
        <f>FB3-ET3</f>
        <v>0</v>
      </c>
      <c r="FD3" s="157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s="157" t="s">
        <v>17</v>
      </c>
      <c r="JK3" s="157">
        <v>34</v>
      </c>
      <c r="JL3" s="157">
        <v>0</v>
      </c>
      <c r="JM3" s="157">
        <v>0</v>
      </c>
      <c r="JN3" s="157">
        <v>34</v>
      </c>
      <c r="JO3" s="158">
        <v>0</v>
      </c>
      <c r="JP3" s="158">
        <f>JO3-JG3</f>
        <v>-1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JW3-JG3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34</v>
      </c>
      <c r="PY3" s="157">
        <v>0</v>
      </c>
      <c r="PZ3" s="157">
        <v>0</v>
      </c>
      <c r="QA3" s="158">
        <f>PX3/PW3</f>
        <v>1</v>
      </c>
      <c r="QB3" s="158">
        <f>QA3-PS3</f>
        <v>0</v>
      </c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1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2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3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4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5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6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7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8">BR4-BJ4</f>
        <v>0</v>
      </c>
      <c r="BU4" s="65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9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10">CH4-BZ4</f>
        <v>0</v>
      </c>
      <c r="CK4" s="114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1">CP4-CH4</f>
        <v>0</v>
      </c>
      <c r="CS4" s="114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2">CX4-CP4</f>
        <v>0</v>
      </c>
      <c r="DA4" s="2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si="0"/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3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4">ED4-DV4</f>
        <v>0</v>
      </c>
      <c r="EG4" s="142" t="s">
        <v>18</v>
      </c>
      <c r="EH4" s="139">
        <v>32</v>
      </c>
      <c r="EI4" s="139">
        <v>32</v>
      </c>
      <c r="EJ4" s="139">
        <v>0</v>
      </c>
      <c r="EK4" s="139">
        <v>0</v>
      </c>
      <c r="EL4" s="140">
        <v>1</v>
      </c>
      <c r="EM4" s="140">
        <v>0</v>
      </c>
      <c r="EN4" s="138"/>
      <c r="EO4" s="144" t="s">
        <v>18</v>
      </c>
      <c r="EP4" s="139">
        <v>32</v>
      </c>
      <c r="EQ4" s="139">
        <v>32</v>
      </c>
      <c r="ER4" s="139">
        <v>0</v>
      </c>
      <c r="ES4" s="139">
        <v>0</v>
      </c>
      <c r="ET4" s="140">
        <v>1</v>
      </c>
      <c r="EU4" s="140">
        <v>0</v>
      </c>
      <c r="EV4" s="130"/>
      <c r="EW4" s="163" t="s">
        <v>18</v>
      </c>
      <c r="EX4" s="157">
        <v>32</v>
      </c>
      <c r="EY4" s="157">
        <v>32</v>
      </c>
      <c r="EZ4" s="157">
        <v>0</v>
      </c>
      <c r="FA4" s="157">
        <v>0</v>
      </c>
      <c r="FB4" s="158">
        <v>1</v>
      </c>
      <c r="FC4" s="158">
        <f t="shared" ref="FC4:FC67" si="15">FB4-ET4</f>
        <v>0</v>
      </c>
      <c r="FD4" s="157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6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7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67" si="18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62">
        <f>GE4/GD4</f>
        <v>1</v>
      </c>
      <c r="GI4" s="158">
        <f t="shared" ref="GI4:GI67" si="19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62">
        <f>GM4/GL4</f>
        <v>1</v>
      </c>
      <c r="GQ4" s="158">
        <f t="shared" ref="GQ4:GQ67" si="20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62">
        <f>GU4/GT4</f>
        <v>1</v>
      </c>
      <c r="GY4" s="158">
        <f t="shared" ref="GY4:GY67" si="21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62">
        <f>HC4/HB4</f>
        <v>1</v>
      </c>
      <c r="HG4" s="158">
        <f t="shared" ref="HG4:HG67" si="22">HF4-GX4</f>
        <v>0</v>
      </c>
      <c r="HH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3">IN4/IM4</f>
        <v>1</v>
      </c>
      <c r="IR4" s="158">
        <f t="shared" ref="IR4:IR67" si="24">IQ4-HF4</f>
        <v>0</v>
      </c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5">IV4/IU4</f>
        <v>1</v>
      </c>
      <c r="IZ4" s="158">
        <f t="shared" ref="IZ4:IZ67" si="26">IY4-IQ4</f>
        <v>0</v>
      </c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7">JD4/JC4</f>
        <v>1</v>
      </c>
      <c r="JH4" s="158">
        <f t="shared" ref="JH4:JH67" si="28">JG4-IY4</f>
        <v>0</v>
      </c>
      <c r="JJ4" s="157" t="s">
        <v>18</v>
      </c>
      <c r="JK4" s="157">
        <v>44</v>
      </c>
      <c r="JL4" s="157">
        <v>0</v>
      </c>
      <c r="JM4" s="157">
        <v>0</v>
      </c>
      <c r="JN4" s="157">
        <v>44</v>
      </c>
      <c r="JO4" s="158">
        <v>0</v>
      </c>
      <c r="JP4" s="158">
        <f t="shared" ref="JP4:JP67" si="29">JO4-JG4</f>
        <v>-1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0">JT4/JS4</f>
        <v>1</v>
      </c>
      <c r="JX4" s="158">
        <f t="shared" ref="JX4:JX67" si="31">JW4-JG4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2">KB4/KA4</f>
        <v>1</v>
      </c>
      <c r="KF4" s="158">
        <f t="shared" ref="KF4:KF67" si="33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4">KJ4/KI4</f>
        <v>1</v>
      </c>
      <c r="KN4" s="158">
        <f t="shared" ref="KN4:KN67" si="35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6">KR4/KQ4</f>
        <v>1</v>
      </c>
      <c r="KV4" s="158">
        <f t="shared" ref="KV4:KV67" si="37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38">KZ4/KY4</f>
        <v>1</v>
      </c>
      <c r="LD4" s="158">
        <f t="shared" ref="LD4:LD67" si="39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0">LH4/LG4</f>
        <v>1</v>
      </c>
      <c r="LL4" s="158">
        <f t="shared" ref="LL4:LL67" si="41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2">LP4/LO4</f>
        <v>1</v>
      </c>
      <c r="LT4" s="158">
        <f t="shared" ref="LT4:LT67" si="43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4">LX4/LW4</f>
        <v>1</v>
      </c>
      <c r="MB4" s="158">
        <f t="shared" ref="MB4:MB67" si="45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6">MF4/ME4</f>
        <v>1</v>
      </c>
      <c r="MJ4" s="158">
        <f t="shared" ref="MJ4:MJ67" si="47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48">MN4/MM4</f>
        <v>1</v>
      </c>
      <c r="MR4" s="158">
        <f t="shared" ref="MR4:MR67" si="49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0">MV4/MU4</f>
        <v>1</v>
      </c>
      <c r="MZ4" s="158">
        <f t="shared" ref="MZ4:MZ67" si="51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2">ND4/NC4</f>
        <v>1</v>
      </c>
      <c r="NH4" s="158">
        <f t="shared" ref="NH4:NH67" si="53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4">NL4/NK4</f>
        <v>1</v>
      </c>
      <c r="NP4" s="158">
        <f t="shared" ref="NP4:NP67" si="55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6">NT4/NS4</f>
        <v>1</v>
      </c>
      <c r="NX4" s="158">
        <f t="shared" ref="NX4:NX67" si="57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58">OB4/OA4</f>
        <v>1</v>
      </c>
      <c r="OF4" s="158">
        <f t="shared" ref="OF4:OF67" si="59">OE4-NW4</f>
        <v>0</v>
      </c>
      <c r="OG4" s="157"/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0">OJ4/OI4</f>
        <v>1</v>
      </c>
      <c r="ON4" s="158">
        <f t="shared" ref="ON4:ON67" si="61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2">OR4/OQ4</f>
        <v>1</v>
      </c>
      <c r="OV4" s="158">
        <f t="shared" ref="OV4:OV67" si="63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4">OZ4/OY4</f>
        <v>1</v>
      </c>
      <c r="PD4" s="158">
        <f t="shared" ref="PD4:PD67" si="65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6">PH4/PG4</f>
        <v>1</v>
      </c>
      <c r="PL4" s="158">
        <f t="shared" ref="PL4:PL67" si="67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68">PP4/PO4</f>
        <v>1</v>
      </c>
      <c r="PT4" s="158">
        <f t="shared" ref="PT4:PT67" si="69">PS4-PK4</f>
        <v>0</v>
      </c>
      <c r="PV4" s="163" t="s">
        <v>18</v>
      </c>
      <c r="PW4" s="157">
        <v>32</v>
      </c>
      <c r="PX4" s="157">
        <v>32</v>
      </c>
      <c r="PY4" s="157">
        <v>0</v>
      </c>
      <c r="PZ4" s="157">
        <v>0</v>
      </c>
      <c r="QA4" s="158">
        <f t="shared" ref="QA4:QA67" si="70">PX4/PW4</f>
        <v>1</v>
      </c>
      <c r="QB4" s="158">
        <f t="shared" ref="QB4:QB67" si="71">QA4-PS4</f>
        <v>0</v>
      </c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1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2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3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4"/>
        <v>0</v>
      </c>
      <c r="AO5" s="2" t="s">
        <v>19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5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6"/>
        <v>0</v>
      </c>
      <c r="BE5" s="2" t="s">
        <v>19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4">
        <f t="shared" si="7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2">BO5/BN5</f>
        <v>1</v>
      </c>
      <c r="BS5" s="4">
        <f t="shared" si="8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10"/>
        <v>0</v>
      </c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1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2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0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3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f t="shared" ref="ED5:ED67" si="73">EA5/DZ5</f>
        <v>1</v>
      </c>
      <c r="EE5" s="4">
        <f t="shared" si="14"/>
        <v>0</v>
      </c>
      <c r="EG5" s="139" t="s">
        <v>19</v>
      </c>
      <c r="EH5" s="139">
        <v>26</v>
      </c>
      <c r="EI5" s="139">
        <v>26</v>
      </c>
      <c r="EJ5" s="139">
        <v>0</v>
      </c>
      <c r="EK5" s="139">
        <v>0</v>
      </c>
      <c r="EL5" s="140">
        <v>1</v>
      </c>
      <c r="EM5" s="140">
        <v>0</v>
      </c>
      <c r="EN5" s="138"/>
      <c r="EO5" s="138" t="s">
        <v>19</v>
      </c>
      <c r="EP5" s="138">
        <v>26</v>
      </c>
      <c r="EQ5" s="138">
        <v>26</v>
      </c>
      <c r="ER5" s="138">
        <v>0</v>
      </c>
      <c r="ES5" s="138">
        <v>0</v>
      </c>
      <c r="ET5" s="143">
        <v>1</v>
      </c>
      <c r="EU5" s="140">
        <v>0</v>
      </c>
      <c r="EV5" s="130"/>
      <c r="EW5" s="156" t="s">
        <v>19</v>
      </c>
      <c r="EX5" s="156">
        <v>26</v>
      </c>
      <c r="EY5" s="156">
        <v>26</v>
      </c>
      <c r="EZ5" s="156">
        <v>0</v>
      </c>
      <c r="FA5" s="156">
        <v>0</v>
      </c>
      <c r="FB5" s="162">
        <v>1</v>
      </c>
      <c r="FC5" s="158">
        <f t="shared" si="15"/>
        <v>0</v>
      </c>
      <c r="FD5" s="157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6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7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8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19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0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1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2"/>
        <v>0</v>
      </c>
      <c r="HH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3"/>
        <v>1</v>
      </c>
      <c r="IR5" s="158">
        <f t="shared" si="24"/>
        <v>0</v>
      </c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5"/>
        <v>1</v>
      </c>
      <c r="IZ5" s="158">
        <f t="shared" si="26"/>
        <v>0</v>
      </c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7"/>
        <v>1</v>
      </c>
      <c r="JH5" s="158">
        <f t="shared" si="28"/>
        <v>0</v>
      </c>
      <c r="JJ5" s="157" t="s">
        <v>19</v>
      </c>
      <c r="JK5" s="157">
        <v>26</v>
      </c>
      <c r="JL5" s="157">
        <v>26</v>
      </c>
      <c r="JM5" s="157">
        <v>0</v>
      </c>
      <c r="JN5" s="157">
        <v>0</v>
      </c>
      <c r="JO5" s="158">
        <v>1</v>
      </c>
      <c r="JP5" s="158">
        <f t="shared" si="29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0"/>
        <v>1</v>
      </c>
      <c r="JX5" s="158">
        <f t="shared" si="31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2"/>
        <v>1</v>
      </c>
      <c r="KF5" s="158">
        <f t="shared" si="33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4"/>
        <v>1</v>
      </c>
      <c r="KN5" s="158">
        <f t="shared" si="35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6"/>
        <v>1</v>
      </c>
      <c r="KV5" s="158">
        <f t="shared" si="37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38"/>
        <v>1</v>
      </c>
      <c r="LD5" s="158">
        <f t="shared" si="39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0"/>
        <v>1</v>
      </c>
      <c r="LL5" s="158">
        <f t="shared" si="41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2"/>
        <v>1</v>
      </c>
      <c r="LT5" s="158">
        <f t="shared" si="43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4"/>
        <v>1</v>
      </c>
      <c r="MB5" s="158">
        <f t="shared" si="45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6"/>
        <v>1</v>
      </c>
      <c r="MJ5" s="158">
        <f t="shared" si="47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48"/>
        <v>1</v>
      </c>
      <c r="MR5" s="158">
        <f t="shared" si="49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0"/>
        <v>1</v>
      </c>
      <c r="MZ5" s="158">
        <f t="shared" si="51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2"/>
        <v>1</v>
      </c>
      <c r="NH5" s="158">
        <f t="shared" si="53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4"/>
        <v>1</v>
      </c>
      <c r="NP5" s="158">
        <f t="shared" si="55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6"/>
        <v>1</v>
      </c>
      <c r="NX5" s="158">
        <f t="shared" si="57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58"/>
        <v>1</v>
      </c>
      <c r="OF5" s="158">
        <f t="shared" si="59"/>
        <v>0</v>
      </c>
      <c r="OG5" s="157"/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0"/>
        <v>1</v>
      </c>
      <c r="ON5" s="158">
        <f t="shared" si="61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2"/>
        <v>1</v>
      </c>
      <c r="OV5" s="158">
        <f t="shared" si="63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4"/>
        <v>1</v>
      </c>
      <c r="PD5" s="158">
        <f t="shared" si="65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6"/>
        <v>1</v>
      </c>
      <c r="PL5" s="158">
        <f t="shared" si="67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68"/>
        <v>1</v>
      </c>
      <c r="PT5" s="158">
        <f t="shared" si="69"/>
        <v>0</v>
      </c>
      <c r="PV5" s="157" t="s">
        <v>19</v>
      </c>
      <c r="PW5" s="157">
        <v>26</v>
      </c>
      <c r="PX5" s="157">
        <v>26</v>
      </c>
      <c r="PY5" s="157">
        <v>0</v>
      </c>
      <c r="PZ5" s="157">
        <v>0</v>
      </c>
      <c r="QA5" s="158">
        <f t="shared" si="70"/>
        <v>1</v>
      </c>
      <c r="QB5" s="158">
        <f t="shared" si="71"/>
        <v>0</v>
      </c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1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2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3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4"/>
        <v>0</v>
      </c>
      <c r="AO6" s="2" t="s">
        <v>20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5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6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7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f t="shared" si="72"/>
        <v>1</v>
      </c>
      <c r="BS6" s="4">
        <f t="shared" si="8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10"/>
        <v>0</v>
      </c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1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2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0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3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f t="shared" si="73"/>
        <v>1</v>
      </c>
      <c r="EE6" s="4">
        <f t="shared" si="14"/>
        <v>0</v>
      </c>
      <c r="EG6" s="139" t="s">
        <v>20</v>
      </c>
      <c r="EH6" s="139">
        <v>11</v>
      </c>
      <c r="EI6" s="139">
        <v>11</v>
      </c>
      <c r="EJ6" s="139">
        <v>0</v>
      </c>
      <c r="EK6" s="139">
        <v>0</v>
      </c>
      <c r="EL6" s="140">
        <v>1</v>
      </c>
      <c r="EM6" s="140">
        <v>0</v>
      </c>
      <c r="EN6" s="138"/>
      <c r="EO6" s="138" t="s">
        <v>20</v>
      </c>
      <c r="EP6" s="138">
        <v>11</v>
      </c>
      <c r="EQ6" s="138">
        <v>11</v>
      </c>
      <c r="ER6" s="138">
        <v>0</v>
      </c>
      <c r="ES6" s="138">
        <v>0</v>
      </c>
      <c r="ET6" s="143">
        <v>1</v>
      </c>
      <c r="EU6" s="140">
        <v>0</v>
      </c>
      <c r="EV6" s="130"/>
      <c r="EW6" s="156" t="s">
        <v>20</v>
      </c>
      <c r="EX6" s="156">
        <v>11</v>
      </c>
      <c r="EY6" s="156">
        <v>11</v>
      </c>
      <c r="EZ6" s="156">
        <v>0</v>
      </c>
      <c r="FA6" s="156">
        <v>0</v>
      </c>
      <c r="FB6" s="162">
        <v>1</v>
      </c>
      <c r="FC6" s="158">
        <f t="shared" si="15"/>
        <v>0</v>
      </c>
      <c r="FD6" s="157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6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7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8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19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0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1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2"/>
        <v>0</v>
      </c>
      <c r="HH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3"/>
        <v>1</v>
      </c>
      <c r="IR6" s="158">
        <f t="shared" si="24"/>
        <v>0</v>
      </c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5"/>
        <v>1</v>
      </c>
      <c r="IZ6" s="158">
        <f t="shared" si="26"/>
        <v>0</v>
      </c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7"/>
        <v>1</v>
      </c>
      <c r="JH6" s="158">
        <f t="shared" si="28"/>
        <v>0</v>
      </c>
      <c r="JJ6" s="157" t="s">
        <v>20</v>
      </c>
      <c r="JK6" s="157">
        <v>11</v>
      </c>
      <c r="JL6" s="157">
        <v>0</v>
      </c>
      <c r="JM6" s="157">
        <v>0</v>
      </c>
      <c r="JN6" s="157">
        <v>11</v>
      </c>
      <c r="JO6" s="158">
        <v>0</v>
      </c>
      <c r="JP6" s="158">
        <f t="shared" si="29"/>
        <v>-1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0"/>
        <v>1</v>
      </c>
      <c r="JX6" s="158">
        <f t="shared" si="31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2"/>
        <v>1</v>
      </c>
      <c r="KF6" s="158">
        <f t="shared" si="33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4"/>
        <v>1</v>
      </c>
      <c r="KN6" s="158">
        <f t="shared" si="35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6"/>
        <v>1</v>
      </c>
      <c r="KV6" s="158">
        <f t="shared" si="37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38"/>
        <v>1</v>
      </c>
      <c r="LD6" s="158">
        <f t="shared" si="39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0"/>
        <v>1</v>
      </c>
      <c r="LL6" s="158">
        <f t="shared" si="41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2"/>
        <v>1</v>
      </c>
      <c r="LT6" s="158">
        <f t="shared" si="43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4"/>
        <v>1</v>
      </c>
      <c r="MB6" s="158">
        <f t="shared" si="45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6"/>
        <v>1</v>
      </c>
      <c r="MJ6" s="158">
        <f t="shared" si="47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48"/>
        <v>1</v>
      </c>
      <c r="MR6" s="158">
        <f t="shared" si="49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0"/>
        <v>1</v>
      </c>
      <c r="MZ6" s="158">
        <f t="shared" si="51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2"/>
        <v>1</v>
      </c>
      <c r="NH6" s="158">
        <f t="shared" si="53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4"/>
        <v>1</v>
      </c>
      <c r="NP6" s="158">
        <f t="shared" si="55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6"/>
        <v>1</v>
      </c>
      <c r="NX6" s="158">
        <f t="shared" si="57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58"/>
        <v>1</v>
      </c>
      <c r="OF6" s="158">
        <f t="shared" si="59"/>
        <v>0</v>
      </c>
      <c r="OG6" s="157"/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0"/>
        <v>1</v>
      </c>
      <c r="ON6" s="158">
        <f t="shared" si="61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2"/>
        <v>1</v>
      </c>
      <c r="OV6" s="158">
        <f t="shared" si="63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4"/>
        <v>1</v>
      </c>
      <c r="PD6" s="158">
        <f t="shared" si="65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6"/>
        <v>1</v>
      </c>
      <c r="PL6" s="158">
        <f t="shared" si="67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68"/>
        <v>1</v>
      </c>
      <c r="PT6" s="158">
        <f t="shared" si="69"/>
        <v>0</v>
      </c>
      <c r="PV6" s="157" t="s">
        <v>20</v>
      </c>
      <c r="PW6" s="157">
        <v>11</v>
      </c>
      <c r="PX6" s="157">
        <v>11</v>
      </c>
      <c r="PY6" s="157">
        <v>0</v>
      </c>
      <c r="PZ6" s="157">
        <v>0</v>
      </c>
      <c r="QA6" s="158">
        <f t="shared" si="70"/>
        <v>1</v>
      </c>
      <c r="QB6" s="158">
        <f t="shared" si="71"/>
        <v>0</v>
      </c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1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2"/>
        <v>0</v>
      </c>
      <c r="Y7" s="2" t="s">
        <v>21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3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4"/>
        <v>0</v>
      </c>
      <c r="AO7" s="2" t="s">
        <v>21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5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6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7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f t="shared" si="72"/>
        <v>1</v>
      </c>
      <c r="BS7" s="4">
        <f t="shared" si="8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10"/>
        <v>0</v>
      </c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1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2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0"/>
        <v>0.13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3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f t="shared" si="73"/>
        <v>1</v>
      </c>
      <c r="EE7" s="4">
        <f t="shared" si="14"/>
        <v>0</v>
      </c>
      <c r="EG7" s="139" t="s">
        <v>21</v>
      </c>
      <c r="EH7" s="139">
        <v>36</v>
      </c>
      <c r="EI7" s="139">
        <v>36</v>
      </c>
      <c r="EJ7" s="139">
        <v>0</v>
      </c>
      <c r="EK7" s="139">
        <v>0</v>
      </c>
      <c r="EL7" s="140">
        <v>1</v>
      </c>
      <c r="EM7" s="140">
        <v>0</v>
      </c>
      <c r="EN7" s="138"/>
      <c r="EO7" s="138" t="s">
        <v>21</v>
      </c>
      <c r="EP7" s="138">
        <v>36</v>
      </c>
      <c r="EQ7" s="138">
        <v>36</v>
      </c>
      <c r="ER7" s="138">
        <v>0</v>
      </c>
      <c r="ES7" s="138">
        <v>0</v>
      </c>
      <c r="ET7" s="143">
        <v>1</v>
      </c>
      <c r="EU7" s="140">
        <v>0</v>
      </c>
      <c r="EV7" s="130"/>
      <c r="EW7" s="156" t="s">
        <v>21</v>
      </c>
      <c r="EX7" s="156">
        <v>36</v>
      </c>
      <c r="EY7" s="156">
        <v>36</v>
      </c>
      <c r="EZ7" s="156">
        <v>0</v>
      </c>
      <c r="FA7" s="156">
        <v>0</v>
      </c>
      <c r="FB7" s="162">
        <v>1</v>
      </c>
      <c r="FC7" s="158">
        <f t="shared" si="15"/>
        <v>0</v>
      </c>
      <c r="FD7" s="157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6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7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8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19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0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1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2"/>
        <v>0</v>
      </c>
      <c r="HH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3"/>
        <v>1</v>
      </c>
      <c r="IR7" s="158">
        <f t="shared" si="24"/>
        <v>0</v>
      </c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5"/>
        <v>1</v>
      </c>
      <c r="IZ7" s="158">
        <f t="shared" si="26"/>
        <v>0</v>
      </c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7"/>
        <v>1</v>
      </c>
      <c r="JH7" s="158">
        <f t="shared" si="28"/>
        <v>0</v>
      </c>
      <c r="JJ7" s="157" t="s">
        <v>21</v>
      </c>
      <c r="JK7" s="157">
        <v>36</v>
      </c>
      <c r="JL7" s="157">
        <v>0</v>
      </c>
      <c r="JM7" s="157">
        <v>0</v>
      </c>
      <c r="JN7" s="157">
        <v>36</v>
      </c>
      <c r="JO7" s="158">
        <v>0</v>
      </c>
      <c r="JP7" s="158">
        <f t="shared" si="29"/>
        <v>-1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0"/>
        <v>1</v>
      </c>
      <c r="JX7" s="158">
        <f t="shared" si="31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2"/>
        <v>1</v>
      </c>
      <c r="KF7" s="158">
        <f t="shared" si="33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4"/>
        <v>1</v>
      </c>
      <c r="KN7" s="158">
        <f t="shared" si="35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6"/>
        <v>1</v>
      </c>
      <c r="KV7" s="158">
        <f t="shared" si="37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38"/>
        <v>1</v>
      </c>
      <c r="LD7" s="158">
        <f t="shared" si="39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0"/>
        <v>1</v>
      </c>
      <c r="LL7" s="158">
        <f t="shared" si="41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2"/>
        <v>1</v>
      </c>
      <c r="LT7" s="158">
        <f t="shared" si="43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4"/>
        <v>1</v>
      </c>
      <c r="MB7" s="158">
        <f t="shared" si="45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6"/>
        <v>1</v>
      </c>
      <c r="MJ7" s="158">
        <f t="shared" si="47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48"/>
        <v>1</v>
      </c>
      <c r="MR7" s="158">
        <f t="shared" si="49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0"/>
        <v>1</v>
      </c>
      <c r="MZ7" s="158">
        <f t="shared" si="51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2"/>
        <v>1</v>
      </c>
      <c r="NH7" s="158">
        <f t="shared" si="53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4"/>
        <v>1</v>
      </c>
      <c r="NP7" s="158">
        <f t="shared" si="55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6"/>
        <v>1</v>
      </c>
      <c r="NX7" s="158">
        <f t="shared" si="57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58"/>
        <v>1</v>
      </c>
      <c r="OF7" s="158">
        <f t="shared" si="59"/>
        <v>0</v>
      </c>
      <c r="OG7" s="157"/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0"/>
        <v>1</v>
      </c>
      <c r="ON7" s="158">
        <f t="shared" si="61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2"/>
        <v>1</v>
      </c>
      <c r="OV7" s="158">
        <f t="shared" si="63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4"/>
        <v>1</v>
      </c>
      <c r="PD7" s="158">
        <f t="shared" si="65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6"/>
        <v>1</v>
      </c>
      <c r="PL7" s="158">
        <f t="shared" si="67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68"/>
        <v>1</v>
      </c>
      <c r="PT7" s="158">
        <f t="shared" si="69"/>
        <v>0</v>
      </c>
      <c r="PV7" s="157" t="s">
        <v>21</v>
      </c>
      <c r="PW7" s="157">
        <v>36</v>
      </c>
      <c r="PX7" s="157">
        <v>36</v>
      </c>
      <c r="PY7" s="157">
        <v>0</v>
      </c>
      <c r="PZ7" s="157">
        <v>0</v>
      </c>
      <c r="QA7" s="158">
        <f t="shared" si="70"/>
        <v>1</v>
      </c>
      <c r="QB7" s="158">
        <f t="shared" si="71"/>
        <v>0</v>
      </c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1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2"/>
        <v>0</v>
      </c>
      <c r="Y8" s="2" t="s">
        <v>22</v>
      </c>
      <c r="Z8" s="2">
        <v>290</v>
      </c>
      <c r="AA8" s="2">
        <v>251</v>
      </c>
      <c r="AB8" s="7">
        <v>32</v>
      </c>
      <c r="AC8" s="7">
        <v>7</v>
      </c>
      <c r="AD8" s="4">
        <v>0.87</v>
      </c>
      <c r="AE8" s="4">
        <f t="shared" si="3"/>
        <v>2.0000000000000018E-2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4"/>
        <v>0</v>
      </c>
      <c r="AO8" s="2" t="s">
        <v>22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5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6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7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2"/>
        <v>0.8655172413793103</v>
      </c>
      <c r="BS8" s="4">
        <f t="shared" si="8"/>
        <v>-4.4827586206896974E-3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10"/>
        <v>0</v>
      </c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1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2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0"/>
        <v>-0.13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3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f t="shared" si="73"/>
        <v>0.8655172413793103</v>
      </c>
      <c r="EE8" s="4">
        <f t="shared" si="14"/>
        <v>-4.4827586206896974E-3</v>
      </c>
      <c r="EG8" s="139" t="s">
        <v>22</v>
      </c>
      <c r="EH8" s="139">
        <v>290</v>
      </c>
      <c r="EI8" s="139">
        <v>251</v>
      </c>
      <c r="EJ8" s="139">
        <v>32</v>
      </c>
      <c r="EK8" s="139">
        <v>7</v>
      </c>
      <c r="EL8" s="140">
        <v>0.87</v>
      </c>
      <c r="EM8" s="140">
        <v>0</v>
      </c>
      <c r="EN8" s="138"/>
      <c r="EO8" s="138" t="s">
        <v>22</v>
      </c>
      <c r="EP8" s="138">
        <v>290</v>
      </c>
      <c r="EQ8" s="138">
        <v>251</v>
      </c>
      <c r="ER8" s="138">
        <v>32</v>
      </c>
      <c r="ES8" s="138">
        <v>7</v>
      </c>
      <c r="ET8" s="143">
        <v>0.87</v>
      </c>
      <c r="EU8" s="140">
        <v>0</v>
      </c>
      <c r="EV8" s="130"/>
      <c r="EW8" s="156" t="s">
        <v>22</v>
      </c>
      <c r="EX8" s="156">
        <v>290</v>
      </c>
      <c r="EY8" s="156">
        <v>251</v>
      </c>
      <c r="EZ8" s="156">
        <v>32</v>
      </c>
      <c r="FA8" s="156">
        <v>7</v>
      </c>
      <c r="FB8" s="162">
        <v>0.87</v>
      </c>
      <c r="FC8" s="158">
        <f t="shared" si="15"/>
        <v>0</v>
      </c>
      <c r="FD8" s="157"/>
      <c r="FE8" s="156" t="s">
        <v>22</v>
      </c>
      <c r="FF8" s="169">
        <v>348</v>
      </c>
      <c r="FG8" s="156">
        <v>260</v>
      </c>
      <c r="FH8" s="156">
        <v>56</v>
      </c>
      <c r="FI8" s="156">
        <v>32</v>
      </c>
      <c r="FJ8" s="162">
        <v>0.75</v>
      </c>
      <c r="FK8" s="158">
        <f t="shared" si="16"/>
        <v>-0.12</v>
      </c>
      <c r="FL8" s="157" t="s">
        <v>119</v>
      </c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7"/>
        <v>0</v>
      </c>
      <c r="FT8" s="157"/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8"/>
        <v>0</v>
      </c>
      <c r="GB8" s="157"/>
      <c r="GC8" s="156" t="s">
        <v>22</v>
      </c>
      <c r="GD8" s="156">
        <v>348</v>
      </c>
      <c r="GE8" s="156">
        <v>257</v>
      </c>
      <c r="GF8" s="156">
        <v>58</v>
      </c>
      <c r="GG8" s="156">
        <v>33</v>
      </c>
      <c r="GH8" s="162">
        <v>0.74</v>
      </c>
      <c r="GI8" s="158">
        <f t="shared" si="19"/>
        <v>-1.0000000000000009E-2</v>
      </c>
      <c r="GJ8" s="157" t="s">
        <v>119</v>
      </c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0"/>
        <v>0</v>
      </c>
      <c r="GR8" s="157" t="s">
        <v>119</v>
      </c>
      <c r="GS8" s="156" t="s">
        <v>22</v>
      </c>
      <c r="GT8" s="156">
        <v>348</v>
      </c>
      <c r="GU8" s="156">
        <v>257</v>
      </c>
      <c r="GV8" s="156">
        <v>58</v>
      </c>
      <c r="GW8" s="156">
        <v>33</v>
      </c>
      <c r="GX8" s="162">
        <v>0.74</v>
      </c>
      <c r="GY8" s="158">
        <f t="shared" si="21"/>
        <v>0</v>
      </c>
      <c r="GZ8" s="157"/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2"/>
        <v>0</v>
      </c>
      <c r="HH8" s="157"/>
      <c r="HI8" s="157"/>
      <c r="HJ8" s="157"/>
      <c r="HK8" s="157"/>
      <c r="HL8" s="157"/>
      <c r="HM8" s="157"/>
      <c r="HO8" s="157"/>
      <c r="HP8" s="157"/>
      <c r="HQ8" s="157"/>
      <c r="HR8" s="157"/>
      <c r="HS8" s="157"/>
      <c r="HT8" s="157"/>
      <c r="HU8" s="158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3"/>
        <v>0.7385057471264368</v>
      </c>
      <c r="IR8" s="158">
        <f t="shared" si="24"/>
        <v>-1.4942528735631955E-3</v>
      </c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5"/>
        <v>0.7385057471264368</v>
      </c>
      <c r="IZ8" s="158">
        <f t="shared" si="26"/>
        <v>0</v>
      </c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7"/>
        <v>0.7385057471264368</v>
      </c>
      <c r="JH8" s="158">
        <f t="shared" si="28"/>
        <v>0</v>
      </c>
      <c r="JJ8" s="157" t="s">
        <v>22</v>
      </c>
      <c r="JK8" s="157">
        <v>348</v>
      </c>
      <c r="JL8" s="157">
        <v>0</v>
      </c>
      <c r="JM8" s="157">
        <v>0</v>
      </c>
      <c r="JN8" s="157">
        <v>348</v>
      </c>
      <c r="JO8" s="158">
        <v>0</v>
      </c>
      <c r="JP8" s="158">
        <f t="shared" si="29"/>
        <v>-0.7385057471264368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0"/>
        <v>0.74425287356321834</v>
      </c>
      <c r="JX8" s="158">
        <f t="shared" si="31"/>
        <v>5.7471264367815467E-3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2"/>
        <v>0.74855491329479773</v>
      </c>
      <c r="KF8" s="158">
        <f t="shared" si="33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4"/>
        <v>0.74855491329479773</v>
      </c>
      <c r="KN8" s="158">
        <f t="shared" si="35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6"/>
        <v>0.74855491329479773</v>
      </c>
      <c r="KV8" s="158">
        <f t="shared" si="37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38"/>
        <v>0.74855491329479773</v>
      </c>
      <c r="LD8" s="158">
        <f t="shared" si="39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0"/>
        <v>0.74855491329479773</v>
      </c>
      <c r="LL8" s="158">
        <f t="shared" si="41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2"/>
        <v>0.74855491329479773</v>
      </c>
      <c r="LT8" s="158">
        <f t="shared" si="43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4"/>
        <v>0.74855491329479773</v>
      </c>
      <c r="MB8" s="158">
        <f t="shared" si="45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6"/>
        <v>0.74855491329479773</v>
      </c>
      <c r="MJ8" s="158">
        <f t="shared" si="47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48"/>
        <v>0.74855491329479773</v>
      </c>
      <c r="MR8" s="158">
        <f t="shared" si="49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0"/>
        <v>0.74855491329479773</v>
      </c>
      <c r="MZ8" s="158">
        <f t="shared" si="51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2"/>
        <v>0.74855491329479773</v>
      </c>
      <c r="NH8" s="158">
        <f t="shared" si="53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4"/>
        <v>0.74855491329479773</v>
      </c>
      <c r="NP8" s="158">
        <f t="shared" si="55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6"/>
        <v>0.74855491329479773</v>
      </c>
      <c r="NX8" s="158">
        <f t="shared" si="57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58"/>
        <v>0.75144508670520227</v>
      </c>
      <c r="OF8" s="158">
        <f t="shared" si="59"/>
        <v>2.8901734104045396E-3</v>
      </c>
      <c r="OG8" s="157"/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0"/>
        <v>0.75144508670520227</v>
      </c>
      <c r="ON8" s="158">
        <f t="shared" si="61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2"/>
        <v>0.75144508670520227</v>
      </c>
      <c r="OV8" s="158">
        <f t="shared" si="63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4"/>
        <v>0.75144508670520227</v>
      </c>
      <c r="PD8" s="158">
        <f t="shared" si="65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6"/>
        <v>0.75144508670520227</v>
      </c>
      <c r="PL8" s="158">
        <f t="shared" si="67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68"/>
        <v>0.75144508670520227</v>
      </c>
      <c r="PT8" s="158">
        <f t="shared" si="69"/>
        <v>0</v>
      </c>
      <c r="PV8" s="163" t="s">
        <v>22</v>
      </c>
      <c r="PW8" s="157">
        <v>346</v>
      </c>
      <c r="PX8" s="157">
        <v>261</v>
      </c>
      <c r="PY8" s="157">
        <v>52</v>
      </c>
      <c r="PZ8" s="157">
        <v>33</v>
      </c>
      <c r="QA8" s="158">
        <f t="shared" si="70"/>
        <v>0.75433526011560692</v>
      </c>
      <c r="QB8" s="158">
        <f t="shared" si="71"/>
        <v>2.8901734104046506E-3</v>
      </c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1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2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3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4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5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6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7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8"/>
        <v>0</v>
      </c>
      <c r="BU9" s="65" t="s">
        <v>211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9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10"/>
        <v>0</v>
      </c>
      <c r="CK9" s="114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1"/>
        <v>0</v>
      </c>
      <c r="CS9" s="114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2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0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3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4"/>
        <v>0</v>
      </c>
      <c r="EG9" s="142" t="s">
        <v>23</v>
      </c>
      <c r="EH9" s="139">
        <v>538</v>
      </c>
      <c r="EI9" s="139">
        <v>538</v>
      </c>
      <c r="EJ9" s="139">
        <v>0</v>
      </c>
      <c r="EK9" s="139">
        <v>0</v>
      </c>
      <c r="EL9" s="140">
        <v>1</v>
      </c>
      <c r="EM9" s="140">
        <v>0</v>
      </c>
      <c r="EN9" s="138"/>
      <c r="EO9" s="144" t="s">
        <v>23</v>
      </c>
      <c r="EP9" s="139">
        <v>538</v>
      </c>
      <c r="EQ9" s="139">
        <v>538</v>
      </c>
      <c r="ER9" s="139">
        <v>0</v>
      </c>
      <c r="ES9" s="139">
        <v>0</v>
      </c>
      <c r="ET9" s="140">
        <v>1</v>
      </c>
      <c r="EU9" s="140">
        <v>0</v>
      </c>
      <c r="EV9" s="130"/>
      <c r="EW9" s="163" t="s">
        <v>23</v>
      </c>
      <c r="EX9" s="157">
        <v>538</v>
      </c>
      <c r="EY9" s="157">
        <v>538</v>
      </c>
      <c r="EZ9" s="157">
        <v>0</v>
      </c>
      <c r="FA9" s="157">
        <v>0</v>
      </c>
      <c r="FB9" s="158">
        <v>1</v>
      </c>
      <c r="FC9" s="158">
        <f t="shared" si="15"/>
        <v>0</v>
      </c>
      <c r="FD9" s="157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6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7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8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19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0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1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2"/>
        <v>0</v>
      </c>
      <c r="HH9" s="157"/>
      <c r="HI9" s="157"/>
      <c r="HJ9" s="157"/>
      <c r="HK9" s="157"/>
      <c r="HL9" s="157"/>
      <c r="HM9" s="157"/>
      <c r="HO9" s="157"/>
      <c r="HP9" s="157"/>
      <c r="HQ9" s="157"/>
      <c r="HR9" s="157"/>
      <c r="HS9" s="157"/>
      <c r="HT9" s="157"/>
      <c r="HU9" s="158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3"/>
        <v>1</v>
      </c>
      <c r="IR9" s="158">
        <f t="shared" si="24"/>
        <v>0</v>
      </c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5"/>
        <v>1</v>
      </c>
      <c r="IZ9" s="158">
        <f t="shared" si="26"/>
        <v>0</v>
      </c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7"/>
        <v>1</v>
      </c>
      <c r="JH9" s="158">
        <f t="shared" si="28"/>
        <v>0</v>
      </c>
      <c r="JJ9" s="157" t="s">
        <v>23</v>
      </c>
      <c r="JK9" s="157">
        <v>594</v>
      </c>
      <c r="JL9" s="157">
        <v>0</v>
      </c>
      <c r="JM9" s="157">
        <v>0</v>
      </c>
      <c r="JN9" s="157">
        <v>594</v>
      </c>
      <c r="JO9" s="158">
        <v>0</v>
      </c>
      <c r="JP9" s="158">
        <f t="shared" si="29"/>
        <v>-1</v>
      </c>
      <c r="JR9" s="163" t="s">
        <v>23</v>
      </c>
      <c r="JS9" s="157">
        <v>538</v>
      </c>
      <c r="JT9" s="157">
        <v>538</v>
      </c>
      <c r="JU9" s="157">
        <v>0</v>
      </c>
      <c r="JV9" s="157">
        <v>0</v>
      </c>
      <c r="JW9" s="158">
        <f t="shared" si="30"/>
        <v>1</v>
      </c>
      <c r="JX9" s="158">
        <f t="shared" si="31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2"/>
        <v>1</v>
      </c>
      <c r="KF9" s="158">
        <f t="shared" si="33"/>
        <v>0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4"/>
        <v>1</v>
      </c>
      <c r="KN9" s="158">
        <f t="shared" si="35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6"/>
        <v>1</v>
      </c>
      <c r="KV9" s="158">
        <f t="shared" si="37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38"/>
        <v>1</v>
      </c>
      <c r="LD9" s="158">
        <f t="shared" si="39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0"/>
        <v>1</v>
      </c>
      <c r="LL9" s="158">
        <f t="shared" si="41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2"/>
        <v>1</v>
      </c>
      <c r="LT9" s="158">
        <f t="shared" si="43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4"/>
        <v>1</v>
      </c>
      <c r="MB9" s="158">
        <f t="shared" si="45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6"/>
        <v>1</v>
      </c>
      <c r="MJ9" s="158">
        <f t="shared" si="47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48"/>
        <v>1</v>
      </c>
      <c r="MR9" s="158">
        <f t="shared" si="49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0"/>
        <v>1</v>
      </c>
      <c r="MZ9" s="158">
        <f t="shared" si="51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2"/>
        <v>1</v>
      </c>
      <c r="NH9" s="158">
        <f t="shared" si="53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4"/>
        <v>1</v>
      </c>
      <c r="NP9" s="158">
        <f t="shared" si="55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6"/>
        <v>1</v>
      </c>
      <c r="NX9" s="158">
        <f t="shared" si="57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58"/>
        <v>1</v>
      </c>
      <c r="OF9" s="158">
        <f t="shared" si="59"/>
        <v>0</v>
      </c>
      <c r="OG9" s="157"/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0"/>
        <v>1</v>
      </c>
      <c r="ON9" s="158">
        <f t="shared" si="61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2"/>
        <v>1</v>
      </c>
      <c r="OV9" s="158">
        <f t="shared" si="63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4"/>
        <v>1</v>
      </c>
      <c r="PD9" s="158">
        <f t="shared" si="65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6"/>
        <v>1</v>
      </c>
      <c r="PL9" s="158">
        <f t="shared" si="67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68"/>
        <v>1</v>
      </c>
      <c r="PT9" s="158">
        <f t="shared" si="69"/>
        <v>0</v>
      </c>
      <c r="PV9" s="163" t="s">
        <v>23</v>
      </c>
      <c r="PW9" s="157">
        <v>538</v>
      </c>
      <c r="PX9" s="157">
        <v>538</v>
      </c>
      <c r="PY9" s="157">
        <v>0</v>
      </c>
      <c r="PZ9" s="157">
        <v>0</v>
      </c>
      <c r="QA9" s="158">
        <f t="shared" si="70"/>
        <v>1</v>
      </c>
      <c r="QB9" s="158">
        <f t="shared" si="71"/>
        <v>0</v>
      </c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1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2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3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4"/>
        <v>0</v>
      </c>
      <c r="AO10" s="2" t="s">
        <v>24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5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6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7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2"/>
        <v>1</v>
      </c>
      <c r="BS10" s="4">
        <f t="shared" si="8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10"/>
        <v>0</v>
      </c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1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2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0"/>
        <v>1.2987012987012991E-2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3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f t="shared" si="73"/>
        <v>1</v>
      </c>
      <c r="EE10" s="4">
        <f t="shared" si="14"/>
        <v>0</v>
      </c>
      <c r="EG10" s="139" t="s">
        <v>24</v>
      </c>
      <c r="EH10" s="139">
        <v>3</v>
      </c>
      <c r="EI10" s="139">
        <v>3</v>
      </c>
      <c r="EJ10" s="139">
        <v>0</v>
      </c>
      <c r="EK10" s="139">
        <v>0</v>
      </c>
      <c r="EL10" s="140">
        <v>1</v>
      </c>
      <c r="EM10" s="140">
        <v>0</v>
      </c>
      <c r="EN10" s="138"/>
      <c r="EO10" s="138" t="s">
        <v>24</v>
      </c>
      <c r="EP10" s="138">
        <v>3</v>
      </c>
      <c r="EQ10" s="138">
        <v>3</v>
      </c>
      <c r="ER10" s="138">
        <v>0</v>
      </c>
      <c r="ES10" s="138">
        <v>0</v>
      </c>
      <c r="ET10" s="143">
        <v>1</v>
      </c>
      <c r="EU10" s="140">
        <v>0</v>
      </c>
      <c r="EV10" s="130"/>
      <c r="EW10" s="156" t="s">
        <v>24</v>
      </c>
      <c r="EX10" s="156">
        <v>3</v>
      </c>
      <c r="EY10" s="156">
        <v>3</v>
      </c>
      <c r="EZ10" s="156">
        <v>0</v>
      </c>
      <c r="FA10" s="156">
        <v>0</v>
      </c>
      <c r="FB10" s="162">
        <v>1</v>
      </c>
      <c r="FC10" s="158">
        <f t="shared" si="15"/>
        <v>0</v>
      </c>
      <c r="FD10" s="157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6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7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8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19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0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1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2"/>
        <v>0</v>
      </c>
      <c r="HH10" s="157"/>
      <c r="HI10" s="157"/>
      <c r="HJ10" s="157"/>
      <c r="HK10" s="157"/>
      <c r="HL10" s="157"/>
      <c r="HM10" s="157"/>
      <c r="HO10" s="157"/>
      <c r="HP10" s="157"/>
      <c r="HQ10" s="157"/>
      <c r="HR10" s="157"/>
      <c r="HS10" s="157"/>
      <c r="HT10" s="157"/>
      <c r="HU10" s="158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3"/>
        <v>1</v>
      </c>
      <c r="IR10" s="158">
        <f t="shared" si="24"/>
        <v>0</v>
      </c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5"/>
        <v>1</v>
      </c>
      <c r="IZ10" s="158">
        <f t="shared" si="26"/>
        <v>0</v>
      </c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7"/>
        <v>1</v>
      </c>
      <c r="JH10" s="158">
        <f t="shared" si="28"/>
        <v>0</v>
      </c>
      <c r="JJ10" s="157" t="s">
        <v>24</v>
      </c>
      <c r="JK10" s="157">
        <v>3</v>
      </c>
      <c r="JL10" s="157">
        <v>3</v>
      </c>
      <c r="JM10" s="157">
        <v>0</v>
      </c>
      <c r="JN10" s="157">
        <v>0</v>
      </c>
      <c r="JO10" s="158">
        <v>1</v>
      </c>
      <c r="JP10" s="158">
        <f t="shared" si="29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0"/>
        <v>1</v>
      </c>
      <c r="JX10" s="158">
        <f t="shared" si="31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2"/>
        <v>1</v>
      </c>
      <c r="KF10" s="158">
        <f t="shared" si="33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4"/>
        <v>1</v>
      </c>
      <c r="KN10" s="158">
        <f t="shared" si="35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6"/>
        <v>1</v>
      </c>
      <c r="KV10" s="158">
        <f t="shared" si="37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38"/>
        <v>1</v>
      </c>
      <c r="LD10" s="158">
        <f t="shared" si="39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0"/>
        <v>1</v>
      </c>
      <c r="LL10" s="158">
        <f t="shared" si="41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2"/>
        <v>1</v>
      </c>
      <c r="LT10" s="158">
        <f t="shared" si="43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4"/>
        <v>1</v>
      </c>
      <c r="MB10" s="158">
        <f t="shared" si="45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6"/>
        <v>1</v>
      </c>
      <c r="MJ10" s="158">
        <f t="shared" si="47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48"/>
        <v>1</v>
      </c>
      <c r="MR10" s="158">
        <f t="shared" si="49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0"/>
        <v>1</v>
      </c>
      <c r="MZ10" s="158">
        <f t="shared" si="51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2"/>
        <v>1</v>
      </c>
      <c r="NH10" s="158">
        <f t="shared" si="53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4"/>
        <v>1</v>
      </c>
      <c r="NP10" s="158">
        <f t="shared" si="55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6"/>
        <v>1</v>
      </c>
      <c r="NX10" s="158">
        <f t="shared" si="57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58"/>
        <v>1</v>
      </c>
      <c r="OF10" s="158">
        <f t="shared" si="59"/>
        <v>0</v>
      </c>
      <c r="OG10" s="157"/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0"/>
        <v>1</v>
      </c>
      <c r="ON10" s="158">
        <f t="shared" si="61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2"/>
        <v>1</v>
      </c>
      <c r="OV10" s="158">
        <f t="shared" si="63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4"/>
        <v>1</v>
      </c>
      <c r="PD10" s="158">
        <f t="shared" si="65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6"/>
        <v>1</v>
      </c>
      <c r="PL10" s="158">
        <f t="shared" si="67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68"/>
        <v>1</v>
      </c>
      <c r="PT10" s="158">
        <f t="shared" si="69"/>
        <v>0</v>
      </c>
      <c r="PV10" s="157" t="s">
        <v>24</v>
      </c>
      <c r="PW10" s="157">
        <v>3</v>
      </c>
      <c r="PX10" s="157">
        <v>3</v>
      </c>
      <c r="PY10" s="157">
        <v>0</v>
      </c>
      <c r="PZ10" s="157">
        <v>0</v>
      </c>
      <c r="QA10" s="158">
        <f t="shared" si="70"/>
        <v>1</v>
      </c>
      <c r="QB10" s="158">
        <f t="shared" si="71"/>
        <v>0</v>
      </c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1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2"/>
        <v>0</v>
      </c>
      <c r="AE11" s="4"/>
      <c r="AG11" s="2" t="s">
        <v>25</v>
      </c>
      <c r="AM11" s="4"/>
      <c r="AN11" s="2" t="s">
        <v>198</v>
      </c>
      <c r="AU11" s="4"/>
      <c r="BC11" s="4"/>
      <c r="BE11" s="65" t="s">
        <v>25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4">
        <f t="shared" si="7"/>
        <v>0.98701298701298701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8"/>
        <v>0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10"/>
        <v>0</v>
      </c>
      <c r="CK11" s="114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1"/>
        <v>0</v>
      </c>
      <c r="CS11" s="114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2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v>0.98701298701298701</v>
      </c>
      <c r="DG11" s="4"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0"/>
        <v>-1.2987012987012991E-2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3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4"/>
        <v>0</v>
      </c>
      <c r="EG11" s="142" t="s">
        <v>25</v>
      </c>
      <c r="EH11" s="139">
        <v>847</v>
      </c>
      <c r="EI11" s="139">
        <v>836</v>
      </c>
      <c r="EJ11" s="139">
        <v>11</v>
      </c>
      <c r="EK11" s="139">
        <v>0</v>
      </c>
      <c r="EL11" s="140">
        <v>0.98701298701298701</v>
      </c>
      <c r="EM11" s="140">
        <v>0</v>
      </c>
      <c r="EN11" s="138"/>
      <c r="EO11" s="144" t="s">
        <v>25</v>
      </c>
      <c r="EP11" s="139">
        <v>847</v>
      </c>
      <c r="EQ11" s="139">
        <v>836</v>
      </c>
      <c r="ER11" s="139">
        <v>11</v>
      </c>
      <c r="ES11" s="139">
        <v>0</v>
      </c>
      <c r="ET11" s="140">
        <v>0.98701298701298701</v>
      </c>
      <c r="EU11" s="140">
        <v>0</v>
      </c>
      <c r="EV11" s="130"/>
      <c r="EW11" s="163" t="s">
        <v>25</v>
      </c>
      <c r="EX11" s="157">
        <v>847</v>
      </c>
      <c r="EY11" s="157">
        <v>836</v>
      </c>
      <c r="EZ11" s="157">
        <v>11</v>
      </c>
      <c r="FA11" s="157">
        <v>0</v>
      </c>
      <c r="FB11" s="158">
        <f>EY11/EX11</f>
        <v>0.98701298701298701</v>
      </c>
      <c r="FC11" s="158">
        <f t="shared" si="15"/>
        <v>0</v>
      </c>
      <c r="FD11" s="157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6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7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8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19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0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1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2"/>
        <v>0</v>
      </c>
      <c r="HH11" s="157"/>
      <c r="HI11" s="157"/>
      <c r="HJ11" s="157"/>
      <c r="HK11" s="157"/>
      <c r="HL11" s="157"/>
      <c r="HM11" s="157"/>
      <c r="HO11" s="157"/>
      <c r="HP11" s="157"/>
      <c r="HQ11" s="157"/>
      <c r="HR11" s="157"/>
      <c r="HS11" s="157"/>
      <c r="HT11" s="157"/>
      <c r="HU11" s="158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3"/>
        <v>0.98701298701298701</v>
      </c>
      <c r="IR11" s="158">
        <f t="shared" si="24"/>
        <v>0</v>
      </c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5"/>
        <v>0.98701298701298701</v>
      </c>
      <c r="IZ11" s="158">
        <f t="shared" si="26"/>
        <v>0</v>
      </c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7"/>
        <v>0.98701298701298701</v>
      </c>
      <c r="JH11" s="158">
        <f t="shared" si="28"/>
        <v>0</v>
      </c>
      <c r="JJ11" s="157" t="s">
        <v>25</v>
      </c>
      <c r="JK11" s="157">
        <v>853</v>
      </c>
      <c r="JL11" s="157">
        <v>836</v>
      </c>
      <c r="JM11" s="157">
        <v>11</v>
      </c>
      <c r="JN11" s="157">
        <v>6</v>
      </c>
      <c r="JO11" s="158">
        <v>0.98</v>
      </c>
      <c r="JP11" s="158">
        <f t="shared" si="29"/>
        <v>-7.0129870129870264E-3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0"/>
        <v>0.98701298701298701</v>
      </c>
      <c r="JX11" s="158">
        <f t="shared" si="31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2"/>
        <v>0.98701298701298701</v>
      </c>
      <c r="KF11" s="158">
        <f t="shared" si="33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4"/>
        <v>0.98701298701298701</v>
      </c>
      <c r="KN11" s="158">
        <f t="shared" si="35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6"/>
        <v>0.98701298701298701</v>
      </c>
      <c r="KV11" s="158">
        <f t="shared" si="37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38"/>
        <v>0.98701298701298701</v>
      </c>
      <c r="LD11" s="158">
        <f t="shared" si="39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0"/>
        <v>0.98701298701298701</v>
      </c>
      <c r="LL11" s="158">
        <f t="shared" si="41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2"/>
        <v>0.98701298701298701</v>
      </c>
      <c r="LT11" s="158">
        <f t="shared" si="43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4"/>
        <v>0.98701298701298701</v>
      </c>
      <c r="MB11" s="158">
        <f t="shared" si="45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6"/>
        <v>0.98701298701298701</v>
      </c>
      <c r="MJ11" s="158">
        <f t="shared" si="47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48"/>
        <v>0.98701298701298701</v>
      </c>
      <c r="MR11" s="158">
        <f t="shared" si="49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0"/>
        <v>0.98716452742123684</v>
      </c>
      <c r="MZ11" s="158">
        <f t="shared" si="51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2"/>
        <v>0.98716452742123684</v>
      </c>
      <c r="NH11" s="158">
        <f t="shared" si="53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4"/>
        <v>0.98716452742123684</v>
      </c>
      <c r="NP11" s="158">
        <f t="shared" si="55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6"/>
        <v>0.98716452742123684</v>
      </c>
      <c r="NX11" s="158">
        <f t="shared" si="57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58"/>
        <v>0.98716452742123684</v>
      </c>
      <c r="OF11" s="158">
        <f t="shared" si="59"/>
        <v>0</v>
      </c>
      <c r="OG11" s="157"/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0"/>
        <v>0.98716452742123684</v>
      </c>
      <c r="ON11" s="158">
        <f t="shared" si="61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2"/>
        <v>0.98716452742123684</v>
      </c>
      <c r="OV11" s="158">
        <f t="shared" si="63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4"/>
        <v>0.88331388564760793</v>
      </c>
      <c r="PD11" s="158">
        <f t="shared" si="65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6"/>
        <v>0.88331388564760793</v>
      </c>
      <c r="PL11" s="158">
        <f t="shared" si="67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68"/>
        <v>0.88331388564760793</v>
      </c>
      <c r="PT11" s="158">
        <f t="shared" si="69"/>
        <v>0</v>
      </c>
      <c r="PV11" s="163" t="s">
        <v>25</v>
      </c>
      <c r="PW11" s="159">
        <v>857</v>
      </c>
      <c r="PX11" s="159">
        <v>836</v>
      </c>
      <c r="PY11" s="159">
        <v>11</v>
      </c>
      <c r="PZ11" s="159">
        <v>10</v>
      </c>
      <c r="QA11" s="158">
        <f t="shared" si="70"/>
        <v>0.97549591598599772</v>
      </c>
      <c r="QB11" s="158">
        <f t="shared" si="71"/>
        <v>9.2182030338389787E-2</v>
      </c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1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2"/>
        <v>0</v>
      </c>
      <c r="AE12" s="4"/>
      <c r="AM12" s="4"/>
      <c r="AU12" s="4"/>
      <c r="BC12" s="4"/>
      <c r="BE12" s="65" t="s">
        <v>27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4">
        <f t="shared" si="7"/>
        <v>1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8"/>
        <v>0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10"/>
        <v>0</v>
      </c>
      <c r="CK12" s="114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1"/>
        <v>0</v>
      </c>
      <c r="CS12" s="114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2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v>1</v>
      </c>
      <c r="DG12" s="4"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0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3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4"/>
        <v>0</v>
      </c>
      <c r="EG12" s="142" t="s">
        <v>27</v>
      </c>
      <c r="EH12" s="139">
        <v>46</v>
      </c>
      <c r="EI12" s="139">
        <v>46</v>
      </c>
      <c r="EJ12" s="139">
        <v>0</v>
      </c>
      <c r="EK12" s="139">
        <v>0</v>
      </c>
      <c r="EL12" s="140">
        <v>1</v>
      </c>
      <c r="EM12" s="140">
        <v>0</v>
      </c>
      <c r="EN12" s="138"/>
      <c r="EO12" s="144" t="s">
        <v>27</v>
      </c>
      <c r="EP12" s="139">
        <v>46</v>
      </c>
      <c r="EQ12" s="139">
        <v>46</v>
      </c>
      <c r="ER12" s="139">
        <v>0</v>
      </c>
      <c r="ES12" s="139">
        <v>0</v>
      </c>
      <c r="ET12" s="140">
        <v>1</v>
      </c>
      <c r="EU12" s="140">
        <v>0</v>
      </c>
      <c r="EV12" s="130"/>
      <c r="EW12" s="163" t="s">
        <v>27</v>
      </c>
      <c r="EX12" s="157">
        <v>46</v>
      </c>
      <c r="EY12" s="157">
        <v>46</v>
      </c>
      <c r="EZ12" s="157">
        <v>0</v>
      </c>
      <c r="FA12" s="157">
        <v>0</v>
      </c>
      <c r="FB12" s="158">
        <f>EY12/EX12</f>
        <v>1</v>
      </c>
      <c r="FC12" s="158">
        <f t="shared" si="15"/>
        <v>0</v>
      </c>
      <c r="FD12" s="157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6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7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8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19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0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1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2"/>
        <v>0</v>
      </c>
      <c r="HH12" s="157"/>
      <c r="HI12" s="157"/>
      <c r="HJ12" s="157"/>
      <c r="HK12" s="157"/>
      <c r="HL12" s="157"/>
      <c r="HM12" s="157"/>
      <c r="HO12" s="157"/>
      <c r="HP12" s="157"/>
      <c r="HQ12" s="157"/>
      <c r="HR12" s="157"/>
      <c r="HS12" s="157"/>
      <c r="HT12" s="157"/>
      <c r="HU12" s="158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3"/>
        <v>1</v>
      </c>
      <c r="IR12" s="158">
        <f t="shared" si="24"/>
        <v>0</v>
      </c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5"/>
        <v>1</v>
      </c>
      <c r="IZ12" s="158">
        <f t="shared" si="26"/>
        <v>0</v>
      </c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7"/>
        <v>1</v>
      </c>
      <c r="JH12" s="158">
        <f t="shared" si="28"/>
        <v>0</v>
      </c>
      <c r="JJ12" s="157" t="s">
        <v>27</v>
      </c>
      <c r="JK12" s="157">
        <v>61</v>
      </c>
      <c r="JL12" s="157">
        <v>0</v>
      </c>
      <c r="JM12" s="157">
        <v>0</v>
      </c>
      <c r="JN12" s="157">
        <v>61</v>
      </c>
      <c r="JO12" s="158">
        <v>0</v>
      </c>
      <c r="JP12" s="158">
        <f t="shared" si="29"/>
        <v>-1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0"/>
        <v>1</v>
      </c>
      <c r="JX12" s="158">
        <f t="shared" si="31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2"/>
        <v>1</v>
      </c>
      <c r="KF12" s="158">
        <f t="shared" si="33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4"/>
        <v>1</v>
      </c>
      <c r="KN12" s="158">
        <f t="shared" si="35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6"/>
        <v>1</v>
      </c>
      <c r="KV12" s="158">
        <f t="shared" si="37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38"/>
        <v>1</v>
      </c>
      <c r="LD12" s="158">
        <f t="shared" si="39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0"/>
        <v>1</v>
      </c>
      <c r="LL12" s="158">
        <f t="shared" si="41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2"/>
        <v>1</v>
      </c>
      <c r="LT12" s="158">
        <f t="shared" si="43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4"/>
        <v>1</v>
      </c>
      <c r="MB12" s="158">
        <f t="shared" si="45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6"/>
        <v>1</v>
      </c>
      <c r="MJ12" s="158">
        <f t="shared" si="47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48"/>
        <v>1</v>
      </c>
      <c r="MR12" s="158">
        <f t="shared" si="49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0"/>
        <v>1</v>
      </c>
      <c r="MZ12" s="158">
        <f t="shared" si="51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2"/>
        <v>1</v>
      </c>
      <c r="NH12" s="158">
        <f t="shared" si="53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4"/>
        <v>1</v>
      </c>
      <c r="NP12" s="158">
        <f t="shared" si="55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6"/>
        <v>1</v>
      </c>
      <c r="NX12" s="158">
        <f t="shared" si="57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58"/>
        <v>1</v>
      </c>
      <c r="OF12" s="158">
        <f t="shared" si="59"/>
        <v>0</v>
      </c>
      <c r="OG12" s="157"/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0"/>
        <v>1</v>
      </c>
      <c r="ON12" s="158">
        <f t="shared" si="61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2"/>
        <v>1</v>
      </c>
      <c r="OV12" s="158">
        <f t="shared" si="63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4"/>
        <v>1</v>
      </c>
      <c r="PD12" s="158">
        <f t="shared" si="65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6"/>
        <v>1</v>
      </c>
      <c r="PL12" s="158">
        <f t="shared" si="67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68"/>
        <v>1</v>
      </c>
      <c r="PT12" s="158">
        <f t="shared" si="69"/>
        <v>0</v>
      </c>
      <c r="PV12" s="163" t="s">
        <v>27</v>
      </c>
      <c r="PW12" s="157">
        <v>46</v>
      </c>
      <c r="PX12" s="157">
        <v>46</v>
      </c>
      <c r="PY12" s="157">
        <v>0</v>
      </c>
      <c r="PZ12" s="157">
        <v>0</v>
      </c>
      <c r="QA12" s="158">
        <f t="shared" si="70"/>
        <v>1</v>
      </c>
      <c r="QB12" s="158">
        <f t="shared" si="71"/>
        <v>0</v>
      </c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1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2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3"/>
        <v>0</v>
      </c>
      <c r="AG13" s="2" t="s">
        <v>28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4"/>
        <v>0</v>
      </c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5"/>
        <v>0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6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7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2"/>
        <v>1</v>
      </c>
      <c r="BS13" s="4">
        <f t="shared" si="8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10"/>
        <v>0</v>
      </c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1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2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0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3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f t="shared" si="73"/>
        <v>1</v>
      </c>
      <c r="EE13" s="4">
        <f t="shared" si="14"/>
        <v>0</v>
      </c>
      <c r="EG13" s="139" t="s">
        <v>28</v>
      </c>
      <c r="EH13" s="139">
        <v>10</v>
      </c>
      <c r="EI13" s="139">
        <v>10</v>
      </c>
      <c r="EJ13" s="139">
        <v>0</v>
      </c>
      <c r="EK13" s="139">
        <v>0</v>
      </c>
      <c r="EL13" s="140">
        <v>1</v>
      </c>
      <c r="EM13" s="140">
        <v>0</v>
      </c>
      <c r="EN13" s="138"/>
      <c r="EO13" s="138" t="s">
        <v>28</v>
      </c>
      <c r="EP13" s="138">
        <v>10</v>
      </c>
      <c r="EQ13" s="138">
        <v>10</v>
      </c>
      <c r="ER13" s="138">
        <v>0</v>
      </c>
      <c r="ES13" s="138">
        <v>0</v>
      </c>
      <c r="ET13" s="143">
        <v>1</v>
      </c>
      <c r="EU13" s="140">
        <v>0</v>
      </c>
      <c r="EV13" s="130"/>
      <c r="EW13" s="156" t="s">
        <v>28</v>
      </c>
      <c r="EX13" s="156">
        <v>10</v>
      </c>
      <c r="EY13" s="156">
        <v>10</v>
      </c>
      <c r="EZ13" s="156">
        <v>0</v>
      </c>
      <c r="FA13" s="156">
        <v>0</v>
      </c>
      <c r="FB13" s="162">
        <v>1</v>
      </c>
      <c r="FC13" s="158">
        <f t="shared" si="15"/>
        <v>0</v>
      </c>
      <c r="FD13" s="157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6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7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8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19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0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1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2"/>
        <v>0</v>
      </c>
      <c r="HH13" s="157"/>
      <c r="HI13" s="157"/>
      <c r="HJ13" s="157"/>
      <c r="HK13" s="157"/>
      <c r="HL13" s="157"/>
      <c r="HM13" s="157"/>
      <c r="HO13" s="157"/>
      <c r="HP13" s="157"/>
      <c r="HQ13" s="157"/>
      <c r="HR13" s="157"/>
      <c r="HS13" s="157"/>
      <c r="HT13" s="157"/>
      <c r="HU13" s="158"/>
      <c r="HV13" s="157"/>
      <c r="HW13" s="157"/>
      <c r="HX13" s="157"/>
      <c r="HY13" s="157"/>
      <c r="HZ13" s="157"/>
      <c r="IA13" s="157"/>
      <c r="IB13" s="157"/>
      <c r="IC13" s="157"/>
      <c r="ID13" s="157"/>
      <c r="IE13" s="157"/>
      <c r="IF13" s="157"/>
      <c r="IG13" s="157"/>
      <c r="IH13" s="157"/>
      <c r="II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3"/>
        <v>1</v>
      </c>
      <c r="IR13" s="158">
        <f t="shared" si="24"/>
        <v>0</v>
      </c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5"/>
        <v>1</v>
      </c>
      <c r="IZ13" s="158">
        <f t="shared" si="26"/>
        <v>0</v>
      </c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7"/>
        <v>1</v>
      </c>
      <c r="JH13" s="158">
        <f t="shared" si="28"/>
        <v>0</v>
      </c>
      <c r="JJ13" s="157" t="s">
        <v>28</v>
      </c>
      <c r="JK13" s="157">
        <v>10</v>
      </c>
      <c r="JL13" s="157">
        <v>10</v>
      </c>
      <c r="JM13" s="157">
        <v>0</v>
      </c>
      <c r="JN13" s="157">
        <v>0</v>
      </c>
      <c r="JO13" s="158">
        <v>1</v>
      </c>
      <c r="JP13" s="158">
        <f t="shared" si="29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0"/>
        <v>1</v>
      </c>
      <c r="JX13" s="158">
        <f t="shared" si="31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2"/>
        <v>1</v>
      </c>
      <c r="KF13" s="158">
        <f t="shared" si="33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4"/>
        <v>1</v>
      </c>
      <c r="KN13" s="158">
        <f t="shared" si="35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6"/>
        <v>1</v>
      </c>
      <c r="KV13" s="158">
        <f t="shared" si="37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38"/>
        <v>1</v>
      </c>
      <c r="LD13" s="158">
        <f t="shared" si="39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0"/>
        <v>1</v>
      </c>
      <c r="LL13" s="158">
        <f t="shared" si="41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2"/>
        <v>1</v>
      </c>
      <c r="LT13" s="158">
        <f t="shared" si="43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4"/>
        <v>1</v>
      </c>
      <c r="MB13" s="158">
        <f t="shared" si="45"/>
        <v>0</v>
      </c>
      <c r="MD13" s="157" t="s">
        <v>28</v>
      </c>
      <c r="ME13" s="157">
        <v>10</v>
      </c>
      <c r="MF13" s="157">
        <v>10</v>
      </c>
      <c r="MG13" s="157">
        <v>0</v>
      </c>
      <c r="MH13" s="157">
        <v>0</v>
      </c>
      <c r="MI13" s="158">
        <f t="shared" si="46"/>
        <v>1</v>
      </c>
      <c r="MJ13" s="158">
        <f t="shared" si="47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48"/>
        <v>1</v>
      </c>
      <c r="MR13" s="158">
        <f t="shared" si="49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0"/>
        <v>1</v>
      </c>
      <c r="MZ13" s="158">
        <f t="shared" si="51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2"/>
        <v>1</v>
      </c>
      <c r="NH13" s="158">
        <f t="shared" si="53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4"/>
        <v>1</v>
      </c>
      <c r="NP13" s="158">
        <f t="shared" si="55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6"/>
        <v>1</v>
      </c>
      <c r="NX13" s="158">
        <f t="shared" si="57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58"/>
        <v>1</v>
      </c>
      <c r="OF13" s="158">
        <f t="shared" si="59"/>
        <v>0</v>
      </c>
      <c r="OG13" s="157"/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0"/>
        <v>1</v>
      </c>
      <c r="ON13" s="158">
        <f t="shared" si="61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2"/>
        <v>1</v>
      </c>
      <c r="OV13" s="158">
        <f t="shared" si="63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4"/>
        <v>1</v>
      </c>
      <c r="PD13" s="158">
        <f t="shared" si="65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6"/>
        <v>1</v>
      </c>
      <c r="PL13" s="158">
        <f t="shared" si="67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68"/>
        <v>1</v>
      </c>
      <c r="PT13" s="158">
        <f t="shared" si="69"/>
        <v>0</v>
      </c>
      <c r="PV13" s="157" t="s">
        <v>28</v>
      </c>
      <c r="PW13" s="157">
        <v>10</v>
      </c>
      <c r="PX13" s="157">
        <v>10</v>
      </c>
      <c r="PY13" s="157">
        <v>0</v>
      </c>
      <c r="PZ13" s="157">
        <v>0</v>
      </c>
      <c r="QA13" s="158">
        <f t="shared" si="70"/>
        <v>1</v>
      </c>
      <c r="QB13" s="158">
        <f t="shared" si="71"/>
        <v>0</v>
      </c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1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2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3"/>
        <v>0</v>
      </c>
      <c r="AG14" s="77" t="s">
        <v>29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4"/>
        <v>0</v>
      </c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5"/>
        <v>0</v>
      </c>
      <c r="AW14" s="65" t="s">
        <v>29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6"/>
        <v>9.375E-2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7"/>
        <v>0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8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10"/>
        <v>0</v>
      </c>
      <c r="CK14" s="114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1"/>
        <v>0</v>
      </c>
      <c r="CS14" s="114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2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v>1</v>
      </c>
      <c r="DG14" s="4"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0"/>
        <v>0.25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3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4"/>
        <v>0</v>
      </c>
      <c r="EG14" s="142" t="s">
        <v>29</v>
      </c>
      <c r="EH14" s="139">
        <v>128</v>
      </c>
      <c r="EI14" s="139">
        <v>128</v>
      </c>
      <c r="EJ14" s="139">
        <v>0</v>
      </c>
      <c r="EK14" s="139">
        <v>0</v>
      </c>
      <c r="EL14" s="140">
        <v>1</v>
      </c>
      <c r="EM14" s="140">
        <v>0</v>
      </c>
      <c r="EN14" s="138"/>
      <c r="EO14" s="144" t="s">
        <v>29</v>
      </c>
      <c r="EP14" s="139">
        <v>128</v>
      </c>
      <c r="EQ14" s="139">
        <v>128</v>
      </c>
      <c r="ER14" s="139">
        <v>0</v>
      </c>
      <c r="ES14" s="139">
        <v>0</v>
      </c>
      <c r="ET14" s="140">
        <v>1</v>
      </c>
      <c r="EU14" s="140">
        <v>0</v>
      </c>
      <c r="EV14" s="130"/>
      <c r="EW14" s="163" t="s">
        <v>29</v>
      </c>
      <c r="EX14" s="157">
        <v>128</v>
      </c>
      <c r="EY14" s="157">
        <v>128</v>
      </c>
      <c r="EZ14" s="157">
        <v>0</v>
      </c>
      <c r="FA14" s="157">
        <v>0</v>
      </c>
      <c r="FB14" s="158">
        <f>EY14/EX14</f>
        <v>1</v>
      </c>
      <c r="FC14" s="158">
        <f t="shared" si="15"/>
        <v>0</v>
      </c>
      <c r="FD14" s="157"/>
      <c r="FE14" s="167" t="s">
        <v>29</v>
      </c>
      <c r="FF14" s="169">
        <v>163</v>
      </c>
      <c r="FG14" s="156">
        <v>128</v>
      </c>
      <c r="FH14" s="156">
        <v>0</v>
      </c>
      <c r="FI14" s="156">
        <v>35</v>
      </c>
      <c r="FJ14" s="162">
        <v>0.48</v>
      </c>
      <c r="FK14" s="158">
        <f t="shared" si="16"/>
        <v>-0.52</v>
      </c>
      <c r="FL14" s="157" t="s">
        <v>119</v>
      </c>
      <c r="FM14" s="156" t="s">
        <v>29</v>
      </c>
      <c r="FN14" s="156">
        <v>267</v>
      </c>
      <c r="FO14" s="156">
        <v>128</v>
      </c>
      <c r="FP14" s="156">
        <v>0</v>
      </c>
      <c r="FQ14" s="156">
        <v>139</v>
      </c>
      <c r="FR14" s="162">
        <v>0.48</v>
      </c>
      <c r="FS14" s="158">
        <f t="shared" si="17"/>
        <v>0</v>
      </c>
      <c r="FT14" s="157"/>
      <c r="FU14" s="156" t="s">
        <v>29</v>
      </c>
      <c r="FV14" s="156">
        <v>267</v>
      </c>
      <c r="FW14" s="156">
        <v>128</v>
      </c>
      <c r="FX14" s="156">
        <v>0</v>
      </c>
      <c r="FY14" s="156">
        <v>139</v>
      </c>
      <c r="FZ14" s="162">
        <v>0.48</v>
      </c>
      <c r="GA14" s="158">
        <f t="shared" si="18"/>
        <v>0</v>
      </c>
      <c r="GB14" s="157"/>
      <c r="GC14" s="156" t="s">
        <v>29</v>
      </c>
      <c r="GD14" s="156">
        <v>267</v>
      </c>
      <c r="GE14" s="156">
        <v>128</v>
      </c>
      <c r="GF14" s="156">
        <v>0</v>
      </c>
      <c r="GG14" s="156">
        <v>139</v>
      </c>
      <c r="GH14" s="162">
        <v>0.48</v>
      </c>
      <c r="GI14" s="158">
        <f t="shared" si="19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0.48</v>
      </c>
      <c r="GQ14" s="158">
        <f t="shared" si="20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62">
        <v>0.48</v>
      </c>
      <c r="GY14" s="158">
        <f t="shared" si="21"/>
        <v>0</v>
      </c>
      <c r="GZ14" s="157"/>
      <c r="HA14" s="163" t="s">
        <v>29</v>
      </c>
      <c r="HB14" s="156">
        <v>163</v>
      </c>
      <c r="HC14" s="156">
        <v>128</v>
      </c>
      <c r="HD14" s="156">
        <v>0</v>
      </c>
      <c r="HE14" s="156">
        <v>35</v>
      </c>
      <c r="HF14" s="162">
        <v>0.48</v>
      </c>
      <c r="HG14" s="158">
        <f t="shared" si="22"/>
        <v>0</v>
      </c>
      <c r="HH14" s="157"/>
      <c r="HI14" s="157"/>
      <c r="HJ14" s="157"/>
      <c r="HK14" s="157"/>
      <c r="HL14" s="157"/>
      <c r="HM14" s="157"/>
      <c r="HO14" s="157"/>
      <c r="HP14" s="157"/>
      <c r="HQ14" s="157"/>
      <c r="HR14" s="157"/>
      <c r="HS14" s="157"/>
      <c r="HT14" s="157"/>
      <c r="HU14" s="158"/>
      <c r="HV14" s="157"/>
      <c r="HW14" s="157"/>
      <c r="HX14" s="157"/>
      <c r="HY14" s="157"/>
      <c r="HZ14" s="157"/>
      <c r="IA14" s="157"/>
      <c r="IB14" s="157"/>
      <c r="IC14" s="157"/>
      <c r="ID14" s="157"/>
      <c r="IE14" s="157"/>
      <c r="IF14" s="157"/>
      <c r="IG14" s="157"/>
      <c r="IH14" s="157"/>
      <c r="II14" s="157"/>
      <c r="IL14" s="163" t="s">
        <v>29</v>
      </c>
      <c r="IM14" s="156">
        <v>163</v>
      </c>
      <c r="IN14" s="156">
        <v>128</v>
      </c>
      <c r="IO14" s="156">
        <v>0</v>
      </c>
      <c r="IP14" s="156">
        <v>35</v>
      </c>
      <c r="IQ14" s="158">
        <f t="shared" si="23"/>
        <v>0.78527607361963192</v>
      </c>
      <c r="IR14" s="158">
        <f t="shared" si="24"/>
        <v>0.30527607361963194</v>
      </c>
      <c r="IT14" s="163" t="s">
        <v>29</v>
      </c>
      <c r="IU14" s="156">
        <v>163</v>
      </c>
      <c r="IV14" s="156">
        <v>128</v>
      </c>
      <c r="IW14" s="156">
        <v>0</v>
      </c>
      <c r="IX14" s="156">
        <v>35</v>
      </c>
      <c r="IY14" s="158">
        <f t="shared" si="25"/>
        <v>0.78527607361963192</v>
      </c>
      <c r="IZ14" s="158">
        <f t="shared" si="26"/>
        <v>0</v>
      </c>
      <c r="JB14" s="163" t="s">
        <v>29</v>
      </c>
      <c r="JC14" s="156">
        <v>163</v>
      </c>
      <c r="JD14" s="156">
        <v>128</v>
      </c>
      <c r="JE14" s="156">
        <v>0</v>
      </c>
      <c r="JF14" s="156">
        <v>35</v>
      </c>
      <c r="JG14" s="158">
        <f t="shared" si="27"/>
        <v>0.78527607361963192</v>
      </c>
      <c r="JH14" s="158">
        <f t="shared" si="28"/>
        <v>0</v>
      </c>
      <c r="JJ14" s="157" t="s">
        <v>29</v>
      </c>
      <c r="JK14" s="157">
        <v>267</v>
      </c>
      <c r="JL14" s="157">
        <v>128</v>
      </c>
      <c r="JM14" s="157">
        <v>0</v>
      </c>
      <c r="JN14" s="157">
        <v>139</v>
      </c>
      <c r="JO14" s="158">
        <v>0.48</v>
      </c>
      <c r="JP14" s="158">
        <f t="shared" si="29"/>
        <v>-0.30527607361963194</v>
      </c>
      <c r="JR14" s="163" t="s">
        <v>29</v>
      </c>
      <c r="JS14" s="156">
        <v>163</v>
      </c>
      <c r="JT14" s="156">
        <v>128</v>
      </c>
      <c r="JU14" s="156">
        <v>0</v>
      </c>
      <c r="JV14" s="156">
        <v>35</v>
      </c>
      <c r="JW14" s="158">
        <f t="shared" si="30"/>
        <v>0.78527607361963192</v>
      </c>
      <c r="JX14" s="158">
        <f t="shared" si="31"/>
        <v>0</v>
      </c>
      <c r="JZ14" s="163" t="s">
        <v>29</v>
      </c>
      <c r="KA14" s="156">
        <v>163</v>
      </c>
      <c r="KB14" s="156">
        <v>128</v>
      </c>
      <c r="KC14" s="157">
        <v>0</v>
      </c>
      <c r="KD14" s="157">
        <v>35</v>
      </c>
      <c r="KE14" s="158">
        <f t="shared" si="32"/>
        <v>0.78527607361963192</v>
      </c>
      <c r="KF14" s="158">
        <f t="shared" si="33"/>
        <v>0</v>
      </c>
      <c r="KH14" s="163" t="s">
        <v>29</v>
      </c>
      <c r="KI14" s="156">
        <v>163</v>
      </c>
      <c r="KJ14" s="156">
        <v>128</v>
      </c>
      <c r="KK14" s="157">
        <v>0</v>
      </c>
      <c r="KL14" s="157">
        <v>35</v>
      </c>
      <c r="KM14" s="158">
        <f t="shared" si="34"/>
        <v>0.78527607361963192</v>
      </c>
      <c r="KN14" s="158">
        <f t="shared" si="35"/>
        <v>0</v>
      </c>
      <c r="KP14" s="163" t="s">
        <v>29</v>
      </c>
      <c r="KQ14" s="156">
        <v>163</v>
      </c>
      <c r="KR14" s="156">
        <v>128</v>
      </c>
      <c r="KS14" s="157">
        <v>0</v>
      </c>
      <c r="KT14" s="157">
        <v>35</v>
      </c>
      <c r="KU14" s="158">
        <f t="shared" si="36"/>
        <v>0.78527607361963192</v>
      </c>
      <c r="KV14" s="158">
        <f t="shared" si="37"/>
        <v>0</v>
      </c>
      <c r="KX14" s="163" t="s">
        <v>29</v>
      </c>
      <c r="KY14" s="156">
        <v>163</v>
      </c>
      <c r="KZ14" s="156">
        <v>128</v>
      </c>
      <c r="LA14" s="157">
        <v>0</v>
      </c>
      <c r="LB14" s="157">
        <v>35</v>
      </c>
      <c r="LC14" s="158">
        <f t="shared" si="38"/>
        <v>0.78527607361963192</v>
      </c>
      <c r="LD14" s="158">
        <f t="shared" si="39"/>
        <v>0</v>
      </c>
      <c r="LF14" s="163" t="s">
        <v>29</v>
      </c>
      <c r="LG14" s="156">
        <v>163</v>
      </c>
      <c r="LH14" s="156">
        <v>128</v>
      </c>
      <c r="LI14" s="157">
        <v>0</v>
      </c>
      <c r="LJ14" s="157">
        <v>35</v>
      </c>
      <c r="LK14" s="158">
        <f t="shared" si="40"/>
        <v>0.78527607361963192</v>
      </c>
      <c r="LL14" s="158">
        <f t="shared" si="41"/>
        <v>0</v>
      </c>
      <c r="LN14" s="163" t="s">
        <v>29</v>
      </c>
      <c r="LO14" s="156">
        <v>163</v>
      </c>
      <c r="LP14" s="156">
        <v>128</v>
      </c>
      <c r="LQ14" s="157">
        <v>0</v>
      </c>
      <c r="LR14" s="157">
        <v>35</v>
      </c>
      <c r="LS14" s="158">
        <f t="shared" si="42"/>
        <v>0.78527607361963192</v>
      </c>
      <c r="LT14" s="158">
        <f t="shared" si="43"/>
        <v>0</v>
      </c>
      <c r="LV14" s="163" t="s">
        <v>29</v>
      </c>
      <c r="LW14" s="156">
        <v>163</v>
      </c>
      <c r="LX14" s="156">
        <v>128</v>
      </c>
      <c r="LY14" s="157">
        <v>0</v>
      </c>
      <c r="LZ14" s="157">
        <v>35</v>
      </c>
      <c r="MA14" s="158">
        <f t="shared" si="44"/>
        <v>0.78527607361963192</v>
      </c>
      <c r="MB14" s="158">
        <f t="shared" si="45"/>
        <v>0</v>
      </c>
      <c r="MD14" s="163" t="s">
        <v>29</v>
      </c>
      <c r="ME14" s="156">
        <v>163</v>
      </c>
      <c r="MF14" s="156">
        <v>163</v>
      </c>
      <c r="MG14" s="157">
        <v>0</v>
      </c>
      <c r="MH14" s="156">
        <v>0</v>
      </c>
      <c r="MI14" s="158">
        <f t="shared" si="46"/>
        <v>1</v>
      </c>
      <c r="MJ14" s="158">
        <f t="shared" si="47"/>
        <v>0.21472392638036808</v>
      </c>
      <c r="ML14" s="163" t="s">
        <v>29</v>
      </c>
      <c r="MM14" s="156">
        <v>163</v>
      </c>
      <c r="MN14" s="156">
        <v>163</v>
      </c>
      <c r="MO14" s="157">
        <v>0</v>
      </c>
      <c r="MP14" s="156">
        <v>0</v>
      </c>
      <c r="MQ14" s="158">
        <f t="shared" si="48"/>
        <v>1</v>
      </c>
      <c r="MR14" s="158">
        <f t="shared" si="49"/>
        <v>0</v>
      </c>
      <c r="MT14" s="163" t="s">
        <v>29</v>
      </c>
      <c r="MU14" s="156">
        <v>163</v>
      </c>
      <c r="MV14" s="156">
        <v>163</v>
      </c>
      <c r="MW14" s="157">
        <v>0</v>
      </c>
      <c r="MX14" s="156">
        <v>0</v>
      </c>
      <c r="MY14" s="158">
        <f t="shared" si="50"/>
        <v>1</v>
      </c>
      <c r="MZ14" s="158">
        <f t="shared" si="51"/>
        <v>0</v>
      </c>
      <c r="NB14" s="163" t="s">
        <v>29</v>
      </c>
      <c r="NC14" s="156">
        <v>163</v>
      </c>
      <c r="ND14" s="156">
        <v>163</v>
      </c>
      <c r="NE14" s="157">
        <v>0</v>
      </c>
      <c r="NF14" s="156">
        <v>0</v>
      </c>
      <c r="NG14" s="158">
        <f t="shared" si="52"/>
        <v>1</v>
      </c>
      <c r="NH14" s="158">
        <f t="shared" si="53"/>
        <v>0</v>
      </c>
      <c r="NJ14" s="163" t="s">
        <v>29</v>
      </c>
      <c r="NK14" s="156">
        <v>163</v>
      </c>
      <c r="NL14" s="156">
        <v>163</v>
      </c>
      <c r="NM14" s="157">
        <v>0</v>
      </c>
      <c r="NN14" s="156">
        <v>0</v>
      </c>
      <c r="NO14" s="158">
        <f t="shared" si="54"/>
        <v>1</v>
      </c>
      <c r="NP14" s="158">
        <f t="shared" si="55"/>
        <v>0</v>
      </c>
      <c r="NR14" s="163" t="s">
        <v>29</v>
      </c>
      <c r="NS14" s="156">
        <v>163</v>
      </c>
      <c r="NT14" s="156">
        <v>163</v>
      </c>
      <c r="NU14" s="157">
        <v>0</v>
      </c>
      <c r="NV14" s="156">
        <v>0</v>
      </c>
      <c r="NW14" s="158">
        <f t="shared" si="56"/>
        <v>1</v>
      </c>
      <c r="NX14" s="158">
        <f t="shared" si="57"/>
        <v>0</v>
      </c>
      <c r="NZ14" s="163" t="s">
        <v>29</v>
      </c>
      <c r="OA14" s="156">
        <v>163</v>
      </c>
      <c r="OB14" s="156">
        <v>163</v>
      </c>
      <c r="OC14" s="157">
        <v>0</v>
      </c>
      <c r="OD14" s="156">
        <v>0</v>
      </c>
      <c r="OE14" s="158">
        <f t="shared" si="58"/>
        <v>1</v>
      </c>
      <c r="OF14" s="158">
        <f t="shared" si="59"/>
        <v>0</v>
      </c>
      <c r="OG14" s="157"/>
      <c r="OH14" s="163" t="s">
        <v>29</v>
      </c>
      <c r="OI14" s="156">
        <v>163</v>
      </c>
      <c r="OJ14" s="156">
        <v>163</v>
      </c>
      <c r="OK14" s="157">
        <v>0</v>
      </c>
      <c r="OL14" s="156">
        <v>0</v>
      </c>
      <c r="OM14" s="158">
        <f t="shared" si="60"/>
        <v>1</v>
      </c>
      <c r="ON14" s="158">
        <f t="shared" si="61"/>
        <v>0</v>
      </c>
      <c r="OP14" s="163" t="s">
        <v>29</v>
      </c>
      <c r="OQ14" s="156">
        <v>163</v>
      </c>
      <c r="OR14" s="156">
        <v>163</v>
      </c>
      <c r="OS14" s="157">
        <v>0</v>
      </c>
      <c r="OT14" s="156">
        <v>0</v>
      </c>
      <c r="OU14" s="158">
        <f t="shared" si="62"/>
        <v>1</v>
      </c>
      <c r="OV14" s="158">
        <f t="shared" si="63"/>
        <v>0</v>
      </c>
      <c r="OX14" s="163" t="s">
        <v>29</v>
      </c>
      <c r="OY14" s="156">
        <v>163</v>
      </c>
      <c r="OZ14" s="156">
        <v>128</v>
      </c>
      <c r="PA14" s="157">
        <v>0</v>
      </c>
      <c r="PB14" s="156">
        <v>35</v>
      </c>
      <c r="PC14" s="158">
        <f t="shared" si="64"/>
        <v>0.78527607361963192</v>
      </c>
      <c r="PD14" s="158">
        <f t="shared" si="65"/>
        <v>-0.21472392638036808</v>
      </c>
      <c r="PF14" s="163" t="s">
        <v>29</v>
      </c>
      <c r="PG14" s="156">
        <v>163</v>
      </c>
      <c r="PH14" s="156">
        <v>128</v>
      </c>
      <c r="PI14" s="157">
        <v>0</v>
      </c>
      <c r="PJ14" s="156">
        <v>35</v>
      </c>
      <c r="PK14" s="158">
        <f t="shared" si="66"/>
        <v>0.78527607361963192</v>
      </c>
      <c r="PL14" s="158">
        <f t="shared" si="67"/>
        <v>0</v>
      </c>
      <c r="PN14" s="163" t="s">
        <v>29</v>
      </c>
      <c r="PO14" s="156">
        <v>163</v>
      </c>
      <c r="PP14" s="156">
        <v>128</v>
      </c>
      <c r="PQ14" s="157">
        <v>0</v>
      </c>
      <c r="PR14" s="156">
        <v>35</v>
      </c>
      <c r="PS14" s="158">
        <f t="shared" si="68"/>
        <v>0.78527607361963192</v>
      </c>
      <c r="PT14" s="158">
        <f t="shared" si="69"/>
        <v>0</v>
      </c>
      <c r="PV14" s="163" t="s">
        <v>29</v>
      </c>
      <c r="PW14" s="156">
        <v>163</v>
      </c>
      <c r="PX14" s="156">
        <v>128</v>
      </c>
      <c r="PY14" s="157">
        <v>0</v>
      </c>
      <c r="PZ14" s="156">
        <v>35</v>
      </c>
      <c r="QA14" s="158">
        <f t="shared" si="70"/>
        <v>0.78527607361963192</v>
      </c>
      <c r="QB14" s="158">
        <f t="shared" si="71"/>
        <v>0</v>
      </c>
    </row>
    <row r="15" spans="1:444" ht="15">
      <c r="A15" s="2" t="s">
        <v>30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1"/>
        <v>0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2"/>
        <v>0</v>
      </c>
      <c r="Y15" s="2" t="s">
        <v>30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3"/>
        <v>3.0000000000000027E-2</v>
      </c>
      <c r="AG15" s="2" t="s">
        <v>30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4"/>
        <v>0</v>
      </c>
      <c r="AO15" s="2" t="s">
        <v>30</v>
      </c>
      <c r="AP15" s="2">
        <v>36</v>
      </c>
      <c r="AQ15" s="2">
        <v>30</v>
      </c>
      <c r="AR15" s="2">
        <v>6</v>
      </c>
      <c r="AS15" s="2">
        <v>0</v>
      </c>
      <c r="AT15" s="4">
        <v>0.75</v>
      </c>
      <c r="AU15" s="4">
        <f t="shared" si="5"/>
        <v>0</v>
      </c>
      <c r="AW15" s="2" t="s">
        <v>30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6"/>
        <v>0</v>
      </c>
      <c r="BE15" s="2" t="s">
        <v>30</v>
      </c>
      <c r="BF15" s="2">
        <v>36</v>
      </c>
      <c r="BG15" s="2">
        <v>27</v>
      </c>
      <c r="BH15" s="2">
        <v>9</v>
      </c>
      <c r="BI15" s="2">
        <v>0</v>
      </c>
      <c r="BJ15" s="4">
        <v>0.75</v>
      </c>
      <c r="BK15" s="4">
        <f t="shared" si="7"/>
        <v>0</v>
      </c>
      <c r="BM15" s="2" t="s">
        <v>30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2"/>
        <v>0.75</v>
      </c>
      <c r="BS15" s="4">
        <f t="shared" si="8"/>
        <v>0</v>
      </c>
      <c r="BU15" s="2" t="s">
        <v>30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9"/>
        <v>0</v>
      </c>
      <c r="CC15" s="2" t="s">
        <v>30</v>
      </c>
      <c r="CD15" s="2">
        <v>36</v>
      </c>
      <c r="CE15" s="2">
        <v>27</v>
      </c>
      <c r="CF15" s="2">
        <v>9</v>
      </c>
      <c r="CG15" s="2">
        <v>0</v>
      </c>
      <c r="CH15" s="4">
        <v>0.75</v>
      </c>
      <c r="CI15" s="4">
        <f t="shared" si="10"/>
        <v>0</v>
      </c>
      <c r="CK15" s="2" t="s">
        <v>30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1"/>
        <v>0</v>
      </c>
      <c r="CS15" s="2" t="s">
        <v>30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2"/>
        <v>0</v>
      </c>
      <c r="DA15" s="2" t="s">
        <v>30</v>
      </c>
      <c r="DB15" s="2">
        <v>36</v>
      </c>
      <c r="DC15" s="2">
        <v>27</v>
      </c>
      <c r="DD15" s="2">
        <v>9</v>
      </c>
      <c r="DE15" s="2">
        <v>0</v>
      </c>
      <c r="DF15" s="4">
        <v>0.75</v>
      </c>
      <c r="DG15" s="4">
        <v>0</v>
      </c>
      <c r="DI15" s="2" t="s">
        <v>30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0"/>
        <v>-0.25</v>
      </c>
      <c r="DQ15" s="2" t="s">
        <v>30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3"/>
        <v>0</v>
      </c>
      <c r="DY15" s="2" t="s">
        <v>30</v>
      </c>
      <c r="DZ15" s="2">
        <v>36</v>
      </c>
      <c r="EA15" s="2">
        <v>27</v>
      </c>
      <c r="EB15" s="2">
        <v>9</v>
      </c>
      <c r="EC15" s="2">
        <v>0</v>
      </c>
      <c r="ED15" s="4">
        <f t="shared" si="73"/>
        <v>0.75</v>
      </c>
      <c r="EE15" s="4">
        <f t="shared" si="14"/>
        <v>0</v>
      </c>
      <c r="EG15" s="139" t="s">
        <v>30</v>
      </c>
      <c r="EH15" s="139">
        <v>36</v>
      </c>
      <c r="EI15" s="139">
        <v>27</v>
      </c>
      <c r="EJ15" s="139">
        <v>9</v>
      </c>
      <c r="EK15" s="139">
        <v>0</v>
      </c>
      <c r="EL15" s="140">
        <v>0.75</v>
      </c>
      <c r="EM15" s="140">
        <v>0</v>
      </c>
      <c r="EN15" s="138"/>
      <c r="EO15" s="138" t="s">
        <v>30</v>
      </c>
      <c r="EP15" s="138">
        <v>36</v>
      </c>
      <c r="EQ15" s="138">
        <v>27</v>
      </c>
      <c r="ER15" s="138">
        <v>9</v>
      </c>
      <c r="ES15" s="138">
        <v>0</v>
      </c>
      <c r="ET15" s="143">
        <v>0.75</v>
      </c>
      <c r="EU15" s="140">
        <v>0</v>
      </c>
      <c r="EV15" s="130"/>
      <c r="EW15" s="156" t="s">
        <v>30</v>
      </c>
      <c r="EX15" s="156">
        <v>36</v>
      </c>
      <c r="EY15" s="156">
        <v>27</v>
      </c>
      <c r="EZ15" s="156">
        <v>9</v>
      </c>
      <c r="FA15" s="156">
        <v>0</v>
      </c>
      <c r="FB15" s="162">
        <v>0.75</v>
      </c>
      <c r="FC15" s="158">
        <f t="shared" si="15"/>
        <v>0</v>
      </c>
      <c r="FD15" s="157"/>
      <c r="FE15" s="156" t="s">
        <v>30</v>
      </c>
      <c r="FF15" s="156">
        <v>36</v>
      </c>
      <c r="FG15" s="156">
        <v>27</v>
      </c>
      <c r="FH15" s="156">
        <v>9</v>
      </c>
      <c r="FI15" s="156">
        <v>0</v>
      </c>
      <c r="FJ15" s="162">
        <v>0.75</v>
      </c>
      <c r="FK15" s="158">
        <f t="shared" si="16"/>
        <v>0</v>
      </c>
      <c r="FL15" s="157"/>
      <c r="FM15" s="156" t="s">
        <v>30</v>
      </c>
      <c r="FN15" s="156">
        <v>36</v>
      </c>
      <c r="FO15" s="156">
        <v>27</v>
      </c>
      <c r="FP15" s="156">
        <v>9</v>
      </c>
      <c r="FQ15" s="156">
        <v>0</v>
      </c>
      <c r="FR15" s="162">
        <v>0.75</v>
      </c>
      <c r="FS15" s="158">
        <f t="shared" si="17"/>
        <v>0</v>
      </c>
      <c r="FT15" s="157"/>
      <c r="FU15" s="156" t="s">
        <v>30</v>
      </c>
      <c r="FV15" s="156">
        <v>36</v>
      </c>
      <c r="FW15" s="156">
        <v>27</v>
      </c>
      <c r="FX15" s="156">
        <v>9</v>
      </c>
      <c r="FY15" s="156">
        <v>0</v>
      </c>
      <c r="FZ15" s="162">
        <v>0.75</v>
      </c>
      <c r="GA15" s="158">
        <f t="shared" si="18"/>
        <v>0</v>
      </c>
      <c r="GB15" s="157"/>
      <c r="GC15" s="156" t="s">
        <v>30</v>
      </c>
      <c r="GD15" s="156">
        <v>36</v>
      </c>
      <c r="GE15" s="156">
        <v>27</v>
      </c>
      <c r="GF15" s="156">
        <v>9</v>
      </c>
      <c r="GG15" s="156">
        <v>0</v>
      </c>
      <c r="GH15" s="162">
        <v>0.75</v>
      </c>
      <c r="GI15" s="158">
        <f t="shared" si="19"/>
        <v>0</v>
      </c>
      <c r="GJ15" s="157"/>
      <c r="GK15" s="156" t="s">
        <v>30</v>
      </c>
      <c r="GL15" s="156">
        <v>36</v>
      </c>
      <c r="GM15" s="156">
        <v>27</v>
      </c>
      <c r="GN15" s="156">
        <v>9</v>
      </c>
      <c r="GO15" s="156">
        <v>0</v>
      </c>
      <c r="GP15" s="162">
        <v>0.75</v>
      </c>
      <c r="GQ15" s="158">
        <f t="shared" si="20"/>
        <v>0</v>
      </c>
      <c r="GR15" s="157"/>
      <c r="GS15" s="156" t="s">
        <v>30</v>
      </c>
      <c r="GT15" s="156">
        <v>36</v>
      </c>
      <c r="GU15" s="156">
        <v>27</v>
      </c>
      <c r="GV15" s="156">
        <v>9</v>
      </c>
      <c r="GW15" s="156">
        <v>0</v>
      </c>
      <c r="GX15" s="162">
        <v>0.75</v>
      </c>
      <c r="GY15" s="158">
        <f t="shared" si="21"/>
        <v>0</v>
      </c>
      <c r="GZ15" s="157"/>
      <c r="HA15" s="156" t="s">
        <v>30</v>
      </c>
      <c r="HB15" s="156">
        <v>36</v>
      </c>
      <c r="HC15" s="156">
        <v>27</v>
      </c>
      <c r="HD15" s="156">
        <v>9</v>
      </c>
      <c r="HE15" s="156">
        <v>0</v>
      </c>
      <c r="HF15" s="162">
        <v>0.75</v>
      </c>
      <c r="HG15" s="158">
        <f t="shared" si="22"/>
        <v>0</v>
      </c>
      <c r="HH15" s="157"/>
      <c r="HI15" s="157"/>
      <c r="HJ15" s="157"/>
      <c r="HK15" s="157"/>
      <c r="HL15" s="157"/>
      <c r="HM15" s="157"/>
      <c r="HO15" s="157"/>
      <c r="HP15" s="157"/>
      <c r="HQ15" s="157"/>
      <c r="HR15" s="157"/>
      <c r="HS15" s="157"/>
      <c r="HT15" s="157"/>
      <c r="HU15" s="158"/>
      <c r="HV15" s="157"/>
      <c r="HW15" s="157"/>
      <c r="HX15" s="157"/>
      <c r="HY15" s="157"/>
      <c r="HZ15" s="157"/>
      <c r="IA15" s="157"/>
      <c r="IB15" s="157"/>
      <c r="IC15" s="157"/>
      <c r="ID15" s="157"/>
      <c r="IE15" s="157"/>
      <c r="IF15" s="157"/>
      <c r="IG15" s="157"/>
      <c r="IH15" s="157"/>
      <c r="II15" s="157"/>
      <c r="IL15" s="157" t="s">
        <v>30</v>
      </c>
      <c r="IM15" s="157">
        <v>36</v>
      </c>
      <c r="IN15" s="157">
        <v>27</v>
      </c>
      <c r="IO15" s="157">
        <v>9</v>
      </c>
      <c r="IP15" s="157">
        <v>0</v>
      </c>
      <c r="IQ15" s="158">
        <f t="shared" si="23"/>
        <v>0.75</v>
      </c>
      <c r="IR15" s="158">
        <f t="shared" si="24"/>
        <v>0</v>
      </c>
      <c r="IT15" s="157" t="s">
        <v>30</v>
      </c>
      <c r="IU15" s="157">
        <v>36</v>
      </c>
      <c r="IV15" s="157">
        <v>27</v>
      </c>
      <c r="IW15" s="157">
        <v>9</v>
      </c>
      <c r="IX15" s="157">
        <v>0</v>
      </c>
      <c r="IY15" s="158">
        <f t="shared" si="25"/>
        <v>0.75</v>
      </c>
      <c r="IZ15" s="158">
        <f t="shared" si="26"/>
        <v>0</v>
      </c>
      <c r="JB15" s="157" t="s">
        <v>30</v>
      </c>
      <c r="JC15" s="157">
        <v>36</v>
      </c>
      <c r="JD15" s="157">
        <v>27</v>
      </c>
      <c r="JE15" s="157">
        <v>9</v>
      </c>
      <c r="JF15" s="157">
        <v>0</v>
      </c>
      <c r="JG15" s="158">
        <f t="shared" si="27"/>
        <v>0.75</v>
      </c>
      <c r="JH15" s="158">
        <f t="shared" si="28"/>
        <v>0</v>
      </c>
      <c r="JJ15" s="157" t="s">
        <v>30</v>
      </c>
      <c r="JK15" s="157">
        <v>36</v>
      </c>
      <c r="JL15" s="157">
        <v>0</v>
      </c>
      <c r="JM15" s="157">
        <v>0</v>
      </c>
      <c r="JN15" s="157">
        <v>36</v>
      </c>
      <c r="JO15" s="158">
        <v>0</v>
      </c>
      <c r="JP15" s="158">
        <f t="shared" si="29"/>
        <v>-0.75</v>
      </c>
      <c r="JR15" s="157" t="s">
        <v>30</v>
      </c>
      <c r="JS15" s="157">
        <v>36</v>
      </c>
      <c r="JT15" s="157">
        <v>27</v>
      </c>
      <c r="JU15" s="157">
        <v>9</v>
      </c>
      <c r="JV15" s="157">
        <v>0</v>
      </c>
      <c r="JW15" s="158">
        <f t="shared" si="30"/>
        <v>0.75</v>
      </c>
      <c r="JX15" s="158">
        <f t="shared" si="31"/>
        <v>0</v>
      </c>
      <c r="JZ15" s="157" t="s">
        <v>30</v>
      </c>
      <c r="KA15" s="157">
        <v>36</v>
      </c>
      <c r="KB15" s="157">
        <v>27</v>
      </c>
      <c r="KC15" s="157">
        <v>9</v>
      </c>
      <c r="KD15" s="157">
        <v>0</v>
      </c>
      <c r="KE15" s="158">
        <f t="shared" si="32"/>
        <v>0.75</v>
      </c>
      <c r="KF15" s="158">
        <f t="shared" si="33"/>
        <v>0</v>
      </c>
      <c r="KH15" s="157" t="s">
        <v>30</v>
      </c>
      <c r="KI15" s="157">
        <v>36</v>
      </c>
      <c r="KJ15" s="157">
        <v>27</v>
      </c>
      <c r="KK15" s="157">
        <v>9</v>
      </c>
      <c r="KL15" s="157">
        <v>0</v>
      </c>
      <c r="KM15" s="158">
        <f t="shared" si="34"/>
        <v>0.75</v>
      </c>
      <c r="KN15" s="158">
        <f t="shared" si="35"/>
        <v>0</v>
      </c>
      <c r="KP15" s="157" t="s">
        <v>30</v>
      </c>
      <c r="KQ15" s="157">
        <v>36</v>
      </c>
      <c r="KR15" s="157">
        <v>27</v>
      </c>
      <c r="KS15" s="157">
        <v>9</v>
      </c>
      <c r="KT15" s="157">
        <v>0</v>
      </c>
      <c r="KU15" s="158">
        <f t="shared" si="36"/>
        <v>0.75</v>
      </c>
      <c r="KV15" s="158">
        <f t="shared" si="37"/>
        <v>0</v>
      </c>
      <c r="KX15" s="157" t="s">
        <v>30</v>
      </c>
      <c r="KY15" s="157">
        <v>36</v>
      </c>
      <c r="KZ15" s="157">
        <v>27</v>
      </c>
      <c r="LA15" s="157">
        <v>9</v>
      </c>
      <c r="LB15" s="157">
        <v>0</v>
      </c>
      <c r="LC15" s="158">
        <f t="shared" si="38"/>
        <v>0.75</v>
      </c>
      <c r="LD15" s="158">
        <f t="shared" si="39"/>
        <v>0</v>
      </c>
      <c r="LF15" s="157" t="s">
        <v>30</v>
      </c>
      <c r="LG15" s="157">
        <v>36</v>
      </c>
      <c r="LH15" s="157">
        <v>27</v>
      </c>
      <c r="LI15" s="157">
        <v>9</v>
      </c>
      <c r="LJ15" s="157">
        <v>0</v>
      </c>
      <c r="LK15" s="158">
        <f t="shared" si="40"/>
        <v>0.75</v>
      </c>
      <c r="LL15" s="158">
        <f t="shared" si="41"/>
        <v>0</v>
      </c>
      <c r="LN15" s="157" t="s">
        <v>30</v>
      </c>
      <c r="LO15" s="157">
        <v>36</v>
      </c>
      <c r="LP15" s="157">
        <v>27</v>
      </c>
      <c r="LQ15" s="157">
        <v>9</v>
      </c>
      <c r="LR15" s="157">
        <v>0</v>
      </c>
      <c r="LS15" s="158">
        <f t="shared" si="42"/>
        <v>0.75</v>
      </c>
      <c r="LT15" s="158">
        <f t="shared" si="43"/>
        <v>0</v>
      </c>
      <c r="LV15" s="157" t="s">
        <v>30</v>
      </c>
      <c r="LW15" s="157">
        <v>36</v>
      </c>
      <c r="LX15" s="157">
        <v>27</v>
      </c>
      <c r="LY15" s="157">
        <v>9</v>
      </c>
      <c r="LZ15" s="157">
        <v>0</v>
      </c>
      <c r="MA15" s="158">
        <f t="shared" si="44"/>
        <v>0.75</v>
      </c>
      <c r="MB15" s="158">
        <f t="shared" si="45"/>
        <v>0</v>
      </c>
      <c r="MD15" s="157" t="s">
        <v>30</v>
      </c>
      <c r="ME15" s="157">
        <v>36</v>
      </c>
      <c r="MF15" s="157">
        <v>27</v>
      </c>
      <c r="MG15" s="157">
        <v>9</v>
      </c>
      <c r="MH15" s="157">
        <v>0</v>
      </c>
      <c r="MI15" s="158">
        <f t="shared" si="46"/>
        <v>0.75</v>
      </c>
      <c r="MJ15" s="158">
        <f t="shared" si="47"/>
        <v>0</v>
      </c>
      <c r="ML15" s="157" t="s">
        <v>30</v>
      </c>
      <c r="MM15" s="157">
        <v>36</v>
      </c>
      <c r="MN15" s="157">
        <v>27</v>
      </c>
      <c r="MO15" s="157">
        <v>9</v>
      </c>
      <c r="MP15" s="157">
        <v>0</v>
      </c>
      <c r="MQ15" s="158">
        <f t="shared" si="48"/>
        <v>0.75</v>
      </c>
      <c r="MR15" s="158">
        <f t="shared" si="49"/>
        <v>0</v>
      </c>
      <c r="MT15" s="157" t="s">
        <v>30</v>
      </c>
      <c r="MU15" s="157">
        <v>36</v>
      </c>
      <c r="MV15" s="157">
        <v>27</v>
      </c>
      <c r="MW15" s="157">
        <v>9</v>
      </c>
      <c r="MX15" s="157">
        <v>0</v>
      </c>
      <c r="MY15" s="158">
        <f t="shared" si="50"/>
        <v>0.75</v>
      </c>
      <c r="MZ15" s="158">
        <f t="shared" si="51"/>
        <v>0</v>
      </c>
      <c r="NB15" s="157" t="s">
        <v>30</v>
      </c>
      <c r="NC15" s="157">
        <v>36</v>
      </c>
      <c r="ND15" s="157">
        <v>27</v>
      </c>
      <c r="NE15" s="157">
        <v>9</v>
      </c>
      <c r="NF15" s="157">
        <v>0</v>
      </c>
      <c r="NG15" s="158">
        <f t="shared" si="52"/>
        <v>0.75</v>
      </c>
      <c r="NH15" s="158">
        <f t="shared" si="53"/>
        <v>0</v>
      </c>
      <c r="NJ15" s="157" t="s">
        <v>30</v>
      </c>
      <c r="NK15" s="157">
        <v>36</v>
      </c>
      <c r="NL15" s="157">
        <v>27</v>
      </c>
      <c r="NM15" s="157">
        <v>9</v>
      </c>
      <c r="NN15" s="157">
        <v>0</v>
      </c>
      <c r="NO15" s="158">
        <f t="shared" si="54"/>
        <v>0.75</v>
      </c>
      <c r="NP15" s="158">
        <f t="shared" si="55"/>
        <v>0</v>
      </c>
      <c r="NR15" s="157" t="s">
        <v>30</v>
      </c>
      <c r="NS15" s="157">
        <v>36</v>
      </c>
      <c r="NT15" s="157">
        <v>27</v>
      </c>
      <c r="NU15" s="157">
        <v>9</v>
      </c>
      <c r="NV15" s="157">
        <v>0</v>
      </c>
      <c r="NW15" s="158">
        <f t="shared" si="56"/>
        <v>0.75</v>
      </c>
      <c r="NX15" s="158">
        <f t="shared" si="57"/>
        <v>0</v>
      </c>
      <c r="NZ15" s="157" t="s">
        <v>30</v>
      </c>
      <c r="OA15" s="157">
        <v>36</v>
      </c>
      <c r="OB15" s="157">
        <v>27</v>
      </c>
      <c r="OC15" s="157">
        <v>9</v>
      </c>
      <c r="OD15" s="157">
        <v>0</v>
      </c>
      <c r="OE15" s="158">
        <f t="shared" si="58"/>
        <v>0.75</v>
      </c>
      <c r="OF15" s="158">
        <f t="shared" si="59"/>
        <v>0</v>
      </c>
      <c r="OG15" s="157"/>
      <c r="OH15" s="157" t="s">
        <v>30</v>
      </c>
      <c r="OI15" s="157">
        <v>36</v>
      </c>
      <c r="OJ15" s="157">
        <v>27</v>
      </c>
      <c r="OK15" s="157">
        <v>9</v>
      </c>
      <c r="OL15" s="157">
        <v>0</v>
      </c>
      <c r="OM15" s="158">
        <f t="shared" si="60"/>
        <v>0.75</v>
      </c>
      <c r="ON15" s="158">
        <f t="shared" si="61"/>
        <v>0</v>
      </c>
      <c r="OP15" s="157" t="s">
        <v>30</v>
      </c>
      <c r="OQ15" s="157">
        <v>36</v>
      </c>
      <c r="OR15" s="157">
        <v>27</v>
      </c>
      <c r="OS15" s="157">
        <v>9</v>
      </c>
      <c r="OT15" s="157">
        <v>0</v>
      </c>
      <c r="OU15" s="158">
        <f t="shared" si="62"/>
        <v>0.75</v>
      </c>
      <c r="OV15" s="158">
        <f t="shared" si="63"/>
        <v>0</v>
      </c>
      <c r="OX15" s="157" t="s">
        <v>30</v>
      </c>
      <c r="OY15" s="157">
        <v>36</v>
      </c>
      <c r="OZ15" s="157">
        <v>27</v>
      </c>
      <c r="PA15" s="157">
        <v>9</v>
      </c>
      <c r="PB15" s="157">
        <v>0</v>
      </c>
      <c r="PC15" s="158">
        <f t="shared" si="64"/>
        <v>0.75</v>
      </c>
      <c r="PD15" s="158">
        <f t="shared" si="65"/>
        <v>0</v>
      </c>
      <c r="PF15" s="157" t="s">
        <v>30</v>
      </c>
      <c r="PG15" s="157">
        <v>36</v>
      </c>
      <c r="PH15" s="157">
        <v>27</v>
      </c>
      <c r="PI15" s="157">
        <v>9</v>
      </c>
      <c r="PJ15" s="157">
        <v>0</v>
      </c>
      <c r="PK15" s="158">
        <f t="shared" si="66"/>
        <v>0.75</v>
      </c>
      <c r="PL15" s="158">
        <f t="shared" si="67"/>
        <v>0</v>
      </c>
      <c r="PN15" s="157" t="s">
        <v>30</v>
      </c>
      <c r="PO15" s="157">
        <v>40</v>
      </c>
      <c r="PP15" s="157">
        <v>31</v>
      </c>
      <c r="PQ15" s="157">
        <v>9</v>
      </c>
      <c r="PR15" s="157">
        <v>0</v>
      </c>
      <c r="PS15" s="158">
        <f t="shared" si="68"/>
        <v>0.77500000000000002</v>
      </c>
      <c r="PT15" s="158">
        <f t="shared" si="69"/>
        <v>2.5000000000000022E-2</v>
      </c>
      <c r="PV15" s="157" t="s">
        <v>30</v>
      </c>
      <c r="PW15" s="157">
        <v>40</v>
      </c>
      <c r="PX15" s="157">
        <v>31</v>
      </c>
      <c r="PY15" s="157">
        <v>9</v>
      </c>
      <c r="PZ15" s="157">
        <v>0</v>
      </c>
      <c r="QA15" s="158">
        <f t="shared" si="70"/>
        <v>0.77500000000000002</v>
      </c>
      <c r="QB15" s="158">
        <f t="shared" si="71"/>
        <v>0</v>
      </c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1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2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3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4"/>
        <v>0</v>
      </c>
      <c r="AO16" s="2" t="s">
        <v>31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5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6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7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2"/>
        <v>1</v>
      </c>
      <c r="BS16" s="4">
        <f t="shared" si="8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10"/>
        <v>0</v>
      </c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1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2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0"/>
        <v>2.0000000000000018E-2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3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f t="shared" si="73"/>
        <v>1</v>
      </c>
      <c r="EE16" s="4">
        <f t="shared" si="14"/>
        <v>0</v>
      </c>
      <c r="EG16" s="139" t="s">
        <v>31</v>
      </c>
      <c r="EH16" s="139">
        <v>6</v>
      </c>
      <c r="EI16" s="139">
        <v>6</v>
      </c>
      <c r="EJ16" s="139">
        <v>0</v>
      </c>
      <c r="EK16" s="139">
        <v>0</v>
      </c>
      <c r="EL16" s="140">
        <v>1</v>
      </c>
      <c r="EM16" s="140">
        <v>0</v>
      </c>
      <c r="EN16" s="138"/>
      <c r="EO16" s="138" t="s">
        <v>31</v>
      </c>
      <c r="EP16" s="138">
        <v>6</v>
      </c>
      <c r="EQ16" s="138">
        <v>6</v>
      </c>
      <c r="ER16" s="138">
        <v>0</v>
      </c>
      <c r="ES16" s="138">
        <v>0</v>
      </c>
      <c r="ET16" s="143">
        <v>1</v>
      </c>
      <c r="EU16" s="140">
        <v>0</v>
      </c>
      <c r="EV16" s="130"/>
      <c r="EW16" s="156" t="s">
        <v>31</v>
      </c>
      <c r="EX16" s="156">
        <v>6</v>
      </c>
      <c r="EY16" s="156">
        <v>6</v>
      </c>
      <c r="EZ16" s="156">
        <v>0</v>
      </c>
      <c r="FA16" s="156">
        <v>0</v>
      </c>
      <c r="FB16" s="162">
        <v>1</v>
      </c>
      <c r="FC16" s="158">
        <f t="shared" si="15"/>
        <v>0</v>
      </c>
      <c r="FD16" s="157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6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7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18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19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0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1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2"/>
        <v>0</v>
      </c>
      <c r="HH16" s="157"/>
      <c r="HI16" s="157"/>
      <c r="HJ16" s="157"/>
      <c r="HK16" s="157"/>
      <c r="HL16" s="157"/>
      <c r="HM16" s="157"/>
      <c r="HO16" s="157"/>
      <c r="HP16" s="157"/>
      <c r="HQ16" s="157"/>
      <c r="HR16" s="157"/>
      <c r="HS16" s="157"/>
      <c r="HT16" s="157"/>
      <c r="HU16" s="158"/>
      <c r="HV16" s="157"/>
      <c r="HW16" s="157"/>
      <c r="HX16" s="157"/>
      <c r="HY16" s="157"/>
      <c r="HZ16" s="157"/>
      <c r="IA16" s="157"/>
      <c r="IB16" s="157"/>
      <c r="IC16" s="157"/>
      <c r="ID16" s="157"/>
      <c r="IE16" s="157"/>
      <c r="IF16" s="157"/>
      <c r="IG16" s="157"/>
      <c r="IH16" s="157"/>
      <c r="II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3"/>
        <v>1</v>
      </c>
      <c r="IR16" s="158">
        <f t="shared" si="24"/>
        <v>0</v>
      </c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5"/>
        <v>1</v>
      </c>
      <c r="IZ16" s="158">
        <f t="shared" si="26"/>
        <v>0</v>
      </c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7"/>
        <v>1</v>
      </c>
      <c r="JH16" s="158">
        <f t="shared" si="28"/>
        <v>0</v>
      </c>
      <c r="JJ16" s="157" t="s">
        <v>31</v>
      </c>
      <c r="JK16" s="157">
        <v>6</v>
      </c>
      <c r="JL16" s="157">
        <v>0</v>
      </c>
      <c r="JM16" s="157">
        <v>0</v>
      </c>
      <c r="JN16" s="157">
        <v>6</v>
      </c>
      <c r="JO16" s="158">
        <v>0</v>
      </c>
      <c r="JP16" s="158">
        <f t="shared" si="29"/>
        <v>-1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0"/>
        <v>1</v>
      </c>
      <c r="JX16" s="158">
        <f t="shared" si="31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2"/>
        <v>1</v>
      </c>
      <c r="KF16" s="158">
        <f t="shared" si="33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4"/>
        <v>1</v>
      </c>
      <c r="KN16" s="158">
        <f t="shared" si="35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6"/>
        <v>1</v>
      </c>
      <c r="KV16" s="158">
        <f t="shared" si="37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38"/>
        <v>1</v>
      </c>
      <c r="LD16" s="158">
        <f t="shared" si="39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0"/>
        <v>1</v>
      </c>
      <c r="LL16" s="158">
        <f t="shared" si="41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2"/>
        <v>1</v>
      </c>
      <c r="LT16" s="158">
        <f t="shared" si="43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4"/>
        <v>1</v>
      </c>
      <c r="MB16" s="158">
        <f t="shared" si="45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6"/>
        <v>1</v>
      </c>
      <c r="MJ16" s="158">
        <f t="shared" si="47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48"/>
        <v>1</v>
      </c>
      <c r="MR16" s="158">
        <f t="shared" si="49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0"/>
        <v>1</v>
      </c>
      <c r="MZ16" s="158">
        <f t="shared" si="51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2"/>
        <v>1</v>
      </c>
      <c r="NH16" s="158">
        <f t="shared" si="53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4"/>
        <v>1</v>
      </c>
      <c r="NP16" s="158">
        <f t="shared" si="55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6"/>
        <v>1</v>
      </c>
      <c r="NX16" s="158">
        <f t="shared" si="57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58"/>
        <v>1</v>
      </c>
      <c r="OF16" s="158">
        <f t="shared" si="59"/>
        <v>0</v>
      </c>
      <c r="OG16" s="157"/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0"/>
        <v>1</v>
      </c>
      <c r="ON16" s="158">
        <f t="shared" si="61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2"/>
        <v>1</v>
      </c>
      <c r="OV16" s="158">
        <f t="shared" si="63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4"/>
        <v>1</v>
      </c>
      <c r="PD16" s="158">
        <f t="shared" si="65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6"/>
        <v>1</v>
      </c>
      <c r="PL16" s="158">
        <f t="shared" si="67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68"/>
        <v>1</v>
      </c>
      <c r="PT16" s="158">
        <f t="shared" si="69"/>
        <v>0</v>
      </c>
      <c r="PV16" s="157" t="s">
        <v>31</v>
      </c>
      <c r="PW16" s="157">
        <v>6</v>
      </c>
      <c r="PX16" s="157">
        <v>6</v>
      </c>
      <c r="PY16" s="157">
        <v>0</v>
      </c>
      <c r="PZ16" s="157">
        <v>0</v>
      </c>
      <c r="QA16" s="158">
        <f t="shared" si="70"/>
        <v>1</v>
      </c>
      <c r="QB16" s="158">
        <f t="shared" si="71"/>
        <v>0</v>
      </c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1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2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3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4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5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6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7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8"/>
        <v>0</v>
      </c>
      <c r="BU17" s="65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10"/>
        <v>0</v>
      </c>
      <c r="CK17" s="114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1"/>
        <v>0</v>
      </c>
      <c r="CS17" s="114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2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0"/>
        <v>-2.0000000000000018E-2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3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4"/>
        <v>0</v>
      </c>
      <c r="EG17" s="142" t="s">
        <v>32</v>
      </c>
      <c r="EH17" s="139">
        <v>628</v>
      </c>
      <c r="EI17" s="139">
        <v>618</v>
      </c>
      <c r="EJ17" s="139">
        <v>10</v>
      </c>
      <c r="EK17" s="139">
        <v>0</v>
      </c>
      <c r="EL17" s="140">
        <v>0.98</v>
      </c>
      <c r="EM17" s="140">
        <v>0</v>
      </c>
      <c r="EN17" s="138"/>
      <c r="EO17" s="144" t="s">
        <v>32</v>
      </c>
      <c r="EP17" s="139">
        <v>628</v>
      </c>
      <c r="EQ17" s="139">
        <v>618</v>
      </c>
      <c r="ER17" s="139">
        <v>10</v>
      </c>
      <c r="ES17" s="139">
        <v>0</v>
      </c>
      <c r="ET17" s="140">
        <v>0.98</v>
      </c>
      <c r="EU17" s="140">
        <v>0</v>
      </c>
      <c r="EV17" s="130"/>
      <c r="EW17" s="163" t="s">
        <v>32</v>
      </c>
      <c r="EX17" s="157">
        <v>628</v>
      </c>
      <c r="EY17" s="157">
        <v>618</v>
      </c>
      <c r="EZ17" s="157">
        <v>10</v>
      </c>
      <c r="FA17" s="157">
        <v>0</v>
      </c>
      <c r="FB17" s="158">
        <v>0.98</v>
      </c>
      <c r="FC17" s="158">
        <f t="shared" si="15"/>
        <v>0</v>
      </c>
      <c r="FD17" s="157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6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7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18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19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0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1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2"/>
        <v>0</v>
      </c>
      <c r="HH17" s="157"/>
      <c r="HI17" s="157"/>
      <c r="HJ17" s="157"/>
      <c r="HK17" s="157"/>
      <c r="HL17" s="157"/>
      <c r="HM17" s="157"/>
      <c r="HO17" s="157"/>
      <c r="HP17" s="157"/>
      <c r="HQ17" s="157"/>
      <c r="HR17" s="157"/>
      <c r="HS17" s="157"/>
      <c r="HT17" s="157"/>
      <c r="HU17" s="158"/>
      <c r="HV17" s="157"/>
      <c r="HW17" s="157"/>
      <c r="HX17" s="157"/>
      <c r="HY17" s="157"/>
      <c r="HZ17" s="157"/>
      <c r="IA17" s="157"/>
      <c r="IB17" s="157"/>
      <c r="IC17" s="157"/>
      <c r="ID17" s="157"/>
      <c r="IE17" s="157"/>
      <c r="IF17" s="157"/>
      <c r="IG17" s="157"/>
      <c r="IH17" s="157"/>
      <c r="II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3"/>
        <v>0.98407643312101911</v>
      </c>
      <c r="IR17" s="158">
        <f t="shared" si="24"/>
        <v>4.0764331210191296E-3</v>
      </c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5"/>
        <v>0.98407643312101911</v>
      </c>
      <c r="IZ17" s="158">
        <f t="shared" si="26"/>
        <v>0</v>
      </c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7"/>
        <v>0.98407643312101911</v>
      </c>
      <c r="JH17" s="158">
        <f t="shared" si="28"/>
        <v>0</v>
      </c>
      <c r="JJ17" s="157" t="s">
        <v>32</v>
      </c>
      <c r="JK17" s="157">
        <v>634</v>
      </c>
      <c r="JL17" s="157">
        <v>566</v>
      </c>
      <c r="JM17" s="157">
        <v>8</v>
      </c>
      <c r="JN17" s="157">
        <v>60</v>
      </c>
      <c r="JO17" s="158">
        <v>0.89</v>
      </c>
      <c r="JP17" s="158">
        <f t="shared" si="29"/>
        <v>-9.4076433121019098E-2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0"/>
        <v>0.98407643312101911</v>
      </c>
      <c r="JX17" s="158">
        <f t="shared" si="31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2"/>
        <v>0.98407643312101911</v>
      </c>
      <c r="KF17" s="158">
        <f t="shared" si="33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4"/>
        <v>0.98407643312101911</v>
      </c>
      <c r="KN17" s="158">
        <f t="shared" si="35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6"/>
        <v>0.98407643312101911</v>
      </c>
      <c r="KV17" s="158">
        <f t="shared" si="37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38"/>
        <v>0.98407643312101911</v>
      </c>
      <c r="LD17" s="158">
        <f t="shared" si="39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0"/>
        <v>0.98407643312101911</v>
      </c>
      <c r="LL17" s="158">
        <f t="shared" si="41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2"/>
        <v>0.98407643312101911</v>
      </c>
      <c r="LT17" s="158">
        <f t="shared" si="43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4"/>
        <v>0.98407643312101911</v>
      </c>
      <c r="MB17" s="158">
        <f t="shared" si="45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6"/>
        <v>0.98407643312101911</v>
      </c>
      <c r="MJ17" s="158">
        <f t="shared" si="47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48"/>
        <v>0.98407643312101911</v>
      </c>
      <c r="MR17" s="158">
        <f t="shared" si="49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0"/>
        <v>0.98407643312101911</v>
      </c>
      <c r="MZ17" s="158">
        <f t="shared" si="51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2"/>
        <v>0.98407643312101911</v>
      </c>
      <c r="NH17" s="158">
        <f t="shared" si="53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4"/>
        <v>0.98407643312101911</v>
      </c>
      <c r="NP17" s="158">
        <f t="shared" si="55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6"/>
        <v>0.98407643312101911</v>
      </c>
      <c r="NX17" s="158">
        <f t="shared" si="57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58"/>
        <v>0.98407643312101911</v>
      </c>
      <c r="OF17" s="158">
        <f t="shared" si="59"/>
        <v>0</v>
      </c>
      <c r="OG17" s="157"/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0"/>
        <v>0.98407643312101911</v>
      </c>
      <c r="ON17" s="158">
        <f t="shared" si="61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2"/>
        <v>0.98407643312101911</v>
      </c>
      <c r="OV17" s="158">
        <f t="shared" si="63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4"/>
        <v>0.98407643312101911</v>
      </c>
      <c r="PD17" s="158">
        <f t="shared" si="65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6"/>
        <v>0.98407643312101911</v>
      </c>
      <c r="PL17" s="158">
        <f t="shared" si="67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68"/>
        <v>0.98407643312101911</v>
      </c>
      <c r="PT17" s="158">
        <f t="shared" si="69"/>
        <v>0</v>
      </c>
      <c r="PV17" s="163" t="s">
        <v>32</v>
      </c>
      <c r="PW17" s="157">
        <v>628</v>
      </c>
      <c r="PX17" s="157">
        <v>618</v>
      </c>
      <c r="PY17" s="157">
        <v>10</v>
      </c>
      <c r="PZ17" s="157">
        <v>0</v>
      </c>
      <c r="QA17" s="158">
        <f t="shared" si="70"/>
        <v>0.98407643312101911</v>
      </c>
      <c r="QB17" s="158">
        <f t="shared" si="71"/>
        <v>0</v>
      </c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1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2"/>
        <v>0</v>
      </c>
      <c r="Y18" s="2" t="s">
        <v>33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3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4"/>
        <v>0</v>
      </c>
      <c r="AO18" s="2" t="s">
        <v>33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5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6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7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2"/>
        <v>1</v>
      </c>
      <c r="BS18" s="4">
        <f t="shared" si="8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10"/>
        <v>0</v>
      </c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1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2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0"/>
        <v>0.98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3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f t="shared" si="73"/>
        <v>1</v>
      </c>
      <c r="EE18" s="4">
        <f t="shared" si="14"/>
        <v>0</v>
      </c>
      <c r="EG18" s="139" t="s">
        <v>33</v>
      </c>
      <c r="EH18" s="139">
        <v>109</v>
      </c>
      <c r="EI18" s="139">
        <v>109</v>
      </c>
      <c r="EJ18" s="139">
        <v>0</v>
      </c>
      <c r="EK18" s="139">
        <v>0</v>
      </c>
      <c r="EL18" s="140">
        <v>1</v>
      </c>
      <c r="EM18" s="140">
        <v>0</v>
      </c>
      <c r="EN18" s="138"/>
      <c r="EO18" s="138" t="s">
        <v>33</v>
      </c>
      <c r="EP18" s="138">
        <v>109</v>
      </c>
      <c r="EQ18" s="138">
        <v>109</v>
      </c>
      <c r="ER18" s="138">
        <v>0</v>
      </c>
      <c r="ES18" s="138">
        <v>0</v>
      </c>
      <c r="ET18" s="143">
        <v>1</v>
      </c>
      <c r="EU18" s="140">
        <v>0</v>
      </c>
      <c r="EV18" s="130"/>
      <c r="EW18" s="156" t="s">
        <v>33</v>
      </c>
      <c r="EX18" s="156">
        <v>109</v>
      </c>
      <c r="EY18" s="156">
        <v>109</v>
      </c>
      <c r="EZ18" s="156">
        <v>0</v>
      </c>
      <c r="FA18" s="156">
        <v>0</v>
      </c>
      <c r="FB18" s="162">
        <v>1</v>
      </c>
      <c r="FC18" s="158">
        <f t="shared" si="15"/>
        <v>0</v>
      </c>
      <c r="FD18" s="157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6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7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18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19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0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1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2"/>
        <v>0</v>
      </c>
      <c r="HH18" s="157"/>
      <c r="HI18" s="157"/>
      <c r="HJ18" s="157"/>
      <c r="HK18" s="157"/>
      <c r="HL18" s="157"/>
      <c r="HM18" s="157"/>
      <c r="HO18" s="157"/>
      <c r="HP18" s="157"/>
      <c r="HQ18" s="157"/>
      <c r="HR18" s="157"/>
      <c r="HS18" s="157"/>
      <c r="HT18" s="157"/>
      <c r="HU18" s="158"/>
      <c r="HV18" s="157"/>
      <c r="HW18" s="157"/>
      <c r="HX18" s="157"/>
      <c r="HY18" s="157"/>
      <c r="HZ18" s="157"/>
      <c r="IA18" s="157"/>
      <c r="IB18" s="157"/>
      <c r="IC18" s="157"/>
      <c r="ID18" s="157"/>
      <c r="IE18" s="157"/>
      <c r="IF18" s="157"/>
      <c r="IG18" s="157"/>
      <c r="IH18" s="157"/>
      <c r="II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3"/>
        <v>1</v>
      </c>
      <c r="IR18" s="158">
        <f t="shared" si="24"/>
        <v>0</v>
      </c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5"/>
        <v>1</v>
      </c>
      <c r="IZ18" s="158">
        <f t="shared" si="26"/>
        <v>0</v>
      </c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7"/>
        <v>1</v>
      </c>
      <c r="JH18" s="158">
        <f t="shared" si="28"/>
        <v>0</v>
      </c>
      <c r="JJ18" s="157" t="s">
        <v>33</v>
      </c>
      <c r="JK18" s="157">
        <v>109</v>
      </c>
      <c r="JL18" s="157">
        <v>109</v>
      </c>
      <c r="JM18" s="157">
        <v>0</v>
      </c>
      <c r="JN18" s="157">
        <v>0</v>
      </c>
      <c r="JO18" s="158">
        <v>1</v>
      </c>
      <c r="JP18" s="158">
        <f t="shared" si="29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0"/>
        <v>1</v>
      </c>
      <c r="JX18" s="158">
        <f t="shared" si="31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2"/>
        <v>1</v>
      </c>
      <c r="KF18" s="158">
        <f t="shared" si="33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4"/>
        <v>1</v>
      </c>
      <c r="KN18" s="158">
        <f t="shared" si="35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6"/>
        <v>1</v>
      </c>
      <c r="KV18" s="158">
        <f t="shared" si="37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38"/>
        <v>1</v>
      </c>
      <c r="LD18" s="158">
        <f t="shared" si="39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0"/>
        <v>1</v>
      </c>
      <c r="LL18" s="158">
        <f t="shared" si="41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2"/>
        <v>1</v>
      </c>
      <c r="LT18" s="158">
        <f t="shared" si="43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4"/>
        <v>1</v>
      </c>
      <c r="MB18" s="158">
        <f t="shared" si="45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6"/>
        <v>1</v>
      </c>
      <c r="MJ18" s="158">
        <f t="shared" si="47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48"/>
        <v>1</v>
      </c>
      <c r="MR18" s="158">
        <f t="shared" si="49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0"/>
        <v>1</v>
      </c>
      <c r="MZ18" s="158">
        <f t="shared" si="51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2"/>
        <v>1</v>
      </c>
      <c r="NH18" s="158">
        <f t="shared" si="53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4"/>
        <v>1</v>
      </c>
      <c r="NP18" s="158">
        <f t="shared" si="55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6"/>
        <v>1</v>
      </c>
      <c r="NX18" s="158">
        <f t="shared" si="57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58"/>
        <v>1</v>
      </c>
      <c r="OF18" s="158">
        <f t="shared" si="59"/>
        <v>0</v>
      </c>
      <c r="OG18" s="157"/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0"/>
        <v>1</v>
      </c>
      <c r="ON18" s="158">
        <f t="shared" si="61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2"/>
        <v>1</v>
      </c>
      <c r="OV18" s="158">
        <f t="shared" si="63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4"/>
        <v>1</v>
      </c>
      <c r="PD18" s="158">
        <f t="shared" si="65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6"/>
        <v>1</v>
      </c>
      <c r="PL18" s="158">
        <f t="shared" si="67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68"/>
        <v>1</v>
      </c>
      <c r="PT18" s="158">
        <f t="shared" si="69"/>
        <v>0</v>
      </c>
      <c r="PV18" s="157" t="s">
        <v>33</v>
      </c>
      <c r="PW18" s="157">
        <v>109</v>
      </c>
      <c r="PX18" s="157">
        <v>109</v>
      </c>
      <c r="PY18" s="157">
        <v>0</v>
      </c>
      <c r="PZ18" s="157">
        <v>0</v>
      </c>
      <c r="QA18" s="158">
        <f t="shared" si="70"/>
        <v>1</v>
      </c>
      <c r="QB18" s="158">
        <f t="shared" si="71"/>
        <v>0</v>
      </c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1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2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3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4"/>
        <v>0</v>
      </c>
      <c r="AO19" s="2" t="s">
        <v>34</v>
      </c>
      <c r="AP19" s="2">
        <v>54</v>
      </c>
      <c r="AQ19" s="2">
        <v>1</v>
      </c>
      <c r="AR19" s="2">
        <v>53</v>
      </c>
      <c r="AS19" s="2">
        <v>0</v>
      </c>
      <c r="AT19" s="4">
        <v>0.02</v>
      </c>
      <c r="AU19" s="4">
        <f t="shared" si="5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6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7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f t="shared" si="72"/>
        <v>1.8518518518518517E-2</v>
      </c>
      <c r="BS19" s="4">
        <f t="shared" si="8"/>
        <v>-1.4814814814814829E-3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v>0.02</v>
      </c>
      <c r="CA19" s="4">
        <f t="shared" si="9"/>
        <v>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10"/>
        <v>0</v>
      </c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1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2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0"/>
        <v>-0.42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3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f t="shared" si="73"/>
        <v>1.8518518518518517E-2</v>
      </c>
      <c r="EE19" s="4">
        <f t="shared" si="14"/>
        <v>-1.4814814814814829E-3</v>
      </c>
      <c r="EG19" s="139" t="s">
        <v>34</v>
      </c>
      <c r="EH19" s="139">
        <v>54</v>
      </c>
      <c r="EI19" s="139">
        <v>1</v>
      </c>
      <c r="EJ19" s="139">
        <v>53</v>
      </c>
      <c r="EK19" s="139">
        <v>0</v>
      </c>
      <c r="EL19" s="140">
        <v>0.02</v>
      </c>
      <c r="EM19" s="140">
        <v>0</v>
      </c>
      <c r="EN19" s="138"/>
      <c r="EO19" s="138" t="s">
        <v>34</v>
      </c>
      <c r="EP19" s="138">
        <v>54</v>
      </c>
      <c r="EQ19" s="138">
        <v>1</v>
      </c>
      <c r="ER19" s="138">
        <v>53</v>
      </c>
      <c r="ES19" s="138">
        <v>0</v>
      </c>
      <c r="ET19" s="143">
        <v>0.02</v>
      </c>
      <c r="EU19" s="140">
        <v>0</v>
      </c>
      <c r="EV19" s="130"/>
      <c r="EW19" s="156" t="s">
        <v>34</v>
      </c>
      <c r="EX19" s="156">
        <v>54</v>
      </c>
      <c r="EY19" s="156">
        <v>1</v>
      </c>
      <c r="EZ19" s="156">
        <v>53</v>
      </c>
      <c r="FA19" s="156">
        <v>0</v>
      </c>
      <c r="FB19" s="162">
        <v>0.02</v>
      </c>
      <c r="FC19" s="158">
        <f t="shared" si="15"/>
        <v>0</v>
      </c>
      <c r="FD19" s="157"/>
      <c r="FE19" s="156" t="s">
        <v>34</v>
      </c>
      <c r="FF19" s="156">
        <v>203</v>
      </c>
      <c r="FG19" s="156">
        <v>8</v>
      </c>
      <c r="FH19" s="156">
        <v>191</v>
      </c>
      <c r="FI19" s="156">
        <v>4</v>
      </c>
      <c r="FJ19" s="162">
        <v>0.04</v>
      </c>
      <c r="FK19" s="158">
        <f t="shared" si="16"/>
        <v>0.02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7"/>
        <v>0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18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19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0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1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2"/>
        <v>0</v>
      </c>
      <c r="HH19" s="157"/>
      <c r="HI19" s="157"/>
      <c r="HJ19" s="157"/>
      <c r="HK19" s="157"/>
      <c r="HL19" s="157"/>
      <c r="HM19" s="157"/>
      <c r="HO19" s="157"/>
      <c r="HP19" s="157"/>
      <c r="HQ19" s="157"/>
      <c r="HR19" s="157"/>
      <c r="HS19" s="157"/>
      <c r="HT19" s="157"/>
      <c r="HU19" s="158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3"/>
        <v>3.9408866995073892E-2</v>
      </c>
      <c r="IR19" s="158">
        <f t="shared" si="24"/>
        <v>-5.9113300492610876E-4</v>
      </c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5"/>
        <v>3.9408866995073892E-2</v>
      </c>
      <c r="IZ19" s="158">
        <f t="shared" si="26"/>
        <v>0</v>
      </c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7"/>
        <v>3.9408866995073892E-2</v>
      </c>
      <c r="JH19" s="158">
        <f t="shared" si="28"/>
        <v>0</v>
      </c>
      <c r="JJ19" s="157" t="s">
        <v>34</v>
      </c>
      <c r="JK19" s="157">
        <v>203</v>
      </c>
      <c r="JL19" s="157">
        <v>8</v>
      </c>
      <c r="JM19" s="157">
        <v>191</v>
      </c>
      <c r="JN19" s="157">
        <v>4</v>
      </c>
      <c r="JO19" s="158">
        <v>0.04</v>
      </c>
      <c r="JP19" s="158">
        <f t="shared" si="29"/>
        <v>5.9113300492610876E-4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0"/>
        <v>3.9408866995073892E-2</v>
      </c>
      <c r="JX19" s="158">
        <f t="shared" si="31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2"/>
        <v>3.9408866995073892E-2</v>
      </c>
      <c r="KF19" s="158">
        <f t="shared" si="33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4"/>
        <v>3.9408866995073892E-2</v>
      </c>
      <c r="KN19" s="158">
        <f t="shared" si="35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6"/>
        <v>3.9408866995073892E-2</v>
      </c>
      <c r="KV19" s="158">
        <f t="shared" si="37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38"/>
        <v>3.9408866995073892E-2</v>
      </c>
      <c r="LD19" s="158">
        <f t="shared" si="39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0"/>
        <v>3.9408866995073892E-2</v>
      </c>
      <c r="LL19" s="158">
        <f t="shared" si="41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2"/>
        <v>3.9408866995073892E-2</v>
      </c>
      <c r="LT19" s="158">
        <f t="shared" si="43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4"/>
        <v>3.9408866995073892E-2</v>
      </c>
      <c r="MB19" s="158">
        <f t="shared" si="45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6"/>
        <v>3.9408866995073892E-2</v>
      </c>
      <c r="MJ19" s="158">
        <f t="shared" si="47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48"/>
        <v>3.9408866995073892E-2</v>
      </c>
      <c r="MR19" s="158">
        <f t="shared" si="49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0"/>
        <v>3.9408866995073892E-2</v>
      </c>
      <c r="MZ19" s="158">
        <f t="shared" si="51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2"/>
        <v>3.9408866995073892E-2</v>
      </c>
      <c r="NH19" s="158">
        <f t="shared" si="53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4"/>
        <v>3.9408866995073892E-2</v>
      </c>
      <c r="NP19" s="158">
        <f t="shared" si="55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6"/>
        <v>3.9408866995073892E-2</v>
      </c>
      <c r="NX19" s="158">
        <f t="shared" si="57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58"/>
        <v>3.9408866995073892E-2</v>
      </c>
      <c r="OF19" s="158">
        <f t="shared" si="59"/>
        <v>0</v>
      </c>
      <c r="OG19" s="157"/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0"/>
        <v>3.9408866995073892E-2</v>
      </c>
      <c r="ON19" s="158">
        <f t="shared" si="61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2"/>
        <v>3.9408866995073892E-2</v>
      </c>
      <c r="OV19" s="158">
        <f t="shared" si="63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4"/>
        <v>3.9408866995073892E-2</v>
      </c>
      <c r="PD19" s="158">
        <f t="shared" si="65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6"/>
        <v>3.9408866995073892E-2</v>
      </c>
      <c r="PL19" s="158">
        <f t="shared" si="67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68"/>
        <v>3.9408866995073892E-2</v>
      </c>
      <c r="PT19" s="158">
        <f t="shared" si="69"/>
        <v>0</v>
      </c>
      <c r="PV19" s="157" t="s">
        <v>34</v>
      </c>
      <c r="PW19" s="157">
        <v>203</v>
      </c>
      <c r="PX19" s="157">
        <v>8</v>
      </c>
      <c r="PY19" s="157">
        <v>191</v>
      </c>
      <c r="PZ19" s="157">
        <v>4</v>
      </c>
      <c r="QA19" s="158">
        <f t="shared" si="70"/>
        <v>3.9408866995073892E-2</v>
      </c>
      <c r="QB19" s="158">
        <f t="shared" si="71"/>
        <v>0</v>
      </c>
    </row>
    <row r="20" spans="1:444" ht="15">
      <c r="A20" s="2" t="s">
        <v>35</v>
      </c>
      <c r="B20" s="2">
        <v>30</v>
      </c>
      <c r="C20" s="2">
        <v>3</v>
      </c>
      <c r="D20" s="2">
        <v>21</v>
      </c>
      <c r="E20" s="2">
        <v>6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1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2"/>
        <v>0</v>
      </c>
      <c r="Y20" s="2" t="s">
        <v>35</v>
      </c>
      <c r="Z20" s="2">
        <v>48</v>
      </c>
      <c r="AA20" s="2">
        <v>21</v>
      </c>
      <c r="AB20" s="2">
        <v>21</v>
      </c>
      <c r="AC20" s="2">
        <v>6</v>
      </c>
      <c r="AD20" s="4">
        <v>0.44</v>
      </c>
      <c r="AE20" s="4">
        <f t="shared" si="3"/>
        <v>0.33999999999999997</v>
      </c>
      <c r="AG20" s="2" t="s">
        <v>35</v>
      </c>
      <c r="AH20" s="2">
        <v>48</v>
      </c>
      <c r="AI20" s="2">
        <v>21</v>
      </c>
      <c r="AJ20" s="2">
        <v>21</v>
      </c>
      <c r="AK20" s="2">
        <v>6</v>
      </c>
      <c r="AL20" s="4">
        <v>0.44</v>
      </c>
      <c r="AM20" s="4">
        <f t="shared" si="4"/>
        <v>0</v>
      </c>
      <c r="AO20" s="2" t="s">
        <v>35</v>
      </c>
      <c r="AP20" s="2">
        <v>48</v>
      </c>
      <c r="AQ20" s="2">
        <v>21</v>
      </c>
      <c r="AR20" s="2">
        <v>21</v>
      </c>
      <c r="AS20" s="2">
        <v>6</v>
      </c>
      <c r="AT20" s="4">
        <v>0.44</v>
      </c>
      <c r="AU20" s="4">
        <f t="shared" si="5"/>
        <v>0</v>
      </c>
      <c r="AW20" s="2" t="s">
        <v>35</v>
      </c>
      <c r="AX20" s="2">
        <v>48</v>
      </c>
      <c r="AY20" s="2">
        <v>21</v>
      </c>
      <c r="AZ20" s="2">
        <v>21</v>
      </c>
      <c r="BA20" s="2">
        <v>6</v>
      </c>
      <c r="BB20" s="4">
        <v>0.44</v>
      </c>
      <c r="BC20" s="4">
        <f t="shared" si="6"/>
        <v>0</v>
      </c>
      <c r="BE20" s="2" t="s">
        <v>35</v>
      </c>
      <c r="BF20" s="2">
        <v>48</v>
      </c>
      <c r="BG20" s="2">
        <v>21</v>
      </c>
      <c r="BH20" s="2">
        <v>21</v>
      </c>
      <c r="BI20" s="2">
        <v>6</v>
      </c>
      <c r="BJ20" s="4">
        <v>0.44</v>
      </c>
      <c r="BK20" s="4">
        <f t="shared" si="7"/>
        <v>0</v>
      </c>
      <c r="BM20" s="2" t="s">
        <v>35</v>
      </c>
      <c r="BN20" s="2">
        <v>48</v>
      </c>
      <c r="BO20" s="2">
        <v>21</v>
      </c>
      <c r="BP20" s="2">
        <v>21</v>
      </c>
      <c r="BQ20" s="2">
        <v>6</v>
      </c>
      <c r="BR20" s="4">
        <f t="shared" si="72"/>
        <v>0.4375</v>
      </c>
      <c r="BS20" s="4">
        <f t="shared" si="8"/>
        <v>-2.5000000000000022E-3</v>
      </c>
      <c r="BU20" s="2" t="s">
        <v>35</v>
      </c>
      <c r="BV20" s="2">
        <v>48</v>
      </c>
      <c r="BW20" s="2">
        <v>21</v>
      </c>
      <c r="BX20" s="2">
        <v>21</v>
      </c>
      <c r="BY20" s="2">
        <v>6</v>
      </c>
      <c r="BZ20" s="4">
        <v>0.44</v>
      </c>
      <c r="CA20" s="4">
        <f t="shared" si="9"/>
        <v>2.5000000000000022E-3</v>
      </c>
      <c r="CC20" s="2" t="s">
        <v>35</v>
      </c>
      <c r="CD20" s="2">
        <v>48</v>
      </c>
      <c r="CE20" s="2">
        <v>21</v>
      </c>
      <c r="CF20" s="2">
        <v>21</v>
      </c>
      <c r="CG20" s="2">
        <v>6</v>
      </c>
      <c r="CH20" s="4">
        <v>0.44</v>
      </c>
      <c r="CI20" s="4">
        <f t="shared" si="10"/>
        <v>0</v>
      </c>
      <c r="CK20" s="2" t="s">
        <v>35</v>
      </c>
      <c r="CL20" s="2">
        <v>48</v>
      </c>
      <c r="CM20" s="2">
        <v>20</v>
      </c>
      <c r="CN20" s="7">
        <v>22</v>
      </c>
      <c r="CO20" s="2">
        <v>6</v>
      </c>
      <c r="CP20" s="4">
        <v>0.42</v>
      </c>
      <c r="CQ20" s="4">
        <f t="shared" si="11"/>
        <v>-2.0000000000000018E-2</v>
      </c>
      <c r="CR20" s="2" t="s">
        <v>204</v>
      </c>
      <c r="CS20" s="2" t="s">
        <v>35</v>
      </c>
      <c r="CT20" s="2">
        <v>48</v>
      </c>
      <c r="CU20" s="2">
        <v>21</v>
      </c>
      <c r="CV20" s="2">
        <v>21</v>
      </c>
      <c r="CW20" s="2">
        <v>6</v>
      </c>
      <c r="CX20" s="4">
        <v>0.44</v>
      </c>
      <c r="CY20" s="4">
        <f t="shared" si="12"/>
        <v>2.0000000000000018E-2</v>
      </c>
      <c r="DA20" s="2" t="s">
        <v>35</v>
      </c>
      <c r="DB20" s="2">
        <v>48</v>
      </c>
      <c r="DC20" s="2">
        <v>21</v>
      </c>
      <c r="DD20" s="2">
        <v>21</v>
      </c>
      <c r="DE20" s="2">
        <v>6</v>
      </c>
      <c r="DF20" s="4">
        <v>0.44</v>
      </c>
      <c r="DG20" s="4">
        <v>0</v>
      </c>
      <c r="DI20" s="2" t="s">
        <v>35</v>
      </c>
      <c r="DJ20" s="2">
        <v>48</v>
      </c>
      <c r="DK20" s="2">
        <v>21</v>
      </c>
      <c r="DL20" s="2">
        <v>21</v>
      </c>
      <c r="DM20" s="2">
        <v>6</v>
      </c>
      <c r="DN20" s="4">
        <v>0.44</v>
      </c>
      <c r="DO20" s="4">
        <f t="shared" si="0"/>
        <v>8.6153846153846136E-2</v>
      </c>
      <c r="DQ20" s="2" t="s">
        <v>35</v>
      </c>
      <c r="DR20" s="2">
        <v>48</v>
      </c>
      <c r="DS20" s="2">
        <v>21</v>
      </c>
      <c r="DT20" s="2">
        <v>21</v>
      </c>
      <c r="DU20" s="2">
        <v>6</v>
      </c>
      <c r="DV20" s="4">
        <v>0.44</v>
      </c>
      <c r="DW20" s="4">
        <f t="shared" si="13"/>
        <v>0</v>
      </c>
      <c r="DY20" s="2" t="s">
        <v>35</v>
      </c>
      <c r="DZ20" s="2">
        <v>48</v>
      </c>
      <c r="EA20" s="2">
        <v>21</v>
      </c>
      <c r="EB20" s="2">
        <v>21</v>
      </c>
      <c r="EC20" s="2">
        <v>6</v>
      </c>
      <c r="ED20" s="4">
        <f t="shared" si="73"/>
        <v>0.4375</v>
      </c>
      <c r="EE20" s="4">
        <f t="shared" si="14"/>
        <v>-2.5000000000000022E-3</v>
      </c>
      <c r="EG20" s="139" t="s">
        <v>35</v>
      </c>
      <c r="EH20" s="139">
        <v>48</v>
      </c>
      <c r="EI20" s="139">
        <v>21</v>
      </c>
      <c r="EJ20" s="139">
        <v>21</v>
      </c>
      <c r="EK20" s="139">
        <v>6</v>
      </c>
      <c r="EL20" s="140">
        <v>0.44</v>
      </c>
      <c r="EM20" s="140">
        <v>0</v>
      </c>
      <c r="EN20" s="138"/>
      <c r="EO20" s="138" t="s">
        <v>35</v>
      </c>
      <c r="EP20" s="138">
        <v>48</v>
      </c>
      <c r="EQ20" s="138">
        <v>21</v>
      </c>
      <c r="ER20" s="138">
        <v>21</v>
      </c>
      <c r="ES20" s="138">
        <v>6</v>
      </c>
      <c r="ET20" s="143">
        <v>0.44</v>
      </c>
      <c r="EU20" s="140">
        <v>0</v>
      </c>
      <c r="EV20" s="130"/>
      <c r="EW20" s="156" t="s">
        <v>35</v>
      </c>
      <c r="EX20" s="156">
        <v>48</v>
      </c>
      <c r="EY20" s="156">
        <v>21</v>
      </c>
      <c r="EZ20" s="156">
        <v>21</v>
      </c>
      <c r="FA20" s="156">
        <v>6</v>
      </c>
      <c r="FB20" s="162">
        <v>0.44</v>
      </c>
      <c r="FC20" s="158">
        <f t="shared" si="15"/>
        <v>0</v>
      </c>
      <c r="FD20" s="157"/>
      <c r="FE20" s="156" t="s">
        <v>35</v>
      </c>
      <c r="FF20" s="156">
        <v>48</v>
      </c>
      <c r="FG20" s="156">
        <v>20</v>
      </c>
      <c r="FH20" s="156">
        <v>22</v>
      </c>
      <c r="FI20" s="156">
        <v>6</v>
      </c>
      <c r="FJ20" s="162">
        <v>0.42</v>
      </c>
      <c r="FK20" s="158">
        <f t="shared" si="16"/>
        <v>-2.0000000000000018E-2</v>
      </c>
      <c r="FL20" s="157" t="s">
        <v>119</v>
      </c>
      <c r="FM20" s="156" t="s">
        <v>35</v>
      </c>
      <c r="FN20" s="156">
        <v>48</v>
      </c>
      <c r="FO20" s="156">
        <v>21</v>
      </c>
      <c r="FP20" s="156">
        <v>21</v>
      </c>
      <c r="FQ20" s="156">
        <v>6</v>
      </c>
      <c r="FR20" s="162">
        <v>0.44</v>
      </c>
      <c r="FS20" s="158">
        <f t="shared" si="17"/>
        <v>2.0000000000000018E-2</v>
      </c>
      <c r="FT20" s="157"/>
      <c r="FU20" s="156" t="s">
        <v>35</v>
      </c>
      <c r="FV20" s="156">
        <v>48</v>
      </c>
      <c r="FW20" s="156">
        <v>21</v>
      </c>
      <c r="FX20" s="156">
        <v>21</v>
      </c>
      <c r="FY20" s="156">
        <v>6</v>
      </c>
      <c r="FZ20" s="162">
        <v>0.44</v>
      </c>
      <c r="GA20" s="158">
        <f t="shared" si="18"/>
        <v>0</v>
      </c>
      <c r="GB20" s="157"/>
      <c r="GC20" s="156" t="s">
        <v>35</v>
      </c>
      <c r="GD20" s="156">
        <v>48</v>
      </c>
      <c r="GE20" s="156">
        <v>21</v>
      </c>
      <c r="GF20" s="156">
        <v>21</v>
      </c>
      <c r="GG20" s="156">
        <v>6</v>
      </c>
      <c r="GH20" s="162">
        <v>0.44</v>
      </c>
      <c r="GI20" s="158">
        <f t="shared" si="19"/>
        <v>0</v>
      </c>
      <c r="GJ20" s="157"/>
      <c r="GK20" s="156" t="s">
        <v>35</v>
      </c>
      <c r="GL20" s="156">
        <v>48</v>
      </c>
      <c r="GM20" s="156">
        <v>21</v>
      </c>
      <c r="GN20" s="156">
        <v>21</v>
      </c>
      <c r="GO20" s="156">
        <v>6</v>
      </c>
      <c r="GP20" s="162">
        <v>0.44</v>
      </c>
      <c r="GQ20" s="158">
        <f t="shared" si="20"/>
        <v>0</v>
      </c>
      <c r="GR20" s="157"/>
      <c r="GS20" s="156" t="s">
        <v>35</v>
      </c>
      <c r="GT20" s="156">
        <v>48</v>
      </c>
      <c r="GU20" s="156">
        <v>21</v>
      </c>
      <c r="GV20" s="156">
        <v>21</v>
      </c>
      <c r="GW20" s="156">
        <v>6</v>
      </c>
      <c r="GX20" s="162">
        <v>0.44</v>
      </c>
      <c r="GY20" s="158">
        <f t="shared" si="21"/>
        <v>0</v>
      </c>
      <c r="GZ20" s="157"/>
      <c r="HA20" s="156" t="s">
        <v>35</v>
      </c>
      <c r="HB20" s="156">
        <v>48</v>
      </c>
      <c r="HC20" s="156">
        <v>21</v>
      </c>
      <c r="HD20" s="156">
        <v>21</v>
      </c>
      <c r="HE20" s="156">
        <v>6</v>
      </c>
      <c r="HF20" s="162">
        <v>0.44</v>
      </c>
      <c r="HG20" s="158">
        <f t="shared" si="22"/>
        <v>0</v>
      </c>
      <c r="HH20" s="157"/>
      <c r="HI20" s="157"/>
      <c r="HJ20" s="157"/>
      <c r="HK20" s="157"/>
      <c r="HL20" s="157"/>
      <c r="HM20" s="157"/>
      <c r="HO20" s="157"/>
      <c r="HP20" s="157"/>
      <c r="HQ20" s="157"/>
      <c r="HR20" s="157"/>
      <c r="HS20" s="157"/>
      <c r="HT20" s="157"/>
      <c r="HU20" s="158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L20" s="157" t="s">
        <v>35</v>
      </c>
      <c r="IM20" s="157">
        <v>48</v>
      </c>
      <c r="IN20" s="157">
        <v>21</v>
      </c>
      <c r="IO20" s="157">
        <v>21</v>
      </c>
      <c r="IP20" s="157">
        <v>6</v>
      </c>
      <c r="IQ20" s="158">
        <f t="shared" si="23"/>
        <v>0.4375</v>
      </c>
      <c r="IR20" s="158">
        <f t="shared" si="24"/>
        <v>-2.5000000000000022E-3</v>
      </c>
      <c r="IT20" s="157" t="s">
        <v>35</v>
      </c>
      <c r="IU20" s="157">
        <v>48</v>
      </c>
      <c r="IV20" s="157">
        <v>21</v>
      </c>
      <c r="IW20" s="157">
        <v>21</v>
      </c>
      <c r="IX20" s="157">
        <v>6</v>
      </c>
      <c r="IY20" s="158">
        <f t="shared" si="25"/>
        <v>0.4375</v>
      </c>
      <c r="IZ20" s="158">
        <f t="shared" si="26"/>
        <v>0</v>
      </c>
      <c r="JB20" s="157" t="s">
        <v>35</v>
      </c>
      <c r="JC20" s="157">
        <v>48</v>
      </c>
      <c r="JD20" s="157">
        <v>21</v>
      </c>
      <c r="JE20" s="157">
        <v>21</v>
      </c>
      <c r="JF20" s="157">
        <v>6</v>
      </c>
      <c r="JG20" s="158">
        <f t="shared" si="27"/>
        <v>0.4375</v>
      </c>
      <c r="JH20" s="158">
        <f t="shared" si="28"/>
        <v>0</v>
      </c>
      <c r="JJ20" s="157" t="s">
        <v>35</v>
      </c>
      <c r="JK20" s="157">
        <v>48</v>
      </c>
      <c r="JL20" s="157">
        <v>0</v>
      </c>
      <c r="JM20" s="157">
        <v>0</v>
      </c>
      <c r="JN20" s="157">
        <v>48</v>
      </c>
      <c r="JO20" s="158">
        <v>0</v>
      </c>
      <c r="JP20" s="158">
        <f t="shared" si="29"/>
        <v>-0.4375</v>
      </c>
      <c r="JR20" s="157" t="s">
        <v>35</v>
      </c>
      <c r="JS20" s="157">
        <v>48</v>
      </c>
      <c r="JT20" s="157">
        <v>21</v>
      </c>
      <c r="JU20" s="157">
        <v>21</v>
      </c>
      <c r="JV20" s="157">
        <v>6</v>
      </c>
      <c r="JW20" s="158">
        <f t="shared" si="30"/>
        <v>0.4375</v>
      </c>
      <c r="JX20" s="158">
        <f t="shared" si="31"/>
        <v>0</v>
      </c>
      <c r="JZ20" s="157" t="s">
        <v>35</v>
      </c>
      <c r="KA20" s="157">
        <v>48</v>
      </c>
      <c r="KB20" s="157">
        <v>21</v>
      </c>
      <c r="KC20" s="157">
        <v>21</v>
      </c>
      <c r="KD20" s="157">
        <v>6</v>
      </c>
      <c r="KE20" s="158">
        <f t="shared" si="32"/>
        <v>0.4375</v>
      </c>
      <c r="KF20" s="158">
        <f t="shared" si="33"/>
        <v>0</v>
      </c>
      <c r="KH20" s="157" t="s">
        <v>35</v>
      </c>
      <c r="KI20" s="157">
        <v>48</v>
      </c>
      <c r="KJ20" s="157">
        <v>21</v>
      </c>
      <c r="KK20" s="157">
        <v>21</v>
      </c>
      <c r="KL20" s="157">
        <v>6</v>
      </c>
      <c r="KM20" s="158">
        <f t="shared" si="34"/>
        <v>0.4375</v>
      </c>
      <c r="KN20" s="158">
        <f t="shared" si="35"/>
        <v>0</v>
      </c>
      <c r="KP20" s="157" t="s">
        <v>35</v>
      </c>
      <c r="KQ20" s="157">
        <v>48</v>
      </c>
      <c r="KR20" s="157">
        <v>21</v>
      </c>
      <c r="KS20" s="157">
        <v>21</v>
      </c>
      <c r="KT20" s="157">
        <v>6</v>
      </c>
      <c r="KU20" s="158">
        <f t="shared" si="36"/>
        <v>0.4375</v>
      </c>
      <c r="KV20" s="158">
        <f t="shared" si="37"/>
        <v>0</v>
      </c>
      <c r="KX20" s="157" t="s">
        <v>35</v>
      </c>
      <c r="KY20" s="157">
        <v>48</v>
      </c>
      <c r="KZ20" s="157">
        <v>21</v>
      </c>
      <c r="LA20" s="157">
        <v>21</v>
      </c>
      <c r="LB20" s="157">
        <v>6</v>
      </c>
      <c r="LC20" s="158">
        <f t="shared" si="38"/>
        <v>0.4375</v>
      </c>
      <c r="LD20" s="158">
        <f t="shared" si="39"/>
        <v>0</v>
      </c>
      <c r="LF20" s="157" t="s">
        <v>35</v>
      </c>
      <c r="LG20" s="157">
        <v>48</v>
      </c>
      <c r="LH20" s="157">
        <v>21</v>
      </c>
      <c r="LI20" s="157">
        <v>21</v>
      </c>
      <c r="LJ20" s="157">
        <v>6</v>
      </c>
      <c r="LK20" s="158">
        <f t="shared" si="40"/>
        <v>0.4375</v>
      </c>
      <c r="LL20" s="158">
        <f t="shared" si="41"/>
        <v>0</v>
      </c>
      <c r="LN20" s="157" t="s">
        <v>35</v>
      </c>
      <c r="LO20" s="157">
        <v>48</v>
      </c>
      <c r="LP20" s="157">
        <v>21</v>
      </c>
      <c r="LQ20" s="157">
        <v>21</v>
      </c>
      <c r="LR20" s="157">
        <v>6</v>
      </c>
      <c r="LS20" s="158">
        <f t="shared" si="42"/>
        <v>0.4375</v>
      </c>
      <c r="LT20" s="158">
        <f t="shared" si="43"/>
        <v>0</v>
      </c>
      <c r="LV20" s="157" t="s">
        <v>35</v>
      </c>
      <c r="LW20" s="157">
        <v>48</v>
      </c>
      <c r="LX20" s="157">
        <v>21</v>
      </c>
      <c r="LY20" s="157">
        <v>21</v>
      </c>
      <c r="LZ20" s="157">
        <v>6</v>
      </c>
      <c r="MA20" s="158">
        <f t="shared" si="44"/>
        <v>0.4375</v>
      </c>
      <c r="MB20" s="158">
        <f t="shared" si="45"/>
        <v>0</v>
      </c>
      <c r="MD20" s="157" t="s">
        <v>35</v>
      </c>
      <c r="ME20" s="157">
        <v>48</v>
      </c>
      <c r="MF20" s="157">
        <v>21</v>
      </c>
      <c r="MG20" s="157">
        <v>21</v>
      </c>
      <c r="MH20" s="157">
        <v>6</v>
      </c>
      <c r="MI20" s="158">
        <f t="shared" si="46"/>
        <v>0.4375</v>
      </c>
      <c r="MJ20" s="158">
        <f t="shared" si="47"/>
        <v>0</v>
      </c>
      <c r="ML20" s="157" t="s">
        <v>35</v>
      </c>
      <c r="MM20" s="157">
        <v>48</v>
      </c>
      <c r="MN20" s="157">
        <v>21</v>
      </c>
      <c r="MO20" s="157">
        <v>21</v>
      </c>
      <c r="MP20" s="157">
        <v>6</v>
      </c>
      <c r="MQ20" s="158">
        <f t="shared" si="48"/>
        <v>0.4375</v>
      </c>
      <c r="MR20" s="158">
        <f t="shared" si="49"/>
        <v>0</v>
      </c>
      <c r="MT20" s="157" t="s">
        <v>35</v>
      </c>
      <c r="MU20" s="157">
        <v>48</v>
      </c>
      <c r="MV20" s="157">
        <v>21</v>
      </c>
      <c r="MW20" s="157">
        <v>21</v>
      </c>
      <c r="MX20" s="157">
        <v>6</v>
      </c>
      <c r="MY20" s="158">
        <f t="shared" si="50"/>
        <v>0.4375</v>
      </c>
      <c r="MZ20" s="158">
        <f t="shared" si="51"/>
        <v>0</v>
      </c>
      <c r="NB20" s="157" t="s">
        <v>35</v>
      </c>
      <c r="NC20" s="157">
        <v>48</v>
      </c>
      <c r="ND20" s="157">
        <v>21</v>
      </c>
      <c r="NE20" s="157">
        <v>21</v>
      </c>
      <c r="NF20" s="157">
        <v>6</v>
      </c>
      <c r="NG20" s="158">
        <f t="shared" si="52"/>
        <v>0.4375</v>
      </c>
      <c r="NH20" s="158">
        <f t="shared" si="53"/>
        <v>0</v>
      </c>
      <c r="NJ20" s="157" t="s">
        <v>35</v>
      </c>
      <c r="NK20" s="157">
        <v>48</v>
      </c>
      <c r="NL20" s="157">
        <v>21</v>
      </c>
      <c r="NM20" s="157">
        <v>21</v>
      </c>
      <c r="NN20" s="157">
        <v>6</v>
      </c>
      <c r="NO20" s="158">
        <f t="shared" si="54"/>
        <v>0.4375</v>
      </c>
      <c r="NP20" s="158">
        <f t="shared" si="55"/>
        <v>0</v>
      </c>
      <c r="NR20" s="157" t="s">
        <v>35</v>
      </c>
      <c r="NS20" s="157">
        <v>48</v>
      </c>
      <c r="NT20" s="157">
        <v>21</v>
      </c>
      <c r="NU20" s="157">
        <v>21</v>
      </c>
      <c r="NV20" s="157">
        <v>6</v>
      </c>
      <c r="NW20" s="158">
        <f t="shared" si="56"/>
        <v>0.4375</v>
      </c>
      <c r="NX20" s="158">
        <f t="shared" si="57"/>
        <v>0</v>
      </c>
      <c r="NZ20" s="157" t="s">
        <v>35</v>
      </c>
      <c r="OA20" s="157">
        <v>48</v>
      </c>
      <c r="OB20" s="157">
        <v>21</v>
      </c>
      <c r="OC20" s="157">
        <v>21</v>
      </c>
      <c r="OD20" s="157">
        <v>6</v>
      </c>
      <c r="OE20" s="158">
        <f t="shared" si="58"/>
        <v>0.4375</v>
      </c>
      <c r="OF20" s="158">
        <f t="shared" si="59"/>
        <v>0</v>
      </c>
      <c r="OG20" s="157"/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0"/>
        <v>0.4375</v>
      </c>
      <c r="ON20" s="158">
        <f t="shared" si="61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2"/>
        <v>0.4375</v>
      </c>
      <c r="OV20" s="158">
        <f t="shared" si="63"/>
        <v>0</v>
      </c>
      <c r="OX20" s="157" t="s">
        <v>35</v>
      </c>
      <c r="OY20" s="157">
        <v>48</v>
      </c>
      <c r="OZ20" s="157">
        <v>21</v>
      </c>
      <c r="PA20" s="157">
        <v>21</v>
      </c>
      <c r="PB20" s="157">
        <v>6</v>
      </c>
      <c r="PC20" s="158">
        <f t="shared" si="64"/>
        <v>0.4375</v>
      </c>
      <c r="PD20" s="158">
        <f t="shared" si="65"/>
        <v>0</v>
      </c>
      <c r="PF20" s="157" t="s">
        <v>35</v>
      </c>
      <c r="PG20" s="157">
        <v>48</v>
      </c>
      <c r="PH20" s="157">
        <v>21</v>
      </c>
      <c r="PI20" s="157">
        <v>21</v>
      </c>
      <c r="PJ20" s="157">
        <v>6</v>
      </c>
      <c r="PK20" s="158">
        <f t="shared" si="66"/>
        <v>0.4375</v>
      </c>
      <c r="PL20" s="158">
        <f t="shared" si="67"/>
        <v>0</v>
      </c>
      <c r="PN20" s="157" t="s">
        <v>35</v>
      </c>
      <c r="PO20" s="157">
        <v>48</v>
      </c>
      <c r="PP20" s="157">
        <v>21</v>
      </c>
      <c r="PQ20" s="157">
        <v>21</v>
      </c>
      <c r="PR20" s="157">
        <v>6</v>
      </c>
      <c r="PS20" s="158">
        <f t="shared" si="68"/>
        <v>0.4375</v>
      </c>
      <c r="PT20" s="158">
        <f t="shared" si="69"/>
        <v>0</v>
      </c>
      <c r="PV20" s="157" t="s">
        <v>35</v>
      </c>
      <c r="PW20" s="157">
        <v>48</v>
      </c>
      <c r="PX20" s="157">
        <v>21</v>
      </c>
      <c r="PY20" s="157">
        <v>20</v>
      </c>
      <c r="PZ20" s="157">
        <v>7</v>
      </c>
      <c r="QA20" s="158">
        <f t="shared" si="70"/>
        <v>0.4375</v>
      </c>
      <c r="QB20" s="158">
        <f t="shared" si="71"/>
        <v>0</v>
      </c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1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2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3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4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5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6"/>
        <v>0</v>
      </c>
      <c r="BE21" s="65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f>BG21/BF21</f>
        <v>1</v>
      </c>
      <c r="BK21" s="4">
        <f t="shared" si="7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8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9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10"/>
        <v>0</v>
      </c>
      <c r="CK21" s="114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1"/>
        <v>0</v>
      </c>
      <c r="CS21" s="114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2"/>
        <v>0</v>
      </c>
      <c r="DA21" s="2" t="s">
        <v>36</v>
      </c>
      <c r="DB21" s="2">
        <v>65</v>
      </c>
      <c r="DC21" s="2">
        <v>23</v>
      </c>
      <c r="DD21" s="8">
        <v>2</v>
      </c>
      <c r="DE21" s="8">
        <v>40</v>
      </c>
      <c r="DF21" s="4">
        <v>0.35384615384615387</v>
      </c>
      <c r="DG21" s="4">
        <v>-0.64615384615384608</v>
      </c>
      <c r="DH21" s="2" t="s">
        <v>119</v>
      </c>
      <c r="DI21" s="2" t="s">
        <v>36</v>
      </c>
      <c r="DJ21" s="2">
        <v>65</v>
      </c>
      <c r="DK21" s="2">
        <v>23</v>
      </c>
      <c r="DL21" s="7">
        <v>2</v>
      </c>
      <c r="DM21" s="7">
        <v>40</v>
      </c>
      <c r="DN21" s="4">
        <v>0.35</v>
      </c>
      <c r="DO21" s="4">
        <f t="shared" si="0"/>
        <v>-0.65</v>
      </c>
      <c r="DP21" s="2" t="s">
        <v>243</v>
      </c>
      <c r="DQ21" s="65" t="s">
        <v>36</v>
      </c>
      <c r="DR21" s="2">
        <v>25</v>
      </c>
      <c r="DS21" s="2">
        <v>23</v>
      </c>
      <c r="DT21" s="8">
        <v>2</v>
      </c>
      <c r="DU21" s="8">
        <v>0</v>
      </c>
      <c r="DV21" s="4">
        <f>DS21/DR21</f>
        <v>0.92</v>
      </c>
      <c r="DW21" s="4">
        <f t="shared" si="13"/>
        <v>0.57000000000000006</v>
      </c>
      <c r="DX21" s="2" t="s">
        <v>198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f>EA21/DZ21</f>
        <v>0.92</v>
      </c>
      <c r="EE21" s="4">
        <f t="shared" si="14"/>
        <v>0</v>
      </c>
      <c r="EG21" s="139" t="s">
        <v>36</v>
      </c>
      <c r="EH21" s="139">
        <v>65</v>
      </c>
      <c r="EI21" s="139">
        <v>23</v>
      </c>
      <c r="EJ21" s="141">
        <v>2</v>
      </c>
      <c r="EK21" s="141">
        <v>40</v>
      </c>
      <c r="EL21" s="140">
        <v>0.35</v>
      </c>
      <c r="EM21" s="140">
        <v>0</v>
      </c>
      <c r="EN21" s="139" t="s">
        <v>119</v>
      </c>
      <c r="EO21" s="138" t="s">
        <v>36</v>
      </c>
      <c r="EP21" s="138">
        <v>65</v>
      </c>
      <c r="EQ21" s="138">
        <v>23</v>
      </c>
      <c r="ER21" s="146">
        <v>2</v>
      </c>
      <c r="ES21" s="146">
        <v>40</v>
      </c>
      <c r="ET21" s="143">
        <v>0.35</v>
      </c>
      <c r="EU21" s="140">
        <v>0</v>
      </c>
      <c r="EV21" s="130"/>
      <c r="EW21" s="167" t="s">
        <v>36</v>
      </c>
      <c r="EX21" s="156">
        <v>65</v>
      </c>
      <c r="EY21" s="156">
        <v>23</v>
      </c>
      <c r="EZ21" s="170">
        <v>2</v>
      </c>
      <c r="FA21" s="170">
        <v>40</v>
      </c>
      <c r="FB21" s="162">
        <v>0.35</v>
      </c>
      <c r="FC21" s="158">
        <f t="shared" si="15"/>
        <v>0</v>
      </c>
      <c r="FD21" s="157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6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7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18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19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0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1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2"/>
        <v>0</v>
      </c>
      <c r="HH21" s="157"/>
      <c r="HI21" s="157"/>
      <c r="HJ21" s="157"/>
      <c r="HK21" s="157"/>
      <c r="HL21" s="157"/>
      <c r="HM21" s="157"/>
      <c r="HO21" s="157"/>
      <c r="HP21" s="157"/>
      <c r="HQ21" s="157"/>
      <c r="HR21" s="157"/>
      <c r="HS21" s="157"/>
      <c r="HT21" s="157"/>
      <c r="HU21" s="158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3"/>
        <v>0.92</v>
      </c>
      <c r="IR21" s="158">
        <f t="shared" si="24"/>
        <v>0.57000000000000006</v>
      </c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5"/>
        <v>0.88</v>
      </c>
      <c r="IZ21" s="158">
        <f t="shared" si="26"/>
        <v>-4.0000000000000036E-2</v>
      </c>
      <c r="JB21" s="163" t="s">
        <v>36</v>
      </c>
      <c r="JC21" s="156">
        <v>25</v>
      </c>
      <c r="JD21" s="156">
        <v>22</v>
      </c>
      <c r="JE21" s="170">
        <v>3</v>
      </c>
      <c r="JF21" s="156">
        <v>0</v>
      </c>
      <c r="JG21" s="158">
        <f t="shared" si="27"/>
        <v>0.88</v>
      </c>
      <c r="JH21" s="158">
        <f t="shared" si="28"/>
        <v>0</v>
      </c>
      <c r="JJ21" s="157" t="s">
        <v>36</v>
      </c>
      <c r="JK21" s="157">
        <v>65</v>
      </c>
      <c r="JL21" s="157">
        <v>0</v>
      </c>
      <c r="JM21" s="157">
        <v>0</v>
      </c>
      <c r="JN21" s="157">
        <v>65</v>
      </c>
      <c r="JO21" s="158">
        <v>0</v>
      </c>
      <c r="JP21" s="158">
        <f t="shared" si="29"/>
        <v>-0.88</v>
      </c>
      <c r="JR21" s="161" t="s">
        <v>36</v>
      </c>
      <c r="JS21" s="157">
        <v>25</v>
      </c>
      <c r="JT21" s="157">
        <v>6</v>
      </c>
      <c r="JU21" s="157">
        <v>0</v>
      </c>
      <c r="JV21" s="157">
        <v>19</v>
      </c>
      <c r="JW21" s="158">
        <f t="shared" si="30"/>
        <v>0.24</v>
      </c>
      <c r="JX21" s="158">
        <f t="shared" si="31"/>
        <v>-0.64</v>
      </c>
      <c r="JZ21" s="161" t="s">
        <v>36</v>
      </c>
      <c r="KA21" s="157">
        <v>25</v>
      </c>
      <c r="KB21" s="157">
        <v>22</v>
      </c>
      <c r="KC21" s="157">
        <v>3</v>
      </c>
      <c r="KD21" s="157">
        <v>0</v>
      </c>
      <c r="KE21" s="158">
        <f t="shared" si="32"/>
        <v>0.88</v>
      </c>
      <c r="KF21" s="158">
        <f t="shared" si="33"/>
        <v>0.64</v>
      </c>
      <c r="KH21" s="161" t="s">
        <v>36</v>
      </c>
      <c r="KI21" s="157">
        <v>25</v>
      </c>
      <c r="KJ21" s="157">
        <v>22</v>
      </c>
      <c r="KK21" s="157">
        <v>3</v>
      </c>
      <c r="KL21" s="157">
        <v>0</v>
      </c>
      <c r="KM21" s="158">
        <f t="shared" si="34"/>
        <v>0.88</v>
      </c>
      <c r="KN21" s="158">
        <f t="shared" si="35"/>
        <v>0</v>
      </c>
      <c r="KP21" s="161" t="s">
        <v>36</v>
      </c>
      <c r="KQ21" s="157">
        <v>25</v>
      </c>
      <c r="KR21" s="157">
        <v>22</v>
      </c>
      <c r="KS21" s="157">
        <v>3</v>
      </c>
      <c r="KT21" s="157">
        <v>0</v>
      </c>
      <c r="KU21" s="158">
        <f t="shared" si="36"/>
        <v>0.88</v>
      </c>
      <c r="KV21" s="158">
        <f t="shared" si="37"/>
        <v>0</v>
      </c>
      <c r="KX21" s="161" t="s">
        <v>36</v>
      </c>
      <c r="KY21" s="157">
        <v>25</v>
      </c>
      <c r="KZ21" s="157">
        <v>22</v>
      </c>
      <c r="LA21" s="157">
        <v>3</v>
      </c>
      <c r="LB21" s="157">
        <v>0</v>
      </c>
      <c r="LC21" s="158">
        <f t="shared" si="38"/>
        <v>0.88</v>
      </c>
      <c r="LD21" s="158">
        <f t="shared" si="39"/>
        <v>0</v>
      </c>
      <c r="LF21" s="161" t="s">
        <v>36</v>
      </c>
      <c r="LG21" s="157">
        <v>25</v>
      </c>
      <c r="LH21" s="157">
        <v>22</v>
      </c>
      <c r="LI21" s="157">
        <v>3</v>
      </c>
      <c r="LJ21" s="157">
        <v>0</v>
      </c>
      <c r="LK21" s="158">
        <f t="shared" si="40"/>
        <v>0.88</v>
      </c>
      <c r="LL21" s="158">
        <f t="shared" si="41"/>
        <v>0</v>
      </c>
      <c r="LN21" s="161" t="s">
        <v>36</v>
      </c>
      <c r="LO21" s="157">
        <v>25</v>
      </c>
      <c r="LP21" s="157">
        <v>22</v>
      </c>
      <c r="LQ21" s="157">
        <v>3</v>
      </c>
      <c r="LR21" s="157">
        <v>0</v>
      </c>
      <c r="LS21" s="158">
        <f t="shared" si="42"/>
        <v>0.88</v>
      </c>
      <c r="LT21" s="158">
        <f t="shared" si="43"/>
        <v>0</v>
      </c>
      <c r="LV21" s="161" t="s">
        <v>36</v>
      </c>
      <c r="LW21" s="157">
        <v>25</v>
      </c>
      <c r="LX21" s="157">
        <v>22</v>
      </c>
      <c r="LY21" s="157">
        <v>3</v>
      </c>
      <c r="LZ21" s="157">
        <v>0</v>
      </c>
      <c r="MA21" s="158">
        <f t="shared" si="44"/>
        <v>0.88</v>
      </c>
      <c r="MB21" s="158">
        <f t="shared" si="45"/>
        <v>0</v>
      </c>
      <c r="MD21" s="161" t="s">
        <v>36</v>
      </c>
      <c r="ME21" s="157">
        <v>25</v>
      </c>
      <c r="MF21" s="157">
        <v>22</v>
      </c>
      <c r="MG21" s="157">
        <v>3</v>
      </c>
      <c r="MH21" s="157">
        <v>0</v>
      </c>
      <c r="MI21" s="158">
        <f t="shared" si="46"/>
        <v>0.88</v>
      </c>
      <c r="MJ21" s="158">
        <f t="shared" si="47"/>
        <v>0</v>
      </c>
      <c r="ML21" s="161" t="s">
        <v>36</v>
      </c>
      <c r="MM21" s="157">
        <v>25</v>
      </c>
      <c r="MN21" s="157">
        <v>22</v>
      </c>
      <c r="MO21" s="157">
        <v>3</v>
      </c>
      <c r="MP21" s="157">
        <v>0</v>
      </c>
      <c r="MQ21" s="158">
        <f t="shared" si="48"/>
        <v>0.88</v>
      </c>
      <c r="MR21" s="158">
        <f t="shared" si="49"/>
        <v>0</v>
      </c>
      <c r="MT21" s="161" t="s">
        <v>36</v>
      </c>
      <c r="MU21" s="157">
        <v>25</v>
      </c>
      <c r="MV21" s="157">
        <v>22</v>
      </c>
      <c r="MW21" s="157">
        <v>3</v>
      </c>
      <c r="MX21" s="157">
        <v>0</v>
      </c>
      <c r="MY21" s="158">
        <f t="shared" si="50"/>
        <v>0.88</v>
      </c>
      <c r="MZ21" s="158">
        <f t="shared" si="51"/>
        <v>0</v>
      </c>
      <c r="NB21" s="161" t="s">
        <v>36</v>
      </c>
      <c r="NC21" s="157">
        <v>25</v>
      </c>
      <c r="ND21" s="157">
        <v>22</v>
      </c>
      <c r="NE21" s="157">
        <v>3</v>
      </c>
      <c r="NF21" s="157">
        <v>0</v>
      </c>
      <c r="NG21" s="158">
        <f t="shared" si="52"/>
        <v>0.88</v>
      </c>
      <c r="NH21" s="158">
        <f t="shared" si="53"/>
        <v>0</v>
      </c>
      <c r="NJ21" s="161" t="s">
        <v>36</v>
      </c>
      <c r="NK21" s="157">
        <v>25</v>
      </c>
      <c r="NL21" s="157">
        <v>22</v>
      </c>
      <c r="NM21" s="157">
        <v>3</v>
      </c>
      <c r="NN21" s="157">
        <v>0</v>
      </c>
      <c r="NO21" s="158">
        <f t="shared" si="54"/>
        <v>0.88</v>
      </c>
      <c r="NP21" s="158">
        <f t="shared" si="55"/>
        <v>0</v>
      </c>
      <c r="NR21" s="161" t="s">
        <v>36</v>
      </c>
      <c r="NS21" s="157">
        <v>25</v>
      </c>
      <c r="NT21" s="157">
        <v>22</v>
      </c>
      <c r="NU21" s="157">
        <v>3</v>
      </c>
      <c r="NV21" s="157">
        <v>0</v>
      </c>
      <c r="NW21" s="158">
        <f t="shared" si="56"/>
        <v>0.88</v>
      </c>
      <c r="NX21" s="158">
        <f t="shared" si="57"/>
        <v>0</v>
      </c>
      <c r="NZ21" s="161" t="s">
        <v>36</v>
      </c>
      <c r="OA21" s="157">
        <v>25</v>
      </c>
      <c r="OB21" s="157">
        <v>22</v>
      </c>
      <c r="OC21" s="157">
        <v>3</v>
      </c>
      <c r="OD21" s="157">
        <v>0</v>
      </c>
      <c r="OE21" s="158">
        <f t="shared" si="58"/>
        <v>0.88</v>
      </c>
      <c r="OF21" s="158">
        <f t="shared" si="59"/>
        <v>0</v>
      </c>
      <c r="OG21" s="157"/>
      <c r="OH21" s="161" t="s">
        <v>36</v>
      </c>
      <c r="OI21" s="157">
        <v>25</v>
      </c>
      <c r="OJ21" s="157">
        <v>22</v>
      </c>
      <c r="OK21" s="157">
        <v>3</v>
      </c>
      <c r="OL21" s="157">
        <v>0</v>
      </c>
      <c r="OM21" s="158">
        <f t="shared" si="60"/>
        <v>0.88</v>
      </c>
      <c r="ON21" s="158">
        <f t="shared" si="61"/>
        <v>0</v>
      </c>
      <c r="OP21" s="161" t="s">
        <v>36</v>
      </c>
      <c r="OQ21" s="157">
        <v>25</v>
      </c>
      <c r="OR21" s="157">
        <v>22</v>
      </c>
      <c r="OS21" s="157">
        <v>3</v>
      </c>
      <c r="OT21" s="157">
        <v>0</v>
      </c>
      <c r="OU21" s="158">
        <f t="shared" si="62"/>
        <v>0.88</v>
      </c>
      <c r="OV21" s="158">
        <f t="shared" si="63"/>
        <v>0</v>
      </c>
      <c r="OX21" s="161" t="s">
        <v>36</v>
      </c>
      <c r="OY21" s="157">
        <v>25</v>
      </c>
      <c r="OZ21" s="157">
        <v>22</v>
      </c>
      <c r="PA21" s="157">
        <v>3</v>
      </c>
      <c r="PB21" s="157">
        <v>0</v>
      </c>
      <c r="PC21" s="158">
        <f t="shared" si="64"/>
        <v>0.88</v>
      </c>
      <c r="PD21" s="158">
        <f t="shared" si="65"/>
        <v>0</v>
      </c>
      <c r="PF21" s="161" t="s">
        <v>36</v>
      </c>
      <c r="PG21" s="157">
        <v>25</v>
      </c>
      <c r="PH21" s="157">
        <v>22</v>
      </c>
      <c r="PI21" s="157">
        <v>3</v>
      </c>
      <c r="PJ21" s="157">
        <v>0</v>
      </c>
      <c r="PK21" s="158">
        <f t="shared" si="66"/>
        <v>0.88</v>
      </c>
      <c r="PL21" s="158">
        <f t="shared" si="67"/>
        <v>0</v>
      </c>
      <c r="PN21" s="161" t="s">
        <v>36</v>
      </c>
      <c r="PO21" s="157">
        <v>25</v>
      </c>
      <c r="PP21" s="157">
        <v>22</v>
      </c>
      <c r="PQ21" s="157">
        <v>3</v>
      </c>
      <c r="PR21" s="157">
        <v>0</v>
      </c>
      <c r="PS21" s="158">
        <f t="shared" si="68"/>
        <v>0.88</v>
      </c>
      <c r="PT21" s="158">
        <f t="shared" si="69"/>
        <v>0</v>
      </c>
      <c r="PV21" s="161" t="s">
        <v>36</v>
      </c>
      <c r="PW21" s="157">
        <v>25</v>
      </c>
      <c r="PX21" s="157">
        <v>22</v>
      </c>
      <c r="PY21" s="157">
        <v>3</v>
      </c>
      <c r="PZ21" s="157">
        <v>0</v>
      </c>
      <c r="QA21" s="158">
        <f t="shared" si="70"/>
        <v>0.88</v>
      </c>
      <c r="QB21" s="158">
        <f t="shared" si="71"/>
        <v>0</v>
      </c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1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2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3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4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5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6"/>
        <v>0</v>
      </c>
      <c r="BE22" s="65" t="s">
        <v>37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4">
        <f t="shared" si="7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8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10"/>
        <v>0</v>
      </c>
      <c r="CK22" s="114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1"/>
        <v>0</v>
      </c>
      <c r="CS22" s="114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2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v>1</v>
      </c>
      <c r="DG22" s="4"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0"/>
        <v>1.0000000000000009E-2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3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4"/>
        <v>0</v>
      </c>
      <c r="EG22" s="145" t="s">
        <v>37</v>
      </c>
      <c r="EH22" s="139">
        <v>11</v>
      </c>
      <c r="EI22" s="139">
        <v>11</v>
      </c>
      <c r="EJ22" s="139">
        <v>0</v>
      </c>
      <c r="EK22" s="139">
        <v>0</v>
      </c>
      <c r="EL22" s="140">
        <v>1</v>
      </c>
      <c r="EM22" s="140">
        <v>0</v>
      </c>
      <c r="EN22" s="138"/>
      <c r="EO22" s="144" t="s">
        <v>37</v>
      </c>
      <c r="EP22" s="139">
        <v>11</v>
      </c>
      <c r="EQ22" s="139">
        <v>11</v>
      </c>
      <c r="ER22" s="139">
        <v>0</v>
      </c>
      <c r="ES22" s="139">
        <v>0</v>
      </c>
      <c r="ET22" s="140">
        <v>1</v>
      </c>
      <c r="EU22" s="140">
        <v>0</v>
      </c>
      <c r="EV22" s="130"/>
      <c r="EW22" s="163" t="s">
        <v>37</v>
      </c>
      <c r="EX22" s="157">
        <v>11</v>
      </c>
      <c r="EY22" s="157">
        <v>11</v>
      </c>
      <c r="EZ22" s="157">
        <v>0</v>
      </c>
      <c r="FA22" s="157">
        <v>0</v>
      </c>
      <c r="FB22" s="158">
        <f>EY22/EX22</f>
        <v>1</v>
      </c>
      <c r="FC22" s="158">
        <f t="shared" si="15"/>
        <v>0</v>
      </c>
      <c r="FD22" s="157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f>FG22/FF22</f>
        <v>1</v>
      </c>
      <c r="FK22" s="158">
        <f t="shared" si="16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f>FO22/FN22</f>
        <v>1</v>
      </c>
      <c r="FS22" s="158">
        <f t="shared" si="17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f>FW22/FV22</f>
        <v>1</v>
      </c>
      <c r="GA22" s="158">
        <f t="shared" si="18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f>GE22/GD22</f>
        <v>1</v>
      </c>
      <c r="GI22" s="158">
        <f t="shared" si="19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f>GM22/GL22</f>
        <v>1</v>
      </c>
      <c r="GQ22" s="158">
        <f t="shared" si="20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f>GU22/GT22</f>
        <v>1</v>
      </c>
      <c r="GY22" s="158">
        <f t="shared" si="21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f>HC22/HB22</f>
        <v>1</v>
      </c>
      <c r="HG22" s="158">
        <f t="shared" si="22"/>
        <v>0</v>
      </c>
      <c r="HH22" s="157"/>
      <c r="HI22" s="157"/>
      <c r="HJ22" s="157"/>
      <c r="HK22" s="157"/>
      <c r="HL22" s="157"/>
      <c r="HM22" s="157"/>
      <c r="HO22" s="157"/>
      <c r="HP22" s="157"/>
      <c r="HQ22" s="157"/>
      <c r="HR22" s="157"/>
      <c r="HS22" s="157"/>
      <c r="HT22" s="157"/>
      <c r="HU22" s="158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3"/>
        <v>1</v>
      </c>
      <c r="IR22" s="158">
        <f t="shared" si="24"/>
        <v>0</v>
      </c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5"/>
        <v>1</v>
      </c>
      <c r="IZ22" s="158">
        <f t="shared" si="26"/>
        <v>0</v>
      </c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7"/>
        <v>1</v>
      </c>
      <c r="JH22" s="158">
        <f t="shared" si="28"/>
        <v>0</v>
      </c>
      <c r="JJ22" s="157" t="s">
        <v>37</v>
      </c>
      <c r="JK22" s="157">
        <v>81</v>
      </c>
      <c r="JL22" s="157">
        <v>11</v>
      </c>
      <c r="JM22" s="157">
        <v>0</v>
      </c>
      <c r="JN22" s="157">
        <v>70</v>
      </c>
      <c r="JO22" s="158">
        <v>0.14000000000000001</v>
      </c>
      <c r="JP22" s="158">
        <f t="shared" si="29"/>
        <v>-0.86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0"/>
        <v>1</v>
      </c>
      <c r="JX22" s="158">
        <f t="shared" si="31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2"/>
        <v>1</v>
      </c>
      <c r="KF22" s="158">
        <f t="shared" si="33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4"/>
        <v>1</v>
      </c>
      <c r="KN22" s="158">
        <f t="shared" si="35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6"/>
        <v>1</v>
      </c>
      <c r="KV22" s="158">
        <f t="shared" si="37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38"/>
        <v>1</v>
      </c>
      <c r="LD22" s="158">
        <f t="shared" si="39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0"/>
        <v>1</v>
      </c>
      <c r="LL22" s="158">
        <f t="shared" si="41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2"/>
        <v>1</v>
      </c>
      <c r="LT22" s="158">
        <f t="shared" si="43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4"/>
        <v>1</v>
      </c>
      <c r="MB22" s="158">
        <f t="shared" si="45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6"/>
        <v>1</v>
      </c>
      <c r="MJ22" s="158">
        <f t="shared" si="47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48"/>
        <v>1</v>
      </c>
      <c r="MR22" s="158">
        <f t="shared" si="49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0"/>
        <v>1</v>
      </c>
      <c r="MZ22" s="158">
        <f t="shared" si="51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2"/>
        <v>1</v>
      </c>
      <c r="NH22" s="158">
        <f t="shared" si="53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4"/>
        <v>1</v>
      </c>
      <c r="NP22" s="158">
        <f t="shared" si="55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6"/>
        <v>1</v>
      </c>
      <c r="NX22" s="158">
        <f t="shared" si="57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58"/>
        <v>1</v>
      </c>
      <c r="OF22" s="158">
        <f t="shared" si="59"/>
        <v>0</v>
      </c>
      <c r="OG22" s="157"/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0"/>
        <v>1</v>
      </c>
      <c r="ON22" s="158">
        <f t="shared" si="61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2"/>
        <v>1</v>
      </c>
      <c r="OV22" s="158">
        <f t="shared" si="63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4"/>
        <v>1</v>
      </c>
      <c r="PD22" s="158">
        <f t="shared" si="65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6"/>
        <v>1</v>
      </c>
      <c r="PL22" s="158">
        <f t="shared" si="67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68"/>
        <v>1</v>
      </c>
      <c r="PT22" s="158">
        <f t="shared" si="69"/>
        <v>0</v>
      </c>
      <c r="PV22" s="163" t="s">
        <v>37</v>
      </c>
      <c r="PW22" s="157">
        <v>11</v>
      </c>
      <c r="PX22" s="157">
        <v>11</v>
      </c>
      <c r="PY22" s="157">
        <v>0</v>
      </c>
      <c r="PZ22" s="157">
        <v>0</v>
      </c>
      <c r="QA22" s="158">
        <f t="shared" si="70"/>
        <v>1</v>
      </c>
      <c r="QB22" s="158">
        <f t="shared" si="71"/>
        <v>0</v>
      </c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1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2"/>
        <v>0</v>
      </c>
      <c r="Y23" s="2" t="s">
        <v>38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3"/>
        <v>2.0000000000000018E-2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4"/>
        <v>0</v>
      </c>
      <c r="AO23" s="2" t="s">
        <v>38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5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6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7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2"/>
        <v>0.99319727891156462</v>
      </c>
      <c r="BS23" s="4">
        <f t="shared" si="8"/>
        <v>3.1972789115646272E-3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-3.1972789115646272E-3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10"/>
        <v>0</v>
      </c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1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2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0"/>
        <v>-1.0000000000000009E-2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3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f t="shared" si="73"/>
        <v>0.99319727891156462</v>
      </c>
      <c r="EE23" s="4">
        <f t="shared" si="14"/>
        <v>3.1972789115646272E-3</v>
      </c>
      <c r="EG23" s="139" t="s">
        <v>38</v>
      </c>
      <c r="EH23" s="139">
        <v>147</v>
      </c>
      <c r="EI23" s="139">
        <v>146</v>
      </c>
      <c r="EJ23" s="139">
        <v>1</v>
      </c>
      <c r="EK23" s="139">
        <v>0</v>
      </c>
      <c r="EL23" s="140">
        <v>0.99</v>
      </c>
      <c r="EM23" s="140">
        <v>0</v>
      </c>
      <c r="EN23" s="138"/>
      <c r="EO23" s="138" t="s">
        <v>38</v>
      </c>
      <c r="EP23" s="138">
        <v>147</v>
      </c>
      <c r="EQ23" s="138">
        <v>146</v>
      </c>
      <c r="ER23" s="138">
        <v>1</v>
      </c>
      <c r="ES23" s="138">
        <v>0</v>
      </c>
      <c r="ET23" s="143">
        <v>0.99</v>
      </c>
      <c r="EU23" s="140">
        <v>0</v>
      </c>
      <c r="EV23" s="130"/>
      <c r="EW23" s="156" t="s">
        <v>38</v>
      </c>
      <c r="EX23" s="156">
        <v>147</v>
      </c>
      <c r="EY23" s="156">
        <v>146</v>
      </c>
      <c r="EZ23" s="156">
        <v>1</v>
      </c>
      <c r="FA23" s="156">
        <v>0</v>
      </c>
      <c r="FB23" s="162">
        <v>0.99</v>
      </c>
      <c r="FC23" s="158">
        <f t="shared" si="15"/>
        <v>0</v>
      </c>
      <c r="FD23" s="157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6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7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18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19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0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1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2"/>
        <v>0</v>
      </c>
      <c r="HH23" s="157"/>
      <c r="HI23" s="157"/>
      <c r="HJ23" s="157"/>
      <c r="HK23" s="157"/>
      <c r="HL23" s="157"/>
      <c r="HM23" s="157"/>
      <c r="HO23" s="157"/>
      <c r="HP23" s="157"/>
      <c r="HQ23" s="157"/>
      <c r="HR23" s="157"/>
      <c r="HS23" s="157"/>
      <c r="HT23" s="157"/>
      <c r="HU23" s="158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3"/>
        <v>0.99319727891156462</v>
      </c>
      <c r="IR23" s="158">
        <f t="shared" si="24"/>
        <v>3.1972789115646272E-3</v>
      </c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5"/>
        <v>0.99319727891156462</v>
      </c>
      <c r="IZ23" s="158">
        <f t="shared" si="26"/>
        <v>0</v>
      </c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7"/>
        <v>0.99319727891156462</v>
      </c>
      <c r="JH23" s="158">
        <f t="shared" si="28"/>
        <v>0</v>
      </c>
      <c r="JJ23" s="157" t="s">
        <v>38</v>
      </c>
      <c r="JK23" s="157">
        <v>147</v>
      </c>
      <c r="JL23" s="157">
        <v>146</v>
      </c>
      <c r="JM23" s="157">
        <v>1</v>
      </c>
      <c r="JN23" s="157">
        <v>0</v>
      </c>
      <c r="JO23" s="158">
        <v>0.99</v>
      </c>
      <c r="JP23" s="158">
        <f t="shared" si="29"/>
        <v>-3.1972789115646272E-3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0"/>
        <v>0.99319727891156462</v>
      </c>
      <c r="JX23" s="158">
        <f t="shared" si="31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2"/>
        <v>0.99319727891156462</v>
      </c>
      <c r="KF23" s="158">
        <f t="shared" si="33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4"/>
        <v>0.99319727891156462</v>
      </c>
      <c r="KN23" s="158">
        <f t="shared" si="35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6"/>
        <v>0.99319727891156462</v>
      </c>
      <c r="KV23" s="158">
        <f t="shared" si="37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38"/>
        <v>0.99319727891156462</v>
      </c>
      <c r="LD23" s="158">
        <f t="shared" si="39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0"/>
        <v>0.99319727891156462</v>
      </c>
      <c r="LL23" s="158">
        <f t="shared" si="41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2"/>
        <v>0.99319727891156462</v>
      </c>
      <c r="LT23" s="158">
        <f t="shared" si="43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4"/>
        <v>0.99319727891156462</v>
      </c>
      <c r="MB23" s="158">
        <f t="shared" si="45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6"/>
        <v>0.99319727891156462</v>
      </c>
      <c r="MJ23" s="158">
        <f t="shared" si="47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48"/>
        <v>0.99319727891156462</v>
      </c>
      <c r="MR23" s="158">
        <f t="shared" si="49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0"/>
        <v>0.99319727891156462</v>
      </c>
      <c r="MZ23" s="158">
        <f t="shared" si="51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2"/>
        <v>0.99319727891156462</v>
      </c>
      <c r="NH23" s="158">
        <f t="shared" si="53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4"/>
        <v>0.99319727891156462</v>
      </c>
      <c r="NP23" s="158">
        <f t="shared" si="55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6"/>
        <v>0.99319727891156462</v>
      </c>
      <c r="NX23" s="158">
        <f t="shared" si="57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58"/>
        <v>0.99319727891156462</v>
      </c>
      <c r="OF23" s="158">
        <f t="shared" si="59"/>
        <v>0</v>
      </c>
      <c r="OG23" s="157"/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0"/>
        <v>0.99319727891156462</v>
      </c>
      <c r="ON23" s="158">
        <f t="shared" si="61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2"/>
        <v>0.99319727891156462</v>
      </c>
      <c r="OV23" s="158">
        <f t="shared" si="63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4"/>
        <v>0.99319727891156462</v>
      </c>
      <c r="PD23" s="158">
        <f t="shared" si="65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6"/>
        <v>0.99319727891156462</v>
      </c>
      <c r="PL23" s="158">
        <f t="shared" si="67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68"/>
        <v>0.99319727891156462</v>
      </c>
      <c r="PT23" s="158">
        <f t="shared" si="69"/>
        <v>0</v>
      </c>
      <c r="PV23" s="157" t="s">
        <v>38</v>
      </c>
      <c r="PW23" s="157">
        <v>147</v>
      </c>
      <c r="PX23" s="157">
        <v>146</v>
      </c>
      <c r="PY23" s="157">
        <v>1</v>
      </c>
      <c r="PZ23" s="157">
        <v>0</v>
      </c>
      <c r="QA23" s="158">
        <f t="shared" si="70"/>
        <v>0.99319727891156462</v>
      </c>
      <c r="QB23" s="158">
        <f t="shared" si="71"/>
        <v>0</v>
      </c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1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2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3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4"/>
        <v>0</v>
      </c>
      <c r="AO24" s="2" t="s">
        <v>39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5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6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7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2"/>
        <v>1</v>
      </c>
      <c r="BS24" s="4">
        <f t="shared" si="8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10"/>
        <v>0</v>
      </c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1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2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0"/>
        <v>0.51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3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f t="shared" si="73"/>
        <v>1</v>
      </c>
      <c r="EE24" s="4">
        <f t="shared" si="14"/>
        <v>0</v>
      </c>
      <c r="EG24" s="139" t="s">
        <v>39</v>
      </c>
      <c r="EH24" s="139">
        <v>12</v>
      </c>
      <c r="EI24" s="139">
        <v>12</v>
      </c>
      <c r="EJ24" s="139">
        <v>0</v>
      </c>
      <c r="EK24" s="139">
        <v>0</v>
      </c>
      <c r="EL24" s="140">
        <v>1</v>
      </c>
      <c r="EM24" s="140">
        <v>0</v>
      </c>
      <c r="EN24" s="138"/>
      <c r="EO24" s="138" t="s">
        <v>39</v>
      </c>
      <c r="EP24" s="138">
        <v>12</v>
      </c>
      <c r="EQ24" s="138">
        <v>12</v>
      </c>
      <c r="ER24" s="138">
        <v>0</v>
      </c>
      <c r="ES24" s="138">
        <v>0</v>
      </c>
      <c r="ET24" s="143">
        <v>1</v>
      </c>
      <c r="EU24" s="140">
        <v>0</v>
      </c>
      <c r="EV24" s="130"/>
      <c r="EW24" s="156" t="s">
        <v>39</v>
      </c>
      <c r="EX24" s="156">
        <v>12</v>
      </c>
      <c r="EY24" s="156">
        <v>12</v>
      </c>
      <c r="EZ24" s="156">
        <v>0</v>
      </c>
      <c r="FA24" s="156">
        <v>0</v>
      </c>
      <c r="FB24" s="162">
        <v>1</v>
      </c>
      <c r="FC24" s="158">
        <f t="shared" si="15"/>
        <v>0</v>
      </c>
      <c r="FD24" s="157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6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7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18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19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0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1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2"/>
        <v>0</v>
      </c>
      <c r="HH24" s="157"/>
      <c r="HI24" s="157"/>
      <c r="HJ24" s="157"/>
      <c r="HK24" s="157"/>
      <c r="HL24" s="157"/>
      <c r="HM24" s="157"/>
      <c r="HO24" s="157"/>
      <c r="HP24" s="157"/>
      <c r="HQ24" s="157"/>
      <c r="HR24" s="157"/>
      <c r="HS24" s="157"/>
      <c r="HT24" s="157"/>
      <c r="HU24" s="158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3"/>
        <v>1</v>
      </c>
      <c r="IR24" s="158">
        <f t="shared" si="24"/>
        <v>0</v>
      </c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5"/>
        <v>1</v>
      </c>
      <c r="IZ24" s="158">
        <f t="shared" si="26"/>
        <v>0</v>
      </c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7"/>
        <v>1</v>
      </c>
      <c r="JH24" s="158">
        <f t="shared" si="28"/>
        <v>0</v>
      </c>
      <c r="JJ24" s="157" t="s">
        <v>39</v>
      </c>
      <c r="JK24" s="157">
        <v>12</v>
      </c>
      <c r="JL24" s="157">
        <v>0</v>
      </c>
      <c r="JM24" s="157">
        <v>0</v>
      </c>
      <c r="JN24" s="157">
        <v>12</v>
      </c>
      <c r="JO24" s="158">
        <v>0</v>
      </c>
      <c r="JP24" s="158">
        <f t="shared" si="29"/>
        <v>-1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0"/>
        <v>1</v>
      </c>
      <c r="JX24" s="158">
        <f t="shared" si="31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2"/>
        <v>1</v>
      </c>
      <c r="KF24" s="158">
        <f t="shared" si="33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4"/>
        <v>1</v>
      </c>
      <c r="KN24" s="158">
        <f t="shared" si="35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6"/>
        <v>1</v>
      </c>
      <c r="KV24" s="158">
        <f t="shared" si="37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38"/>
        <v>1</v>
      </c>
      <c r="LD24" s="158">
        <f t="shared" si="39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0"/>
        <v>1</v>
      </c>
      <c r="LL24" s="158">
        <f t="shared" si="41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2"/>
        <v>1</v>
      </c>
      <c r="LT24" s="158">
        <f t="shared" si="43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4"/>
        <v>1</v>
      </c>
      <c r="MB24" s="158">
        <f t="shared" si="45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6"/>
        <v>1</v>
      </c>
      <c r="MJ24" s="158">
        <f t="shared" si="47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48"/>
        <v>1</v>
      </c>
      <c r="MR24" s="158">
        <f t="shared" si="49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0"/>
        <v>1</v>
      </c>
      <c r="MZ24" s="158">
        <f t="shared" si="51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2"/>
        <v>1</v>
      </c>
      <c r="NH24" s="158">
        <f t="shared" si="53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4"/>
        <v>1</v>
      </c>
      <c r="NP24" s="158">
        <f t="shared" si="55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6"/>
        <v>1</v>
      </c>
      <c r="NX24" s="158">
        <f t="shared" si="57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58"/>
        <v>1</v>
      </c>
      <c r="OF24" s="158">
        <f t="shared" si="59"/>
        <v>0</v>
      </c>
      <c r="OG24" s="157"/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0"/>
        <v>1</v>
      </c>
      <c r="ON24" s="158">
        <f t="shared" si="61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2"/>
        <v>1</v>
      </c>
      <c r="OV24" s="158">
        <f t="shared" si="63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4"/>
        <v>1</v>
      </c>
      <c r="PD24" s="158">
        <f t="shared" si="65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6"/>
        <v>1</v>
      </c>
      <c r="PL24" s="158">
        <f t="shared" si="67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68"/>
        <v>1</v>
      </c>
      <c r="PT24" s="158">
        <f t="shared" si="69"/>
        <v>0</v>
      </c>
      <c r="PV24" s="157" t="s">
        <v>39</v>
      </c>
      <c r="PW24" s="157">
        <v>12</v>
      </c>
      <c r="PX24" s="157">
        <v>9</v>
      </c>
      <c r="PY24" s="157">
        <v>3</v>
      </c>
      <c r="PZ24" s="157">
        <v>0</v>
      </c>
      <c r="QA24" s="158">
        <f t="shared" si="70"/>
        <v>0.75</v>
      </c>
      <c r="QB24" s="158">
        <f t="shared" si="71"/>
        <v>-0.25</v>
      </c>
    </row>
    <row r="25" spans="1:444" ht="1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1"/>
        <v>0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2"/>
        <v>0</v>
      </c>
      <c r="Y25" s="2" t="s">
        <v>40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3"/>
        <v>0</v>
      </c>
      <c r="AG25" s="2" t="s">
        <v>40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4"/>
        <v>0</v>
      </c>
      <c r="AO25" s="2" t="s">
        <v>40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5"/>
        <v>0</v>
      </c>
      <c r="AW25" s="2" t="s">
        <v>40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6"/>
        <v>0</v>
      </c>
      <c r="BE25" s="2" t="s">
        <v>40</v>
      </c>
      <c r="BF25" s="2">
        <v>211</v>
      </c>
      <c r="BG25" s="2">
        <v>104</v>
      </c>
      <c r="BH25" s="2">
        <v>0</v>
      </c>
      <c r="BI25" s="2">
        <v>107</v>
      </c>
      <c r="BJ25" s="4">
        <v>0.49</v>
      </c>
      <c r="BK25" s="4">
        <f t="shared" si="7"/>
        <v>0</v>
      </c>
      <c r="BM25" s="2" t="s">
        <v>40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2"/>
        <v>0.49289099526066349</v>
      </c>
      <c r="BS25" s="4">
        <f t="shared" si="8"/>
        <v>2.8909952606634981E-3</v>
      </c>
      <c r="BU25" s="2" t="s">
        <v>40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-2.8909952606634981E-3</v>
      </c>
      <c r="CC25" s="2" t="s">
        <v>40</v>
      </c>
      <c r="CD25" s="2">
        <v>211</v>
      </c>
      <c r="CE25" s="2">
        <v>104</v>
      </c>
      <c r="CF25" s="2">
        <v>0</v>
      </c>
      <c r="CG25" s="2">
        <v>107</v>
      </c>
      <c r="CH25" s="4">
        <v>0.49</v>
      </c>
      <c r="CI25" s="4">
        <f t="shared" si="10"/>
        <v>0</v>
      </c>
      <c r="CK25" s="2" t="s">
        <v>40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1"/>
        <v>0</v>
      </c>
      <c r="CS25" s="2" t="s">
        <v>40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2"/>
        <v>0</v>
      </c>
      <c r="DA25" s="2" t="s">
        <v>40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v>0</v>
      </c>
      <c r="DI25" s="2" t="s">
        <v>40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0"/>
        <v>-0.18000000000000005</v>
      </c>
      <c r="DQ25" s="2" t="s">
        <v>40</v>
      </c>
      <c r="DR25" s="2">
        <v>211</v>
      </c>
      <c r="DS25" s="2">
        <v>104</v>
      </c>
      <c r="DT25" s="2">
        <v>0</v>
      </c>
      <c r="DU25" s="2">
        <v>107</v>
      </c>
      <c r="DV25" s="4">
        <v>0.49</v>
      </c>
      <c r="DW25" s="4">
        <f t="shared" si="13"/>
        <v>0</v>
      </c>
      <c r="DY25" s="2" t="s">
        <v>40</v>
      </c>
      <c r="DZ25" s="2">
        <v>211</v>
      </c>
      <c r="EA25" s="2">
        <v>104</v>
      </c>
      <c r="EB25" s="2">
        <v>0</v>
      </c>
      <c r="EC25" s="2">
        <v>107</v>
      </c>
      <c r="ED25" s="4">
        <f t="shared" si="73"/>
        <v>0.49289099526066349</v>
      </c>
      <c r="EE25" s="4">
        <f t="shared" si="14"/>
        <v>2.8909952606634981E-3</v>
      </c>
      <c r="EG25" s="139" t="s">
        <v>40</v>
      </c>
      <c r="EH25" s="139">
        <v>211</v>
      </c>
      <c r="EI25" s="139">
        <v>104</v>
      </c>
      <c r="EJ25" s="139">
        <v>0</v>
      </c>
      <c r="EK25" s="139">
        <v>107</v>
      </c>
      <c r="EL25" s="140">
        <v>0.49</v>
      </c>
      <c r="EM25" s="140">
        <v>0</v>
      </c>
      <c r="EN25" s="138"/>
      <c r="EO25" s="138" t="s">
        <v>40</v>
      </c>
      <c r="EP25" s="138">
        <v>211</v>
      </c>
      <c r="EQ25" s="138">
        <v>104</v>
      </c>
      <c r="ER25" s="138">
        <v>0</v>
      </c>
      <c r="ES25" s="138">
        <v>107</v>
      </c>
      <c r="ET25" s="143">
        <v>0.49</v>
      </c>
      <c r="EU25" s="140">
        <v>0</v>
      </c>
      <c r="EV25" s="130"/>
      <c r="EW25" s="156" t="s">
        <v>40</v>
      </c>
      <c r="EX25" s="156">
        <v>211</v>
      </c>
      <c r="EY25" s="156">
        <v>104</v>
      </c>
      <c r="EZ25" s="156">
        <v>0</v>
      </c>
      <c r="FA25" s="156">
        <v>107</v>
      </c>
      <c r="FB25" s="162">
        <v>0.49</v>
      </c>
      <c r="FC25" s="158">
        <f t="shared" si="15"/>
        <v>0</v>
      </c>
      <c r="FD25" s="157"/>
      <c r="FE25" s="156" t="s">
        <v>40</v>
      </c>
      <c r="FF25" s="156">
        <v>211</v>
      </c>
      <c r="FG25" s="156">
        <v>104</v>
      </c>
      <c r="FH25" s="156">
        <v>0</v>
      </c>
      <c r="FI25" s="156">
        <v>107</v>
      </c>
      <c r="FJ25" s="162">
        <v>0.49</v>
      </c>
      <c r="FK25" s="158">
        <f t="shared" si="16"/>
        <v>0</v>
      </c>
      <c r="FL25" s="157"/>
      <c r="FM25" s="156" t="s">
        <v>40</v>
      </c>
      <c r="FN25" s="156">
        <v>211</v>
      </c>
      <c r="FO25" s="156">
        <v>104</v>
      </c>
      <c r="FP25" s="156">
        <v>0</v>
      </c>
      <c r="FQ25" s="156">
        <v>107</v>
      </c>
      <c r="FR25" s="162">
        <v>0.49</v>
      </c>
      <c r="FS25" s="158">
        <f t="shared" si="17"/>
        <v>0</v>
      </c>
      <c r="FT25" s="157"/>
      <c r="FU25" s="156" t="s">
        <v>40</v>
      </c>
      <c r="FV25" s="156">
        <v>211</v>
      </c>
      <c r="FW25" s="156">
        <v>104</v>
      </c>
      <c r="FX25" s="156">
        <v>0</v>
      </c>
      <c r="FY25" s="156">
        <v>107</v>
      </c>
      <c r="FZ25" s="162">
        <v>0.49</v>
      </c>
      <c r="GA25" s="158">
        <f t="shared" si="18"/>
        <v>0</v>
      </c>
      <c r="GB25" s="157"/>
      <c r="GC25" s="156" t="s">
        <v>40</v>
      </c>
      <c r="GD25" s="156">
        <v>211</v>
      </c>
      <c r="GE25" s="156">
        <v>104</v>
      </c>
      <c r="GF25" s="156">
        <v>0</v>
      </c>
      <c r="GG25" s="156">
        <v>107</v>
      </c>
      <c r="GH25" s="162">
        <v>0.49</v>
      </c>
      <c r="GI25" s="158">
        <f t="shared" si="19"/>
        <v>0</v>
      </c>
      <c r="GJ25" s="157"/>
      <c r="GK25" s="156" t="s">
        <v>40</v>
      </c>
      <c r="GL25" s="156">
        <v>211</v>
      </c>
      <c r="GM25" s="156">
        <v>104</v>
      </c>
      <c r="GN25" s="156">
        <v>0</v>
      </c>
      <c r="GO25" s="156">
        <v>107</v>
      </c>
      <c r="GP25" s="162">
        <v>0.49</v>
      </c>
      <c r="GQ25" s="158">
        <f t="shared" si="20"/>
        <v>0</v>
      </c>
      <c r="GR25" s="157"/>
      <c r="GS25" s="156" t="s">
        <v>40</v>
      </c>
      <c r="GT25" s="156">
        <v>211</v>
      </c>
      <c r="GU25" s="156">
        <v>104</v>
      </c>
      <c r="GV25" s="156">
        <v>0</v>
      </c>
      <c r="GW25" s="156">
        <v>107</v>
      </c>
      <c r="GX25" s="162">
        <v>0.49</v>
      </c>
      <c r="GY25" s="158">
        <f t="shared" si="21"/>
        <v>0</v>
      </c>
      <c r="GZ25" s="157"/>
      <c r="HA25" s="156" t="s">
        <v>40</v>
      </c>
      <c r="HB25" s="156">
        <v>211</v>
      </c>
      <c r="HC25" s="156">
        <v>104</v>
      </c>
      <c r="HD25" s="156">
        <v>0</v>
      </c>
      <c r="HE25" s="156">
        <v>107</v>
      </c>
      <c r="HF25" s="162">
        <v>0.49</v>
      </c>
      <c r="HG25" s="158">
        <f t="shared" si="22"/>
        <v>0</v>
      </c>
      <c r="HH25" s="157"/>
      <c r="HI25" s="157"/>
      <c r="HJ25" s="157"/>
      <c r="HK25" s="157"/>
      <c r="HL25" s="157"/>
      <c r="HM25" s="157"/>
      <c r="HO25" s="157"/>
      <c r="HP25" s="157"/>
      <c r="HQ25" s="157"/>
      <c r="HR25" s="157"/>
      <c r="HS25" s="157"/>
      <c r="HT25" s="157"/>
      <c r="HU25" s="158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L25" s="157" t="s">
        <v>40</v>
      </c>
      <c r="IM25" s="157">
        <v>211</v>
      </c>
      <c r="IN25" s="157">
        <v>104</v>
      </c>
      <c r="IO25" s="157">
        <v>0</v>
      </c>
      <c r="IP25" s="157">
        <v>107</v>
      </c>
      <c r="IQ25" s="158">
        <f t="shared" si="23"/>
        <v>0.49289099526066349</v>
      </c>
      <c r="IR25" s="158">
        <f t="shared" si="24"/>
        <v>2.8909952606634981E-3</v>
      </c>
      <c r="IT25" s="157" t="s">
        <v>40</v>
      </c>
      <c r="IU25" s="157">
        <v>211</v>
      </c>
      <c r="IV25" s="157">
        <v>104</v>
      </c>
      <c r="IW25" s="157">
        <v>0</v>
      </c>
      <c r="IX25" s="157">
        <v>107</v>
      </c>
      <c r="IY25" s="158">
        <f t="shared" si="25"/>
        <v>0.49289099526066349</v>
      </c>
      <c r="IZ25" s="158">
        <f t="shared" si="26"/>
        <v>0</v>
      </c>
      <c r="JB25" s="157" t="s">
        <v>40</v>
      </c>
      <c r="JC25" s="157">
        <v>211</v>
      </c>
      <c r="JD25" s="157">
        <v>104</v>
      </c>
      <c r="JE25" s="157">
        <v>0</v>
      </c>
      <c r="JF25" s="157">
        <v>107</v>
      </c>
      <c r="JG25" s="158">
        <f t="shared" si="27"/>
        <v>0.49289099526066349</v>
      </c>
      <c r="JH25" s="158">
        <f t="shared" si="28"/>
        <v>0</v>
      </c>
      <c r="JJ25" s="157" t="s">
        <v>40</v>
      </c>
      <c r="JK25" s="157">
        <v>211</v>
      </c>
      <c r="JL25" s="157">
        <v>0</v>
      </c>
      <c r="JM25" s="157">
        <v>0</v>
      </c>
      <c r="JN25" s="157">
        <v>211</v>
      </c>
      <c r="JO25" s="158">
        <v>0</v>
      </c>
      <c r="JP25" s="158">
        <f t="shared" si="29"/>
        <v>-0.49289099526066349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0"/>
        <v>0.49289099526066349</v>
      </c>
      <c r="JX25" s="158">
        <f t="shared" si="31"/>
        <v>0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2"/>
        <v>0.49289099526066349</v>
      </c>
      <c r="KF25" s="158">
        <f t="shared" si="33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4"/>
        <v>0.49289099526066349</v>
      </c>
      <c r="KN25" s="158">
        <f t="shared" si="35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6"/>
        <v>0.49289099526066349</v>
      </c>
      <c r="KV25" s="158">
        <f t="shared" si="37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38"/>
        <v>0.49289099526066349</v>
      </c>
      <c r="LD25" s="158">
        <f t="shared" si="39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0"/>
        <v>0.49289099526066349</v>
      </c>
      <c r="LL25" s="158">
        <f t="shared" si="41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2"/>
        <v>0.49289099526066349</v>
      </c>
      <c r="LT25" s="158">
        <f t="shared" si="43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4"/>
        <v>0.49289099526066349</v>
      </c>
      <c r="MB25" s="158">
        <f t="shared" si="45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6"/>
        <v>0.49289099526066349</v>
      </c>
      <c r="MJ25" s="158">
        <f t="shared" si="47"/>
        <v>0</v>
      </c>
      <c r="ML25" s="157" t="s">
        <v>40</v>
      </c>
      <c r="MM25" s="157">
        <v>211</v>
      </c>
      <c r="MN25" s="157">
        <v>104</v>
      </c>
      <c r="MO25" s="157">
        <v>0</v>
      </c>
      <c r="MP25" s="157">
        <v>107</v>
      </c>
      <c r="MQ25" s="158">
        <f t="shared" si="48"/>
        <v>0.49289099526066349</v>
      </c>
      <c r="MR25" s="158">
        <f t="shared" si="49"/>
        <v>0</v>
      </c>
      <c r="MT25" s="157" t="s">
        <v>40</v>
      </c>
      <c r="MU25" s="157">
        <v>211</v>
      </c>
      <c r="MV25" s="157">
        <v>104</v>
      </c>
      <c r="MW25" s="157">
        <v>0</v>
      </c>
      <c r="MX25" s="157">
        <v>107</v>
      </c>
      <c r="MY25" s="158">
        <f t="shared" si="50"/>
        <v>0.49289099526066349</v>
      </c>
      <c r="MZ25" s="158">
        <f t="shared" si="51"/>
        <v>0</v>
      </c>
      <c r="NB25" s="157" t="s">
        <v>40</v>
      </c>
      <c r="NC25" s="157">
        <v>211</v>
      </c>
      <c r="ND25" s="157">
        <v>104</v>
      </c>
      <c r="NE25" s="157">
        <v>0</v>
      </c>
      <c r="NF25" s="157">
        <v>107</v>
      </c>
      <c r="NG25" s="158">
        <f t="shared" si="52"/>
        <v>0.49289099526066349</v>
      </c>
      <c r="NH25" s="158">
        <f t="shared" si="53"/>
        <v>0</v>
      </c>
      <c r="NJ25" s="157" t="s">
        <v>40</v>
      </c>
      <c r="NK25" s="157">
        <v>211</v>
      </c>
      <c r="NL25" s="157">
        <v>104</v>
      </c>
      <c r="NM25" s="157">
        <v>0</v>
      </c>
      <c r="NN25" s="157">
        <v>107</v>
      </c>
      <c r="NO25" s="158">
        <f t="shared" si="54"/>
        <v>0.49289099526066349</v>
      </c>
      <c r="NP25" s="158">
        <f t="shared" si="55"/>
        <v>0</v>
      </c>
      <c r="NR25" s="157" t="s">
        <v>40</v>
      </c>
      <c r="NS25" s="157">
        <v>211</v>
      </c>
      <c r="NT25" s="157">
        <v>104</v>
      </c>
      <c r="NU25" s="157">
        <v>0</v>
      </c>
      <c r="NV25" s="157">
        <v>107</v>
      </c>
      <c r="NW25" s="158">
        <f t="shared" si="56"/>
        <v>0.49289099526066349</v>
      </c>
      <c r="NX25" s="158">
        <f t="shared" si="57"/>
        <v>0</v>
      </c>
      <c r="NZ25" s="157" t="s">
        <v>40</v>
      </c>
      <c r="OA25" s="157">
        <v>211</v>
      </c>
      <c r="OB25" s="157">
        <v>104</v>
      </c>
      <c r="OC25" s="157">
        <v>0</v>
      </c>
      <c r="OD25" s="157">
        <v>107</v>
      </c>
      <c r="OE25" s="158">
        <f t="shared" si="58"/>
        <v>0.49289099526066349</v>
      </c>
      <c r="OF25" s="158">
        <f t="shared" si="59"/>
        <v>0</v>
      </c>
      <c r="OG25" s="157"/>
      <c r="OH25" s="157" t="s">
        <v>40</v>
      </c>
      <c r="OI25" s="157">
        <v>211</v>
      </c>
      <c r="OJ25" s="157">
        <v>104</v>
      </c>
      <c r="OK25" s="157">
        <v>0</v>
      </c>
      <c r="OL25" s="157">
        <v>107</v>
      </c>
      <c r="OM25" s="158">
        <f t="shared" si="60"/>
        <v>0.49289099526066349</v>
      </c>
      <c r="ON25" s="158">
        <f t="shared" si="61"/>
        <v>0</v>
      </c>
      <c r="OP25" s="157" t="s">
        <v>40</v>
      </c>
      <c r="OQ25" s="157">
        <v>211</v>
      </c>
      <c r="OR25" s="157">
        <v>104</v>
      </c>
      <c r="OS25" s="157">
        <v>0</v>
      </c>
      <c r="OT25" s="157">
        <v>107</v>
      </c>
      <c r="OU25" s="158">
        <f t="shared" si="62"/>
        <v>0.49289099526066349</v>
      </c>
      <c r="OV25" s="158">
        <f t="shared" si="63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4"/>
        <v>0.49289099526066349</v>
      </c>
      <c r="PD25" s="158">
        <f t="shared" si="65"/>
        <v>0</v>
      </c>
      <c r="PF25" s="157" t="s">
        <v>40</v>
      </c>
      <c r="PG25" s="157">
        <v>211</v>
      </c>
      <c r="PH25" s="157">
        <v>104</v>
      </c>
      <c r="PI25" s="157">
        <v>0</v>
      </c>
      <c r="PJ25" s="157">
        <v>107</v>
      </c>
      <c r="PK25" s="158">
        <f t="shared" si="66"/>
        <v>0.49289099526066349</v>
      </c>
      <c r="PL25" s="158">
        <f t="shared" si="67"/>
        <v>0</v>
      </c>
      <c r="PN25" s="157" t="s">
        <v>40</v>
      </c>
      <c r="PO25" s="157">
        <v>211</v>
      </c>
      <c r="PP25" s="157">
        <v>104</v>
      </c>
      <c r="PQ25" s="157">
        <v>0</v>
      </c>
      <c r="PR25" s="157">
        <v>107</v>
      </c>
      <c r="PS25" s="158">
        <f t="shared" si="68"/>
        <v>0.49289099526066349</v>
      </c>
      <c r="PT25" s="158">
        <f t="shared" si="69"/>
        <v>0</v>
      </c>
      <c r="PV25" s="157" t="s">
        <v>40</v>
      </c>
      <c r="PW25" s="157">
        <v>211</v>
      </c>
      <c r="PX25" s="157">
        <v>104</v>
      </c>
      <c r="PY25" s="157">
        <v>0</v>
      </c>
      <c r="PZ25" s="157">
        <v>107</v>
      </c>
      <c r="QA25" s="158">
        <f t="shared" si="70"/>
        <v>0.49289099526066349</v>
      </c>
      <c r="QB25" s="158">
        <f t="shared" si="71"/>
        <v>0</v>
      </c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1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2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3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4"/>
        <v>0</v>
      </c>
      <c r="AO26" s="2" t="s">
        <v>41</v>
      </c>
      <c r="AP26" s="2">
        <v>12</v>
      </c>
      <c r="AQ26" s="2">
        <v>8</v>
      </c>
      <c r="AR26" s="2">
        <v>4</v>
      </c>
      <c r="AS26" s="2">
        <v>0</v>
      </c>
      <c r="AT26" s="4">
        <v>0.67</v>
      </c>
      <c r="AU26" s="4">
        <f t="shared" si="5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6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7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f t="shared" si="72"/>
        <v>0.66666666666666663</v>
      </c>
      <c r="BS26" s="4">
        <f t="shared" si="8"/>
        <v>-3.3333333333334103E-3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v>0.67</v>
      </c>
      <c r="CA26" s="4">
        <f t="shared" si="9"/>
        <v>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10"/>
        <v>0</v>
      </c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1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2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0"/>
        <v>-0.32999999999999996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3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f t="shared" si="73"/>
        <v>0.66666666666666663</v>
      </c>
      <c r="EE26" s="4">
        <f t="shared" si="14"/>
        <v>-3.3333333333334103E-3</v>
      </c>
      <c r="EG26" s="139" t="s">
        <v>41</v>
      </c>
      <c r="EH26" s="139">
        <v>12</v>
      </c>
      <c r="EI26" s="139">
        <v>8</v>
      </c>
      <c r="EJ26" s="139">
        <v>4</v>
      </c>
      <c r="EK26" s="139">
        <v>0</v>
      </c>
      <c r="EL26" s="140">
        <v>0.67</v>
      </c>
      <c r="EM26" s="140">
        <v>0</v>
      </c>
      <c r="EN26" s="138"/>
      <c r="EO26" s="138" t="s">
        <v>41</v>
      </c>
      <c r="EP26" s="138">
        <v>12</v>
      </c>
      <c r="EQ26" s="138">
        <v>8</v>
      </c>
      <c r="ER26" s="138">
        <v>4</v>
      </c>
      <c r="ES26" s="138">
        <v>0</v>
      </c>
      <c r="ET26" s="143">
        <v>0.67</v>
      </c>
      <c r="EU26" s="140">
        <v>0</v>
      </c>
      <c r="EV26" s="130"/>
      <c r="EW26" s="156" t="s">
        <v>41</v>
      </c>
      <c r="EX26" s="156">
        <v>12</v>
      </c>
      <c r="EY26" s="156">
        <v>8</v>
      </c>
      <c r="EZ26" s="156">
        <v>4</v>
      </c>
      <c r="FA26" s="156">
        <v>0</v>
      </c>
      <c r="FB26" s="162">
        <v>0.67</v>
      </c>
      <c r="FC26" s="158">
        <f t="shared" si="15"/>
        <v>0</v>
      </c>
      <c r="FD26" s="157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6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7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18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19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0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1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2"/>
        <v>0</v>
      </c>
      <c r="HH26" s="157"/>
      <c r="HI26" s="157"/>
      <c r="HJ26" s="157"/>
      <c r="HK26" s="157"/>
      <c r="HL26" s="157"/>
      <c r="HM26" s="157"/>
      <c r="HO26" s="157"/>
      <c r="HP26" s="157"/>
      <c r="HQ26" s="157"/>
      <c r="HR26" s="157"/>
      <c r="HS26" s="157"/>
      <c r="HT26" s="157"/>
      <c r="HU26" s="158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3"/>
        <v>0.66666666666666663</v>
      </c>
      <c r="IR26" s="158">
        <f t="shared" si="24"/>
        <v>-3.3333333333334103E-3</v>
      </c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5"/>
        <v>0.66666666666666663</v>
      </c>
      <c r="IZ26" s="158">
        <f t="shared" si="26"/>
        <v>0</v>
      </c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7"/>
        <v>0.66666666666666663</v>
      </c>
      <c r="JH26" s="158">
        <f t="shared" si="28"/>
        <v>0</v>
      </c>
      <c r="JJ26" s="157" t="s">
        <v>41</v>
      </c>
      <c r="JK26" s="157">
        <v>12</v>
      </c>
      <c r="JL26" s="157">
        <v>0</v>
      </c>
      <c r="JM26" s="157">
        <v>0</v>
      </c>
      <c r="JN26" s="157">
        <v>12</v>
      </c>
      <c r="JO26" s="158">
        <v>0</v>
      </c>
      <c r="JP26" s="158">
        <f t="shared" si="29"/>
        <v>-0.66666666666666663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0"/>
        <v>0.5</v>
      </c>
      <c r="JX26" s="158">
        <f t="shared" si="31"/>
        <v>-0.16666666666666663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2"/>
        <v>0.5</v>
      </c>
      <c r="KF26" s="158">
        <f t="shared" si="33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4"/>
        <v>0.5</v>
      </c>
      <c r="KN26" s="158">
        <f t="shared" si="35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6"/>
        <v>0.5</v>
      </c>
      <c r="KV26" s="158">
        <f t="shared" si="37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38"/>
        <v>0.75</v>
      </c>
      <c r="LD26" s="158">
        <f t="shared" si="39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0"/>
        <v>0.75</v>
      </c>
      <c r="LL26" s="158">
        <f t="shared" si="41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2"/>
        <v>0.75</v>
      </c>
      <c r="LT26" s="158">
        <f t="shared" si="43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4"/>
        <v>0.75</v>
      </c>
      <c r="MB26" s="158">
        <f t="shared" si="45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6"/>
        <v>0.75</v>
      </c>
      <c r="MJ26" s="158">
        <f t="shared" si="47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48"/>
        <v>0.75</v>
      </c>
      <c r="MR26" s="158">
        <f t="shared" si="49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0"/>
        <v>0.75</v>
      </c>
      <c r="MZ26" s="158">
        <f t="shared" si="51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2"/>
        <v>0.75</v>
      </c>
      <c r="NH26" s="158">
        <f t="shared" si="53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4"/>
        <v>0.75</v>
      </c>
      <c r="NP26" s="158">
        <f t="shared" si="55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6"/>
        <v>0.75</v>
      </c>
      <c r="NX26" s="158">
        <f t="shared" si="57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58"/>
        <v>0.75</v>
      </c>
      <c r="OF26" s="158">
        <f t="shared" si="59"/>
        <v>0</v>
      </c>
      <c r="OG26" s="157"/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0"/>
        <v>0.75</v>
      </c>
      <c r="ON26" s="158">
        <f t="shared" si="61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2"/>
        <v>0.75</v>
      </c>
      <c r="OV26" s="158">
        <f t="shared" si="63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4"/>
        <v>0.75</v>
      </c>
      <c r="PD26" s="158">
        <f t="shared" si="65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6"/>
        <v>0.75</v>
      </c>
      <c r="PL26" s="158">
        <f t="shared" si="67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68"/>
        <v>0.75</v>
      </c>
      <c r="PT26" s="158">
        <f t="shared" si="69"/>
        <v>0</v>
      </c>
      <c r="PV26" s="157" t="s">
        <v>41</v>
      </c>
      <c r="PW26" s="157">
        <v>12</v>
      </c>
      <c r="PX26" s="157">
        <v>9</v>
      </c>
      <c r="PY26" s="157">
        <v>3</v>
      </c>
      <c r="PZ26" s="157">
        <v>0</v>
      </c>
      <c r="QA26" s="158">
        <f t="shared" si="70"/>
        <v>0.75</v>
      </c>
      <c r="QB26" s="158">
        <f t="shared" si="71"/>
        <v>0</v>
      </c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1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2"/>
        <v>0</v>
      </c>
      <c r="Y27" s="2" t="s">
        <v>42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3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4"/>
        <v>0</v>
      </c>
      <c r="AO27" s="2" t="s">
        <v>42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5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6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7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2"/>
        <v>1</v>
      </c>
      <c r="BS27" s="4">
        <f t="shared" si="8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9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10"/>
        <v>0</v>
      </c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1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2"/>
        <v>0</v>
      </c>
      <c r="DA27" s="2" t="s">
        <v>42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0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3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f t="shared" si="73"/>
        <v>0.99744245524296671</v>
      </c>
      <c r="EE27" s="4">
        <f t="shared" si="14"/>
        <v>-2.5575447570332921E-3</v>
      </c>
      <c r="EG27" s="139" t="s">
        <v>42</v>
      </c>
      <c r="EH27" s="139">
        <v>391</v>
      </c>
      <c r="EI27" s="139">
        <v>390</v>
      </c>
      <c r="EJ27" s="139">
        <v>1</v>
      </c>
      <c r="EK27" s="139">
        <v>0</v>
      </c>
      <c r="EL27" s="140">
        <v>1</v>
      </c>
      <c r="EM27" s="140">
        <v>0</v>
      </c>
      <c r="EN27" s="138"/>
      <c r="EO27" s="138" t="s">
        <v>42</v>
      </c>
      <c r="EP27" s="138">
        <v>391</v>
      </c>
      <c r="EQ27" s="138">
        <v>390</v>
      </c>
      <c r="ER27" s="138">
        <v>1</v>
      </c>
      <c r="ES27" s="138">
        <v>0</v>
      </c>
      <c r="ET27" s="143">
        <v>1</v>
      </c>
      <c r="EU27" s="140">
        <v>0</v>
      </c>
      <c r="EV27" s="130"/>
      <c r="EW27" s="156" t="s">
        <v>42</v>
      </c>
      <c r="EX27" s="156">
        <v>391</v>
      </c>
      <c r="EY27" s="156">
        <v>390</v>
      </c>
      <c r="EZ27" s="156">
        <v>1</v>
      </c>
      <c r="FA27" s="156">
        <v>0</v>
      </c>
      <c r="FB27" s="162">
        <v>1</v>
      </c>
      <c r="FC27" s="158">
        <f t="shared" si="15"/>
        <v>0</v>
      </c>
      <c r="FD27" s="157"/>
      <c r="FE27" s="156" t="s">
        <v>42</v>
      </c>
      <c r="FF27" s="156">
        <v>392</v>
      </c>
      <c r="FG27" s="156">
        <v>391</v>
      </c>
      <c r="FH27" s="156">
        <v>1</v>
      </c>
      <c r="FI27" s="156">
        <v>0</v>
      </c>
      <c r="FJ27" s="162">
        <v>1</v>
      </c>
      <c r="FK27" s="158">
        <f t="shared" si="16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7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18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19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0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1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2"/>
        <v>0</v>
      </c>
      <c r="HH27" s="157"/>
      <c r="HI27" s="157"/>
      <c r="HJ27" s="157"/>
      <c r="HK27" s="157"/>
      <c r="HL27" s="157"/>
      <c r="HM27" s="157"/>
      <c r="HO27" s="157"/>
      <c r="HP27" s="157"/>
      <c r="HQ27" s="157"/>
      <c r="HR27" s="157"/>
      <c r="HS27" s="157"/>
      <c r="HT27" s="157"/>
      <c r="HU27" s="158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3"/>
        <v>0.99744897959183676</v>
      </c>
      <c r="IR27" s="158">
        <f t="shared" si="24"/>
        <v>-2.5510204081632404E-3</v>
      </c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5"/>
        <v>0.99744897959183676</v>
      </c>
      <c r="IZ27" s="158">
        <f t="shared" si="26"/>
        <v>0</v>
      </c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7"/>
        <v>0.99744897959183676</v>
      </c>
      <c r="JH27" s="158">
        <f t="shared" si="28"/>
        <v>0</v>
      </c>
      <c r="JJ27" s="157" t="s">
        <v>42</v>
      </c>
      <c r="JK27" s="157">
        <v>392</v>
      </c>
      <c r="JL27" s="157">
        <v>0</v>
      </c>
      <c r="JM27" s="157">
        <v>0</v>
      </c>
      <c r="JN27" s="157">
        <v>392</v>
      </c>
      <c r="JO27" s="158">
        <v>0</v>
      </c>
      <c r="JP27" s="158">
        <f t="shared" si="29"/>
        <v>-0.99744897959183676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0"/>
        <v>0.99744897959183676</v>
      </c>
      <c r="JX27" s="158">
        <f t="shared" si="31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2"/>
        <v>0.99744897959183676</v>
      </c>
      <c r="KF27" s="158">
        <f t="shared" si="33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4"/>
        <v>0.99744897959183676</v>
      </c>
      <c r="KN27" s="158">
        <f t="shared" si="35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6"/>
        <v>0.99744897959183676</v>
      </c>
      <c r="KV27" s="158">
        <f t="shared" si="37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38"/>
        <v>0.99744897959183676</v>
      </c>
      <c r="LD27" s="158">
        <f t="shared" si="39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0"/>
        <v>0.99744897959183676</v>
      </c>
      <c r="LL27" s="158">
        <f t="shared" si="41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2"/>
        <v>0.99744897959183676</v>
      </c>
      <c r="LT27" s="158">
        <f t="shared" si="43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4"/>
        <v>0.99744897959183676</v>
      </c>
      <c r="MB27" s="158">
        <f t="shared" si="45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6"/>
        <v>0.99744897959183676</v>
      </c>
      <c r="MJ27" s="158">
        <f t="shared" si="47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48"/>
        <v>0.99744897959183676</v>
      </c>
      <c r="MR27" s="158">
        <f t="shared" si="49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0"/>
        <v>0.99744897959183676</v>
      </c>
      <c r="MZ27" s="158">
        <f t="shared" si="51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2"/>
        <v>0.99744897959183676</v>
      </c>
      <c r="NH27" s="158">
        <f t="shared" si="53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4"/>
        <v>0.99744897959183676</v>
      </c>
      <c r="NP27" s="158">
        <f t="shared" si="55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6"/>
        <v>0.99744897959183676</v>
      </c>
      <c r="NX27" s="158">
        <f t="shared" si="57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58"/>
        <v>0.99744897959183676</v>
      </c>
      <c r="OF27" s="158">
        <f t="shared" si="59"/>
        <v>0</v>
      </c>
      <c r="OG27" s="157"/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0"/>
        <v>0.99744897959183676</v>
      </c>
      <c r="ON27" s="158">
        <f t="shared" si="61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2"/>
        <v>0.99744897959183676</v>
      </c>
      <c r="OV27" s="158">
        <f t="shared" si="63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4"/>
        <v>0.99744897959183676</v>
      </c>
      <c r="PD27" s="158">
        <f t="shared" si="65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6"/>
        <v>0.99744897959183676</v>
      </c>
      <c r="PL27" s="158">
        <f t="shared" si="67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68"/>
        <v>0.99744897959183676</v>
      </c>
      <c r="PT27" s="158">
        <f t="shared" si="69"/>
        <v>0</v>
      </c>
      <c r="PV27" s="157" t="s">
        <v>42</v>
      </c>
      <c r="PW27" s="157">
        <v>392</v>
      </c>
      <c r="PX27" s="157">
        <v>391</v>
      </c>
      <c r="PY27" s="157">
        <v>1</v>
      </c>
      <c r="PZ27" s="157">
        <v>0</v>
      </c>
      <c r="QA27" s="158">
        <f t="shared" si="70"/>
        <v>0.99744897959183676</v>
      </c>
      <c r="QB27" s="158">
        <f t="shared" si="71"/>
        <v>0</v>
      </c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1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2"/>
        <v>0</v>
      </c>
      <c r="Y28" s="2" t="s">
        <v>43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3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4"/>
        <v>0</v>
      </c>
      <c r="AO28" s="2" t="s">
        <v>43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5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6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7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2"/>
        <v>1</v>
      </c>
      <c r="BS28" s="4">
        <f t="shared" si="8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10"/>
        <v>0</v>
      </c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1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2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0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3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f t="shared" si="73"/>
        <v>1</v>
      </c>
      <c r="EE28" s="4">
        <f t="shared" si="14"/>
        <v>0</v>
      </c>
      <c r="EG28" s="139" t="s">
        <v>43</v>
      </c>
      <c r="EH28" s="139">
        <v>49</v>
      </c>
      <c r="EI28" s="139">
        <v>49</v>
      </c>
      <c r="EJ28" s="139">
        <v>0</v>
      </c>
      <c r="EK28" s="139">
        <v>0</v>
      </c>
      <c r="EL28" s="140">
        <v>1</v>
      </c>
      <c r="EM28" s="140">
        <v>0</v>
      </c>
      <c r="EN28" s="138"/>
      <c r="EO28" s="138" t="s">
        <v>43</v>
      </c>
      <c r="EP28" s="138">
        <v>49</v>
      </c>
      <c r="EQ28" s="138">
        <v>49</v>
      </c>
      <c r="ER28" s="138">
        <v>0</v>
      </c>
      <c r="ES28" s="138">
        <v>0</v>
      </c>
      <c r="ET28" s="143">
        <v>1</v>
      </c>
      <c r="EU28" s="140">
        <v>0</v>
      </c>
      <c r="EV28" s="130"/>
      <c r="EW28" s="156" t="s">
        <v>43</v>
      </c>
      <c r="EX28" s="156">
        <v>49</v>
      </c>
      <c r="EY28" s="156">
        <v>49</v>
      </c>
      <c r="EZ28" s="156">
        <v>0</v>
      </c>
      <c r="FA28" s="156">
        <v>0</v>
      </c>
      <c r="FB28" s="162">
        <v>1</v>
      </c>
      <c r="FC28" s="158">
        <f t="shared" si="15"/>
        <v>0</v>
      </c>
      <c r="FD28" s="157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6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7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18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19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0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1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2"/>
        <v>0</v>
      </c>
      <c r="HH28" s="157"/>
      <c r="HI28" s="157"/>
      <c r="HJ28" s="157"/>
      <c r="HK28" s="157"/>
      <c r="HL28" s="157"/>
      <c r="HM28" s="157"/>
      <c r="HO28" s="157"/>
      <c r="HP28" s="157"/>
      <c r="HQ28" s="157"/>
      <c r="HR28" s="157"/>
      <c r="HS28" s="157"/>
      <c r="HT28" s="157"/>
      <c r="HU28" s="158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3"/>
        <v>1</v>
      </c>
      <c r="IR28" s="158">
        <f t="shared" si="24"/>
        <v>0</v>
      </c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5"/>
        <v>1</v>
      </c>
      <c r="IZ28" s="158">
        <f t="shared" si="26"/>
        <v>0</v>
      </c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7"/>
        <v>1</v>
      </c>
      <c r="JH28" s="158">
        <f t="shared" si="28"/>
        <v>0</v>
      </c>
      <c r="JJ28" s="157" t="s">
        <v>43</v>
      </c>
      <c r="JK28" s="157">
        <v>49</v>
      </c>
      <c r="JL28" s="157">
        <v>49</v>
      </c>
      <c r="JM28" s="157">
        <v>0</v>
      </c>
      <c r="JN28" s="157">
        <v>0</v>
      </c>
      <c r="JO28" s="158">
        <v>1</v>
      </c>
      <c r="JP28" s="158">
        <f t="shared" si="29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0"/>
        <v>1</v>
      </c>
      <c r="JX28" s="158">
        <f t="shared" si="31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2"/>
        <v>1</v>
      </c>
      <c r="KF28" s="158">
        <f t="shared" si="33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4"/>
        <v>1</v>
      </c>
      <c r="KN28" s="158">
        <f t="shared" si="35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6"/>
        <v>1</v>
      </c>
      <c r="KV28" s="158">
        <f t="shared" si="37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38"/>
        <v>1</v>
      </c>
      <c r="LD28" s="158">
        <f t="shared" si="39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0"/>
        <v>1</v>
      </c>
      <c r="LL28" s="158">
        <f t="shared" si="41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2"/>
        <v>1</v>
      </c>
      <c r="LT28" s="158">
        <f t="shared" si="43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4"/>
        <v>1</v>
      </c>
      <c r="MB28" s="158">
        <f t="shared" si="45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6"/>
        <v>1</v>
      </c>
      <c r="MJ28" s="158">
        <f t="shared" si="47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48"/>
        <v>1</v>
      </c>
      <c r="MR28" s="158">
        <f t="shared" si="49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0"/>
        <v>1</v>
      </c>
      <c r="MZ28" s="158">
        <f t="shared" si="51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2"/>
        <v>1</v>
      </c>
      <c r="NH28" s="158">
        <f t="shared" si="53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4"/>
        <v>1</v>
      </c>
      <c r="NP28" s="158">
        <f t="shared" si="55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6"/>
        <v>1</v>
      </c>
      <c r="NX28" s="158">
        <f t="shared" si="57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58"/>
        <v>1</v>
      </c>
      <c r="OF28" s="158">
        <f t="shared" si="59"/>
        <v>0</v>
      </c>
      <c r="OG28" s="157"/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0"/>
        <v>1</v>
      </c>
      <c r="ON28" s="158">
        <f t="shared" si="61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2"/>
        <v>1</v>
      </c>
      <c r="OV28" s="158">
        <f t="shared" si="63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4"/>
        <v>1</v>
      </c>
      <c r="PD28" s="158">
        <f t="shared" si="65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6"/>
        <v>1</v>
      </c>
      <c r="PL28" s="158">
        <f t="shared" si="67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68"/>
        <v>1</v>
      </c>
      <c r="PT28" s="158">
        <f t="shared" si="69"/>
        <v>0</v>
      </c>
      <c r="PV28" s="157" t="s">
        <v>43</v>
      </c>
      <c r="PW28" s="157">
        <v>49</v>
      </c>
      <c r="PX28" s="157">
        <v>49</v>
      </c>
      <c r="PY28" s="157">
        <v>0</v>
      </c>
      <c r="PZ28" s="157">
        <v>0</v>
      </c>
      <c r="QA28" s="158">
        <f t="shared" si="70"/>
        <v>1</v>
      </c>
      <c r="QB28" s="158">
        <f t="shared" si="71"/>
        <v>0</v>
      </c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1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2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3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4"/>
        <v>0</v>
      </c>
      <c r="AO29" s="2" t="s">
        <v>44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5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6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7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2"/>
        <v>1</v>
      </c>
      <c r="BS29" s="4">
        <f t="shared" si="8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10"/>
        <v>0</v>
      </c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1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2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0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3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f t="shared" si="73"/>
        <v>1</v>
      </c>
      <c r="EE29" s="4">
        <f t="shared" si="14"/>
        <v>0</v>
      </c>
      <c r="EG29" s="139" t="s">
        <v>44</v>
      </c>
      <c r="EH29" s="139">
        <v>4</v>
      </c>
      <c r="EI29" s="139">
        <v>4</v>
      </c>
      <c r="EJ29" s="139">
        <v>0</v>
      </c>
      <c r="EK29" s="139">
        <v>0</v>
      </c>
      <c r="EL29" s="140">
        <v>1</v>
      </c>
      <c r="EM29" s="140">
        <v>0</v>
      </c>
      <c r="EN29" s="138"/>
      <c r="EO29" s="138" t="s">
        <v>44</v>
      </c>
      <c r="EP29" s="138">
        <v>4</v>
      </c>
      <c r="EQ29" s="138">
        <v>4</v>
      </c>
      <c r="ER29" s="138">
        <v>0</v>
      </c>
      <c r="ES29" s="138">
        <v>0</v>
      </c>
      <c r="ET29" s="143">
        <v>1</v>
      </c>
      <c r="EU29" s="140">
        <v>0</v>
      </c>
      <c r="EV29" s="130"/>
      <c r="EW29" s="156" t="s">
        <v>44</v>
      </c>
      <c r="EX29" s="156">
        <v>4</v>
      </c>
      <c r="EY29" s="156">
        <v>4</v>
      </c>
      <c r="EZ29" s="156">
        <v>0</v>
      </c>
      <c r="FA29" s="156">
        <v>0</v>
      </c>
      <c r="FB29" s="162">
        <v>1</v>
      </c>
      <c r="FC29" s="158">
        <f t="shared" si="15"/>
        <v>0</v>
      </c>
      <c r="FD29" s="157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6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7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18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19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0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1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2"/>
        <v>0</v>
      </c>
      <c r="HH29" s="157"/>
      <c r="HI29" s="157"/>
      <c r="HJ29" s="157"/>
      <c r="HK29" s="157"/>
      <c r="HL29" s="157"/>
      <c r="HM29" s="157"/>
      <c r="HO29" s="157"/>
      <c r="HP29" s="157"/>
      <c r="HQ29" s="157"/>
      <c r="HR29" s="157"/>
      <c r="HS29" s="157"/>
      <c r="HT29" s="157"/>
      <c r="HU29" s="158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3"/>
        <v>1</v>
      </c>
      <c r="IR29" s="158">
        <f t="shared" si="24"/>
        <v>0</v>
      </c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5"/>
        <v>1</v>
      </c>
      <c r="IZ29" s="158">
        <f t="shared" si="26"/>
        <v>0</v>
      </c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7"/>
        <v>1</v>
      </c>
      <c r="JH29" s="158">
        <f t="shared" si="28"/>
        <v>0</v>
      </c>
      <c r="JJ29" s="157" t="s">
        <v>44</v>
      </c>
      <c r="JK29" s="157">
        <v>4</v>
      </c>
      <c r="JL29" s="157">
        <v>0</v>
      </c>
      <c r="JM29" s="157">
        <v>0</v>
      </c>
      <c r="JN29" s="157">
        <v>4</v>
      </c>
      <c r="JO29" s="158">
        <v>0</v>
      </c>
      <c r="JP29" s="158">
        <f t="shared" si="29"/>
        <v>-1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0"/>
        <v>1</v>
      </c>
      <c r="JX29" s="158">
        <f t="shared" si="31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2"/>
        <v>1</v>
      </c>
      <c r="KF29" s="158">
        <f t="shared" si="33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4"/>
        <v>1</v>
      </c>
      <c r="KN29" s="158">
        <f t="shared" si="35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6"/>
        <v>1</v>
      </c>
      <c r="KV29" s="158">
        <f t="shared" si="37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38"/>
        <v>1</v>
      </c>
      <c r="LD29" s="158">
        <f t="shared" si="39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0"/>
        <v>1</v>
      </c>
      <c r="LL29" s="158">
        <f t="shared" si="41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2"/>
        <v>1</v>
      </c>
      <c r="LT29" s="158">
        <f t="shared" si="43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4"/>
        <v>1</v>
      </c>
      <c r="MB29" s="158">
        <f t="shared" si="45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6"/>
        <v>1</v>
      </c>
      <c r="MJ29" s="158">
        <f t="shared" si="47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48"/>
        <v>1</v>
      </c>
      <c r="MR29" s="158">
        <f t="shared" si="49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0"/>
        <v>1</v>
      </c>
      <c r="MZ29" s="158">
        <f t="shared" si="51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2"/>
        <v>1</v>
      </c>
      <c r="NH29" s="158">
        <f t="shared" si="53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4"/>
        <v>1</v>
      </c>
      <c r="NP29" s="158">
        <f t="shared" si="55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6"/>
        <v>1</v>
      </c>
      <c r="NX29" s="158">
        <f t="shared" si="57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58"/>
        <v>1</v>
      </c>
      <c r="OF29" s="158">
        <f t="shared" si="59"/>
        <v>0</v>
      </c>
      <c r="OG29" s="157"/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0"/>
        <v>1</v>
      </c>
      <c r="ON29" s="158">
        <f t="shared" si="61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2"/>
        <v>1</v>
      </c>
      <c r="OV29" s="158">
        <f t="shared" si="63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4"/>
        <v>1</v>
      </c>
      <c r="PD29" s="158">
        <f t="shared" si="65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6"/>
        <v>1</v>
      </c>
      <c r="PL29" s="158">
        <f t="shared" si="67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68"/>
        <v>1</v>
      </c>
      <c r="PT29" s="158">
        <f t="shared" si="69"/>
        <v>0</v>
      </c>
      <c r="PV29" s="157" t="s">
        <v>44</v>
      </c>
      <c r="PW29" s="157">
        <v>4</v>
      </c>
      <c r="PX29" s="157">
        <v>4</v>
      </c>
      <c r="PY29" s="157">
        <v>0</v>
      </c>
      <c r="PZ29" s="157">
        <v>0</v>
      </c>
      <c r="QA29" s="158">
        <f t="shared" si="70"/>
        <v>1</v>
      </c>
      <c r="QB29" s="158">
        <f t="shared" si="71"/>
        <v>0</v>
      </c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1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2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3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4"/>
        <v>0</v>
      </c>
      <c r="AO30" s="2" t="s">
        <v>45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5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6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7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2"/>
        <v>1</v>
      </c>
      <c r="BS30" s="4">
        <f t="shared" si="8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10"/>
        <v>0</v>
      </c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1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2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0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3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f t="shared" si="73"/>
        <v>1</v>
      </c>
      <c r="EE30" s="4">
        <f t="shared" si="14"/>
        <v>0</v>
      </c>
      <c r="EG30" s="139" t="s">
        <v>45</v>
      </c>
      <c r="EH30" s="139">
        <v>52</v>
      </c>
      <c r="EI30" s="139">
        <v>52</v>
      </c>
      <c r="EJ30" s="139">
        <v>0</v>
      </c>
      <c r="EK30" s="139">
        <v>0</v>
      </c>
      <c r="EL30" s="140">
        <v>1</v>
      </c>
      <c r="EM30" s="140">
        <v>0</v>
      </c>
      <c r="EN30" s="138"/>
      <c r="EO30" s="138" t="s">
        <v>45</v>
      </c>
      <c r="EP30" s="138">
        <v>52</v>
      </c>
      <c r="EQ30" s="138">
        <v>52</v>
      </c>
      <c r="ER30" s="138">
        <v>0</v>
      </c>
      <c r="ES30" s="138">
        <v>0</v>
      </c>
      <c r="ET30" s="143">
        <v>1</v>
      </c>
      <c r="EU30" s="140">
        <v>0</v>
      </c>
      <c r="EV30" s="130"/>
      <c r="EW30" s="156" t="s">
        <v>45</v>
      </c>
      <c r="EX30" s="156">
        <v>52</v>
      </c>
      <c r="EY30" s="156">
        <v>52</v>
      </c>
      <c r="EZ30" s="156">
        <v>0</v>
      </c>
      <c r="FA30" s="156">
        <v>0</v>
      </c>
      <c r="FB30" s="162">
        <v>1</v>
      </c>
      <c r="FC30" s="158">
        <f t="shared" si="15"/>
        <v>0</v>
      </c>
      <c r="FD30" s="157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6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7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18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19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0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1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2"/>
        <v>0</v>
      </c>
      <c r="HH30" s="157"/>
      <c r="HI30" s="157"/>
      <c r="HJ30" s="157"/>
      <c r="HK30" s="157"/>
      <c r="HL30" s="157"/>
      <c r="HM30" s="157"/>
      <c r="HO30" s="157"/>
      <c r="HP30" s="157"/>
      <c r="HQ30" s="157"/>
      <c r="HR30" s="157"/>
      <c r="HS30" s="157"/>
      <c r="HT30" s="157"/>
      <c r="HU30" s="158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3"/>
        <v>1</v>
      </c>
      <c r="IR30" s="158">
        <f t="shared" si="24"/>
        <v>0</v>
      </c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5"/>
        <v>1</v>
      </c>
      <c r="IZ30" s="158">
        <f t="shared" si="26"/>
        <v>0</v>
      </c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7"/>
        <v>1</v>
      </c>
      <c r="JH30" s="158">
        <f t="shared" si="28"/>
        <v>0</v>
      </c>
      <c r="JJ30" s="157" t="s">
        <v>45</v>
      </c>
      <c r="JK30" s="157">
        <v>52</v>
      </c>
      <c r="JL30" s="157">
        <v>52</v>
      </c>
      <c r="JM30" s="157">
        <v>0</v>
      </c>
      <c r="JN30" s="157">
        <v>0</v>
      </c>
      <c r="JO30" s="158">
        <v>1</v>
      </c>
      <c r="JP30" s="158">
        <f t="shared" si="29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0"/>
        <v>1</v>
      </c>
      <c r="JX30" s="158">
        <f t="shared" si="31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2"/>
        <v>1</v>
      </c>
      <c r="KF30" s="158">
        <f t="shared" si="33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4"/>
        <v>1</v>
      </c>
      <c r="KN30" s="158">
        <f t="shared" si="35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6"/>
        <v>1</v>
      </c>
      <c r="KV30" s="158">
        <f t="shared" si="37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38"/>
        <v>1</v>
      </c>
      <c r="LD30" s="158">
        <f t="shared" si="39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0"/>
        <v>1</v>
      </c>
      <c r="LL30" s="158">
        <f t="shared" si="41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2"/>
        <v>1</v>
      </c>
      <c r="LT30" s="158">
        <f t="shared" si="43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4"/>
        <v>1</v>
      </c>
      <c r="MB30" s="158">
        <f t="shared" si="45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6"/>
        <v>1</v>
      </c>
      <c r="MJ30" s="158">
        <f t="shared" si="47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48"/>
        <v>1</v>
      </c>
      <c r="MR30" s="158">
        <f t="shared" si="49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0"/>
        <v>1</v>
      </c>
      <c r="MZ30" s="158">
        <f t="shared" si="51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2"/>
        <v>1</v>
      </c>
      <c r="NH30" s="158">
        <f t="shared" si="53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4"/>
        <v>1</v>
      </c>
      <c r="NP30" s="158">
        <f t="shared" si="55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6"/>
        <v>1</v>
      </c>
      <c r="NX30" s="158">
        <f t="shared" si="57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58"/>
        <v>1</v>
      </c>
      <c r="OF30" s="158">
        <f t="shared" si="59"/>
        <v>0</v>
      </c>
      <c r="OG30" s="157"/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0"/>
        <v>1</v>
      </c>
      <c r="ON30" s="158">
        <f t="shared" si="61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2"/>
        <v>1</v>
      </c>
      <c r="OV30" s="158">
        <f t="shared" si="63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4"/>
        <v>1</v>
      </c>
      <c r="PD30" s="158">
        <f t="shared" si="65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6"/>
        <v>1</v>
      </c>
      <c r="PL30" s="158">
        <f t="shared" si="67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68"/>
        <v>1</v>
      </c>
      <c r="PT30" s="158">
        <f t="shared" si="69"/>
        <v>0</v>
      </c>
      <c r="PV30" s="157" t="s">
        <v>45</v>
      </c>
      <c r="PW30" s="157">
        <v>52</v>
      </c>
      <c r="PX30" s="157">
        <v>52</v>
      </c>
      <c r="PY30" s="157">
        <v>0</v>
      </c>
      <c r="PZ30" s="157">
        <v>0</v>
      </c>
      <c r="QA30" s="158">
        <f t="shared" si="70"/>
        <v>1</v>
      </c>
      <c r="QB30" s="158">
        <f t="shared" si="71"/>
        <v>0</v>
      </c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1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2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3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4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5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6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7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8"/>
        <v>0</v>
      </c>
      <c r="BU31" s="65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10"/>
        <v>0</v>
      </c>
      <c r="CK31" s="114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1"/>
        <v>0</v>
      </c>
      <c r="CS31" s="114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2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0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3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4"/>
        <v>0</v>
      </c>
      <c r="EG31" s="142" t="s">
        <v>46</v>
      </c>
      <c r="EH31" s="139">
        <v>141</v>
      </c>
      <c r="EI31" s="139">
        <v>141</v>
      </c>
      <c r="EJ31" s="139">
        <v>0</v>
      </c>
      <c r="EK31" s="139">
        <v>0</v>
      </c>
      <c r="EL31" s="140">
        <v>1</v>
      </c>
      <c r="EM31" s="140">
        <v>0</v>
      </c>
      <c r="EN31" s="138"/>
      <c r="EO31" s="144" t="s">
        <v>46</v>
      </c>
      <c r="EP31" s="139">
        <v>141</v>
      </c>
      <c r="EQ31" s="139">
        <v>141</v>
      </c>
      <c r="ER31" s="139">
        <v>0</v>
      </c>
      <c r="ES31" s="139">
        <v>0</v>
      </c>
      <c r="ET31" s="140">
        <v>1</v>
      </c>
      <c r="EU31" s="140">
        <v>0</v>
      </c>
      <c r="EV31" s="130"/>
      <c r="EW31" s="163" t="s">
        <v>46</v>
      </c>
      <c r="EX31" s="157">
        <v>141</v>
      </c>
      <c r="EY31" s="157">
        <v>141</v>
      </c>
      <c r="EZ31" s="157">
        <v>0</v>
      </c>
      <c r="FA31" s="157">
        <v>0</v>
      </c>
      <c r="FB31" s="158">
        <v>1</v>
      </c>
      <c r="FC31" s="158">
        <f t="shared" si="15"/>
        <v>0</v>
      </c>
      <c r="FD31" s="157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6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7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18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19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0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1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2"/>
        <v>0</v>
      </c>
      <c r="HH31" s="157"/>
      <c r="HI31" s="157"/>
      <c r="HJ31" s="157"/>
      <c r="HK31" s="157"/>
      <c r="HL31" s="157"/>
      <c r="HM31" s="157"/>
      <c r="HO31" s="157"/>
      <c r="HP31" s="157"/>
      <c r="HQ31" s="157"/>
      <c r="HR31" s="157"/>
      <c r="HS31" s="157"/>
      <c r="HT31" s="157"/>
      <c r="HU31" s="158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3"/>
        <v>1</v>
      </c>
      <c r="IR31" s="158">
        <f t="shared" si="24"/>
        <v>0</v>
      </c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5"/>
        <v>1</v>
      </c>
      <c r="IZ31" s="158">
        <f t="shared" si="26"/>
        <v>0</v>
      </c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7"/>
        <v>1</v>
      </c>
      <c r="JH31" s="158">
        <f t="shared" si="28"/>
        <v>0</v>
      </c>
      <c r="JJ31" s="157" t="s">
        <v>46</v>
      </c>
      <c r="JK31" s="157">
        <v>145</v>
      </c>
      <c r="JL31" s="157">
        <v>0</v>
      </c>
      <c r="JM31" s="157">
        <v>0</v>
      </c>
      <c r="JN31" s="157">
        <v>145</v>
      </c>
      <c r="JO31" s="158">
        <v>0</v>
      </c>
      <c r="JP31" s="158">
        <f t="shared" si="29"/>
        <v>-1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0"/>
        <v>1</v>
      </c>
      <c r="JX31" s="158">
        <f t="shared" si="31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2"/>
        <v>1</v>
      </c>
      <c r="KF31" s="158">
        <f t="shared" si="33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4"/>
        <v>1</v>
      </c>
      <c r="KN31" s="158">
        <f t="shared" si="35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6"/>
        <v>1</v>
      </c>
      <c r="KV31" s="158">
        <f t="shared" si="37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38"/>
        <v>1</v>
      </c>
      <c r="LD31" s="158">
        <f t="shared" si="39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0"/>
        <v>1</v>
      </c>
      <c r="LL31" s="158">
        <f t="shared" si="41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2"/>
        <v>1</v>
      </c>
      <c r="LT31" s="158">
        <f t="shared" si="43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4"/>
        <v>1</v>
      </c>
      <c r="MB31" s="158">
        <f t="shared" si="45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6"/>
        <v>1</v>
      </c>
      <c r="MJ31" s="158">
        <f t="shared" si="47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48"/>
        <v>1</v>
      </c>
      <c r="MR31" s="158">
        <f t="shared" si="49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0"/>
        <v>1</v>
      </c>
      <c r="MZ31" s="158">
        <f t="shared" si="51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2"/>
        <v>1</v>
      </c>
      <c r="NH31" s="158">
        <f t="shared" si="53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4"/>
        <v>1</v>
      </c>
      <c r="NP31" s="158">
        <f t="shared" si="55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6"/>
        <v>1</v>
      </c>
      <c r="NX31" s="158">
        <f t="shared" si="57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58"/>
        <v>1</v>
      </c>
      <c r="OF31" s="158">
        <f t="shared" si="59"/>
        <v>0</v>
      </c>
      <c r="OG31" s="157"/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0"/>
        <v>1</v>
      </c>
      <c r="ON31" s="158">
        <f t="shared" si="61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2"/>
        <v>1</v>
      </c>
      <c r="OV31" s="158">
        <f t="shared" si="63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4"/>
        <v>1</v>
      </c>
      <c r="PD31" s="158">
        <f t="shared" si="65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6"/>
        <v>1</v>
      </c>
      <c r="PL31" s="158">
        <f t="shared" si="67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68"/>
        <v>1</v>
      </c>
      <c r="PT31" s="158">
        <f t="shared" si="69"/>
        <v>0</v>
      </c>
      <c r="PV31" s="163" t="s">
        <v>46</v>
      </c>
      <c r="PW31" s="157">
        <v>141</v>
      </c>
      <c r="PX31" s="157">
        <v>141</v>
      </c>
      <c r="PY31" s="157">
        <v>0</v>
      </c>
      <c r="PZ31" s="157">
        <v>0</v>
      </c>
      <c r="QA31" s="158">
        <f t="shared" si="70"/>
        <v>1</v>
      </c>
      <c r="QB31" s="158">
        <f t="shared" si="71"/>
        <v>0</v>
      </c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1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2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3"/>
        <v>0</v>
      </c>
      <c r="AG32" s="2" t="s">
        <v>47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4"/>
        <v>0</v>
      </c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5"/>
        <v>0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6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7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2"/>
        <v>1</v>
      </c>
      <c r="BS32" s="4">
        <f t="shared" si="8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10"/>
        <v>0</v>
      </c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1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2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0"/>
        <v>0.5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3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f t="shared" si="73"/>
        <v>1</v>
      </c>
      <c r="EE32" s="4">
        <f t="shared" si="14"/>
        <v>0</v>
      </c>
      <c r="EG32" s="139" t="s">
        <v>47</v>
      </c>
      <c r="EH32" s="139">
        <v>45</v>
      </c>
      <c r="EI32" s="139">
        <v>45</v>
      </c>
      <c r="EJ32" s="139">
        <v>0</v>
      </c>
      <c r="EK32" s="139">
        <v>0</v>
      </c>
      <c r="EL32" s="140">
        <v>1</v>
      </c>
      <c r="EM32" s="140">
        <v>0</v>
      </c>
      <c r="EN32" s="138"/>
      <c r="EO32" s="138" t="s">
        <v>47</v>
      </c>
      <c r="EP32" s="138">
        <v>45</v>
      </c>
      <c r="EQ32" s="138">
        <v>45</v>
      </c>
      <c r="ER32" s="138">
        <v>0</v>
      </c>
      <c r="ES32" s="138">
        <v>0</v>
      </c>
      <c r="ET32" s="143">
        <v>1</v>
      </c>
      <c r="EU32" s="140">
        <v>0</v>
      </c>
      <c r="EV32" s="130"/>
      <c r="EW32" s="156" t="s">
        <v>47</v>
      </c>
      <c r="EX32" s="156">
        <v>45</v>
      </c>
      <c r="EY32" s="156">
        <v>45</v>
      </c>
      <c r="EZ32" s="156">
        <v>0</v>
      </c>
      <c r="FA32" s="156">
        <v>0</v>
      </c>
      <c r="FB32" s="162">
        <v>1</v>
      </c>
      <c r="FC32" s="158">
        <f t="shared" si="15"/>
        <v>0</v>
      </c>
      <c r="FD32" s="157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6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7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18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19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0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1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2"/>
        <v>0</v>
      </c>
      <c r="HH32" s="157"/>
      <c r="HI32" s="157"/>
      <c r="HJ32" s="157"/>
      <c r="HK32" s="157"/>
      <c r="HL32" s="157"/>
      <c r="HM32" s="157"/>
      <c r="HO32" s="157"/>
      <c r="HP32" s="157"/>
      <c r="HQ32" s="157"/>
      <c r="HR32" s="157"/>
      <c r="HS32" s="157"/>
      <c r="HT32" s="157"/>
      <c r="HU32" s="158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3"/>
        <v>1</v>
      </c>
      <c r="IR32" s="158">
        <f t="shared" si="24"/>
        <v>0</v>
      </c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5"/>
        <v>1</v>
      </c>
      <c r="IZ32" s="158">
        <f t="shared" si="26"/>
        <v>0</v>
      </c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7"/>
        <v>1</v>
      </c>
      <c r="JH32" s="158">
        <f t="shared" si="28"/>
        <v>0</v>
      </c>
      <c r="JJ32" s="157" t="s">
        <v>47</v>
      </c>
      <c r="JK32" s="157">
        <v>45</v>
      </c>
      <c r="JL32" s="157">
        <v>45</v>
      </c>
      <c r="JM32" s="157">
        <v>0</v>
      </c>
      <c r="JN32" s="157">
        <v>0</v>
      </c>
      <c r="JO32" s="158">
        <v>1</v>
      </c>
      <c r="JP32" s="158">
        <f t="shared" si="29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0"/>
        <v>1</v>
      </c>
      <c r="JX32" s="158">
        <f t="shared" si="31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2"/>
        <v>1</v>
      </c>
      <c r="KF32" s="158">
        <f t="shared" si="33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4"/>
        <v>1</v>
      </c>
      <c r="KN32" s="158">
        <f t="shared" si="35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6"/>
        <v>1</v>
      </c>
      <c r="KV32" s="158">
        <f t="shared" si="37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38"/>
        <v>1</v>
      </c>
      <c r="LD32" s="158">
        <f t="shared" si="39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0"/>
        <v>1</v>
      </c>
      <c r="LL32" s="158">
        <f t="shared" si="41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2"/>
        <v>1</v>
      </c>
      <c r="LT32" s="158">
        <f t="shared" si="43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4"/>
        <v>1</v>
      </c>
      <c r="MB32" s="158">
        <f t="shared" si="45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6"/>
        <v>1</v>
      </c>
      <c r="MJ32" s="158">
        <f t="shared" si="47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48"/>
        <v>1</v>
      </c>
      <c r="MR32" s="158">
        <f t="shared" si="49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0"/>
        <v>1</v>
      </c>
      <c r="MZ32" s="158">
        <f t="shared" si="51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2"/>
        <v>1</v>
      </c>
      <c r="NH32" s="158">
        <f t="shared" si="53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4"/>
        <v>1</v>
      </c>
      <c r="NP32" s="158">
        <f t="shared" si="55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6"/>
        <v>1</v>
      </c>
      <c r="NX32" s="158">
        <f t="shared" si="57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58"/>
        <v>1</v>
      </c>
      <c r="OF32" s="158">
        <f t="shared" si="59"/>
        <v>0</v>
      </c>
      <c r="OG32" s="157"/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0"/>
        <v>1</v>
      </c>
      <c r="ON32" s="158">
        <f t="shared" si="61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2"/>
        <v>1</v>
      </c>
      <c r="OV32" s="158">
        <f t="shared" si="63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4"/>
        <v>1</v>
      </c>
      <c r="PD32" s="158">
        <f t="shared" si="65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6"/>
        <v>1</v>
      </c>
      <c r="PL32" s="158">
        <f t="shared" si="67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68"/>
        <v>1</v>
      </c>
      <c r="PT32" s="158">
        <f t="shared" si="69"/>
        <v>0</v>
      </c>
      <c r="PV32" s="157" t="s">
        <v>47</v>
      </c>
      <c r="PW32" s="157">
        <v>45</v>
      </c>
      <c r="PX32" s="157">
        <v>45</v>
      </c>
      <c r="PY32" s="157">
        <v>0</v>
      </c>
      <c r="PZ32" s="157">
        <v>0</v>
      </c>
      <c r="QA32" s="158">
        <f t="shared" si="70"/>
        <v>1</v>
      </c>
      <c r="QB32" s="158">
        <f t="shared" si="71"/>
        <v>0</v>
      </c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1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2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3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4"/>
        <v>0</v>
      </c>
      <c r="AO33" s="2" t="s">
        <v>48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5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6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7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2"/>
        <v>0.5</v>
      </c>
      <c r="BS33" s="4">
        <f t="shared" si="8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10"/>
        <v>0</v>
      </c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1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2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0"/>
        <v>-0.5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3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f t="shared" si="73"/>
        <v>0.5</v>
      </c>
      <c r="EE33" s="4">
        <f t="shared" si="14"/>
        <v>0</v>
      </c>
      <c r="EG33" s="139" t="s">
        <v>48</v>
      </c>
      <c r="EH33" s="139">
        <v>4</v>
      </c>
      <c r="EI33" s="139">
        <v>2</v>
      </c>
      <c r="EJ33" s="139">
        <v>2</v>
      </c>
      <c r="EK33" s="139">
        <v>0</v>
      </c>
      <c r="EL33" s="140">
        <v>0.5</v>
      </c>
      <c r="EM33" s="140">
        <v>0</v>
      </c>
      <c r="EN33" s="138"/>
      <c r="EO33" s="138" t="s">
        <v>48</v>
      </c>
      <c r="EP33" s="138">
        <v>4</v>
      </c>
      <c r="EQ33" s="138">
        <v>2</v>
      </c>
      <c r="ER33" s="138">
        <v>2</v>
      </c>
      <c r="ES33" s="138">
        <v>0</v>
      </c>
      <c r="ET33" s="143">
        <v>0.5</v>
      </c>
      <c r="EU33" s="140">
        <v>0</v>
      </c>
      <c r="EV33" s="130"/>
      <c r="EW33" s="156" t="s">
        <v>48</v>
      </c>
      <c r="EX33" s="156">
        <v>4</v>
      </c>
      <c r="EY33" s="156">
        <v>2</v>
      </c>
      <c r="EZ33" s="156">
        <v>2</v>
      </c>
      <c r="FA33" s="156">
        <v>0</v>
      </c>
      <c r="FB33" s="162">
        <v>0.5</v>
      </c>
      <c r="FC33" s="158">
        <f t="shared" si="15"/>
        <v>0</v>
      </c>
      <c r="FD33" s="157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6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7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18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19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0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1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2"/>
        <v>0</v>
      </c>
      <c r="HH33" s="157"/>
      <c r="HI33" s="157"/>
      <c r="HJ33" s="157"/>
      <c r="HK33" s="157"/>
      <c r="HL33" s="157"/>
      <c r="HM33" s="157"/>
      <c r="HO33" s="157"/>
      <c r="HP33" s="157"/>
      <c r="HQ33" s="157"/>
      <c r="HR33" s="157"/>
      <c r="HS33" s="157"/>
      <c r="HT33" s="157"/>
      <c r="HU33" s="158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3"/>
        <v>0.5</v>
      </c>
      <c r="IR33" s="158">
        <f t="shared" si="24"/>
        <v>0</v>
      </c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5"/>
        <v>0.5</v>
      </c>
      <c r="IZ33" s="158">
        <f t="shared" si="26"/>
        <v>0</v>
      </c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7"/>
        <v>0.5</v>
      </c>
      <c r="JH33" s="158">
        <f t="shared" si="28"/>
        <v>0</v>
      </c>
      <c r="JJ33" s="157" t="s">
        <v>48</v>
      </c>
      <c r="JK33" s="157">
        <v>4</v>
      </c>
      <c r="JL33" s="157">
        <v>0</v>
      </c>
      <c r="JM33" s="157">
        <v>0</v>
      </c>
      <c r="JN33" s="157">
        <v>4</v>
      </c>
      <c r="JO33" s="158">
        <v>0</v>
      </c>
      <c r="JP33" s="158">
        <f t="shared" si="29"/>
        <v>-0.5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0"/>
        <v>0.5</v>
      </c>
      <c r="JX33" s="158">
        <f t="shared" si="31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2"/>
        <v>0.5</v>
      </c>
      <c r="KF33" s="158">
        <f t="shared" si="33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4"/>
        <v>0.5</v>
      </c>
      <c r="KN33" s="158">
        <f t="shared" si="35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6"/>
        <v>0.5</v>
      </c>
      <c r="KV33" s="158">
        <f t="shared" si="37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38"/>
        <v>0.5</v>
      </c>
      <c r="LD33" s="158">
        <f t="shared" si="39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0"/>
        <v>0.5</v>
      </c>
      <c r="LL33" s="158">
        <f t="shared" si="41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2"/>
        <v>0.5</v>
      </c>
      <c r="LT33" s="158">
        <f t="shared" si="43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4"/>
        <v>0.5</v>
      </c>
      <c r="MB33" s="158">
        <f t="shared" si="45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6"/>
        <v>0.5</v>
      </c>
      <c r="MJ33" s="158">
        <f t="shared" si="47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48"/>
        <v>0.5</v>
      </c>
      <c r="MR33" s="158">
        <f t="shared" si="49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0"/>
        <v>0.5</v>
      </c>
      <c r="MZ33" s="158">
        <f t="shared" si="51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2"/>
        <v>0.5</v>
      </c>
      <c r="NH33" s="158">
        <f t="shared" si="53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4"/>
        <v>0.5</v>
      </c>
      <c r="NP33" s="158">
        <f t="shared" si="55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6"/>
        <v>0.5</v>
      </c>
      <c r="NX33" s="158">
        <f t="shared" si="57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58"/>
        <v>0.5</v>
      </c>
      <c r="OF33" s="158">
        <f t="shared" si="59"/>
        <v>0</v>
      </c>
      <c r="OG33" s="157"/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0"/>
        <v>0.5</v>
      </c>
      <c r="ON33" s="158">
        <f t="shared" si="61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2"/>
        <v>0.5</v>
      </c>
      <c r="OV33" s="158">
        <f t="shared" si="63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4"/>
        <v>0.5</v>
      </c>
      <c r="PD33" s="158">
        <f t="shared" si="65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6"/>
        <v>0.5</v>
      </c>
      <c r="PL33" s="158">
        <f t="shared" si="67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68"/>
        <v>0.5</v>
      </c>
      <c r="PT33" s="158">
        <f t="shared" si="69"/>
        <v>0</v>
      </c>
      <c r="PV33" s="157" t="s">
        <v>48</v>
      </c>
      <c r="PW33" s="157">
        <v>4</v>
      </c>
      <c r="PX33" s="157">
        <v>2</v>
      </c>
      <c r="PY33" s="157">
        <v>2</v>
      </c>
      <c r="PZ33" s="157">
        <v>0</v>
      </c>
      <c r="QA33" s="158">
        <f t="shared" si="70"/>
        <v>0.5</v>
      </c>
      <c r="QB33" s="158">
        <f t="shared" si="71"/>
        <v>0</v>
      </c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1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2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3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4"/>
        <v>0</v>
      </c>
      <c r="AO34" s="2" t="s">
        <v>49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5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6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7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2"/>
        <v>1</v>
      </c>
      <c r="BS34" s="4">
        <f t="shared" si="8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10"/>
        <v>0</v>
      </c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1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2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0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3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f t="shared" si="73"/>
        <v>1</v>
      </c>
      <c r="EE34" s="4">
        <f t="shared" si="14"/>
        <v>0</v>
      </c>
      <c r="EG34" s="139" t="s">
        <v>49</v>
      </c>
      <c r="EH34" s="139">
        <v>15</v>
      </c>
      <c r="EI34" s="139">
        <v>15</v>
      </c>
      <c r="EJ34" s="139">
        <v>0</v>
      </c>
      <c r="EK34" s="139">
        <v>0</v>
      </c>
      <c r="EL34" s="140">
        <v>1</v>
      </c>
      <c r="EM34" s="140">
        <v>0</v>
      </c>
      <c r="EN34" s="138"/>
      <c r="EO34" s="138" t="s">
        <v>49</v>
      </c>
      <c r="EP34" s="138">
        <v>15</v>
      </c>
      <c r="EQ34" s="138">
        <v>15</v>
      </c>
      <c r="ER34" s="138">
        <v>0</v>
      </c>
      <c r="ES34" s="138">
        <v>0</v>
      </c>
      <c r="ET34" s="143">
        <v>1</v>
      </c>
      <c r="EU34" s="140">
        <v>0</v>
      </c>
      <c r="EV34" s="130"/>
      <c r="EW34" s="156" t="s">
        <v>49</v>
      </c>
      <c r="EX34" s="156">
        <v>15</v>
      </c>
      <c r="EY34" s="156">
        <v>15</v>
      </c>
      <c r="EZ34" s="156">
        <v>0</v>
      </c>
      <c r="FA34" s="156">
        <v>0</v>
      </c>
      <c r="FB34" s="162">
        <v>1</v>
      </c>
      <c r="FC34" s="158">
        <f t="shared" si="15"/>
        <v>0</v>
      </c>
      <c r="FD34" s="157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6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7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18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19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0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1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2"/>
        <v>0</v>
      </c>
      <c r="HH34" s="157"/>
      <c r="HI34" s="157"/>
      <c r="HJ34" s="157"/>
      <c r="HK34" s="157"/>
      <c r="HL34" s="157"/>
      <c r="HM34" s="157"/>
      <c r="HO34" s="157"/>
      <c r="HP34" s="157"/>
      <c r="HQ34" s="157"/>
      <c r="HR34" s="157"/>
      <c r="HS34" s="157"/>
      <c r="HT34" s="157"/>
      <c r="HU34" s="158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3"/>
        <v>1</v>
      </c>
      <c r="IR34" s="158">
        <f t="shared" si="24"/>
        <v>0</v>
      </c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5"/>
        <v>1</v>
      </c>
      <c r="IZ34" s="158">
        <f t="shared" si="26"/>
        <v>0</v>
      </c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7"/>
        <v>1</v>
      </c>
      <c r="JH34" s="158">
        <f t="shared" si="28"/>
        <v>0</v>
      </c>
      <c r="JJ34" s="157" t="s">
        <v>49</v>
      </c>
      <c r="JK34" s="157">
        <v>15</v>
      </c>
      <c r="JL34" s="157">
        <v>0</v>
      </c>
      <c r="JM34" s="157">
        <v>0</v>
      </c>
      <c r="JN34" s="157">
        <v>15</v>
      </c>
      <c r="JO34" s="158">
        <v>0</v>
      </c>
      <c r="JP34" s="158">
        <f t="shared" si="29"/>
        <v>-1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0"/>
        <v>1</v>
      </c>
      <c r="JX34" s="158">
        <f t="shared" si="31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2"/>
        <v>1</v>
      </c>
      <c r="KF34" s="158">
        <f t="shared" si="33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4"/>
        <v>1</v>
      </c>
      <c r="KN34" s="158">
        <f t="shared" si="35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6"/>
        <v>1</v>
      </c>
      <c r="KV34" s="158">
        <f t="shared" si="37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38"/>
        <v>1</v>
      </c>
      <c r="LD34" s="158">
        <f t="shared" si="39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0"/>
        <v>1</v>
      </c>
      <c r="LL34" s="158">
        <f t="shared" si="41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2"/>
        <v>1</v>
      </c>
      <c r="LT34" s="158">
        <f t="shared" si="43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4"/>
        <v>1</v>
      </c>
      <c r="MB34" s="158">
        <f t="shared" si="45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6"/>
        <v>1</v>
      </c>
      <c r="MJ34" s="158">
        <f t="shared" si="47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48"/>
        <v>1</v>
      </c>
      <c r="MR34" s="158">
        <f t="shared" si="49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0"/>
        <v>1</v>
      </c>
      <c r="MZ34" s="158">
        <f t="shared" si="51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2"/>
        <v>1</v>
      </c>
      <c r="NH34" s="158">
        <f t="shared" si="53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4"/>
        <v>1</v>
      </c>
      <c r="NP34" s="158">
        <f t="shared" si="55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6"/>
        <v>1</v>
      </c>
      <c r="NX34" s="158">
        <f t="shared" si="57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58"/>
        <v>1</v>
      </c>
      <c r="OF34" s="158">
        <f t="shared" si="59"/>
        <v>0</v>
      </c>
      <c r="OG34" s="157"/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0"/>
        <v>1</v>
      </c>
      <c r="ON34" s="158">
        <f t="shared" si="61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2"/>
        <v>1</v>
      </c>
      <c r="OV34" s="158">
        <f t="shared" si="63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4"/>
        <v>1</v>
      </c>
      <c r="PD34" s="158">
        <f t="shared" si="65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6"/>
        <v>1</v>
      </c>
      <c r="PL34" s="158">
        <f t="shared" si="67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68"/>
        <v>1</v>
      </c>
      <c r="PT34" s="158">
        <f t="shared" si="69"/>
        <v>0</v>
      </c>
      <c r="PV34" s="157" t="s">
        <v>49</v>
      </c>
      <c r="PW34" s="157">
        <v>15</v>
      </c>
      <c r="PX34" s="157">
        <v>15</v>
      </c>
      <c r="PY34" s="157">
        <v>0</v>
      </c>
      <c r="PZ34" s="157">
        <v>0</v>
      </c>
      <c r="QA34" s="158">
        <f t="shared" si="70"/>
        <v>1</v>
      </c>
      <c r="QB34" s="158">
        <f t="shared" si="71"/>
        <v>0</v>
      </c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1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2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3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4"/>
        <v>0</v>
      </c>
      <c r="AO35" s="2" t="s">
        <v>50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5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6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7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2"/>
        <v>1</v>
      </c>
      <c r="BS35" s="4">
        <f t="shared" si="8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10"/>
        <v>0</v>
      </c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1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2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ref="DO35:DO66" si="74">DN35-DF36</f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3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f t="shared" si="73"/>
        <v>1</v>
      </c>
      <c r="EE35" s="4">
        <f t="shared" si="14"/>
        <v>0</v>
      </c>
      <c r="EG35" s="139" t="s">
        <v>50</v>
      </c>
      <c r="EH35" s="139">
        <v>18</v>
      </c>
      <c r="EI35" s="139">
        <v>18</v>
      </c>
      <c r="EJ35" s="139">
        <v>0</v>
      </c>
      <c r="EK35" s="139">
        <v>0</v>
      </c>
      <c r="EL35" s="140">
        <v>1</v>
      </c>
      <c r="EM35" s="140">
        <v>0</v>
      </c>
      <c r="EN35" s="138"/>
      <c r="EO35" s="138" t="s">
        <v>50</v>
      </c>
      <c r="EP35" s="138">
        <v>18</v>
      </c>
      <c r="EQ35" s="138">
        <v>18</v>
      </c>
      <c r="ER35" s="138">
        <v>0</v>
      </c>
      <c r="ES35" s="138">
        <v>0</v>
      </c>
      <c r="ET35" s="143">
        <v>1</v>
      </c>
      <c r="EU35" s="140">
        <v>0</v>
      </c>
      <c r="EV35" s="130"/>
      <c r="EW35" s="156" t="s">
        <v>50</v>
      </c>
      <c r="EX35" s="156">
        <v>18</v>
      </c>
      <c r="EY35" s="156">
        <v>18</v>
      </c>
      <c r="EZ35" s="156">
        <v>0</v>
      </c>
      <c r="FA35" s="156">
        <v>0</v>
      </c>
      <c r="FB35" s="162">
        <v>1</v>
      </c>
      <c r="FC35" s="158">
        <f t="shared" si="15"/>
        <v>0</v>
      </c>
      <c r="FD35" s="157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6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7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18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19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0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1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2"/>
        <v>0</v>
      </c>
      <c r="HH35" s="157"/>
      <c r="HI35" s="157"/>
      <c r="HJ35" s="157"/>
      <c r="HK35" s="157"/>
      <c r="HL35" s="157"/>
      <c r="HM35" s="157"/>
      <c r="HO35" s="157"/>
      <c r="HP35" s="157"/>
      <c r="HQ35" s="157"/>
      <c r="HR35" s="157"/>
      <c r="HS35" s="157"/>
      <c r="HT35" s="157"/>
      <c r="HU35" s="158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3"/>
        <v>1</v>
      </c>
      <c r="IR35" s="158">
        <f t="shared" si="24"/>
        <v>0</v>
      </c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5"/>
        <v>1</v>
      </c>
      <c r="IZ35" s="158">
        <f t="shared" si="26"/>
        <v>0</v>
      </c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7"/>
        <v>1</v>
      </c>
      <c r="JH35" s="158">
        <f t="shared" si="28"/>
        <v>0</v>
      </c>
      <c r="JJ35" s="157" t="s">
        <v>50</v>
      </c>
      <c r="JK35" s="157">
        <v>18</v>
      </c>
      <c r="JL35" s="157">
        <v>0</v>
      </c>
      <c r="JM35" s="157">
        <v>0</v>
      </c>
      <c r="JN35" s="157">
        <v>18</v>
      </c>
      <c r="JO35" s="158">
        <v>0</v>
      </c>
      <c r="JP35" s="158">
        <f t="shared" si="29"/>
        <v>-1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0"/>
        <v>1</v>
      </c>
      <c r="JX35" s="158">
        <f t="shared" si="31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2"/>
        <v>1</v>
      </c>
      <c r="KF35" s="158">
        <f t="shared" si="33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4"/>
        <v>1</v>
      </c>
      <c r="KN35" s="158">
        <f t="shared" si="35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6"/>
        <v>1</v>
      </c>
      <c r="KV35" s="158">
        <f t="shared" si="37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38"/>
        <v>1</v>
      </c>
      <c r="LD35" s="158">
        <f t="shared" si="39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0"/>
        <v>1</v>
      </c>
      <c r="LL35" s="158">
        <f t="shared" si="41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2"/>
        <v>1</v>
      </c>
      <c r="LT35" s="158">
        <f t="shared" si="43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4"/>
        <v>1</v>
      </c>
      <c r="MB35" s="158">
        <f t="shared" si="45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6"/>
        <v>1</v>
      </c>
      <c r="MJ35" s="158">
        <f t="shared" si="47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48"/>
        <v>1</v>
      </c>
      <c r="MR35" s="158">
        <f t="shared" si="49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0"/>
        <v>1</v>
      </c>
      <c r="MZ35" s="158">
        <f t="shared" si="51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2"/>
        <v>1</v>
      </c>
      <c r="NH35" s="158">
        <f t="shared" si="53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4"/>
        <v>1</v>
      </c>
      <c r="NP35" s="158">
        <f t="shared" si="55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6"/>
        <v>1</v>
      </c>
      <c r="NX35" s="158">
        <f t="shared" si="57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58"/>
        <v>1</v>
      </c>
      <c r="OF35" s="158">
        <f t="shared" si="59"/>
        <v>0</v>
      </c>
      <c r="OG35" s="157"/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0"/>
        <v>1</v>
      </c>
      <c r="ON35" s="158">
        <f t="shared" si="61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2"/>
        <v>1</v>
      </c>
      <c r="OV35" s="158">
        <f t="shared" si="63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4"/>
        <v>1</v>
      </c>
      <c r="PD35" s="158">
        <f t="shared" si="65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6"/>
        <v>1</v>
      </c>
      <c r="PL35" s="158">
        <f t="shared" si="67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68"/>
        <v>1</v>
      </c>
      <c r="PT35" s="158">
        <f t="shared" si="69"/>
        <v>0</v>
      </c>
      <c r="PV35" s="157" t="s">
        <v>50</v>
      </c>
      <c r="PW35" s="157">
        <v>18</v>
      </c>
      <c r="PX35" s="157">
        <v>18</v>
      </c>
      <c r="PY35" s="157">
        <v>0</v>
      </c>
      <c r="PZ35" s="157">
        <v>0</v>
      </c>
      <c r="QA35" s="158">
        <f t="shared" si="70"/>
        <v>1</v>
      </c>
      <c r="QB35" s="158">
        <f t="shared" si="71"/>
        <v>0</v>
      </c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1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2"/>
        <v>0</v>
      </c>
      <c r="AE36" s="4"/>
      <c r="AG36" s="2" t="s">
        <v>51</v>
      </c>
      <c r="AM36" s="4"/>
      <c r="AN36" s="2" t="s">
        <v>119</v>
      </c>
      <c r="AU36" s="4"/>
      <c r="BC36" s="4"/>
      <c r="BE36" s="2" t="s">
        <v>51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4">
        <f t="shared" si="7"/>
        <v>1</v>
      </c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2"/>
        <v>1</v>
      </c>
      <c r="BS36" s="4">
        <f t="shared" si="8"/>
        <v>0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10"/>
        <v>0</v>
      </c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1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2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74"/>
        <v>0.14000000000000001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3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f t="shared" si="73"/>
        <v>1</v>
      </c>
      <c r="EE36" s="4">
        <f t="shared" si="14"/>
        <v>0</v>
      </c>
      <c r="EG36" s="139" t="s">
        <v>51</v>
      </c>
      <c r="EH36" s="139">
        <v>59</v>
      </c>
      <c r="EI36" s="139">
        <v>59</v>
      </c>
      <c r="EJ36" s="139">
        <v>0</v>
      </c>
      <c r="EK36" s="139">
        <v>0</v>
      </c>
      <c r="EL36" s="140">
        <v>1</v>
      </c>
      <c r="EM36" s="140">
        <v>0</v>
      </c>
      <c r="EN36" s="138"/>
      <c r="EO36" s="138" t="s">
        <v>51</v>
      </c>
      <c r="EP36" s="138">
        <v>59</v>
      </c>
      <c r="EQ36" s="138">
        <v>59</v>
      </c>
      <c r="ER36" s="138">
        <v>0</v>
      </c>
      <c r="ES36" s="138">
        <v>0</v>
      </c>
      <c r="ET36" s="143">
        <v>1</v>
      </c>
      <c r="EU36" s="140">
        <v>0</v>
      </c>
      <c r="EV36" s="130"/>
      <c r="EW36" s="156" t="s">
        <v>51</v>
      </c>
      <c r="EX36" s="156">
        <v>59</v>
      </c>
      <c r="EY36" s="156">
        <v>59</v>
      </c>
      <c r="EZ36" s="156">
        <v>0</v>
      </c>
      <c r="FA36" s="156">
        <v>0</v>
      </c>
      <c r="FB36" s="162">
        <v>1</v>
      </c>
      <c r="FC36" s="158">
        <f t="shared" si="15"/>
        <v>0</v>
      </c>
      <c r="FD36" s="157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6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7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18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19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0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1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2"/>
        <v>0</v>
      </c>
      <c r="HH36" s="157"/>
      <c r="HI36" s="157"/>
      <c r="HJ36" s="157"/>
      <c r="HK36" s="157"/>
      <c r="HL36" s="157"/>
      <c r="HM36" s="157"/>
      <c r="HO36" s="157"/>
      <c r="HP36" s="157"/>
      <c r="HQ36" s="157"/>
      <c r="HR36" s="157"/>
      <c r="HS36" s="157"/>
      <c r="HT36" s="157"/>
      <c r="HU36" s="158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3"/>
        <v>1</v>
      </c>
      <c r="IR36" s="158">
        <f t="shared" si="24"/>
        <v>0</v>
      </c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5"/>
        <v>1</v>
      </c>
      <c r="IZ36" s="158">
        <f t="shared" si="26"/>
        <v>0</v>
      </c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7"/>
        <v>1</v>
      </c>
      <c r="JH36" s="158">
        <f t="shared" si="28"/>
        <v>0</v>
      </c>
      <c r="JJ36" s="157" t="s">
        <v>51</v>
      </c>
      <c r="JK36" s="157">
        <v>59</v>
      </c>
      <c r="JL36" s="157">
        <v>59</v>
      </c>
      <c r="JM36" s="157">
        <v>0</v>
      </c>
      <c r="JN36" s="157">
        <v>0</v>
      </c>
      <c r="JO36" s="158">
        <v>1</v>
      </c>
      <c r="JP36" s="158">
        <f t="shared" si="29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0"/>
        <v>1</v>
      </c>
      <c r="JX36" s="158">
        <f t="shared" si="31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2"/>
        <v>1</v>
      </c>
      <c r="KF36" s="158">
        <f t="shared" si="33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4"/>
        <v>1</v>
      </c>
      <c r="KN36" s="158">
        <f t="shared" si="35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6"/>
        <v>1</v>
      </c>
      <c r="KV36" s="158">
        <f t="shared" si="37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38"/>
        <v>1</v>
      </c>
      <c r="LD36" s="158">
        <f t="shared" si="39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0"/>
        <v>1</v>
      </c>
      <c r="LL36" s="158">
        <f t="shared" si="41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2"/>
        <v>1</v>
      </c>
      <c r="LT36" s="158">
        <f t="shared" si="43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4"/>
        <v>1</v>
      </c>
      <c r="MB36" s="158">
        <f t="shared" si="45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6"/>
        <v>1</v>
      </c>
      <c r="MJ36" s="158">
        <f t="shared" si="47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48"/>
        <v>1</v>
      </c>
      <c r="MR36" s="158">
        <f t="shared" si="49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0"/>
        <v>1</v>
      </c>
      <c r="MZ36" s="158">
        <f t="shared" si="51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2"/>
        <v>1</v>
      </c>
      <c r="NH36" s="158">
        <f t="shared" si="53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4"/>
        <v>1</v>
      </c>
      <c r="NP36" s="158">
        <f t="shared" si="55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6"/>
        <v>1</v>
      </c>
      <c r="NX36" s="158">
        <f t="shared" si="57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58"/>
        <v>1</v>
      </c>
      <c r="OF36" s="158">
        <f t="shared" si="59"/>
        <v>0</v>
      </c>
      <c r="OG36" s="157"/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0"/>
        <v>1</v>
      </c>
      <c r="ON36" s="158">
        <f t="shared" si="61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2"/>
        <v>1</v>
      </c>
      <c r="OV36" s="158">
        <f t="shared" si="63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4"/>
        <v>1</v>
      </c>
      <c r="PD36" s="158">
        <f t="shared" si="65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6"/>
        <v>1</v>
      </c>
      <c r="PL36" s="158">
        <f t="shared" si="67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68"/>
        <v>1</v>
      </c>
      <c r="PT36" s="158">
        <f t="shared" si="69"/>
        <v>0</v>
      </c>
      <c r="PV36" s="157" t="s">
        <v>51</v>
      </c>
      <c r="PW36" s="157">
        <v>58</v>
      </c>
      <c r="PX36" s="157">
        <v>58</v>
      </c>
      <c r="PY36" s="157">
        <v>0</v>
      </c>
      <c r="PZ36" s="157">
        <v>0</v>
      </c>
      <c r="QA36" s="158">
        <f t="shared" si="70"/>
        <v>1</v>
      </c>
      <c r="QB36" s="158">
        <f t="shared" si="71"/>
        <v>0</v>
      </c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1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2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3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4"/>
        <v>0</v>
      </c>
      <c r="AO37" s="2" t="s">
        <v>52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5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6"/>
        <v>0</v>
      </c>
      <c r="BE37" s="2" t="s">
        <v>52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4">
        <f t="shared" si="7"/>
        <v>0.15000000000000002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2"/>
        <v>0.8571428571428571</v>
      </c>
      <c r="BS37" s="4">
        <f t="shared" si="8"/>
        <v>-2.8571428571428914E-3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10"/>
        <v>0</v>
      </c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1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2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74"/>
        <v>-0.14000000000000001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3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f t="shared" si="73"/>
        <v>0.8571428571428571</v>
      </c>
      <c r="EE37" s="4">
        <f t="shared" si="14"/>
        <v>-2.8571428571428914E-3</v>
      </c>
      <c r="EG37" s="139" t="s">
        <v>52</v>
      </c>
      <c r="EH37" s="139">
        <v>14</v>
      </c>
      <c r="EI37" s="139">
        <v>12</v>
      </c>
      <c r="EJ37" s="139">
        <v>0</v>
      </c>
      <c r="EK37" s="139">
        <v>2</v>
      </c>
      <c r="EL37" s="140">
        <v>0.86</v>
      </c>
      <c r="EM37" s="140">
        <v>0</v>
      </c>
      <c r="EN37" s="138"/>
      <c r="EO37" s="138" t="s">
        <v>52</v>
      </c>
      <c r="EP37" s="138">
        <v>14</v>
      </c>
      <c r="EQ37" s="138">
        <v>12</v>
      </c>
      <c r="ER37" s="138">
        <v>0</v>
      </c>
      <c r="ES37" s="138">
        <v>2</v>
      </c>
      <c r="ET37" s="143">
        <v>0.86</v>
      </c>
      <c r="EU37" s="140">
        <v>0</v>
      </c>
      <c r="EV37" s="130"/>
      <c r="EW37" s="156" t="s">
        <v>52</v>
      </c>
      <c r="EX37" s="156">
        <v>14</v>
      </c>
      <c r="EY37" s="156">
        <v>12</v>
      </c>
      <c r="EZ37" s="156">
        <v>0</v>
      </c>
      <c r="FA37" s="156">
        <v>2</v>
      </c>
      <c r="FB37" s="162">
        <v>0.86</v>
      </c>
      <c r="FC37" s="158">
        <f t="shared" si="15"/>
        <v>0</v>
      </c>
      <c r="FD37" s="157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6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7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18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19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0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1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2"/>
        <v>0</v>
      </c>
      <c r="HH37" s="157"/>
      <c r="HI37" s="157"/>
      <c r="HJ37" s="157"/>
      <c r="HK37" s="157"/>
      <c r="HL37" s="157"/>
      <c r="HM37" s="157"/>
      <c r="HO37" s="157"/>
      <c r="HP37" s="157"/>
      <c r="HQ37" s="157"/>
      <c r="HR37" s="157"/>
      <c r="HS37" s="157"/>
      <c r="HT37" s="157"/>
      <c r="HU37" s="158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3"/>
        <v>0.8571428571428571</v>
      </c>
      <c r="IR37" s="158">
        <f t="shared" si="24"/>
        <v>-2.8571428571428914E-3</v>
      </c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5"/>
        <v>0.8571428571428571</v>
      </c>
      <c r="IZ37" s="158">
        <f t="shared" si="26"/>
        <v>0</v>
      </c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7"/>
        <v>0.8571428571428571</v>
      </c>
      <c r="JH37" s="158">
        <f t="shared" si="28"/>
        <v>0</v>
      </c>
      <c r="JJ37" s="157" t="s">
        <v>52</v>
      </c>
      <c r="JK37" s="157">
        <v>14</v>
      </c>
      <c r="JL37" s="157">
        <v>0</v>
      </c>
      <c r="JM37" s="157">
        <v>0</v>
      </c>
      <c r="JN37" s="157">
        <v>14</v>
      </c>
      <c r="JO37" s="158">
        <v>0</v>
      </c>
      <c r="JP37" s="158">
        <f t="shared" si="29"/>
        <v>-0.8571428571428571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0"/>
        <v>0.8571428571428571</v>
      </c>
      <c r="JX37" s="158">
        <f t="shared" si="31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2"/>
        <v>0.8571428571428571</v>
      </c>
      <c r="KF37" s="158">
        <f t="shared" si="33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4"/>
        <v>0.8571428571428571</v>
      </c>
      <c r="KN37" s="158">
        <f t="shared" si="35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6"/>
        <v>0.8571428571428571</v>
      </c>
      <c r="KV37" s="158">
        <f t="shared" si="37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38"/>
        <v>0.8571428571428571</v>
      </c>
      <c r="LD37" s="158">
        <f t="shared" si="39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0"/>
        <v>0.8571428571428571</v>
      </c>
      <c r="LL37" s="158">
        <f t="shared" si="41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2"/>
        <v>0.8571428571428571</v>
      </c>
      <c r="LT37" s="158">
        <f t="shared" si="43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4"/>
        <v>0.8571428571428571</v>
      </c>
      <c r="MB37" s="158">
        <f t="shared" si="45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6"/>
        <v>0.8571428571428571</v>
      </c>
      <c r="MJ37" s="158">
        <f t="shared" si="47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48"/>
        <v>0.8571428571428571</v>
      </c>
      <c r="MR37" s="158">
        <f t="shared" si="49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0"/>
        <v>0.8571428571428571</v>
      </c>
      <c r="MZ37" s="158">
        <f t="shared" si="51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2"/>
        <v>0.8571428571428571</v>
      </c>
      <c r="NH37" s="158">
        <f t="shared" si="53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4"/>
        <v>0.8571428571428571</v>
      </c>
      <c r="NP37" s="158">
        <f t="shared" si="55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6"/>
        <v>0.8571428571428571</v>
      </c>
      <c r="NX37" s="158">
        <f t="shared" si="57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58"/>
        <v>0.8571428571428571</v>
      </c>
      <c r="OF37" s="158">
        <f t="shared" si="59"/>
        <v>0</v>
      </c>
      <c r="OG37" s="157"/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0"/>
        <v>0.8571428571428571</v>
      </c>
      <c r="ON37" s="158">
        <f t="shared" si="61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2"/>
        <v>0.8571428571428571</v>
      </c>
      <c r="OV37" s="158">
        <f t="shared" si="63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4"/>
        <v>0.8571428571428571</v>
      </c>
      <c r="PD37" s="158">
        <f t="shared" si="65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6"/>
        <v>0.8571428571428571</v>
      </c>
      <c r="PL37" s="158">
        <f t="shared" si="67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68"/>
        <v>0.8571428571428571</v>
      </c>
      <c r="PT37" s="158">
        <f t="shared" si="69"/>
        <v>0</v>
      </c>
      <c r="PV37" s="157" t="s">
        <v>52</v>
      </c>
      <c r="PW37" s="157">
        <v>14</v>
      </c>
      <c r="PX37" s="157">
        <v>12</v>
      </c>
      <c r="PY37" s="157">
        <v>0</v>
      </c>
      <c r="PZ37" s="157">
        <v>2</v>
      </c>
      <c r="QA37" s="158">
        <f t="shared" si="70"/>
        <v>0.8571428571428571</v>
      </c>
      <c r="QB37" s="158">
        <f t="shared" si="71"/>
        <v>0</v>
      </c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1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2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3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4"/>
        <v>0</v>
      </c>
      <c r="AO38" s="2" t="s">
        <v>54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5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6"/>
        <v>0</v>
      </c>
      <c r="BE38" s="2" t="s">
        <v>54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4">
        <f t="shared" si="7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2"/>
        <v>1</v>
      </c>
      <c r="BS38" s="4">
        <f t="shared" si="8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10"/>
        <v>0</v>
      </c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1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2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74"/>
        <v>0.59000000000000008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3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f t="shared" si="73"/>
        <v>1</v>
      </c>
      <c r="EE38" s="4">
        <f t="shared" si="14"/>
        <v>0</v>
      </c>
      <c r="EG38" s="139" t="s">
        <v>54</v>
      </c>
      <c r="EH38" s="139">
        <v>72</v>
      </c>
      <c r="EI38" s="139">
        <v>72</v>
      </c>
      <c r="EJ38" s="139">
        <v>0</v>
      </c>
      <c r="EK38" s="139">
        <v>0</v>
      </c>
      <c r="EL38" s="140">
        <v>1</v>
      </c>
      <c r="EM38" s="140">
        <v>0</v>
      </c>
      <c r="EN38" s="138"/>
      <c r="EO38" s="138" t="s">
        <v>54</v>
      </c>
      <c r="EP38" s="138">
        <v>72</v>
      </c>
      <c r="EQ38" s="138">
        <v>72</v>
      </c>
      <c r="ER38" s="138">
        <v>0</v>
      </c>
      <c r="ES38" s="138">
        <v>0</v>
      </c>
      <c r="ET38" s="143">
        <v>1</v>
      </c>
      <c r="EU38" s="140">
        <v>0</v>
      </c>
      <c r="EV38" s="130"/>
      <c r="EW38" s="156" t="s">
        <v>54</v>
      </c>
      <c r="EX38" s="156">
        <v>72</v>
      </c>
      <c r="EY38" s="156">
        <v>72</v>
      </c>
      <c r="EZ38" s="156">
        <v>0</v>
      </c>
      <c r="FA38" s="156">
        <v>0</v>
      </c>
      <c r="FB38" s="162">
        <v>1</v>
      </c>
      <c r="FC38" s="158">
        <f t="shared" si="15"/>
        <v>0</v>
      </c>
      <c r="FD38" s="157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6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7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18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19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0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1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2"/>
        <v>0</v>
      </c>
      <c r="HH38" s="157"/>
      <c r="HI38" s="157"/>
      <c r="HJ38" s="157"/>
      <c r="HK38" s="157"/>
      <c r="HL38" s="157"/>
      <c r="HM38" s="157"/>
      <c r="HO38" s="157"/>
      <c r="HP38" s="157"/>
      <c r="HQ38" s="157"/>
      <c r="HR38" s="157"/>
      <c r="HS38" s="157"/>
      <c r="HT38" s="157"/>
      <c r="HU38" s="158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3"/>
        <v>1</v>
      </c>
      <c r="IR38" s="158">
        <f t="shared" si="24"/>
        <v>0</v>
      </c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5"/>
        <v>1</v>
      </c>
      <c r="IZ38" s="158">
        <f t="shared" si="26"/>
        <v>0</v>
      </c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7"/>
        <v>1</v>
      </c>
      <c r="JH38" s="158">
        <f t="shared" si="28"/>
        <v>0</v>
      </c>
      <c r="JJ38" s="157" t="s">
        <v>54</v>
      </c>
      <c r="JK38" s="157">
        <v>72</v>
      </c>
      <c r="JL38" s="157">
        <v>0</v>
      </c>
      <c r="JM38" s="157">
        <v>0</v>
      </c>
      <c r="JN38" s="157">
        <v>72</v>
      </c>
      <c r="JO38" s="158">
        <v>0</v>
      </c>
      <c r="JP38" s="158">
        <f t="shared" si="29"/>
        <v>-1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0"/>
        <v>1</v>
      </c>
      <c r="JX38" s="158">
        <f t="shared" si="31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2"/>
        <v>1</v>
      </c>
      <c r="KF38" s="158">
        <f t="shared" si="33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4"/>
        <v>1</v>
      </c>
      <c r="KN38" s="158">
        <f t="shared" si="35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6"/>
        <v>1</v>
      </c>
      <c r="KV38" s="158">
        <f t="shared" si="37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38"/>
        <v>1</v>
      </c>
      <c r="LD38" s="158">
        <f t="shared" si="39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0"/>
        <v>1</v>
      </c>
      <c r="LL38" s="158">
        <f t="shared" si="41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2"/>
        <v>1</v>
      </c>
      <c r="LT38" s="158">
        <f t="shared" si="43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4"/>
        <v>1</v>
      </c>
      <c r="MB38" s="158">
        <f t="shared" si="45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6"/>
        <v>1</v>
      </c>
      <c r="MJ38" s="158">
        <f t="shared" si="47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48"/>
        <v>1</v>
      </c>
      <c r="MR38" s="158">
        <f t="shared" si="49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0"/>
        <v>1</v>
      </c>
      <c r="MZ38" s="158">
        <f t="shared" si="51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2"/>
        <v>1</v>
      </c>
      <c r="NH38" s="158">
        <f t="shared" si="53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4"/>
        <v>1</v>
      </c>
      <c r="NP38" s="158">
        <f t="shared" si="55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6"/>
        <v>1</v>
      </c>
      <c r="NX38" s="158">
        <f t="shared" si="57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58"/>
        <v>1</v>
      </c>
      <c r="OF38" s="158">
        <f t="shared" si="59"/>
        <v>0</v>
      </c>
      <c r="OG38" s="157"/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0"/>
        <v>1</v>
      </c>
      <c r="ON38" s="158">
        <f t="shared" si="61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2"/>
        <v>1</v>
      </c>
      <c r="OV38" s="158">
        <f t="shared" si="63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4"/>
        <v>1</v>
      </c>
      <c r="PD38" s="158">
        <f t="shared" si="65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6"/>
        <v>1</v>
      </c>
      <c r="PL38" s="158">
        <f t="shared" si="67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68"/>
        <v>1</v>
      </c>
      <c r="PT38" s="158">
        <f t="shared" si="69"/>
        <v>0</v>
      </c>
      <c r="PV38" s="157" t="s">
        <v>54</v>
      </c>
      <c r="PW38" s="157">
        <v>72</v>
      </c>
      <c r="PX38" s="157">
        <v>72</v>
      </c>
      <c r="PY38" s="157">
        <v>0</v>
      </c>
      <c r="PZ38" s="157">
        <v>0</v>
      </c>
      <c r="QA38" s="158">
        <f t="shared" si="70"/>
        <v>1</v>
      </c>
      <c r="QB38" s="158">
        <f t="shared" si="71"/>
        <v>0</v>
      </c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1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2"/>
        <v>0</v>
      </c>
      <c r="Y39" s="2" t="s">
        <v>55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3"/>
        <v>8.9999999999999969E-2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4"/>
        <v>0</v>
      </c>
      <c r="AO39" s="2" t="s">
        <v>55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5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6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7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2"/>
        <v>0.41176470588235292</v>
      </c>
      <c r="BS39" s="4">
        <f t="shared" si="8"/>
        <v>1.764705882352946E-3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-1.764705882352946E-3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10"/>
        <v>0</v>
      </c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1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2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74"/>
        <v>-0.58000000000000007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3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f t="shared" si="73"/>
        <v>0.41176470588235292</v>
      </c>
      <c r="EE39" s="4">
        <f t="shared" si="14"/>
        <v>1.764705882352946E-3</v>
      </c>
      <c r="EG39" s="139" t="s">
        <v>55</v>
      </c>
      <c r="EH39" s="139">
        <v>85</v>
      </c>
      <c r="EI39" s="139">
        <v>35</v>
      </c>
      <c r="EJ39" s="139">
        <v>50</v>
      </c>
      <c r="EK39" s="139">
        <v>0</v>
      </c>
      <c r="EL39" s="140">
        <v>0.41</v>
      </c>
      <c r="EM39" s="140">
        <v>0</v>
      </c>
      <c r="EN39" s="138"/>
      <c r="EO39" s="138" t="s">
        <v>55</v>
      </c>
      <c r="EP39" s="138">
        <v>85</v>
      </c>
      <c r="EQ39" s="138">
        <v>35</v>
      </c>
      <c r="ER39" s="138">
        <v>50</v>
      </c>
      <c r="ES39" s="138">
        <v>0</v>
      </c>
      <c r="ET39" s="143">
        <v>0.41</v>
      </c>
      <c r="EU39" s="140">
        <v>0</v>
      </c>
      <c r="EV39" s="130"/>
      <c r="EW39" s="156" t="s">
        <v>55</v>
      </c>
      <c r="EX39" s="156">
        <v>85</v>
      </c>
      <c r="EY39" s="156">
        <v>35</v>
      </c>
      <c r="EZ39" s="156">
        <v>50</v>
      </c>
      <c r="FA39" s="156">
        <v>0</v>
      </c>
      <c r="FB39" s="162">
        <v>0.41</v>
      </c>
      <c r="FC39" s="158">
        <f t="shared" si="15"/>
        <v>0</v>
      </c>
      <c r="FD39" s="157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6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7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18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19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0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1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2"/>
        <v>0</v>
      </c>
      <c r="HH39" s="157"/>
      <c r="HI39" s="157"/>
      <c r="HJ39" s="157"/>
      <c r="HK39" s="157"/>
      <c r="HL39" s="157"/>
      <c r="HM39" s="157"/>
      <c r="HO39" s="157"/>
      <c r="HP39" s="157"/>
      <c r="HQ39" s="157"/>
      <c r="HR39" s="157"/>
      <c r="HS39" s="157"/>
      <c r="HT39" s="157"/>
      <c r="HU39" s="158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3"/>
        <v>0.41176470588235292</v>
      </c>
      <c r="IR39" s="158">
        <f t="shared" si="24"/>
        <v>1.764705882352946E-3</v>
      </c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5"/>
        <v>0.41176470588235292</v>
      </c>
      <c r="IZ39" s="158">
        <f t="shared" si="26"/>
        <v>0</v>
      </c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7"/>
        <v>0.41176470588235292</v>
      </c>
      <c r="JH39" s="158">
        <f t="shared" si="28"/>
        <v>0</v>
      </c>
      <c r="JJ39" s="157" t="s">
        <v>55</v>
      </c>
      <c r="JK39" s="157">
        <v>85</v>
      </c>
      <c r="JL39" s="157">
        <v>0</v>
      </c>
      <c r="JM39" s="157">
        <v>0</v>
      </c>
      <c r="JN39" s="157">
        <v>85</v>
      </c>
      <c r="JO39" s="158">
        <v>0</v>
      </c>
      <c r="JP39" s="158">
        <f t="shared" si="29"/>
        <v>-0.41176470588235292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0"/>
        <v>0.41176470588235292</v>
      </c>
      <c r="JX39" s="158">
        <f t="shared" si="31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2"/>
        <v>0.41176470588235292</v>
      </c>
      <c r="KF39" s="158">
        <f t="shared" si="33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4"/>
        <v>0.41176470588235292</v>
      </c>
      <c r="KN39" s="158">
        <f t="shared" si="35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6"/>
        <v>0.41176470588235292</v>
      </c>
      <c r="KV39" s="158">
        <f t="shared" si="37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38"/>
        <v>0.41176470588235292</v>
      </c>
      <c r="LD39" s="158">
        <f t="shared" si="39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0"/>
        <v>0.41176470588235292</v>
      </c>
      <c r="LL39" s="158">
        <f t="shared" si="41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2"/>
        <v>0.41176470588235292</v>
      </c>
      <c r="LT39" s="158">
        <f t="shared" si="43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4"/>
        <v>0.41176470588235292</v>
      </c>
      <c r="MB39" s="158">
        <f t="shared" si="45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6"/>
        <v>0.41176470588235292</v>
      </c>
      <c r="MJ39" s="158">
        <f t="shared" si="47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48"/>
        <v>0.41176470588235292</v>
      </c>
      <c r="MR39" s="158">
        <f t="shared" si="49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0"/>
        <v>0.41176470588235292</v>
      </c>
      <c r="MZ39" s="158">
        <f t="shared" si="51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2"/>
        <v>0.41176470588235292</v>
      </c>
      <c r="NH39" s="158">
        <f t="shared" si="53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4"/>
        <v>0.41176470588235292</v>
      </c>
      <c r="NP39" s="158">
        <f t="shared" si="55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6"/>
        <v>0.41176470588235292</v>
      </c>
      <c r="NX39" s="158">
        <f t="shared" si="57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58"/>
        <v>0.41176470588235292</v>
      </c>
      <c r="OF39" s="158">
        <f t="shared" si="59"/>
        <v>0</v>
      </c>
      <c r="OG39" s="157"/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0"/>
        <v>0.41176470588235292</v>
      </c>
      <c r="ON39" s="158">
        <f t="shared" si="61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2"/>
        <v>0.41176470588235292</v>
      </c>
      <c r="OV39" s="158">
        <f t="shared" si="63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4"/>
        <v>0.41176470588235292</v>
      </c>
      <c r="PD39" s="158">
        <f t="shared" si="65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6"/>
        <v>0.41176470588235292</v>
      </c>
      <c r="PL39" s="158">
        <f t="shared" si="67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68"/>
        <v>0.41176470588235292</v>
      </c>
      <c r="PT39" s="158">
        <f t="shared" si="69"/>
        <v>0</v>
      </c>
      <c r="PV39" s="157" t="s">
        <v>55</v>
      </c>
      <c r="PW39" s="157">
        <v>85</v>
      </c>
      <c r="PX39" s="157">
        <v>35</v>
      </c>
      <c r="PY39" s="157">
        <v>50</v>
      </c>
      <c r="PZ39" s="157">
        <v>0</v>
      </c>
      <c r="QA39" s="158">
        <f t="shared" si="70"/>
        <v>0.41176470588235292</v>
      </c>
      <c r="QB39" s="158">
        <f t="shared" si="71"/>
        <v>0</v>
      </c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1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2"/>
        <v>0</v>
      </c>
      <c r="Y40" s="2" t="s">
        <v>56</v>
      </c>
      <c r="Z40" s="2">
        <v>152</v>
      </c>
      <c r="AA40" s="2">
        <v>110</v>
      </c>
      <c r="AB40" s="2">
        <v>0</v>
      </c>
      <c r="AC40" s="7">
        <v>42</v>
      </c>
      <c r="AD40" s="4">
        <v>0.72</v>
      </c>
      <c r="AE40" s="4">
        <f t="shared" si="3"/>
        <v>-0.28000000000000003</v>
      </c>
      <c r="AG40" s="2" t="s">
        <v>56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4"/>
        <v>0</v>
      </c>
      <c r="AO40" s="2" t="s">
        <v>56</v>
      </c>
      <c r="AP40" s="2">
        <v>152</v>
      </c>
      <c r="AQ40" s="2">
        <v>151</v>
      </c>
      <c r="AR40" s="2">
        <v>1</v>
      </c>
      <c r="AS40" s="2">
        <v>0</v>
      </c>
      <c r="AT40" s="4">
        <v>0.72</v>
      </c>
      <c r="AU40" s="4">
        <f t="shared" si="5"/>
        <v>0</v>
      </c>
      <c r="AV40" s="2" t="s">
        <v>119</v>
      </c>
      <c r="AW40" s="2" t="s">
        <v>56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6"/>
        <v>0.27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7"/>
        <v>0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2"/>
        <v>0.99342105263157898</v>
      </c>
      <c r="BS40" s="4">
        <f t="shared" si="8"/>
        <v>3.4210526315789913E-3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-3.4210526315789913E-3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10"/>
        <v>0</v>
      </c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1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2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74"/>
        <v>0.17000000000000004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3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f t="shared" si="73"/>
        <v>0.99342105263157898</v>
      </c>
      <c r="EE40" s="4">
        <f t="shared" si="14"/>
        <v>3.4210526315789913E-3</v>
      </c>
      <c r="EG40" s="139" t="s">
        <v>56</v>
      </c>
      <c r="EH40" s="139">
        <v>152</v>
      </c>
      <c r="EI40" s="139">
        <v>151</v>
      </c>
      <c r="EJ40" s="139">
        <v>1</v>
      </c>
      <c r="EK40" s="139">
        <v>0</v>
      </c>
      <c r="EL40" s="140">
        <v>0.99</v>
      </c>
      <c r="EM40" s="140">
        <v>0</v>
      </c>
      <c r="EN40" s="138"/>
      <c r="EO40" s="138" t="s">
        <v>56</v>
      </c>
      <c r="EP40" s="138">
        <v>152</v>
      </c>
      <c r="EQ40" s="138">
        <v>151</v>
      </c>
      <c r="ER40" s="138">
        <v>1</v>
      </c>
      <c r="ES40" s="138">
        <v>0</v>
      </c>
      <c r="ET40" s="143">
        <v>0.99</v>
      </c>
      <c r="EU40" s="140">
        <v>0</v>
      </c>
      <c r="EV40" s="130"/>
      <c r="EW40" s="156" t="s">
        <v>56</v>
      </c>
      <c r="EX40" s="156">
        <v>152</v>
      </c>
      <c r="EY40" s="156">
        <v>151</v>
      </c>
      <c r="EZ40" s="156">
        <v>1</v>
      </c>
      <c r="FA40" s="156">
        <v>0</v>
      </c>
      <c r="FB40" s="162">
        <v>0.99</v>
      </c>
      <c r="FC40" s="158">
        <f t="shared" si="15"/>
        <v>0</v>
      </c>
      <c r="FD40" s="157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6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7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18"/>
        <v>0</v>
      </c>
      <c r="GB40" s="157"/>
      <c r="GC40" s="156" t="s">
        <v>56</v>
      </c>
      <c r="GD40" s="156">
        <v>153</v>
      </c>
      <c r="GE40" s="156">
        <v>152</v>
      </c>
      <c r="GF40" s="156">
        <v>1</v>
      </c>
      <c r="GG40" s="156">
        <v>0</v>
      </c>
      <c r="GH40" s="162">
        <v>0.99</v>
      </c>
      <c r="GI40" s="158">
        <f t="shared" si="19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0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1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2"/>
        <v>0</v>
      </c>
      <c r="HH40" s="157"/>
      <c r="HI40" s="157"/>
      <c r="HJ40" s="157"/>
      <c r="HK40" s="157"/>
      <c r="HL40" s="157"/>
      <c r="HM40" s="157"/>
      <c r="HO40" s="157"/>
      <c r="HP40" s="157"/>
      <c r="HQ40" s="157"/>
      <c r="HR40" s="157"/>
      <c r="HS40" s="157"/>
      <c r="HT40" s="157"/>
      <c r="HU40" s="158"/>
      <c r="HV40" s="157"/>
      <c r="HW40" s="157"/>
      <c r="HX40" s="157"/>
      <c r="HY40" s="157"/>
      <c r="HZ40" s="157"/>
      <c r="IA40" s="157"/>
      <c r="IB40" s="157"/>
      <c r="IC40" s="157"/>
      <c r="ID40" s="157"/>
      <c r="IE40" s="157"/>
      <c r="IF40" s="157"/>
      <c r="IG40" s="157"/>
      <c r="IH40" s="157"/>
      <c r="II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3"/>
        <v>0.99346405228758172</v>
      </c>
      <c r="IR40" s="158">
        <f t="shared" si="24"/>
        <v>3.4640522875817314E-3</v>
      </c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5"/>
        <v>0.99346405228758172</v>
      </c>
      <c r="IZ40" s="158">
        <f t="shared" si="26"/>
        <v>0</v>
      </c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7"/>
        <v>0.99346405228758172</v>
      </c>
      <c r="JH40" s="158">
        <f t="shared" si="28"/>
        <v>0</v>
      </c>
      <c r="JJ40" s="157" t="s">
        <v>56</v>
      </c>
      <c r="JK40" s="157">
        <v>153</v>
      </c>
      <c r="JL40" s="157">
        <v>0</v>
      </c>
      <c r="JM40" s="157">
        <v>0</v>
      </c>
      <c r="JN40" s="157">
        <v>153</v>
      </c>
      <c r="JO40" s="158">
        <v>0</v>
      </c>
      <c r="JP40" s="158">
        <f t="shared" si="29"/>
        <v>-0.99346405228758172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0"/>
        <v>0.99346405228758172</v>
      </c>
      <c r="JX40" s="158">
        <f t="shared" si="31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2"/>
        <v>0.99346405228758172</v>
      </c>
      <c r="KF40" s="158">
        <f t="shared" si="33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4"/>
        <v>0.99346405228758172</v>
      </c>
      <c r="KN40" s="158">
        <f t="shared" si="35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6"/>
        <v>0.99346405228758172</v>
      </c>
      <c r="KV40" s="158">
        <f t="shared" si="37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38"/>
        <v>0.99346405228758172</v>
      </c>
      <c r="LD40" s="158">
        <f t="shared" si="39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0"/>
        <v>0.99346405228758172</v>
      </c>
      <c r="LL40" s="158">
        <f t="shared" si="41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2"/>
        <v>0.99346405228758172</v>
      </c>
      <c r="LT40" s="158">
        <f t="shared" si="43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4"/>
        <v>0.99346405228758172</v>
      </c>
      <c r="MB40" s="158">
        <f t="shared" si="45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6"/>
        <v>0.99346405228758172</v>
      </c>
      <c r="MJ40" s="158">
        <f t="shared" si="47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48"/>
        <v>0.99346405228758172</v>
      </c>
      <c r="MR40" s="158">
        <f t="shared" si="49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0"/>
        <v>0.99346405228758172</v>
      </c>
      <c r="MZ40" s="158">
        <f t="shared" si="51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2"/>
        <v>0.99346405228758172</v>
      </c>
      <c r="NH40" s="158">
        <f t="shared" si="53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4"/>
        <v>0.99346405228758172</v>
      </c>
      <c r="NP40" s="158">
        <f t="shared" si="55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6"/>
        <v>0.99346405228758172</v>
      </c>
      <c r="NX40" s="158">
        <f t="shared" si="57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58"/>
        <v>0.99346405228758172</v>
      </c>
      <c r="OF40" s="158">
        <f t="shared" si="59"/>
        <v>0</v>
      </c>
      <c r="OG40" s="157"/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0"/>
        <v>0.99346405228758172</v>
      </c>
      <c r="ON40" s="158">
        <f t="shared" si="61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2"/>
        <v>0.99346405228758172</v>
      </c>
      <c r="OV40" s="158">
        <f t="shared" si="63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4"/>
        <v>0.99346405228758172</v>
      </c>
      <c r="PD40" s="158">
        <f t="shared" si="65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6"/>
        <v>0.99346405228758172</v>
      </c>
      <c r="PL40" s="158">
        <f t="shared" si="67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68"/>
        <v>0.99346405228758172</v>
      </c>
      <c r="PT40" s="158">
        <f t="shared" si="69"/>
        <v>0</v>
      </c>
      <c r="PV40" s="157" t="s">
        <v>56</v>
      </c>
      <c r="PW40" s="157">
        <v>153</v>
      </c>
      <c r="PX40" s="157">
        <v>152</v>
      </c>
      <c r="PY40" s="157">
        <v>1</v>
      </c>
      <c r="PZ40" s="157">
        <v>0</v>
      </c>
      <c r="QA40" s="158">
        <f t="shared" si="70"/>
        <v>0.99346405228758172</v>
      </c>
      <c r="QB40" s="158">
        <f t="shared" si="71"/>
        <v>0</v>
      </c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1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2"/>
        <v>0</v>
      </c>
      <c r="AE41" s="4"/>
      <c r="AM41" s="4"/>
      <c r="AU41" s="4"/>
      <c r="BC41" s="4"/>
      <c r="BE41" s="2" t="s">
        <v>57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4">
        <f t="shared" si="7"/>
        <v>0.82</v>
      </c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2"/>
        <v>0.82089552238805974</v>
      </c>
      <c r="BS41" s="4">
        <f t="shared" si="8"/>
        <v>8.9552238805978845E-4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-8.9552238805978845E-4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10"/>
        <v>0</v>
      </c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1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2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74"/>
        <v>-0.18000000000000005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3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f t="shared" si="73"/>
        <v>0.82089552238805974</v>
      </c>
      <c r="EE41" s="4">
        <f t="shared" si="14"/>
        <v>8.9552238805978845E-4</v>
      </c>
      <c r="EG41" s="139" t="s">
        <v>57</v>
      </c>
      <c r="EH41" s="139">
        <v>67</v>
      </c>
      <c r="EI41" s="139">
        <v>55</v>
      </c>
      <c r="EJ41" s="139">
        <v>11</v>
      </c>
      <c r="EK41" s="139">
        <v>1</v>
      </c>
      <c r="EL41" s="140">
        <v>0.82</v>
      </c>
      <c r="EM41" s="140">
        <v>0</v>
      </c>
      <c r="EN41" s="138"/>
      <c r="EO41" s="138" t="s">
        <v>57</v>
      </c>
      <c r="EP41" s="138">
        <v>67</v>
      </c>
      <c r="EQ41" s="138">
        <v>55</v>
      </c>
      <c r="ER41" s="138">
        <v>11</v>
      </c>
      <c r="ES41" s="138">
        <v>1</v>
      </c>
      <c r="ET41" s="143">
        <v>0.82</v>
      </c>
      <c r="EU41" s="140">
        <v>0</v>
      </c>
      <c r="EV41" s="130"/>
      <c r="EW41" s="156" t="s">
        <v>57</v>
      </c>
      <c r="EX41" s="156">
        <v>67</v>
      </c>
      <c r="EY41" s="156">
        <v>55</v>
      </c>
      <c r="EZ41" s="156">
        <v>11</v>
      </c>
      <c r="FA41" s="156">
        <v>1</v>
      </c>
      <c r="FB41" s="162">
        <v>0.82</v>
      </c>
      <c r="FC41" s="158">
        <f t="shared" si="15"/>
        <v>0</v>
      </c>
      <c r="FD41" s="157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6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7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18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19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0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1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2"/>
        <v>0</v>
      </c>
      <c r="HH41" s="157"/>
      <c r="HI41" s="157"/>
      <c r="HJ41" s="157"/>
      <c r="HK41" s="157"/>
      <c r="HL41" s="157"/>
      <c r="HM41" s="157"/>
      <c r="HO41" s="157"/>
      <c r="HP41" s="157"/>
      <c r="HQ41" s="157"/>
      <c r="HR41" s="157"/>
      <c r="HS41" s="157"/>
      <c r="HT41" s="157"/>
      <c r="HU41" s="158"/>
      <c r="HV41" s="157"/>
      <c r="HW41" s="157"/>
      <c r="HX41" s="157"/>
      <c r="HY41" s="157"/>
      <c r="HZ41" s="157"/>
      <c r="IA41" s="157"/>
      <c r="IB41" s="157"/>
      <c r="IC41" s="157"/>
      <c r="ID41" s="157"/>
      <c r="IE41" s="157"/>
      <c r="IF41" s="157"/>
      <c r="IG41" s="157"/>
      <c r="IH41" s="157"/>
      <c r="II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3"/>
        <v>0.82089552238805974</v>
      </c>
      <c r="IR41" s="158">
        <f t="shared" si="24"/>
        <v>8.9552238805978845E-4</v>
      </c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5"/>
        <v>0.82089552238805974</v>
      </c>
      <c r="IZ41" s="158">
        <f t="shared" si="26"/>
        <v>0</v>
      </c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7"/>
        <v>0.82089552238805974</v>
      </c>
      <c r="JH41" s="158">
        <f t="shared" si="28"/>
        <v>0</v>
      </c>
      <c r="JJ41" s="157" t="s">
        <v>57</v>
      </c>
      <c r="JK41" s="157">
        <v>67</v>
      </c>
      <c r="JL41" s="157">
        <v>55</v>
      </c>
      <c r="JM41" s="157">
        <v>11</v>
      </c>
      <c r="JN41" s="157">
        <v>1</v>
      </c>
      <c r="JO41" s="158">
        <v>0.82</v>
      </c>
      <c r="JP41" s="158">
        <f t="shared" si="29"/>
        <v>-8.9552238805978845E-4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0"/>
        <v>0.82089552238805974</v>
      </c>
      <c r="JX41" s="158">
        <f t="shared" si="31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2"/>
        <v>0.82089552238805974</v>
      </c>
      <c r="KF41" s="158">
        <f t="shared" si="33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4"/>
        <v>0.82089552238805974</v>
      </c>
      <c r="KN41" s="158">
        <f t="shared" si="35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6"/>
        <v>0.82089552238805974</v>
      </c>
      <c r="KV41" s="158">
        <f t="shared" si="37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38"/>
        <v>0.82089552238805974</v>
      </c>
      <c r="LD41" s="158">
        <f t="shared" si="39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0"/>
        <v>0.82089552238805974</v>
      </c>
      <c r="LL41" s="158">
        <f t="shared" si="41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2"/>
        <v>0.82089552238805974</v>
      </c>
      <c r="LT41" s="158">
        <f t="shared" si="43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4"/>
        <v>0.82089552238805974</v>
      </c>
      <c r="MB41" s="158">
        <f t="shared" si="45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6"/>
        <v>0.82089552238805974</v>
      </c>
      <c r="MJ41" s="158">
        <f t="shared" si="47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48"/>
        <v>0.82089552238805974</v>
      </c>
      <c r="MR41" s="158">
        <f t="shared" si="49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0"/>
        <v>0.82089552238805974</v>
      </c>
      <c r="MZ41" s="158">
        <f t="shared" si="51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2"/>
        <v>0.82089552238805974</v>
      </c>
      <c r="NH41" s="158">
        <f t="shared" si="53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4"/>
        <v>0.82089552238805974</v>
      </c>
      <c r="NP41" s="158">
        <f t="shared" si="55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6"/>
        <v>0.82089552238805974</v>
      </c>
      <c r="NX41" s="158">
        <f t="shared" si="57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58"/>
        <v>0.82089552238805974</v>
      </c>
      <c r="OF41" s="158">
        <f t="shared" si="59"/>
        <v>0</v>
      </c>
      <c r="OG41" s="157"/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0"/>
        <v>0.82089552238805974</v>
      </c>
      <c r="ON41" s="158">
        <f t="shared" si="61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2"/>
        <v>0.82089552238805974</v>
      </c>
      <c r="OV41" s="158">
        <f t="shared" si="63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4"/>
        <v>0.82089552238805974</v>
      </c>
      <c r="PD41" s="158">
        <f t="shared" si="65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6"/>
        <v>0.82089552238805974</v>
      </c>
      <c r="PL41" s="158">
        <f t="shared" si="67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68"/>
        <v>0.82089552238805974</v>
      </c>
      <c r="PT41" s="158">
        <f t="shared" si="69"/>
        <v>0</v>
      </c>
      <c r="PV41" s="157" t="s">
        <v>57</v>
      </c>
      <c r="PW41" s="157">
        <v>67</v>
      </c>
      <c r="PX41" s="157">
        <v>55</v>
      </c>
      <c r="PY41" s="157">
        <v>11</v>
      </c>
      <c r="PZ41" s="157">
        <v>1</v>
      </c>
      <c r="QA41" s="158">
        <f t="shared" si="70"/>
        <v>0.82089552238805974</v>
      </c>
      <c r="QB41" s="158">
        <f t="shared" si="71"/>
        <v>0</v>
      </c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1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2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3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4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5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6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7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8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10"/>
        <v>0</v>
      </c>
      <c r="CK42" s="114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1"/>
        <v>0</v>
      </c>
      <c r="CS42" s="114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2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74"/>
        <v>9.9999999999999978E-2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3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4"/>
        <v>0</v>
      </c>
      <c r="EG42" s="142" t="s">
        <v>58</v>
      </c>
      <c r="EH42" s="139">
        <v>3</v>
      </c>
      <c r="EI42" s="139">
        <v>3</v>
      </c>
      <c r="EJ42" s="139">
        <v>0</v>
      </c>
      <c r="EK42" s="139">
        <v>0</v>
      </c>
      <c r="EL42" s="140">
        <v>1</v>
      </c>
      <c r="EM42" s="140">
        <v>0</v>
      </c>
      <c r="EN42" s="138"/>
      <c r="EO42" s="144" t="s">
        <v>58</v>
      </c>
      <c r="EP42" s="139">
        <v>3</v>
      </c>
      <c r="EQ42" s="139">
        <v>3</v>
      </c>
      <c r="ER42" s="139">
        <v>0</v>
      </c>
      <c r="ES42" s="139">
        <v>0</v>
      </c>
      <c r="ET42" s="140">
        <v>1</v>
      </c>
      <c r="EU42" s="140">
        <v>0</v>
      </c>
      <c r="EV42" s="130"/>
      <c r="EW42" s="163" t="s">
        <v>58</v>
      </c>
      <c r="EX42" s="157">
        <v>3</v>
      </c>
      <c r="EY42" s="157">
        <v>3</v>
      </c>
      <c r="EZ42" s="157">
        <v>0</v>
      </c>
      <c r="FA42" s="157">
        <v>0</v>
      </c>
      <c r="FB42" s="158">
        <v>1</v>
      </c>
      <c r="FC42" s="158">
        <f t="shared" si="15"/>
        <v>0</v>
      </c>
      <c r="FD42" s="157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6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7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18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19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0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1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2"/>
        <v>0</v>
      </c>
      <c r="HH42" s="157"/>
      <c r="HI42" s="157"/>
      <c r="HJ42" s="157"/>
      <c r="HK42" s="157"/>
      <c r="HL42" s="157"/>
      <c r="HM42" s="157"/>
      <c r="HO42" s="157"/>
      <c r="HP42" s="157"/>
      <c r="HQ42" s="157"/>
      <c r="HR42" s="157"/>
      <c r="HS42" s="157"/>
      <c r="HT42" s="157"/>
      <c r="HU42" s="158"/>
      <c r="HV42" s="157"/>
      <c r="HW42" s="157"/>
      <c r="HX42" s="157"/>
      <c r="HY42" s="157"/>
      <c r="HZ42" s="157"/>
      <c r="IA42" s="157"/>
      <c r="IB42" s="157"/>
      <c r="IC42" s="157"/>
      <c r="ID42" s="157"/>
      <c r="IE42" s="157"/>
      <c r="IF42" s="157"/>
      <c r="IG42" s="157"/>
      <c r="IH42" s="157"/>
      <c r="II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3"/>
        <v>1</v>
      </c>
      <c r="IR42" s="158">
        <f t="shared" si="24"/>
        <v>0</v>
      </c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5"/>
        <v>1</v>
      </c>
      <c r="IZ42" s="158">
        <f t="shared" si="26"/>
        <v>0</v>
      </c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7"/>
        <v>1</v>
      </c>
      <c r="JH42" s="158">
        <f t="shared" si="28"/>
        <v>0</v>
      </c>
      <c r="JJ42" s="157" t="s">
        <v>58</v>
      </c>
      <c r="JK42" s="157">
        <v>9</v>
      </c>
      <c r="JL42" s="157">
        <v>0</v>
      </c>
      <c r="JM42" s="157">
        <v>0</v>
      </c>
      <c r="JN42" s="157">
        <v>9</v>
      </c>
      <c r="JO42" s="158">
        <v>0</v>
      </c>
      <c r="JP42" s="158">
        <f t="shared" si="29"/>
        <v>-1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0"/>
        <v>1</v>
      </c>
      <c r="JX42" s="158">
        <f t="shared" si="31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2"/>
        <v>1</v>
      </c>
      <c r="KF42" s="158">
        <f t="shared" si="33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4"/>
        <v>1</v>
      </c>
      <c r="KN42" s="158">
        <f t="shared" si="35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6"/>
        <v>1</v>
      </c>
      <c r="KV42" s="158">
        <f t="shared" si="37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38"/>
        <v>1</v>
      </c>
      <c r="LD42" s="158">
        <f t="shared" si="39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0"/>
        <v>1</v>
      </c>
      <c r="LL42" s="158">
        <f t="shared" si="41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2"/>
        <v>1</v>
      </c>
      <c r="LT42" s="158">
        <f t="shared" si="43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4"/>
        <v>1</v>
      </c>
      <c r="MB42" s="158">
        <f t="shared" si="45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6"/>
        <v>1</v>
      </c>
      <c r="MJ42" s="158">
        <f t="shared" si="47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48"/>
        <v>1</v>
      </c>
      <c r="MR42" s="158">
        <f t="shared" si="49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0"/>
        <v>1</v>
      </c>
      <c r="MZ42" s="158">
        <f t="shared" si="51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2"/>
        <v>1</v>
      </c>
      <c r="NH42" s="158">
        <f t="shared" si="53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4"/>
        <v>1</v>
      </c>
      <c r="NP42" s="158">
        <f t="shared" si="55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6"/>
        <v>1</v>
      </c>
      <c r="NX42" s="158">
        <f t="shared" si="57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58"/>
        <v>1</v>
      </c>
      <c r="OF42" s="158">
        <f t="shared" si="59"/>
        <v>0</v>
      </c>
      <c r="OG42" s="157"/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0"/>
        <v>1</v>
      </c>
      <c r="ON42" s="158">
        <f t="shared" si="61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2"/>
        <v>1</v>
      </c>
      <c r="OV42" s="158">
        <f t="shared" si="63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4"/>
        <v>1</v>
      </c>
      <c r="PD42" s="158">
        <f t="shared" si="65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6"/>
        <v>1</v>
      </c>
      <c r="PL42" s="158">
        <f t="shared" si="67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68"/>
        <v>1</v>
      </c>
      <c r="PT42" s="158">
        <f t="shared" si="69"/>
        <v>0</v>
      </c>
      <c r="PV42" s="163" t="s">
        <v>58</v>
      </c>
      <c r="PW42" s="157">
        <v>3</v>
      </c>
      <c r="PX42" s="157">
        <v>3</v>
      </c>
      <c r="PY42" s="157">
        <v>0</v>
      </c>
      <c r="PZ42" s="157">
        <v>0</v>
      </c>
      <c r="QA42" s="158">
        <f t="shared" si="70"/>
        <v>1</v>
      </c>
      <c r="QB42" s="158">
        <f t="shared" si="71"/>
        <v>0</v>
      </c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1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2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3"/>
        <v>0</v>
      </c>
      <c r="AG43" s="2" t="s">
        <v>59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4"/>
        <v>0</v>
      </c>
      <c r="AO43" s="2" t="s">
        <v>59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5"/>
        <v>0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6"/>
        <v>0</v>
      </c>
      <c r="BE43" s="2" t="s">
        <v>59</v>
      </c>
      <c r="BF43" s="2">
        <v>29</v>
      </c>
      <c r="BG43" s="2">
        <v>26</v>
      </c>
      <c r="BH43" s="2">
        <v>1</v>
      </c>
      <c r="BI43" s="7">
        <v>2</v>
      </c>
      <c r="BJ43" s="4">
        <v>0.9</v>
      </c>
      <c r="BK43" s="4">
        <f t="shared" si="7"/>
        <v>-5.9999999999999942E-2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2"/>
        <v>0.89655172413793105</v>
      </c>
      <c r="BS43" s="4">
        <f t="shared" si="8"/>
        <v>-3.4482758620689724E-3</v>
      </c>
      <c r="BU43" s="2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9"/>
        <v>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10"/>
        <v>0</v>
      </c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1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2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74"/>
        <v>-9.9999999999999978E-2</v>
      </c>
      <c r="DQ43" s="65" t="s">
        <v>59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3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 t="shared" si="73"/>
        <v>0.96296296296296291</v>
      </c>
      <c r="EE43" s="4">
        <f t="shared" si="14"/>
        <v>6.2962962962962887E-2</v>
      </c>
      <c r="EG43" s="139" t="s">
        <v>59</v>
      </c>
      <c r="EH43" s="139">
        <v>29</v>
      </c>
      <c r="EI43" s="139">
        <v>26</v>
      </c>
      <c r="EJ43" s="139">
        <v>1</v>
      </c>
      <c r="EK43" s="139">
        <v>2</v>
      </c>
      <c r="EL43" s="140">
        <v>0.9</v>
      </c>
      <c r="EM43" s="140">
        <v>0</v>
      </c>
      <c r="EN43" s="138"/>
      <c r="EO43" s="138" t="s">
        <v>59</v>
      </c>
      <c r="EP43" s="138">
        <v>29</v>
      </c>
      <c r="EQ43" s="138">
        <v>26</v>
      </c>
      <c r="ER43" s="138">
        <v>1</v>
      </c>
      <c r="ES43" s="138">
        <v>2</v>
      </c>
      <c r="ET43" s="143">
        <v>0.9</v>
      </c>
      <c r="EU43" s="140">
        <v>0</v>
      </c>
      <c r="EV43" s="130"/>
      <c r="EW43" s="156" t="s">
        <v>59</v>
      </c>
      <c r="EX43" s="156">
        <v>29</v>
      </c>
      <c r="EY43" s="156">
        <v>26</v>
      </c>
      <c r="EZ43" s="156">
        <v>1</v>
      </c>
      <c r="FA43" s="156">
        <v>2</v>
      </c>
      <c r="FB43" s="162">
        <v>0.9</v>
      </c>
      <c r="FC43" s="158">
        <f t="shared" si="15"/>
        <v>0</v>
      </c>
      <c r="FD43" s="157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6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7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18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19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0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1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2"/>
        <v>0</v>
      </c>
      <c r="HH43" s="157"/>
      <c r="HI43" s="157"/>
      <c r="HJ43" s="157"/>
      <c r="HK43" s="157"/>
      <c r="HL43" s="157"/>
      <c r="HM43" s="157"/>
      <c r="HO43" s="157"/>
      <c r="HP43" s="157"/>
      <c r="HQ43" s="157"/>
      <c r="HR43" s="157"/>
      <c r="HS43" s="157"/>
      <c r="HT43" s="157"/>
      <c r="HU43" s="158"/>
      <c r="HV43" s="157"/>
      <c r="HW43" s="157"/>
      <c r="HX43" s="157"/>
      <c r="HY43" s="157"/>
      <c r="HZ43" s="157"/>
      <c r="IA43" s="157"/>
      <c r="IB43" s="157"/>
      <c r="IC43" s="157"/>
      <c r="ID43" s="157"/>
      <c r="IE43" s="157"/>
      <c r="IF43" s="157"/>
      <c r="IG43" s="157"/>
      <c r="IH43" s="157"/>
      <c r="II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3"/>
        <v>0.96296296296296291</v>
      </c>
      <c r="IR43" s="158">
        <f t="shared" si="24"/>
        <v>6.2962962962962887E-2</v>
      </c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5"/>
        <v>0.96296296296296291</v>
      </c>
      <c r="IZ43" s="158">
        <f t="shared" si="26"/>
        <v>0</v>
      </c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7"/>
        <v>0.96296296296296291</v>
      </c>
      <c r="JH43" s="158">
        <f t="shared" si="28"/>
        <v>0</v>
      </c>
      <c r="JJ43" s="157" t="s">
        <v>59</v>
      </c>
      <c r="JK43" s="157">
        <v>29</v>
      </c>
      <c r="JL43" s="157">
        <v>0</v>
      </c>
      <c r="JM43" s="157">
        <v>0</v>
      </c>
      <c r="JN43" s="157">
        <v>29</v>
      </c>
      <c r="JO43" s="158">
        <v>0</v>
      </c>
      <c r="JP43" s="158">
        <f t="shared" si="29"/>
        <v>-0.96296296296296291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0"/>
        <v>0.96296296296296291</v>
      </c>
      <c r="JX43" s="158">
        <f t="shared" si="31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2"/>
        <v>0.96296296296296291</v>
      </c>
      <c r="KF43" s="158">
        <f t="shared" si="33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4"/>
        <v>0.96296296296296291</v>
      </c>
      <c r="KN43" s="158">
        <f t="shared" si="35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6"/>
        <v>0.96296296296296291</v>
      </c>
      <c r="KV43" s="158">
        <f t="shared" si="37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38"/>
        <v>0.96296296296296291</v>
      </c>
      <c r="LD43" s="158">
        <f t="shared" si="39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0"/>
        <v>0.96296296296296291</v>
      </c>
      <c r="LL43" s="158">
        <f t="shared" si="41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2"/>
        <v>0.96296296296296291</v>
      </c>
      <c r="LT43" s="158">
        <f t="shared" si="43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4"/>
        <v>0.96296296296296291</v>
      </c>
      <c r="MB43" s="158">
        <f t="shared" si="45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6"/>
        <v>0.96296296296296291</v>
      </c>
      <c r="MJ43" s="158">
        <f t="shared" si="47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48"/>
        <v>0.96296296296296291</v>
      </c>
      <c r="MR43" s="158">
        <f t="shared" si="49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0"/>
        <v>0.96296296296296291</v>
      </c>
      <c r="MZ43" s="158">
        <f t="shared" si="51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2"/>
        <v>0.96296296296296291</v>
      </c>
      <c r="NH43" s="158">
        <f t="shared" si="53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4"/>
        <v>0.96296296296296291</v>
      </c>
      <c r="NP43" s="158">
        <f t="shared" si="55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6"/>
        <v>0.96296296296296291</v>
      </c>
      <c r="NX43" s="158">
        <f t="shared" si="57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58"/>
        <v>0.96296296296296291</v>
      </c>
      <c r="OF43" s="158">
        <f t="shared" si="59"/>
        <v>0</v>
      </c>
      <c r="OG43" s="157"/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0"/>
        <v>0.96296296296296291</v>
      </c>
      <c r="ON43" s="158">
        <f t="shared" si="61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2"/>
        <v>0.96296296296296291</v>
      </c>
      <c r="OV43" s="158">
        <f t="shared" si="63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4"/>
        <v>0.96296296296296291</v>
      </c>
      <c r="PD43" s="158">
        <f t="shared" si="65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6"/>
        <v>0.96296296296296291</v>
      </c>
      <c r="PL43" s="158">
        <f t="shared" si="67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68"/>
        <v>0.96296296296296291</v>
      </c>
      <c r="PT43" s="158">
        <f t="shared" si="69"/>
        <v>0</v>
      </c>
      <c r="PV43" s="161" t="s">
        <v>59</v>
      </c>
      <c r="PW43" s="157">
        <v>27</v>
      </c>
      <c r="PX43" s="157">
        <v>26</v>
      </c>
      <c r="PY43" s="157">
        <v>1</v>
      </c>
      <c r="PZ43" s="157">
        <v>0</v>
      </c>
      <c r="QA43" s="158">
        <f t="shared" si="70"/>
        <v>0.96296296296296291</v>
      </c>
      <c r="QB43" s="158">
        <f t="shared" si="71"/>
        <v>0</v>
      </c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1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2"/>
        <v>0</v>
      </c>
      <c r="Y44" s="2" t="s">
        <v>60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3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4"/>
        <v>0</v>
      </c>
      <c r="AO44" s="2" t="s">
        <v>60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5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6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7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2"/>
        <v>1</v>
      </c>
      <c r="BS44" s="4">
        <f t="shared" si="8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10"/>
        <v>0</v>
      </c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1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2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74"/>
        <v>0.31999999999999995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3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f t="shared" si="73"/>
        <v>1</v>
      </c>
      <c r="EE44" s="4">
        <f t="shared" si="14"/>
        <v>0</v>
      </c>
      <c r="EG44" s="139" t="s">
        <v>60</v>
      </c>
      <c r="EH44" s="139">
        <v>16</v>
      </c>
      <c r="EI44" s="139">
        <v>16</v>
      </c>
      <c r="EJ44" s="139">
        <v>0</v>
      </c>
      <c r="EK44" s="139">
        <v>0</v>
      </c>
      <c r="EL44" s="140">
        <v>1</v>
      </c>
      <c r="EM44" s="140">
        <v>0</v>
      </c>
      <c r="EN44" s="138"/>
      <c r="EO44" s="138" t="s">
        <v>60</v>
      </c>
      <c r="EP44" s="138">
        <v>16</v>
      </c>
      <c r="EQ44" s="138">
        <v>16</v>
      </c>
      <c r="ER44" s="138">
        <v>0</v>
      </c>
      <c r="ES44" s="138">
        <v>0</v>
      </c>
      <c r="ET44" s="143">
        <v>1</v>
      </c>
      <c r="EU44" s="140">
        <v>0</v>
      </c>
      <c r="EV44" s="130"/>
      <c r="EW44" s="156" t="s">
        <v>60</v>
      </c>
      <c r="EX44" s="156">
        <v>16</v>
      </c>
      <c r="EY44" s="156">
        <v>16</v>
      </c>
      <c r="EZ44" s="156">
        <v>0</v>
      </c>
      <c r="FA44" s="156">
        <v>0</v>
      </c>
      <c r="FB44" s="162">
        <v>1</v>
      </c>
      <c r="FC44" s="158">
        <f t="shared" si="15"/>
        <v>0</v>
      </c>
      <c r="FD44" s="157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6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7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18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19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0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1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2"/>
        <v>0</v>
      </c>
      <c r="HH44" s="157"/>
      <c r="HI44" s="157"/>
      <c r="HJ44" s="157"/>
      <c r="HK44" s="157"/>
      <c r="HL44" s="157"/>
      <c r="HM44" s="157"/>
      <c r="HO44" s="157"/>
      <c r="HP44" s="157"/>
      <c r="HQ44" s="157"/>
      <c r="HR44" s="157"/>
      <c r="HS44" s="157"/>
      <c r="HT44" s="157"/>
      <c r="HU44" s="158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3"/>
        <v>1</v>
      </c>
      <c r="IR44" s="158">
        <f t="shared" si="24"/>
        <v>0</v>
      </c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5"/>
        <v>1</v>
      </c>
      <c r="IZ44" s="158">
        <f t="shared" si="26"/>
        <v>0</v>
      </c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7"/>
        <v>1</v>
      </c>
      <c r="JH44" s="158">
        <f t="shared" si="28"/>
        <v>0</v>
      </c>
      <c r="JJ44" s="157" t="s">
        <v>60</v>
      </c>
      <c r="JK44" s="157">
        <v>6</v>
      </c>
      <c r="JL44" s="157">
        <v>0</v>
      </c>
      <c r="JM44" s="157">
        <v>0</v>
      </c>
      <c r="JN44" s="157">
        <v>6</v>
      </c>
      <c r="JO44" s="158">
        <v>0</v>
      </c>
      <c r="JP44" s="158">
        <f t="shared" si="29"/>
        <v>-1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0"/>
        <v>1</v>
      </c>
      <c r="JX44" s="158">
        <f t="shared" si="31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2"/>
        <v>1</v>
      </c>
      <c r="KF44" s="158">
        <f t="shared" si="33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4"/>
        <v>1</v>
      </c>
      <c r="KN44" s="158">
        <f t="shared" si="35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6"/>
        <v>1</v>
      </c>
      <c r="KV44" s="158">
        <f t="shared" si="37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38"/>
        <v>1</v>
      </c>
      <c r="LD44" s="158">
        <f t="shared" si="39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0"/>
        <v>1</v>
      </c>
      <c r="LL44" s="158">
        <f t="shared" si="41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2"/>
        <v>1</v>
      </c>
      <c r="LT44" s="158">
        <f t="shared" si="43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4"/>
        <v>1</v>
      </c>
      <c r="MB44" s="158">
        <f t="shared" si="45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6"/>
        <v>1</v>
      </c>
      <c r="MJ44" s="158">
        <f t="shared" si="47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48"/>
        <v>1</v>
      </c>
      <c r="MR44" s="158">
        <f t="shared" si="49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0"/>
        <v>1</v>
      </c>
      <c r="MZ44" s="158">
        <f t="shared" si="51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2"/>
        <v>1</v>
      </c>
      <c r="NH44" s="158">
        <f t="shared" si="53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4"/>
        <v>1</v>
      </c>
      <c r="NP44" s="158">
        <f t="shared" si="55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6"/>
        <v>1</v>
      </c>
      <c r="NX44" s="158">
        <f t="shared" si="57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58"/>
        <v>1</v>
      </c>
      <c r="OF44" s="158">
        <f t="shared" si="59"/>
        <v>0</v>
      </c>
      <c r="OG44" s="157"/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0"/>
        <v>1</v>
      </c>
      <c r="ON44" s="158">
        <f t="shared" si="61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2"/>
        <v>1</v>
      </c>
      <c r="OV44" s="158">
        <f t="shared" si="63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4"/>
        <v>1</v>
      </c>
      <c r="PD44" s="158">
        <f t="shared" si="65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6"/>
        <v>1</v>
      </c>
      <c r="PL44" s="158">
        <f t="shared" si="67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68"/>
        <v>1</v>
      </c>
      <c r="PT44" s="158">
        <f t="shared" si="69"/>
        <v>0</v>
      </c>
      <c r="PV44" s="157" t="s">
        <v>60</v>
      </c>
      <c r="PW44" s="157">
        <v>6</v>
      </c>
      <c r="PX44" s="157">
        <v>6</v>
      </c>
      <c r="PY44" s="157">
        <v>0</v>
      </c>
      <c r="PZ44" s="157">
        <v>0</v>
      </c>
      <c r="QA44" s="158">
        <f t="shared" si="70"/>
        <v>1</v>
      </c>
      <c r="QB44" s="158">
        <f t="shared" si="71"/>
        <v>0</v>
      </c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1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2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3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4"/>
        <v>0</v>
      </c>
      <c r="AO45" s="2" t="s">
        <v>61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5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6"/>
        <v>0</v>
      </c>
      <c r="BE45" s="2" t="s">
        <v>61</v>
      </c>
      <c r="BF45" s="2">
        <v>25</v>
      </c>
      <c r="BG45" s="2">
        <v>17</v>
      </c>
      <c r="BH45" s="7">
        <v>8</v>
      </c>
      <c r="BI45" s="2">
        <v>0</v>
      </c>
      <c r="BJ45" s="4">
        <v>0.68</v>
      </c>
      <c r="BK45" s="4">
        <f t="shared" si="7"/>
        <v>-0.31999999999999995</v>
      </c>
      <c r="BM45" s="2" t="s">
        <v>61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2"/>
        <v>0.68</v>
      </c>
      <c r="BS45" s="4">
        <f t="shared" si="8"/>
        <v>0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10"/>
        <v>0</v>
      </c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1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2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74"/>
        <v>-0.30999999999999994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3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f t="shared" si="73"/>
        <v>0.68</v>
      </c>
      <c r="EE45" s="4">
        <f t="shared" si="14"/>
        <v>0</v>
      </c>
      <c r="EG45" s="139" t="s">
        <v>61</v>
      </c>
      <c r="EH45" s="139">
        <v>25</v>
      </c>
      <c r="EI45" s="139">
        <v>17</v>
      </c>
      <c r="EJ45" s="139">
        <v>8</v>
      </c>
      <c r="EK45" s="139">
        <v>0</v>
      </c>
      <c r="EL45" s="140">
        <v>0.68</v>
      </c>
      <c r="EM45" s="140">
        <v>0</v>
      </c>
      <c r="EN45" s="138"/>
      <c r="EO45" s="138" t="s">
        <v>61</v>
      </c>
      <c r="EP45" s="138">
        <v>25</v>
      </c>
      <c r="EQ45" s="138">
        <v>17</v>
      </c>
      <c r="ER45" s="138">
        <v>8</v>
      </c>
      <c r="ES45" s="138">
        <v>0</v>
      </c>
      <c r="ET45" s="143">
        <v>0.68</v>
      </c>
      <c r="EU45" s="140">
        <v>0</v>
      </c>
      <c r="EV45" s="130"/>
      <c r="EW45" s="156" t="s">
        <v>61</v>
      </c>
      <c r="EX45" s="156">
        <v>25</v>
      </c>
      <c r="EY45" s="156">
        <v>17</v>
      </c>
      <c r="EZ45" s="156">
        <v>8</v>
      </c>
      <c r="FA45" s="156">
        <v>0</v>
      </c>
      <c r="FB45" s="162">
        <v>0.68</v>
      </c>
      <c r="FC45" s="158">
        <f t="shared" si="15"/>
        <v>0</v>
      </c>
      <c r="FD45" s="157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6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7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18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19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0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1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2"/>
        <v>0</v>
      </c>
      <c r="HH45" s="157"/>
      <c r="HI45" s="157"/>
      <c r="HJ45" s="157"/>
      <c r="HK45" s="157"/>
      <c r="HL45" s="157"/>
      <c r="HM45" s="157"/>
      <c r="HO45" s="157"/>
      <c r="HP45" s="157"/>
      <c r="HQ45" s="157"/>
      <c r="HR45" s="157"/>
      <c r="HS45" s="157"/>
      <c r="HT45" s="157"/>
      <c r="HU45" s="158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3"/>
        <v>0.68</v>
      </c>
      <c r="IR45" s="158">
        <f t="shared" si="24"/>
        <v>0</v>
      </c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5"/>
        <v>0.68</v>
      </c>
      <c r="IZ45" s="158">
        <f t="shared" si="26"/>
        <v>0</v>
      </c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7"/>
        <v>0.68</v>
      </c>
      <c r="JH45" s="158">
        <f t="shared" si="28"/>
        <v>0</v>
      </c>
      <c r="JJ45" s="157" t="s">
        <v>61</v>
      </c>
      <c r="JK45" s="157">
        <v>25</v>
      </c>
      <c r="JL45" s="157">
        <v>0</v>
      </c>
      <c r="JM45" s="157">
        <v>0</v>
      </c>
      <c r="JN45" s="157">
        <v>25</v>
      </c>
      <c r="JO45" s="158">
        <v>0</v>
      </c>
      <c r="JP45" s="158">
        <f t="shared" si="29"/>
        <v>-0.68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0"/>
        <v>0.68</v>
      </c>
      <c r="JX45" s="158">
        <f t="shared" si="31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2"/>
        <v>0.68</v>
      </c>
      <c r="KF45" s="158">
        <f t="shared" si="33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4"/>
        <v>0.68</v>
      </c>
      <c r="KN45" s="158">
        <f t="shared" si="35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6"/>
        <v>0.68</v>
      </c>
      <c r="KV45" s="158">
        <f t="shared" si="37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38"/>
        <v>0.68</v>
      </c>
      <c r="LD45" s="158">
        <f t="shared" si="39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0"/>
        <v>0.68</v>
      </c>
      <c r="LL45" s="158">
        <f t="shared" si="41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2"/>
        <v>0.68</v>
      </c>
      <c r="LT45" s="158">
        <f t="shared" si="43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4"/>
        <v>0.68</v>
      </c>
      <c r="MB45" s="158">
        <f t="shared" si="45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6"/>
        <v>0.68</v>
      </c>
      <c r="MJ45" s="158">
        <f t="shared" si="47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48"/>
        <v>0.68</v>
      </c>
      <c r="MR45" s="158">
        <f t="shared" si="49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0"/>
        <v>0.68</v>
      </c>
      <c r="MZ45" s="158">
        <f t="shared" si="51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2"/>
        <v>0.68</v>
      </c>
      <c r="NH45" s="158">
        <f t="shared" si="53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4"/>
        <v>0.68</v>
      </c>
      <c r="NP45" s="158">
        <f t="shared" si="55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6"/>
        <v>0.68</v>
      </c>
      <c r="NX45" s="158">
        <f t="shared" si="57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58"/>
        <v>0.68</v>
      </c>
      <c r="OF45" s="158">
        <f t="shared" si="59"/>
        <v>0</v>
      </c>
      <c r="OG45" s="157"/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0"/>
        <v>0.68</v>
      </c>
      <c r="ON45" s="158">
        <f t="shared" si="61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2"/>
        <v>0.68</v>
      </c>
      <c r="OV45" s="158">
        <f t="shared" si="63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4"/>
        <v>0.68</v>
      </c>
      <c r="PD45" s="158">
        <f t="shared" si="65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6"/>
        <v>0.68</v>
      </c>
      <c r="PL45" s="158">
        <f t="shared" si="67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68"/>
        <v>0.68</v>
      </c>
      <c r="PT45" s="158">
        <f t="shared" si="69"/>
        <v>0</v>
      </c>
      <c r="PV45" s="157" t="s">
        <v>61</v>
      </c>
      <c r="PW45" s="157">
        <v>25</v>
      </c>
      <c r="PX45" s="157">
        <v>17</v>
      </c>
      <c r="PY45" s="157">
        <v>8</v>
      </c>
      <c r="PZ45" s="157">
        <v>0</v>
      </c>
      <c r="QA45" s="158">
        <f t="shared" si="70"/>
        <v>0.68</v>
      </c>
      <c r="QB45" s="158">
        <f t="shared" si="71"/>
        <v>0</v>
      </c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1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2"/>
        <v>0</v>
      </c>
      <c r="Y46" s="2" t="s">
        <v>62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3"/>
        <v>1.0000000000000009E-2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4"/>
        <v>0</v>
      </c>
      <c r="AO46" s="2" t="s">
        <v>62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5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6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7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2"/>
        <v>0.99105145413870244</v>
      </c>
      <c r="BS46" s="4">
        <f t="shared" si="8"/>
        <v>1.0514541387024456E-3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-1.0514541387024456E-3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10"/>
        <v>0</v>
      </c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1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2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74"/>
        <v>-1.0000000000000009E-2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3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f t="shared" si="73"/>
        <v>0.99105145413870244</v>
      </c>
      <c r="EE46" s="4">
        <f t="shared" si="14"/>
        <v>1.0514541387024456E-3</v>
      </c>
      <c r="EG46" s="139" t="s">
        <v>62</v>
      </c>
      <c r="EH46" s="139">
        <v>447</v>
      </c>
      <c r="EI46" s="139">
        <v>443</v>
      </c>
      <c r="EJ46" s="139">
        <v>4</v>
      </c>
      <c r="EK46" s="139">
        <v>0</v>
      </c>
      <c r="EL46" s="140">
        <v>0.99</v>
      </c>
      <c r="EM46" s="140">
        <v>0</v>
      </c>
      <c r="EN46" s="138"/>
      <c r="EO46" s="138" t="s">
        <v>62</v>
      </c>
      <c r="EP46" s="138">
        <v>447</v>
      </c>
      <c r="EQ46" s="138">
        <v>443</v>
      </c>
      <c r="ER46" s="138">
        <v>4</v>
      </c>
      <c r="ES46" s="138">
        <v>0</v>
      </c>
      <c r="ET46" s="143">
        <v>0.99</v>
      </c>
      <c r="EU46" s="140">
        <v>0</v>
      </c>
      <c r="EV46" s="130"/>
      <c r="EW46" s="156" t="s">
        <v>62</v>
      </c>
      <c r="EX46" s="156">
        <v>447</v>
      </c>
      <c r="EY46" s="156">
        <v>443</v>
      </c>
      <c r="EZ46" s="156">
        <v>4</v>
      </c>
      <c r="FA46" s="156">
        <v>0</v>
      </c>
      <c r="FB46" s="162">
        <v>0.99</v>
      </c>
      <c r="FC46" s="158">
        <f t="shared" si="15"/>
        <v>0</v>
      </c>
      <c r="FD46" s="157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6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7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18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19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0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1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2"/>
        <v>0</v>
      </c>
      <c r="HH46" s="157"/>
      <c r="HI46" s="157"/>
      <c r="HJ46" s="157"/>
      <c r="HK46" s="157"/>
      <c r="HL46" s="157"/>
      <c r="HM46" s="157"/>
      <c r="HO46" s="157"/>
      <c r="HP46" s="157"/>
      <c r="HQ46" s="157"/>
      <c r="HR46" s="157"/>
      <c r="HS46" s="157"/>
      <c r="HT46" s="157"/>
      <c r="HU46" s="158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3"/>
        <v>0.99105145413870244</v>
      </c>
      <c r="IR46" s="158">
        <f t="shared" si="24"/>
        <v>1.0514541387024456E-3</v>
      </c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5"/>
        <v>0.99105145413870244</v>
      </c>
      <c r="IZ46" s="158">
        <f t="shared" si="26"/>
        <v>0</v>
      </c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7"/>
        <v>0.99105145413870244</v>
      </c>
      <c r="JH46" s="158">
        <f t="shared" si="28"/>
        <v>0</v>
      </c>
      <c r="JJ46" s="157" t="s">
        <v>62</v>
      </c>
      <c r="JK46" s="157">
        <v>447</v>
      </c>
      <c r="JL46" s="157">
        <v>443</v>
      </c>
      <c r="JM46" s="157">
        <v>4</v>
      </c>
      <c r="JN46" s="157">
        <v>0</v>
      </c>
      <c r="JO46" s="158">
        <v>0.99</v>
      </c>
      <c r="JP46" s="158">
        <f t="shared" si="29"/>
        <v>-1.0514541387024456E-3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0"/>
        <v>0.99105145413870244</v>
      </c>
      <c r="JX46" s="158">
        <f t="shared" si="31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2"/>
        <v>0.99105145413870244</v>
      </c>
      <c r="KF46" s="158">
        <f t="shared" si="33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4"/>
        <v>0.99105145413870244</v>
      </c>
      <c r="KN46" s="158">
        <f t="shared" si="35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6"/>
        <v>0.99105145413870244</v>
      </c>
      <c r="KV46" s="158">
        <f t="shared" si="37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38"/>
        <v>0.99105145413870244</v>
      </c>
      <c r="LD46" s="158">
        <f t="shared" si="39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0"/>
        <v>0.99105145413870244</v>
      </c>
      <c r="LL46" s="158">
        <f t="shared" si="41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2"/>
        <v>0.99105145413870244</v>
      </c>
      <c r="LT46" s="158">
        <f t="shared" si="43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4"/>
        <v>0.99105145413870244</v>
      </c>
      <c r="MB46" s="158">
        <f t="shared" si="45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6"/>
        <v>0.99105145413870244</v>
      </c>
      <c r="MJ46" s="158">
        <f t="shared" si="47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48"/>
        <v>0.99105145413870244</v>
      </c>
      <c r="MR46" s="158">
        <f t="shared" si="49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0"/>
        <v>0.99105145413870244</v>
      </c>
      <c r="MZ46" s="158">
        <f t="shared" si="51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2"/>
        <v>0.99105145413870244</v>
      </c>
      <c r="NH46" s="158">
        <f t="shared" si="53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4"/>
        <v>0.99105145413870244</v>
      </c>
      <c r="NP46" s="158">
        <f t="shared" si="55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6"/>
        <v>0.99105145413870244</v>
      </c>
      <c r="NX46" s="158">
        <f t="shared" si="57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58"/>
        <v>0.99105145413870244</v>
      </c>
      <c r="OF46" s="158">
        <f t="shared" si="59"/>
        <v>0</v>
      </c>
      <c r="OG46" s="157"/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0"/>
        <v>0.99105145413870244</v>
      </c>
      <c r="ON46" s="158">
        <f t="shared" si="61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2"/>
        <v>0.99105145413870244</v>
      </c>
      <c r="OV46" s="158">
        <f t="shared" si="63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4"/>
        <v>0.99105145413870244</v>
      </c>
      <c r="PD46" s="158">
        <f t="shared" si="65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6"/>
        <v>0.99105145413870244</v>
      </c>
      <c r="PL46" s="158">
        <f t="shared" si="67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68"/>
        <v>0.99105145413870244</v>
      </c>
      <c r="PT46" s="158">
        <f t="shared" si="69"/>
        <v>0</v>
      </c>
      <c r="PV46" s="157" t="s">
        <v>62</v>
      </c>
      <c r="PW46" s="157">
        <v>447</v>
      </c>
      <c r="PX46" s="157">
        <v>443</v>
      </c>
      <c r="PY46" s="157">
        <v>4</v>
      </c>
      <c r="PZ46" s="157">
        <v>0</v>
      </c>
      <c r="QA46" s="158">
        <f t="shared" si="70"/>
        <v>0.99105145413870244</v>
      </c>
      <c r="QB46" s="158">
        <f t="shared" si="71"/>
        <v>0</v>
      </c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1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2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3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4"/>
        <v>0</v>
      </c>
      <c r="AO47" s="2" t="s">
        <v>63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5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6"/>
        <v>0</v>
      </c>
      <c r="BE47" s="2" t="s">
        <v>63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4">
        <f t="shared" si="7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2"/>
        <v>1</v>
      </c>
      <c r="BS47" s="4">
        <f t="shared" si="8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10"/>
        <v>0</v>
      </c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1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2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74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3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f t="shared" si="73"/>
        <v>1</v>
      </c>
      <c r="EE47" s="4">
        <f t="shared" si="14"/>
        <v>0</v>
      </c>
      <c r="EG47" s="139" t="s">
        <v>63</v>
      </c>
      <c r="EH47" s="139">
        <v>43</v>
      </c>
      <c r="EI47" s="139">
        <v>43</v>
      </c>
      <c r="EJ47" s="139">
        <v>0</v>
      </c>
      <c r="EK47" s="139">
        <v>0</v>
      </c>
      <c r="EL47" s="140">
        <v>1</v>
      </c>
      <c r="EM47" s="140">
        <v>0</v>
      </c>
      <c r="EN47" s="138"/>
      <c r="EO47" s="138" t="s">
        <v>63</v>
      </c>
      <c r="EP47" s="138">
        <v>43</v>
      </c>
      <c r="EQ47" s="138">
        <v>43</v>
      </c>
      <c r="ER47" s="138">
        <v>0</v>
      </c>
      <c r="ES47" s="138">
        <v>0</v>
      </c>
      <c r="ET47" s="143">
        <v>1</v>
      </c>
      <c r="EU47" s="140">
        <v>0</v>
      </c>
      <c r="EV47" s="130"/>
      <c r="EW47" s="156" t="s">
        <v>63</v>
      </c>
      <c r="EX47" s="156">
        <v>43</v>
      </c>
      <c r="EY47" s="156">
        <v>43</v>
      </c>
      <c r="EZ47" s="156">
        <v>0</v>
      </c>
      <c r="FA47" s="156">
        <v>0</v>
      </c>
      <c r="FB47" s="162">
        <v>1</v>
      </c>
      <c r="FC47" s="158">
        <f t="shared" si="15"/>
        <v>0</v>
      </c>
      <c r="FD47" s="157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6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7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18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19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0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1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2"/>
        <v>0</v>
      </c>
      <c r="HH47" s="157"/>
      <c r="HI47" s="157"/>
      <c r="HJ47" s="157"/>
      <c r="HK47" s="157"/>
      <c r="HL47" s="157"/>
      <c r="HM47" s="157"/>
      <c r="HO47" s="157"/>
      <c r="HP47" s="157"/>
      <c r="HQ47" s="157"/>
      <c r="HR47" s="157"/>
      <c r="HS47" s="157"/>
      <c r="HT47" s="157"/>
      <c r="HU47" s="158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3"/>
        <v>1</v>
      </c>
      <c r="IR47" s="158">
        <f t="shared" si="24"/>
        <v>0</v>
      </c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5"/>
        <v>1</v>
      </c>
      <c r="IZ47" s="158">
        <f t="shared" si="26"/>
        <v>0</v>
      </c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7"/>
        <v>1</v>
      </c>
      <c r="JH47" s="158">
        <f t="shared" si="28"/>
        <v>0</v>
      </c>
      <c r="JJ47" s="157" t="s">
        <v>63</v>
      </c>
      <c r="JK47" s="157">
        <v>43</v>
      </c>
      <c r="JL47" s="157">
        <v>43</v>
      </c>
      <c r="JM47" s="157">
        <v>0</v>
      </c>
      <c r="JN47" s="157">
        <v>0</v>
      </c>
      <c r="JO47" s="158">
        <v>1</v>
      </c>
      <c r="JP47" s="158">
        <f t="shared" si="29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0"/>
        <v>1</v>
      </c>
      <c r="JX47" s="158">
        <f t="shared" si="31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2"/>
        <v>1</v>
      </c>
      <c r="KF47" s="158">
        <f t="shared" si="33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4"/>
        <v>1</v>
      </c>
      <c r="KN47" s="158">
        <f t="shared" si="35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6"/>
        <v>1</v>
      </c>
      <c r="KV47" s="158">
        <f t="shared" si="37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38"/>
        <v>1</v>
      </c>
      <c r="LD47" s="158">
        <f t="shared" si="39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0"/>
        <v>1</v>
      </c>
      <c r="LL47" s="158">
        <f t="shared" si="41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2"/>
        <v>1</v>
      </c>
      <c r="LT47" s="158">
        <f t="shared" si="43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4"/>
        <v>1</v>
      </c>
      <c r="MB47" s="158">
        <f t="shared" si="45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6"/>
        <v>1</v>
      </c>
      <c r="MJ47" s="158">
        <f t="shared" si="47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48"/>
        <v>1</v>
      </c>
      <c r="MR47" s="158">
        <f t="shared" si="49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0"/>
        <v>1</v>
      </c>
      <c r="MZ47" s="158">
        <f t="shared" si="51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2"/>
        <v>1</v>
      </c>
      <c r="NH47" s="158">
        <f t="shared" si="53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4"/>
        <v>1</v>
      </c>
      <c r="NP47" s="158">
        <f t="shared" si="55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6"/>
        <v>1</v>
      </c>
      <c r="NX47" s="158">
        <f t="shared" si="57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58"/>
        <v>1</v>
      </c>
      <c r="OF47" s="158">
        <f t="shared" si="59"/>
        <v>0</v>
      </c>
      <c r="OG47" s="157"/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0"/>
        <v>1</v>
      </c>
      <c r="ON47" s="158">
        <f t="shared" si="61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2"/>
        <v>1</v>
      </c>
      <c r="OV47" s="158">
        <f t="shared" si="63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4"/>
        <v>1</v>
      </c>
      <c r="PD47" s="158">
        <f t="shared" si="65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6"/>
        <v>1</v>
      </c>
      <c r="PL47" s="158">
        <f t="shared" si="67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68"/>
        <v>1</v>
      </c>
      <c r="PT47" s="158">
        <f t="shared" si="69"/>
        <v>0</v>
      </c>
      <c r="PV47" s="157" t="s">
        <v>63</v>
      </c>
      <c r="PW47" s="157">
        <v>43</v>
      </c>
      <c r="PX47" s="157">
        <v>43</v>
      </c>
      <c r="PY47" s="157">
        <v>0</v>
      </c>
      <c r="PZ47" s="157">
        <v>0</v>
      </c>
      <c r="QA47" s="158">
        <f t="shared" si="70"/>
        <v>1</v>
      </c>
      <c r="QB47" s="158">
        <f t="shared" si="71"/>
        <v>0</v>
      </c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1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2"/>
        <v>0</v>
      </c>
      <c r="Y48" s="2" t="s">
        <v>64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3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4"/>
        <v>0</v>
      </c>
      <c r="AO48" s="2" t="s">
        <v>64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5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6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7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2"/>
        <v>1</v>
      </c>
      <c r="BS48" s="4">
        <f t="shared" si="8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10"/>
        <v>0</v>
      </c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1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2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74"/>
        <v>0.13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3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f t="shared" si="73"/>
        <v>1</v>
      </c>
      <c r="EE48" s="4">
        <f t="shared" si="14"/>
        <v>0</v>
      </c>
      <c r="EG48" s="139" t="s">
        <v>64</v>
      </c>
      <c r="EH48" s="139">
        <v>10</v>
      </c>
      <c r="EI48" s="139">
        <v>10</v>
      </c>
      <c r="EJ48" s="139">
        <v>0</v>
      </c>
      <c r="EK48" s="139">
        <v>0</v>
      </c>
      <c r="EL48" s="140">
        <v>1</v>
      </c>
      <c r="EM48" s="140">
        <v>0</v>
      </c>
      <c r="EN48" s="138"/>
      <c r="EO48" s="138" t="s">
        <v>64</v>
      </c>
      <c r="EP48" s="138">
        <v>10</v>
      </c>
      <c r="EQ48" s="138">
        <v>10</v>
      </c>
      <c r="ER48" s="138">
        <v>0</v>
      </c>
      <c r="ES48" s="138">
        <v>0</v>
      </c>
      <c r="ET48" s="143">
        <v>1</v>
      </c>
      <c r="EU48" s="140">
        <v>0</v>
      </c>
      <c r="EV48" s="130"/>
      <c r="EW48" s="156" t="s">
        <v>64</v>
      </c>
      <c r="EX48" s="156">
        <v>10</v>
      </c>
      <c r="EY48" s="156">
        <v>10</v>
      </c>
      <c r="EZ48" s="156">
        <v>0</v>
      </c>
      <c r="FA48" s="156">
        <v>0</v>
      </c>
      <c r="FB48" s="162">
        <v>1</v>
      </c>
      <c r="FC48" s="158">
        <f t="shared" si="15"/>
        <v>0</v>
      </c>
      <c r="FD48" s="157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6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7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18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19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0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1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2"/>
        <v>0</v>
      </c>
      <c r="HH48" s="157"/>
      <c r="HI48" s="157"/>
      <c r="HJ48" s="157"/>
      <c r="HK48" s="157"/>
      <c r="HL48" s="157"/>
      <c r="HM48" s="157"/>
      <c r="HO48" s="157"/>
      <c r="HP48" s="157"/>
      <c r="HQ48" s="157"/>
      <c r="HR48" s="157"/>
      <c r="HS48" s="157"/>
      <c r="HT48" s="157"/>
      <c r="HU48" s="158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3"/>
        <v>1</v>
      </c>
      <c r="IR48" s="158">
        <f t="shared" si="24"/>
        <v>0</v>
      </c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5"/>
        <v>1</v>
      </c>
      <c r="IZ48" s="158">
        <f t="shared" si="26"/>
        <v>0</v>
      </c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7"/>
        <v>1</v>
      </c>
      <c r="JH48" s="158">
        <f t="shared" si="28"/>
        <v>0</v>
      </c>
      <c r="JJ48" s="157" t="s">
        <v>64</v>
      </c>
      <c r="JK48" s="157">
        <v>10</v>
      </c>
      <c r="JL48" s="157">
        <v>0</v>
      </c>
      <c r="JM48" s="157">
        <v>0</v>
      </c>
      <c r="JN48" s="157">
        <v>10</v>
      </c>
      <c r="JO48" s="158">
        <v>0</v>
      </c>
      <c r="JP48" s="158">
        <f t="shared" si="29"/>
        <v>-1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0"/>
        <v>1</v>
      </c>
      <c r="JX48" s="158">
        <f t="shared" si="31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2"/>
        <v>1</v>
      </c>
      <c r="KF48" s="158">
        <f t="shared" si="33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4"/>
        <v>1</v>
      </c>
      <c r="KN48" s="158">
        <f t="shared" si="35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6"/>
        <v>1</v>
      </c>
      <c r="KV48" s="158">
        <f t="shared" si="37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38"/>
        <v>1</v>
      </c>
      <c r="LD48" s="158">
        <f t="shared" si="39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0"/>
        <v>1</v>
      </c>
      <c r="LL48" s="158">
        <f t="shared" si="41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2"/>
        <v>1</v>
      </c>
      <c r="LT48" s="158">
        <f t="shared" si="43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4"/>
        <v>1</v>
      </c>
      <c r="MB48" s="158">
        <f t="shared" si="45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6"/>
        <v>1</v>
      </c>
      <c r="MJ48" s="158">
        <f t="shared" si="47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48"/>
        <v>1</v>
      </c>
      <c r="MR48" s="158">
        <f t="shared" si="49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0"/>
        <v>1</v>
      </c>
      <c r="MZ48" s="158">
        <f t="shared" si="51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2"/>
        <v>1</v>
      </c>
      <c r="NH48" s="158">
        <f t="shared" si="53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4"/>
        <v>1</v>
      </c>
      <c r="NP48" s="158">
        <f t="shared" si="55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6"/>
        <v>1</v>
      </c>
      <c r="NX48" s="158">
        <f t="shared" si="57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58"/>
        <v>1</v>
      </c>
      <c r="OF48" s="158">
        <f t="shared" si="59"/>
        <v>0</v>
      </c>
      <c r="OG48" s="157"/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0"/>
        <v>1</v>
      </c>
      <c r="ON48" s="158">
        <f t="shared" si="61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2"/>
        <v>1</v>
      </c>
      <c r="OV48" s="158">
        <f t="shared" si="63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4"/>
        <v>1</v>
      </c>
      <c r="PD48" s="158">
        <f t="shared" si="65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6"/>
        <v>1</v>
      </c>
      <c r="PL48" s="158">
        <f t="shared" si="67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68"/>
        <v>1</v>
      </c>
      <c r="PT48" s="158">
        <f t="shared" si="69"/>
        <v>0</v>
      </c>
      <c r="PV48" s="157" t="s">
        <v>64</v>
      </c>
      <c r="PW48" s="157">
        <v>10</v>
      </c>
      <c r="PX48" s="157">
        <v>10</v>
      </c>
      <c r="PY48" s="157">
        <v>0</v>
      </c>
      <c r="PZ48" s="157">
        <v>0</v>
      </c>
      <c r="QA48" s="158">
        <f t="shared" si="70"/>
        <v>1</v>
      </c>
      <c r="QB48" s="158">
        <f t="shared" si="71"/>
        <v>0</v>
      </c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1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2"/>
        <v>0</v>
      </c>
      <c r="Y49" s="2" t="s">
        <v>65</v>
      </c>
      <c r="Z49" s="2">
        <v>328</v>
      </c>
      <c r="AA49" s="2">
        <v>286</v>
      </c>
      <c r="AB49" s="7">
        <v>34</v>
      </c>
      <c r="AC49" s="7">
        <v>8</v>
      </c>
      <c r="AD49" s="4">
        <v>0.87</v>
      </c>
      <c r="AE49" s="4">
        <f t="shared" si="3"/>
        <v>-1.0000000000000009E-2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4"/>
        <v>0</v>
      </c>
      <c r="AO49" s="2" t="s">
        <v>65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5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6"/>
        <v>0</v>
      </c>
      <c r="BE49" s="2" t="s">
        <v>65</v>
      </c>
      <c r="BF49" s="2">
        <v>328</v>
      </c>
      <c r="BG49" s="2">
        <v>285</v>
      </c>
      <c r="BH49" s="2">
        <v>34</v>
      </c>
      <c r="BI49" s="2">
        <v>9</v>
      </c>
      <c r="BJ49" s="4">
        <v>0.87</v>
      </c>
      <c r="BK49" s="4">
        <f t="shared" si="7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2"/>
        <v>0.87195121951219512</v>
      </c>
      <c r="BS49" s="4">
        <f t="shared" si="8"/>
        <v>1.9512195121951237E-3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-1.9512195121951237E-3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10"/>
        <v>0</v>
      </c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1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2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74"/>
        <v>-0.13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3"/>
        <v>0</v>
      </c>
      <c r="DY49" s="2" t="s">
        <v>65</v>
      </c>
      <c r="DZ49" s="2">
        <v>328</v>
      </c>
      <c r="EA49" s="2">
        <v>285</v>
      </c>
      <c r="EB49" s="2">
        <v>34</v>
      </c>
      <c r="EC49" s="2">
        <v>9</v>
      </c>
      <c r="ED49" s="4">
        <f t="shared" si="73"/>
        <v>0.86890243902439024</v>
      </c>
      <c r="EE49" s="4">
        <f t="shared" si="14"/>
        <v>-1.0975609756097571E-3</v>
      </c>
      <c r="EG49" s="139" t="s">
        <v>65</v>
      </c>
      <c r="EH49" s="139">
        <v>328</v>
      </c>
      <c r="EI49" s="139">
        <v>286</v>
      </c>
      <c r="EJ49" s="139">
        <v>34</v>
      </c>
      <c r="EK49" s="139">
        <v>8</v>
      </c>
      <c r="EL49" s="140">
        <v>0.87</v>
      </c>
      <c r="EM49" s="140">
        <v>0</v>
      </c>
      <c r="EN49" s="138"/>
      <c r="EO49" s="138" t="s">
        <v>65</v>
      </c>
      <c r="EP49" s="138">
        <v>328</v>
      </c>
      <c r="EQ49" s="138">
        <v>286</v>
      </c>
      <c r="ER49" s="138">
        <v>34</v>
      </c>
      <c r="ES49" s="138">
        <v>8</v>
      </c>
      <c r="ET49" s="143">
        <v>0.87</v>
      </c>
      <c r="EU49" s="140">
        <v>0</v>
      </c>
      <c r="EV49" s="138"/>
      <c r="EW49" s="156" t="s">
        <v>65</v>
      </c>
      <c r="EX49" s="156">
        <v>328</v>
      </c>
      <c r="EY49" s="156">
        <v>286</v>
      </c>
      <c r="EZ49" s="156">
        <v>34</v>
      </c>
      <c r="FA49" s="156">
        <v>8</v>
      </c>
      <c r="FB49" s="162">
        <v>0.87</v>
      </c>
      <c r="FC49" s="158">
        <f t="shared" si="15"/>
        <v>0</v>
      </c>
      <c r="FD49" s="157"/>
      <c r="FE49" s="156" t="s">
        <v>65</v>
      </c>
      <c r="FF49" s="169">
        <v>382</v>
      </c>
      <c r="FG49" s="156">
        <v>296</v>
      </c>
      <c r="FH49" s="156">
        <v>58</v>
      </c>
      <c r="FI49" s="156">
        <v>28</v>
      </c>
      <c r="FJ49" s="162">
        <v>0.77</v>
      </c>
      <c r="FK49" s="158">
        <f t="shared" si="16"/>
        <v>-9.9999999999999978E-2</v>
      </c>
      <c r="FL49" s="157" t="s">
        <v>119</v>
      </c>
      <c r="FM49" s="156" t="s">
        <v>65</v>
      </c>
      <c r="FN49" s="156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7"/>
        <v>0</v>
      </c>
      <c r="FT49" s="157"/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18"/>
        <v>0</v>
      </c>
      <c r="GB49" s="157"/>
      <c r="GC49" s="156" t="s">
        <v>65</v>
      </c>
      <c r="GD49" s="156">
        <v>381</v>
      </c>
      <c r="GE49" s="156">
        <v>293</v>
      </c>
      <c r="GF49" s="156">
        <v>60</v>
      </c>
      <c r="GG49" s="156">
        <v>28</v>
      </c>
      <c r="GH49" s="162">
        <v>0.77</v>
      </c>
      <c r="GI49" s="158">
        <f t="shared" si="19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0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1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2"/>
        <v>0</v>
      </c>
      <c r="HH49" s="157"/>
      <c r="HI49" s="157"/>
      <c r="HJ49" s="157"/>
      <c r="HK49" s="157"/>
      <c r="HL49" s="157"/>
      <c r="HM49" s="157"/>
      <c r="HO49" s="157"/>
      <c r="HP49" s="157"/>
      <c r="HQ49" s="157"/>
      <c r="HR49" s="157"/>
      <c r="HS49" s="157"/>
      <c r="HT49" s="157"/>
      <c r="HU49" s="158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3"/>
        <v>0.76902887139107612</v>
      </c>
      <c r="IR49" s="158">
        <f t="shared" si="24"/>
        <v>-9.7112860892389907E-4</v>
      </c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5"/>
        <v>0.76902887139107612</v>
      </c>
      <c r="IZ49" s="158">
        <f t="shared" si="26"/>
        <v>0</v>
      </c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7"/>
        <v>0.76902887139107612</v>
      </c>
      <c r="JH49" s="158">
        <f t="shared" si="28"/>
        <v>0</v>
      </c>
      <c r="JJ49" s="157" t="s">
        <v>65</v>
      </c>
      <c r="JK49" s="157">
        <v>381</v>
      </c>
      <c r="JL49" s="157">
        <v>295</v>
      </c>
      <c r="JM49" s="157">
        <v>58</v>
      </c>
      <c r="JN49" s="157">
        <v>28</v>
      </c>
      <c r="JO49" s="158">
        <v>0.77</v>
      </c>
      <c r="JP49" s="158">
        <f t="shared" si="29"/>
        <v>9.7112860892389907E-4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0"/>
        <v>0.77427821522309714</v>
      </c>
      <c r="JX49" s="158">
        <f t="shared" si="31"/>
        <v>5.2493438320210251E-3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2"/>
        <v>0.77427821522309714</v>
      </c>
      <c r="KF49" s="158">
        <f t="shared" si="33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4"/>
        <v>0.77427821522309714</v>
      </c>
      <c r="KN49" s="158">
        <f t="shared" si="35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6"/>
        <v>0.77427821522309714</v>
      </c>
      <c r="KV49" s="158">
        <f t="shared" si="37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38"/>
        <v>0.77427821522309714</v>
      </c>
      <c r="LD49" s="158">
        <f t="shared" si="39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0"/>
        <v>0.77427821522309714</v>
      </c>
      <c r="LL49" s="158">
        <f t="shared" si="41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2"/>
        <v>0.77427821522309714</v>
      </c>
      <c r="LT49" s="158">
        <f t="shared" si="43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4"/>
        <v>0.77427821522309714</v>
      </c>
      <c r="MB49" s="158">
        <f t="shared" si="45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6"/>
        <v>0.77427821522309714</v>
      </c>
      <c r="MJ49" s="158">
        <f t="shared" si="47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48"/>
        <v>0.77427821522309714</v>
      </c>
      <c r="MR49" s="158">
        <f t="shared" si="49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0"/>
        <v>0.77427821522309714</v>
      </c>
      <c r="MZ49" s="158">
        <f t="shared" si="51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2"/>
        <v>0.77427821522309714</v>
      </c>
      <c r="NH49" s="158">
        <f t="shared" si="53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4"/>
        <v>0.77427821522309714</v>
      </c>
      <c r="NP49" s="158">
        <f t="shared" si="55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6"/>
        <v>0.77427821522309714</v>
      </c>
      <c r="NX49" s="158">
        <f t="shared" si="57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58"/>
        <v>0.77427821522309714</v>
      </c>
      <c r="OF49" s="158">
        <f t="shared" si="59"/>
        <v>0</v>
      </c>
      <c r="OG49" s="157"/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0"/>
        <v>0.77427821522309714</v>
      </c>
      <c r="ON49" s="158">
        <f t="shared" si="61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2"/>
        <v>0.77427821522309714</v>
      </c>
      <c r="OV49" s="158">
        <f t="shared" si="63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4"/>
        <v>0.77427821522309714</v>
      </c>
      <c r="PD49" s="158">
        <f t="shared" si="65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6"/>
        <v>0.77427821522309714</v>
      </c>
      <c r="PL49" s="158">
        <f t="shared" si="67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68"/>
        <v>0.77427821522309714</v>
      </c>
      <c r="PT49" s="158">
        <f t="shared" si="69"/>
        <v>0</v>
      </c>
      <c r="PV49" s="157" t="s">
        <v>65</v>
      </c>
      <c r="PW49" s="157">
        <v>381</v>
      </c>
      <c r="PX49" s="157">
        <v>254</v>
      </c>
      <c r="PY49" s="157">
        <v>49</v>
      </c>
      <c r="PZ49" s="157">
        <v>78</v>
      </c>
      <c r="QA49" s="158">
        <f t="shared" si="70"/>
        <v>0.66666666666666663</v>
      </c>
      <c r="QB49" s="158">
        <f t="shared" si="71"/>
        <v>-0.10761154855643051</v>
      </c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1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2"/>
        <v>0</v>
      </c>
      <c r="Y50" s="2" t="s">
        <v>66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3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4"/>
        <v>0</v>
      </c>
      <c r="AO50" s="2" t="s">
        <v>66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5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6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7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2"/>
        <v>0.99706744868035191</v>
      </c>
      <c r="BS50" s="4">
        <f t="shared" si="8"/>
        <v>-2.9325513196480912E-3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10"/>
        <v>0</v>
      </c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1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2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74"/>
        <v>4.0000000000000036E-2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3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f t="shared" si="73"/>
        <v>0.99706744868035191</v>
      </c>
      <c r="EE50" s="4">
        <f t="shared" si="14"/>
        <v>-2.9325513196480912E-3</v>
      </c>
      <c r="EG50" s="139" t="s">
        <v>66</v>
      </c>
      <c r="EH50" s="139">
        <v>341</v>
      </c>
      <c r="EI50" s="139">
        <v>340</v>
      </c>
      <c r="EJ50" s="139">
        <v>1</v>
      </c>
      <c r="EK50" s="139">
        <v>0</v>
      </c>
      <c r="EL50" s="140">
        <v>1</v>
      </c>
      <c r="EM50" s="140">
        <v>0</v>
      </c>
      <c r="EN50" s="138"/>
      <c r="EO50" s="138" t="s">
        <v>66</v>
      </c>
      <c r="EP50" s="138">
        <v>341</v>
      </c>
      <c r="EQ50" s="138">
        <v>340</v>
      </c>
      <c r="ER50" s="138">
        <v>1</v>
      </c>
      <c r="ES50" s="138">
        <v>0</v>
      </c>
      <c r="ET50" s="143">
        <v>1</v>
      </c>
      <c r="EU50" s="140">
        <v>0</v>
      </c>
      <c r="EV50" s="138"/>
      <c r="EW50" s="156" t="s">
        <v>66</v>
      </c>
      <c r="EX50" s="156">
        <v>341</v>
      </c>
      <c r="EY50" s="156">
        <v>340</v>
      </c>
      <c r="EZ50" s="156">
        <v>1</v>
      </c>
      <c r="FA50" s="156">
        <v>0</v>
      </c>
      <c r="FB50" s="162">
        <v>1</v>
      </c>
      <c r="FC50" s="158">
        <f t="shared" si="15"/>
        <v>0</v>
      </c>
      <c r="FD50" s="157"/>
      <c r="FE50" s="156" t="s">
        <v>66</v>
      </c>
      <c r="FF50" s="169">
        <v>389</v>
      </c>
      <c r="FG50" s="156">
        <v>340</v>
      </c>
      <c r="FH50" s="156">
        <v>48</v>
      </c>
      <c r="FI50" s="156">
        <v>1</v>
      </c>
      <c r="FJ50" s="162">
        <v>0.87</v>
      </c>
      <c r="FK50" s="158">
        <f t="shared" si="16"/>
        <v>-0.13</v>
      </c>
      <c r="FL50" s="157" t="s">
        <v>119</v>
      </c>
      <c r="FM50" s="156" t="s">
        <v>66</v>
      </c>
      <c r="FN50" s="156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7"/>
        <v>0</v>
      </c>
      <c r="FT50" s="157"/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18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19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0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1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2"/>
        <v>0</v>
      </c>
      <c r="HH50" s="157"/>
      <c r="HI50" s="157"/>
      <c r="HJ50" s="157"/>
      <c r="HK50" s="157"/>
      <c r="HL50" s="157"/>
      <c r="HM50" s="157"/>
      <c r="HO50" s="157"/>
      <c r="HP50" s="157"/>
      <c r="HQ50" s="157"/>
      <c r="HR50" s="157"/>
      <c r="HS50" s="157"/>
      <c r="HT50" s="157"/>
      <c r="HU50" s="158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3"/>
        <v>0.87146529562982</v>
      </c>
      <c r="IR50" s="158">
        <f t="shared" si="24"/>
        <v>1.4652956298200071E-3</v>
      </c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5"/>
        <v>0.87146529562982</v>
      </c>
      <c r="IZ50" s="158">
        <f t="shared" si="26"/>
        <v>0</v>
      </c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7"/>
        <v>0.87146529562982</v>
      </c>
      <c r="JH50" s="158">
        <f t="shared" si="28"/>
        <v>0</v>
      </c>
      <c r="JJ50" s="157" t="s">
        <v>66</v>
      </c>
      <c r="JK50" s="157">
        <v>389</v>
      </c>
      <c r="JL50" s="157">
        <v>339</v>
      </c>
      <c r="JM50" s="157">
        <v>49</v>
      </c>
      <c r="JN50" s="157">
        <v>1</v>
      </c>
      <c r="JO50" s="158">
        <v>0.87</v>
      </c>
      <c r="JP50" s="158">
        <f t="shared" si="29"/>
        <v>-1.4652956298200071E-3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0"/>
        <v>0.87146529562982</v>
      </c>
      <c r="JX50" s="158">
        <f t="shared" si="31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2"/>
        <v>0.87146529562982</v>
      </c>
      <c r="KF50" s="158">
        <f t="shared" si="33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4"/>
        <v>0.87146529562982</v>
      </c>
      <c r="KN50" s="158">
        <f t="shared" si="35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6"/>
        <v>0.87146529562982</v>
      </c>
      <c r="KV50" s="158">
        <f t="shared" si="37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38"/>
        <v>0.87146529562982</v>
      </c>
      <c r="LD50" s="158">
        <f t="shared" si="39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0"/>
        <v>0.87146529562982</v>
      </c>
      <c r="LL50" s="158">
        <f t="shared" si="41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2"/>
        <v>0.87146529562982</v>
      </c>
      <c r="LT50" s="158">
        <f t="shared" si="43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4"/>
        <v>0.87146529562982</v>
      </c>
      <c r="MB50" s="158">
        <f t="shared" si="45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6"/>
        <v>0.87146529562982</v>
      </c>
      <c r="MJ50" s="158">
        <f t="shared" si="47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48"/>
        <v>0.87146529562982</v>
      </c>
      <c r="MR50" s="158">
        <f t="shared" si="49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0"/>
        <v>0.87146529562982</v>
      </c>
      <c r="MZ50" s="158">
        <f t="shared" si="51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2"/>
        <v>0.87146529562982</v>
      </c>
      <c r="NH50" s="158">
        <f t="shared" si="53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4"/>
        <v>0.87146529562982</v>
      </c>
      <c r="NP50" s="158">
        <f t="shared" si="55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6"/>
        <v>0.87146529562982</v>
      </c>
      <c r="NX50" s="158">
        <f t="shared" si="57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58"/>
        <v>0.87146529562982</v>
      </c>
      <c r="OF50" s="158">
        <f t="shared" si="59"/>
        <v>0</v>
      </c>
      <c r="OG50" s="157"/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0"/>
        <v>0.87146529562982</v>
      </c>
      <c r="ON50" s="158">
        <f t="shared" si="61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2"/>
        <v>0.87146529562982</v>
      </c>
      <c r="OV50" s="158">
        <f t="shared" si="63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4"/>
        <v>0.87146529562982</v>
      </c>
      <c r="PD50" s="158">
        <f t="shared" si="65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6"/>
        <v>0.87146529562982</v>
      </c>
      <c r="PL50" s="158">
        <f t="shared" si="67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68"/>
        <v>0.87146529562982</v>
      </c>
      <c r="PT50" s="158">
        <f t="shared" si="69"/>
        <v>0</v>
      </c>
      <c r="PV50" s="157" t="s">
        <v>66</v>
      </c>
      <c r="PW50" s="157">
        <v>389</v>
      </c>
      <c r="PX50" s="157">
        <v>339</v>
      </c>
      <c r="PY50" s="157">
        <v>49</v>
      </c>
      <c r="PZ50" s="157">
        <v>1</v>
      </c>
      <c r="QA50" s="158">
        <f t="shared" si="70"/>
        <v>0.87146529562982</v>
      </c>
      <c r="QB50" s="158">
        <f t="shared" si="71"/>
        <v>0</v>
      </c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1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2"/>
        <v>0</v>
      </c>
      <c r="Y51" s="2" t="s">
        <v>67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3"/>
        <v>0.36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4"/>
        <v>0</v>
      </c>
      <c r="AO51" s="2" t="s">
        <v>67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5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6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7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2"/>
        <v>0.9555555555555556</v>
      </c>
      <c r="BS51" s="4">
        <f t="shared" si="8"/>
        <v>-4.444444444444362E-3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10"/>
        <v>0</v>
      </c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1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2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74"/>
        <v>-3.0000000000000027E-2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3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f t="shared" si="73"/>
        <v>0.9555555555555556</v>
      </c>
      <c r="EE51" s="4">
        <f t="shared" si="14"/>
        <v>-4.444444444444362E-3</v>
      </c>
      <c r="EG51" s="139" t="s">
        <v>67</v>
      </c>
      <c r="EH51" s="139">
        <v>135</v>
      </c>
      <c r="EI51" s="139">
        <v>129</v>
      </c>
      <c r="EJ51" s="139">
        <v>0</v>
      </c>
      <c r="EK51" s="139">
        <v>6</v>
      </c>
      <c r="EL51" s="140">
        <v>0.96</v>
      </c>
      <c r="EM51" s="140">
        <v>0</v>
      </c>
      <c r="EN51" s="138"/>
      <c r="EO51" s="138" t="s">
        <v>67</v>
      </c>
      <c r="EP51" s="138">
        <v>135</v>
      </c>
      <c r="EQ51" s="138">
        <v>129</v>
      </c>
      <c r="ER51" s="138">
        <v>0</v>
      </c>
      <c r="ES51" s="138">
        <v>6</v>
      </c>
      <c r="ET51" s="143">
        <v>0.96</v>
      </c>
      <c r="EU51" s="140">
        <v>0</v>
      </c>
      <c r="EV51" s="138"/>
      <c r="EW51" s="156" t="s">
        <v>67</v>
      </c>
      <c r="EX51" s="156">
        <v>135</v>
      </c>
      <c r="EY51" s="156">
        <v>129</v>
      </c>
      <c r="EZ51" s="156">
        <v>0</v>
      </c>
      <c r="FA51" s="156">
        <v>6</v>
      </c>
      <c r="FB51" s="162">
        <v>0.96</v>
      </c>
      <c r="FC51" s="158">
        <f t="shared" si="15"/>
        <v>0</v>
      </c>
      <c r="FD51" s="15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6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7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18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19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0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1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2"/>
        <v>0</v>
      </c>
      <c r="HH51" s="157"/>
      <c r="HI51" s="157"/>
      <c r="HJ51" s="157"/>
      <c r="HK51" s="157"/>
      <c r="HL51" s="157"/>
      <c r="HM51" s="157"/>
      <c r="HO51" s="157"/>
      <c r="HP51" s="157"/>
      <c r="HQ51" s="157"/>
      <c r="HR51" s="157"/>
      <c r="HS51" s="157"/>
      <c r="HT51" s="157"/>
      <c r="HU51" s="158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3"/>
        <v>0.9555555555555556</v>
      </c>
      <c r="IR51" s="158">
        <f t="shared" si="24"/>
        <v>-4.444444444444362E-3</v>
      </c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5"/>
        <v>0.9555555555555556</v>
      </c>
      <c r="IZ51" s="158">
        <f t="shared" si="26"/>
        <v>0</v>
      </c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7"/>
        <v>0.9555555555555556</v>
      </c>
      <c r="JH51" s="158">
        <f t="shared" si="28"/>
        <v>0</v>
      </c>
      <c r="JJ51" s="157" t="s">
        <v>67</v>
      </c>
      <c r="JK51" s="157">
        <v>135</v>
      </c>
      <c r="JL51" s="157">
        <v>129</v>
      </c>
      <c r="JM51" s="157">
        <v>0</v>
      </c>
      <c r="JN51" s="157">
        <v>6</v>
      </c>
      <c r="JO51" s="158">
        <v>0.96</v>
      </c>
      <c r="JP51" s="158">
        <f t="shared" si="29"/>
        <v>4.444444444444362E-3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0"/>
        <v>0.9555555555555556</v>
      </c>
      <c r="JX51" s="158">
        <f t="shared" si="31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2"/>
        <v>0.9555555555555556</v>
      </c>
      <c r="KF51" s="158">
        <f t="shared" si="33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4"/>
        <v>0.9555555555555556</v>
      </c>
      <c r="KN51" s="158">
        <f t="shared" si="35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6"/>
        <v>0.9555555555555556</v>
      </c>
      <c r="KV51" s="158">
        <f t="shared" si="37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38"/>
        <v>0.9555555555555556</v>
      </c>
      <c r="LD51" s="158">
        <f t="shared" si="39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0"/>
        <v>0.9555555555555556</v>
      </c>
      <c r="LL51" s="158">
        <f t="shared" si="41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2"/>
        <v>0.9555555555555556</v>
      </c>
      <c r="LT51" s="158">
        <f t="shared" si="43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4"/>
        <v>0.9555555555555556</v>
      </c>
      <c r="MB51" s="158">
        <f t="shared" si="45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6"/>
        <v>0.9555555555555556</v>
      </c>
      <c r="MJ51" s="158">
        <f t="shared" si="47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48"/>
        <v>0.9555555555555556</v>
      </c>
      <c r="MR51" s="158">
        <f t="shared" si="49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0"/>
        <v>0.8716216216216216</v>
      </c>
      <c r="MZ51" s="158">
        <f t="shared" si="51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2"/>
        <v>0.8716216216216216</v>
      </c>
      <c r="NH51" s="158">
        <f t="shared" si="53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4"/>
        <v>0.8716216216216216</v>
      </c>
      <c r="NP51" s="158">
        <f t="shared" si="55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6"/>
        <v>0.8716216216216216</v>
      </c>
      <c r="NX51" s="158">
        <f t="shared" si="57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58"/>
        <v>0.8716216216216216</v>
      </c>
      <c r="OF51" s="158">
        <f t="shared" si="59"/>
        <v>0</v>
      </c>
      <c r="OG51" s="157"/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0"/>
        <v>0.8716216216216216</v>
      </c>
      <c r="ON51" s="158">
        <f t="shared" si="61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2"/>
        <v>0.8716216216216216</v>
      </c>
      <c r="OV51" s="158">
        <f t="shared" si="63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4"/>
        <v>0.8716216216216216</v>
      </c>
      <c r="PD51" s="158">
        <f t="shared" si="65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6"/>
        <v>0.8716216216216216</v>
      </c>
      <c r="PL51" s="158">
        <f t="shared" si="67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68"/>
        <v>0.8716216216216216</v>
      </c>
      <c r="PT51" s="158">
        <f t="shared" si="69"/>
        <v>0</v>
      </c>
      <c r="PV51" s="157" t="s">
        <v>67</v>
      </c>
      <c r="PW51" s="157">
        <v>148</v>
      </c>
      <c r="PX51" s="157">
        <v>129</v>
      </c>
      <c r="PY51" s="157">
        <v>4</v>
      </c>
      <c r="PZ51" s="157">
        <v>15</v>
      </c>
      <c r="QA51" s="158">
        <f t="shared" si="70"/>
        <v>0.8716216216216216</v>
      </c>
      <c r="QB51" s="158">
        <f t="shared" si="71"/>
        <v>0</v>
      </c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1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2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3"/>
        <v>0</v>
      </c>
      <c r="AG52" s="2" t="s">
        <v>68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4"/>
        <v>0</v>
      </c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5"/>
        <v>0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6"/>
        <v>0</v>
      </c>
      <c r="BE52" s="2" t="s">
        <v>68</v>
      </c>
      <c r="BF52" s="2">
        <v>1595</v>
      </c>
      <c r="BG52" s="2">
        <v>1583</v>
      </c>
      <c r="BH52" s="7">
        <v>12</v>
      </c>
      <c r="BI52" s="2">
        <v>0</v>
      </c>
      <c r="BJ52" s="4">
        <v>0.99</v>
      </c>
      <c r="BK52" s="4">
        <f t="shared" si="7"/>
        <v>-1.0000000000000009E-2</v>
      </c>
      <c r="BM52" s="2" t="s">
        <v>68</v>
      </c>
      <c r="BN52" s="2">
        <v>1595</v>
      </c>
      <c r="BO52" s="2">
        <v>1188</v>
      </c>
      <c r="BP52" s="2">
        <v>11</v>
      </c>
      <c r="BQ52" s="7">
        <v>396</v>
      </c>
      <c r="BR52" s="4">
        <f t="shared" si="72"/>
        <v>0.7448275862068966</v>
      </c>
      <c r="BS52" s="4">
        <f t="shared" si="8"/>
        <v>-0.24517241379310339</v>
      </c>
      <c r="BU52" s="2" t="s">
        <v>68</v>
      </c>
      <c r="BV52" s="2">
        <v>1595</v>
      </c>
      <c r="BW52" s="2">
        <v>1583</v>
      </c>
      <c r="BX52" s="2">
        <v>12</v>
      </c>
      <c r="BY52" s="2">
        <v>0</v>
      </c>
      <c r="BZ52" s="4">
        <v>0.99</v>
      </c>
      <c r="CA52" s="4">
        <f t="shared" si="9"/>
        <v>0.24517241379310339</v>
      </c>
      <c r="CC52" s="2" t="s">
        <v>68</v>
      </c>
      <c r="CD52" s="2">
        <v>1595</v>
      </c>
      <c r="CE52" s="2">
        <v>1583</v>
      </c>
      <c r="CF52" s="2">
        <v>12</v>
      </c>
      <c r="CG52" s="2">
        <v>0</v>
      </c>
      <c r="CH52" s="4">
        <v>0.99</v>
      </c>
      <c r="CI52" s="4">
        <f t="shared" si="10"/>
        <v>0</v>
      </c>
      <c r="CK52" s="2" t="s">
        <v>68</v>
      </c>
      <c r="CL52" s="2">
        <v>1595</v>
      </c>
      <c r="CM52" s="2">
        <v>1583</v>
      </c>
      <c r="CN52" s="2">
        <v>12</v>
      </c>
      <c r="CO52" s="2">
        <v>0</v>
      </c>
      <c r="CP52" s="4">
        <v>0.99</v>
      </c>
      <c r="CQ52" s="4">
        <f t="shared" si="11"/>
        <v>0</v>
      </c>
      <c r="CS52" s="2" t="s">
        <v>68</v>
      </c>
      <c r="CT52" s="2">
        <v>1595</v>
      </c>
      <c r="CU52" s="2">
        <v>1188</v>
      </c>
      <c r="CV52" s="2">
        <v>11</v>
      </c>
      <c r="CW52" s="7">
        <v>396</v>
      </c>
      <c r="CX52" s="4">
        <v>0.74</v>
      </c>
      <c r="CY52" s="4">
        <f t="shared" si="12"/>
        <v>-0.25</v>
      </c>
      <c r="CZ52" s="2" t="s">
        <v>204</v>
      </c>
      <c r="DA52" s="2" t="s">
        <v>68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v>0.25</v>
      </c>
      <c r="DI52" s="2" t="s">
        <v>68</v>
      </c>
      <c r="DJ52" s="2">
        <v>1595</v>
      </c>
      <c r="DK52" s="2">
        <v>1583</v>
      </c>
      <c r="DL52" s="2">
        <v>12</v>
      </c>
      <c r="DM52" s="2">
        <v>0</v>
      </c>
      <c r="DN52" s="4">
        <v>0.99</v>
      </c>
      <c r="DO52" s="4">
        <f t="shared" si="74"/>
        <v>0</v>
      </c>
      <c r="DQ52" s="2" t="s">
        <v>68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3"/>
        <v>-0.25</v>
      </c>
      <c r="DX52" s="2" t="s">
        <v>198</v>
      </c>
      <c r="DY52" s="2" t="s">
        <v>68</v>
      </c>
      <c r="DZ52" s="2">
        <v>1595</v>
      </c>
      <c r="EA52" s="2">
        <v>1583</v>
      </c>
      <c r="EB52" s="2">
        <v>12</v>
      </c>
      <c r="EC52" s="2">
        <v>0</v>
      </c>
      <c r="ED52" s="4">
        <f t="shared" si="73"/>
        <v>0.99247648902821317</v>
      </c>
      <c r="EE52" s="4">
        <f t="shared" si="14"/>
        <v>0.25247648902821318</v>
      </c>
      <c r="EG52" s="139" t="s">
        <v>68</v>
      </c>
      <c r="EH52" s="139">
        <v>1595</v>
      </c>
      <c r="EI52" s="139">
        <v>1188</v>
      </c>
      <c r="EJ52" s="139">
        <v>11</v>
      </c>
      <c r="EK52" s="139">
        <v>396</v>
      </c>
      <c r="EL52" s="140">
        <v>0.74</v>
      </c>
      <c r="EM52" s="140">
        <v>0</v>
      </c>
      <c r="EN52" s="138"/>
      <c r="EO52" s="138" t="s">
        <v>68</v>
      </c>
      <c r="EP52" s="138">
        <v>1595</v>
      </c>
      <c r="EQ52" s="138">
        <v>1583</v>
      </c>
      <c r="ER52" s="138">
        <v>12</v>
      </c>
      <c r="ES52" s="138">
        <v>0</v>
      </c>
      <c r="ET52" s="143">
        <v>0.99</v>
      </c>
      <c r="EU52" s="140">
        <v>0.25</v>
      </c>
      <c r="EV52" s="138"/>
      <c r="EW52" s="156" t="s">
        <v>68</v>
      </c>
      <c r="EX52" s="156">
        <v>1595</v>
      </c>
      <c r="EY52" s="156">
        <v>1583</v>
      </c>
      <c r="EZ52" s="156">
        <v>12</v>
      </c>
      <c r="FA52" s="156">
        <v>0</v>
      </c>
      <c r="FB52" s="162">
        <v>0.99</v>
      </c>
      <c r="FC52" s="158">
        <f t="shared" si="15"/>
        <v>0</v>
      </c>
      <c r="FD52" s="157"/>
      <c r="FE52" s="156" t="s">
        <v>68</v>
      </c>
      <c r="FF52" s="156">
        <v>1595</v>
      </c>
      <c r="FG52" s="156">
        <v>1583</v>
      </c>
      <c r="FH52" s="156">
        <v>12</v>
      </c>
      <c r="FI52" s="156">
        <v>0</v>
      </c>
      <c r="FJ52" s="162">
        <v>0.99</v>
      </c>
      <c r="FK52" s="158">
        <f t="shared" si="16"/>
        <v>0</v>
      </c>
      <c r="FL52" s="157"/>
      <c r="FM52" s="156" t="s">
        <v>68</v>
      </c>
      <c r="FN52" s="156">
        <v>1595</v>
      </c>
      <c r="FO52" s="156">
        <v>1188</v>
      </c>
      <c r="FP52" s="156">
        <v>11</v>
      </c>
      <c r="FQ52" s="156">
        <v>396</v>
      </c>
      <c r="FR52" s="162">
        <v>0.74</v>
      </c>
      <c r="FS52" s="158">
        <f t="shared" si="17"/>
        <v>-0.25</v>
      </c>
      <c r="FT52" s="157" t="s">
        <v>119</v>
      </c>
      <c r="FU52" s="156" t="s">
        <v>68</v>
      </c>
      <c r="FV52" s="156">
        <v>1595</v>
      </c>
      <c r="FW52" s="156">
        <v>1583</v>
      </c>
      <c r="FX52" s="156">
        <v>12</v>
      </c>
      <c r="FY52" s="156">
        <v>0</v>
      </c>
      <c r="FZ52" s="162">
        <v>0.99</v>
      </c>
      <c r="GA52" s="158">
        <f t="shared" si="18"/>
        <v>0.25</v>
      </c>
      <c r="GB52" s="157"/>
      <c r="GC52" s="156" t="s">
        <v>68</v>
      </c>
      <c r="GD52" s="156">
        <v>1595</v>
      </c>
      <c r="GE52" s="156">
        <v>1583</v>
      </c>
      <c r="GF52" s="156">
        <v>12</v>
      </c>
      <c r="GG52" s="156">
        <v>0</v>
      </c>
      <c r="GH52" s="162">
        <v>0.99</v>
      </c>
      <c r="GI52" s="158">
        <f t="shared" si="19"/>
        <v>0</v>
      </c>
      <c r="GJ52" s="157"/>
      <c r="GK52" s="156" t="s">
        <v>68</v>
      </c>
      <c r="GL52" s="156">
        <v>1595</v>
      </c>
      <c r="GM52" s="156">
        <v>1583</v>
      </c>
      <c r="GN52" s="156">
        <v>12</v>
      </c>
      <c r="GO52" s="156">
        <v>0</v>
      </c>
      <c r="GP52" s="162">
        <v>0.99</v>
      </c>
      <c r="GQ52" s="158">
        <f t="shared" si="20"/>
        <v>0</v>
      </c>
      <c r="GR52" s="157"/>
      <c r="GS52" s="156" t="s">
        <v>68</v>
      </c>
      <c r="GT52" s="156">
        <v>1595</v>
      </c>
      <c r="GU52" s="156">
        <v>1188</v>
      </c>
      <c r="GV52" s="156">
        <v>11</v>
      </c>
      <c r="GW52" s="156">
        <v>396</v>
      </c>
      <c r="GX52" s="162">
        <v>0.74</v>
      </c>
      <c r="GY52" s="158">
        <f t="shared" si="21"/>
        <v>-0.25</v>
      </c>
      <c r="GZ52" s="157"/>
      <c r="HA52" s="156" t="s">
        <v>68</v>
      </c>
      <c r="HB52" s="156">
        <v>1595</v>
      </c>
      <c r="HC52" s="156">
        <v>1188</v>
      </c>
      <c r="HD52" s="156">
        <v>11</v>
      </c>
      <c r="HE52" s="156">
        <v>396</v>
      </c>
      <c r="HF52" s="162">
        <v>0.74</v>
      </c>
      <c r="HG52" s="158">
        <f t="shared" si="22"/>
        <v>0</v>
      </c>
      <c r="HH52" s="157"/>
      <c r="HI52" s="157"/>
      <c r="HJ52" s="157"/>
      <c r="HK52" s="157"/>
      <c r="HL52" s="157"/>
      <c r="HM52" s="157"/>
      <c r="HO52" s="157"/>
      <c r="HP52" s="157"/>
      <c r="HQ52" s="157"/>
      <c r="HR52" s="157"/>
      <c r="HS52" s="157"/>
      <c r="HT52" s="157"/>
      <c r="HU52" s="158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L52" s="157" t="s">
        <v>68</v>
      </c>
      <c r="IM52" s="157">
        <v>1595</v>
      </c>
      <c r="IN52" s="157">
        <v>1583</v>
      </c>
      <c r="IO52" s="157">
        <v>12</v>
      </c>
      <c r="IP52" s="157">
        <v>0</v>
      </c>
      <c r="IQ52" s="158">
        <f t="shared" si="23"/>
        <v>0.99247648902821317</v>
      </c>
      <c r="IR52" s="158">
        <f t="shared" si="24"/>
        <v>0.25247648902821318</v>
      </c>
      <c r="IT52" s="157" t="s">
        <v>68</v>
      </c>
      <c r="IU52" s="157">
        <v>1595</v>
      </c>
      <c r="IV52" s="157">
        <v>1188</v>
      </c>
      <c r="IW52" s="157">
        <v>11</v>
      </c>
      <c r="IX52" s="157">
        <v>396</v>
      </c>
      <c r="IY52" s="158">
        <f t="shared" si="25"/>
        <v>0.7448275862068966</v>
      </c>
      <c r="IZ52" s="158">
        <f t="shared" si="26"/>
        <v>-0.24764890282131657</v>
      </c>
      <c r="JB52" s="157" t="s">
        <v>68</v>
      </c>
      <c r="JC52" s="157">
        <v>1595</v>
      </c>
      <c r="JD52" s="157">
        <v>1188</v>
      </c>
      <c r="JE52" s="157">
        <v>11</v>
      </c>
      <c r="JF52" s="157">
        <v>396</v>
      </c>
      <c r="JG52" s="158">
        <f t="shared" si="27"/>
        <v>0.7448275862068966</v>
      </c>
      <c r="JH52" s="158">
        <f t="shared" si="28"/>
        <v>0</v>
      </c>
      <c r="JJ52" s="157" t="s">
        <v>68</v>
      </c>
      <c r="JK52" s="157">
        <v>1597</v>
      </c>
      <c r="JL52" s="157">
        <v>1585</v>
      </c>
      <c r="JM52" s="157">
        <v>12</v>
      </c>
      <c r="JN52" s="157">
        <v>0</v>
      </c>
      <c r="JO52" s="158">
        <v>0.99</v>
      </c>
      <c r="JP52" s="158">
        <f t="shared" si="29"/>
        <v>0.24517241379310339</v>
      </c>
      <c r="JR52" s="157" t="s">
        <v>68</v>
      </c>
      <c r="JS52" s="157">
        <v>1597</v>
      </c>
      <c r="JT52" s="157">
        <v>1585</v>
      </c>
      <c r="JU52" s="157">
        <v>12</v>
      </c>
      <c r="JV52" s="157">
        <v>0</v>
      </c>
      <c r="JW52" s="158">
        <f t="shared" si="30"/>
        <v>0.9924859110832811</v>
      </c>
      <c r="JX52" s="158">
        <f t="shared" si="31"/>
        <v>0.24765832487638451</v>
      </c>
      <c r="JZ52" s="157" t="s">
        <v>68</v>
      </c>
      <c r="KA52" s="157">
        <v>1597</v>
      </c>
      <c r="KB52" s="157">
        <v>1585</v>
      </c>
      <c r="KC52" s="157">
        <v>12</v>
      </c>
      <c r="KD52" s="157">
        <v>0</v>
      </c>
      <c r="KE52" s="158">
        <f t="shared" si="32"/>
        <v>0.9924859110832811</v>
      </c>
      <c r="KF52" s="158">
        <f t="shared" si="33"/>
        <v>0</v>
      </c>
      <c r="KH52" s="157" t="s">
        <v>68</v>
      </c>
      <c r="KI52" s="157">
        <v>1597</v>
      </c>
      <c r="KJ52" s="157">
        <v>1585</v>
      </c>
      <c r="KK52" s="157">
        <v>12</v>
      </c>
      <c r="KL52" s="157">
        <v>0</v>
      </c>
      <c r="KM52" s="158">
        <f t="shared" si="34"/>
        <v>0.9924859110832811</v>
      </c>
      <c r="KN52" s="158">
        <f t="shared" si="35"/>
        <v>0</v>
      </c>
      <c r="KP52" s="157" t="s">
        <v>68</v>
      </c>
      <c r="KQ52" s="157">
        <v>1597</v>
      </c>
      <c r="KR52" s="157">
        <v>1585</v>
      </c>
      <c r="KS52" s="157">
        <v>12</v>
      </c>
      <c r="KT52" s="157">
        <v>0</v>
      </c>
      <c r="KU52" s="158">
        <f t="shared" si="36"/>
        <v>0.9924859110832811</v>
      </c>
      <c r="KV52" s="158">
        <f t="shared" si="37"/>
        <v>0</v>
      </c>
      <c r="KX52" s="157" t="s">
        <v>68</v>
      </c>
      <c r="KY52" s="157">
        <v>1597</v>
      </c>
      <c r="KZ52" s="157">
        <v>1585</v>
      </c>
      <c r="LA52" s="157">
        <v>12</v>
      </c>
      <c r="LB52" s="157">
        <v>0</v>
      </c>
      <c r="LC52" s="158">
        <f t="shared" si="38"/>
        <v>0.9924859110832811</v>
      </c>
      <c r="LD52" s="158">
        <f t="shared" si="39"/>
        <v>0</v>
      </c>
      <c r="LF52" s="157" t="s">
        <v>68</v>
      </c>
      <c r="LG52" s="157">
        <v>1597</v>
      </c>
      <c r="LH52" s="157">
        <v>1585</v>
      </c>
      <c r="LI52" s="157">
        <v>12</v>
      </c>
      <c r="LJ52" s="157">
        <v>0</v>
      </c>
      <c r="LK52" s="158">
        <f t="shared" si="40"/>
        <v>0.9924859110832811</v>
      </c>
      <c r="LL52" s="158">
        <f t="shared" si="41"/>
        <v>0</v>
      </c>
      <c r="LN52" s="157" t="s">
        <v>68</v>
      </c>
      <c r="LO52" s="157">
        <v>1597</v>
      </c>
      <c r="LP52" s="157">
        <v>1585</v>
      </c>
      <c r="LQ52" s="157">
        <v>12</v>
      </c>
      <c r="LR52" s="157">
        <v>0</v>
      </c>
      <c r="LS52" s="158">
        <f t="shared" si="42"/>
        <v>0.9924859110832811</v>
      </c>
      <c r="LT52" s="158">
        <f t="shared" si="43"/>
        <v>0</v>
      </c>
      <c r="LV52" s="157" t="s">
        <v>68</v>
      </c>
      <c r="LW52" s="157">
        <v>1597</v>
      </c>
      <c r="LX52" s="157">
        <v>1585</v>
      </c>
      <c r="LY52" s="157">
        <v>12</v>
      </c>
      <c r="LZ52" s="157">
        <v>0</v>
      </c>
      <c r="MA52" s="158">
        <f t="shared" si="44"/>
        <v>0.9924859110832811</v>
      </c>
      <c r="MB52" s="158">
        <f t="shared" si="45"/>
        <v>0</v>
      </c>
      <c r="MD52" s="157" t="s">
        <v>68</v>
      </c>
      <c r="ME52" s="157">
        <v>1597</v>
      </c>
      <c r="MF52" s="157">
        <v>1585</v>
      </c>
      <c r="MG52" s="157">
        <v>12</v>
      </c>
      <c r="MH52" s="157">
        <v>0</v>
      </c>
      <c r="MI52" s="158">
        <f t="shared" si="46"/>
        <v>0.9924859110832811</v>
      </c>
      <c r="MJ52" s="158">
        <f t="shared" si="47"/>
        <v>0</v>
      </c>
      <c r="ML52" s="157" t="s">
        <v>68</v>
      </c>
      <c r="MM52" s="157">
        <v>1597</v>
      </c>
      <c r="MN52" s="157">
        <v>1585</v>
      </c>
      <c r="MO52" s="157">
        <v>12</v>
      </c>
      <c r="MP52" s="157">
        <v>0</v>
      </c>
      <c r="MQ52" s="158">
        <f t="shared" si="48"/>
        <v>0.9924859110832811</v>
      </c>
      <c r="MR52" s="158">
        <f t="shared" si="49"/>
        <v>0</v>
      </c>
      <c r="MT52" s="157" t="s">
        <v>68</v>
      </c>
      <c r="MU52" s="157">
        <v>1597</v>
      </c>
      <c r="MV52" s="157">
        <v>1585</v>
      </c>
      <c r="MW52" s="157">
        <v>12</v>
      </c>
      <c r="MX52" s="157">
        <v>0</v>
      </c>
      <c r="MY52" s="158">
        <f t="shared" si="50"/>
        <v>0.9924859110832811</v>
      </c>
      <c r="MZ52" s="158">
        <f t="shared" si="51"/>
        <v>0</v>
      </c>
      <c r="NB52" s="157" t="s">
        <v>68</v>
      </c>
      <c r="NC52" s="157">
        <v>1597</v>
      </c>
      <c r="ND52" s="157">
        <v>1585</v>
      </c>
      <c r="NE52" s="157">
        <v>12</v>
      </c>
      <c r="NF52" s="157">
        <v>0</v>
      </c>
      <c r="NG52" s="158">
        <f t="shared" si="52"/>
        <v>0.9924859110832811</v>
      </c>
      <c r="NH52" s="158">
        <f t="shared" si="53"/>
        <v>0</v>
      </c>
      <c r="NJ52" s="157" t="s">
        <v>68</v>
      </c>
      <c r="NK52" s="157">
        <v>1597</v>
      </c>
      <c r="NL52" s="157">
        <v>1585</v>
      </c>
      <c r="NM52" s="157">
        <v>12</v>
      </c>
      <c r="NN52" s="157">
        <v>0</v>
      </c>
      <c r="NO52" s="158">
        <f t="shared" si="54"/>
        <v>0.9924859110832811</v>
      </c>
      <c r="NP52" s="158">
        <f t="shared" si="55"/>
        <v>0</v>
      </c>
      <c r="NR52" s="157" t="s">
        <v>68</v>
      </c>
      <c r="NS52" s="157">
        <v>1597</v>
      </c>
      <c r="NT52" s="157">
        <v>1585</v>
      </c>
      <c r="NU52" s="157">
        <v>12</v>
      </c>
      <c r="NV52" s="157">
        <v>0</v>
      </c>
      <c r="NW52" s="158">
        <f t="shared" si="56"/>
        <v>0.9924859110832811</v>
      </c>
      <c r="NX52" s="158">
        <f t="shared" si="57"/>
        <v>0</v>
      </c>
      <c r="NZ52" s="157" t="s">
        <v>68</v>
      </c>
      <c r="OA52" s="157">
        <v>1597</v>
      </c>
      <c r="OB52" s="157">
        <v>1585</v>
      </c>
      <c r="OC52" s="157">
        <v>12</v>
      </c>
      <c r="OD52" s="157">
        <v>0</v>
      </c>
      <c r="OE52" s="158">
        <f t="shared" si="58"/>
        <v>0.9924859110832811</v>
      </c>
      <c r="OF52" s="158">
        <f t="shared" si="59"/>
        <v>0</v>
      </c>
      <c r="OG52" s="157"/>
      <c r="OH52" s="157" t="s">
        <v>68</v>
      </c>
      <c r="OI52" s="157">
        <v>1597</v>
      </c>
      <c r="OJ52" s="157">
        <v>1585</v>
      </c>
      <c r="OK52" s="157">
        <v>12</v>
      </c>
      <c r="OL52" s="157">
        <v>0</v>
      </c>
      <c r="OM52" s="158">
        <f t="shared" si="60"/>
        <v>0.9924859110832811</v>
      </c>
      <c r="ON52" s="158">
        <f t="shared" si="61"/>
        <v>0</v>
      </c>
      <c r="OP52" s="157" t="s">
        <v>68</v>
      </c>
      <c r="OQ52" s="157">
        <v>1597</v>
      </c>
      <c r="OR52" s="157">
        <v>1585</v>
      </c>
      <c r="OS52" s="157">
        <v>12</v>
      </c>
      <c r="OT52" s="157">
        <v>0</v>
      </c>
      <c r="OU52" s="158">
        <f t="shared" si="62"/>
        <v>0.9924859110832811</v>
      </c>
      <c r="OV52" s="158">
        <f t="shared" si="63"/>
        <v>0</v>
      </c>
      <c r="OX52" s="157" t="s">
        <v>68</v>
      </c>
      <c r="OY52" s="157">
        <v>1597</v>
      </c>
      <c r="OZ52" s="157">
        <v>1585</v>
      </c>
      <c r="PA52" s="157">
        <v>12</v>
      </c>
      <c r="PB52" s="157">
        <v>0</v>
      </c>
      <c r="PC52" s="158">
        <f t="shared" si="64"/>
        <v>0.9924859110832811</v>
      </c>
      <c r="PD52" s="158">
        <f t="shared" si="65"/>
        <v>0</v>
      </c>
      <c r="PF52" s="157" t="s">
        <v>68</v>
      </c>
      <c r="PG52" s="157">
        <v>1597</v>
      </c>
      <c r="PH52" s="157">
        <v>1585</v>
      </c>
      <c r="PI52" s="157">
        <v>12</v>
      </c>
      <c r="PJ52" s="157">
        <v>0</v>
      </c>
      <c r="PK52" s="158">
        <f t="shared" si="66"/>
        <v>0.9924859110832811</v>
      </c>
      <c r="PL52" s="158">
        <f t="shared" si="67"/>
        <v>0</v>
      </c>
      <c r="PN52" s="157" t="s">
        <v>68</v>
      </c>
      <c r="PO52" s="157">
        <v>1597</v>
      </c>
      <c r="PP52" s="157">
        <v>1585</v>
      </c>
      <c r="PQ52" s="157">
        <v>12</v>
      </c>
      <c r="PR52" s="157">
        <v>0</v>
      </c>
      <c r="PS52" s="158">
        <f t="shared" si="68"/>
        <v>0.9924859110832811</v>
      </c>
      <c r="PT52" s="158">
        <f t="shared" si="69"/>
        <v>0</v>
      </c>
      <c r="PV52" s="157" t="s">
        <v>68</v>
      </c>
      <c r="PW52" s="157">
        <v>1597</v>
      </c>
      <c r="PX52" s="157">
        <v>1188</v>
      </c>
      <c r="PY52" s="157">
        <v>11</v>
      </c>
      <c r="PZ52" s="157">
        <v>398</v>
      </c>
      <c r="QA52" s="158">
        <f t="shared" si="70"/>
        <v>0.74389480275516595</v>
      </c>
      <c r="QB52" s="158">
        <f t="shared" si="71"/>
        <v>-0.24859110832811515</v>
      </c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1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2"/>
        <v>-1.0000000000000009E-2</v>
      </c>
      <c r="Y53" s="2" t="s">
        <v>69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4">
        <f t="shared" si="3"/>
        <v>0</v>
      </c>
      <c r="AG53" s="2" t="s">
        <v>69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4">
        <f t="shared" si="4"/>
        <v>1.0000000000000009E-2</v>
      </c>
      <c r="AO53" s="2" t="s">
        <v>69</v>
      </c>
      <c r="AP53" s="2">
        <v>176</v>
      </c>
      <c r="AQ53" s="2">
        <v>174</v>
      </c>
      <c r="AR53" s="2">
        <v>2</v>
      </c>
      <c r="AS53" s="11">
        <v>0</v>
      </c>
      <c r="AT53" s="4">
        <f>AQ53/AP53</f>
        <v>0.98863636363636365</v>
      </c>
      <c r="AU53" s="4">
        <f t="shared" si="5"/>
        <v>-1.3636363636363447E-3</v>
      </c>
      <c r="AV53" s="2" t="s">
        <v>119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6"/>
        <v>1.3636363636363447E-3</v>
      </c>
      <c r="BE53" s="2" t="s">
        <v>69</v>
      </c>
      <c r="BF53" s="2">
        <v>176</v>
      </c>
      <c r="BG53" s="2">
        <v>171</v>
      </c>
      <c r="BH53" s="7">
        <v>3</v>
      </c>
      <c r="BI53" s="7">
        <v>2</v>
      </c>
      <c r="BJ53" s="4">
        <v>0.97</v>
      </c>
      <c r="BK53" s="4">
        <f t="shared" si="7"/>
        <v>-2.0000000000000018E-2</v>
      </c>
      <c r="BM53" s="2" t="s">
        <v>69</v>
      </c>
      <c r="BN53" s="2">
        <v>176</v>
      </c>
      <c r="BO53" s="2">
        <v>173</v>
      </c>
      <c r="BP53" s="2">
        <v>2</v>
      </c>
      <c r="BQ53" s="2">
        <v>1</v>
      </c>
      <c r="BR53" s="4">
        <f t="shared" si="72"/>
        <v>0.98295454545454541</v>
      </c>
      <c r="BS53" s="4">
        <f t="shared" si="8"/>
        <v>1.2954545454545441E-2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7.0454545454545769E-3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10"/>
        <v>0</v>
      </c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1"/>
        <v>0</v>
      </c>
      <c r="CS53" s="2" t="s">
        <v>69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2"/>
        <v>0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v>0</v>
      </c>
      <c r="DI53" s="2" t="s">
        <v>69</v>
      </c>
      <c r="DJ53" s="2">
        <v>176</v>
      </c>
      <c r="DK53" s="2">
        <v>173</v>
      </c>
      <c r="DL53" s="7">
        <v>3</v>
      </c>
      <c r="DM53" s="2">
        <v>0</v>
      </c>
      <c r="DN53" s="4">
        <v>0.98</v>
      </c>
      <c r="DO53" s="4">
        <f t="shared" si="74"/>
        <v>1.0000000000000009E-2</v>
      </c>
      <c r="DP53" s="2" t="s">
        <v>204</v>
      </c>
      <c r="DQ53" s="2" t="s">
        <v>69</v>
      </c>
      <c r="DR53" s="2">
        <v>176</v>
      </c>
      <c r="DS53" s="2">
        <v>173</v>
      </c>
      <c r="DT53" s="2">
        <v>2</v>
      </c>
      <c r="DU53" s="2">
        <v>1</v>
      </c>
      <c r="DV53" s="4">
        <v>0.98</v>
      </c>
      <c r="DW53" s="4">
        <f t="shared" si="13"/>
        <v>0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f t="shared" si="73"/>
        <v>0.98863636363636365</v>
      </c>
      <c r="EE53" s="4">
        <f t="shared" si="14"/>
        <v>8.6363636363636642E-3</v>
      </c>
      <c r="EG53" s="139" t="s">
        <v>69</v>
      </c>
      <c r="EH53" s="139">
        <v>176</v>
      </c>
      <c r="EI53" s="139">
        <v>174</v>
      </c>
      <c r="EJ53" s="139">
        <v>2</v>
      </c>
      <c r="EK53" s="139">
        <v>0</v>
      </c>
      <c r="EL53" s="140">
        <v>0.99</v>
      </c>
      <c r="EM53" s="140">
        <v>1.0000000000000009E-2</v>
      </c>
      <c r="EN53" s="138"/>
      <c r="EO53" s="138" t="s">
        <v>69</v>
      </c>
      <c r="EP53" s="138">
        <v>176</v>
      </c>
      <c r="EQ53" s="138">
        <v>173</v>
      </c>
      <c r="ER53" s="138">
        <v>2</v>
      </c>
      <c r="ES53" s="138">
        <v>1</v>
      </c>
      <c r="ET53" s="143">
        <v>0.98</v>
      </c>
      <c r="EU53" s="140">
        <v>-1.0000000000000009E-2</v>
      </c>
      <c r="EV53" s="139" t="s">
        <v>119</v>
      </c>
      <c r="EW53" s="156" t="s">
        <v>69</v>
      </c>
      <c r="EX53" s="156">
        <v>176</v>
      </c>
      <c r="EY53" s="156">
        <v>173</v>
      </c>
      <c r="EZ53" s="156">
        <v>2</v>
      </c>
      <c r="FA53" s="156">
        <v>1</v>
      </c>
      <c r="FB53" s="162">
        <v>0.98</v>
      </c>
      <c r="FC53" s="158">
        <f t="shared" si="15"/>
        <v>0</v>
      </c>
      <c r="FD53" s="157"/>
      <c r="FE53" s="156" t="s">
        <v>69</v>
      </c>
      <c r="FF53" s="156">
        <v>176</v>
      </c>
      <c r="FG53" s="156">
        <v>173</v>
      </c>
      <c r="FH53" s="156">
        <v>2</v>
      </c>
      <c r="FI53" s="156">
        <v>1</v>
      </c>
      <c r="FJ53" s="162">
        <v>0.98</v>
      </c>
      <c r="FK53" s="158">
        <f t="shared" si="16"/>
        <v>0</v>
      </c>
      <c r="FL53" s="157"/>
      <c r="FM53" s="156" t="s">
        <v>69</v>
      </c>
      <c r="FN53" s="156">
        <v>176</v>
      </c>
      <c r="FO53" s="156">
        <v>170</v>
      </c>
      <c r="FP53" s="156">
        <v>4</v>
      </c>
      <c r="FQ53" s="156">
        <v>2</v>
      </c>
      <c r="FR53" s="162">
        <v>0.97</v>
      </c>
      <c r="FS53" s="158">
        <f t="shared" si="17"/>
        <v>-1.0000000000000009E-2</v>
      </c>
      <c r="FT53" s="157" t="s">
        <v>119</v>
      </c>
      <c r="FU53" s="156" t="s">
        <v>69</v>
      </c>
      <c r="FV53" s="156">
        <v>176</v>
      </c>
      <c r="FW53" s="156">
        <v>173</v>
      </c>
      <c r="FX53" s="156">
        <v>2</v>
      </c>
      <c r="FY53" s="156">
        <v>1</v>
      </c>
      <c r="FZ53" s="162">
        <v>0.98</v>
      </c>
      <c r="GA53" s="158">
        <f t="shared" si="18"/>
        <v>1.0000000000000009E-2</v>
      </c>
      <c r="GB53" s="157"/>
      <c r="GC53" s="156" t="s">
        <v>69</v>
      </c>
      <c r="GD53" s="156">
        <v>176</v>
      </c>
      <c r="GE53" s="156">
        <v>173</v>
      </c>
      <c r="GF53" s="156">
        <v>2</v>
      </c>
      <c r="GG53" s="156">
        <v>1</v>
      </c>
      <c r="GH53" s="162">
        <v>0.98</v>
      </c>
      <c r="GI53" s="158">
        <f t="shared" si="19"/>
        <v>0</v>
      </c>
      <c r="GJ53" s="157"/>
      <c r="GK53" s="156" t="s">
        <v>69</v>
      </c>
      <c r="GL53" s="156">
        <v>176</v>
      </c>
      <c r="GM53" s="156">
        <v>173</v>
      </c>
      <c r="GN53" s="156">
        <v>2</v>
      </c>
      <c r="GO53" s="156">
        <v>1</v>
      </c>
      <c r="GP53" s="162">
        <v>0.98</v>
      </c>
      <c r="GQ53" s="158">
        <f t="shared" si="20"/>
        <v>0</v>
      </c>
      <c r="GR53" s="157"/>
      <c r="GS53" s="156" t="s">
        <v>69</v>
      </c>
      <c r="GT53" s="156">
        <v>176</v>
      </c>
      <c r="GU53" s="156">
        <v>173</v>
      </c>
      <c r="GV53" s="156">
        <v>2</v>
      </c>
      <c r="GW53" s="156">
        <v>1</v>
      </c>
      <c r="GX53" s="162">
        <v>0.98</v>
      </c>
      <c r="GY53" s="158">
        <f t="shared" si="21"/>
        <v>0</v>
      </c>
      <c r="GZ53" s="157"/>
      <c r="HA53" s="156" t="s">
        <v>69</v>
      </c>
      <c r="HB53" s="156">
        <v>176</v>
      </c>
      <c r="HC53" s="156">
        <v>173</v>
      </c>
      <c r="HD53" s="156">
        <v>2</v>
      </c>
      <c r="HE53" s="156">
        <v>1</v>
      </c>
      <c r="HF53" s="162">
        <v>0.98</v>
      </c>
      <c r="HG53" s="158">
        <f t="shared" si="22"/>
        <v>0</v>
      </c>
      <c r="HH53" s="157"/>
      <c r="HI53" s="157"/>
      <c r="HJ53" s="157"/>
      <c r="HK53" s="157"/>
      <c r="HL53" s="157"/>
      <c r="HM53" s="157"/>
      <c r="HO53" s="157"/>
      <c r="HP53" s="157"/>
      <c r="HQ53" s="157"/>
      <c r="HR53" s="157"/>
      <c r="HS53" s="157"/>
      <c r="HT53" s="157"/>
      <c r="HU53" s="158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L53" s="157" t="s">
        <v>69</v>
      </c>
      <c r="IM53" s="157">
        <v>176</v>
      </c>
      <c r="IN53" s="157">
        <v>174</v>
      </c>
      <c r="IO53" s="157">
        <v>2</v>
      </c>
      <c r="IP53" s="157">
        <v>0</v>
      </c>
      <c r="IQ53" s="158">
        <f t="shared" si="23"/>
        <v>0.98863636363636365</v>
      </c>
      <c r="IR53" s="158">
        <f t="shared" si="24"/>
        <v>8.6363636363636642E-3</v>
      </c>
      <c r="IT53" s="157" t="s">
        <v>69</v>
      </c>
      <c r="IU53" s="157">
        <v>176</v>
      </c>
      <c r="IV53" s="157">
        <v>174</v>
      </c>
      <c r="IW53" s="157">
        <v>2</v>
      </c>
      <c r="IX53" s="157">
        <v>0</v>
      </c>
      <c r="IY53" s="158">
        <f t="shared" si="25"/>
        <v>0.98863636363636365</v>
      </c>
      <c r="IZ53" s="158">
        <f t="shared" si="26"/>
        <v>0</v>
      </c>
      <c r="JB53" s="157" t="s">
        <v>69</v>
      </c>
      <c r="JC53" s="157">
        <v>176</v>
      </c>
      <c r="JD53" s="157">
        <v>174</v>
      </c>
      <c r="JE53" s="157">
        <v>2</v>
      </c>
      <c r="JF53" s="157">
        <v>0</v>
      </c>
      <c r="JG53" s="158">
        <f t="shared" si="27"/>
        <v>0.98863636363636365</v>
      </c>
      <c r="JH53" s="158">
        <f t="shared" si="28"/>
        <v>0</v>
      </c>
      <c r="JJ53" s="157" t="s">
        <v>69</v>
      </c>
      <c r="JK53" s="157">
        <v>176</v>
      </c>
      <c r="JL53" s="157">
        <v>174</v>
      </c>
      <c r="JM53" s="157">
        <v>2</v>
      </c>
      <c r="JN53" s="157">
        <v>0</v>
      </c>
      <c r="JO53" s="158">
        <v>0.99</v>
      </c>
      <c r="JP53" s="158">
        <f t="shared" si="29"/>
        <v>1.3636363636363447E-3</v>
      </c>
      <c r="JR53" s="157" t="s">
        <v>69</v>
      </c>
      <c r="JS53" s="157">
        <v>176</v>
      </c>
      <c r="JT53" s="157">
        <v>174</v>
      </c>
      <c r="JU53" s="157">
        <v>2</v>
      </c>
      <c r="JV53" s="157">
        <v>0</v>
      </c>
      <c r="JW53" s="158">
        <f t="shared" si="30"/>
        <v>0.98863636363636365</v>
      </c>
      <c r="JX53" s="158">
        <f t="shared" si="31"/>
        <v>0</v>
      </c>
      <c r="JZ53" s="157" t="s">
        <v>69</v>
      </c>
      <c r="KA53" s="157">
        <v>176</v>
      </c>
      <c r="KB53" s="157">
        <v>174</v>
      </c>
      <c r="KC53" s="157">
        <v>2</v>
      </c>
      <c r="KD53" s="157">
        <v>0</v>
      </c>
      <c r="KE53" s="158">
        <f t="shared" si="32"/>
        <v>0.98863636363636365</v>
      </c>
      <c r="KF53" s="158">
        <f t="shared" si="33"/>
        <v>0</v>
      </c>
      <c r="KH53" s="157" t="s">
        <v>69</v>
      </c>
      <c r="KI53" s="157">
        <v>176</v>
      </c>
      <c r="KJ53" s="157">
        <v>174</v>
      </c>
      <c r="KK53" s="157">
        <v>2</v>
      </c>
      <c r="KL53" s="157">
        <v>0</v>
      </c>
      <c r="KM53" s="158">
        <f t="shared" si="34"/>
        <v>0.98863636363636365</v>
      </c>
      <c r="KN53" s="158">
        <f t="shared" si="35"/>
        <v>0</v>
      </c>
      <c r="KP53" s="157" t="s">
        <v>69</v>
      </c>
      <c r="KQ53" s="157">
        <v>176</v>
      </c>
      <c r="KR53" s="157">
        <v>174</v>
      </c>
      <c r="KS53" s="157">
        <v>2</v>
      </c>
      <c r="KT53" s="157">
        <v>0</v>
      </c>
      <c r="KU53" s="158">
        <f t="shared" si="36"/>
        <v>0.98863636363636365</v>
      </c>
      <c r="KV53" s="158">
        <f t="shared" si="37"/>
        <v>0</v>
      </c>
      <c r="KX53" s="157" t="s">
        <v>69</v>
      </c>
      <c r="KY53" s="157">
        <v>176</v>
      </c>
      <c r="KZ53" s="157">
        <v>174</v>
      </c>
      <c r="LA53" s="157">
        <v>2</v>
      </c>
      <c r="LB53" s="157">
        <v>0</v>
      </c>
      <c r="LC53" s="158">
        <f t="shared" si="38"/>
        <v>0.98863636363636365</v>
      </c>
      <c r="LD53" s="158">
        <f t="shared" si="39"/>
        <v>0</v>
      </c>
      <c r="LF53" s="157" t="s">
        <v>69</v>
      </c>
      <c r="LG53" s="157">
        <v>176</v>
      </c>
      <c r="LH53" s="157">
        <v>174</v>
      </c>
      <c r="LI53" s="157">
        <v>2</v>
      </c>
      <c r="LJ53" s="157">
        <v>0</v>
      </c>
      <c r="LK53" s="158">
        <f t="shared" si="40"/>
        <v>0.98863636363636365</v>
      </c>
      <c r="LL53" s="158">
        <f t="shared" si="41"/>
        <v>0</v>
      </c>
      <c r="LN53" s="157" t="s">
        <v>69</v>
      </c>
      <c r="LO53" s="157">
        <v>176</v>
      </c>
      <c r="LP53" s="157">
        <v>174</v>
      </c>
      <c r="LQ53" s="157">
        <v>2</v>
      </c>
      <c r="LR53" s="157">
        <v>0</v>
      </c>
      <c r="LS53" s="158">
        <f t="shared" si="42"/>
        <v>0.98863636363636365</v>
      </c>
      <c r="LT53" s="158">
        <f t="shared" si="43"/>
        <v>0</v>
      </c>
      <c r="LV53" s="157" t="s">
        <v>69</v>
      </c>
      <c r="LW53" s="157">
        <v>176</v>
      </c>
      <c r="LX53" s="157">
        <v>174</v>
      </c>
      <c r="LY53" s="157">
        <v>2</v>
      </c>
      <c r="LZ53" s="157">
        <v>0</v>
      </c>
      <c r="MA53" s="158">
        <f t="shared" si="44"/>
        <v>0.98863636363636365</v>
      </c>
      <c r="MB53" s="158">
        <f t="shared" si="45"/>
        <v>0</v>
      </c>
      <c r="MD53" s="157" t="s">
        <v>69</v>
      </c>
      <c r="ME53" s="157">
        <v>176</v>
      </c>
      <c r="MF53" s="157">
        <v>174</v>
      </c>
      <c r="MG53" s="157">
        <v>2</v>
      </c>
      <c r="MH53" s="157">
        <v>0</v>
      </c>
      <c r="MI53" s="158">
        <f t="shared" si="46"/>
        <v>0.98863636363636365</v>
      </c>
      <c r="MJ53" s="158">
        <f t="shared" si="47"/>
        <v>0</v>
      </c>
      <c r="ML53" s="157" t="s">
        <v>69</v>
      </c>
      <c r="MM53" s="157">
        <v>176</v>
      </c>
      <c r="MN53" s="157">
        <v>174</v>
      </c>
      <c r="MO53" s="157">
        <v>2</v>
      </c>
      <c r="MP53" s="157">
        <v>0</v>
      </c>
      <c r="MQ53" s="158">
        <f t="shared" si="48"/>
        <v>0.98863636363636365</v>
      </c>
      <c r="MR53" s="158">
        <f t="shared" si="49"/>
        <v>0</v>
      </c>
      <c r="MT53" s="157" t="s">
        <v>69</v>
      </c>
      <c r="MU53" s="157">
        <v>176</v>
      </c>
      <c r="MV53" s="157">
        <v>174</v>
      </c>
      <c r="MW53" s="157">
        <v>2</v>
      </c>
      <c r="MX53" s="157">
        <v>0</v>
      </c>
      <c r="MY53" s="158">
        <f t="shared" si="50"/>
        <v>0.98863636363636365</v>
      </c>
      <c r="MZ53" s="158">
        <f t="shared" si="51"/>
        <v>0</v>
      </c>
      <c r="NB53" s="157" t="s">
        <v>69</v>
      </c>
      <c r="NC53" s="157">
        <v>176</v>
      </c>
      <c r="ND53" s="157">
        <v>174</v>
      </c>
      <c r="NE53" s="157">
        <v>2</v>
      </c>
      <c r="NF53" s="157">
        <v>0</v>
      </c>
      <c r="NG53" s="158">
        <f t="shared" si="52"/>
        <v>0.98863636363636365</v>
      </c>
      <c r="NH53" s="158">
        <f t="shared" si="53"/>
        <v>0</v>
      </c>
      <c r="NJ53" s="157" t="s">
        <v>69</v>
      </c>
      <c r="NK53" s="157">
        <v>176</v>
      </c>
      <c r="NL53" s="157">
        <v>174</v>
      </c>
      <c r="NM53" s="157">
        <v>2</v>
      </c>
      <c r="NN53" s="157">
        <v>0</v>
      </c>
      <c r="NO53" s="158">
        <f t="shared" si="54"/>
        <v>0.98863636363636365</v>
      </c>
      <c r="NP53" s="158">
        <f t="shared" si="55"/>
        <v>0</v>
      </c>
      <c r="NR53" s="157" t="s">
        <v>69</v>
      </c>
      <c r="NS53" s="157">
        <v>176</v>
      </c>
      <c r="NT53" s="157">
        <v>174</v>
      </c>
      <c r="NU53" s="157">
        <v>2</v>
      </c>
      <c r="NV53" s="157">
        <v>0</v>
      </c>
      <c r="NW53" s="158">
        <f t="shared" si="56"/>
        <v>0.98863636363636365</v>
      </c>
      <c r="NX53" s="158">
        <f t="shared" si="57"/>
        <v>0</v>
      </c>
      <c r="NZ53" s="157" t="s">
        <v>69</v>
      </c>
      <c r="OA53" s="157">
        <v>176</v>
      </c>
      <c r="OB53" s="157">
        <v>174</v>
      </c>
      <c r="OC53" s="157">
        <v>2</v>
      </c>
      <c r="OD53" s="157">
        <v>0</v>
      </c>
      <c r="OE53" s="158">
        <f t="shared" si="58"/>
        <v>0.98863636363636365</v>
      </c>
      <c r="OF53" s="158">
        <f t="shared" si="59"/>
        <v>0</v>
      </c>
      <c r="OG53" s="157"/>
      <c r="OH53" s="157" t="s">
        <v>69</v>
      </c>
      <c r="OI53" s="157">
        <v>176</v>
      </c>
      <c r="OJ53" s="157">
        <v>174</v>
      </c>
      <c r="OK53" s="157">
        <v>2</v>
      </c>
      <c r="OL53" s="157">
        <v>0</v>
      </c>
      <c r="OM53" s="158">
        <f t="shared" si="60"/>
        <v>0.98863636363636365</v>
      </c>
      <c r="ON53" s="158">
        <f t="shared" si="61"/>
        <v>0</v>
      </c>
      <c r="OP53" s="157" t="s">
        <v>69</v>
      </c>
      <c r="OQ53" s="157">
        <v>176</v>
      </c>
      <c r="OR53" s="157">
        <v>174</v>
      </c>
      <c r="OS53" s="157">
        <v>2</v>
      </c>
      <c r="OT53" s="157">
        <v>0</v>
      </c>
      <c r="OU53" s="158">
        <f t="shared" si="62"/>
        <v>0.98863636363636365</v>
      </c>
      <c r="OV53" s="158">
        <f t="shared" si="63"/>
        <v>0</v>
      </c>
      <c r="OX53" s="157" t="s">
        <v>69</v>
      </c>
      <c r="OY53" s="157">
        <v>176</v>
      </c>
      <c r="OZ53" s="157">
        <v>174</v>
      </c>
      <c r="PA53" s="157">
        <v>2</v>
      </c>
      <c r="PB53" s="157">
        <v>0</v>
      </c>
      <c r="PC53" s="158">
        <f t="shared" si="64"/>
        <v>0.98863636363636365</v>
      </c>
      <c r="PD53" s="158">
        <f t="shared" si="65"/>
        <v>0</v>
      </c>
      <c r="PF53" s="157" t="s">
        <v>69</v>
      </c>
      <c r="PG53" s="157">
        <v>176</v>
      </c>
      <c r="PH53" s="157">
        <v>174</v>
      </c>
      <c r="PI53" s="157">
        <v>2</v>
      </c>
      <c r="PJ53" s="157">
        <v>0</v>
      </c>
      <c r="PK53" s="158">
        <f t="shared" si="66"/>
        <v>0.98863636363636365</v>
      </c>
      <c r="PL53" s="158">
        <f t="shared" si="67"/>
        <v>0</v>
      </c>
      <c r="PN53" s="157" t="s">
        <v>69</v>
      </c>
      <c r="PO53" s="157">
        <v>176</v>
      </c>
      <c r="PP53" s="157">
        <v>174</v>
      </c>
      <c r="PQ53" s="157">
        <v>2</v>
      </c>
      <c r="PR53" s="157">
        <v>0</v>
      </c>
      <c r="PS53" s="158">
        <f t="shared" si="68"/>
        <v>0.98863636363636365</v>
      </c>
      <c r="PT53" s="158">
        <f t="shared" si="69"/>
        <v>0</v>
      </c>
      <c r="PV53" s="157" t="s">
        <v>69</v>
      </c>
      <c r="PW53" s="157">
        <v>176</v>
      </c>
      <c r="PX53" s="157">
        <v>174</v>
      </c>
      <c r="PY53" s="157">
        <v>2</v>
      </c>
      <c r="PZ53" s="157">
        <v>0</v>
      </c>
      <c r="QA53" s="158">
        <f t="shared" si="70"/>
        <v>0.98863636363636365</v>
      </c>
      <c r="QB53" s="158">
        <f t="shared" si="71"/>
        <v>0</v>
      </c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1"/>
        <v>0</v>
      </c>
      <c r="Q54" s="2" t="s">
        <v>70</v>
      </c>
      <c r="R54" s="2">
        <v>231</v>
      </c>
      <c r="S54" s="2">
        <v>223</v>
      </c>
      <c r="T54" s="2">
        <v>7</v>
      </c>
      <c r="U54" s="7">
        <v>1</v>
      </c>
      <c r="V54" s="4">
        <v>0.97</v>
      </c>
      <c r="W54" s="4">
        <f t="shared" si="2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3"/>
        <v>0</v>
      </c>
      <c r="AG54" s="2" t="s">
        <v>70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4"/>
        <v>0</v>
      </c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5"/>
        <v>0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6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7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2"/>
        <v>0.96536796536796532</v>
      </c>
      <c r="BS54" s="4">
        <f t="shared" si="8"/>
        <v>-4.6320346320346539E-3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10"/>
        <v>0</v>
      </c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1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2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74"/>
        <v>1.0000000000000009E-2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3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f t="shared" si="73"/>
        <v>0.96536796536796532</v>
      </c>
      <c r="EE54" s="4">
        <f t="shared" si="14"/>
        <v>-4.6320346320346539E-3</v>
      </c>
      <c r="EG54" s="139" t="s">
        <v>70</v>
      </c>
      <c r="EH54" s="139">
        <v>231</v>
      </c>
      <c r="EI54" s="139">
        <v>223</v>
      </c>
      <c r="EJ54" s="139">
        <v>7</v>
      </c>
      <c r="EK54" s="139">
        <v>1</v>
      </c>
      <c r="EL54" s="140">
        <v>0.97</v>
      </c>
      <c r="EM54" s="140">
        <v>0</v>
      </c>
      <c r="EN54" s="138"/>
      <c r="EO54" s="138" t="s">
        <v>70</v>
      </c>
      <c r="EP54" s="138">
        <v>231</v>
      </c>
      <c r="EQ54" s="138">
        <v>223</v>
      </c>
      <c r="ER54" s="138">
        <v>7</v>
      </c>
      <c r="ES54" s="138">
        <v>1</v>
      </c>
      <c r="ET54" s="143">
        <v>0.97</v>
      </c>
      <c r="EU54" s="140">
        <v>0</v>
      </c>
      <c r="EV54" s="138"/>
      <c r="EW54" s="156" t="s">
        <v>70</v>
      </c>
      <c r="EX54" s="156">
        <v>231</v>
      </c>
      <c r="EY54" s="156">
        <v>223</v>
      </c>
      <c r="EZ54" s="156">
        <v>7</v>
      </c>
      <c r="FA54" s="156">
        <v>1</v>
      </c>
      <c r="FB54" s="162">
        <v>0.97</v>
      </c>
      <c r="FC54" s="158">
        <f t="shared" si="15"/>
        <v>0</v>
      </c>
      <c r="FD54" s="15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6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7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18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19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0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1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2"/>
        <v>0</v>
      </c>
      <c r="HH54" s="157"/>
      <c r="HI54" s="157"/>
      <c r="HJ54" s="157"/>
      <c r="HK54" s="157"/>
      <c r="HL54" s="157"/>
      <c r="HM54" s="157"/>
      <c r="HO54" s="157"/>
      <c r="HP54" s="157"/>
      <c r="HQ54" s="157"/>
      <c r="HR54" s="157"/>
      <c r="HS54" s="157"/>
      <c r="HT54" s="157"/>
      <c r="HU54" s="158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3"/>
        <v>0.96536796536796532</v>
      </c>
      <c r="IR54" s="158">
        <f t="shared" si="24"/>
        <v>-4.6320346320346539E-3</v>
      </c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5"/>
        <v>0.96536796536796532</v>
      </c>
      <c r="IZ54" s="158">
        <f t="shared" si="26"/>
        <v>0</v>
      </c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7"/>
        <v>0.96536796536796532</v>
      </c>
      <c r="JH54" s="158">
        <f t="shared" si="28"/>
        <v>0</v>
      </c>
      <c r="JJ54" s="157" t="s">
        <v>70</v>
      </c>
      <c r="JK54" s="157">
        <v>231</v>
      </c>
      <c r="JL54" s="157">
        <v>223</v>
      </c>
      <c r="JM54" s="157">
        <v>7</v>
      </c>
      <c r="JN54" s="157">
        <v>1</v>
      </c>
      <c r="JO54" s="158">
        <v>0.97</v>
      </c>
      <c r="JP54" s="158">
        <f t="shared" si="29"/>
        <v>4.6320346320346539E-3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0"/>
        <v>0.96536796536796532</v>
      </c>
      <c r="JX54" s="158">
        <f t="shared" si="31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2"/>
        <v>0.96536796536796532</v>
      </c>
      <c r="KF54" s="158">
        <f t="shared" si="33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4"/>
        <v>0.96536796536796532</v>
      </c>
      <c r="KN54" s="158">
        <f t="shared" si="35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6"/>
        <v>0.96536796536796532</v>
      </c>
      <c r="KV54" s="158">
        <f t="shared" si="37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38"/>
        <v>0.96536796536796532</v>
      </c>
      <c r="LD54" s="158">
        <f t="shared" si="39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0"/>
        <v>0.96536796536796532</v>
      </c>
      <c r="LL54" s="158">
        <f t="shared" si="41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2"/>
        <v>0.96536796536796532</v>
      </c>
      <c r="LT54" s="158">
        <f t="shared" si="43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4"/>
        <v>0.96536796536796532</v>
      </c>
      <c r="MB54" s="158">
        <f t="shared" si="45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6"/>
        <v>0.96536796536796532</v>
      </c>
      <c r="MJ54" s="158">
        <f t="shared" si="47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48"/>
        <v>0.96536796536796532</v>
      </c>
      <c r="MR54" s="158">
        <f t="shared" si="49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0"/>
        <v>0.96536796536796532</v>
      </c>
      <c r="MZ54" s="158">
        <f t="shared" si="51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2"/>
        <v>0.96536796536796532</v>
      </c>
      <c r="NH54" s="158">
        <f t="shared" si="53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4"/>
        <v>0.96536796536796532</v>
      </c>
      <c r="NP54" s="158">
        <f t="shared" si="55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6"/>
        <v>0.96536796536796532</v>
      </c>
      <c r="NX54" s="158">
        <f t="shared" si="57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58"/>
        <v>0.96296296296296291</v>
      </c>
      <c r="OF54" s="158">
        <f t="shared" si="59"/>
        <v>-2.4050024050024099E-3</v>
      </c>
      <c r="OG54" s="157"/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0"/>
        <v>0.96296296296296291</v>
      </c>
      <c r="ON54" s="158">
        <f t="shared" si="61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2"/>
        <v>0.96296296296296291</v>
      </c>
      <c r="OV54" s="158">
        <f t="shared" si="63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4"/>
        <v>0.96296296296296291</v>
      </c>
      <c r="PD54" s="158">
        <f t="shared" si="65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6"/>
        <v>0.96296296296296291</v>
      </c>
      <c r="PL54" s="158">
        <f t="shared" si="67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68"/>
        <v>0.96296296296296291</v>
      </c>
      <c r="PT54" s="158">
        <f t="shared" si="69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f t="shared" si="70"/>
        <v>0</v>
      </c>
      <c r="QB54" s="158">
        <f t="shared" si="71"/>
        <v>-0.96296296296296291</v>
      </c>
    </row>
    <row r="55" spans="1:444" ht="15">
      <c r="A55" s="65" t="s">
        <v>71</v>
      </c>
      <c r="B55" s="2">
        <v>192</v>
      </c>
      <c r="C55" s="2">
        <v>175</v>
      </c>
      <c r="D55" s="2">
        <v>6</v>
      </c>
      <c r="E55" s="2">
        <v>11</v>
      </c>
      <c r="F55" s="4">
        <v>0.9</v>
      </c>
      <c r="G55" s="19"/>
      <c r="H55" s="18"/>
      <c r="I55" s="65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1"/>
        <v>3.9999999999999925E-2</v>
      </c>
      <c r="Q55" s="65" t="s">
        <v>71</v>
      </c>
      <c r="R55" s="2">
        <v>192</v>
      </c>
      <c r="S55" s="2">
        <v>181</v>
      </c>
      <c r="T55" s="2">
        <v>7</v>
      </c>
      <c r="U55" s="2">
        <v>4</v>
      </c>
      <c r="V55" s="4">
        <v>0.93</v>
      </c>
      <c r="W55" s="4">
        <f t="shared" si="2"/>
        <v>-9.9999999999998979E-3</v>
      </c>
      <c r="Y55" s="65" t="s">
        <v>71</v>
      </c>
      <c r="Z55" s="2">
        <v>192</v>
      </c>
      <c r="AA55" s="2">
        <v>181</v>
      </c>
      <c r="AB55" s="2">
        <v>7</v>
      </c>
      <c r="AC55" s="2">
        <v>4</v>
      </c>
      <c r="AD55" s="4">
        <v>0.93</v>
      </c>
      <c r="AE55" s="4">
        <f t="shared" si="3"/>
        <v>0</v>
      </c>
      <c r="AG55" s="65" t="s">
        <v>71</v>
      </c>
      <c r="AH55" s="2">
        <v>192</v>
      </c>
      <c r="AI55" s="2">
        <v>184</v>
      </c>
      <c r="AJ55" s="2">
        <v>7</v>
      </c>
      <c r="AK55" s="2">
        <v>1</v>
      </c>
      <c r="AL55" s="4">
        <f>AI55/AH55</f>
        <v>0.95833333333333337</v>
      </c>
      <c r="AM55" s="4">
        <f t="shared" si="4"/>
        <v>2.8333333333333321E-2</v>
      </c>
      <c r="AO55" s="65" t="s">
        <v>71</v>
      </c>
      <c r="AP55" s="2">
        <v>192</v>
      </c>
      <c r="AQ55" s="2">
        <v>185</v>
      </c>
      <c r="AR55" s="2">
        <v>7</v>
      </c>
      <c r="AS55" s="11">
        <v>0</v>
      </c>
      <c r="AT55" s="4">
        <f>AQ55/AP55</f>
        <v>0.96354166666666663</v>
      </c>
      <c r="AU55" s="4">
        <f t="shared" si="5"/>
        <v>5.2083333333332593E-3</v>
      </c>
      <c r="AV55" s="2" t="s">
        <v>119</v>
      </c>
      <c r="AW55" s="65" t="s">
        <v>71</v>
      </c>
      <c r="AX55" s="2">
        <v>192</v>
      </c>
      <c r="AY55" s="2">
        <v>184</v>
      </c>
      <c r="AZ55" s="2">
        <v>7</v>
      </c>
      <c r="BA55" s="7">
        <v>1</v>
      </c>
      <c r="BB55" s="4">
        <f>AY55/AX55</f>
        <v>0.95833333333333337</v>
      </c>
      <c r="BC55" s="4">
        <f t="shared" si="6"/>
        <v>-5.2083333333332593E-3</v>
      </c>
      <c r="BE55" s="65" t="s">
        <v>71</v>
      </c>
      <c r="BF55" s="2">
        <v>192</v>
      </c>
      <c r="BG55" s="2">
        <v>184</v>
      </c>
      <c r="BH55" s="2">
        <v>7</v>
      </c>
      <c r="BI55" s="7">
        <v>1</v>
      </c>
      <c r="BJ55" s="4">
        <f>BG55/BF55</f>
        <v>0.95833333333333337</v>
      </c>
      <c r="BK55" s="4">
        <f t="shared" si="7"/>
        <v>0</v>
      </c>
      <c r="BM55" s="65" t="s">
        <v>71</v>
      </c>
      <c r="BN55" s="2">
        <v>192</v>
      </c>
      <c r="BO55" s="2">
        <v>183</v>
      </c>
      <c r="BP55" s="2">
        <v>7</v>
      </c>
      <c r="BQ55" s="7">
        <v>2</v>
      </c>
      <c r="BR55" s="4">
        <f t="shared" si="72"/>
        <v>0.953125</v>
      </c>
      <c r="BS55" s="4">
        <f t="shared" si="8"/>
        <v>-5.2083333333333703E-3</v>
      </c>
      <c r="BT55" s="2" t="s">
        <v>216</v>
      </c>
      <c r="BU55" s="65" t="s">
        <v>71</v>
      </c>
      <c r="BV55" s="2">
        <v>192</v>
      </c>
      <c r="BW55" s="2">
        <v>183</v>
      </c>
      <c r="BX55" s="2">
        <v>7</v>
      </c>
      <c r="BY55" s="7">
        <v>2</v>
      </c>
      <c r="BZ55" s="4">
        <f>BW55/BV55</f>
        <v>0.953125</v>
      </c>
      <c r="CA55" s="4">
        <f t="shared" si="9"/>
        <v>0</v>
      </c>
      <c r="CB55" s="2" t="s">
        <v>218</v>
      </c>
      <c r="CC55" s="65" t="s">
        <v>71</v>
      </c>
      <c r="CD55" s="2">
        <v>192</v>
      </c>
      <c r="CE55" s="2">
        <v>184</v>
      </c>
      <c r="CF55" s="2">
        <v>7</v>
      </c>
      <c r="CG55" s="2">
        <v>1</v>
      </c>
      <c r="CH55" s="4">
        <v>0.96</v>
      </c>
      <c r="CI55" s="4">
        <f t="shared" si="10"/>
        <v>6.8749999999999645E-3</v>
      </c>
      <c r="CK55" s="114" t="s">
        <v>71</v>
      </c>
      <c r="CL55" s="2">
        <v>192</v>
      </c>
      <c r="CM55" s="2">
        <v>184</v>
      </c>
      <c r="CN55" s="2">
        <v>7</v>
      </c>
      <c r="CO55" s="2">
        <v>1</v>
      </c>
      <c r="CP55" s="4">
        <v>0.96</v>
      </c>
      <c r="CQ55" s="4">
        <f t="shared" si="11"/>
        <v>0</v>
      </c>
      <c r="CS55" s="114" t="s">
        <v>71</v>
      </c>
      <c r="CT55" s="2">
        <v>192</v>
      </c>
      <c r="CU55" s="2">
        <v>184</v>
      </c>
      <c r="CV55" s="2">
        <v>7</v>
      </c>
      <c r="CW55" s="2">
        <v>1</v>
      </c>
      <c r="CX55" s="4">
        <v>0.96</v>
      </c>
      <c r="CY55" s="4">
        <f t="shared" si="12"/>
        <v>0</v>
      </c>
      <c r="DA55" s="114" t="s">
        <v>71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v>0</v>
      </c>
      <c r="DI55" s="114" t="s">
        <v>71</v>
      </c>
      <c r="DJ55" s="2">
        <v>192</v>
      </c>
      <c r="DK55" s="2">
        <v>184</v>
      </c>
      <c r="DL55" s="2">
        <v>7</v>
      </c>
      <c r="DM55" s="2">
        <v>1</v>
      </c>
      <c r="DN55" s="4">
        <v>0.96</v>
      </c>
      <c r="DO55" s="4">
        <f t="shared" si="74"/>
        <v>0.31999999999999995</v>
      </c>
      <c r="DQ55" s="65" t="s">
        <v>71</v>
      </c>
      <c r="DR55" s="2">
        <v>192</v>
      </c>
      <c r="DS55" s="2">
        <v>183</v>
      </c>
      <c r="DT55" s="2">
        <v>7</v>
      </c>
      <c r="DU55" s="2">
        <v>2</v>
      </c>
      <c r="DV55" s="4">
        <v>0.95</v>
      </c>
      <c r="DW55" s="4">
        <f t="shared" si="13"/>
        <v>-1.0000000000000009E-2</v>
      </c>
      <c r="DX55" s="2" t="s">
        <v>198</v>
      </c>
      <c r="DY55" s="65" t="s">
        <v>71</v>
      </c>
      <c r="DZ55" s="2">
        <v>192</v>
      </c>
      <c r="EA55" s="2">
        <v>184</v>
      </c>
      <c r="EB55" s="2">
        <v>7</v>
      </c>
      <c r="EC55" s="2">
        <v>1</v>
      </c>
      <c r="ED55" s="4">
        <f t="shared" si="73"/>
        <v>0.95833333333333337</v>
      </c>
      <c r="EE55" s="4">
        <f t="shared" si="14"/>
        <v>8.3333333333334147E-3</v>
      </c>
      <c r="EG55" s="142" t="s">
        <v>71</v>
      </c>
      <c r="EH55" s="139">
        <v>192</v>
      </c>
      <c r="EI55" s="139">
        <v>175</v>
      </c>
      <c r="EJ55" s="139">
        <v>6</v>
      </c>
      <c r="EK55" s="139">
        <v>11</v>
      </c>
      <c r="EL55" s="140">
        <v>0.9</v>
      </c>
      <c r="EM55" s="140">
        <v>-4.9999999999999933E-2</v>
      </c>
      <c r="EN55" s="139" t="s">
        <v>119</v>
      </c>
      <c r="EO55" s="138" t="s">
        <v>71</v>
      </c>
      <c r="EP55" s="138">
        <v>194</v>
      </c>
      <c r="EQ55" s="138">
        <v>181</v>
      </c>
      <c r="ER55" s="138">
        <v>7</v>
      </c>
      <c r="ES55" s="138">
        <v>6</v>
      </c>
      <c r="ET55" s="143">
        <v>0.93</v>
      </c>
      <c r="EU55" s="140">
        <v>3.0000000000000027E-2</v>
      </c>
      <c r="EV55" s="138"/>
      <c r="EW55" s="163" t="s">
        <v>71</v>
      </c>
      <c r="EX55" s="156">
        <v>192</v>
      </c>
      <c r="EY55" s="156">
        <v>181</v>
      </c>
      <c r="EZ55" s="156">
        <v>7</v>
      </c>
      <c r="FA55" s="156">
        <v>4</v>
      </c>
      <c r="FB55" s="162">
        <f>EY55/EX55</f>
        <v>0.94270833333333337</v>
      </c>
      <c r="FC55" s="158">
        <f t="shared" si="15"/>
        <v>1.2708333333333321E-2</v>
      </c>
      <c r="FD55" s="157"/>
      <c r="FE55" s="156" t="s">
        <v>71</v>
      </c>
      <c r="FF55" s="156">
        <v>194</v>
      </c>
      <c r="FG55" s="156">
        <v>184</v>
      </c>
      <c r="FH55" s="156">
        <v>7</v>
      </c>
      <c r="FI55" s="156">
        <v>3</v>
      </c>
      <c r="FJ55" s="162">
        <v>0.95</v>
      </c>
      <c r="FK55" s="158">
        <f t="shared" si="16"/>
        <v>7.2916666666665853E-3</v>
      </c>
      <c r="FL55" s="157"/>
      <c r="FM55" s="163" t="s">
        <v>71</v>
      </c>
      <c r="FN55" s="156">
        <v>192</v>
      </c>
      <c r="FO55" s="156">
        <v>181</v>
      </c>
      <c r="FP55" s="156">
        <v>7</v>
      </c>
      <c r="FQ55" s="156">
        <v>4</v>
      </c>
      <c r="FR55" s="162">
        <v>0.93</v>
      </c>
      <c r="FS55" s="158">
        <f t="shared" si="17"/>
        <v>-1.9999999999999907E-2</v>
      </c>
      <c r="FT55" s="157" t="s">
        <v>119</v>
      </c>
      <c r="FU55" s="163" t="s">
        <v>71</v>
      </c>
      <c r="FV55" s="156">
        <v>192</v>
      </c>
      <c r="FW55" s="156">
        <v>184</v>
      </c>
      <c r="FX55" s="156">
        <v>7</v>
      </c>
      <c r="FY55" s="156">
        <v>1</v>
      </c>
      <c r="FZ55" s="162">
        <f>FW55/FV55</f>
        <v>0.95833333333333337</v>
      </c>
      <c r="GA55" s="158">
        <f t="shared" si="18"/>
        <v>2.8333333333333321E-2</v>
      </c>
      <c r="GB55" s="157"/>
      <c r="GC55" s="163" t="s">
        <v>71</v>
      </c>
      <c r="GD55" s="156">
        <v>192</v>
      </c>
      <c r="GE55" s="156">
        <v>184</v>
      </c>
      <c r="GF55" s="156">
        <v>7</v>
      </c>
      <c r="GG55" s="156">
        <v>1</v>
      </c>
      <c r="GH55" s="162">
        <f>GE55/GD55</f>
        <v>0.95833333333333337</v>
      </c>
      <c r="GI55" s="158">
        <f t="shared" si="19"/>
        <v>0</v>
      </c>
      <c r="GJ55" s="157"/>
      <c r="GK55" s="163" t="s">
        <v>71</v>
      </c>
      <c r="GL55" s="156">
        <v>192</v>
      </c>
      <c r="GM55" s="156">
        <v>184</v>
      </c>
      <c r="GN55" s="156">
        <v>7</v>
      </c>
      <c r="GO55" s="156">
        <v>1</v>
      </c>
      <c r="GP55" s="162">
        <f>GM55/GL55</f>
        <v>0.95833333333333337</v>
      </c>
      <c r="GQ55" s="158">
        <f t="shared" si="20"/>
        <v>0</v>
      </c>
      <c r="GR55" s="157"/>
      <c r="GS55" s="163" t="s">
        <v>71</v>
      </c>
      <c r="GT55" s="156">
        <v>192</v>
      </c>
      <c r="GU55" s="156">
        <v>181</v>
      </c>
      <c r="GV55" s="156">
        <v>7</v>
      </c>
      <c r="GW55" s="156">
        <v>4</v>
      </c>
      <c r="GX55" s="162">
        <f>GU55/GT55</f>
        <v>0.94270833333333337</v>
      </c>
      <c r="GY55" s="158">
        <f t="shared" si="21"/>
        <v>-1.5625E-2</v>
      </c>
      <c r="GZ55" s="157"/>
      <c r="HA55" s="163" t="s">
        <v>71</v>
      </c>
      <c r="HB55" s="156">
        <v>192</v>
      </c>
      <c r="HC55" s="156">
        <v>183</v>
      </c>
      <c r="HD55" s="156">
        <v>7</v>
      </c>
      <c r="HE55" s="156">
        <v>2</v>
      </c>
      <c r="HF55" s="162">
        <v>0.94</v>
      </c>
      <c r="HG55" s="158">
        <f t="shared" si="22"/>
        <v>-2.7083333333334236E-3</v>
      </c>
      <c r="HH55" s="157"/>
      <c r="HI55" s="157"/>
      <c r="HJ55" s="157"/>
      <c r="HK55" s="157"/>
      <c r="HL55" s="157"/>
      <c r="HM55" s="157"/>
      <c r="HO55" s="157"/>
      <c r="HP55" s="157"/>
      <c r="HQ55" s="157"/>
      <c r="HR55" s="157"/>
      <c r="HS55" s="157"/>
      <c r="HT55" s="157"/>
      <c r="HU55" s="158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L55" s="163" t="s">
        <v>71</v>
      </c>
      <c r="IM55" s="156">
        <v>192</v>
      </c>
      <c r="IN55" s="156">
        <v>183</v>
      </c>
      <c r="IO55" s="156">
        <v>7</v>
      </c>
      <c r="IP55" s="156">
        <v>2</v>
      </c>
      <c r="IQ55" s="158">
        <f t="shared" si="23"/>
        <v>0.953125</v>
      </c>
      <c r="IR55" s="158">
        <f t="shared" si="24"/>
        <v>1.3125000000000053E-2</v>
      </c>
      <c r="IT55" s="163" t="s">
        <v>71</v>
      </c>
      <c r="IU55" s="156">
        <v>192</v>
      </c>
      <c r="IV55" s="156">
        <v>183</v>
      </c>
      <c r="IW55" s="156">
        <v>7</v>
      </c>
      <c r="IX55" s="170">
        <v>2</v>
      </c>
      <c r="IY55" s="158">
        <f t="shared" si="25"/>
        <v>0.953125</v>
      </c>
      <c r="IZ55" s="158">
        <f t="shared" si="26"/>
        <v>0</v>
      </c>
      <c r="JB55" s="163" t="s">
        <v>71</v>
      </c>
      <c r="JC55" s="156">
        <v>192</v>
      </c>
      <c r="JD55" s="156">
        <v>183</v>
      </c>
      <c r="JE55" s="156">
        <v>7</v>
      </c>
      <c r="JF55" s="170">
        <v>2</v>
      </c>
      <c r="JG55" s="158">
        <f t="shared" si="27"/>
        <v>0.953125</v>
      </c>
      <c r="JH55" s="158">
        <f t="shared" si="28"/>
        <v>0</v>
      </c>
      <c r="JJ55" s="157" t="s">
        <v>71</v>
      </c>
      <c r="JK55" s="157">
        <v>194</v>
      </c>
      <c r="JL55" s="157">
        <v>0</v>
      </c>
      <c r="JM55" s="157">
        <v>0</v>
      </c>
      <c r="JN55" s="157">
        <v>194</v>
      </c>
      <c r="JO55" s="158">
        <v>0</v>
      </c>
      <c r="JP55" s="158">
        <f t="shared" si="29"/>
        <v>-0.953125</v>
      </c>
      <c r="JR55" s="163" t="s">
        <v>71</v>
      </c>
      <c r="JS55" s="156">
        <v>192</v>
      </c>
      <c r="JT55" s="156">
        <v>183</v>
      </c>
      <c r="JU55" s="156">
        <v>7</v>
      </c>
      <c r="JV55" s="170">
        <v>2</v>
      </c>
      <c r="JW55" s="158">
        <f t="shared" si="30"/>
        <v>0.953125</v>
      </c>
      <c r="JX55" s="158">
        <f t="shared" si="31"/>
        <v>0</v>
      </c>
      <c r="JZ55" s="163" t="s">
        <v>71</v>
      </c>
      <c r="KA55" s="159">
        <v>192</v>
      </c>
      <c r="KB55" s="159">
        <v>185</v>
      </c>
      <c r="KC55" s="159">
        <v>6</v>
      </c>
      <c r="KD55" s="159">
        <v>1</v>
      </c>
      <c r="KE55" s="158">
        <f t="shared" si="32"/>
        <v>0.96354166666666663</v>
      </c>
      <c r="KF55" s="158">
        <f t="shared" si="33"/>
        <v>1.041666666666663E-2</v>
      </c>
      <c r="KH55" s="163" t="s">
        <v>71</v>
      </c>
      <c r="KI55" s="157">
        <v>192</v>
      </c>
      <c r="KJ55" s="157">
        <v>185</v>
      </c>
      <c r="KK55" s="157">
        <v>6</v>
      </c>
      <c r="KL55" s="157">
        <v>1</v>
      </c>
      <c r="KM55" s="158">
        <f t="shared" si="34"/>
        <v>0.96354166666666663</v>
      </c>
      <c r="KN55" s="158">
        <f t="shared" si="35"/>
        <v>0</v>
      </c>
      <c r="KP55" s="163" t="s">
        <v>71</v>
      </c>
      <c r="KQ55" s="157">
        <v>192</v>
      </c>
      <c r="KR55" s="157">
        <v>185</v>
      </c>
      <c r="KS55" s="157">
        <v>6</v>
      </c>
      <c r="KT55" s="157">
        <v>1</v>
      </c>
      <c r="KU55" s="158">
        <f t="shared" si="36"/>
        <v>0.96354166666666663</v>
      </c>
      <c r="KV55" s="158">
        <f t="shared" si="37"/>
        <v>0</v>
      </c>
      <c r="KX55" s="163" t="s">
        <v>71</v>
      </c>
      <c r="KY55" s="157">
        <v>192</v>
      </c>
      <c r="KZ55" s="157">
        <v>185</v>
      </c>
      <c r="LA55" s="157">
        <v>6</v>
      </c>
      <c r="LB55" s="157">
        <v>1</v>
      </c>
      <c r="LC55" s="158">
        <f t="shared" si="38"/>
        <v>0.96354166666666663</v>
      </c>
      <c r="LD55" s="158">
        <f t="shared" si="39"/>
        <v>0</v>
      </c>
      <c r="LF55" s="163" t="s">
        <v>71</v>
      </c>
      <c r="LG55" s="157">
        <v>192</v>
      </c>
      <c r="LH55" s="157">
        <v>185</v>
      </c>
      <c r="LI55" s="157">
        <v>6</v>
      </c>
      <c r="LJ55" s="157">
        <v>1</v>
      </c>
      <c r="LK55" s="158">
        <f t="shared" si="40"/>
        <v>0.96354166666666663</v>
      </c>
      <c r="LL55" s="158">
        <f t="shared" si="41"/>
        <v>0</v>
      </c>
      <c r="LN55" s="163" t="s">
        <v>71</v>
      </c>
      <c r="LO55" s="157">
        <v>192</v>
      </c>
      <c r="LP55" s="157">
        <v>185</v>
      </c>
      <c r="LQ55" s="157">
        <v>6</v>
      </c>
      <c r="LR55" s="157">
        <v>1</v>
      </c>
      <c r="LS55" s="158">
        <f t="shared" si="42"/>
        <v>0.96354166666666663</v>
      </c>
      <c r="LT55" s="158">
        <f t="shared" si="43"/>
        <v>0</v>
      </c>
      <c r="LV55" s="163" t="s">
        <v>71</v>
      </c>
      <c r="LW55" s="157">
        <v>192</v>
      </c>
      <c r="LX55" s="157">
        <v>185</v>
      </c>
      <c r="LY55" s="157">
        <v>7</v>
      </c>
      <c r="LZ55" s="157">
        <v>0</v>
      </c>
      <c r="MA55" s="158">
        <f t="shared" si="44"/>
        <v>0.96354166666666663</v>
      </c>
      <c r="MB55" s="158">
        <f t="shared" si="45"/>
        <v>0</v>
      </c>
      <c r="MD55" s="163" t="s">
        <v>71</v>
      </c>
      <c r="ME55" s="157">
        <v>192</v>
      </c>
      <c r="MF55" s="157">
        <v>185</v>
      </c>
      <c r="MG55" s="157">
        <v>7</v>
      </c>
      <c r="MH55" s="157">
        <v>0</v>
      </c>
      <c r="MI55" s="158">
        <f t="shared" si="46"/>
        <v>0.96354166666666663</v>
      </c>
      <c r="MJ55" s="158">
        <f t="shared" si="47"/>
        <v>0</v>
      </c>
      <c r="ML55" s="163" t="s">
        <v>71</v>
      </c>
      <c r="MM55" s="157">
        <v>192</v>
      </c>
      <c r="MN55" s="157">
        <v>185</v>
      </c>
      <c r="MO55" s="157">
        <v>7</v>
      </c>
      <c r="MP55" s="157">
        <v>0</v>
      </c>
      <c r="MQ55" s="158">
        <f t="shared" si="48"/>
        <v>0.96354166666666663</v>
      </c>
      <c r="MR55" s="158">
        <f t="shared" si="49"/>
        <v>0</v>
      </c>
      <c r="MT55" s="163" t="s">
        <v>71</v>
      </c>
      <c r="MU55" s="157">
        <v>192</v>
      </c>
      <c r="MV55" s="157">
        <v>185</v>
      </c>
      <c r="MW55" s="157">
        <v>7</v>
      </c>
      <c r="MX55" s="157">
        <v>0</v>
      </c>
      <c r="MY55" s="158">
        <f t="shared" si="50"/>
        <v>0.96354166666666663</v>
      </c>
      <c r="MZ55" s="158">
        <f t="shared" si="51"/>
        <v>0</v>
      </c>
      <c r="NB55" s="163" t="s">
        <v>71</v>
      </c>
      <c r="NC55" s="157">
        <v>192</v>
      </c>
      <c r="ND55" s="157">
        <v>185</v>
      </c>
      <c r="NE55" s="157">
        <v>7</v>
      </c>
      <c r="NF55" s="157">
        <v>0</v>
      </c>
      <c r="NG55" s="158">
        <f t="shared" si="52"/>
        <v>0.96354166666666663</v>
      </c>
      <c r="NH55" s="158">
        <f t="shared" si="53"/>
        <v>0</v>
      </c>
      <c r="NJ55" s="163" t="s">
        <v>71</v>
      </c>
      <c r="NK55" s="157">
        <v>192</v>
      </c>
      <c r="NL55" s="157">
        <v>185</v>
      </c>
      <c r="NM55" s="157">
        <v>7</v>
      </c>
      <c r="NN55" s="157">
        <v>0</v>
      </c>
      <c r="NO55" s="158">
        <f t="shared" si="54"/>
        <v>0.96354166666666663</v>
      </c>
      <c r="NP55" s="158">
        <f t="shared" si="55"/>
        <v>0</v>
      </c>
      <c r="NR55" s="163" t="s">
        <v>71</v>
      </c>
      <c r="NS55" s="157">
        <v>192</v>
      </c>
      <c r="NT55" s="157">
        <v>185</v>
      </c>
      <c r="NU55" s="157">
        <v>7</v>
      </c>
      <c r="NV55" s="157">
        <v>0</v>
      </c>
      <c r="NW55" s="158">
        <f t="shared" si="56"/>
        <v>0.96354166666666663</v>
      </c>
      <c r="NX55" s="158">
        <f t="shared" si="57"/>
        <v>0</v>
      </c>
      <c r="NZ55" s="163" t="s">
        <v>71</v>
      </c>
      <c r="OA55" s="157">
        <v>194</v>
      </c>
      <c r="OB55" s="157">
        <v>187</v>
      </c>
      <c r="OC55" s="157">
        <v>7</v>
      </c>
      <c r="OD55" s="157">
        <v>0</v>
      </c>
      <c r="OE55" s="158">
        <f t="shared" si="58"/>
        <v>0.96391752577319589</v>
      </c>
      <c r="OF55" s="158">
        <f t="shared" si="59"/>
        <v>3.758591065292638E-4</v>
      </c>
      <c r="OG55" s="157"/>
      <c r="OH55" s="163" t="s">
        <v>71</v>
      </c>
      <c r="OI55" s="157">
        <v>194</v>
      </c>
      <c r="OJ55" s="157">
        <v>187</v>
      </c>
      <c r="OK55" s="157">
        <v>7</v>
      </c>
      <c r="OL55" s="157">
        <v>0</v>
      </c>
      <c r="OM55" s="158">
        <f t="shared" si="60"/>
        <v>0.96391752577319589</v>
      </c>
      <c r="ON55" s="158">
        <f t="shared" si="61"/>
        <v>0</v>
      </c>
      <c r="OP55" s="163" t="s">
        <v>71</v>
      </c>
      <c r="OQ55" s="157">
        <v>194</v>
      </c>
      <c r="OR55" s="157">
        <v>187</v>
      </c>
      <c r="OS55" s="157">
        <v>7</v>
      </c>
      <c r="OT55" s="157">
        <v>0</v>
      </c>
      <c r="OU55" s="158">
        <f t="shared" si="62"/>
        <v>0.96391752577319589</v>
      </c>
      <c r="OV55" s="158">
        <f t="shared" si="63"/>
        <v>0</v>
      </c>
      <c r="OX55" s="163" t="s">
        <v>71</v>
      </c>
      <c r="OY55" s="157">
        <v>194</v>
      </c>
      <c r="OZ55" s="157">
        <v>187</v>
      </c>
      <c r="PA55" s="157">
        <v>7</v>
      </c>
      <c r="PB55" s="157">
        <v>0</v>
      </c>
      <c r="PC55" s="158">
        <f t="shared" si="64"/>
        <v>0.96391752577319589</v>
      </c>
      <c r="PD55" s="158">
        <f t="shared" si="65"/>
        <v>0</v>
      </c>
      <c r="PF55" s="163" t="s">
        <v>71</v>
      </c>
      <c r="PG55" s="157">
        <v>194</v>
      </c>
      <c r="PH55" s="157">
        <v>187</v>
      </c>
      <c r="PI55" s="157">
        <v>7</v>
      </c>
      <c r="PJ55" s="157">
        <v>0</v>
      </c>
      <c r="PK55" s="158">
        <f t="shared" si="66"/>
        <v>0.96391752577319589</v>
      </c>
      <c r="PL55" s="158">
        <f t="shared" si="67"/>
        <v>0</v>
      </c>
      <c r="PN55" s="163" t="s">
        <v>71</v>
      </c>
      <c r="PO55" s="157">
        <v>194</v>
      </c>
      <c r="PP55" s="157">
        <v>187</v>
      </c>
      <c r="PQ55" s="157">
        <v>7</v>
      </c>
      <c r="PR55" s="157">
        <v>0</v>
      </c>
      <c r="PS55" s="158">
        <f t="shared" si="68"/>
        <v>0.96391752577319589</v>
      </c>
      <c r="PT55" s="158">
        <f t="shared" si="69"/>
        <v>0</v>
      </c>
      <c r="PV55" s="163" t="s">
        <v>71</v>
      </c>
      <c r="PW55" s="157">
        <v>194</v>
      </c>
      <c r="PX55" s="157">
        <v>179</v>
      </c>
      <c r="PY55" s="157">
        <v>11</v>
      </c>
      <c r="PZ55" s="157">
        <v>4</v>
      </c>
      <c r="QA55" s="158">
        <f t="shared" si="70"/>
        <v>0.92268041237113407</v>
      </c>
      <c r="QB55" s="158">
        <f t="shared" si="71"/>
        <v>-4.123711340206182E-2</v>
      </c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1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2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3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4"/>
        <v>0</v>
      </c>
      <c r="AO56" s="2" t="s">
        <v>72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5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6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7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2"/>
        <v>0.63529411764705879</v>
      </c>
      <c r="BS56" s="4">
        <f t="shared" si="8"/>
        <v>-4.7058823529412264E-3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10"/>
        <v>0</v>
      </c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1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2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74"/>
        <v>-0.26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3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f t="shared" si="73"/>
        <v>0.63529411764705879</v>
      </c>
      <c r="EE56" s="4">
        <f t="shared" si="14"/>
        <v>-4.7058823529412264E-3</v>
      </c>
      <c r="EG56" s="139" t="s">
        <v>72</v>
      </c>
      <c r="EH56" s="139">
        <v>85</v>
      </c>
      <c r="EI56" s="139">
        <v>54</v>
      </c>
      <c r="EJ56" s="139">
        <v>2</v>
      </c>
      <c r="EK56" s="139">
        <v>29</v>
      </c>
      <c r="EL56" s="140">
        <v>0.64</v>
      </c>
      <c r="EM56" s="140">
        <v>0</v>
      </c>
      <c r="EN56" s="138"/>
      <c r="EO56" s="138" t="s">
        <v>72</v>
      </c>
      <c r="EP56" s="138">
        <v>85</v>
      </c>
      <c r="EQ56" s="138">
        <v>54</v>
      </c>
      <c r="ER56" s="138">
        <v>2</v>
      </c>
      <c r="ES56" s="138">
        <v>29</v>
      </c>
      <c r="ET56" s="143">
        <v>0.64</v>
      </c>
      <c r="EU56" s="140">
        <v>0</v>
      </c>
      <c r="EV56" s="138"/>
      <c r="EW56" s="156" t="s">
        <v>72</v>
      </c>
      <c r="EX56" s="156">
        <v>85</v>
      </c>
      <c r="EY56" s="156">
        <v>54</v>
      </c>
      <c r="EZ56" s="156">
        <v>2</v>
      </c>
      <c r="FA56" s="156">
        <v>29</v>
      </c>
      <c r="FB56" s="162">
        <v>0.64</v>
      </c>
      <c r="FC56" s="158">
        <f t="shared" si="15"/>
        <v>0</v>
      </c>
      <c r="FD56" s="15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6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7"/>
        <v>0</v>
      </c>
      <c r="FT56" s="157"/>
      <c r="FU56" s="156" t="s">
        <v>72</v>
      </c>
      <c r="FV56" s="156">
        <v>85</v>
      </c>
      <c r="FW56" s="156">
        <v>48</v>
      </c>
      <c r="FX56" s="156">
        <v>2</v>
      </c>
      <c r="FY56" s="156">
        <v>35</v>
      </c>
      <c r="FZ56" s="162">
        <v>0.56000000000000005</v>
      </c>
      <c r="GA56" s="158">
        <f t="shared" si="18"/>
        <v>-7.999999999999996E-2</v>
      </c>
      <c r="GB56" s="157" t="s">
        <v>119</v>
      </c>
      <c r="GC56" s="156" t="s">
        <v>72</v>
      </c>
      <c r="GD56" s="156">
        <v>85</v>
      </c>
      <c r="GE56" s="156">
        <v>53</v>
      </c>
      <c r="GF56" s="156">
        <v>2</v>
      </c>
      <c r="GG56" s="156">
        <v>30</v>
      </c>
      <c r="GH56" s="162">
        <v>0.62</v>
      </c>
      <c r="GI56" s="158">
        <f t="shared" si="19"/>
        <v>5.9999999999999942E-2</v>
      </c>
      <c r="GJ56" s="157"/>
      <c r="GK56" s="156" t="s">
        <v>72</v>
      </c>
      <c r="GL56" s="156">
        <v>85</v>
      </c>
      <c r="GM56" s="156">
        <v>53</v>
      </c>
      <c r="GN56" s="156">
        <v>2</v>
      </c>
      <c r="GO56" s="156">
        <v>30</v>
      </c>
      <c r="GP56" s="162">
        <v>0.62</v>
      </c>
      <c r="GQ56" s="158">
        <f t="shared" si="20"/>
        <v>0</v>
      </c>
      <c r="GR56" s="157"/>
      <c r="GS56" s="156" t="s">
        <v>72</v>
      </c>
      <c r="GT56" s="156">
        <v>85</v>
      </c>
      <c r="GU56" s="156">
        <v>53</v>
      </c>
      <c r="GV56" s="156">
        <v>2</v>
      </c>
      <c r="GW56" s="156">
        <v>30</v>
      </c>
      <c r="GX56" s="162">
        <v>0.62</v>
      </c>
      <c r="GY56" s="158">
        <f t="shared" si="21"/>
        <v>0</v>
      </c>
      <c r="GZ56" s="157"/>
      <c r="HA56" s="156" t="s">
        <v>72</v>
      </c>
      <c r="HB56" s="156">
        <v>85</v>
      </c>
      <c r="HC56" s="156">
        <v>40</v>
      </c>
      <c r="HD56" s="156">
        <v>2</v>
      </c>
      <c r="HE56" s="156">
        <v>43</v>
      </c>
      <c r="HF56" s="162">
        <v>0.47</v>
      </c>
      <c r="HG56" s="158">
        <f t="shared" si="22"/>
        <v>-0.15000000000000002</v>
      </c>
      <c r="HH56" s="157" t="s">
        <v>119</v>
      </c>
      <c r="HI56" s="157"/>
      <c r="HJ56" s="157"/>
      <c r="HK56" s="157"/>
      <c r="HL56" s="157"/>
      <c r="HM56" s="157"/>
      <c r="HO56" s="157"/>
      <c r="HP56" s="157"/>
      <c r="HQ56" s="157"/>
      <c r="HR56" s="157"/>
      <c r="HS56" s="157"/>
      <c r="HT56" s="157"/>
      <c r="HU56" s="158"/>
      <c r="HV56" s="157"/>
      <c r="HW56" s="157"/>
      <c r="HX56" s="157"/>
      <c r="HY56" s="157"/>
      <c r="HZ56" s="157"/>
      <c r="IA56" s="157"/>
      <c r="IB56" s="157"/>
      <c r="IC56" s="157"/>
      <c r="ID56" s="157"/>
      <c r="IE56" s="157"/>
      <c r="IF56" s="157"/>
      <c r="IG56" s="157"/>
      <c r="IH56" s="157"/>
      <c r="II56" s="157"/>
      <c r="IL56" s="157" t="s">
        <v>72</v>
      </c>
      <c r="IM56" s="157">
        <v>85</v>
      </c>
      <c r="IN56" s="157">
        <v>54</v>
      </c>
      <c r="IO56" s="157">
        <v>2</v>
      </c>
      <c r="IP56" s="157">
        <v>29</v>
      </c>
      <c r="IQ56" s="158">
        <f t="shared" si="23"/>
        <v>0.63529411764705879</v>
      </c>
      <c r="IR56" s="158">
        <f t="shared" si="24"/>
        <v>0.16529411764705881</v>
      </c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5"/>
        <v>0.63529411764705879</v>
      </c>
      <c r="IZ56" s="158">
        <f t="shared" si="26"/>
        <v>0</v>
      </c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7"/>
        <v>0.63529411764705879</v>
      </c>
      <c r="JH56" s="158">
        <f t="shared" si="28"/>
        <v>0</v>
      </c>
      <c r="JJ56" s="157" t="s">
        <v>72</v>
      </c>
      <c r="JK56" s="157">
        <v>85</v>
      </c>
      <c r="JL56" s="157">
        <v>0</v>
      </c>
      <c r="JM56" s="157">
        <v>0</v>
      </c>
      <c r="JN56" s="157">
        <v>85</v>
      </c>
      <c r="JO56" s="158">
        <v>0</v>
      </c>
      <c r="JP56" s="158">
        <f t="shared" si="29"/>
        <v>-0.63529411764705879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0"/>
        <v>0.63529411764705879</v>
      </c>
      <c r="JX56" s="158">
        <f t="shared" si="31"/>
        <v>0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2"/>
        <v>0.63529411764705879</v>
      </c>
      <c r="KF56" s="158">
        <f t="shared" si="33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4"/>
        <v>0.63529411764705879</v>
      </c>
      <c r="KN56" s="158">
        <f t="shared" si="35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6"/>
        <v>0.63529411764705879</v>
      </c>
      <c r="KV56" s="158">
        <f t="shared" si="37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38"/>
        <v>0.63529411764705879</v>
      </c>
      <c r="LD56" s="158">
        <f t="shared" si="39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0"/>
        <v>0.63529411764705879</v>
      </c>
      <c r="LL56" s="158">
        <f t="shared" si="41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2"/>
        <v>0.63529411764705879</v>
      </c>
      <c r="LT56" s="158">
        <f t="shared" si="43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4"/>
        <v>0.63529411764705879</v>
      </c>
      <c r="MB56" s="158">
        <f t="shared" si="45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6"/>
        <v>0.63529411764705879</v>
      </c>
      <c r="MJ56" s="158">
        <f t="shared" si="47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48"/>
        <v>0.63529411764705879</v>
      </c>
      <c r="MR56" s="158">
        <f t="shared" si="49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0"/>
        <v>0.63529411764705879</v>
      </c>
      <c r="MZ56" s="158">
        <f t="shared" si="51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2"/>
        <v>0.63529411764705879</v>
      </c>
      <c r="NH56" s="158">
        <f t="shared" si="53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4"/>
        <v>0.63529411764705879</v>
      </c>
      <c r="NP56" s="158">
        <f t="shared" si="55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6"/>
        <v>0.63529411764705879</v>
      </c>
      <c r="NX56" s="158">
        <f t="shared" si="57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58"/>
        <v>0.63529411764705879</v>
      </c>
      <c r="OF56" s="158">
        <f t="shared" si="59"/>
        <v>0</v>
      </c>
      <c r="OG56" s="157"/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0"/>
        <v>0.63529411764705879</v>
      </c>
      <c r="ON56" s="158">
        <f t="shared" si="61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2"/>
        <v>0.63529411764705879</v>
      </c>
      <c r="OV56" s="158">
        <f t="shared" si="63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4"/>
        <v>0.63529411764705879</v>
      </c>
      <c r="PD56" s="158">
        <f t="shared" si="65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6"/>
        <v>0.63529411764705879</v>
      </c>
      <c r="PL56" s="158">
        <f t="shared" si="67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68"/>
        <v>0.63529411764705879</v>
      </c>
      <c r="PT56" s="158">
        <f t="shared" si="69"/>
        <v>0</v>
      </c>
      <c r="PV56" s="157" t="s">
        <v>72</v>
      </c>
      <c r="PW56" s="157">
        <v>85</v>
      </c>
      <c r="PX56" s="157">
        <v>53</v>
      </c>
      <c r="PY56" s="157">
        <v>2</v>
      </c>
      <c r="PZ56" s="157">
        <v>30</v>
      </c>
      <c r="QA56" s="158">
        <f t="shared" si="70"/>
        <v>0.62352941176470589</v>
      </c>
      <c r="QB56" s="158">
        <f t="shared" si="71"/>
        <v>-1.1764705882352899E-2</v>
      </c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1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2"/>
        <v>0</v>
      </c>
      <c r="Y57" s="2" t="s">
        <v>73</v>
      </c>
      <c r="Z57" s="2">
        <v>281</v>
      </c>
      <c r="AA57" s="2">
        <v>214</v>
      </c>
      <c r="AB57" s="2">
        <v>18</v>
      </c>
      <c r="AC57" s="7">
        <v>49</v>
      </c>
      <c r="AD57" s="4">
        <v>0.76</v>
      </c>
      <c r="AE57" s="4">
        <f t="shared" si="3"/>
        <v>-0.15000000000000002</v>
      </c>
      <c r="AG57" s="2" t="s">
        <v>73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4"/>
        <v>0</v>
      </c>
      <c r="AO57" s="2" t="s">
        <v>73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4">
        <f t="shared" si="5"/>
        <v>0.17000000000000004</v>
      </c>
      <c r="AW57" s="2" t="s">
        <v>73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6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7"/>
        <v>0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2"/>
        <v>0.92882562277580072</v>
      </c>
      <c r="BS57" s="4">
        <f t="shared" si="8"/>
        <v>-1.17437722419933E-3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9"/>
        <v>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10"/>
        <v>0</v>
      </c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1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2"/>
        <v>0</v>
      </c>
      <c r="DA57" s="2" t="s">
        <v>73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v>-3.0000000000000027E-2</v>
      </c>
      <c r="DH57" s="2" t="s">
        <v>119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74"/>
        <v>4.0000000000000036E-2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3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f t="shared" si="73"/>
        <v>0.90378006872852235</v>
      </c>
      <c r="EE57" s="4">
        <f t="shared" si="14"/>
        <v>3.7800687285223233E-3</v>
      </c>
      <c r="EG57" s="139" t="s">
        <v>73</v>
      </c>
      <c r="EH57" s="139">
        <v>291</v>
      </c>
      <c r="EI57" s="139">
        <v>263</v>
      </c>
      <c r="EJ57" s="139">
        <v>26</v>
      </c>
      <c r="EK57" s="139">
        <v>2</v>
      </c>
      <c r="EL57" s="140">
        <v>0.9</v>
      </c>
      <c r="EM57" s="140">
        <v>0</v>
      </c>
      <c r="EN57" s="138"/>
      <c r="EO57" s="138" t="s">
        <v>73</v>
      </c>
      <c r="EP57" s="138">
        <v>291</v>
      </c>
      <c r="EQ57" s="138">
        <v>263</v>
      </c>
      <c r="ER57" s="138">
        <v>26</v>
      </c>
      <c r="ES57" s="138">
        <v>2</v>
      </c>
      <c r="ET57" s="143">
        <v>0.9</v>
      </c>
      <c r="EU57" s="140">
        <v>0</v>
      </c>
      <c r="EV57" s="138"/>
      <c r="EW57" s="156" t="s">
        <v>73</v>
      </c>
      <c r="EX57" s="156">
        <v>291</v>
      </c>
      <c r="EY57" s="156">
        <v>263</v>
      </c>
      <c r="EZ57" s="156">
        <v>26</v>
      </c>
      <c r="FA57" s="156">
        <v>2</v>
      </c>
      <c r="FB57" s="162">
        <v>0.9</v>
      </c>
      <c r="FC57" s="158">
        <f t="shared" si="15"/>
        <v>0</v>
      </c>
      <c r="FD57" s="15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6"/>
        <v>0</v>
      </c>
      <c r="FL57" s="157"/>
      <c r="FM57" s="156" t="s">
        <v>73</v>
      </c>
      <c r="FN57" s="156">
        <v>291</v>
      </c>
      <c r="FO57" s="156">
        <v>263</v>
      </c>
      <c r="FP57" s="156">
        <v>26</v>
      </c>
      <c r="FQ57" s="156">
        <v>2</v>
      </c>
      <c r="FR57" s="162">
        <v>0.9</v>
      </c>
      <c r="FS57" s="158">
        <f t="shared" si="17"/>
        <v>0</v>
      </c>
      <c r="FT57" s="157"/>
      <c r="FU57" s="156" t="s">
        <v>73</v>
      </c>
      <c r="FV57" s="156">
        <v>291</v>
      </c>
      <c r="FW57" s="156">
        <v>263</v>
      </c>
      <c r="FX57" s="156">
        <v>26</v>
      </c>
      <c r="FY57" s="156">
        <v>2</v>
      </c>
      <c r="FZ57" s="162">
        <v>0.9</v>
      </c>
      <c r="GA57" s="158">
        <f t="shared" si="18"/>
        <v>0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19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0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1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2"/>
        <v>0</v>
      </c>
      <c r="HH57" s="157"/>
      <c r="HI57" s="157"/>
      <c r="HJ57" s="157"/>
      <c r="HK57" s="157"/>
      <c r="HL57" s="157"/>
      <c r="HM57" s="157"/>
      <c r="HO57" s="157"/>
      <c r="HP57" s="157"/>
      <c r="HQ57" s="157"/>
      <c r="HR57" s="157"/>
      <c r="HS57" s="157"/>
      <c r="HT57" s="157"/>
      <c r="HU57" s="158"/>
      <c r="HV57" s="157"/>
      <c r="HW57" s="157"/>
      <c r="HX57" s="157"/>
      <c r="HY57" s="157"/>
      <c r="HZ57" s="157"/>
      <c r="IA57" s="157"/>
      <c r="IB57" s="157"/>
      <c r="IC57" s="157"/>
      <c r="ID57" s="157"/>
      <c r="IE57" s="157"/>
      <c r="IF57" s="157"/>
      <c r="IG57" s="157"/>
      <c r="IH57" s="157"/>
      <c r="II57" s="157"/>
      <c r="IL57" s="157" t="s">
        <v>73</v>
      </c>
      <c r="IM57" s="157">
        <v>291</v>
      </c>
      <c r="IN57" s="157">
        <v>263</v>
      </c>
      <c r="IO57" s="157">
        <v>26</v>
      </c>
      <c r="IP57" s="157">
        <v>2</v>
      </c>
      <c r="IQ57" s="158">
        <f t="shared" si="23"/>
        <v>0.90378006872852235</v>
      </c>
      <c r="IR57" s="158">
        <f t="shared" si="24"/>
        <v>3.7800687285223233E-3</v>
      </c>
      <c r="IT57" s="157" t="s">
        <v>73</v>
      </c>
      <c r="IU57" s="157">
        <v>291</v>
      </c>
      <c r="IV57" s="157">
        <v>263</v>
      </c>
      <c r="IW57" s="157">
        <v>26</v>
      </c>
      <c r="IX57" s="157">
        <v>2</v>
      </c>
      <c r="IY57" s="158">
        <f t="shared" si="25"/>
        <v>0.90378006872852235</v>
      </c>
      <c r="IZ57" s="158">
        <f t="shared" si="26"/>
        <v>0</v>
      </c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7"/>
        <v>0.90378006872852235</v>
      </c>
      <c r="JH57" s="158">
        <f t="shared" si="28"/>
        <v>0</v>
      </c>
      <c r="JJ57" s="157" t="s">
        <v>73</v>
      </c>
      <c r="JK57" s="157">
        <v>291</v>
      </c>
      <c r="JL57" s="157">
        <v>0</v>
      </c>
      <c r="JM57" s="157">
        <v>0</v>
      </c>
      <c r="JN57" s="157">
        <v>291</v>
      </c>
      <c r="JO57" s="158">
        <v>0</v>
      </c>
      <c r="JP57" s="158">
        <f t="shared" si="29"/>
        <v>-0.90378006872852235</v>
      </c>
      <c r="JR57" s="157" t="s">
        <v>73</v>
      </c>
      <c r="JS57" s="157">
        <v>291</v>
      </c>
      <c r="JT57" s="157">
        <v>263</v>
      </c>
      <c r="JU57" s="157">
        <v>26</v>
      </c>
      <c r="JV57" s="157">
        <v>2</v>
      </c>
      <c r="JW57" s="158">
        <f t="shared" si="30"/>
        <v>0.90378006872852235</v>
      </c>
      <c r="JX57" s="158">
        <f t="shared" si="31"/>
        <v>0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2"/>
        <v>0.90378006872852235</v>
      </c>
      <c r="KF57" s="158">
        <f t="shared" si="33"/>
        <v>0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4"/>
        <v>0.90378006872852235</v>
      </c>
      <c r="KN57" s="158">
        <f t="shared" si="35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6"/>
        <v>0.90378006872852235</v>
      </c>
      <c r="KV57" s="158">
        <f t="shared" si="37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38"/>
        <v>0.90378006872852235</v>
      </c>
      <c r="LD57" s="158">
        <f t="shared" si="39"/>
        <v>0</v>
      </c>
      <c r="LF57" s="157" t="s">
        <v>73</v>
      </c>
      <c r="LG57" s="157">
        <v>291</v>
      </c>
      <c r="LH57" s="157">
        <v>263</v>
      </c>
      <c r="LI57" s="157">
        <v>26</v>
      </c>
      <c r="LJ57" s="157">
        <v>2</v>
      </c>
      <c r="LK57" s="158">
        <f t="shared" si="40"/>
        <v>0.90378006872852235</v>
      </c>
      <c r="LL57" s="158">
        <f t="shared" si="41"/>
        <v>0</v>
      </c>
      <c r="LN57" s="157" t="s">
        <v>73</v>
      </c>
      <c r="LO57" s="157">
        <v>291</v>
      </c>
      <c r="LP57" s="157">
        <v>263</v>
      </c>
      <c r="LQ57" s="157">
        <v>26</v>
      </c>
      <c r="LR57" s="157">
        <v>2</v>
      </c>
      <c r="LS57" s="158">
        <f t="shared" si="42"/>
        <v>0.90378006872852235</v>
      </c>
      <c r="LT57" s="158">
        <f t="shared" si="43"/>
        <v>0</v>
      </c>
      <c r="LV57" s="157" t="s">
        <v>73</v>
      </c>
      <c r="LW57" s="157">
        <v>291</v>
      </c>
      <c r="LX57" s="157">
        <v>263</v>
      </c>
      <c r="LY57" s="157">
        <v>26</v>
      </c>
      <c r="LZ57" s="157">
        <v>2</v>
      </c>
      <c r="MA57" s="158">
        <f t="shared" si="44"/>
        <v>0.90378006872852235</v>
      </c>
      <c r="MB57" s="158">
        <f t="shared" si="45"/>
        <v>0</v>
      </c>
      <c r="MD57" s="157" t="s">
        <v>73</v>
      </c>
      <c r="ME57" s="157">
        <v>291</v>
      </c>
      <c r="MF57" s="157">
        <v>263</v>
      </c>
      <c r="MG57" s="157">
        <v>26</v>
      </c>
      <c r="MH57" s="157">
        <v>2</v>
      </c>
      <c r="MI57" s="158">
        <f t="shared" si="46"/>
        <v>0.90378006872852235</v>
      </c>
      <c r="MJ57" s="158">
        <f t="shared" si="47"/>
        <v>0</v>
      </c>
      <c r="ML57" s="157" t="s">
        <v>73</v>
      </c>
      <c r="MM57" s="157">
        <v>291</v>
      </c>
      <c r="MN57" s="157">
        <v>263</v>
      </c>
      <c r="MO57" s="157">
        <v>26</v>
      </c>
      <c r="MP57" s="157">
        <v>2</v>
      </c>
      <c r="MQ57" s="158">
        <f t="shared" si="48"/>
        <v>0.90378006872852235</v>
      </c>
      <c r="MR57" s="158">
        <f t="shared" si="49"/>
        <v>0</v>
      </c>
      <c r="MT57" s="157" t="s">
        <v>73</v>
      </c>
      <c r="MU57" s="157">
        <v>291</v>
      </c>
      <c r="MV57" s="157">
        <v>263</v>
      </c>
      <c r="MW57" s="157">
        <v>26</v>
      </c>
      <c r="MX57" s="157">
        <v>2</v>
      </c>
      <c r="MY57" s="158">
        <f t="shared" si="50"/>
        <v>0.90378006872852235</v>
      </c>
      <c r="MZ57" s="158">
        <f t="shared" si="51"/>
        <v>0</v>
      </c>
      <c r="NB57" s="157" t="s">
        <v>73</v>
      </c>
      <c r="NC57" s="157">
        <v>291</v>
      </c>
      <c r="ND57" s="157">
        <v>263</v>
      </c>
      <c r="NE57" s="157">
        <v>26</v>
      </c>
      <c r="NF57" s="157">
        <v>2</v>
      </c>
      <c r="NG57" s="158">
        <f t="shared" si="52"/>
        <v>0.90378006872852235</v>
      </c>
      <c r="NH57" s="158">
        <f t="shared" si="53"/>
        <v>0</v>
      </c>
      <c r="NJ57" s="157" t="s">
        <v>73</v>
      </c>
      <c r="NK57" s="157">
        <v>291</v>
      </c>
      <c r="NL57" s="157">
        <v>263</v>
      </c>
      <c r="NM57" s="157">
        <v>26</v>
      </c>
      <c r="NN57" s="157">
        <v>2</v>
      </c>
      <c r="NO57" s="158">
        <f t="shared" si="54"/>
        <v>0.90378006872852235</v>
      </c>
      <c r="NP57" s="158">
        <f t="shared" si="55"/>
        <v>0</v>
      </c>
      <c r="NR57" s="157" t="s">
        <v>73</v>
      </c>
      <c r="NS57" s="157">
        <v>291</v>
      </c>
      <c r="NT57" s="157">
        <v>263</v>
      </c>
      <c r="NU57" s="157">
        <v>26</v>
      </c>
      <c r="NV57" s="157">
        <v>2</v>
      </c>
      <c r="NW57" s="158">
        <f t="shared" si="56"/>
        <v>0.90378006872852235</v>
      </c>
      <c r="NX57" s="158">
        <f t="shared" si="57"/>
        <v>0</v>
      </c>
      <c r="NZ57" s="157" t="s">
        <v>73</v>
      </c>
      <c r="OA57" s="157">
        <v>291</v>
      </c>
      <c r="OB57" s="157">
        <v>263</v>
      </c>
      <c r="OC57" s="157">
        <v>26</v>
      </c>
      <c r="OD57" s="157">
        <v>2</v>
      </c>
      <c r="OE57" s="158">
        <f t="shared" si="58"/>
        <v>0.90378006872852235</v>
      </c>
      <c r="OF57" s="158">
        <f t="shared" si="59"/>
        <v>0</v>
      </c>
      <c r="OG57" s="157"/>
      <c r="OH57" s="157" t="s">
        <v>73</v>
      </c>
      <c r="OI57" s="157">
        <v>291</v>
      </c>
      <c r="OJ57" s="157">
        <v>263</v>
      </c>
      <c r="OK57" s="157">
        <v>26</v>
      </c>
      <c r="OL57" s="157">
        <v>2</v>
      </c>
      <c r="OM57" s="158">
        <f t="shared" si="60"/>
        <v>0.90378006872852235</v>
      </c>
      <c r="ON57" s="158">
        <f t="shared" si="61"/>
        <v>0</v>
      </c>
      <c r="OP57" s="157" t="s">
        <v>73</v>
      </c>
      <c r="OQ57" s="157">
        <v>291</v>
      </c>
      <c r="OR57" s="157">
        <v>263</v>
      </c>
      <c r="OS57" s="157">
        <v>26</v>
      </c>
      <c r="OT57" s="157">
        <v>2</v>
      </c>
      <c r="OU57" s="158">
        <f t="shared" si="62"/>
        <v>0.90378006872852235</v>
      </c>
      <c r="OV57" s="158">
        <f t="shared" si="63"/>
        <v>0</v>
      </c>
      <c r="OX57" s="157" t="s">
        <v>73</v>
      </c>
      <c r="OY57" s="157">
        <v>291</v>
      </c>
      <c r="OZ57" s="157">
        <v>263</v>
      </c>
      <c r="PA57" s="157">
        <v>26</v>
      </c>
      <c r="PB57" s="157">
        <v>2</v>
      </c>
      <c r="PC57" s="158">
        <f t="shared" si="64"/>
        <v>0.90378006872852235</v>
      </c>
      <c r="PD57" s="158">
        <f t="shared" si="65"/>
        <v>0</v>
      </c>
      <c r="PF57" s="157" t="s">
        <v>73</v>
      </c>
      <c r="PG57" s="157">
        <v>291</v>
      </c>
      <c r="PH57" s="157">
        <v>263</v>
      </c>
      <c r="PI57" s="157">
        <v>26</v>
      </c>
      <c r="PJ57" s="157">
        <v>2</v>
      </c>
      <c r="PK57" s="158">
        <f t="shared" si="66"/>
        <v>0.90378006872852235</v>
      </c>
      <c r="PL57" s="158">
        <f t="shared" si="67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68"/>
        <v>0.90034364261168387</v>
      </c>
      <c r="PT57" s="158">
        <f t="shared" si="69"/>
        <v>-3.4364261168384758E-3</v>
      </c>
      <c r="PV57" s="157" t="s">
        <v>73</v>
      </c>
      <c r="PW57" s="157">
        <v>291</v>
      </c>
      <c r="PX57" s="157">
        <v>260</v>
      </c>
      <c r="PY57" s="157">
        <v>26</v>
      </c>
      <c r="PZ57" s="157">
        <v>5</v>
      </c>
      <c r="QA57" s="158">
        <f t="shared" si="70"/>
        <v>0.89347079037800692</v>
      </c>
      <c r="QB57" s="158">
        <f t="shared" si="71"/>
        <v>-6.8728522336769515E-3</v>
      </c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1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2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3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4"/>
        <v>0</v>
      </c>
      <c r="AO58" s="2" t="s">
        <v>74</v>
      </c>
      <c r="AP58" s="2">
        <v>7</v>
      </c>
      <c r="AQ58" s="2">
        <v>6</v>
      </c>
      <c r="AR58" s="2">
        <v>1</v>
      </c>
      <c r="AS58" s="2">
        <v>0</v>
      </c>
      <c r="AT58" s="4">
        <v>0.86</v>
      </c>
      <c r="AU58" s="4">
        <f t="shared" si="5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6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7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f t="shared" si="72"/>
        <v>0.8571428571428571</v>
      </c>
      <c r="BS58" s="4">
        <f t="shared" si="8"/>
        <v>-2.8571428571428914E-3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v>0.86</v>
      </c>
      <c r="CA58" s="4">
        <f t="shared" si="9"/>
        <v>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10"/>
        <v>0</v>
      </c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1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2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74"/>
        <v>-6.0000000000000053E-2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3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f t="shared" si="73"/>
        <v>0.8571428571428571</v>
      </c>
      <c r="EE58" s="4">
        <f t="shared" si="14"/>
        <v>-2.8571428571428914E-3</v>
      </c>
      <c r="EG58" s="139" t="s">
        <v>74</v>
      </c>
      <c r="EH58" s="139">
        <v>7</v>
      </c>
      <c r="EI58" s="139">
        <v>6</v>
      </c>
      <c r="EJ58" s="139">
        <v>1</v>
      </c>
      <c r="EK58" s="139">
        <v>0</v>
      </c>
      <c r="EL58" s="140">
        <v>0.86</v>
      </c>
      <c r="EM58" s="140">
        <v>0</v>
      </c>
      <c r="EN58" s="138"/>
      <c r="EO58" s="138" t="s">
        <v>74</v>
      </c>
      <c r="EP58" s="138">
        <v>7</v>
      </c>
      <c r="EQ58" s="138">
        <v>6</v>
      </c>
      <c r="ER58" s="138">
        <v>1</v>
      </c>
      <c r="ES58" s="138">
        <v>0</v>
      </c>
      <c r="ET58" s="143">
        <v>0.86</v>
      </c>
      <c r="EU58" s="140">
        <v>0</v>
      </c>
      <c r="EV58" s="138"/>
      <c r="EW58" s="156" t="s">
        <v>74</v>
      </c>
      <c r="EX58" s="156">
        <v>7</v>
      </c>
      <c r="EY58" s="156">
        <v>6</v>
      </c>
      <c r="EZ58" s="156">
        <v>1</v>
      </c>
      <c r="FA58" s="156">
        <v>0</v>
      </c>
      <c r="FB58" s="162">
        <v>0.86</v>
      </c>
      <c r="FC58" s="158">
        <f t="shared" si="15"/>
        <v>0</v>
      </c>
      <c r="FD58" s="157"/>
      <c r="FE58" s="156" t="s">
        <v>264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6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7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18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19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0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1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2"/>
        <v>0</v>
      </c>
      <c r="HH58" s="157"/>
      <c r="HI58" s="157"/>
      <c r="HJ58" s="157"/>
      <c r="HK58" s="157"/>
      <c r="HL58" s="157"/>
      <c r="HM58" s="157"/>
      <c r="HO58" s="157"/>
      <c r="HP58" s="157"/>
      <c r="HQ58" s="157"/>
      <c r="HR58" s="157"/>
      <c r="HS58" s="157"/>
      <c r="HT58" s="157"/>
      <c r="HU58" s="158"/>
      <c r="HV58" s="157"/>
      <c r="HW58" s="157"/>
      <c r="HX58" s="157"/>
      <c r="HY58" s="157"/>
      <c r="HZ58" s="157"/>
      <c r="IA58" s="157"/>
      <c r="IB58" s="157"/>
      <c r="IC58" s="157"/>
      <c r="ID58" s="157"/>
      <c r="IE58" s="157"/>
      <c r="IF58" s="157"/>
      <c r="IG58" s="157"/>
      <c r="IH58" s="157"/>
      <c r="II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3"/>
        <v>0.8571428571428571</v>
      </c>
      <c r="IR58" s="158">
        <f t="shared" si="24"/>
        <v>-2.8571428571428914E-3</v>
      </c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5"/>
        <v>0.8571428571428571</v>
      </c>
      <c r="IZ58" s="158">
        <f t="shared" si="26"/>
        <v>0</v>
      </c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7"/>
        <v>0.8571428571428571</v>
      </c>
      <c r="JH58" s="158">
        <f t="shared" si="28"/>
        <v>0</v>
      </c>
      <c r="JJ58" s="157" t="s">
        <v>264</v>
      </c>
      <c r="JK58" s="157">
        <v>7</v>
      </c>
      <c r="JL58" s="157">
        <v>0</v>
      </c>
      <c r="JM58" s="157">
        <v>0</v>
      </c>
      <c r="JN58" s="157">
        <v>7</v>
      </c>
      <c r="JO58" s="158">
        <v>0</v>
      </c>
      <c r="JP58" s="158">
        <f t="shared" si="29"/>
        <v>-0.8571428571428571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0"/>
        <v>0.8571428571428571</v>
      </c>
      <c r="JX58" s="158">
        <f t="shared" si="31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2"/>
        <v>0.8571428571428571</v>
      </c>
      <c r="KF58" s="158">
        <f t="shared" si="33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4"/>
        <v>0.8571428571428571</v>
      </c>
      <c r="KN58" s="158">
        <f t="shared" si="35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6"/>
        <v>0.8571428571428571</v>
      </c>
      <c r="KV58" s="158">
        <f t="shared" si="37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38"/>
        <v>0.8571428571428571</v>
      </c>
      <c r="LD58" s="158">
        <f t="shared" si="39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0"/>
        <v>0.8571428571428571</v>
      </c>
      <c r="LL58" s="158">
        <f t="shared" si="41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2"/>
        <v>0.8571428571428571</v>
      </c>
      <c r="LT58" s="158">
        <f t="shared" si="43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4"/>
        <v>0.8571428571428571</v>
      </c>
      <c r="MB58" s="158">
        <f t="shared" si="45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6"/>
        <v>0.8571428571428571</v>
      </c>
      <c r="MJ58" s="158">
        <f t="shared" si="47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48"/>
        <v>0.8571428571428571</v>
      </c>
      <c r="MR58" s="158">
        <f t="shared" si="49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0"/>
        <v>0.8571428571428571</v>
      </c>
      <c r="MZ58" s="158">
        <f t="shared" si="51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2"/>
        <v>0.8571428571428571</v>
      </c>
      <c r="NH58" s="158">
        <f t="shared" si="53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4"/>
        <v>0.8571428571428571</v>
      </c>
      <c r="NP58" s="158">
        <f t="shared" si="55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6"/>
        <v>0.8571428571428571</v>
      </c>
      <c r="NX58" s="158">
        <f t="shared" si="57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58"/>
        <v>0.8571428571428571</v>
      </c>
      <c r="OF58" s="158">
        <f t="shared" si="59"/>
        <v>0</v>
      </c>
      <c r="OG58" s="157"/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0"/>
        <v>0.8571428571428571</v>
      </c>
      <c r="ON58" s="158">
        <f t="shared" si="61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2"/>
        <v>0.8571428571428571</v>
      </c>
      <c r="OV58" s="158">
        <f t="shared" si="63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4"/>
        <v>0.8571428571428571</v>
      </c>
      <c r="PD58" s="158">
        <f t="shared" si="65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6"/>
        <v>0.8571428571428571</v>
      </c>
      <c r="PL58" s="158">
        <f t="shared" si="67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68"/>
        <v>0.8571428571428571</v>
      </c>
      <c r="PT58" s="158">
        <f t="shared" si="69"/>
        <v>0</v>
      </c>
      <c r="PV58" s="157" t="s">
        <v>264</v>
      </c>
      <c r="PW58" s="157">
        <v>7</v>
      </c>
      <c r="PX58" s="157">
        <v>6</v>
      </c>
      <c r="PY58" s="157">
        <v>1</v>
      </c>
      <c r="PZ58" s="157">
        <v>0</v>
      </c>
      <c r="QA58" s="158">
        <f t="shared" si="70"/>
        <v>0.8571428571428571</v>
      </c>
      <c r="QB58" s="158">
        <f t="shared" si="71"/>
        <v>0</v>
      </c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1"/>
        <v>0</v>
      </c>
      <c r="Q59" s="2" t="s">
        <v>179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2"/>
        <v>0</v>
      </c>
      <c r="Y59" s="2" t="s">
        <v>179</v>
      </c>
      <c r="Z59" s="2">
        <v>144</v>
      </c>
      <c r="AA59" s="2">
        <v>133</v>
      </c>
      <c r="AB59" s="2">
        <v>8</v>
      </c>
      <c r="AC59" s="7">
        <v>3</v>
      </c>
      <c r="AD59" s="4">
        <v>0.92</v>
      </c>
      <c r="AE59" s="4">
        <f t="shared" si="3"/>
        <v>-1.0000000000000009E-2</v>
      </c>
      <c r="AG59" s="2" t="s">
        <v>179</v>
      </c>
      <c r="AH59" s="2">
        <v>144</v>
      </c>
      <c r="AI59" s="2">
        <v>131</v>
      </c>
      <c r="AJ59" s="2">
        <v>9</v>
      </c>
      <c r="AK59" s="2">
        <v>4</v>
      </c>
      <c r="AL59" s="4">
        <v>0.91</v>
      </c>
      <c r="AM59" s="4">
        <f t="shared" si="4"/>
        <v>-1.0000000000000009E-2</v>
      </c>
      <c r="AO59" s="2" t="s">
        <v>179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4">
        <f t="shared" si="5"/>
        <v>2.0000000000000018E-2</v>
      </c>
      <c r="AW59" s="2" t="s">
        <v>179</v>
      </c>
      <c r="AX59" s="2">
        <v>144</v>
      </c>
      <c r="AY59" s="2">
        <v>132</v>
      </c>
      <c r="AZ59" s="2">
        <v>8</v>
      </c>
      <c r="BA59" s="7">
        <v>4</v>
      </c>
      <c r="BB59" s="4">
        <v>0.92</v>
      </c>
      <c r="BC59" s="4">
        <f t="shared" si="6"/>
        <v>-1.0000000000000009E-2</v>
      </c>
      <c r="BE59" s="2" t="s">
        <v>179</v>
      </c>
      <c r="BF59" s="2">
        <v>144</v>
      </c>
      <c r="BG59" s="2">
        <v>133</v>
      </c>
      <c r="BH59" s="2">
        <v>9</v>
      </c>
      <c r="BI59" s="2">
        <v>2</v>
      </c>
      <c r="BJ59" s="4">
        <v>0.92</v>
      </c>
      <c r="BK59" s="4">
        <f t="shared" si="7"/>
        <v>0</v>
      </c>
      <c r="BM59" s="2" t="s">
        <v>179</v>
      </c>
      <c r="BN59" s="2">
        <v>144</v>
      </c>
      <c r="BO59" s="2">
        <v>133</v>
      </c>
      <c r="BP59" s="2">
        <v>9</v>
      </c>
      <c r="BQ59" s="2">
        <v>2</v>
      </c>
      <c r="BR59" s="4">
        <f t="shared" si="72"/>
        <v>0.92361111111111116</v>
      </c>
      <c r="BS59" s="4">
        <f t="shared" si="8"/>
        <v>3.6111111111111205E-3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9"/>
        <v>6.3888888888888884E-3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10"/>
        <v>0</v>
      </c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1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2"/>
        <v>0</v>
      </c>
      <c r="DA59" s="2" t="s">
        <v>179</v>
      </c>
      <c r="DB59" s="2">
        <v>144</v>
      </c>
      <c r="DC59" s="2">
        <v>132</v>
      </c>
      <c r="DD59" s="2">
        <v>8</v>
      </c>
      <c r="DE59" s="2">
        <v>4</v>
      </c>
      <c r="DF59" s="4">
        <v>0.92</v>
      </c>
      <c r="DG59" s="4">
        <v>-1.0000000000000009E-2</v>
      </c>
      <c r="DH59" s="2" t="s">
        <v>119</v>
      </c>
      <c r="DI59" s="2" t="s">
        <v>179</v>
      </c>
      <c r="DJ59" s="2">
        <v>144</v>
      </c>
      <c r="DK59" s="2">
        <v>133</v>
      </c>
      <c r="DL59" s="2">
        <v>8</v>
      </c>
      <c r="DM59" s="2">
        <v>3</v>
      </c>
      <c r="DN59" s="4">
        <v>0.92</v>
      </c>
      <c r="DO59" s="4">
        <f t="shared" si="74"/>
        <v>-7.999999999999996E-2</v>
      </c>
      <c r="DQ59" s="2" t="s">
        <v>179</v>
      </c>
      <c r="DR59" s="2">
        <v>144</v>
      </c>
      <c r="DS59" s="2">
        <v>133</v>
      </c>
      <c r="DT59" s="2">
        <v>9</v>
      </c>
      <c r="DU59" s="2">
        <v>2</v>
      </c>
      <c r="DV59" s="4">
        <v>0.92</v>
      </c>
      <c r="DW59" s="4">
        <f t="shared" si="13"/>
        <v>0</v>
      </c>
      <c r="DY59" s="2" t="s">
        <v>179</v>
      </c>
      <c r="DZ59" s="2">
        <v>144</v>
      </c>
      <c r="EA59" s="2">
        <v>132</v>
      </c>
      <c r="EB59" s="2">
        <v>8</v>
      </c>
      <c r="EC59" s="2">
        <v>4</v>
      </c>
      <c r="ED59" s="4">
        <f t="shared" si="73"/>
        <v>0.91666666666666663</v>
      </c>
      <c r="EE59" s="4">
        <f t="shared" si="14"/>
        <v>-3.3333333333334103E-3</v>
      </c>
      <c r="EG59" s="139" t="s">
        <v>179</v>
      </c>
      <c r="EH59" s="139">
        <v>144</v>
      </c>
      <c r="EI59" s="139">
        <v>134</v>
      </c>
      <c r="EJ59" s="139">
        <v>8</v>
      </c>
      <c r="EK59" s="139">
        <v>2</v>
      </c>
      <c r="EL59" s="140">
        <v>0.93</v>
      </c>
      <c r="EM59" s="140">
        <v>1.0000000000000009E-2</v>
      </c>
      <c r="EN59" s="138"/>
      <c r="EO59" s="138" t="s">
        <v>179</v>
      </c>
      <c r="EP59" s="138">
        <v>144</v>
      </c>
      <c r="EQ59" s="138">
        <v>133</v>
      </c>
      <c r="ER59" s="138">
        <v>8</v>
      </c>
      <c r="ES59" s="138">
        <v>3</v>
      </c>
      <c r="ET59" s="143">
        <v>0.92</v>
      </c>
      <c r="EU59" s="140">
        <v>-1.0000000000000009E-2</v>
      </c>
      <c r="EV59" s="139" t="s">
        <v>119</v>
      </c>
      <c r="EW59" s="156" t="s">
        <v>179</v>
      </c>
      <c r="EX59" s="156">
        <v>144</v>
      </c>
      <c r="EY59" s="156">
        <v>133</v>
      </c>
      <c r="EZ59" s="156">
        <v>8</v>
      </c>
      <c r="FA59" s="156">
        <v>3</v>
      </c>
      <c r="FB59" s="162">
        <v>0.92</v>
      </c>
      <c r="FC59" s="158">
        <f t="shared" si="15"/>
        <v>0</v>
      </c>
      <c r="FD59" s="157"/>
      <c r="FE59" s="156" t="s">
        <v>270</v>
      </c>
      <c r="FF59" s="156">
        <v>144</v>
      </c>
      <c r="FG59" s="156">
        <v>131</v>
      </c>
      <c r="FH59" s="156">
        <v>9</v>
      </c>
      <c r="FI59" s="156">
        <v>4</v>
      </c>
      <c r="FJ59" s="162">
        <v>0.91</v>
      </c>
      <c r="FK59" s="158">
        <f t="shared" si="16"/>
        <v>-1.0000000000000009E-2</v>
      </c>
      <c r="FL59" s="157" t="s">
        <v>119</v>
      </c>
      <c r="FM59" s="156" t="s">
        <v>270</v>
      </c>
      <c r="FN59" s="156">
        <v>144</v>
      </c>
      <c r="FO59" s="156">
        <v>131</v>
      </c>
      <c r="FP59" s="156">
        <v>8</v>
      </c>
      <c r="FQ59" s="156">
        <v>5</v>
      </c>
      <c r="FR59" s="162">
        <v>0.91</v>
      </c>
      <c r="FS59" s="158">
        <f t="shared" si="17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18"/>
        <v>1.0000000000000009E-2</v>
      </c>
      <c r="GB59" s="157"/>
      <c r="GC59" s="156" t="s">
        <v>270</v>
      </c>
      <c r="GD59" s="156">
        <v>144</v>
      </c>
      <c r="GE59" s="156">
        <v>132</v>
      </c>
      <c r="GF59" s="156">
        <v>8</v>
      </c>
      <c r="GG59" s="156">
        <v>4</v>
      </c>
      <c r="GH59" s="162">
        <v>0.92</v>
      </c>
      <c r="GI59" s="158">
        <f t="shared" si="19"/>
        <v>0</v>
      </c>
      <c r="GJ59" s="157"/>
      <c r="GK59" s="156" t="s">
        <v>270</v>
      </c>
      <c r="GL59" s="156">
        <v>144</v>
      </c>
      <c r="GM59" s="156">
        <v>132</v>
      </c>
      <c r="GN59" s="156">
        <v>8</v>
      </c>
      <c r="GO59" s="156">
        <v>4</v>
      </c>
      <c r="GP59" s="162">
        <v>0.92</v>
      </c>
      <c r="GQ59" s="158">
        <f t="shared" si="20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1"/>
        <v>0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2"/>
        <v>0</v>
      </c>
      <c r="HH59" s="157"/>
      <c r="HI59" s="157"/>
      <c r="HJ59" s="157"/>
      <c r="HK59" s="157"/>
      <c r="HL59" s="157"/>
      <c r="HM59" s="157"/>
      <c r="HO59" s="157"/>
      <c r="HP59" s="157"/>
      <c r="HQ59" s="157"/>
      <c r="HR59" s="157"/>
      <c r="HS59" s="157"/>
      <c r="HT59" s="157"/>
      <c r="HU59" s="158"/>
      <c r="HV59" s="157"/>
      <c r="HW59" s="157"/>
      <c r="HX59" s="157"/>
      <c r="HY59" s="157"/>
      <c r="HZ59" s="157"/>
      <c r="IA59" s="157"/>
      <c r="IB59" s="157"/>
      <c r="IC59" s="157"/>
      <c r="ID59" s="157"/>
      <c r="IE59" s="157"/>
      <c r="IF59" s="157"/>
      <c r="IG59" s="157"/>
      <c r="IH59" s="157"/>
      <c r="II59" s="157"/>
      <c r="IL59" s="157" t="s">
        <v>270</v>
      </c>
      <c r="IM59" s="157">
        <v>144</v>
      </c>
      <c r="IN59" s="157">
        <v>133</v>
      </c>
      <c r="IO59" s="157">
        <v>9</v>
      </c>
      <c r="IP59" s="157">
        <v>2</v>
      </c>
      <c r="IQ59" s="158">
        <f t="shared" si="23"/>
        <v>0.92361111111111116</v>
      </c>
      <c r="IR59" s="158">
        <f t="shared" si="24"/>
        <v>3.6111111111111205E-3</v>
      </c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5"/>
        <v>0.92361111111111116</v>
      </c>
      <c r="IZ59" s="158">
        <f t="shared" si="26"/>
        <v>0</v>
      </c>
      <c r="JB59" s="157" t="s">
        <v>270</v>
      </c>
      <c r="JC59" s="157">
        <v>144</v>
      </c>
      <c r="JD59" s="157">
        <v>133</v>
      </c>
      <c r="JE59" s="157">
        <v>8</v>
      </c>
      <c r="JF59" s="157">
        <v>3</v>
      </c>
      <c r="JG59" s="158">
        <f t="shared" si="27"/>
        <v>0.92361111111111116</v>
      </c>
      <c r="JH59" s="158">
        <f t="shared" si="28"/>
        <v>0</v>
      </c>
      <c r="JJ59" s="157" t="s">
        <v>270</v>
      </c>
      <c r="JK59" s="157">
        <v>144</v>
      </c>
      <c r="JL59" s="157">
        <v>0</v>
      </c>
      <c r="JM59" s="157">
        <v>0</v>
      </c>
      <c r="JN59" s="157">
        <v>144</v>
      </c>
      <c r="JO59" s="158">
        <v>0</v>
      </c>
      <c r="JP59" s="158">
        <f t="shared" si="29"/>
        <v>-0.92361111111111116</v>
      </c>
      <c r="JR59" s="157" t="s">
        <v>270</v>
      </c>
      <c r="JS59" s="157">
        <v>144</v>
      </c>
      <c r="JT59" s="157">
        <v>132</v>
      </c>
      <c r="JU59" s="157">
        <v>8</v>
      </c>
      <c r="JV59" s="157">
        <v>4</v>
      </c>
      <c r="JW59" s="158">
        <f>JT59/JS59</f>
        <v>0.91666666666666663</v>
      </c>
      <c r="JX59" s="158">
        <f t="shared" si="31"/>
        <v>-6.9444444444445308E-3</v>
      </c>
      <c r="JZ59" s="157" t="s">
        <v>270</v>
      </c>
      <c r="KA59" s="157">
        <v>144</v>
      </c>
      <c r="KB59" s="157">
        <v>132</v>
      </c>
      <c r="KC59" s="157">
        <v>8</v>
      </c>
      <c r="KD59" s="157">
        <v>4</v>
      </c>
      <c r="KE59" s="158">
        <f t="shared" si="32"/>
        <v>0.91666666666666663</v>
      </c>
      <c r="KF59" s="158">
        <f t="shared" si="33"/>
        <v>0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4"/>
        <v>0.92361111111111116</v>
      </c>
      <c r="KN59" s="158">
        <f t="shared" si="35"/>
        <v>6.9444444444445308E-3</v>
      </c>
      <c r="KP59" s="157" t="s">
        <v>270</v>
      </c>
      <c r="KQ59" s="157">
        <v>144</v>
      </c>
      <c r="KR59" s="157">
        <v>133</v>
      </c>
      <c r="KS59" s="157">
        <v>9</v>
      </c>
      <c r="KT59" s="157">
        <v>2</v>
      </c>
      <c r="KU59" s="158">
        <f t="shared" si="36"/>
        <v>0.92361111111111116</v>
      </c>
      <c r="KV59" s="158">
        <f t="shared" si="37"/>
        <v>0</v>
      </c>
      <c r="KX59" s="157" t="s">
        <v>270</v>
      </c>
      <c r="KY59" s="157">
        <v>144</v>
      </c>
      <c r="KZ59" s="157">
        <v>133</v>
      </c>
      <c r="LA59" s="157">
        <v>9</v>
      </c>
      <c r="LB59" s="157">
        <v>2</v>
      </c>
      <c r="LC59" s="158">
        <f t="shared" si="38"/>
        <v>0.92361111111111116</v>
      </c>
      <c r="LD59" s="158">
        <f t="shared" si="39"/>
        <v>0</v>
      </c>
      <c r="LF59" s="157" t="s">
        <v>270</v>
      </c>
      <c r="LG59" s="157">
        <v>144</v>
      </c>
      <c r="LH59" s="157">
        <v>133</v>
      </c>
      <c r="LI59" s="157">
        <v>9</v>
      </c>
      <c r="LJ59" s="157">
        <v>2</v>
      </c>
      <c r="LK59" s="158">
        <f t="shared" si="40"/>
        <v>0.92361111111111116</v>
      </c>
      <c r="LL59" s="158">
        <f t="shared" si="41"/>
        <v>0</v>
      </c>
      <c r="LN59" s="157" t="s">
        <v>270</v>
      </c>
      <c r="LO59" s="157">
        <v>144</v>
      </c>
      <c r="LP59" s="157">
        <v>133</v>
      </c>
      <c r="LQ59" s="157">
        <v>9</v>
      </c>
      <c r="LR59" s="157">
        <v>2</v>
      </c>
      <c r="LS59" s="158">
        <f t="shared" si="42"/>
        <v>0.92361111111111116</v>
      </c>
      <c r="LT59" s="158">
        <f t="shared" si="43"/>
        <v>0</v>
      </c>
      <c r="LV59" s="157" t="s">
        <v>270</v>
      </c>
      <c r="LW59" s="157">
        <v>144</v>
      </c>
      <c r="LX59" s="157">
        <v>133</v>
      </c>
      <c r="LY59" s="157">
        <v>9</v>
      </c>
      <c r="LZ59" s="157">
        <v>2</v>
      </c>
      <c r="MA59" s="158">
        <f t="shared" si="44"/>
        <v>0.92361111111111116</v>
      </c>
      <c r="MB59" s="158">
        <f t="shared" si="45"/>
        <v>0</v>
      </c>
      <c r="MD59" s="157" t="s">
        <v>270</v>
      </c>
      <c r="ME59" s="157">
        <v>144</v>
      </c>
      <c r="MF59" s="157">
        <v>133</v>
      </c>
      <c r="MG59" s="157">
        <v>9</v>
      </c>
      <c r="MH59" s="157">
        <v>2</v>
      </c>
      <c r="MI59" s="158">
        <f t="shared" si="46"/>
        <v>0.92361111111111116</v>
      </c>
      <c r="MJ59" s="158">
        <f t="shared" si="47"/>
        <v>0</v>
      </c>
      <c r="ML59" s="157" t="s">
        <v>270</v>
      </c>
      <c r="MM59" s="157">
        <v>144</v>
      </c>
      <c r="MN59" s="157">
        <v>133</v>
      </c>
      <c r="MO59" s="157">
        <v>9</v>
      </c>
      <c r="MP59" s="157">
        <v>2</v>
      </c>
      <c r="MQ59" s="158">
        <f t="shared" si="48"/>
        <v>0.92361111111111116</v>
      </c>
      <c r="MR59" s="158">
        <f t="shared" si="49"/>
        <v>0</v>
      </c>
      <c r="MT59" s="157" t="s">
        <v>270</v>
      </c>
      <c r="MU59" s="157">
        <v>144</v>
      </c>
      <c r="MV59" s="157">
        <v>133</v>
      </c>
      <c r="MW59" s="157">
        <v>9</v>
      </c>
      <c r="MX59" s="157">
        <v>2</v>
      </c>
      <c r="MY59" s="158">
        <f t="shared" si="50"/>
        <v>0.92361111111111116</v>
      </c>
      <c r="MZ59" s="158">
        <f t="shared" si="51"/>
        <v>0</v>
      </c>
      <c r="NB59" s="157" t="s">
        <v>270</v>
      </c>
      <c r="NC59" s="157">
        <v>144</v>
      </c>
      <c r="ND59" s="157">
        <v>133</v>
      </c>
      <c r="NE59" s="157">
        <v>9</v>
      </c>
      <c r="NF59" s="157">
        <v>2</v>
      </c>
      <c r="NG59" s="158">
        <f t="shared" si="52"/>
        <v>0.92361111111111116</v>
      </c>
      <c r="NH59" s="158">
        <f t="shared" si="53"/>
        <v>0</v>
      </c>
      <c r="NJ59" s="157" t="s">
        <v>270</v>
      </c>
      <c r="NK59" s="157">
        <v>144</v>
      </c>
      <c r="NL59" s="157">
        <v>133</v>
      </c>
      <c r="NM59" s="157">
        <v>9</v>
      </c>
      <c r="NN59" s="157">
        <v>2</v>
      </c>
      <c r="NO59" s="158">
        <f t="shared" si="54"/>
        <v>0.92361111111111116</v>
      </c>
      <c r="NP59" s="158">
        <f t="shared" si="55"/>
        <v>0</v>
      </c>
      <c r="NR59" s="157" t="s">
        <v>270</v>
      </c>
      <c r="NS59" s="157">
        <v>144</v>
      </c>
      <c r="NT59" s="157">
        <v>133</v>
      </c>
      <c r="NU59" s="157">
        <v>9</v>
      </c>
      <c r="NV59" s="157">
        <v>2</v>
      </c>
      <c r="NW59" s="158">
        <f t="shared" si="56"/>
        <v>0.92361111111111116</v>
      </c>
      <c r="NX59" s="158">
        <f t="shared" si="57"/>
        <v>0</v>
      </c>
      <c r="NZ59" s="157" t="s">
        <v>270</v>
      </c>
      <c r="OA59" s="157">
        <v>144</v>
      </c>
      <c r="OB59" s="157">
        <v>133</v>
      </c>
      <c r="OC59" s="157">
        <v>9</v>
      </c>
      <c r="OD59" s="157">
        <v>2</v>
      </c>
      <c r="OE59" s="158">
        <f t="shared" si="58"/>
        <v>0.92361111111111116</v>
      </c>
      <c r="OF59" s="158">
        <f t="shared" si="59"/>
        <v>0</v>
      </c>
      <c r="OG59" s="157"/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0"/>
        <v>0.93055555555555558</v>
      </c>
      <c r="ON59" s="158">
        <f t="shared" si="61"/>
        <v>6.9444444444444198E-3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2"/>
        <v>0.93055555555555558</v>
      </c>
      <c r="OV59" s="158">
        <f t="shared" si="63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4"/>
        <v>0.93055555555555558</v>
      </c>
      <c r="PD59" s="158">
        <f t="shared" si="65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6"/>
        <v>0.93055555555555558</v>
      </c>
      <c r="PL59" s="158">
        <f t="shared" si="67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68"/>
        <v>0.93055555555555558</v>
      </c>
      <c r="PT59" s="158">
        <f t="shared" si="69"/>
        <v>0</v>
      </c>
      <c r="PV59" s="157" t="s">
        <v>270</v>
      </c>
      <c r="PW59" s="157">
        <v>144</v>
      </c>
      <c r="PX59" s="157">
        <v>131</v>
      </c>
      <c r="PY59" s="157">
        <v>8</v>
      </c>
      <c r="PZ59" s="157">
        <v>5</v>
      </c>
      <c r="QA59" s="158">
        <f t="shared" si="70"/>
        <v>0.90972222222222221</v>
      </c>
      <c r="QB59" s="158">
        <f t="shared" si="71"/>
        <v>-2.083333333333337E-2</v>
      </c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1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2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3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4"/>
        <v>0</v>
      </c>
      <c r="AO60" s="2" t="s">
        <v>75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5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6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7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2"/>
        <v>1</v>
      </c>
      <c r="BS60" s="4">
        <f t="shared" si="8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10"/>
        <v>0</v>
      </c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1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2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74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3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f t="shared" si="73"/>
        <v>1</v>
      </c>
      <c r="EE60" s="4">
        <f t="shared" si="14"/>
        <v>0</v>
      </c>
      <c r="EG60" s="139" t="s">
        <v>75</v>
      </c>
      <c r="EH60" s="139">
        <v>68</v>
      </c>
      <c r="EI60" s="139">
        <v>68</v>
      </c>
      <c r="EJ60" s="139">
        <v>0</v>
      </c>
      <c r="EK60" s="139">
        <v>0</v>
      </c>
      <c r="EL60" s="140">
        <v>1</v>
      </c>
      <c r="EM60" s="140">
        <v>0</v>
      </c>
      <c r="EN60" s="138"/>
      <c r="EO60" s="138" t="s">
        <v>75</v>
      </c>
      <c r="EP60" s="138">
        <v>68</v>
      </c>
      <c r="EQ60" s="138">
        <v>68</v>
      </c>
      <c r="ER60" s="138">
        <v>0</v>
      </c>
      <c r="ES60" s="138">
        <v>0</v>
      </c>
      <c r="ET60" s="143">
        <v>1</v>
      </c>
      <c r="EU60" s="140">
        <v>0</v>
      </c>
      <c r="EV60" s="138"/>
      <c r="EW60" s="156" t="s">
        <v>75</v>
      </c>
      <c r="EX60" s="156">
        <v>68</v>
      </c>
      <c r="EY60" s="156">
        <v>68</v>
      </c>
      <c r="EZ60" s="156">
        <v>0</v>
      </c>
      <c r="FA60" s="156">
        <v>0</v>
      </c>
      <c r="FB60" s="162">
        <v>1</v>
      </c>
      <c r="FC60" s="158">
        <f t="shared" si="15"/>
        <v>0</v>
      </c>
      <c r="FD60" s="157"/>
      <c r="FE60" s="156" t="s">
        <v>265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6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7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18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19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0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1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2"/>
        <v>0</v>
      </c>
      <c r="HH60" s="157"/>
      <c r="HI60" s="157"/>
      <c r="HJ60" s="157"/>
      <c r="HK60" s="157"/>
      <c r="HL60" s="157"/>
      <c r="HM60" s="157"/>
      <c r="HO60" s="157"/>
      <c r="HP60" s="157"/>
      <c r="HQ60" s="157"/>
      <c r="HR60" s="157"/>
      <c r="HS60" s="157"/>
      <c r="HT60" s="157"/>
      <c r="HU60" s="158"/>
      <c r="HV60" s="157"/>
      <c r="HW60" s="157"/>
      <c r="HX60" s="157"/>
      <c r="HY60" s="157"/>
      <c r="HZ60" s="157"/>
      <c r="IA60" s="157"/>
      <c r="IB60" s="157"/>
      <c r="IC60" s="157"/>
      <c r="ID60" s="157"/>
      <c r="IE60" s="157"/>
      <c r="IF60" s="157"/>
      <c r="IG60" s="157"/>
      <c r="IH60" s="157"/>
      <c r="II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3"/>
        <v>1</v>
      </c>
      <c r="IR60" s="158">
        <f t="shared" si="24"/>
        <v>0</v>
      </c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5"/>
        <v>1</v>
      </c>
      <c r="IZ60" s="158">
        <f t="shared" si="26"/>
        <v>0</v>
      </c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7"/>
        <v>1</v>
      </c>
      <c r="JH60" s="158">
        <f t="shared" si="28"/>
        <v>0</v>
      </c>
      <c r="JJ60" s="157" t="s">
        <v>265</v>
      </c>
      <c r="JK60" s="157">
        <v>68</v>
      </c>
      <c r="JL60" s="157">
        <v>0</v>
      </c>
      <c r="JM60" s="157">
        <v>0</v>
      </c>
      <c r="JN60" s="157">
        <v>68</v>
      </c>
      <c r="JO60" s="158">
        <v>0</v>
      </c>
      <c r="JP60" s="158">
        <f t="shared" si="29"/>
        <v>-1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0"/>
        <v>1</v>
      </c>
      <c r="JX60" s="158">
        <f t="shared" si="31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2"/>
        <v>1</v>
      </c>
      <c r="KF60" s="158">
        <f t="shared" si="33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4"/>
        <v>1</v>
      </c>
      <c r="KN60" s="158">
        <f t="shared" si="35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6"/>
        <v>1</v>
      </c>
      <c r="KV60" s="158">
        <f t="shared" si="37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38"/>
        <v>1</v>
      </c>
      <c r="LD60" s="158">
        <f t="shared" si="39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0"/>
        <v>1</v>
      </c>
      <c r="LL60" s="158">
        <f t="shared" si="41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2"/>
        <v>1</v>
      </c>
      <c r="LT60" s="158">
        <f t="shared" si="43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4"/>
        <v>1</v>
      </c>
      <c r="MB60" s="158">
        <f t="shared" si="45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6"/>
        <v>1</v>
      </c>
      <c r="MJ60" s="158">
        <f t="shared" si="47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48"/>
        <v>1</v>
      </c>
      <c r="MR60" s="158">
        <f t="shared" si="49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0"/>
        <v>1</v>
      </c>
      <c r="MZ60" s="158">
        <f t="shared" si="51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2"/>
        <v>1</v>
      </c>
      <c r="NH60" s="158">
        <f t="shared" si="53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4"/>
        <v>1</v>
      </c>
      <c r="NP60" s="158">
        <f t="shared" si="55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6"/>
        <v>1</v>
      </c>
      <c r="NX60" s="158">
        <f t="shared" si="57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58"/>
        <v>1</v>
      </c>
      <c r="OF60" s="158">
        <f t="shared" si="59"/>
        <v>0</v>
      </c>
      <c r="OG60" s="157"/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0"/>
        <v>1</v>
      </c>
      <c r="ON60" s="158">
        <f t="shared" si="61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2"/>
        <v>1</v>
      </c>
      <c r="OV60" s="158">
        <f t="shared" si="63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4"/>
        <v>1</v>
      </c>
      <c r="PD60" s="158">
        <f t="shared" si="65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6"/>
        <v>1</v>
      </c>
      <c r="PL60" s="158">
        <f t="shared" si="67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68"/>
        <v>1</v>
      </c>
      <c r="PT60" s="158">
        <f t="shared" si="69"/>
        <v>0</v>
      </c>
      <c r="PV60" s="157" t="s">
        <v>265</v>
      </c>
      <c r="PW60" s="157">
        <v>68</v>
      </c>
      <c r="PX60" s="157">
        <v>68</v>
      </c>
      <c r="PY60" s="157">
        <v>0</v>
      </c>
      <c r="PZ60" s="157">
        <v>0</v>
      </c>
      <c r="QA60" s="158">
        <f t="shared" si="70"/>
        <v>1</v>
      </c>
      <c r="QB60" s="158">
        <f t="shared" si="71"/>
        <v>0</v>
      </c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1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2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3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4"/>
        <v>0</v>
      </c>
      <c r="AO61" s="2" t="s">
        <v>180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5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6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7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2"/>
        <v>1</v>
      </c>
      <c r="BS61" s="4">
        <f t="shared" si="8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10"/>
        <v>0</v>
      </c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1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2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74"/>
        <v>0.14000000000000001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3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f t="shared" si="73"/>
        <v>1</v>
      </c>
      <c r="EE61" s="4">
        <f t="shared" si="14"/>
        <v>0</v>
      </c>
      <c r="EG61" s="139" t="s">
        <v>180</v>
      </c>
      <c r="EH61" s="139">
        <v>3</v>
      </c>
      <c r="EI61" s="139">
        <v>3</v>
      </c>
      <c r="EJ61" s="139">
        <v>0</v>
      </c>
      <c r="EK61" s="139">
        <v>0</v>
      </c>
      <c r="EL61" s="140">
        <v>1</v>
      </c>
      <c r="EM61" s="140">
        <v>0</v>
      </c>
      <c r="EN61" s="138"/>
      <c r="EO61" s="138" t="s">
        <v>180</v>
      </c>
      <c r="EP61" s="138">
        <v>3</v>
      </c>
      <c r="EQ61" s="138">
        <v>3</v>
      </c>
      <c r="ER61" s="138">
        <v>0</v>
      </c>
      <c r="ES61" s="138">
        <v>0</v>
      </c>
      <c r="ET61" s="143">
        <v>1</v>
      </c>
      <c r="EU61" s="140">
        <v>0</v>
      </c>
      <c r="EV61" s="138"/>
      <c r="EW61" s="156" t="s">
        <v>180</v>
      </c>
      <c r="EX61" s="156">
        <v>3</v>
      </c>
      <c r="EY61" s="156">
        <v>3</v>
      </c>
      <c r="EZ61" s="156">
        <v>0</v>
      </c>
      <c r="FA61" s="156">
        <v>0</v>
      </c>
      <c r="FB61" s="162">
        <v>1</v>
      </c>
      <c r="FC61" s="158">
        <f t="shared" si="15"/>
        <v>0</v>
      </c>
      <c r="FD61" s="15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6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7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18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19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0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1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2"/>
        <v>0</v>
      </c>
      <c r="HH61" s="157"/>
      <c r="HI61" s="157"/>
      <c r="HJ61" s="157"/>
      <c r="HK61" s="157"/>
      <c r="HL61" s="157"/>
      <c r="HM61" s="157"/>
      <c r="HO61" s="157"/>
      <c r="HP61" s="157"/>
      <c r="HQ61" s="157"/>
      <c r="HR61" s="157"/>
      <c r="HS61" s="157"/>
      <c r="HT61" s="157"/>
      <c r="HU61" s="158"/>
      <c r="HV61" s="157"/>
      <c r="HW61" s="157"/>
      <c r="HX61" s="157"/>
      <c r="HY61" s="157"/>
      <c r="HZ61" s="157"/>
      <c r="IA61" s="157"/>
      <c r="IB61" s="157"/>
      <c r="IC61" s="157"/>
      <c r="ID61" s="157"/>
      <c r="IE61" s="157"/>
      <c r="IF61" s="157"/>
      <c r="IG61" s="157"/>
      <c r="IH61" s="157"/>
      <c r="II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3"/>
        <v>1</v>
      </c>
      <c r="IR61" s="158">
        <f t="shared" si="24"/>
        <v>0</v>
      </c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5"/>
        <v>1</v>
      </c>
      <c r="IZ61" s="158">
        <f t="shared" si="26"/>
        <v>0</v>
      </c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7"/>
        <v>1</v>
      </c>
      <c r="JH61" s="158">
        <f t="shared" si="28"/>
        <v>0</v>
      </c>
      <c r="JJ61" s="157" t="s">
        <v>180</v>
      </c>
      <c r="JK61" s="157">
        <v>3</v>
      </c>
      <c r="JL61" s="157">
        <v>0</v>
      </c>
      <c r="JM61" s="157">
        <v>0</v>
      </c>
      <c r="JN61" s="157">
        <v>3</v>
      </c>
      <c r="JO61" s="158">
        <v>0</v>
      </c>
      <c r="JP61" s="158">
        <f t="shared" si="29"/>
        <v>-1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0"/>
        <v>1</v>
      </c>
      <c r="JX61" s="158">
        <f t="shared" si="31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2"/>
        <v>1</v>
      </c>
      <c r="KF61" s="158">
        <f t="shared" si="33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4"/>
        <v>1</v>
      </c>
      <c r="KN61" s="158">
        <f t="shared" si="35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6"/>
        <v>1</v>
      </c>
      <c r="KV61" s="158">
        <f t="shared" si="37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38"/>
        <v>1</v>
      </c>
      <c r="LD61" s="158">
        <f t="shared" si="39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0"/>
        <v>1</v>
      </c>
      <c r="LL61" s="158">
        <f t="shared" si="41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2"/>
        <v>1</v>
      </c>
      <c r="LT61" s="158">
        <f t="shared" si="43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4"/>
        <v>1</v>
      </c>
      <c r="MB61" s="158">
        <f t="shared" si="45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6"/>
        <v>1</v>
      </c>
      <c r="MJ61" s="158">
        <f t="shared" si="47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48"/>
        <v>1</v>
      </c>
      <c r="MR61" s="158">
        <f t="shared" si="49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0"/>
        <v>1</v>
      </c>
      <c r="MZ61" s="158">
        <f t="shared" si="51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2"/>
        <v>1</v>
      </c>
      <c r="NH61" s="158">
        <f t="shared" si="53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4"/>
        <v>1</v>
      </c>
      <c r="NP61" s="158">
        <f t="shared" si="55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6"/>
        <v>1</v>
      </c>
      <c r="NX61" s="158">
        <f t="shared" si="57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58"/>
        <v>1</v>
      </c>
      <c r="OF61" s="158">
        <f t="shared" si="59"/>
        <v>0</v>
      </c>
      <c r="OG61" s="157"/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0"/>
        <v>1</v>
      </c>
      <c r="ON61" s="158">
        <f t="shared" si="61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2"/>
        <v>1</v>
      </c>
      <c r="OV61" s="158">
        <f t="shared" si="63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4"/>
        <v>1</v>
      </c>
      <c r="PD61" s="158">
        <f t="shared" si="65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6"/>
        <v>1</v>
      </c>
      <c r="PL61" s="158">
        <f t="shared" si="67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68"/>
        <v>1</v>
      </c>
      <c r="PT61" s="158">
        <f t="shared" si="69"/>
        <v>0</v>
      </c>
      <c r="PV61" s="157" t="s">
        <v>180</v>
      </c>
      <c r="PW61" s="157">
        <v>3</v>
      </c>
      <c r="PX61" s="157">
        <v>3</v>
      </c>
      <c r="PY61" s="157">
        <v>0</v>
      </c>
      <c r="PZ61" s="157">
        <v>0</v>
      </c>
      <c r="QA61" s="158">
        <f t="shared" si="70"/>
        <v>1</v>
      </c>
      <c r="QB61" s="158">
        <f t="shared" si="71"/>
        <v>0</v>
      </c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1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2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3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4"/>
        <v>0</v>
      </c>
      <c r="AO62" s="2" t="s">
        <v>77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5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6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7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2"/>
        <v>0.8571428571428571</v>
      </c>
      <c r="BS62" s="4">
        <f t="shared" si="8"/>
        <v>-2.8571428571428914E-3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10"/>
        <v>0</v>
      </c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1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2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74"/>
        <v>-0.10999999999999999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3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f t="shared" si="73"/>
        <v>0.8571428571428571</v>
      </c>
      <c r="EE62" s="4">
        <f t="shared" si="14"/>
        <v>-2.8571428571428914E-3</v>
      </c>
      <c r="EG62" s="139" t="s">
        <v>77</v>
      </c>
      <c r="EH62" s="139">
        <v>7</v>
      </c>
      <c r="EI62" s="139">
        <v>6</v>
      </c>
      <c r="EJ62" s="139">
        <v>1</v>
      </c>
      <c r="EK62" s="139">
        <v>0</v>
      </c>
      <c r="EL62" s="140">
        <v>0.86</v>
      </c>
      <c r="EM62" s="140">
        <v>0</v>
      </c>
      <c r="EN62" s="138"/>
      <c r="EO62" s="138" t="s">
        <v>77</v>
      </c>
      <c r="EP62" s="138">
        <v>7</v>
      </c>
      <c r="EQ62" s="138">
        <v>6</v>
      </c>
      <c r="ER62" s="138">
        <v>1</v>
      </c>
      <c r="ES62" s="138">
        <v>0</v>
      </c>
      <c r="ET62" s="143">
        <v>0.86</v>
      </c>
      <c r="EU62" s="140">
        <v>0</v>
      </c>
      <c r="EV62" s="138"/>
      <c r="EW62" s="156" t="s">
        <v>77</v>
      </c>
      <c r="EX62" s="156">
        <v>7</v>
      </c>
      <c r="EY62" s="156">
        <v>6</v>
      </c>
      <c r="EZ62" s="156">
        <v>1</v>
      </c>
      <c r="FA62" s="156">
        <v>0</v>
      </c>
      <c r="FB62" s="162">
        <v>0.86</v>
      </c>
      <c r="FC62" s="158">
        <f t="shared" si="15"/>
        <v>0</v>
      </c>
      <c r="FD62" s="15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6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7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18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19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0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1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2"/>
        <v>0</v>
      </c>
      <c r="HH62" s="157"/>
      <c r="HI62" s="157"/>
      <c r="HJ62" s="157"/>
      <c r="HK62" s="157"/>
      <c r="HL62" s="157"/>
      <c r="HM62" s="157"/>
      <c r="HO62" s="157"/>
      <c r="HP62" s="157"/>
      <c r="HQ62" s="157"/>
      <c r="HR62" s="157"/>
      <c r="HS62" s="157"/>
      <c r="HT62" s="157"/>
      <c r="HU62" s="158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3"/>
        <v>0.8571428571428571</v>
      </c>
      <c r="IR62" s="158">
        <f t="shared" si="24"/>
        <v>-2.8571428571428914E-3</v>
      </c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5"/>
        <v>0.8571428571428571</v>
      </c>
      <c r="IZ62" s="158">
        <f t="shared" si="26"/>
        <v>0</v>
      </c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7"/>
        <v>0.8571428571428571</v>
      </c>
      <c r="JH62" s="158">
        <f t="shared" si="28"/>
        <v>0</v>
      </c>
      <c r="JJ62" s="157" t="s">
        <v>77</v>
      </c>
      <c r="JK62" s="157">
        <v>7</v>
      </c>
      <c r="JL62" s="157">
        <v>0</v>
      </c>
      <c r="JM62" s="157">
        <v>0</v>
      </c>
      <c r="JN62" s="157">
        <v>7</v>
      </c>
      <c r="JO62" s="158">
        <v>0</v>
      </c>
      <c r="JP62" s="158">
        <f t="shared" si="29"/>
        <v>-0.8571428571428571</v>
      </c>
      <c r="JR62" s="157" t="s">
        <v>77</v>
      </c>
      <c r="JS62" s="157">
        <v>7</v>
      </c>
      <c r="JT62" s="157">
        <v>5</v>
      </c>
      <c r="JU62" s="157">
        <v>1</v>
      </c>
      <c r="JV62" s="157">
        <v>1</v>
      </c>
      <c r="JW62" s="158">
        <f t="shared" si="30"/>
        <v>0.7142857142857143</v>
      </c>
      <c r="JX62" s="158">
        <f t="shared" si="31"/>
        <v>-0.14285714285714279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2"/>
        <v>0.8571428571428571</v>
      </c>
      <c r="KF62" s="158">
        <f t="shared" si="33"/>
        <v>0.14285714285714279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4"/>
        <v>0.8571428571428571</v>
      </c>
      <c r="KN62" s="158">
        <f t="shared" si="35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6"/>
        <v>0.8571428571428571</v>
      </c>
      <c r="KV62" s="158">
        <f t="shared" si="37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38"/>
        <v>0.8571428571428571</v>
      </c>
      <c r="LD62" s="158">
        <f t="shared" si="39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0"/>
        <v>0.8571428571428571</v>
      </c>
      <c r="LL62" s="158">
        <f t="shared" si="41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2"/>
        <v>0.8571428571428571</v>
      </c>
      <c r="LT62" s="158">
        <f t="shared" si="43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4"/>
        <v>0.8571428571428571</v>
      </c>
      <c r="MB62" s="158">
        <f t="shared" si="45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6"/>
        <v>0.8571428571428571</v>
      </c>
      <c r="MJ62" s="158">
        <f t="shared" si="47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48"/>
        <v>0.8571428571428571</v>
      </c>
      <c r="MR62" s="158">
        <f t="shared" si="49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0"/>
        <v>0.8571428571428571</v>
      </c>
      <c r="MZ62" s="158">
        <f t="shared" si="51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2"/>
        <v>0.8571428571428571</v>
      </c>
      <c r="NH62" s="158">
        <f t="shared" si="53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4"/>
        <v>0.8571428571428571</v>
      </c>
      <c r="NP62" s="158">
        <f t="shared" si="55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6"/>
        <v>0.8571428571428571</v>
      </c>
      <c r="NX62" s="158">
        <f t="shared" si="57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58"/>
        <v>0.8571428571428571</v>
      </c>
      <c r="OF62" s="158">
        <f t="shared" si="59"/>
        <v>0</v>
      </c>
      <c r="OG62" s="157"/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0"/>
        <v>0.8571428571428571</v>
      </c>
      <c r="ON62" s="158">
        <f t="shared" si="61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2"/>
        <v>0.8571428571428571</v>
      </c>
      <c r="OV62" s="158">
        <f t="shared" si="63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4"/>
        <v>0.8571428571428571</v>
      </c>
      <c r="PD62" s="158">
        <f t="shared" si="65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6"/>
        <v>0.8571428571428571</v>
      </c>
      <c r="PL62" s="158">
        <f t="shared" si="67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68"/>
        <v>0.8571428571428571</v>
      </c>
      <c r="PT62" s="158">
        <f t="shared" si="69"/>
        <v>0</v>
      </c>
      <c r="PV62" s="157" t="s">
        <v>77</v>
      </c>
      <c r="PW62" s="157">
        <v>7</v>
      </c>
      <c r="PX62" s="157">
        <v>6</v>
      </c>
      <c r="PY62" s="157">
        <v>1</v>
      </c>
      <c r="PZ62" s="157">
        <v>0</v>
      </c>
      <c r="QA62" s="158">
        <f t="shared" si="70"/>
        <v>0.8571428571428571</v>
      </c>
      <c r="QB62" s="158">
        <f t="shared" si="71"/>
        <v>0</v>
      </c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1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2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3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4"/>
        <v>0</v>
      </c>
      <c r="AO63" s="2" t="s">
        <v>78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5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6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7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2"/>
        <v>0.96875</v>
      </c>
      <c r="BS63" s="4">
        <f t="shared" si="8"/>
        <v>-1.2499999999999734E-3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10"/>
        <v>0</v>
      </c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1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2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74"/>
        <v>0.77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3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f t="shared" si="73"/>
        <v>0.96875</v>
      </c>
      <c r="EE63" s="4">
        <f t="shared" si="14"/>
        <v>-1.2499999999999734E-3</v>
      </c>
      <c r="EG63" s="139" t="s">
        <v>78</v>
      </c>
      <c r="EH63" s="139">
        <v>32</v>
      </c>
      <c r="EI63" s="139">
        <v>31</v>
      </c>
      <c r="EJ63" s="139">
        <v>1</v>
      </c>
      <c r="EK63" s="139">
        <v>0</v>
      </c>
      <c r="EL63" s="140">
        <v>0.97</v>
      </c>
      <c r="EM63" s="140">
        <v>0</v>
      </c>
      <c r="EN63" s="138"/>
      <c r="EO63" s="138" t="s">
        <v>78</v>
      </c>
      <c r="EP63" s="138">
        <v>32</v>
      </c>
      <c r="EQ63" s="138">
        <v>31</v>
      </c>
      <c r="ER63" s="138">
        <v>1</v>
      </c>
      <c r="ES63" s="138">
        <v>0</v>
      </c>
      <c r="ET63" s="143">
        <v>0.97</v>
      </c>
      <c r="EU63" s="140">
        <v>0</v>
      </c>
      <c r="EV63" s="138"/>
      <c r="EW63" s="156" t="s">
        <v>78</v>
      </c>
      <c r="EX63" s="156">
        <v>32</v>
      </c>
      <c r="EY63" s="156">
        <v>31</v>
      </c>
      <c r="EZ63" s="156">
        <v>1</v>
      </c>
      <c r="FA63" s="156">
        <v>0</v>
      </c>
      <c r="FB63" s="162">
        <v>0.97</v>
      </c>
      <c r="FC63" s="158">
        <f t="shared" si="15"/>
        <v>0</v>
      </c>
      <c r="FD63" s="15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6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7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18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19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0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1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2"/>
        <v>0</v>
      </c>
      <c r="HH63" s="157"/>
      <c r="HI63" s="157"/>
      <c r="HJ63" s="157"/>
      <c r="HK63" s="157"/>
      <c r="HL63" s="157"/>
      <c r="HM63" s="157"/>
      <c r="HO63" s="157"/>
      <c r="HP63" s="157"/>
      <c r="HQ63" s="157"/>
      <c r="HR63" s="157"/>
      <c r="HS63" s="157"/>
      <c r="HT63" s="157"/>
      <c r="HU63" s="158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3"/>
        <v>0.96875</v>
      </c>
      <c r="IR63" s="158">
        <f t="shared" si="24"/>
        <v>-1.2499999999999734E-3</v>
      </c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5"/>
        <v>0.96875</v>
      </c>
      <c r="IZ63" s="158">
        <f t="shared" si="26"/>
        <v>0</v>
      </c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7"/>
        <v>0.96875</v>
      </c>
      <c r="JH63" s="158">
        <f t="shared" si="28"/>
        <v>0</v>
      </c>
      <c r="JJ63" s="157" t="s">
        <v>78</v>
      </c>
      <c r="JK63" s="157">
        <v>32</v>
      </c>
      <c r="JL63" s="157">
        <v>31</v>
      </c>
      <c r="JM63" s="157">
        <v>1</v>
      </c>
      <c r="JN63" s="157">
        <v>0</v>
      </c>
      <c r="JO63" s="158">
        <v>0.97</v>
      </c>
      <c r="JP63" s="158">
        <f t="shared" si="29"/>
        <v>1.2499999999999734E-3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0"/>
        <v>0.96875</v>
      </c>
      <c r="JX63" s="158">
        <f t="shared" si="31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2"/>
        <v>0.96875</v>
      </c>
      <c r="KF63" s="158">
        <f t="shared" si="33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4"/>
        <v>0.96875</v>
      </c>
      <c r="KN63" s="158">
        <f t="shared" si="35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6"/>
        <v>0.96875</v>
      </c>
      <c r="KV63" s="158">
        <f t="shared" si="37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38"/>
        <v>0.96875</v>
      </c>
      <c r="LD63" s="158">
        <f t="shared" si="39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0"/>
        <v>0.96875</v>
      </c>
      <c r="LL63" s="158">
        <f t="shared" si="41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2"/>
        <v>0.96875</v>
      </c>
      <c r="LT63" s="158">
        <f t="shared" si="43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4"/>
        <v>0.96875</v>
      </c>
      <c r="MB63" s="158">
        <f t="shared" si="45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6"/>
        <v>0.96875</v>
      </c>
      <c r="MJ63" s="158">
        <f t="shared" si="47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48"/>
        <v>0.96875</v>
      </c>
      <c r="MR63" s="158">
        <f t="shared" si="49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0"/>
        <v>0.96875</v>
      </c>
      <c r="MZ63" s="158">
        <f t="shared" si="51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2"/>
        <v>0.96875</v>
      </c>
      <c r="NH63" s="158">
        <f t="shared" si="53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4"/>
        <v>0.96875</v>
      </c>
      <c r="NP63" s="158">
        <f t="shared" si="55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6"/>
        <v>0.96875</v>
      </c>
      <c r="NX63" s="158">
        <f t="shared" si="57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58"/>
        <v>0.96875</v>
      </c>
      <c r="OF63" s="158">
        <f t="shared" si="59"/>
        <v>0</v>
      </c>
      <c r="OG63" s="157"/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0"/>
        <v>0.96875</v>
      </c>
      <c r="ON63" s="158">
        <f t="shared" si="61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2"/>
        <v>0.96875</v>
      </c>
      <c r="OV63" s="158">
        <f t="shared" si="63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4"/>
        <v>0.96875</v>
      </c>
      <c r="PD63" s="158">
        <f t="shared" si="65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6"/>
        <v>0.96875</v>
      </c>
      <c r="PL63" s="158">
        <f t="shared" si="67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68"/>
        <v>0.96875</v>
      </c>
      <c r="PT63" s="158">
        <f t="shared" si="69"/>
        <v>0</v>
      </c>
      <c r="PV63" s="157" t="s">
        <v>78</v>
      </c>
      <c r="PW63" s="157">
        <v>32</v>
      </c>
      <c r="PX63" s="157">
        <v>32</v>
      </c>
      <c r="PY63" s="157">
        <v>0</v>
      </c>
      <c r="PZ63" s="157">
        <v>0</v>
      </c>
      <c r="QA63" s="158">
        <f t="shared" si="70"/>
        <v>1</v>
      </c>
      <c r="QB63" s="158">
        <f t="shared" si="71"/>
        <v>3.125E-2</v>
      </c>
    </row>
    <row r="64" spans="1:444" ht="1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1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2"/>
        <v>0</v>
      </c>
      <c r="Y64" s="2" t="s">
        <v>79</v>
      </c>
      <c r="Z64" s="2">
        <v>160</v>
      </c>
      <c r="AA64" s="2">
        <v>32</v>
      </c>
      <c r="AB64" s="2">
        <v>49</v>
      </c>
      <c r="AC64" s="7">
        <v>79</v>
      </c>
      <c r="AD64" s="4">
        <v>0.2</v>
      </c>
      <c r="AE64" s="4">
        <f t="shared" si="3"/>
        <v>0</v>
      </c>
      <c r="AG64" s="2" t="s">
        <v>79</v>
      </c>
      <c r="AH64" s="2">
        <v>160</v>
      </c>
      <c r="AI64" s="2">
        <v>32</v>
      </c>
      <c r="AJ64" s="2">
        <v>47</v>
      </c>
      <c r="AK64" s="7">
        <v>81</v>
      </c>
      <c r="AL64" s="4">
        <v>0.2</v>
      </c>
      <c r="AM64" s="4">
        <f t="shared" si="4"/>
        <v>0</v>
      </c>
      <c r="AO64" s="2" t="s">
        <v>79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5"/>
        <v>0</v>
      </c>
      <c r="AW64" s="2" t="s">
        <v>79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6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7"/>
        <v>0</v>
      </c>
      <c r="BM64" s="2" t="s">
        <v>79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2"/>
        <v>0.2</v>
      </c>
      <c r="BS64" s="4">
        <f t="shared" si="8"/>
        <v>0</v>
      </c>
      <c r="BU64" s="2" t="s">
        <v>79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79</v>
      </c>
      <c r="CD64" s="2">
        <v>160</v>
      </c>
      <c r="CE64" s="2">
        <v>32</v>
      </c>
      <c r="CF64" s="2">
        <v>47</v>
      </c>
      <c r="CG64" s="2">
        <v>81</v>
      </c>
      <c r="CH64" s="4">
        <v>0.2</v>
      </c>
      <c r="CI64" s="4">
        <f t="shared" si="10"/>
        <v>0</v>
      </c>
      <c r="CK64" s="2" t="s">
        <v>79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1"/>
        <v>0</v>
      </c>
      <c r="CS64" s="2" t="s">
        <v>79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2"/>
        <v>0</v>
      </c>
      <c r="DA64" s="2" t="s">
        <v>79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v>0</v>
      </c>
      <c r="DI64" s="2" t="s">
        <v>79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74"/>
        <v>-0.8</v>
      </c>
      <c r="DQ64" s="2" t="s">
        <v>79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3"/>
        <v>0</v>
      </c>
      <c r="DY64" s="2" t="s">
        <v>79</v>
      </c>
      <c r="DZ64" s="2">
        <v>160</v>
      </c>
      <c r="EA64" s="2">
        <v>32</v>
      </c>
      <c r="EB64" s="2">
        <v>47</v>
      </c>
      <c r="EC64" s="2">
        <v>81</v>
      </c>
      <c r="ED64" s="4">
        <f t="shared" si="73"/>
        <v>0.2</v>
      </c>
      <c r="EE64" s="4">
        <f t="shared" si="14"/>
        <v>0</v>
      </c>
      <c r="EG64" s="139" t="s">
        <v>79</v>
      </c>
      <c r="EH64" s="139">
        <v>160</v>
      </c>
      <c r="EI64" s="139">
        <v>32</v>
      </c>
      <c r="EJ64" s="139">
        <v>47</v>
      </c>
      <c r="EK64" s="139">
        <v>81</v>
      </c>
      <c r="EL64" s="140">
        <v>0.2</v>
      </c>
      <c r="EM64" s="140">
        <v>0</v>
      </c>
      <c r="EN64" s="138"/>
      <c r="EO64" s="138" t="s">
        <v>79</v>
      </c>
      <c r="EP64" s="138">
        <v>160</v>
      </c>
      <c r="EQ64" s="138">
        <v>32</v>
      </c>
      <c r="ER64" s="138">
        <v>47</v>
      </c>
      <c r="ES64" s="138">
        <v>81</v>
      </c>
      <c r="ET64" s="143">
        <v>0.2</v>
      </c>
      <c r="EU64" s="140">
        <v>0</v>
      </c>
      <c r="EV64" s="138"/>
      <c r="EW64" s="156" t="s">
        <v>79</v>
      </c>
      <c r="EX64" s="156">
        <v>160</v>
      </c>
      <c r="EY64" s="156">
        <v>32</v>
      </c>
      <c r="EZ64" s="156">
        <v>47</v>
      </c>
      <c r="FA64" s="156">
        <v>81</v>
      </c>
      <c r="FB64" s="162">
        <v>0.2</v>
      </c>
      <c r="FC64" s="158">
        <f t="shared" si="15"/>
        <v>0</v>
      </c>
      <c r="FD64" s="157"/>
      <c r="FE64" s="156" t="s">
        <v>266</v>
      </c>
      <c r="FF64" s="156">
        <v>160</v>
      </c>
      <c r="FG64" s="156">
        <v>32</v>
      </c>
      <c r="FH64" s="156">
        <v>47</v>
      </c>
      <c r="FI64" s="156">
        <v>81</v>
      </c>
      <c r="FJ64" s="162">
        <v>0.2</v>
      </c>
      <c r="FK64" s="158">
        <f t="shared" si="16"/>
        <v>0</v>
      </c>
      <c r="FL64" s="157"/>
      <c r="FM64" s="156" t="s">
        <v>266</v>
      </c>
      <c r="FN64" s="156">
        <v>160</v>
      </c>
      <c r="FO64" s="156">
        <v>32</v>
      </c>
      <c r="FP64" s="156">
        <v>47</v>
      </c>
      <c r="FQ64" s="156">
        <v>81</v>
      </c>
      <c r="FR64" s="162">
        <v>0.2</v>
      </c>
      <c r="FS64" s="158">
        <f t="shared" si="17"/>
        <v>0</v>
      </c>
      <c r="FT64" s="157"/>
      <c r="FU64" s="156" t="s">
        <v>266</v>
      </c>
      <c r="FV64" s="156">
        <v>160</v>
      </c>
      <c r="FW64" s="156">
        <v>32</v>
      </c>
      <c r="FX64" s="156">
        <v>47</v>
      </c>
      <c r="FY64" s="156">
        <v>81</v>
      </c>
      <c r="FZ64" s="162">
        <v>0.2</v>
      </c>
      <c r="GA64" s="158">
        <f t="shared" si="18"/>
        <v>0</v>
      </c>
      <c r="GB64" s="157"/>
      <c r="GC64" s="156" t="s">
        <v>266</v>
      </c>
      <c r="GD64" s="156">
        <v>160</v>
      </c>
      <c r="GE64" s="156">
        <v>32</v>
      </c>
      <c r="GF64" s="156">
        <v>47</v>
      </c>
      <c r="GG64" s="156">
        <v>81</v>
      </c>
      <c r="GH64" s="162">
        <v>0.2</v>
      </c>
      <c r="GI64" s="158">
        <f t="shared" si="19"/>
        <v>0</v>
      </c>
      <c r="GJ64" s="157"/>
      <c r="GK64" s="156" t="s">
        <v>266</v>
      </c>
      <c r="GL64" s="156">
        <v>160</v>
      </c>
      <c r="GM64" s="156">
        <v>32</v>
      </c>
      <c r="GN64" s="156">
        <v>47</v>
      </c>
      <c r="GO64" s="156">
        <v>81</v>
      </c>
      <c r="GP64" s="162">
        <v>0.2</v>
      </c>
      <c r="GQ64" s="158">
        <f t="shared" si="20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1"/>
        <v>0</v>
      </c>
      <c r="GZ64" s="157"/>
      <c r="HA64" s="156" t="s">
        <v>266</v>
      </c>
      <c r="HB64" s="156">
        <v>160</v>
      </c>
      <c r="HC64" s="156">
        <v>32</v>
      </c>
      <c r="HD64" s="156">
        <v>47</v>
      </c>
      <c r="HE64" s="156">
        <v>81</v>
      </c>
      <c r="HF64" s="162">
        <v>0.2</v>
      </c>
      <c r="HG64" s="158">
        <f t="shared" si="22"/>
        <v>0</v>
      </c>
      <c r="HH64" s="157"/>
      <c r="HI64" s="157"/>
      <c r="HJ64" s="157"/>
      <c r="HK64" s="157"/>
      <c r="HL64" s="157"/>
      <c r="HM64" s="157"/>
      <c r="HO64" s="157"/>
      <c r="HP64" s="157"/>
      <c r="HQ64" s="157"/>
      <c r="HR64" s="157"/>
      <c r="HS64" s="157"/>
      <c r="HT64" s="157"/>
      <c r="HU64" s="158"/>
      <c r="HV64" s="157"/>
      <c r="HW64" s="157"/>
      <c r="HX64" s="157"/>
      <c r="HY64" s="157"/>
      <c r="HZ64" s="157"/>
      <c r="IA64" s="157"/>
      <c r="IB64" s="157"/>
      <c r="IC64" s="157"/>
      <c r="ID64" s="157"/>
      <c r="IE64" s="157"/>
      <c r="IF64" s="157"/>
      <c r="IG64" s="157"/>
      <c r="IH64" s="157"/>
      <c r="II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3"/>
        <v>0.2</v>
      </c>
      <c r="IR64" s="158">
        <f t="shared" si="24"/>
        <v>0</v>
      </c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5"/>
        <v>0.2</v>
      </c>
      <c r="IZ64" s="158">
        <f t="shared" si="26"/>
        <v>0</v>
      </c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7"/>
        <v>0.2</v>
      </c>
      <c r="JH64" s="158">
        <f t="shared" si="28"/>
        <v>0</v>
      </c>
      <c r="JJ64" s="157" t="s">
        <v>266</v>
      </c>
      <c r="JK64" s="157">
        <v>160</v>
      </c>
      <c r="JL64" s="157">
        <v>32</v>
      </c>
      <c r="JM64" s="157">
        <v>47</v>
      </c>
      <c r="JN64" s="157">
        <v>81</v>
      </c>
      <c r="JO64" s="158">
        <v>0.2</v>
      </c>
      <c r="JP64" s="158">
        <f t="shared" si="29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0"/>
        <v>0.2</v>
      </c>
      <c r="JX64" s="158">
        <f t="shared" si="31"/>
        <v>0</v>
      </c>
      <c r="JZ64" s="157" t="s">
        <v>266</v>
      </c>
      <c r="KA64" s="157">
        <v>160</v>
      </c>
      <c r="KB64" s="157">
        <v>32</v>
      </c>
      <c r="KC64" s="157">
        <v>47</v>
      </c>
      <c r="KD64" s="157">
        <v>81</v>
      </c>
      <c r="KE64" s="158">
        <f t="shared" si="32"/>
        <v>0.2</v>
      </c>
      <c r="KF64" s="158">
        <f t="shared" si="33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4"/>
        <v>0.2</v>
      </c>
      <c r="KN64" s="158">
        <f t="shared" si="35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6"/>
        <v>0.2</v>
      </c>
      <c r="KV64" s="158">
        <f t="shared" si="37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38"/>
        <v>0.2</v>
      </c>
      <c r="LD64" s="158">
        <f t="shared" si="39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0"/>
        <v>0.2</v>
      </c>
      <c r="LL64" s="158">
        <f t="shared" si="41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2"/>
        <v>0.2</v>
      </c>
      <c r="LT64" s="158">
        <f t="shared" si="43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4"/>
        <v>0.2</v>
      </c>
      <c r="MB64" s="158">
        <f t="shared" si="45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6"/>
        <v>0.2</v>
      </c>
      <c r="MJ64" s="158">
        <f t="shared" si="47"/>
        <v>0</v>
      </c>
      <c r="ML64" s="157" t="s">
        <v>266</v>
      </c>
      <c r="MM64" s="157">
        <v>160</v>
      </c>
      <c r="MN64" s="157">
        <v>32</v>
      </c>
      <c r="MO64" s="157">
        <v>48</v>
      </c>
      <c r="MP64" s="157">
        <v>80</v>
      </c>
      <c r="MQ64" s="158">
        <f t="shared" si="48"/>
        <v>0.2</v>
      </c>
      <c r="MR64" s="158">
        <f t="shared" si="49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0"/>
        <v>0.2</v>
      </c>
      <c r="MZ64" s="158">
        <f t="shared" si="51"/>
        <v>0</v>
      </c>
      <c r="NB64" s="157" t="s">
        <v>266</v>
      </c>
      <c r="NC64" s="157">
        <v>160</v>
      </c>
      <c r="ND64" s="157">
        <v>32</v>
      </c>
      <c r="NE64" s="157">
        <v>47</v>
      </c>
      <c r="NF64" s="157">
        <v>81</v>
      </c>
      <c r="NG64" s="158">
        <f t="shared" si="52"/>
        <v>0.2</v>
      </c>
      <c r="NH64" s="158">
        <f t="shared" si="53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4"/>
        <v>0.2</v>
      </c>
      <c r="NP64" s="158">
        <f t="shared" si="55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6"/>
        <v>0.2</v>
      </c>
      <c r="NX64" s="158">
        <f t="shared" si="57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58"/>
        <v>0.2</v>
      </c>
      <c r="OF64" s="158">
        <f t="shared" si="59"/>
        <v>0</v>
      </c>
      <c r="OG64" s="157"/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0"/>
        <v>0.2</v>
      </c>
      <c r="ON64" s="158">
        <f t="shared" si="61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2"/>
        <v>0.2</v>
      </c>
      <c r="OV64" s="158">
        <f t="shared" si="63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4"/>
        <v>0.2</v>
      </c>
      <c r="PD64" s="158">
        <f t="shared" si="65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6"/>
        <v>0.2</v>
      </c>
      <c r="PL64" s="158">
        <f t="shared" si="67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68"/>
        <v>0.2</v>
      </c>
      <c r="PT64" s="158">
        <f t="shared" si="69"/>
        <v>0</v>
      </c>
      <c r="PV64" s="157" t="s">
        <v>266</v>
      </c>
      <c r="PW64" s="157">
        <v>160</v>
      </c>
      <c r="PX64" s="157">
        <v>32</v>
      </c>
      <c r="PY64" s="157">
        <v>49</v>
      </c>
      <c r="PZ64" s="157">
        <v>79</v>
      </c>
      <c r="QA64" s="158">
        <f t="shared" si="70"/>
        <v>0.2</v>
      </c>
      <c r="QB64" s="158">
        <f t="shared" si="71"/>
        <v>0</v>
      </c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1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2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3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4"/>
        <v>0</v>
      </c>
      <c r="AO65" s="2" t="s">
        <v>106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5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6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7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2"/>
        <v>1</v>
      </c>
      <c r="BS65" s="4">
        <f t="shared" si="8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10"/>
        <v>0</v>
      </c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1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2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74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3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f t="shared" si="73"/>
        <v>1</v>
      </c>
      <c r="EE65" s="4">
        <f t="shared" si="14"/>
        <v>0</v>
      </c>
      <c r="EG65" s="139" t="s">
        <v>106</v>
      </c>
      <c r="EH65" s="139">
        <v>52</v>
      </c>
      <c r="EI65" s="139">
        <v>52</v>
      </c>
      <c r="EJ65" s="139">
        <v>0</v>
      </c>
      <c r="EK65" s="139">
        <v>0</v>
      </c>
      <c r="EL65" s="140">
        <v>1</v>
      </c>
      <c r="EM65" s="140">
        <v>0</v>
      </c>
      <c r="EN65" s="138"/>
      <c r="EO65" s="138" t="s">
        <v>106</v>
      </c>
      <c r="EP65" s="138">
        <v>52</v>
      </c>
      <c r="EQ65" s="138">
        <v>52</v>
      </c>
      <c r="ER65" s="138">
        <v>0</v>
      </c>
      <c r="ES65" s="138">
        <v>0</v>
      </c>
      <c r="ET65" s="143">
        <v>1</v>
      </c>
      <c r="EU65" s="140">
        <v>0</v>
      </c>
      <c r="EV65" s="130"/>
      <c r="EW65" s="156" t="s">
        <v>106</v>
      </c>
      <c r="EX65" s="156">
        <v>52</v>
      </c>
      <c r="EY65" s="156">
        <v>52</v>
      </c>
      <c r="EZ65" s="156">
        <v>0</v>
      </c>
      <c r="FA65" s="156">
        <v>0</v>
      </c>
      <c r="FB65" s="162">
        <v>1</v>
      </c>
      <c r="FC65" s="158">
        <f t="shared" si="15"/>
        <v>0</v>
      </c>
      <c r="FD65" s="157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6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7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18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19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0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1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2"/>
        <v>0</v>
      </c>
      <c r="HH65" s="157"/>
      <c r="HI65" s="157"/>
      <c r="HJ65" s="157"/>
      <c r="HK65" s="157"/>
      <c r="HL65" s="157"/>
      <c r="HM65" s="157"/>
      <c r="HO65" s="157"/>
      <c r="HP65" s="157"/>
      <c r="HQ65" s="157"/>
      <c r="HR65" s="157"/>
      <c r="HS65" s="157"/>
      <c r="HT65" s="157"/>
      <c r="HU65" s="158"/>
      <c r="HV65" s="157"/>
      <c r="HW65" s="157"/>
      <c r="HX65" s="157"/>
      <c r="HY65" s="157"/>
      <c r="HZ65" s="157"/>
      <c r="IA65" s="157"/>
      <c r="IB65" s="157"/>
      <c r="IC65" s="157"/>
      <c r="ID65" s="157"/>
      <c r="IE65" s="157"/>
      <c r="IF65" s="157"/>
      <c r="IG65" s="157"/>
      <c r="IH65" s="157"/>
      <c r="II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3"/>
        <v>1</v>
      </c>
      <c r="IR65" s="158">
        <f t="shared" si="24"/>
        <v>0</v>
      </c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5"/>
        <v>1</v>
      </c>
      <c r="IZ65" s="158">
        <f t="shared" si="26"/>
        <v>0</v>
      </c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7"/>
        <v>1</v>
      </c>
      <c r="JH65" s="158">
        <f t="shared" si="28"/>
        <v>0</v>
      </c>
      <c r="JJ65" s="157" t="s">
        <v>106</v>
      </c>
      <c r="JK65" s="157">
        <v>52</v>
      </c>
      <c r="JL65" s="157">
        <v>0</v>
      </c>
      <c r="JM65" s="157">
        <v>0</v>
      </c>
      <c r="JN65" s="157">
        <v>52</v>
      </c>
      <c r="JO65" s="158">
        <v>0</v>
      </c>
      <c r="JP65" s="158">
        <f t="shared" si="29"/>
        <v>-1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0"/>
        <v>1</v>
      </c>
      <c r="JX65" s="158">
        <f t="shared" si="31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2"/>
        <v>1</v>
      </c>
      <c r="KF65" s="158">
        <f t="shared" si="33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4"/>
        <v>1</v>
      </c>
      <c r="KN65" s="158">
        <f t="shared" si="35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6"/>
        <v>1</v>
      </c>
      <c r="KV65" s="158">
        <f t="shared" si="37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38"/>
        <v>1</v>
      </c>
      <c r="LD65" s="158">
        <f t="shared" si="39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0"/>
        <v>1</v>
      </c>
      <c r="LL65" s="158">
        <f t="shared" si="41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2"/>
        <v>1</v>
      </c>
      <c r="LT65" s="158">
        <f t="shared" si="43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4"/>
        <v>1</v>
      </c>
      <c r="MB65" s="158">
        <f t="shared" si="45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6"/>
        <v>1</v>
      </c>
      <c r="MJ65" s="158">
        <f t="shared" si="47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48"/>
        <v>1</v>
      </c>
      <c r="MR65" s="158">
        <f t="shared" si="49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0"/>
        <v>1</v>
      </c>
      <c r="MZ65" s="158">
        <f t="shared" si="51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2"/>
        <v>1</v>
      </c>
      <c r="NH65" s="158">
        <f t="shared" si="53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4"/>
        <v>1</v>
      </c>
      <c r="NP65" s="158">
        <f t="shared" si="55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6"/>
        <v>1</v>
      </c>
      <c r="NX65" s="158">
        <f t="shared" si="57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58"/>
        <v>1</v>
      </c>
      <c r="OF65" s="158">
        <f t="shared" si="59"/>
        <v>0</v>
      </c>
      <c r="OG65" s="157"/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0"/>
        <v>1</v>
      </c>
      <c r="ON65" s="158">
        <f t="shared" si="61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2"/>
        <v>1</v>
      </c>
      <c r="OV65" s="158">
        <f t="shared" si="63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4"/>
        <v>1</v>
      </c>
      <c r="PD65" s="158">
        <f t="shared" si="65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6"/>
        <v>1</v>
      </c>
      <c r="PL65" s="158">
        <f t="shared" si="67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68"/>
        <v>1</v>
      </c>
      <c r="PT65" s="158">
        <f t="shared" si="69"/>
        <v>0</v>
      </c>
      <c r="PV65" s="157" t="s">
        <v>106</v>
      </c>
      <c r="PW65" s="157">
        <v>52</v>
      </c>
      <c r="PX65" s="157">
        <v>52</v>
      </c>
      <c r="PY65" s="157">
        <v>0</v>
      </c>
      <c r="PZ65" s="157">
        <v>0</v>
      </c>
      <c r="QA65" s="158">
        <f t="shared" si="70"/>
        <v>1</v>
      </c>
      <c r="QB65" s="158">
        <f t="shared" si="71"/>
        <v>0</v>
      </c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1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2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3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4"/>
        <v>0</v>
      </c>
      <c r="AO66" s="2" t="s">
        <v>80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5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6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7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2"/>
        <v>1</v>
      </c>
      <c r="BS66" s="4">
        <f t="shared" si="8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10"/>
        <v>0</v>
      </c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1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2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74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3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f t="shared" si="73"/>
        <v>1</v>
      </c>
      <c r="EE66" s="4">
        <f t="shared" si="14"/>
        <v>0</v>
      </c>
      <c r="EG66" s="139" t="s">
        <v>80</v>
      </c>
      <c r="EH66" s="139">
        <v>20</v>
      </c>
      <c r="EI66" s="139">
        <v>20</v>
      </c>
      <c r="EJ66" s="139">
        <v>0</v>
      </c>
      <c r="EK66" s="139">
        <v>0</v>
      </c>
      <c r="EL66" s="140">
        <v>1</v>
      </c>
      <c r="EM66" s="140">
        <v>0</v>
      </c>
      <c r="EN66" s="138"/>
      <c r="EO66" s="138" t="s">
        <v>80</v>
      </c>
      <c r="EP66" s="138">
        <v>20</v>
      </c>
      <c r="EQ66" s="138">
        <v>20</v>
      </c>
      <c r="ER66" s="138">
        <v>0</v>
      </c>
      <c r="ES66" s="138">
        <v>0</v>
      </c>
      <c r="ET66" s="143">
        <v>1</v>
      </c>
      <c r="EU66" s="140">
        <v>0</v>
      </c>
      <c r="EV66" s="130"/>
      <c r="EW66" s="156" t="s">
        <v>80</v>
      </c>
      <c r="EX66" s="156">
        <v>20</v>
      </c>
      <c r="EY66" s="156">
        <v>20</v>
      </c>
      <c r="EZ66" s="156">
        <v>0</v>
      </c>
      <c r="FA66" s="156">
        <v>0</v>
      </c>
      <c r="FB66" s="162">
        <v>1</v>
      </c>
      <c r="FC66" s="158">
        <f t="shared" si="15"/>
        <v>0</v>
      </c>
      <c r="FD66" s="157"/>
      <c r="FE66" s="156" t="s">
        <v>80</v>
      </c>
      <c r="FF66" s="156">
        <v>20</v>
      </c>
      <c r="FG66" s="156">
        <v>15</v>
      </c>
      <c r="FH66" s="156">
        <v>0</v>
      </c>
      <c r="FI66" s="156">
        <v>5</v>
      </c>
      <c r="FJ66" s="162">
        <v>0.75</v>
      </c>
      <c r="FK66" s="158">
        <f t="shared" si="16"/>
        <v>-0.25</v>
      </c>
      <c r="FL66" s="157" t="s">
        <v>119</v>
      </c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7"/>
        <v>0.25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18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19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0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1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2"/>
        <v>0</v>
      </c>
      <c r="HH66" s="157"/>
      <c r="HI66" s="157"/>
      <c r="HJ66" s="157"/>
      <c r="HK66" s="157"/>
      <c r="HL66" s="157"/>
      <c r="HM66" s="157"/>
      <c r="HO66" s="157"/>
      <c r="HP66" s="157"/>
      <c r="HQ66" s="157"/>
      <c r="HR66" s="157"/>
      <c r="HS66" s="157"/>
      <c r="HT66" s="157"/>
      <c r="HU66" s="158"/>
      <c r="HV66" s="157"/>
      <c r="HW66" s="157"/>
      <c r="HX66" s="157"/>
      <c r="HY66" s="157"/>
      <c r="HZ66" s="157"/>
      <c r="IA66" s="157"/>
      <c r="IB66" s="157"/>
      <c r="IC66" s="157"/>
      <c r="ID66" s="157"/>
      <c r="IE66" s="157"/>
      <c r="IF66" s="157"/>
      <c r="IG66" s="157"/>
      <c r="IH66" s="157"/>
      <c r="II66" s="157"/>
      <c r="IL66" s="157" t="s">
        <v>80</v>
      </c>
      <c r="IM66" s="157">
        <v>20</v>
      </c>
      <c r="IN66" s="157">
        <v>20</v>
      </c>
      <c r="IO66" s="157">
        <v>0</v>
      </c>
      <c r="IP66" s="157">
        <v>0</v>
      </c>
      <c r="IQ66" s="158">
        <f t="shared" si="23"/>
        <v>1</v>
      </c>
      <c r="IR66" s="158">
        <f t="shared" si="24"/>
        <v>0</v>
      </c>
      <c r="IT66" s="157" t="s">
        <v>80</v>
      </c>
      <c r="IU66" s="157">
        <v>20</v>
      </c>
      <c r="IV66" s="157">
        <v>20</v>
      </c>
      <c r="IW66" s="157">
        <v>0</v>
      </c>
      <c r="IX66" s="157">
        <v>0</v>
      </c>
      <c r="IY66" s="158">
        <f t="shared" si="25"/>
        <v>1</v>
      </c>
      <c r="IZ66" s="158">
        <f t="shared" si="26"/>
        <v>0</v>
      </c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7"/>
        <v>1</v>
      </c>
      <c r="JH66" s="158">
        <f t="shared" si="28"/>
        <v>0</v>
      </c>
      <c r="JJ66" s="157" t="s">
        <v>80</v>
      </c>
      <c r="JK66" s="157">
        <v>20</v>
      </c>
      <c r="JL66" s="157">
        <v>20</v>
      </c>
      <c r="JM66" s="157">
        <v>0</v>
      </c>
      <c r="JN66" s="157">
        <v>0</v>
      </c>
      <c r="JO66" s="158">
        <v>1</v>
      </c>
      <c r="JP66" s="158">
        <f t="shared" si="29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0"/>
        <v>1</v>
      </c>
      <c r="JX66" s="158">
        <f t="shared" si="31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2"/>
        <v>1</v>
      </c>
      <c r="KF66" s="158">
        <f t="shared" si="33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4"/>
        <v>1</v>
      </c>
      <c r="KN66" s="158">
        <f t="shared" si="35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6"/>
        <v>1</v>
      </c>
      <c r="KV66" s="158">
        <f t="shared" si="37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38"/>
        <v>1</v>
      </c>
      <c r="LD66" s="158">
        <f t="shared" si="39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0"/>
        <v>1</v>
      </c>
      <c r="LL66" s="158">
        <f t="shared" si="41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2"/>
        <v>1</v>
      </c>
      <c r="LT66" s="158">
        <f t="shared" si="43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4"/>
        <v>1</v>
      </c>
      <c r="MB66" s="158">
        <f t="shared" si="45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6"/>
        <v>1</v>
      </c>
      <c r="MJ66" s="158">
        <f t="shared" si="47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48"/>
        <v>1</v>
      </c>
      <c r="MR66" s="158">
        <f t="shared" si="49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0"/>
        <v>1</v>
      </c>
      <c r="MZ66" s="158">
        <f t="shared" si="51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2"/>
        <v>1</v>
      </c>
      <c r="NH66" s="158">
        <f t="shared" si="53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4"/>
        <v>1</v>
      </c>
      <c r="NP66" s="158">
        <f t="shared" si="55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6"/>
        <v>1</v>
      </c>
      <c r="NX66" s="158">
        <f t="shared" si="57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58"/>
        <v>1</v>
      </c>
      <c r="OF66" s="158">
        <f t="shared" si="59"/>
        <v>0</v>
      </c>
      <c r="OG66" s="157"/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0"/>
        <v>1</v>
      </c>
      <c r="ON66" s="158">
        <f t="shared" si="61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2"/>
        <v>1</v>
      </c>
      <c r="OV66" s="158">
        <f t="shared" si="63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4"/>
        <v>1</v>
      </c>
      <c r="PD66" s="158">
        <f t="shared" si="65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6"/>
        <v>1</v>
      </c>
      <c r="PL66" s="158">
        <f t="shared" si="67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68"/>
        <v>1</v>
      </c>
      <c r="PT66" s="158">
        <f t="shared" si="69"/>
        <v>0</v>
      </c>
      <c r="PV66" s="157" t="s">
        <v>80</v>
      </c>
      <c r="PW66" s="157">
        <v>20</v>
      </c>
      <c r="PX66" s="157">
        <v>20</v>
      </c>
      <c r="PY66" s="157">
        <v>0</v>
      </c>
      <c r="PZ66" s="157">
        <v>0</v>
      </c>
      <c r="QA66" s="158">
        <f t="shared" si="70"/>
        <v>1</v>
      </c>
      <c r="QB66" s="158">
        <f t="shared" si="71"/>
        <v>0</v>
      </c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1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2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3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4"/>
        <v>0</v>
      </c>
      <c r="AO67" s="2" t="s">
        <v>85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5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6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7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2"/>
        <v>1</v>
      </c>
      <c r="BS67" s="4">
        <f t="shared" si="8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10"/>
        <v>0</v>
      </c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1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2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ref="DO67:DO72" si="75">DN67-DF68</f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3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f t="shared" si="73"/>
        <v>1</v>
      </c>
      <c r="EE67" s="4">
        <f t="shared" si="14"/>
        <v>0</v>
      </c>
      <c r="EG67" s="139" t="s">
        <v>85</v>
      </c>
      <c r="EH67" s="139">
        <v>3</v>
      </c>
      <c r="EI67" s="139">
        <v>3</v>
      </c>
      <c r="EJ67" s="139">
        <v>0</v>
      </c>
      <c r="EK67" s="139">
        <v>0</v>
      </c>
      <c r="EL67" s="140">
        <v>1</v>
      </c>
      <c r="EM67" s="140">
        <v>0</v>
      </c>
      <c r="EN67" s="138"/>
      <c r="EO67" s="138" t="s">
        <v>85</v>
      </c>
      <c r="EP67" s="138">
        <v>3</v>
      </c>
      <c r="EQ67" s="138">
        <v>3</v>
      </c>
      <c r="ER67" s="138">
        <v>0</v>
      </c>
      <c r="ES67" s="138">
        <v>0</v>
      </c>
      <c r="ET67" s="143">
        <v>1</v>
      </c>
      <c r="EU67" s="140">
        <v>0</v>
      </c>
      <c r="EV67" s="130"/>
      <c r="EW67" s="156" t="s">
        <v>85</v>
      </c>
      <c r="EX67" s="156">
        <v>3</v>
      </c>
      <c r="EY67" s="156">
        <v>3</v>
      </c>
      <c r="EZ67" s="156">
        <v>0</v>
      </c>
      <c r="FA67" s="156">
        <v>0</v>
      </c>
      <c r="FB67" s="162">
        <v>1</v>
      </c>
      <c r="FC67" s="158">
        <f t="shared" si="15"/>
        <v>0</v>
      </c>
      <c r="FD67" s="157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6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7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18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19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0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1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2"/>
        <v>0</v>
      </c>
      <c r="HH67" s="157"/>
      <c r="HI67" s="157"/>
      <c r="HJ67" s="157"/>
      <c r="HK67" s="157"/>
      <c r="HL67" s="157"/>
      <c r="HM67" s="157"/>
      <c r="HO67" s="157"/>
      <c r="HP67" s="157"/>
      <c r="HQ67" s="157"/>
      <c r="HR67" s="157"/>
      <c r="HS67" s="157"/>
      <c r="HT67" s="157"/>
      <c r="HU67" s="158"/>
      <c r="HV67" s="157"/>
      <c r="HW67" s="157"/>
      <c r="HX67" s="157"/>
      <c r="HY67" s="157"/>
      <c r="HZ67" s="157"/>
      <c r="IA67" s="157"/>
      <c r="IB67" s="157"/>
      <c r="IC67" s="157"/>
      <c r="ID67" s="157"/>
      <c r="IE67" s="157"/>
      <c r="IF67" s="157"/>
      <c r="IG67" s="157"/>
      <c r="IH67" s="157"/>
      <c r="II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3"/>
        <v>1</v>
      </c>
      <c r="IR67" s="158">
        <f t="shared" si="24"/>
        <v>0</v>
      </c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5"/>
        <v>1</v>
      </c>
      <c r="IZ67" s="158">
        <f t="shared" si="26"/>
        <v>0</v>
      </c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7"/>
        <v>1</v>
      </c>
      <c r="JH67" s="158">
        <f t="shared" si="28"/>
        <v>0</v>
      </c>
      <c r="JJ67" s="157" t="s">
        <v>85</v>
      </c>
      <c r="JK67" s="157">
        <v>3</v>
      </c>
      <c r="JL67" s="157">
        <v>3</v>
      </c>
      <c r="JM67" s="157">
        <v>0</v>
      </c>
      <c r="JN67" s="157">
        <v>0</v>
      </c>
      <c r="JO67" s="158">
        <v>1</v>
      </c>
      <c r="JP67" s="158">
        <f t="shared" si="29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0"/>
        <v>1</v>
      </c>
      <c r="JX67" s="158">
        <f t="shared" si="31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2"/>
        <v>1</v>
      </c>
      <c r="KF67" s="158">
        <f t="shared" si="33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4"/>
        <v>1</v>
      </c>
      <c r="KN67" s="158">
        <f t="shared" si="35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6"/>
        <v>1</v>
      </c>
      <c r="KV67" s="158">
        <f t="shared" si="37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38"/>
        <v>1</v>
      </c>
      <c r="LD67" s="158">
        <f t="shared" si="39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0"/>
        <v>1</v>
      </c>
      <c r="LL67" s="158">
        <f t="shared" si="41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2"/>
        <v>1</v>
      </c>
      <c r="LT67" s="158">
        <f t="shared" si="43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4"/>
        <v>1</v>
      </c>
      <c r="MB67" s="158">
        <f t="shared" si="45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6"/>
        <v>1</v>
      </c>
      <c r="MJ67" s="158">
        <f t="shared" si="47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48"/>
        <v>1</v>
      </c>
      <c r="MR67" s="158">
        <f t="shared" si="49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0"/>
        <v>1</v>
      </c>
      <c r="MZ67" s="158">
        <f t="shared" si="51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2"/>
        <v>1</v>
      </c>
      <c r="NH67" s="158">
        <f t="shared" si="53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4"/>
        <v>1</v>
      </c>
      <c r="NP67" s="158">
        <f t="shared" si="55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6"/>
        <v>1</v>
      </c>
      <c r="NX67" s="158">
        <f t="shared" si="57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58"/>
        <v>1</v>
      </c>
      <c r="OF67" s="158">
        <f t="shared" si="59"/>
        <v>0</v>
      </c>
      <c r="OG67" s="157"/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0"/>
        <v>1</v>
      </c>
      <c r="ON67" s="158">
        <f t="shared" si="61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2"/>
        <v>1</v>
      </c>
      <c r="OV67" s="158">
        <f t="shared" si="63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4"/>
        <v>1</v>
      </c>
      <c r="PD67" s="158">
        <f t="shared" si="65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6"/>
        <v>1</v>
      </c>
      <c r="PL67" s="158">
        <f t="shared" si="67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68"/>
        <v>1</v>
      </c>
      <c r="PT67" s="158">
        <f t="shared" si="69"/>
        <v>0</v>
      </c>
      <c r="PV67" s="157" t="s">
        <v>85</v>
      </c>
      <c r="PW67" s="157">
        <v>3</v>
      </c>
      <c r="PX67" s="157">
        <v>3</v>
      </c>
      <c r="PY67" s="157">
        <v>0</v>
      </c>
      <c r="PZ67" s="157">
        <v>0</v>
      </c>
      <c r="QA67" s="158">
        <f t="shared" si="70"/>
        <v>1</v>
      </c>
      <c r="QB67" s="158">
        <f t="shared" si="71"/>
        <v>0</v>
      </c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6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9">AL68-AD68</f>
        <v>0</v>
      </c>
      <c r="AO68" s="2" t="s">
        <v>108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80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1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2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4" si="83">BO68/BN68</f>
        <v>1</v>
      </c>
      <c r="BS68" s="4">
        <f t="shared" ref="BS68:BS73" si="84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5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6">CH68-BZ68</f>
        <v>0</v>
      </c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7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8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si="75"/>
        <v>0.17000000000000004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9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f t="shared" ref="ED68:ED74" si="90">EA68/DZ68</f>
        <v>1</v>
      </c>
      <c r="EE68" s="4">
        <f t="shared" ref="EE68:EE73" si="91">ED68-DV68</f>
        <v>0</v>
      </c>
      <c r="EG68" s="139" t="s">
        <v>108</v>
      </c>
      <c r="EH68" s="139">
        <v>4</v>
      </c>
      <c r="EI68" s="139">
        <v>4</v>
      </c>
      <c r="EJ68" s="139">
        <v>0</v>
      </c>
      <c r="EK68" s="139">
        <v>0</v>
      </c>
      <c r="EL68" s="140">
        <v>1</v>
      </c>
      <c r="EM68" s="140">
        <v>0</v>
      </c>
      <c r="EN68" s="138"/>
      <c r="EO68" s="138" t="s">
        <v>108</v>
      </c>
      <c r="EP68" s="138">
        <v>4</v>
      </c>
      <c r="EQ68" s="138">
        <v>4</v>
      </c>
      <c r="ER68" s="138">
        <v>0</v>
      </c>
      <c r="ES68" s="138">
        <v>0</v>
      </c>
      <c r="ET68" s="143">
        <v>1</v>
      </c>
      <c r="EU68" s="140">
        <v>0</v>
      </c>
      <c r="EV68" s="130"/>
      <c r="EW68" s="156" t="s">
        <v>108</v>
      </c>
      <c r="EX68" s="156">
        <v>4</v>
      </c>
      <c r="EY68" s="156">
        <v>4</v>
      </c>
      <c r="EZ68" s="156">
        <v>0</v>
      </c>
      <c r="FA68" s="156">
        <v>0</v>
      </c>
      <c r="FB68" s="162">
        <v>1</v>
      </c>
      <c r="FC68" s="158">
        <f t="shared" ref="FC68:FC73" si="92">FB68-ET68</f>
        <v>0</v>
      </c>
      <c r="FD68" s="157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3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4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ref="GA68:GA73" si="95">FZ68-FR68</f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O68" s="157"/>
      <c r="HP68" s="157"/>
      <c r="HQ68" s="157"/>
      <c r="HR68" s="157"/>
      <c r="HS68" s="157"/>
      <c r="HT68" s="157"/>
      <c r="HU68" s="158"/>
      <c r="HV68" s="157"/>
      <c r="HW68" s="157"/>
      <c r="HX68" s="157"/>
      <c r="HY68" s="157"/>
      <c r="HZ68" s="157"/>
      <c r="IA68" s="157"/>
      <c r="IB68" s="157"/>
      <c r="IC68" s="157"/>
      <c r="ID68" s="157"/>
      <c r="IE68" s="157"/>
      <c r="IF68" s="157"/>
      <c r="IG68" s="157"/>
      <c r="IH68" s="157"/>
      <c r="II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s="157" t="s">
        <v>108</v>
      </c>
      <c r="JK68" s="157">
        <v>4</v>
      </c>
      <c r="JL68" s="157">
        <v>0</v>
      </c>
      <c r="JM68" s="157">
        <v>0</v>
      </c>
      <c r="JN68" s="157">
        <v>4</v>
      </c>
      <c r="JO68" s="158">
        <v>0</v>
      </c>
      <c r="JP68" s="158">
        <f t="shared" ref="JP68:JP73" si="106">JO68-JG68</f>
        <v>-1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3" si="107">JT68/JS68</f>
        <v>1</v>
      </c>
      <c r="JX68" s="158">
        <f t="shared" ref="JX68:JX73" si="108">JW68-JG68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9">KB68/KA68</f>
        <v>1</v>
      </c>
      <c r="KF68" s="158">
        <f t="shared" ref="KF68:KF73" si="110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1">KJ68/KI68</f>
        <v>1</v>
      </c>
      <c r="KN68" s="158">
        <f t="shared" ref="KN68:KN73" si="112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3">KR68/KQ68</f>
        <v>1</v>
      </c>
      <c r="KV68" s="158">
        <f t="shared" ref="KV68:KV73" si="114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5">KZ68/KY68</f>
        <v>1</v>
      </c>
      <c r="LD68" s="158">
        <f t="shared" ref="LD68:LD73" si="116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7">LH68/LG68</f>
        <v>1</v>
      </c>
      <c r="LL68" s="158">
        <f t="shared" ref="LL68:LL73" si="118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9">LP68/LO68</f>
        <v>1</v>
      </c>
      <c r="LT68" s="158">
        <f t="shared" ref="LT68:LT73" si="120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1">LX68/LW68</f>
        <v>1</v>
      </c>
      <c r="MB68" s="158">
        <f t="shared" ref="MB68:MB73" si="122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3">MF68/ME68</f>
        <v>1</v>
      </c>
      <c r="MJ68" s="158">
        <f t="shared" ref="MJ68:MJ73" si="124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5">MN68/MM68</f>
        <v>1</v>
      </c>
      <c r="MR68" s="158">
        <f t="shared" ref="MR68:MR73" si="126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7">MV68/MU68</f>
        <v>1</v>
      </c>
      <c r="MZ68" s="158">
        <f t="shared" ref="MZ68:MZ73" si="128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9">ND68/NC68</f>
        <v>1</v>
      </c>
      <c r="NH68" s="158">
        <f t="shared" ref="NH68:NH73" si="130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1">NL68/NK68</f>
        <v>1</v>
      </c>
      <c r="NP68" s="158">
        <f t="shared" ref="NP68:NP73" si="132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3">NT68/NS68</f>
        <v>1</v>
      </c>
      <c r="NX68" s="158">
        <f t="shared" ref="NX68:NX73" si="134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5">OB68/OA68</f>
        <v>1</v>
      </c>
      <c r="OF68" s="158">
        <f t="shared" ref="OF68:OF73" si="136">OE68-NW68</f>
        <v>0</v>
      </c>
      <c r="OG68" s="157"/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7">OJ68/OI68</f>
        <v>1</v>
      </c>
      <c r="ON68" s="158">
        <f t="shared" ref="ON68:ON73" si="138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9">OR68/OQ68</f>
        <v>1</v>
      </c>
      <c r="OV68" s="158">
        <f t="shared" ref="OV68:OV73" si="140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1">OZ68/OY68</f>
        <v>1</v>
      </c>
      <c r="PD68" s="158">
        <f t="shared" ref="PD68:PD73" si="142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3">PH68/PG68</f>
        <v>1</v>
      </c>
      <c r="PL68" s="158">
        <f t="shared" ref="PL68:PL73" si="144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5">PP68/PO68</f>
        <v>1</v>
      </c>
      <c r="PT68" s="158">
        <f t="shared" ref="PT68:PT73" si="146">PS68-PK68</f>
        <v>0</v>
      </c>
      <c r="PV68" s="157" t="s">
        <v>108</v>
      </c>
      <c r="PW68" s="157">
        <v>4</v>
      </c>
      <c r="PX68" s="157">
        <v>4</v>
      </c>
      <c r="PY68" s="157">
        <v>0</v>
      </c>
      <c r="PZ68" s="157">
        <v>0</v>
      </c>
      <c r="QA68" s="158">
        <f t="shared" ref="QA68:QA73" si="147">PX68/PW68</f>
        <v>1</v>
      </c>
      <c r="QB68" s="158">
        <f t="shared" ref="QB68:QB73" si="148">QA68-PS68</f>
        <v>0</v>
      </c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6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9"/>
        <v>0</v>
      </c>
      <c r="AO69" s="2" t="s">
        <v>81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80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1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2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3"/>
        <v>0.82608695652173914</v>
      </c>
      <c r="BS69" s="4">
        <f t="shared" si="84"/>
        <v>-3.9130434782608248E-3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5"/>
        <v>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6"/>
        <v>0</v>
      </c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7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8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75"/>
        <v>0.36999999999999994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9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f t="shared" si="90"/>
        <v>0.82608695652173914</v>
      </c>
      <c r="EE69" s="4">
        <f t="shared" si="91"/>
        <v>-3.9130434782608248E-3</v>
      </c>
      <c r="EG69" s="139" t="s">
        <v>81</v>
      </c>
      <c r="EH69" s="139">
        <v>92</v>
      </c>
      <c r="EI69" s="139">
        <v>76</v>
      </c>
      <c r="EJ69" s="139">
        <v>10</v>
      </c>
      <c r="EK69" s="139">
        <v>6</v>
      </c>
      <c r="EL69" s="140">
        <v>0.83</v>
      </c>
      <c r="EM69" s="140">
        <v>0</v>
      </c>
      <c r="EN69" s="138"/>
      <c r="EO69" s="138" t="s">
        <v>81</v>
      </c>
      <c r="EP69" s="138">
        <v>92</v>
      </c>
      <c r="EQ69" s="138">
        <v>76</v>
      </c>
      <c r="ER69" s="138">
        <v>10</v>
      </c>
      <c r="ES69" s="138">
        <v>6</v>
      </c>
      <c r="ET69" s="143">
        <v>0.83</v>
      </c>
      <c r="EU69" s="140">
        <v>0</v>
      </c>
      <c r="EV69" s="130"/>
      <c r="EW69" s="156" t="s">
        <v>81</v>
      </c>
      <c r="EX69" s="156">
        <v>92</v>
      </c>
      <c r="EY69" s="156">
        <v>76</v>
      </c>
      <c r="EZ69" s="156">
        <v>10</v>
      </c>
      <c r="FA69" s="156">
        <v>6</v>
      </c>
      <c r="FB69" s="162">
        <v>0.83</v>
      </c>
      <c r="FC69" s="158">
        <f t="shared" si="92"/>
        <v>0</v>
      </c>
      <c r="FD69" s="157"/>
      <c r="FE69" s="156" t="s">
        <v>267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3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4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95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O69" s="157"/>
      <c r="HP69" s="157"/>
      <c r="HQ69" s="157"/>
      <c r="HR69" s="157"/>
      <c r="HS69" s="157"/>
      <c r="HT69" s="157"/>
      <c r="HU69" s="158"/>
      <c r="HV69" s="157"/>
      <c r="HW69" s="157"/>
      <c r="HX69" s="157"/>
      <c r="HY69" s="157"/>
      <c r="HZ69" s="157"/>
      <c r="IA69" s="157"/>
      <c r="IB69" s="157"/>
      <c r="IC69" s="157"/>
      <c r="ID69" s="157"/>
      <c r="IE69" s="157"/>
      <c r="IF69" s="157"/>
      <c r="IG69" s="157"/>
      <c r="IH69" s="157"/>
      <c r="II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s="157" t="s">
        <v>267</v>
      </c>
      <c r="JK69" s="157">
        <v>92</v>
      </c>
      <c r="JL69" s="157">
        <v>8</v>
      </c>
      <c r="JM69" s="157">
        <v>2</v>
      </c>
      <c r="JN69" s="157">
        <v>82</v>
      </c>
      <c r="JO69" s="158">
        <v>0.09</v>
      </c>
      <c r="JP69" s="158">
        <f t="shared" si="106"/>
        <v>-0.73608695652173917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7"/>
        <v>0.82608695652173914</v>
      </c>
      <c r="JX69" s="158">
        <f t="shared" si="108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9"/>
        <v>0.82608695652173914</v>
      </c>
      <c r="KF69" s="158">
        <f t="shared" si="110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1"/>
        <v>0.82608695652173914</v>
      </c>
      <c r="KN69" s="158">
        <f t="shared" si="112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3"/>
        <v>0.82608695652173914</v>
      </c>
      <c r="KV69" s="158">
        <f t="shared" si="114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5"/>
        <v>0.82608695652173914</v>
      </c>
      <c r="LD69" s="158">
        <f t="shared" si="116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7"/>
        <v>0.82608695652173914</v>
      </c>
      <c r="LL69" s="158">
        <f t="shared" si="118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9"/>
        <v>0.82608695652173914</v>
      </c>
      <c r="LT69" s="158">
        <f t="shared" si="120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1"/>
        <v>0.82608695652173914</v>
      </c>
      <c r="MB69" s="158">
        <f t="shared" si="122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3"/>
        <v>0.82608695652173914</v>
      </c>
      <c r="MJ69" s="158">
        <f t="shared" si="124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5"/>
        <v>0.82608695652173914</v>
      </c>
      <c r="MR69" s="158">
        <f t="shared" si="126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7"/>
        <v>0.82608695652173914</v>
      </c>
      <c r="MZ69" s="158">
        <f t="shared" si="128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9"/>
        <v>0.82608695652173914</v>
      </c>
      <c r="NH69" s="158">
        <f t="shared" si="130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1"/>
        <v>0.82608695652173914</v>
      </c>
      <c r="NP69" s="158">
        <f t="shared" si="132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3"/>
        <v>0.82608695652173914</v>
      </c>
      <c r="NX69" s="158">
        <f t="shared" si="134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5"/>
        <v>0.82608695652173914</v>
      </c>
      <c r="OF69" s="158">
        <f t="shared" si="136"/>
        <v>0</v>
      </c>
      <c r="OG69" s="157"/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7"/>
        <v>0.82608695652173914</v>
      </c>
      <c r="ON69" s="158">
        <f t="shared" si="138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9"/>
        <v>0.82608695652173914</v>
      </c>
      <c r="OV69" s="158">
        <f t="shared" si="140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1"/>
        <v>0.82608695652173914</v>
      </c>
      <c r="PD69" s="158">
        <f t="shared" si="142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3"/>
        <v>0.82608695652173914</v>
      </c>
      <c r="PL69" s="158">
        <f t="shared" si="144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5"/>
        <v>0.83695652173913049</v>
      </c>
      <c r="PT69" s="158">
        <f t="shared" si="146"/>
        <v>1.0869565217391353E-2</v>
      </c>
      <c r="PV69" s="157" t="s">
        <v>267</v>
      </c>
      <c r="PW69" s="157">
        <v>92</v>
      </c>
      <c r="PX69" s="157">
        <v>77</v>
      </c>
      <c r="PY69" s="157">
        <v>10</v>
      </c>
      <c r="PZ69" s="157">
        <v>5</v>
      </c>
      <c r="QA69" s="158">
        <f t="shared" si="147"/>
        <v>0.83695652173913049</v>
      </c>
      <c r="QB69" s="158">
        <f t="shared" si="148"/>
        <v>0</v>
      </c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6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7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8"/>
        <v>0</v>
      </c>
      <c r="AG70" s="2" t="s">
        <v>82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9"/>
        <v>0</v>
      </c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80"/>
        <v>0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1"/>
        <v>0</v>
      </c>
      <c r="BE70" s="2" t="s">
        <v>82</v>
      </c>
      <c r="BF70" s="2">
        <v>71</v>
      </c>
      <c r="BG70" s="2">
        <v>33</v>
      </c>
      <c r="BH70" s="2">
        <v>10</v>
      </c>
      <c r="BI70" s="2">
        <v>28</v>
      </c>
      <c r="BJ70" s="4">
        <v>0.46</v>
      </c>
      <c r="BK70" s="4">
        <f t="shared" si="82"/>
        <v>0</v>
      </c>
      <c r="BM70" s="2" t="s">
        <v>82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3"/>
        <v>0.46478873239436619</v>
      </c>
      <c r="BS70" s="4">
        <f t="shared" si="84"/>
        <v>4.7887323943661686E-3</v>
      </c>
      <c r="BU70" s="2" t="s">
        <v>82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5"/>
        <v>-4.7887323943661686E-3</v>
      </c>
      <c r="CC70" s="2" t="s">
        <v>82</v>
      </c>
      <c r="CD70" s="2">
        <v>71</v>
      </c>
      <c r="CE70" s="2">
        <v>33</v>
      </c>
      <c r="CF70" s="2">
        <v>10</v>
      </c>
      <c r="CG70" s="2">
        <v>28</v>
      </c>
      <c r="CH70" s="4">
        <v>0.46</v>
      </c>
      <c r="CI70" s="4">
        <f t="shared" si="86"/>
        <v>0</v>
      </c>
      <c r="CK70" s="2" t="s">
        <v>82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7"/>
        <v>0</v>
      </c>
      <c r="CS70" s="2" t="s">
        <v>82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8"/>
        <v>0</v>
      </c>
      <c r="DA70" s="2" t="s">
        <v>82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v>0</v>
      </c>
      <c r="DI70" s="2" t="s">
        <v>82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75"/>
        <v>-0.54</v>
      </c>
      <c r="DQ70" s="2" t="s">
        <v>82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9"/>
        <v>0</v>
      </c>
      <c r="DY70" s="2" t="s">
        <v>82</v>
      </c>
      <c r="DZ70" s="2">
        <v>71</v>
      </c>
      <c r="EA70" s="2">
        <v>33</v>
      </c>
      <c r="EB70" s="2">
        <v>10</v>
      </c>
      <c r="EC70" s="2">
        <v>28</v>
      </c>
      <c r="ED70" s="4">
        <f t="shared" si="90"/>
        <v>0.46478873239436619</v>
      </c>
      <c r="EE70" s="4">
        <f t="shared" si="91"/>
        <v>4.7887323943661686E-3</v>
      </c>
      <c r="EG70" s="139" t="s">
        <v>82</v>
      </c>
      <c r="EH70" s="139">
        <v>71</v>
      </c>
      <c r="EI70" s="139">
        <v>33</v>
      </c>
      <c r="EJ70" s="139">
        <v>10</v>
      </c>
      <c r="EK70" s="139">
        <v>28</v>
      </c>
      <c r="EL70" s="140">
        <v>0.46</v>
      </c>
      <c r="EM70" s="140">
        <v>0</v>
      </c>
      <c r="EN70" s="138"/>
      <c r="EO70" s="138" t="s">
        <v>82</v>
      </c>
      <c r="EP70" s="138">
        <v>71</v>
      </c>
      <c r="EQ70" s="138">
        <v>33</v>
      </c>
      <c r="ER70" s="138">
        <v>10</v>
      </c>
      <c r="ES70" s="138">
        <v>28</v>
      </c>
      <c r="ET70" s="143">
        <v>0.46</v>
      </c>
      <c r="EU70" s="140">
        <v>0</v>
      </c>
      <c r="EV70" s="130"/>
      <c r="EW70" s="156" t="s">
        <v>82</v>
      </c>
      <c r="EX70" s="156">
        <v>71</v>
      </c>
      <c r="EY70" s="156">
        <v>33</v>
      </c>
      <c r="EZ70" s="156">
        <v>10</v>
      </c>
      <c r="FA70" s="156">
        <v>28</v>
      </c>
      <c r="FB70" s="162">
        <v>0.46</v>
      </c>
      <c r="FC70" s="158">
        <f t="shared" si="92"/>
        <v>0</v>
      </c>
      <c r="FD70" s="157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3"/>
        <v>0</v>
      </c>
      <c r="FL70" s="157"/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4"/>
        <v>0</v>
      </c>
      <c r="FT70" s="157"/>
      <c r="FU70" s="156" t="s">
        <v>82</v>
      </c>
      <c r="FV70" s="156">
        <v>71</v>
      </c>
      <c r="FW70" s="156">
        <v>33</v>
      </c>
      <c r="FX70" s="156">
        <v>10</v>
      </c>
      <c r="FY70" s="156">
        <v>28</v>
      </c>
      <c r="FZ70" s="162">
        <v>0.46</v>
      </c>
      <c r="GA70" s="158">
        <f t="shared" si="95"/>
        <v>0</v>
      </c>
      <c r="GB70" s="157"/>
      <c r="GC70" s="156" t="s">
        <v>82</v>
      </c>
      <c r="GD70" s="156">
        <v>71</v>
      </c>
      <c r="GE70" s="156">
        <v>33</v>
      </c>
      <c r="GF70" s="156">
        <v>10</v>
      </c>
      <c r="GG70" s="156">
        <v>28</v>
      </c>
      <c r="GH70" s="162">
        <v>0.46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33</v>
      </c>
      <c r="GN70" s="156">
        <v>10</v>
      </c>
      <c r="GO70" s="156">
        <v>28</v>
      </c>
      <c r="GP70" s="162">
        <v>0.46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33</v>
      </c>
      <c r="GV70" s="156">
        <v>10</v>
      </c>
      <c r="GW70" s="156">
        <v>28</v>
      </c>
      <c r="GX70" s="162">
        <v>0.46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0</v>
      </c>
      <c r="HH70" s="157"/>
      <c r="HI70" s="157"/>
      <c r="HJ70" s="157"/>
      <c r="HK70" s="157"/>
      <c r="HL70" s="157"/>
      <c r="HM70" s="157"/>
      <c r="HO70" s="157"/>
      <c r="HP70" s="157"/>
      <c r="HQ70" s="157"/>
      <c r="HR70" s="157"/>
      <c r="HS70" s="157"/>
      <c r="HT70" s="157"/>
      <c r="HU70" s="158"/>
      <c r="HV70" s="157"/>
      <c r="HW70" s="157"/>
      <c r="HX70" s="157"/>
      <c r="HY70" s="157"/>
      <c r="HZ70" s="157"/>
      <c r="IA70" s="157"/>
      <c r="IB70" s="157"/>
      <c r="IC70" s="157"/>
      <c r="ID70" s="157"/>
      <c r="IE70" s="157"/>
      <c r="IF70" s="157"/>
      <c r="IG70" s="157"/>
      <c r="IH70" s="157"/>
      <c r="II70" s="157"/>
      <c r="IL70" s="157" t="s">
        <v>82</v>
      </c>
      <c r="IM70" s="157">
        <v>71</v>
      </c>
      <c r="IN70" s="157">
        <v>45</v>
      </c>
      <c r="IO70" s="157">
        <v>8</v>
      </c>
      <c r="IP70" s="157">
        <v>18</v>
      </c>
      <c r="IQ70" s="158">
        <f t="shared" si="100"/>
        <v>0.63380281690140849</v>
      </c>
      <c r="IR70" s="158">
        <f t="shared" si="101"/>
        <v>0.17380281690140847</v>
      </c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0</v>
      </c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s="157" t="s">
        <v>82</v>
      </c>
      <c r="JK70" s="157">
        <v>71</v>
      </c>
      <c r="JL70" s="157">
        <v>45</v>
      </c>
      <c r="JM70" s="157">
        <v>8</v>
      </c>
      <c r="JN70" s="157">
        <v>18</v>
      </c>
      <c r="JO70" s="158">
        <v>0.63</v>
      </c>
      <c r="JP70" s="158">
        <f t="shared" si="106"/>
        <v>-1.7887323943661992E-2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7"/>
        <v>0.63380281690140849</v>
      </c>
      <c r="JX70" s="158">
        <f t="shared" si="108"/>
        <v>-1.4084507042253502E-2</v>
      </c>
      <c r="JZ70" s="157" t="s">
        <v>82</v>
      </c>
      <c r="KA70" s="157">
        <v>71</v>
      </c>
      <c r="KB70" s="157">
        <v>45</v>
      </c>
      <c r="KC70" s="157">
        <v>8</v>
      </c>
      <c r="KD70" s="157">
        <v>18</v>
      </c>
      <c r="KE70" s="158">
        <f t="shared" si="109"/>
        <v>0.63380281690140849</v>
      </c>
      <c r="KF70" s="158">
        <f t="shared" si="110"/>
        <v>0</v>
      </c>
      <c r="KH70" s="157" t="s">
        <v>82</v>
      </c>
      <c r="KI70" s="157">
        <v>71</v>
      </c>
      <c r="KJ70" s="157">
        <v>45</v>
      </c>
      <c r="KK70" s="157">
        <v>8</v>
      </c>
      <c r="KL70" s="157">
        <v>18</v>
      </c>
      <c r="KM70" s="158">
        <f t="shared" si="111"/>
        <v>0.63380281690140849</v>
      </c>
      <c r="KN70" s="158">
        <f t="shared" si="112"/>
        <v>0</v>
      </c>
      <c r="KP70" s="157" t="s">
        <v>82</v>
      </c>
      <c r="KQ70" s="157">
        <v>71</v>
      </c>
      <c r="KR70" s="157">
        <v>45</v>
      </c>
      <c r="KS70" s="157">
        <v>8</v>
      </c>
      <c r="KT70" s="157">
        <v>18</v>
      </c>
      <c r="KU70" s="158">
        <f t="shared" si="113"/>
        <v>0.63380281690140849</v>
      </c>
      <c r="KV70" s="158">
        <f t="shared" si="114"/>
        <v>0</v>
      </c>
      <c r="KX70" s="157" t="s">
        <v>82</v>
      </c>
      <c r="KY70" s="157">
        <v>71</v>
      </c>
      <c r="KZ70" s="157">
        <v>45</v>
      </c>
      <c r="LA70" s="157">
        <v>8</v>
      </c>
      <c r="LB70" s="157">
        <v>18</v>
      </c>
      <c r="LC70" s="158">
        <f t="shared" si="115"/>
        <v>0.63380281690140849</v>
      </c>
      <c r="LD70" s="158">
        <f t="shared" si="116"/>
        <v>0</v>
      </c>
      <c r="LF70" s="157" t="s">
        <v>82</v>
      </c>
      <c r="LG70" s="157">
        <v>71</v>
      </c>
      <c r="LH70" s="157">
        <v>45</v>
      </c>
      <c r="LI70" s="157">
        <v>8</v>
      </c>
      <c r="LJ70" s="157">
        <v>18</v>
      </c>
      <c r="LK70" s="158">
        <f t="shared" si="117"/>
        <v>0.63380281690140849</v>
      </c>
      <c r="LL70" s="158">
        <f t="shared" si="118"/>
        <v>0</v>
      </c>
      <c r="LN70" s="157" t="s">
        <v>82</v>
      </c>
      <c r="LO70" s="157">
        <v>71</v>
      </c>
      <c r="LP70" s="157">
        <v>45</v>
      </c>
      <c r="LQ70" s="157">
        <v>8</v>
      </c>
      <c r="LR70" s="157">
        <v>18</v>
      </c>
      <c r="LS70" s="158">
        <f t="shared" si="119"/>
        <v>0.63380281690140849</v>
      </c>
      <c r="LT70" s="158">
        <f t="shared" si="120"/>
        <v>0</v>
      </c>
      <c r="LV70" s="157" t="s">
        <v>82</v>
      </c>
      <c r="LW70" s="157">
        <v>71</v>
      </c>
      <c r="LX70" s="157">
        <v>45</v>
      </c>
      <c r="LY70" s="157">
        <v>8</v>
      </c>
      <c r="LZ70" s="157">
        <v>18</v>
      </c>
      <c r="MA70" s="158">
        <f t="shared" si="121"/>
        <v>0.63380281690140849</v>
      </c>
      <c r="MB70" s="158">
        <f t="shared" si="122"/>
        <v>0</v>
      </c>
      <c r="MD70" s="157" t="s">
        <v>82</v>
      </c>
      <c r="ME70" s="157">
        <v>71</v>
      </c>
      <c r="MF70" s="157">
        <v>45</v>
      </c>
      <c r="MG70" s="157">
        <v>8</v>
      </c>
      <c r="MH70" s="157">
        <v>18</v>
      </c>
      <c r="MI70" s="158">
        <f t="shared" si="123"/>
        <v>0.63380281690140849</v>
      </c>
      <c r="MJ70" s="158">
        <f t="shared" si="124"/>
        <v>0</v>
      </c>
      <c r="ML70" s="157" t="s">
        <v>82</v>
      </c>
      <c r="MM70" s="157">
        <v>71</v>
      </c>
      <c r="MN70" s="157">
        <v>45</v>
      </c>
      <c r="MO70" s="157">
        <v>8</v>
      </c>
      <c r="MP70" s="157">
        <v>18</v>
      </c>
      <c r="MQ70" s="158">
        <f t="shared" si="125"/>
        <v>0.63380281690140849</v>
      </c>
      <c r="MR70" s="158">
        <f t="shared" si="126"/>
        <v>0</v>
      </c>
      <c r="MT70" s="157" t="s">
        <v>82</v>
      </c>
      <c r="MU70" s="157">
        <v>71</v>
      </c>
      <c r="MV70" s="157">
        <v>45</v>
      </c>
      <c r="MW70" s="157">
        <v>8</v>
      </c>
      <c r="MX70" s="157">
        <v>18</v>
      </c>
      <c r="MY70" s="158">
        <f t="shared" si="127"/>
        <v>0.63380281690140849</v>
      </c>
      <c r="MZ70" s="158">
        <f t="shared" si="128"/>
        <v>0</v>
      </c>
      <c r="NB70" s="157" t="s">
        <v>82</v>
      </c>
      <c r="NC70" s="157">
        <v>71</v>
      </c>
      <c r="ND70" s="157">
        <v>45</v>
      </c>
      <c r="NE70" s="157">
        <v>8</v>
      </c>
      <c r="NF70" s="157">
        <v>18</v>
      </c>
      <c r="NG70" s="158">
        <f t="shared" si="129"/>
        <v>0.63380281690140849</v>
      </c>
      <c r="NH70" s="158">
        <f t="shared" si="130"/>
        <v>0</v>
      </c>
      <c r="NJ70" s="157" t="s">
        <v>82</v>
      </c>
      <c r="NK70" s="157">
        <v>71</v>
      </c>
      <c r="NL70" s="157">
        <v>45</v>
      </c>
      <c r="NM70" s="157">
        <v>8</v>
      </c>
      <c r="NN70" s="157">
        <v>18</v>
      </c>
      <c r="NO70" s="158">
        <f t="shared" si="131"/>
        <v>0.63380281690140849</v>
      </c>
      <c r="NP70" s="158">
        <f t="shared" si="132"/>
        <v>0</v>
      </c>
      <c r="NR70" s="157" t="s">
        <v>82</v>
      </c>
      <c r="NS70" s="157">
        <v>71</v>
      </c>
      <c r="NT70" s="157">
        <v>45</v>
      </c>
      <c r="NU70" s="157">
        <v>8</v>
      </c>
      <c r="NV70" s="157">
        <v>18</v>
      </c>
      <c r="NW70" s="158">
        <f t="shared" si="133"/>
        <v>0.63380281690140849</v>
      </c>
      <c r="NX70" s="158">
        <f t="shared" si="134"/>
        <v>0</v>
      </c>
      <c r="NZ70" s="157" t="s">
        <v>82</v>
      </c>
      <c r="OA70" s="157">
        <v>71</v>
      </c>
      <c r="OB70" s="157">
        <v>45</v>
      </c>
      <c r="OC70" s="157">
        <v>8</v>
      </c>
      <c r="OD70" s="157">
        <v>18</v>
      </c>
      <c r="OE70" s="158">
        <f t="shared" si="135"/>
        <v>0.63380281690140849</v>
      </c>
      <c r="OF70" s="158">
        <f t="shared" si="136"/>
        <v>0</v>
      </c>
      <c r="OG70" s="157"/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7"/>
        <v>0.647887323943662</v>
      </c>
      <c r="ON70" s="158">
        <f t="shared" si="138"/>
        <v>1.4084507042253502E-2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9"/>
        <v>0.647887323943662</v>
      </c>
      <c r="OV70" s="158">
        <f t="shared" si="140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1"/>
        <v>0.647887323943662</v>
      </c>
      <c r="PD70" s="158">
        <f t="shared" si="142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3"/>
        <v>0.647887323943662</v>
      </c>
      <c r="PL70" s="158">
        <f t="shared" si="144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5"/>
        <v>0.647887323943662</v>
      </c>
      <c r="PT70" s="158">
        <f t="shared" si="146"/>
        <v>0</v>
      </c>
      <c r="PV70" s="157" t="s">
        <v>82</v>
      </c>
      <c r="PW70" s="157">
        <v>71</v>
      </c>
      <c r="PX70" s="157">
        <v>45</v>
      </c>
      <c r="PY70" s="157">
        <v>8</v>
      </c>
      <c r="PZ70" s="157">
        <v>18</v>
      </c>
      <c r="QA70" s="158">
        <f t="shared" si="147"/>
        <v>0.63380281690140849</v>
      </c>
      <c r="QB70" s="158">
        <f t="shared" si="148"/>
        <v>-1.4084507042253502E-2</v>
      </c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6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9"/>
        <v>0</v>
      </c>
      <c r="AO71" s="2" t="s">
        <v>86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80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1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2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3"/>
        <v>0.99639639639639643</v>
      </c>
      <c r="BS71" s="4">
        <f t="shared" si="84"/>
        <v>-3.6036036036035668E-3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5"/>
        <v>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6"/>
        <v>0</v>
      </c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7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8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75"/>
        <v>5.0000000000000044E-2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9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f t="shared" si="90"/>
        <v>0.99639639639639643</v>
      </c>
      <c r="EE71" s="4">
        <f t="shared" si="91"/>
        <v>-3.6036036036035668E-3</v>
      </c>
      <c r="EG71" s="139" t="s">
        <v>86</v>
      </c>
      <c r="EH71" s="139">
        <v>555</v>
      </c>
      <c r="EI71" s="139">
        <v>553</v>
      </c>
      <c r="EJ71" s="139">
        <v>2</v>
      </c>
      <c r="EK71" s="139">
        <v>0</v>
      </c>
      <c r="EL71" s="140">
        <v>1</v>
      </c>
      <c r="EM71" s="140">
        <v>0</v>
      </c>
      <c r="EN71" s="138"/>
      <c r="EO71" s="138" t="s">
        <v>86</v>
      </c>
      <c r="EP71" s="138">
        <v>555</v>
      </c>
      <c r="EQ71" s="138">
        <v>553</v>
      </c>
      <c r="ER71" s="138">
        <v>2</v>
      </c>
      <c r="ES71" s="138">
        <v>0</v>
      </c>
      <c r="ET71" s="143">
        <v>1</v>
      </c>
      <c r="EU71" s="140">
        <v>0</v>
      </c>
      <c r="EV71" s="130"/>
      <c r="EW71" s="156" t="s">
        <v>86</v>
      </c>
      <c r="EX71" s="156">
        <v>555</v>
      </c>
      <c r="EY71" s="156">
        <v>553</v>
      </c>
      <c r="EZ71" s="156">
        <v>2</v>
      </c>
      <c r="FA71" s="156">
        <v>0</v>
      </c>
      <c r="FB71" s="162">
        <v>1</v>
      </c>
      <c r="FC71" s="158">
        <f t="shared" si="92"/>
        <v>0</v>
      </c>
      <c r="FD71" s="157"/>
      <c r="FE71" s="156" t="s">
        <v>86</v>
      </c>
      <c r="FF71" s="156">
        <v>160</v>
      </c>
      <c r="FG71" s="156">
        <v>0</v>
      </c>
      <c r="FH71" s="156">
        <v>0</v>
      </c>
      <c r="FI71" s="156">
        <v>160</v>
      </c>
      <c r="FJ71" s="162">
        <v>0</v>
      </c>
      <c r="FK71" s="158">
        <f t="shared" si="93"/>
        <v>-1</v>
      </c>
      <c r="FL71" s="157" t="s">
        <v>119</v>
      </c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4"/>
        <v>0</v>
      </c>
      <c r="FT71" s="157"/>
      <c r="FU71" s="156" t="s">
        <v>86</v>
      </c>
      <c r="FV71" s="156">
        <v>480</v>
      </c>
      <c r="FW71" s="156">
        <v>0</v>
      </c>
      <c r="FX71" s="156">
        <v>0</v>
      </c>
      <c r="FY71" s="156">
        <v>480</v>
      </c>
      <c r="FZ71" s="162">
        <v>0</v>
      </c>
      <c r="GA71" s="158">
        <f t="shared" si="95"/>
        <v>0</v>
      </c>
      <c r="GB71" s="157"/>
      <c r="GC71" s="156" t="s">
        <v>86</v>
      </c>
      <c r="GD71" s="156">
        <v>160</v>
      </c>
      <c r="GE71" s="156">
        <v>0</v>
      </c>
      <c r="GF71" s="156">
        <v>0</v>
      </c>
      <c r="GG71" s="156">
        <v>160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O71" s="157"/>
      <c r="HP71" s="157"/>
      <c r="HQ71" s="157"/>
      <c r="HR71" s="157"/>
      <c r="HS71" s="157"/>
      <c r="HT71" s="157"/>
      <c r="HU71" s="158"/>
      <c r="HV71" s="157"/>
      <c r="HW71" s="157"/>
      <c r="HX71" s="157"/>
      <c r="HY71" s="157"/>
      <c r="HZ71" s="157"/>
      <c r="IA71" s="157"/>
      <c r="IB71" s="157"/>
      <c r="IC71" s="157"/>
      <c r="ID71" s="157"/>
      <c r="IE71" s="157"/>
      <c r="IF71" s="157"/>
      <c r="IG71" s="157"/>
      <c r="IH71" s="157"/>
      <c r="II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s="157" t="s">
        <v>86</v>
      </c>
      <c r="JK71" s="157">
        <v>1497</v>
      </c>
      <c r="JL71" s="157">
        <v>1369</v>
      </c>
      <c r="JM71" s="157">
        <v>128</v>
      </c>
      <c r="JN71" s="157">
        <v>0</v>
      </c>
      <c r="JO71" s="158">
        <v>0.91</v>
      </c>
      <c r="JP71" s="158">
        <f t="shared" si="106"/>
        <v>0.88798569069895439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7"/>
        <v>0.91449565798263188</v>
      </c>
      <c r="JX71" s="158">
        <f t="shared" si="108"/>
        <v>0.89248134868158624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9"/>
        <v>0.91449565798263188</v>
      </c>
      <c r="KF71" s="158">
        <f t="shared" si="110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1"/>
        <v>0.91449565798263188</v>
      </c>
      <c r="KN71" s="158">
        <f t="shared" si="112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3"/>
        <v>0.91449565798263188</v>
      </c>
      <c r="KV71" s="158">
        <f t="shared" si="114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5"/>
        <v>0.91449565798263188</v>
      </c>
      <c r="LD71" s="158">
        <f t="shared" si="116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7"/>
        <v>0.91449565798263188</v>
      </c>
      <c r="LL71" s="158">
        <f t="shared" si="118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9"/>
        <v>0.91449565798263188</v>
      </c>
      <c r="LT71" s="158">
        <f t="shared" si="120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1"/>
        <v>0.91449565798263188</v>
      </c>
      <c r="MB71" s="158">
        <f t="shared" si="122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3"/>
        <v>0.91449565798263188</v>
      </c>
      <c r="MJ71" s="158">
        <f t="shared" si="124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5"/>
        <v>0.91449565798263188</v>
      </c>
      <c r="MR71" s="158">
        <f t="shared" si="126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7"/>
        <v>0.91449565798263188</v>
      </c>
      <c r="MZ71" s="158">
        <f t="shared" si="128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9"/>
        <v>0.91449565798263188</v>
      </c>
      <c r="NH71" s="158">
        <f t="shared" si="130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1"/>
        <v>0.91449565798263188</v>
      </c>
      <c r="NP71" s="158">
        <f t="shared" si="132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3"/>
        <v>0.91449565798263188</v>
      </c>
      <c r="NX71" s="158">
        <f t="shared" si="134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5"/>
        <v>0.82534869617950268</v>
      </c>
      <c r="OF71" s="158">
        <f t="shared" si="136"/>
        <v>-8.9146961803129199E-2</v>
      </c>
      <c r="OG71" s="157"/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7"/>
        <v>0.82534869617950268</v>
      </c>
      <c r="ON71" s="158">
        <f t="shared" si="138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9"/>
        <v>0.82534869617950268</v>
      </c>
      <c r="OV71" s="158">
        <f t="shared" si="140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1"/>
        <v>0.82534869617950268</v>
      </c>
      <c r="PD71" s="158">
        <f t="shared" si="142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3"/>
        <v>0.82534869617950268</v>
      </c>
      <c r="PL71" s="158">
        <f t="shared" si="144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5"/>
        <v>0.90054578532443907</v>
      </c>
      <c r="PT71" s="158">
        <f t="shared" si="146"/>
        <v>7.5197089144936391E-2</v>
      </c>
      <c r="PV71" s="157" t="s">
        <v>86</v>
      </c>
      <c r="PW71" s="157">
        <v>1649</v>
      </c>
      <c r="PX71" s="157">
        <v>1485</v>
      </c>
      <c r="PY71" s="157">
        <v>131</v>
      </c>
      <c r="PZ71" s="157">
        <v>33</v>
      </c>
      <c r="QA71" s="158">
        <f t="shared" si="147"/>
        <v>0.90054578532443907</v>
      </c>
      <c r="QB71" s="158">
        <f t="shared" si="148"/>
        <v>0</v>
      </c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6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9"/>
        <v>0</v>
      </c>
      <c r="AO72" s="2" t="s">
        <v>83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80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1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2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3"/>
        <v>0.95454545454545459</v>
      </c>
      <c r="BS72" s="4">
        <f t="shared" si="84"/>
        <v>4.5454545454546302E-3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5"/>
        <v>-4.5454545454546302E-3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6"/>
        <v>0</v>
      </c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7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8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75"/>
        <v>0.1399999999999999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9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f t="shared" si="90"/>
        <v>0.95454545454545459</v>
      </c>
      <c r="EE72" s="4">
        <f t="shared" si="91"/>
        <v>4.5454545454546302E-3</v>
      </c>
      <c r="EG72" s="139" t="s">
        <v>83</v>
      </c>
      <c r="EH72" s="139">
        <v>22</v>
      </c>
      <c r="EI72" s="139">
        <v>21</v>
      </c>
      <c r="EJ72" s="139">
        <v>1</v>
      </c>
      <c r="EK72" s="139">
        <v>0</v>
      </c>
      <c r="EL72" s="140">
        <v>0.95</v>
      </c>
      <c r="EM72" s="140">
        <v>0</v>
      </c>
      <c r="EN72" s="138"/>
      <c r="EO72" s="138" t="s">
        <v>83</v>
      </c>
      <c r="EP72" s="138">
        <v>22</v>
      </c>
      <c r="EQ72" s="138">
        <v>21</v>
      </c>
      <c r="ER72" s="138">
        <v>1</v>
      </c>
      <c r="ES72" s="138">
        <v>0</v>
      </c>
      <c r="ET72" s="143">
        <v>0.95</v>
      </c>
      <c r="EU72" s="140">
        <v>0</v>
      </c>
      <c r="EV72" s="130"/>
      <c r="EW72" s="156" t="s">
        <v>83</v>
      </c>
      <c r="EX72" s="156">
        <v>22</v>
      </c>
      <c r="EY72" s="156">
        <v>21</v>
      </c>
      <c r="EZ72" s="156">
        <v>1</v>
      </c>
      <c r="FA72" s="156">
        <v>0</v>
      </c>
      <c r="FB72" s="162">
        <v>0.95</v>
      </c>
      <c r="FC72" s="158">
        <f t="shared" si="92"/>
        <v>0</v>
      </c>
      <c r="FD72" s="157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3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4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95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O72" s="157"/>
      <c r="HP72" s="157"/>
      <c r="HQ72" s="157"/>
      <c r="HR72" s="157"/>
      <c r="HS72" s="157"/>
      <c r="HT72" s="157"/>
      <c r="HU72" s="158"/>
      <c r="HV72" s="157"/>
      <c r="HW72" s="157"/>
      <c r="HX72" s="157"/>
      <c r="HY72" s="157"/>
      <c r="HZ72" s="157"/>
      <c r="IA72" s="157"/>
      <c r="IB72" s="157"/>
      <c r="IC72" s="157"/>
      <c r="ID72" s="157"/>
      <c r="IE72" s="157"/>
      <c r="IF72" s="157"/>
      <c r="IG72" s="157"/>
      <c r="IH72" s="157"/>
      <c r="II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s="157" t="s">
        <v>83</v>
      </c>
      <c r="JK72" s="157">
        <v>22</v>
      </c>
      <c r="JL72" s="157">
        <v>21</v>
      </c>
      <c r="JM72" s="157">
        <v>1</v>
      </c>
      <c r="JN72" s="157">
        <v>0</v>
      </c>
      <c r="JO72" s="158">
        <v>0.95</v>
      </c>
      <c r="JP72" s="158">
        <f t="shared" si="106"/>
        <v>-4.5454545454546302E-3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7"/>
        <v>0.95454545454545459</v>
      </c>
      <c r="JX72" s="158">
        <f t="shared" si="108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9"/>
        <v>0.95454545454545459</v>
      </c>
      <c r="KF72" s="158">
        <f t="shared" si="110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1"/>
        <v>0.95454545454545459</v>
      </c>
      <c r="KN72" s="158">
        <f t="shared" si="112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3"/>
        <v>0.95454545454545459</v>
      </c>
      <c r="KV72" s="158">
        <f t="shared" si="114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5"/>
        <v>0.95454545454545459</v>
      </c>
      <c r="LD72" s="158">
        <f t="shared" si="116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7"/>
        <v>0.95454545454545459</v>
      </c>
      <c r="LL72" s="158">
        <f t="shared" si="118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9"/>
        <v>0.95454545454545459</v>
      </c>
      <c r="LT72" s="158">
        <f t="shared" si="120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1"/>
        <v>0.95454545454545459</v>
      </c>
      <c r="MB72" s="158">
        <f t="shared" si="122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3"/>
        <v>0.95454545454545459</v>
      </c>
      <c r="MJ72" s="158">
        <f t="shared" si="124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5"/>
        <v>0.95454545454545459</v>
      </c>
      <c r="MR72" s="158">
        <f t="shared" si="126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7"/>
        <v>0.95454545454545459</v>
      </c>
      <c r="MZ72" s="158">
        <f t="shared" si="128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9"/>
        <v>0.95454545454545459</v>
      </c>
      <c r="NH72" s="158">
        <f t="shared" si="130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1"/>
        <v>0.95454545454545459</v>
      </c>
      <c r="NP72" s="158">
        <f t="shared" si="132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3"/>
        <v>0.95454545454545459</v>
      </c>
      <c r="NX72" s="158">
        <f t="shared" si="134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5"/>
        <v>0.95454545454545459</v>
      </c>
      <c r="OF72" s="158">
        <f t="shared" si="136"/>
        <v>0</v>
      </c>
      <c r="OG72" s="157"/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7"/>
        <v>0.95454545454545459</v>
      </c>
      <c r="ON72" s="158">
        <f t="shared" si="138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9"/>
        <v>0.95454545454545459</v>
      </c>
      <c r="OV72" s="158">
        <f t="shared" si="140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1"/>
        <v>0.95454545454545459</v>
      </c>
      <c r="PD72" s="158">
        <f t="shared" si="142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3"/>
        <v>0.95454545454545459</v>
      </c>
      <c r="PL72" s="158">
        <f t="shared" si="144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5"/>
        <v>0.95454545454545459</v>
      </c>
      <c r="PT72" s="158">
        <f t="shared" si="146"/>
        <v>0</v>
      </c>
      <c r="PV72" s="157" t="s">
        <v>83</v>
      </c>
      <c r="PW72" s="157">
        <v>22</v>
      </c>
      <c r="PX72" s="157">
        <v>21</v>
      </c>
      <c r="PY72" s="157">
        <v>1</v>
      </c>
      <c r="PZ72" s="157">
        <v>0</v>
      </c>
      <c r="QA72" s="158">
        <f t="shared" si="147"/>
        <v>0.95454545454545459</v>
      </c>
      <c r="QB72" s="158">
        <f t="shared" si="148"/>
        <v>0</v>
      </c>
    </row>
    <row r="73" spans="1:444" ht="15">
      <c r="A73" s="2" t="s">
        <v>84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6"/>
        <v>0</v>
      </c>
      <c r="Q73" s="2" t="s">
        <v>84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7"/>
        <v>0</v>
      </c>
      <c r="Y73" s="2" t="s">
        <v>84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8"/>
        <v>0</v>
      </c>
      <c r="AG73" s="2" t="s">
        <v>84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9"/>
        <v>0</v>
      </c>
      <c r="AO73" s="2" t="s">
        <v>84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80"/>
        <v>0</v>
      </c>
      <c r="AW73" s="2" t="s">
        <v>84</v>
      </c>
      <c r="AX73" s="2">
        <v>135</v>
      </c>
      <c r="AY73" s="2">
        <v>110</v>
      </c>
      <c r="AZ73" s="2">
        <v>11</v>
      </c>
      <c r="BA73" s="7">
        <v>14</v>
      </c>
      <c r="BB73" s="4">
        <v>0.81</v>
      </c>
      <c r="BC73" s="4">
        <f t="shared" si="81"/>
        <v>-1.9999999999999907E-2</v>
      </c>
      <c r="BE73" s="2" t="s">
        <v>84</v>
      </c>
      <c r="BF73" s="2">
        <v>135</v>
      </c>
      <c r="BG73" s="2">
        <v>110</v>
      </c>
      <c r="BH73" s="2">
        <v>11</v>
      </c>
      <c r="BI73" s="7">
        <v>14</v>
      </c>
      <c r="BJ73" s="4">
        <v>0.81</v>
      </c>
      <c r="BK73" s="4">
        <f t="shared" si="82"/>
        <v>0</v>
      </c>
      <c r="BM73" s="2" t="s">
        <v>84</v>
      </c>
      <c r="BN73" s="2">
        <v>135</v>
      </c>
      <c r="BO73" s="2">
        <v>110</v>
      </c>
      <c r="BP73" s="2">
        <v>11</v>
      </c>
      <c r="BQ73" s="7">
        <v>14</v>
      </c>
      <c r="BR73" s="4">
        <f t="shared" si="83"/>
        <v>0.81481481481481477</v>
      </c>
      <c r="BS73" s="4">
        <f t="shared" si="84"/>
        <v>4.8148148148147163E-3</v>
      </c>
      <c r="BU73" s="2" t="s">
        <v>84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5"/>
        <v>-4.8148148148147163E-3</v>
      </c>
      <c r="CC73" s="2" t="s">
        <v>84</v>
      </c>
      <c r="CD73" s="2">
        <v>135</v>
      </c>
      <c r="CE73" s="2">
        <v>110</v>
      </c>
      <c r="CF73" s="2">
        <v>11</v>
      </c>
      <c r="CG73" s="2">
        <v>14</v>
      </c>
      <c r="CH73" s="4">
        <v>0.81</v>
      </c>
      <c r="CI73" s="4">
        <f t="shared" si="86"/>
        <v>0</v>
      </c>
      <c r="CK73" s="2" t="s">
        <v>84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7"/>
        <v>9.9999999999998979E-3</v>
      </c>
      <c r="CS73" s="2" t="s">
        <v>84</v>
      </c>
      <c r="CT73" s="2">
        <v>135</v>
      </c>
      <c r="CU73" s="2">
        <v>110</v>
      </c>
      <c r="CV73" s="2">
        <v>11</v>
      </c>
      <c r="CW73" s="7">
        <v>14</v>
      </c>
      <c r="CX73" s="4">
        <v>0.81</v>
      </c>
      <c r="CY73" s="4">
        <f t="shared" si="88"/>
        <v>-9.9999999999998979E-3</v>
      </c>
      <c r="CZ73" s="2" t="s">
        <v>204</v>
      </c>
      <c r="DA73" s="2" t="s">
        <v>84</v>
      </c>
      <c r="DB73" s="2">
        <v>135</v>
      </c>
      <c r="DC73" s="2">
        <v>110</v>
      </c>
      <c r="DD73" s="2">
        <v>11</v>
      </c>
      <c r="DE73" s="2">
        <v>14</v>
      </c>
      <c r="DF73" s="4">
        <v>0.81</v>
      </c>
      <c r="DG73" s="4">
        <v>0</v>
      </c>
      <c r="DI73" s="2" t="s">
        <v>84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 t="e">
        <f>DN73-#REF!</f>
        <v>#REF!</v>
      </c>
      <c r="DQ73" s="2" t="s">
        <v>84</v>
      </c>
      <c r="DR73" s="2">
        <v>135</v>
      </c>
      <c r="DS73" s="2">
        <v>111</v>
      </c>
      <c r="DT73" s="2">
        <v>10</v>
      </c>
      <c r="DU73" s="2">
        <v>14</v>
      </c>
      <c r="DV73" s="4">
        <v>0.82</v>
      </c>
      <c r="DW73" s="4">
        <f t="shared" si="89"/>
        <v>9.9999999999998979E-3</v>
      </c>
      <c r="DY73" s="2" t="s">
        <v>84</v>
      </c>
      <c r="DZ73" s="2">
        <v>135</v>
      </c>
      <c r="EA73" s="2">
        <v>111</v>
      </c>
      <c r="EB73" s="2">
        <v>11</v>
      </c>
      <c r="EC73" s="2">
        <v>13</v>
      </c>
      <c r="ED73" s="4">
        <f t="shared" si="90"/>
        <v>0.82222222222222219</v>
      </c>
      <c r="EE73" s="4">
        <f t="shared" si="91"/>
        <v>2.2222222222222365E-3</v>
      </c>
      <c r="EG73" s="139" t="s">
        <v>84</v>
      </c>
      <c r="EH73" s="139">
        <v>135</v>
      </c>
      <c r="EI73" s="139">
        <v>110</v>
      </c>
      <c r="EJ73" s="139">
        <v>11</v>
      </c>
      <c r="EK73" s="139">
        <v>14</v>
      </c>
      <c r="EL73" s="140">
        <v>0.81</v>
      </c>
      <c r="EM73" s="140">
        <v>-9.9999999999998979E-3</v>
      </c>
      <c r="EN73" s="139" t="s">
        <v>119</v>
      </c>
      <c r="EO73" s="138" t="s">
        <v>84</v>
      </c>
      <c r="EP73" s="138">
        <v>135</v>
      </c>
      <c r="EQ73" s="138">
        <v>110</v>
      </c>
      <c r="ER73" s="138">
        <v>11</v>
      </c>
      <c r="ES73" s="138">
        <v>14</v>
      </c>
      <c r="ET73" s="143">
        <v>0.81</v>
      </c>
      <c r="EU73" s="140">
        <v>0</v>
      </c>
      <c r="EV73" s="130"/>
      <c r="EW73" s="156" t="s">
        <v>84</v>
      </c>
      <c r="EX73" s="156">
        <v>135</v>
      </c>
      <c r="EY73" s="156">
        <v>110</v>
      </c>
      <c r="EZ73" s="156">
        <v>11</v>
      </c>
      <c r="FA73" s="156">
        <v>14</v>
      </c>
      <c r="FB73" s="162">
        <v>0.81</v>
      </c>
      <c r="FC73" s="158">
        <f t="shared" si="92"/>
        <v>0</v>
      </c>
      <c r="FD73" s="157"/>
      <c r="FE73" s="156" t="s">
        <v>84</v>
      </c>
      <c r="FF73" s="156">
        <v>134</v>
      </c>
      <c r="FG73" s="156">
        <v>112</v>
      </c>
      <c r="FH73" s="156">
        <v>12</v>
      </c>
      <c r="FI73" s="156">
        <v>10</v>
      </c>
      <c r="FJ73" s="162">
        <v>0.84</v>
      </c>
      <c r="FK73" s="158">
        <f t="shared" si="93"/>
        <v>2.9999999999999916E-2</v>
      </c>
      <c r="FL73" s="157"/>
      <c r="FM73" s="156" t="s">
        <v>84</v>
      </c>
      <c r="FN73" s="156">
        <v>134</v>
      </c>
      <c r="FO73" s="156">
        <v>111</v>
      </c>
      <c r="FP73" s="156">
        <v>12</v>
      </c>
      <c r="FQ73" s="156">
        <v>11</v>
      </c>
      <c r="FR73" s="162">
        <v>0.83</v>
      </c>
      <c r="FS73" s="158">
        <f t="shared" si="94"/>
        <v>-1.0000000000000009E-2</v>
      </c>
      <c r="FT73" s="157" t="s">
        <v>119</v>
      </c>
      <c r="FU73" s="156" t="s">
        <v>84</v>
      </c>
      <c r="FV73" s="156">
        <v>134</v>
      </c>
      <c r="FW73" s="156">
        <v>111</v>
      </c>
      <c r="FX73" s="156">
        <v>12</v>
      </c>
      <c r="FY73" s="156">
        <v>11</v>
      </c>
      <c r="FZ73" s="162">
        <v>0.83</v>
      </c>
      <c r="GA73" s="158">
        <f t="shared" si="95"/>
        <v>0</v>
      </c>
      <c r="GB73" s="157"/>
      <c r="GC73" s="156" t="s">
        <v>84</v>
      </c>
      <c r="GD73" s="156">
        <v>134</v>
      </c>
      <c r="GE73" s="156">
        <v>109</v>
      </c>
      <c r="GF73" s="156">
        <v>12</v>
      </c>
      <c r="GG73" s="156">
        <v>13</v>
      </c>
      <c r="GH73" s="162">
        <v>0.81</v>
      </c>
      <c r="GI73" s="158">
        <f t="shared" si="96"/>
        <v>-1.9999999999999907E-2</v>
      </c>
      <c r="GJ73" s="157" t="s">
        <v>119</v>
      </c>
      <c r="GK73" s="156" t="s">
        <v>84</v>
      </c>
      <c r="GL73" s="156">
        <v>134</v>
      </c>
      <c r="GM73" s="156">
        <v>109</v>
      </c>
      <c r="GN73" s="156">
        <v>12</v>
      </c>
      <c r="GO73" s="156">
        <v>13</v>
      </c>
      <c r="GP73" s="162">
        <v>0.81</v>
      </c>
      <c r="GQ73" s="158">
        <f t="shared" si="97"/>
        <v>0</v>
      </c>
      <c r="GR73" s="157" t="s">
        <v>119</v>
      </c>
      <c r="GS73" s="156" t="s">
        <v>84</v>
      </c>
      <c r="GT73" s="156">
        <v>134</v>
      </c>
      <c r="GU73" s="156">
        <v>109</v>
      </c>
      <c r="GV73" s="156">
        <v>12</v>
      </c>
      <c r="GW73" s="156">
        <v>13</v>
      </c>
      <c r="GX73" s="162">
        <v>0.81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109</v>
      </c>
      <c r="HD73" s="156">
        <v>12</v>
      </c>
      <c r="HE73" s="156">
        <v>13</v>
      </c>
      <c r="HF73" s="162">
        <v>0.81</v>
      </c>
      <c r="HG73" s="158">
        <f t="shared" si="99"/>
        <v>0</v>
      </c>
      <c r="HH73" s="157" t="s">
        <v>119</v>
      </c>
      <c r="HI73" s="157"/>
      <c r="HJ73" s="157"/>
      <c r="HK73" s="157"/>
      <c r="HL73" s="157"/>
      <c r="HM73" s="157"/>
      <c r="HO73" s="157"/>
      <c r="HP73" s="157"/>
      <c r="HQ73" s="157"/>
      <c r="HR73" s="157"/>
      <c r="HS73" s="157"/>
      <c r="HT73" s="157"/>
      <c r="HU73" s="158"/>
      <c r="HV73" s="157"/>
      <c r="HW73" s="157"/>
      <c r="HX73" s="157"/>
      <c r="HY73" s="157"/>
      <c r="HZ73" s="157"/>
      <c r="IA73" s="157"/>
      <c r="IB73" s="157"/>
      <c r="IC73" s="157"/>
      <c r="ID73" s="157"/>
      <c r="IE73" s="157"/>
      <c r="IF73" s="157"/>
      <c r="IG73" s="157"/>
      <c r="IH73" s="157"/>
      <c r="II73" s="157"/>
      <c r="IL73" s="157" t="s">
        <v>84</v>
      </c>
      <c r="IM73" s="157">
        <v>134</v>
      </c>
      <c r="IN73" s="157">
        <v>105</v>
      </c>
      <c r="IO73" s="157">
        <v>15</v>
      </c>
      <c r="IP73" s="157">
        <v>14</v>
      </c>
      <c r="IQ73" s="158">
        <f t="shared" si="100"/>
        <v>0.78358208955223885</v>
      </c>
      <c r="IR73" s="158">
        <f t="shared" si="101"/>
        <v>-2.6417910447761206E-2</v>
      </c>
      <c r="IT73" s="157" t="s">
        <v>84</v>
      </c>
      <c r="IU73" s="157">
        <v>134</v>
      </c>
      <c r="IV73" s="157">
        <v>106</v>
      </c>
      <c r="IW73" s="157">
        <v>15</v>
      </c>
      <c r="IX73" s="157">
        <v>13</v>
      </c>
      <c r="IY73" s="158">
        <f t="shared" si="102"/>
        <v>0.79104477611940294</v>
      </c>
      <c r="IZ73" s="158">
        <f t="shared" si="103"/>
        <v>7.4626865671640896E-3</v>
      </c>
      <c r="JB73" s="157" t="s">
        <v>84</v>
      </c>
      <c r="JC73" s="157">
        <v>134</v>
      </c>
      <c r="JD73" s="157">
        <v>106</v>
      </c>
      <c r="JE73" s="157">
        <v>15</v>
      </c>
      <c r="JF73" s="157">
        <v>13</v>
      </c>
      <c r="JG73" s="158">
        <f t="shared" si="104"/>
        <v>0.79104477611940294</v>
      </c>
      <c r="JH73" s="158">
        <f t="shared" si="105"/>
        <v>0</v>
      </c>
      <c r="JJ73" s="157" t="s">
        <v>84</v>
      </c>
      <c r="JK73" s="157">
        <v>134</v>
      </c>
      <c r="JL73" s="157">
        <v>0</v>
      </c>
      <c r="JM73" s="157">
        <v>0</v>
      </c>
      <c r="JN73" s="157">
        <v>134</v>
      </c>
      <c r="JO73" s="158">
        <v>0</v>
      </c>
      <c r="JP73" s="158">
        <f t="shared" si="106"/>
        <v>-0.79104477611940294</v>
      </c>
      <c r="JR73" s="157" t="s">
        <v>84</v>
      </c>
      <c r="JS73" s="157">
        <v>134</v>
      </c>
      <c r="JT73" s="157">
        <v>108</v>
      </c>
      <c r="JU73" s="157">
        <v>15</v>
      </c>
      <c r="JV73" s="157">
        <v>11</v>
      </c>
      <c r="JW73" s="158">
        <f t="shared" si="107"/>
        <v>0.80597014925373134</v>
      </c>
      <c r="JX73" s="158">
        <f t="shared" si="108"/>
        <v>1.4925373134328401E-2</v>
      </c>
      <c r="JZ73" s="157" t="s">
        <v>84</v>
      </c>
      <c r="KA73" s="157">
        <v>134</v>
      </c>
      <c r="KB73" s="157">
        <v>108</v>
      </c>
      <c r="KC73" s="157">
        <v>15</v>
      </c>
      <c r="KD73" s="157">
        <v>11</v>
      </c>
      <c r="KE73" s="158">
        <f t="shared" si="109"/>
        <v>0.80597014925373134</v>
      </c>
      <c r="KF73" s="158">
        <f t="shared" si="110"/>
        <v>0</v>
      </c>
      <c r="KH73" s="157" t="s">
        <v>84</v>
      </c>
      <c r="KI73" s="157">
        <v>134</v>
      </c>
      <c r="KJ73" s="157">
        <v>112</v>
      </c>
      <c r="KK73" s="157">
        <v>12</v>
      </c>
      <c r="KL73" s="157">
        <v>10</v>
      </c>
      <c r="KM73" s="158">
        <f t="shared" si="111"/>
        <v>0.83582089552238803</v>
      </c>
      <c r="KN73" s="158">
        <f t="shared" si="112"/>
        <v>2.9850746268656692E-2</v>
      </c>
      <c r="KP73" s="157" t="s">
        <v>84</v>
      </c>
      <c r="KQ73" s="157">
        <v>134</v>
      </c>
      <c r="KR73" s="157">
        <v>112</v>
      </c>
      <c r="KS73" s="157">
        <v>12</v>
      </c>
      <c r="KT73" s="157">
        <v>10</v>
      </c>
      <c r="KU73" s="158">
        <f t="shared" si="113"/>
        <v>0.83582089552238803</v>
      </c>
      <c r="KV73" s="158">
        <f t="shared" si="114"/>
        <v>0</v>
      </c>
      <c r="KX73" s="157" t="s">
        <v>84</v>
      </c>
      <c r="KY73" s="157">
        <v>134</v>
      </c>
      <c r="KZ73" s="157">
        <v>112</v>
      </c>
      <c r="LA73" s="157">
        <v>12</v>
      </c>
      <c r="LB73" s="157">
        <v>10</v>
      </c>
      <c r="LC73" s="158">
        <f t="shared" si="115"/>
        <v>0.83582089552238803</v>
      </c>
      <c r="LD73" s="158">
        <f t="shared" si="116"/>
        <v>0</v>
      </c>
      <c r="LF73" s="157" t="s">
        <v>84</v>
      </c>
      <c r="LG73" s="157">
        <v>134</v>
      </c>
      <c r="LH73" s="157">
        <v>112</v>
      </c>
      <c r="LI73" s="157">
        <v>12</v>
      </c>
      <c r="LJ73" s="157">
        <v>10</v>
      </c>
      <c r="LK73" s="158">
        <f t="shared" si="117"/>
        <v>0.83582089552238803</v>
      </c>
      <c r="LL73" s="158">
        <f t="shared" si="118"/>
        <v>0</v>
      </c>
      <c r="LN73" s="157" t="s">
        <v>84</v>
      </c>
      <c r="LO73" s="157">
        <v>134</v>
      </c>
      <c r="LP73" s="157">
        <v>112</v>
      </c>
      <c r="LQ73" s="157">
        <v>12</v>
      </c>
      <c r="LR73" s="157">
        <v>10</v>
      </c>
      <c r="LS73" s="158">
        <f t="shared" si="119"/>
        <v>0.83582089552238803</v>
      </c>
      <c r="LT73" s="158">
        <f t="shared" si="120"/>
        <v>0</v>
      </c>
      <c r="LV73" s="157" t="s">
        <v>84</v>
      </c>
      <c r="LW73" s="157">
        <v>134</v>
      </c>
      <c r="LX73" s="157">
        <v>112</v>
      </c>
      <c r="LY73" s="157">
        <v>12</v>
      </c>
      <c r="LZ73" s="157">
        <v>10</v>
      </c>
      <c r="MA73" s="158">
        <f t="shared" si="121"/>
        <v>0.83582089552238803</v>
      </c>
      <c r="MB73" s="158">
        <f t="shared" si="122"/>
        <v>0</v>
      </c>
      <c r="MD73" s="157" t="s">
        <v>84</v>
      </c>
      <c r="ME73" s="157">
        <v>134</v>
      </c>
      <c r="MF73" s="157">
        <v>112</v>
      </c>
      <c r="MG73" s="157">
        <v>12</v>
      </c>
      <c r="MH73" s="157">
        <v>10</v>
      </c>
      <c r="MI73" s="158">
        <f t="shared" si="123"/>
        <v>0.83582089552238803</v>
      </c>
      <c r="MJ73" s="158">
        <f t="shared" si="124"/>
        <v>0</v>
      </c>
      <c r="ML73" s="157" t="s">
        <v>84</v>
      </c>
      <c r="MM73" s="157">
        <v>134</v>
      </c>
      <c r="MN73" s="157">
        <v>112</v>
      </c>
      <c r="MO73" s="157">
        <v>12</v>
      </c>
      <c r="MP73" s="157">
        <v>10</v>
      </c>
      <c r="MQ73" s="158">
        <f t="shared" si="125"/>
        <v>0.83582089552238803</v>
      </c>
      <c r="MR73" s="158">
        <f t="shared" si="126"/>
        <v>0</v>
      </c>
      <c r="MT73" s="157" t="s">
        <v>84</v>
      </c>
      <c r="MU73" s="157">
        <v>134</v>
      </c>
      <c r="MV73" s="157">
        <v>112</v>
      </c>
      <c r="MW73" s="157">
        <v>12</v>
      </c>
      <c r="MX73" s="157">
        <v>10</v>
      </c>
      <c r="MY73" s="158">
        <f t="shared" si="127"/>
        <v>0.83582089552238803</v>
      </c>
      <c r="MZ73" s="158">
        <f t="shared" si="128"/>
        <v>0</v>
      </c>
      <c r="NB73" s="157" t="s">
        <v>84</v>
      </c>
      <c r="NC73" s="157">
        <v>134</v>
      </c>
      <c r="ND73" s="157">
        <v>112</v>
      </c>
      <c r="NE73" s="157">
        <v>12</v>
      </c>
      <c r="NF73" s="157">
        <v>10</v>
      </c>
      <c r="NG73" s="158">
        <f t="shared" si="129"/>
        <v>0.83582089552238803</v>
      </c>
      <c r="NH73" s="158">
        <f t="shared" si="130"/>
        <v>0</v>
      </c>
      <c r="NJ73" s="157" t="s">
        <v>84</v>
      </c>
      <c r="NK73" s="157">
        <v>134</v>
      </c>
      <c r="NL73" s="157">
        <v>112</v>
      </c>
      <c r="NM73" s="157">
        <v>12</v>
      </c>
      <c r="NN73" s="157">
        <v>10</v>
      </c>
      <c r="NO73" s="158">
        <f t="shared" si="131"/>
        <v>0.83582089552238803</v>
      </c>
      <c r="NP73" s="158">
        <f t="shared" si="132"/>
        <v>0</v>
      </c>
      <c r="NR73" s="157" t="s">
        <v>84</v>
      </c>
      <c r="NS73" s="157">
        <v>134</v>
      </c>
      <c r="NT73" s="157">
        <v>112</v>
      </c>
      <c r="NU73" s="157">
        <v>12</v>
      </c>
      <c r="NV73" s="157">
        <v>10</v>
      </c>
      <c r="NW73" s="158">
        <f t="shared" si="133"/>
        <v>0.83582089552238803</v>
      </c>
      <c r="NX73" s="158">
        <f t="shared" si="134"/>
        <v>0</v>
      </c>
      <c r="NZ73" s="157" t="s">
        <v>84</v>
      </c>
      <c r="OA73" s="157">
        <v>134</v>
      </c>
      <c r="OB73" s="157">
        <v>112</v>
      </c>
      <c r="OC73" s="157">
        <v>13</v>
      </c>
      <c r="OD73" s="157">
        <v>9</v>
      </c>
      <c r="OE73" s="158">
        <f t="shared" si="135"/>
        <v>0.83582089552238803</v>
      </c>
      <c r="OF73" s="158">
        <f t="shared" si="136"/>
        <v>0</v>
      </c>
      <c r="OG73" s="157"/>
      <c r="OH73" s="157" t="s">
        <v>84</v>
      </c>
      <c r="OI73" s="157">
        <v>134</v>
      </c>
      <c r="OJ73" s="157">
        <v>112</v>
      </c>
      <c r="OK73" s="157">
        <v>13</v>
      </c>
      <c r="OL73" s="157">
        <v>9</v>
      </c>
      <c r="OM73" s="158">
        <f t="shared" si="137"/>
        <v>0.83582089552238803</v>
      </c>
      <c r="ON73" s="158">
        <f t="shared" si="138"/>
        <v>0</v>
      </c>
      <c r="OP73" s="157" t="s">
        <v>84</v>
      </c>
      <c r="OQ73" s="157">
        <v>134</v>
      </c>
      <c r="OR73" s="157">
        <v>112</v>
      </c>
      <c r="OS73" s="157">
        <v>13</v>
      </c>
      <c r="OT73" s="157">
        <v>9</v>
      </c>
      <c r="OU73" s="158">
        <f t="shared" si="139"/>
        <v>0.83582089552238803</v>
      </c>
      <c r="OV73" s="158">
        <f t="shared" si="140"/>
        <v>0</v>
      </c>
      <c r="OX73" s="157" t="s">
        <v>84</v>
      </c>
      <c r="OY73" s="157">
        <v>134</v>
      </c>
      <c r="OZ73" s="157">
        <v>112</v>
      </c>
      <c r="PA73" s="157">
        <v>13</v>
      </c>
      <c r="PB73" s="157">
        <v>9</v>
      </c>
      <c r="PC73" s="158">
        <f t="shared" si="141"/>
        <v>0.83582089552238803</v>
      </c>
      <c r="PD73" s="158">
        <f t="shared" si="142"/>
        <v>0</v>
      </c>
      <c r="PF73" s="157" t="s">
        <v>84</v>
      </c>
      <c r="PG73" s="157">
        <v>134</v>
      </c>
      <c r="PH73" s="157">
        <v>112</v>
      </c>
      <c r="PI73" s="157">
        <v>13</v>
      </c>
      <c r="PJ73" s="157">
        <v>9</v>
      </c>
      <c r="PK73" s="158">
        <f t="shared" si="143"/>
        <v>0.83582089552238803</v>
      </c>
      <c r="PL73" s="158">
        <f t="shared" si="144"/>
        <v>0</v>
      </c>
      <c r="PN73" s="157" t="s">
        <v>84</v>
      </c>
      <c r="PO73" s="157">
        <v>134</v>
      </c>
      <c r="PP73" s="157">
        <v>112</v>
      </c>
      <c r="PQ73" s="157">
        <v>13</v>
      </c>
      <c r="PR73" s="157">
        <v>9</v>
      </c>
      <c r="PS73" s="158">
        <f t="shared" si="145"/>
        <v>0.83582089552238803</v>
      </c>
      <c r="PT73" s="158">
        <f t="shared" si="146"/>
        <v>0</v>
      </c>
      <c r="PV73" s="157" t="s">
        <v>84</v>
      </c>
      <c r="PW73" s="157">
        <v>134</v>
      </c>
      <c r="PX73" s="157">
        <v>112</v>
      </c>
      <c r="PY73" s="157">
        <v>13</v>
      </c>
      <c r="PZ73" s="157">
        <v>9</v>
      </c>
      <c r="QA73" s="158">
        <f t="shared" si="147"/>
        <v>0.83582089552238803</v>
      </c>
      <c r="QB73" s="158">
        <f t="shared" si="148"/>
        <v>0</v>
      </c>
    </row>
    <row r="74" spans="1:444" ht="15">
      <c r="A74" s="18"/>
      <c r="B74" s="18">
        <f>SUM(B3:B73)</f>
        <v>7650</v>
      </c>
      <c r="C74" s="18">
        <f>SUM(C3:C73)</f>
        <v>6968</v>
      </c>
      <c r="D74" s="18"/>
      <c r="E74" s="18"/>
      <c r="F74" s="19">
        <f>C74/B74</f>
        <v>0.91084967320261434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6973</v>
      </c>
      <c r="V74" s="4">
        <f>S74/R74</f>
        <v>0.91150326797385617</v>
      </c>
      <c r="Z74" s="2">
        <f>SUM(Z3:Z73)</f>
        <v>7981</v>
      </c>
      <c r="AA74" s="2">
        <f>SUM(AA3:AA73)</f>
        <v>7225</v>
      </c>
      <c r="AD74" s="4">
        <f>AA74/Z74</f>
        <v>0.90527502819195593</v>
      </c>
      <c r="AH74" s="2">
        <f>SUM(AH3:AH73)</f>
        <v>7981</v>
      </c>
      <c r="AI74" s="2">
        <f>SUM(AI3:AI73)</f>
        <v>7227</v>
      </c>
      <c r="AL74" s="4">
        <f>AI74/AH74</f>
        <v>0.90552562335546927</v>
      </c>
      <c r="AP74" s="2">
        <f>SUM(AP3:AP73)</f>
        <v>7981</v>
      </c>
      <c r="AQ74" s="2">
        <f>SUM(AQ3:AQ73)</f>
        <v>7322</v>
      </c>
      <c r="AT74" s="4">
        <f>AQ74/AP74</f>
        <v>0.91742889362235314</v>
      </c>
      <c r="AX74" s="2">
        <f>SUM(AX3:AX73)</f>
        <v>7981</v>
      </c>
      <c r="AY74" s="2">
        <f>SUM(AY3:AY73)</f>
        <v>7326</v>
      </c>
      <c r="BB74" s="4">
        <f>AY74/AX74</f>
        <v>0.9179300839493798</v>
      </c>
      <c r="BF74" s="2">
        <f>SUM(BF3:BF73)</f>
        <v>9768</v>
      </c>
      <c r="BG74" s="2">
        <f>SUM(BG3:BG73)</f>
        <v>9067</v>
      </c>
      <c r="BJ74" s="4">
        <f>BG74/BF74</f>
        <v>0.92823505323505329</v>
      </c>
      <c r="BK74" s="4"/>
      <c r="BN74" s="2">
        <f>SUM(BN3:BN73)</f>
        <v>9768</v>
      </c>
      <c r="BO74" s="2">
        <f>SUM(BO3:BO73)</f>
        <v>8674</v>
      </c>
      <c r="BR74" s="4">
        <f t="shared" si="83"/>
        <v>0.88800163800163801</v>
      </c>
      <c r="CP74" s="4"/>
      <c r="CX74" s="4"/>
      <c r="DN74" s="4"/>
      <c r="DZ74" s="2">
        <f>SUM(DZ3:DZ73)</f>
        <v>9788</v>
      </c>
      <c r="EA74" s="2">
        <f>SUM(EA3:EA73)</f>
        <v>9081</v>
      </c>
      <c r="ED74" s="4">
        <f t="shared" si="90"/>
        <v>0.92776869636289339</v>
      </c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0"/>
      <c r="EW74" s="157"/>
      <c r="EX74" s="157"/>
      <c r="EY74" s="157"/>
      <c r="EZ74" s="157"/>
      <c r="FA74" s="157"/>
      <c r="FB74" s="158"/>
      <c r="FC74" s="157"/>
      <c r="FD74" s="157"/>
      <c r="FE74" s="157"/>
      <c r="FF74" s="157"/>
      <c r="FG74" s="157"/>
      <c r="FH74" s="157"/>
      <c r="FI74" s="157"/>
      <c r="FJ74" s="158"/>
      <c r="FK74" s="157"/>
      <c r="FL74" s="157"/>
      <c r="FM74" s="156"/>
      <c r="FN74" s="156"/>
      <c r="FO74" s="156"/>
      <c r="FP74" s="156"/>
      <c r="FQ74" s="156"/>
      <c r="FR74" s="162"/>
      <c r="FS74" s="157"/>
      <c r="FT74" s="157"/>
      <c r="FU74" s="157"/>
      <c r="FV74" s="157"/>
      <c r="FW74" s="157"/>
      <c r="FX74" s="157"/>
      <c r="FY74" s="157"/>
      <c r="GA74" s="157"/>
      <c r="GB74" s="157"/>
      <c r="GC74" s="157"/>
      <c r="GD74" s="157"/>
      <c r="GE74" s="157"/>
      <c r="GF74" s="157"/>
      <c r="GG74" s="157"/>
      <c r="GH74" s="158"/>
      <c r="GI74" s="157"/>
      <c r="GJ74" s="157"/>
      <c r="GK74" s="157"/>
      <c r="GL74" s="157"/>
      <c r="GM74" s="157"/>
      <c r="GN74" s="157"/>
      <c r="GO74" s="157"/>
      <c r="GP74" s="158"/>
      <c r="GQ74" s="157"/>
      <c r="GR74" s="157"/>
      <c r="GS74" s="157"/>
      <c r="GT74" s="157"/>
      <c r="GU74" s="157"/>
      <c r="GV74" s="157"/>
      <c r="GW74" s="157"/>
      <c r="GX74" s="158"/>
      <c r="GY74" s="158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O74" s="157"/>
      <c r="HP74" s="157"/>
      <c r="HQ74" s="157"/>
      <c r="HR74" s="157"/>
      <c r="HS74" s="157"/>
      <c r="HT74" s="157"/>
      <c r="HU74" s="158"/>
      <c r="HV74" s="157"/>
      <c r="HW74" s="157"/>
      <c r="HX74" s="157"/>
      <c r="HY74" s="157"/>
      <c r="HZ74" s="157"/>
      <c r="IA74" s="157"/>
      <c r="IB74" s="157"/>
      <c r="IC74" s="157"/>
      <c r="ID74" s="157"/>
      <c r="IE74" s="157"/>
      <c r="IF74" s="157"/>
      <c r="IG74" s="157"/>
      <c r="IH74" s="157"/>
      <c r="II74" s="157"/>
      <c r="JS74" s="2">
        <f>SUM(JS3:JS73)</f>
        <v>11066</v>
      </c>
      <c r="JT74" s="2">
        <f>SUM(JT3:JT73)</f>
        <v>9903</v>
      </c>
      <c r="JW74" s="158">
        <f>JT74/JS74</f>
        <v>0.89490330742815827</v>
      </c>
      <c r="KA74" s="157">
        <f>SUM(KA3:KA73)</f>
        <v>11064</v>
      </c>
      <c r="KB74" s="157">
        <f>SUM(KB3:KB73)</f>
        <v>9922</v>
      </c>
      <c r="KE74" s="158">
        <f>KB74/KA74</f>
        <v>0.89678235719450472</v>
      </c>
      <c r="KI74" s="157">
        <f>SUM(KI3:KI73)</f>
        <v>11064</v>
      </c>
      <c r="KJ74" s="157">
        <f>SUM(KJ3:KJ73)</f>
        <v>9927</v>
      </c>
      <c r="KM74" s="158">
        <f>KJ74/KI74</f>
        <v>0.89723427331887207</v>
      </c>
      <c r="KQ74" s="157">
        <f>SUM(KQ3:KQ73)</f>
        <v>11064</v>
      </c>
      <c r="KR74" s="157">
        <f>SUM(KR3:KR73)</f>
        <v>9927</v>
      </c>
      <c r="KU74" s="158">
        <f>KR74/KQ74</f>
        <v>0.89723427331887207</v>
      </c>
      <c r="KY74" s="157">
        <f>SUM(KY3:KY73)</f>
        <v>11064</v>
      </c>
      <c r="KZ74" s="157">
        <f>SUM(KZ3:KZ73)</f>
        <v>9930</v>
      </c>
      <c r="LC74" s="158">
        <f>KZ74/KY74</f>
        <v>0.89750542299349245</v>
      </c>
      <c r="LG74" s="157">
        <f>SUM(LG3:LG73)</f>
        <v>11064</v>
      </c>
      <c r="LH74" s="157">
        <f>SUM(LH3:LH73)</f>
        <v>9930</v>
      </c>
      <c r="LK74" s="158">
        <f>LH74/LG74</f>
        <v>0.89750542299349245</v>
      </c>
      <c r="LO74" s="157">
        <f>SUM(LO3:LO73)</f>
        <v>11064</v>
      </c>
      <c r="LP74" s="157">
        <f>SUM(LP3:LP73)</f>
        <v>9930</v>
      </c>
      <c r="LS74" s="158">
        <f>LP74/LO74</f>
        <v>0.89750542299349245</v>
      </c>
      <c r="LW74" s="157">
        <f>SUM(LW3:LW73)</f>
        <v>11064</v>
      </c>
      <c r="LX74" s="157">
        <f>SUM(LX3:LX73)</f>
        <v>9930</v>
      </c>
      <c r="MA74" s="158">
        <f>LX74/LW74</f>
        <v>0.89750542299349245</v>
      </c>
      <c r="ME74" s="157">
        <f>SUM(ME3:ME73)</f>
        <v>11064</v>
      </c>
      <c r="MF74" s="157">
        <f>SUM(MF3:MF73)</f>
        <v>9965</v>
      </c>
      <c r="MI74" s="158">
        <f>MF74/ME74</f>
        <v>0.90066883586406365</v>
      </c>
      <c r="MM74" s="157">
        <f>SUM(MM3:MM73)</f>
        <v>11064</v>
      </c>
      <c r="MN74" s="157">
        <f>SUM(MN3:MN73)</f>
        <v>9965</v>
      </c>
      <c r="MQ74" s="158">
        <f>MN74/MM74</f>
        <v>0.90066883586406365</v>
      </c>
      <c r="MU74" s="157">
        <f>SUM(MU3:MU73)</f>
        <v>11087</v>
      </c>
      <c r="MV74" s="157">
        <f>SUM(MV3:MV73)</f>
        <v>9975</v>
      </c>
      <c r="MY74" s="158">
        <f>MV74/MU74</f>
        <v>0.89970235410841526</v>
      </c>
      <c r="NC74" s="157">
        <f>SUM(NC3:NC73)</f>
        <v>11087</v>
      </c>
      <c r="ND74" s="157">
        <f>SUM(ND3:ND73)</f>
        <v>9975</v>
      </c>
      <c r="NG74" s="158">
        <f>ND74/NC74</f>
        <v>0.89970235410841526</v>
      </c>
      <c r="NK74" s="157">
        <f>SUM(NK3:NK73)</f>
        <v>11087</v>
      </c>
      <c r="NL74" s="157">
        <f>SUM(NL3:NL73)</f>
        <v>9975</v>
      </c>
      <c r="NO74" s="158">
        <f>NL74/NK74</f>
        <v>0.89970235410841526</v>
      </c>
      <c r="NS74" s="157">
        <f>SUM(NS3:NS73)</f>
        <v>11087</v>
      </c>
      <c r="NT74" s="157">
        <f>SUM(NT3:NT73)</f>
        <v>9975</v>
      </c>
      <c r="NW74" s="158">
        <f>NT74/NS74</f>
        <v>0.89970235410841526</v>
      </c>
      <c r="OA74" s="157">
        <f>SUM(OA3:OA73)</f>
        <v>11280</v>
      </c>
      <c r="OB74" s="157">
        <f>SUM(OB3:OB73)</f>
        <v>10007</v>
      </c>
      <c r="OE74" s="158">
        <f>OB74/OA74</f>
        <v>0.88714539007092197</v>
      </c>
      <c r="OI74" s="157">
        <f>SUM(OI3:OI73)</f>
        <v>11280</v>
      </c>
      <c r="OJ74" s="157">
        <f>SUM(OJ3:OJ73)</f>
        <v>10009</v>
      </c>
      <c r="OM74" s="158">
        <f>OJ74/OI74</f>
        <v>0.88732269503546102</v>
      </c>
      <c r="OQ74" s="157">
        <f>SUM(OQ3:OQ73)</f>
        <v>11280</v>
      </c>
      <c r="OR74" s="157">
        <f>SUM(OR3:OR73)</f>
        <v>10009</v>
      </c>
      <c r="OU74" s="158">
        <f>OR74/OQ74</f>
        <v>0.88732269503546102</v>
      </c>
      <c r="OY74" s="157">
        <f>SUM(OY3:OY73)</f>
        <v>11280</v>
      </c>
      <c r="OZ74" s="157">
        <f>SUM(OZ3:OZ73)</f>
        <v>9885</v>
      </c>
      <c r="PC74" s="158">
        <f>OZ74/OY74</f>
        <v>0.87632978723404253</v>
      </c>
      <c r="PG74" s="157">
        <f>SUM(PG3:PG73)</f>
        <v>11280</v>
      </c>
      <c r="PH74" s="157">
        <f>SUM(PH3:PH73)</f>
        <v>9885</v>
      </c>
      <c r="PK74" s="158">
        <f>PH74/PG74</f>
        <v>0.87632978723404253</v>
      </c>
      <c r="PO74" s="157">
        <f>SUM(PO3:PO73)</f>
        <v>11283</v>
      </c>
      <c r="PP74" s="157">
        <f>SUM(PP3:PP73)</f>
        <v>10012</v>
      </c>
      <c r="PS74" s="158">
        <f>PP74/PO74</f>
        <v>0.88735265443587696</v>
      </c>
      <c r="PW74" s="157">
        <f>SUM(PW3:PW73)</f>
        <v>11283</v>
      </c>
      <c r="PX74" s="157">
        <f>SUM(PX3:PX73)</f>
        <v>9377</v>
      </c>
      <c r="QA74" s="158">
        <f>PX74/PW74</f>
        <v>0.83107329610919078</v>
      </c>
    </row>
    <row r="75" spans="1:444" ht="15">
      <c r="BK75" s="4"/>
      <c r="CP75" s="4"/>
      <c r="CX75" s="4"/>
      <c r="DN75" s="4"/>
      <c r="EG75" s="138"/>
      <c r="EH75" s="138"/>
      <c r="EI75" s="138"/>
      <c r="EJ75" s="138"/>
      <c r="EK75" s="138"/>
      <c r="EL75" s="138"/>
      <c r="EM75" s="138"/>
      <c r="EN75" s="138"/>
      <c r="EO75" s="138"/>
      <c r="EP75" s="138"/>
      <c r="EQ75" s="138"/>
      <c r="ER75" s="138"/>
      <c r="ES75" s="138"/>
      <c r="ET75" s="138"/>
      <c r="EU75" s="138"/>
      <c r="EV75" s="130"/>
      <c r="EW75" s="157"/>
      <c r="EX75" s="157"/>
      <c r="EY75" s="157"/>
      <c r="EZ75" s="157"/>
      <c r="FA75" s="157"/>
      <c r="FB75" s="158"/>
      <c r="FC75" s="157"/>
      <c r="FD75" s="157"/>
      <c r="FE75" s="157"/>
      <c r="FF75" s="157"/>
      <c r="FG75" s="157"/>
      <c r="FH75" s="157"/>
      <c r="FI75" s="157"/>
      <c r="FJ75" s="158"/>
      <c r="FK75" s="157"/>
      <c r="FL75" s="157"/>
      <c r="FM75" s="156"/>
      <c r="FN75" s="156"/>
      <c r="FO75" s="156"/>
      <c r="FP75" s="156"/>
      <c r="FQ75" s="156"/>
      <c r="FR75" s="162"/>
      <c r="FS75" s="157"/>
      <c r="FT75" s="157"/>
      <c r="FU75" s="157"/>
      <c r="FV75" s="157"/>
      <c r="FW75" s="157"/>
      <c r="FX75" s="157"/>
      <c r="FY75" s="157"/>
      <c r="GA75" s="157"/>
      <c r="GB75" s="157"/>
      <c r="GK75" s="157"/>
      <c r="GL75" s="157"/>
      <c r="GM75" s="157"/>
      <c r="GN75" s="157"/>
      <c r="GO75" s="157"/>
      <c r="GP75" s="158"/>
      <c r="GQ75" s="157"/>
      <c r="GR75" s="157"/>
      <c r="GS75" s="157"/>
      <c r="GT75" s="157"/>
      <c r="GU75" s="157"/>
      <c r="GV75" s="157"/>
      <c r="GW75" s="157"/>
      <c r="GX75" s="158"/>
      <c r="GY75" s="158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O75" s="157"/>
      <c r="HP75" s="157"/>
      <c r="HQ75" s="157"/>
      <c r="HR75" s="157"/>
      <c r="HS75" s="157"/>
      <c r="HT75" s="157"/>
      <c r="HU75" s="158"/>
      <c r="HV75" s="157"/>
      <c r="HW75" s="157"/>
      <c r="HX75" s="157"/>
      <c r="HY75" s="157"/>
      <c r="HZ75" s="157"/>
      <c r="IA75" s="157"/>
      <c r="IB75" s="157"/>
      <c r="IC75" s="157"/>
      <c r="ID75" s="157"/>
      <c r="IE75" s="157"/>
      <c r="IF75" s="157"/>
      <c r="IG75" s="157"/>
      <c r="IH75" s="157"/>
      <c r="II75" s="157"/>
    </row>
    <row r="76" spans="1:444" ht="15">
      <c r="BK76" s="4"/>
      <c r="CP76" s="4"/>
      <c r="CX76" s="4"/>
      <c r="DN76" s="4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0"/>
      <c r="EW76" s="157"/>
      <c r="EX76" s="157"/>
      <c r="EY76" s="157"/>
      <c r="EZ76" s="157"/>
      <c r="FA76" s="157"/>
      <c r="FB76" s="158"/>
      <c r="FC76" s="157"/>
      <c r="FD76" s="157"/>
      <c r="FE76" s="157"/>
      <c r="FF76" s="157"/>
      <c r="FG76" s="157"/>
      <c r="FH76" s="157"/>
      <c r="FI76" s="157"/>
      <c r="FJ76" s="158"/>
      <c r="FK76" s="157"/>
      <c r="FL76" s="157"/>
      <c r="FM76" s="156"/>
      <c r="FN76" s="156"/>
      <c r="FO76" s="156"/>
      <c r="FP76" s="156"/>
      <c r="FQ76" s="156"/>
      <c r="FR76" s="162"/>
      <c r="FS76" s="157"/>
      <c r="FT76" s="157"/>
      <c r="FU76" s="157"/>
      <c r="FV76" s="157"/>
      <c r="FW76" s="157"/>
      <c r="FX76" s="157"/>
      <c r="FY76" s="157"/>
      <c r="GA76" s="157"/>
      <c r="GB76" s="157"/>
      <c r="GK76" s="157"/>
      <c r="GL76" s="157"/>
      <c r="GM76" s="157"/>
      <c r="GN76" s="157"/>
      <c r="GO76" s="157"/>
      <c r="GP76" s="158"/>
      <c r="GQ76" s="157"/>
      <c r="GR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O76" s="157"/>
      <c r="HP76" s="157"/>
      <c r="HQ76" s="157"/>
      <c r="HR76" s="157"/>
      <c r="HS76" s="157"/>
      <c r="HT76" s="157"/>
      <c r="HU76" s="158"/>
      <c r="HV76" s="157"/>
      <c r="HW76" s="157"/>
      <c r="HX76" s="157"/>
      <c r="HY76" s="157"/>
      <c r="HZ76" s="157"/>
      <c r="IA76" s="157"/>
      <c r="IB76" s="157"/>
      <c r="IC76" s="157"/>
      <c r="ID76" s="157"/>
      <c r="IE76" s="157"/>
      <c r="IF76" s="157"/>
      <c r="IG76" s="157"/>
      <c r="IH76" s="157"/>
      <c r="II76" s="157"/>
    </row>
    <row r="77" spans="1:444" ht="15">
      <c r="BK77" s="4"/>
      <c r="CP77" s="4"/>
      <c r="CX77" s="4"/>
      <c r="DN77" s="4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0"/>
      <c r="EW77" s="157"/>
      <c r="EX77" s="157"/>
      <c r="EY77" s="157"/>
      <c r="EZ77" s="157"/>
      <c r="FA77" s="157"/>
      <c r="FB77" s="158"/>
      <c r="FC77" s="157"/>
      <c r="FD77" s="157"/>
      <c r="FE77" s="157"/>
      <c r="FF77" s="157"/>
      <c r="FG77" s="157"/>
      <c r="FH77" s="157"/>
      <c r="FI77" s="157"/>
      <c r="FJ77" s="158"/>
      <c r="FK77" s="157"/>
      <c r="FL77" s="157"/>
      <c r="FM77" s="156"/>
      <c r="FN77" s="156"/>
      <c r="FO77" s="156"/>
      <c r="FP77" s="156"/>
      <c r="FQ77" s="156"/>
      <c r="FR77" s="162"/>
      <c r="FS77" s="157"/>
      <c r="FT77" s="157"/>
      <c r="FU77" s="157"/>
      <c r="FV77" s="157"/>
      <c r="FW77" s="157"/>
      <c r="FX77" s="157"/>
      <c r="FY77" s="157"/>
      <c r="GA77" s="157"/>
      <c r="GB77" s="157"/>
      <c r="GK77" s="157"/>
      <c r="GL77" s="157"/>
      <c r="GM77" s="157"/>
      <c r="GN77" s="157"/>
      <c r="GO77" s="157"/>
      <c r="GP77" s="158"/>
      <c r="GQ77" s="157"/>
      <c r="GR77" s="157"/>
      <c r="GS77" s="157"/>
      <c r="GT77" s="157"/>
      <c r="GU77" s="157"/>
      <c r="GV77" s="157"/>
      <c r="GW77" s="157"/>
      <c r="GX77" s="158"/>
      <c r="GY77" s="157"/>
      <c r="GZ77" s="157"/>
      <c r="HA77" s="157"/>
      <c r="HB77" s="157"/>
      <c r="HC77" s="157"/>
      <c r="HD77" s="157"/>
      <c r="HE77" s="157"/>
      <c r="HF77" s="158"/>
      <c r="HG77" s="157"/>
      <c r="HH77" s="157"/>
      <c r="HI77" s="157"/>
      <c r="HJ77" s="157"/>
      <c r="HK77" s="157"/>
      <c r="HL77" s="157"/>
      <c r="HM77" s="157"/>
      <c r="HO77" s="157"/>
      <c r="HP77" s="157"/>
      <c r="HQ77" s="157"/>
      <c r="HR77" s="157"/>
      <c r="HS77" s="157"/>
      <c r="HT77" s="157"/>
      <c r="HU77" s="158"/>
      <c r="HV77" s="157"/>
      <c r="HW77" s="157"/>
      <c r="HX77" s="157"/>
      <c r="HY77" s="157"/>
      <c r="HZ77" s="157"/>
      <c r="IA77" s="157"/>
      <c r="IB77" s="157"/>
      <c r="IC77" s="157"/>
      <c r="ID77" s="157"/>
      <c r="IE77" s="157"/>
      <c r="IF77" s="157"/>
      <c r="IG77" s="157"/>
      <c r="IH77" s="157"/>
      <c r="II77" s="157"/>
    </row>
    <row r="78" spans="1:444" ht="15">
      <c r="BK78" s="4"/>
      <c r="CP78" s="4"/>
      <c r="CX78" s="4"/>
      <c r="DN78" s="4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0"/>
      <c r="EW78" s="157"/>
      <c r="EX78" s="157"/>
      <c r="EY78" s="157"/>
      <c r="EZ78" s="157"/>
      <c r="FA78" s="157"/>
      <c r="FB78" s="158"/>
      <c r="FC78" s="157"/>
      <c r="FD78" s="157"/>
      <c r="FE78" s="157"/>
      <c r="FF78" s="157"/>
      <c r="FG78" s="157"/>
      <c r="FH78" s="157"/>
      <c r="FI78" s="157"/>
      <c r="FJ78" s="158"/>
      <c r="FK78" s="157"/>
      <c r="FL78" s="157"/>
      <c r="FM78" s="156"/>
      <c r="FN78" s="156"/>
      <c r="FO78" s="156"/>
      <c r="FP78" s="156"/>
      <c r="FQ78" s="156"/>
      <c r="FR78" s="162"/>
      <c r="FS78" s="157"/>
      <c r="FT78" s="157"/>
      <c r="FU78" s="157"/>
      <c r="FV78" s="157"/>
      <c r="FW78" s="157"/>
      <c r="FX78" s="157"/>
      <c r="FY78" s="157"/>
      <c r="GA78" s="157"/>
      <c r="GB78" s="157"/>
      <c r="GK78" s="156" t="s">
        <v>0</v>
      </c>
      <c r="GL78" s="156" t="s">
        <v>1</v>
      </c>
      <c r="GM78" s="156" t="s">
        <v>2</v>
      </c>
      <c r="GN78" s="156" t="s">
        <v>3</v>
      </c>
      <c r="GO78" s="156" t="s">
        <v>4</v>
      </c>
      <c r="GP78" s="156" t="s">
        <v>5</v>
      </c>
      <c r="GQ78" s="157"/>
      <c r="GR78" s="157"/>
      <c r="GS78" s="156" t="s">
        <v>0</v>
      </c>
      <c r="GT78" s="156" t="s">
        <v>1</v>
      </c>
      <c r="GU78" s="156" t="s">
        <v>2</v>
      </c>
      <c r="GV78" s="156" t="s">
        <v>3</v>
      </c>
      <c r="GW78" s="156" t="s">
        <v>4</v>
      </c>
      <c r="GX78" s="162" t="s">
        <v>5</v>
      </c>
      <c r="GY78" s="157"/>
      <c r="GZ78" s="157"/>
      <c r="HA78" s="156" t="s">
        <v>0</v>
      </c>
      <c r="HB78" s="156" t="s">
        <v>1</v>
      </c>
      <c r="HC78" s="156" t="s">
        <v>2</v>
      </c>
      <c r="HD78" s="156" t="s">
        <v>3</v>
      </c>
      <c r="HE78" s="156" t="s">
        <v>4</v>
      </c>
      <c r="HF78" s="162" t="s">
        <v>5</v>
      </c>
      <c r="HG78" s="157"/>
      <c r="HH78" s="157"/>
      <c r="HI78" s="156" t="s">
        <v>0</v>
      </c>
      <c r="HJ78" s="156" t="s">
        <v>1</v>
      </c>
      <c r="HK78" s="156" t="s">
        <v>2</v>
      </c>
      <c r="HL78" s="156" t="s">
        <v>3</v>
      </c>
      <c r="HM78" s="156" t="s">
        <v>4</v>
      </c>
      <c r="HN78" s="162" t="s">
        <v>5</v>
      </c>
      <c r="HO78" s="157"/>
      <c r="HP78" s="156" t="s">
        <v>0</v>
      </c>
      <c r="HQ78" s="156" t="s">
        <v>1</v>
      </c>
      <c r="HR78" s="156" t="s">
        <v>2</v>
      </c>
      <c r="HS78" s="156" t="s">
        <v>3</v>
      </c>
      <c r="HT78" s="156" t="s">
        <v>4</v>
      </c>
      <c r="HU78" s="162" t="s">
        <v>5</v>
      </c>
      <c r="HV78" s="157"/>
      <c r="HW78" s="156" t="s">
        <v>0</v>
      </c>
      <c r="HX78" s="156" t="s">
        <v>1</v>
      </c>
      <c r="HY78" s="156" t="s">
        <v>2</v>
      </c>
      <c r="HZ78" s="156" t="s">
        <v>3</v>
      </c>
      <c r="IA78" s="156" t="s">
        <v>4</v>
      </c>
      <c r="IB78" s="162" t="s">
        <v>5</v>
      </c>
      <c r="IC78" s="157"/>
      <c r="ID78" s="156" t="s">
        <v>0</v>
      </c>
      <c r="IE78" s="156" t="s">
        <v>1</v>
      </c>
      <c r="IF78" s="156" t="s">
        <v>2</v>
      </c>
      <c r="IG78" s="156" t="s">
        <v>3</v>
      </c>
      <c r="IH78" s="156" t="s">
        <v>4</v>
      </c>
      <c r="II78" s="162" t="s">
        <v>5</v>
      </c>
      <c r="IL78" s="157" t="s">
        <v>0</v>
      </c>
      <c r="IM78" s="157" t="s">
        <v>1</v>
      </c>
      <c r="IN78" s="157" t="s">
        <v>2</v>
      </c>
      <c r="IO78" s="157" t="s">
        <v>3</v>
      </c>
      <c r="IP78" s="157" t="s">
        <v>4</v>
      </c>
      <c r="IQ78" s="158" t="s">
        <v>5</v>
      </c>
      <c r="IT78" s="157" t="s">
        <v>0</v>
      </c>
      <c r="IU78" s="157" t="s">
        <v>1</v>
      </c>
      <c r="IV78" s="157" t="s">
        <v>2</v>
      </c>
      <c r="IW78" s="157" t="s">
        <v>3</v>
      </c>
      <c r="IX78" s="157" t="s">
        <v>4</v>
      </c>
      <c r="IY78" s="158" t="s">
        <v>5</v>
      </c>
      <c r="JB78" s="157" t="s">
        <v>0</v>
      </c>
      <c r="JC78" s="157" t="s">
        <v>1</v>
      </c>
      <c r="JD78" s="157" t="s">
        <v>2</v>
      </c>
      <c r="JE78" s="157" t="s">
        <v>3</v>
      </c>
      <c r="JF78" s="157" t="s">
        <v>4</v>
      </c>
      <c r="JG78" s="158" t="s">
        <v>5</v>
      </c>
      <c r="JJ78" s="157" t="s">
        <v>0</v>
      </c>
      <c r="JK78" s="157" t="s">
        <v>1</v>
      </c>
      <c r="JL78" s="157" t="s">
        <v>2</v>
      </c>
      <c r="JM78" s="157" t="s">
        <v>3</v>
      </c>
      <c r="JN78" s="157" t="s">
        <v>4</v>
      </c>
      <c r="JO78" s="158" t="s">
        <v>5</v>
      </c>
      <c r="JR78" s="157" t="s">
        <v>0</v>
      </c>
      <c r="JS78" s="157" t="s">
        <v>1</v>
      </c>
      <c r="JT78" s="157" t="s">
        <v>2</v>
      </c>
      <c r="JU78" s="157" t="s">
        <v>3</v>
      </c>
      <c r="JV78" s="157" t="s">
        <v>4</v>
      </c>
      <c r="JW78" s="158" t="s">
        <v>5</v>
      </c>
      <c r="KH78" s="157" t="s">
        <v>0</v>
      </c>
      <c r="KI78" s="157" t="s">
        <v>1</v>
      </c>
      <c r="KJ78" s="157" t="s">
        <v>2</v>
      </c>
      <c r="KK78" s="157" t="s">
        <v>3</v>
      </c>
      <c r="KL78" s="157" t="s">
        <v>4</v>
      </c>
      <c r="KM78" s="158" t="s">
        <v>5</v>
      </c>
      <c r="KP78" s="157" t="s">
        <v>0</v>
      </c>
      <c r="KQ78" s="157" t="s">
        <v>1</v>
      </c>
      <c r="KR78" s="157" t="s">
        <v>2</v>
      </c>
      <c r="KS78" s="157" t="s">
        <v>3</v>
      </c>
      <c r="KT78" s="157" t="s">
        <v>4</v>
      </c>
      <c r="KU78" s="158" t="s">
        <v>5</v>
      </c>
      <c r="KX78" s="157" t="s">
        <v>0</v>
      </c>
      <c r="KY78" s="157" t="s">
        <v>1</v>
      </c>
      <c r="KZ78" s="157" t="s">
        <v>2</v>
      </c>
      <c r="LA78" s="157" t="s">
        <v>3</v>
      </c>
      <c r="LB78" s="157" t="s">
        <v>4</v>
      </c>
      <c r="LC78" s="158" t="s">
        <v>5</v>
      </c>
      <c r="LF78" s="157" t="s">
        <v>0</v>
      </c>
      <c r="LG78" s="157" t="s">
        <v>1</v>
      </c>
      <c r="LH78" s="157" t="s">
        <v>2</v>
      </c>
      <c r="LI78" s="157" t="s">
        <v>3</v>
      </c>
      <c r="LJ78" s="157" t="s">
        <v>4</v>
      </c>
      <c r="LK78" s="158" t="s">
        <v>5</v>
      </c>
      <c r="LN78" s="157" t="s">
        <v>0</v>
      </c>
      <c r="LO78" s="157" t="s">
        <v>1</v>
      </c>
      <c r="LP78" s="157" t="s">
        <v>2</v>
      </c>
      <c r="LQ78" s="157" t="s">
        <v>3</v>
      </c>
      <c r="LR78" s="157" t="s">
        <v>4</v>
      </c>
      <c r="LS78" s="158" t="s">
        <v>5</v>
      </c>
      <c r="LV78" s="157" t="s">
        <v>0</v>
      </c>
      <c r="LW78" s="157" t="s">
        <v>1</v>
      </c>
      <c r="LX78" s="157" t="s">
        <v>2</v>
      </c>
      <c r="LY78" s="157" t="s">
        <v>3</v>
      </c>
      <c r="LZ78" s="157" t="s">
        <v>4</v>
      </c>
      <c r="MA78" s="158" t="s">
        <v>5</v>
      </c>
      <c r="MD78" s="157" t="s">
        <v>0</v>
      </c>
      <c r="ME78" s="157" t="s">
        <v>1</v>
      </c>
      <c r="MF78" s="157" t="s">
        <v>2</v>
      </c>
      <c r="MG78" s="157" t="s">
        <v>3</v>
      </c>
      <c r="MH78" s="157" t="s">
        <v>4</v>
      </c>
      <c r="MI78" s="158" t="s">
        <v>5</v>
      </c>
      <c r="ML78" s="157" t="s">
        <v>0</v>
      </c>
      <c r="MM78" s="157" t="s">
        <v>1</v>
      </c>
      <c r="MN78" s="157" t="s">
        <v>2</v>
      </c>
      <c r="MO78" s="157" t="s">
        <v>3</v>
      </c>
      <c r="MP78" s="157" t="s">
        <v>4</v>
      </c>
      <c r="MQ78" s="158" t="s">
        <v>5</v>
      </c>
      <c r="MT78" s="157" t="s">
        <v>0</v>
      </c>
      <c r="MU78" s="157" t="s">
        <v>1</v>
      </c>
      <c r="MV78" s="157" t="s">
        <v>2</v>
      </c>
      <c r="MW78" s="157" t="s">
        <v>3</v>
      </c>
      <c r="MX78" s="157" t="s">
        <v>4</v>
      </c>
      <c r="MY78" s="158" t="s">
        <v>5</v>
      </c>
      <c r="NB78" s="157" t="s">
        <v>0</v>
      </c>
      <c r="NC78" s="157" t="s">
        <v>1</v>
      </c>
      <c r="ND78" s="157" t="s">
        <v>2</v>
      </c>
      <c r="NE78" s="157" t="s">
        <v>3</v>
      </c>
      <c r="NF78" s="157" t="s">
        <v>4</v>
      </c>
      <c r="NG78" s="158" t="s">
        <v>5</v>
      </c>
      <c r="NJ78" s="157" t="s">
        <v>0</v>
      </c>
      <c r="NK78" s="157" t="s">
        <v>1</v>
      </c>
      <c r="NL78" s="157" t="s">
        <v>2</v>
      </c>
      <c r="NM78" s="157" t="s">
        <v>3</v>
      </c>
      <c r="NN78" s="157" t="s">
        <v>4</v>
      </c>
      <c r="NO78" s="158" t="s">
        <v>5</v>
      </c>
      <c r="NR78" s="157" t="s">
        <v>0</v>
      </c>
      <c r="NS78" s="157" t="s">
        <v>1</v>
      </c>
      <c r="NT78" s="157" t="s">
        <v>2</v>
      </c>
      <c r="NU78" s="157" t="s">
        <v>3</v>
      </c>
      <c r="NV78" s="157" t="s">
        <v>4</v>
      </c>
      <c r="NW78" s="158" t="s">
        <v>5</v>
      </c>
      <c r="NZ78" s="157" t="s">
        <v>0</v>
      </c>
      <c r="OA78" s="157" t="s">
        <v>1</v>
      </c>
      <c r="OB78" s="157" t="s">
        <v>2</v>
      </c>
      <c r="OC78" s="157" t="s">
        <v>3</v>
      </c>
      <c r="OD78" s="157" t="s">
        <v>4</v>
      </c>
      <c r="OE78" s="158" t="s">
        <v>5</v>
      </c>
      <c r="OH78" s="157" t="s">
        <v>0</v>
      </c>
      <c r="OI78" s="157" t="s">
        <v>1</v>
      </c>
      <c r="OJ78" s="157" t="s">
        <v>2</v>
      </c>
      <c r="OK78" s="157" t="s">
        <v>3</v>
      </c>
      <c r="OL78" s="157" t="s">
        <v>4</v>
      </c>
      <c r="OM78" s="158" t="s">
        <v>5</v>
      </c>
      <c r="OP78" s="157" t="s">
        <v>0</v>
      </c>
      <c r="OQ78" s="157" t="s">
        <v>1</v>
      </c>
      <c r="OR78" s="157" t="s">
        <v>2</v>
      </c>
      <c r="OS78" s="157" t="s">
        <v>3</v>
      </c>
      <c r="OT78" s="157" t="s">
        <v>4</v>
      </c>
      <c r="OU78" s="158" t="s">
        <v>5</v>
      </c>
      <c r="OX78" s="157" t="s">
        <v>0</v>
      </c>
      <c r="OY78" s="157" t="s">
        <v>1</v>
      </c>
      <c r="OZ78" s="157" t="s">
        <v>2</v>
      </c>
      <c r="PA78" s="157" t="s">
        <v>3</v>
      </c>
      <c r="PB78" s="157" t="s">
        <v>4</v>
      </c>
      <c r="PC78" s="158" t="s">
        <v>5</v>
      </c>
      <c r="PF78" s="157" t="s">
        <v>0</v>
      </c>
      <c r="PG78" s="157" t="s">
        <v>1</v>
      </c>
      <c r="PH78" s="157" t="s">
        <v>2</v>
      </c>
      <c r="PI78" s="157" t="s">
        <v>3</v>
      </c>
      <c r="PJ78" s="157" t="s">
        <v>4</v>
      </c>
      <c r="PK78" s="158" t="s">
        <v>5</v>
      </c>
      <c r="PN78" s="157" t="s">
        <v>0</v>
      </c>
      <c r="PO78" s="157" t="s">
        <v>1</v>
      </c>
      <c r="PP78" s="157" t="s">
        <v>2</v>
      </c>
      <c r="PQ78" s="157" t="s">
        <v>3</v>
      </c>
      <c r="PR78" s="157" t="s">
        <v>4</v>
      </c>
      <c r="PS78" s="158" t="s">
        <v>5</v>
      </c>
      <c r="PV78" s="157" t="s">
        <v>0</v>
      </c>
      <c r="PW78" s="157" t="s">
        <v>1</v>
      </c>
      <c r="PX78" s="157" t="s">
        <v>2</v>
      </c>
      <c r="PY78" s="157" t="s">
        <v>3</v>
      </c>
      <c r="PZ78" s="157" t="s">
        <v>4</v>
      </c>
      <c r="QA78" s="158" t="s">
        <v>5</v>
      </c>
    </row>
    <row r="79" spans="1:444" ht="15">
      <c r="Y79"/>
      <c r="Z79"/>
      <c r="AA79"/>
      <c r="AB79"/>
      <c r="AC79"/>
      <c r="AD79" s="108"/>
      <c r="BK79" s="4"/>
      <c r="CP79" s="4"/>
      <c r="CX79" s="4"/>
      <c r="DN79" s="4"/>
      <c r="EG79" s="138" t="s">
        <v>0</v>
      </c>
      <c r="EH79" s="138" t="s">
        <v>1</v>
      </c>
      <c r="EI79" s="138" t="s">
        <v>2</v>
      </c>
      <c r="EJ79" s="138" t="s">
        <v>3</v>
      </c>
      <c r="EK79" s="138" t="s">
        <v>4</v>
      </c>
      <c r="EL79" s="138" t="s">
        <v>5</v>
      </c>
      <c r="EM79" s="138"/>
      <c r="EN79" s="138"/>
      <c r="EO79" s="138" t="s">
        <v>0</v>
      </c>
      <c r="EP79" s="138" t="s">
        <v>1</v>
      </c>
      <c r="EQ79" s="138" t="s">
        <v>2</v>
      </c>
      <c r="ER79" s="138" t="s">
        <v>3</v>
      </c>
      <c r="ES79" s="138" t="s">
        <v>4</v>
      </c>
      <c r="ET79" s="138" t="s">
        <v>5</v>
      </c>
      <c r="EU79" s="138"/>
      <c r="EV79" s="130"/>
      <c r="EW79" s="156" t="s">
        <v>0</v>
      </c>
      <c r="EX79" s="156" t="s">
        <v>1</v>
      </c>
      <c r="EY79" s="156" t="s">
        <v>2</v>
      </c>
      <c r="EZ79" s="156" t="s">
        <v>3</v>
      </c>
      <c r="FA79" s="156" t="s">
        <v>4</v>
      </c>
      <c r="FB79" s="156" t="s">
        <v>5</v>
      </c>
      <c r="FC79" s="157"/>
      <c r="FD79" s="157"/>
      <c r="FE79" s="157"/>
      <c r="FF79" s="157"/>
      <c r="FG79" s="157"/>
      <c r="FH79" s="157"/>
      <c r="FI79" s="157"/>
      <c r="FJ79" s="158"/>
      <c r="FK79" s="157"/>
      <c r="FL79" s="157"/>
      <c r="FM79" s="156" t="s">
        <v>0</v>
      </c>
      <c r="FN79" s="156" t="s">
        <v>1</v>
      </c>
      <c r="FO79" s="156" t="s">
        <v>2</v>
      </c>
      <c r="FP79" s="156" t="s">
        <v>3</v>
      </c>
      <c r="FQ79" s="156" t="s">
        <v>4</v>
      </c>
      <c r="FR79" s="156" t="s">
        <v>5</v>
      </c>
      <c r="FS79" s="157"/>
      <c r="FT79" s="157"/>
      <c r="FU79" s="157" t="s">
        <v>0</v>
      </c>
      <c r="FV79" s="157" t="s">
        <v>1</v>
      </c>
      <c r="FW79" s="157" t="s">
        <v>2</v>
      </c>
      <c r="FX79" s="157" t="s">
        <v>3</v>
      </c>
      <c r="FY79" s="157" t="s">
        <v>4</v>
      </c>
      <c r="FZ79" s="158" t="s">
        <v>5</v>
      </c>
      <c r="GA79" s="157"/>
      <c r="GB79" s="157"/>
      <c r="GK79" s="156" t="s">
        <v>133</v>
      </c>
      <c r="GL79" s="156">
        <v>5</v>
      </c>
      <c r="GM79" s="156">
        <v>5</v>
      </c>
      <c r="GN79" s="156">
        <v>0</v>
      </c>
      <c r="GO79" s="156">
        <v>0</v>
      </c>
      <c r="GP79" s="162">
        <v>1</v>
      </c>
      <c r="GQ79" s="157"/>
      <c r="GR79" s="157"/>
      <c r="GS79" s="156" t="s">
        <v>133</v>
      </c>
      <c r="GT79" s="156">
        <v>5</v>
      </c>
      <c r="GU79" s="156">
        <v>5</v>
      </c>
      <c r="GV79" s="156">
        <v>0</v>
      </c>
      <c r="GW79" s="156">
        <v>0</v>
      </c>
      <c r="GX79" s="162">
        <v>1</v>
      </c>
      <c r="GY79" s="157"/>
      <c r="GZ79" s="157"/>
      <c r="HA79" s="156" t="s">
        <v>133</v>
      </c>
      <c r="HB79" s="156">
        <v>5</v>
      </c>
      <c r="HC79" s="156">
        <v>5</v>
      </c>
      <c r="HD79" s="156">
        <v>0</v>
      </c>
      <c r="HE79" s="156">
        <v>0</v>
      </c>
      <c r="HF79" s="162">
        <v>1</v>
      </c>
      <c r="HG79" s="157"/>
      <c r="HH79" s="157"/>
      <c r="HI79" s="156" t="s">
        <v>133</v>
      </c>
      <c r="HJ79" s="156">
        <v>5</v>
      </c>
      <c r="HK79" s="156">
        <v>5</v>
      </c>
      <c r="HL79" s="156">
        <v>0</v>
      </c>
      <c r="HM79" s="156">
        <v>0</v>
      </c>
      <c r="HN79" s="162">
        <v>1</v>
      </c>
      <c r="HO79" s="157"/>
      <c r="HP79" s="156" t="s">
        <v>133</v>
      </c>
      <c r="HQ79" s="156">
        <v>5</v>
      </c>
      <c r="HR79" s="156">
        <v>5</v>
      </c>
      <c r="HS79" s="156">
        <v>0</v>
      </c>
      <c r="HT79" s="156">
        <v>0</v>
      </c>
      <c r="HU79" s="162">
        <v>1</v>
      </c>
      <c r="HV79" s="157"/>
      <c r="HW79" s="156" t="s">
        <v>133</v>
      </c>
      <c r="HX79" s="156">
        <v>5</v>
      </c>
      <c r="HY79" s="156">
        <v>5</v>
      </c>
      <c r="HZ79" s="156">
        <v>0</v>
      </c>
      <c r="IA79" s="156">
        <v>0</v>
      </c>
      <c r="IB79" s="162">
        <v>1</v>
      </c>
      <c r="IC79" s="157"/>
      <c r="ID79" s="156" t="s">
        <v>133</v>
      </c>
      <c r="IE79" s="156">
        <v>5</v>
      </c>
      <c r="IF79" s="156">
        <v>5</v>
      </c>
      <c r="IG79" s="156">
        <v>0</v>
      </c>
      <c r="IH79" s="156">
        <v>0</v>
      </c>
      <c r="II79" s="162">
        <v>1</v>
      </c>
      <c r="IL79" s="157" t="s">
        <v>133</v>
      </c>
      <c r="IM79" s="157">
        <v>5</v>
      </c>
      <c r="IN79" s="157">
        <v>5</v>
      </c>
      <c r="IO79" s="157">
        <v>0</v>
      </c>
      <c r="IP79" s="157">
        <v>0</v>
      </c>
      <c r="IQ79" s="158">
        <v>1</v>
      </c>
      <c r="IT79" s="157" t="s">
        <v>133</v>
      </c>
      <c r="IU79" s="157">
        <v>5</v>
      </c>
      <c r="IV79" s="157">
        <v>5</v>
      </c>
      <c r="IW79" s="157">
        <v>0</v>
      </c>
      <c r="IX79" s="157">
        <v>0</v>
      </c>
      <c r="IY79" s="158">
        <v>1</v>
      </c>
      <c r="JB79" s="157" t="s">
        <v>133</v>
      </c>
      <c r="JC79" s="157">
        <v>5</v>
      </c>
      <c r="JD79" s="157">
        <v>5</v>
      </c>
      <c r="JE79" s="157">
        <v>0</v>
      </c>
      <c r="JF79" s="157">
        <v>0</v>
      </c>
      <c r="JG79" s="158">
        <v>1</v>
      </c>
      <c r="JJ79" s="157" t="s">
        <v>133</v>
      </c>
      <c r="JK79" s="157">
        <v>5</v>
      </c>
      <c r="JL79" s="157">
        <v>5</v>
      </c>
      <c r="JM79" s="157">
        <v>0</v>
      </c>
      <c r="JN79" s="157">
        <v>0</v>
      </c>
      <c r="JO79" s="158">
        <v>1</v>
      </c>
      <c r="JR79" s="157" t="s">
        <v>133</v>
      </c>
      <c r="JS79" s="157">
        <v>5</v>
      </c>
      <c r="JT79" s="157">
        <v>5</v>
      </c>
      <c r="JU79" s="157">
        <v>0</v>
      </c>
      <c r="JV79" s="157">
        <v>0</v>
      </c>
      <c r="JW79" s="158">
        <v>1</v>
      </c>
      <c r="KH79" s="157" t="s">
        <v>133</v>
      </c>
      <c r="KI79" s="157">
        <v>5</v>
      </c>
      <c r="KJ79" s="157">
        <v>5</v>
      </c>
      <c r="KK79" s="157">
        <v>0</v>
      </c>
      <c r="KL79" s="157">
        <v>0</v>
      </c>
      <c r="KM79" s="158">
        <v>1</v>
      </c>
      <c r="KP79" s="157" t="s">
        <v>133</v>
      </c>
      <c r="KQ79" s="157">
        <v>5</v>
      </c>
      <c r="KR79" s="157">
        <v>5</v>
      </c>
      <c r="KS79" s="157">
        <v>0</v>
      </c>
      <c r="KT79" s="157">
        <v>0</v>
      </c>
      <c r="KU79" s="158">
        <v>1</v>
      </c>
      <c r="KX79" s="157" t="s">
        <v>133</v>
      </c>
      <c r="KY79" s="157">
        <v>5</v>
      </c>
      <c r="KZ79" s="157">
        <v>5</v>
      </c>
      <c r="LA79" s="157">
        <v>0</v>
      </c>
      <c r="LB79" s="157">
        <v>0</v>
      </c>
      <c r="LC79" s="158">
        <v>1</v>
      </c>
      <c r="LF79" s="157" t="s">
        <v>133</v>
      </c>
      <c r="LG79" s="157">
        <v>5</v>
      </c>
      <c r="LH79" s="157">
        <v>5</v>
      </c>
      <c r="LI79" s="157">
        <v>0</v>
      </c>
      <c r="LJ79" s="157">
        <v>0</v>
      </c>
      <c r="LK79" s="158">
        <v>1</v>
      </c>
      <c r="LN79" s="157" t="s">
        <v>133</v>
      </c>
      <c r="LO79" s="157">
        <v>5</v>
      </c>
      <c r="LP79" s="157">
        <v>5</v>
      </c>
      <c r="LQ79" s="157">
        <v>0</v>
      </c>
      <c r="LR79" s="157">
        <v>0</v>
      </c>
      <c r="LS79" s="158">
        <v>1</v>
      </c>
      <c r="LV79" s="157" t="s">
        <v>133</v>
      </c>
      <c r="LW79" s="157">
        <v>5</v>
      </c>
      <c r="LX79" s="157">
        <v>5</v>
      </c>
      <c r="LY79" s="157">
        <v>0</v>
      </c>
      <c r="LZ79" s="157">
        <v>0</v>
      </c>
      <c r="MA79" s="158">
        <v>1</v>
      </c>
      <c r="MD79" s="157" t="s">
        <v>133</v>
      </c>
      <c r="ME79" s="157">
        <v>5</v>
      </c>
      <c r="MF79" s="157">
        <v>5</v>
      </c>
      <c r="MG79" s="157">
        <v>0</v>
      </c>
      <c r="MH79" s="157">
        <v>0</v>
      </c>
      <c r="MI79" s="158">
        <v>1</v>
      </c>
      <c r="ML79" s="157" t="s">
        <v>133</v>
      </c>
      <c r="MM79" s="157">
        <v>5</v>
      </c>
      <c r="MN79" s="157">
        <v>5</v>
      </c>
      <c r="MO79" s="157">
        <v>0</v>
      </c>
      <c r="MP79" s="157">
        <v>0</v>
      </c>
      <c r="MQ79" s="158">
        <v>1</v>
      </c>
      <c r="MT79" s="157" t="s">
        <v>133</v>
      </c>
      <c r="MU79" s="157">
        <v>5</v>
      </c>
      <c r="MV79" s="157">
        <v>5</v>
      </c>
      <c r="MW79" s="157">
        <v>0</v>
      </c>
      <c r="MX79" s="157">
        <v>0</v>
      </c>
      <c r="MY79" s="158">
        <v>1</v>
      </c>
      <c r="NB79" s="157" t="s">
        <v>133</v>
      </c>
      <c r="NC79" s="157">
        <v>5</v>
      </c>
      <c r="ND79" s="157">
        <v>5</v>
      </c>
      <c r="NE79" s="157">
        <v>0</v>
      </c>
      <c r="NF79" s="157">
        <v>0</v>
      </c>
      <c r="NG79" s="158">
        <v>1</v>
      </c>
      <c r="NJ79" s="157" t="s">
        <v>133</v>
      </c>
      <c r="NK79" s="157">
        <v>5</v>
      </c>
      <c r="NL79" s="157">
        <v>5</v>
      </c>
      <c r="NM79" s="157">
        <v>0</v>
      </c>
      <c r="NN79" s="157">
        <v>0</v>
      </c>
      <c r="NO79" s="158">
        <v>1</v>
      </c>
      <c r="NR79" s="157" t="s">
        <v>133</v>
      </c>
      <c r="NS79" s="157">
        <v>5</v>
      </c>
      <c r="NT79" s="157">
        <v>5</v>
      </c>
      <c r="NU79" s="157">
        <v>0</v>
      </c>
      <c r="NV79" s="157">
        <v>0</v>
      </c>
      <c r="NW79" s="158">
        <v>1</v>
      </c>
      <c r="NZ79" s="157" t="s">
        <v>133</v>
      </c>
      <c r="OA79" s="157">
        <v>5</v>
      </c>
      <c r="OB79" s="157">
        <v>5</v>
      </c>
      <c r="OC79" s="157">
        <v>0</v>
      </c>
      <c r="OD79" s="157">
        <v>0</v>
      </c>
      <c r="OE79" s="158">
        <v>1</v>
      </c>
      <c r="OH79" s="157" t="s">
        <v>133</v>
      </c>
      <c r="OI79" s="157">
        <v>5</v>
      </c>
      <c r="OJ79" s="157">
        <v>5</v>
      </c>
      <c r="OK79" s="157">
        <v>0</v>
      </c>
      <c r="OL79" s="157">
        <v>0</v>
      </c>
      <c r="OM79" s="158">
        <v>1</v>
      </c>
      <c r="OP79" s="157" t="s">
        <v>133</v>
      </c>
      <c r="OQ79" s="157">
        <v>5</v>
      </c>
      <c r="OR79" s="157">
        <v>5</v>
      </c>
      <c r="OS79" s="157">
        <v>0</v>
      </c>
      <c r="OT79" s="157">
        <v>0</v>
      </c>
      <c r="OU79" s="158">
        <v>1</v>
      </c>
      <c r="OX79" s="157" t="s">
        <v>133</v>
      </c>
      <c r="OY79" s="157">
        <v>5</v>
      </c>
      <c r="OZ79" s="157">
        <v>5</v>
      </c>
      <c r="PA79" s="157">
        <v>0</v>
      </c>
      <c r="PB79" s="157">
        <v>0</v>
      </c>
      <c r="PC79" s="158">
        <v>1</v>
      </c>
      <c r="PF79" s="157" t="s">
        <v>133</v>
      </c>
      <c r="PG79" s="157">
        <v>5</v>
      </c>
      <c r="PH79" s="157">
        <v>5</v>
      </c>
      <c r="PI79" s="157">
        <v>0</v>
      </c>
      <c r="PJ79" s="157">
        <v>0</v>
      </c>
      <c r="PK79" s="158">
        <v>1</v>
      </c>
      <c r="PN79" s="157" t="s">
        <v>133</v>
      </c>
      <c r="PO79" s="157">
        <v>5</v>
      </c>
      <c r="PP79" s="157">
        <v>5</v>
      </c>
      <c r="PQ79" s="157">
        <v>0</v>
      </c>
      <c r="PR79" s="157">
        <v>0</v>
      </c>
      <c r="PS79" s="158">
        <v>1</v>
      </c>
      <c r="PV79" s="157" t="s">
        <v>133</v>
      </c>
      <c r="PW79" s="157">
        <v>5</v>
      </c>
      <c r="PX79" s="157">
        <v>5</v>
      </c>
      <c r="PY79" s="157">
        <v>0</v>
      </c>
      <c r="PZ79" s="157">
        <v>0</v>
      </c>
      <c r="QA79" s="158">
        <v>1</v>
      </c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Y80" s="2" t="s">
        <v>133</v>
      </c>
      <c r="Z80" s="2">
        <v>5</v>
      </c>
      <c r="AA80" s="2">
        <v>2</v>
      </c>
      <c r="AB80" s="2">
        <v>3</v>
      </c>
      <c r="AC80" s="2">
        <v>0</v>
      </c>
      <c r="AD80" s="4">
        <v>0.4</v>
      </c>
      <c r="AE80" s="4">
        <f>AD80-O80</f>
        <v>0</v>
      </c>
      <c r="AG80" s="2" t="s">
        <v>133</v>
      </c>
      <c r="AH80" s="2">
        <v>5</v>
      </c>
      <c r="AI80" s="2">
        <v>5</v>
      </c>
      <c r="AJ80" s="2">
        <v>0</v>
      </c>
      <c r="AK80" s="2">
        <v>0</v>
      </c>
      <c r="AL80" s="4">
        <v>1</v>
      </c>
      <c r="AM80" s="4">
        <f>AL80-AD80</f>
        <v>0.6</v>
      </c>
      <c r="AO80" s="2" t="s">
        <v>133</v>
      </c>
      <c r="AP80" s="2">
        <v>5</v>
      </c>
      <c r="AQ80" s="2">
        <v>5</v>
      </c>
      <c r="AR80" s="2">
        <v>0</v>
      </c>
      <c r="AS80" s="2">
        <v>0</v>
      </c>
      <c r="AT80" s="4">
        <v>1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I80" s="2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1</v>
      </c>
      <c r="DQ80" s="2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138" t="s">
        <v>133</v>
      </c>
      <c r="EH80" s="138">
        <v>5</v>
      </c>
      <c r="EI80" s="138">
        <v>5</v>
      </c>
      <c r="EJ80" s="138">
        <v>0</v>
      </c>
      <c r="EK80" s="138">
        <v>0</v>
      </c>
      <c r="EL80" s="140">
        <v>1</v>
      </c>
      <c r="EM80" s="138"/>
      <c r="EN80" s="138"/>
      <c r="EO80" s="138" t="s">
        <v>133</v>
      </c>
      <c r="EP80" s="138">
        <v>5</v>
      </c>
      <c r="EQ80" s="138">
        <v>5</v>
      </c>
      <c r="ER80" s="138">
        <v>0</v>
      </c>
      <c r="ES80" s="138">
        <v>0</v>
      </c>
      <c r="ET80" s="140">
        <v>1</v>
      </c>
      <c r="EU80" s="138"/>
      <c r="EV80" s="130"/>
      <c r="EW80" s="156" t="s">
        <v>133</v>
      </c>
      <c r="EX80" s="156">
        <v>5</v>
      </c>
      <c r="EY80" s="156">
        <v>5</v>
      </c>
      <c r="EZ80" s="156">
        <v>0</v>
      </c>
      <c r="FA80" s="156">
        <v>0</v>
      </c>
      <c r="FB80" s="158">
        <v>1</v>
      </c>
      <c r="FC80" s="157"/>
      <c r="FD80" s="157"/>
      <c r="FE80" s="157"/>
      <c r="FF80" s="157"/>
      <c r="FG80" s="157"/>
      <c r="FH80" s="157"/>
      <c r="FI80" s="157"/>
      <c r="FJ80" s="158"/>
      <c r="FK80" s="157"/>
      <c r="FL80" s="157"/>
      <c r="FM80" s="156" t="s">
        <v>133</v>
      </c>
      <c r="FN80" s="156">
        <v>5</v>
      </c>
      <c r="FO80" s="156">
        <v>5</v>
      </c>
      <c r="FP80" s="156">
        <v>0</v>
      </c>
      <c r="FQ80" s="156">
        <v>0</v>
      </c>
      <c r="FR80" s="158">
        <v>1</v>
      </c>
      <c r="FS80" s="157"/>
      <c r="FT80" s="157"/>
      <c r="FU80" s="157" t="s">
        <v>133</v>
      </c>
      <c r="FV80" s="157">
        <v>5</v>
      </c>
      <c r="FW80" s="157">
        <v>5</v>
      </c>
      <c r="FX80" s="157">
        <v>0</v>
      </c>
      <c r="FY80" s="157">
        <v>0</v>
      </c>
      <c r="FZ80" s="158">
        <v>1</v>
      </c>
      <c r="GA80" s="157"/>
      <c r="GB80" s="157"/>
      <c r="GK80" s="156" t="s">
        <v>144</v>
      </c>
      <c r="GL80" s="156">
        <v>265</v>
      </c>
      <c r="GM80" s="156">
        <v>265</v>
      </c>
      <c r="GN80" s="156">
        <v>0</v>
      </c>
      <c r="GO80" s="156">
        <v>0</v>
      </c>
      <c r="GP80" s="162">
        <v>1</v>
      </c>
      <c r="GQ80" s="157"/>
      <c r="GR80" s="157"/>
      <c r="GS80" s="156" t="s">
        <v>144</v>
      </c>
      <c r="GT80" s="156">
        <v>265</v>
      </c>
      <c r="GU80" s="156">
        <v>207</v>
      </c>
      <c r="GV80" s="156">
        <v>58</v>
      </c>
      <c r="GW80" s="156">
        <v>0</v>
      </c>
      <c r="GX80" s="162">
        <v>0.78</v>
      </c>
      <c r="GY80" s="157"/>
      <c r="GZ80" s="157"/>
      <c r="HA80" s="156" t="s">
        <v>144</v>
      </c>
      <c r="HB80" s="156">
        <v>265</v>
      </c>
      <c r="HC80" s="156">
        <v>11</v>
      </c>
      <c r="HD80" s="156">
        <v>254</v>
      </c>
      <c r="HE80" s="156">
        <v>0</v>
      </c>
      <c r="HF80" s="162">
        <v>0.04</v>
      </c>
      <c r="HG80" s="157"/>
      <c r="HH80" s="157"/>
      <c r="HI80" s="156" t="s">
        <v>144</v>
      </c>
      <c r="HJ80" s="156">
        <v>265</v>
      </c>
      <c r="HK80" s="156">
        <v>3</v>
      </c>
      <c r="HL80" s="156">
        <v>262</v>
      </c>
      <c r="HM80" s="156">
        <v>0</v>
      </c>
      <c r="HN80" s="162">
        <v>0.01</v>
      </c>
      <c r="HO80" s="157"/>
      <c r="HP80" s="156" t="s">
        <v>144</v>
      </c>
      <c r="HQ80" s="156">
        <v>265</v>
      </c>
      <c r="HR80" s="156">
        <v>3</v>
      </c>
      <c r="HS80" s="156">
        <v>262</v>
      </c>
      <c r="HT80" s="156">
        <v>0</v>
      </c>
      <c r="HU80" s="162">
        <v>0.01</v>
      </c>
      <c r="HV80" s="157"/>
      <c r="HW80" s="156" t="s">
        <v>144</v>
      </c>
      <c r="HX80" s="156">
        <v>265</v>
      </c>
      <c r="HY80" s="156">
        <v>3</v>
      </c>
      <c r="HZ80" s="156">
        <v>262</v>
      </c>
      <c r="IA80" s="156">
        <v>0</v>
      </c>
      <c r="IB80" s="162">
        <v>0.01</v>
      </c>
      <c r="IC80" s="157"/>
      <c r="ID80" s="156" t="s">
        <v>144</v>
      </c>
      <c r="IE80" s="156">
        <v>265</v>
      </c>
      <c r="IF80" s="156">
        <v>3</v>
      </c>
      <c r="IG80" s="156">
        <v>262</v>
      </c>
      <c r="IH80" s="156">
        <v>0</v>
      </c>
      <c r="II80" s="162">
        <v>0.01</v>
      </c>
      <c r="IL80" s="157" t="s">
        <v>144</v>
      </c>
      <c r="IM80" s="157">
        <v>265</v>
      </c>
      <c r="IN80" s="157">
        <v>265</v>
      </c>
      <c r="IO80" s="157">
        <v>0</v>
      </c>
      <c r="IP80" s="157">
        <v>0</v>
      </c>
      <c r="IQ80" s="158">
        <v>1</v>
      </c>
      <c r="IT80" s="157" t="s">
        <v>144</v>
      </c>
      <c r="IU80" s="157">
        <v>265</v>
      </c>
      <c r="IV80" s="157">
        <v>265</v>
      </c>
      <c r="IW80" s="157">
        <v>0</v>
      </c>
      <c r="IX80" s="157">
        <v>0</v>
      </c>
      <c r="IY80" s="158">
        <v>1</v>
      </c>
      <c r="JB80" s="157" t="s">
        <v>144</v>
      </c>
      <c r="JC80" s="157">
        <v>265</v>
      </c>
      <c r="JD80" s="157">
        <v>265</v>
      </c>
      <c r="JE80" s="157">
        <v>0</v>
      </c>
      <c r="JF80" s="157">
        <v>0</v>
      </c>
      <c r="JG80" s="158">
        <v>1</v>
      </c>
      <c r="JJ80" s="157" t="s">
        <v>144</v>
      </c>
      <c r="JK80" s="157">
        <v>265</v>
      </c>
      <c r="JL80" s="157">
        <v>265</v>
      </c>
      <c r="JM80" s="157">
        <v>0</v>
      </c>
      <c r="JN80" s="157">
        <v>0</v>
      </c>
      <c r="JO80" s="158">
        <v>1</v>
      </c>
      <c r="JR80" s="157" t="s">
        <v>144</v>
      </c>
      <c r="JS80" s="157">
        <v>265</v>
      </c>
      <c r="JT80" s="157">
        <v>264</v>
      </c>
      <c r="JU80" s="157">
        <v>1</v>
      </c>
      <c r="JV80" s="157">
        <v>0</v>
      </c>
      <c r="JW80" s="158">
        <v>1</v>
      </c>
      <c r="KH80" s="157" t="s">
        <v>144</v>
      </c>
      <c r="KI80" s="157">
        <v>265</v>
      </c>
      <c r="KJ80" s="157">
        <v>265</v>
      </c>
      <c r="KK80" s="157">
        <v>0</v>
      </c>
      <c r="KL80" s="157">
        <v>0</v>
      </c>
      <c r="KM80" s="158">
        <v>1</v>
      </c>
      <c r="KP80" s="157" t="s">
        <v>144</v>
      </c>
      <c r="KQ80" s="157">
        <v>265</v>
      </c>
      <c r="KR80" s="157">
        <v>265</v>
      </c>
      <c r="KS80" s="157">
        <v>0</v>
      </c>
      <c r="KT80" s="157">
        <v>0</v>
      </c>
      <c r="KU80" s="158">
        <v>1</v>
      </c>
      <c r="KX80" s="157" t="s">
        <v>144</v>
      </c>
      <c r="KY80" s="157">
        <v>265</v>
      </c>
      <c r="KZ80" s="157">
        <v>265</v>
      </c>
      <c r="LA80" s="157">
        <v>0</v>
      </c>
      <c r="LB80" s="157">
        <v>0</v>
      </c>
      <c r="LC80" s="158">
        <v>1</v>
      </c>
      <c r="LF80" s="157" t="s">
        <v>144</v>
      </c>
      <c r="LG80" s="157">
        <v>265</v>
      </c>
      <c r="LH80" s="157">
        <v>265</v>
      </c>
      <c r="LI80" s="157">
        <v>0</v>
      </c>
      <c r="LJ80" s="157">
        <v>0</v>
      </c>
      <c r="LK80" s="158">
        <v>1</v>
      </c>
      <c r="LN80" s="157" t="s">
        <v>144</v>
      </c>
      <c r="LO80" s="157">
        <v>265</v>
      </c>
      <c r="LP80" s="157">
        <v>265</v>
      </c>
      <c r="LQ80" s="157">
        <v>0</v>
      </c>
      <c r="LR80" s="157">
        <v>0</v>
      </c>
      <c r="LS80" s="158">
        <v>1</v>
      </c>
      <c r="LV80" s="157" t="s">
        <v>144</v>
      </c>
      <c r="LW80" s="157">
        <v>265</v>
      </c>
      <c r="LX80" s="157">
        <v>265</v>
      </c>
      <c r="LY80" s="157">
        <v>0</v>
      </c>
      <c r="LZ80" s="157">
        <v>0</v>
      </c>
      <c r="MA80" s="158">
        <v>1</v>
      </c>
      <c r="MD80" s="157" t="s">
        <v>144</v>
      </c>
      <c r="ME80" s="157">
        <v>265</v>
      </c>
      <c r="MF80" s="157">
        <v>265</v>
      </c>
      <c r="MG80" s="157">
        <v>0</v>
      </c>
      <c r="MH80" s="157">
        <v>0</v>
      </c>
      <c r="MI80" s="158">
        <v>1</v>
      </c>
      <c r="ML80" s="157" t="s">
        <v>144</v>
      </c>
      <c r="MM80" s="157">
        <v>265</v>
      </c>
      <c r="MN80" s="157">
        <v>265</v>
      </c>
      <c r="MO80" s="157">
        <v>0</v>
      </c>
      <c r="MP80" s="157">
        <v>0</v>
      </c>
      <c r="MQ80" s="158">
        <v>1</v>
      </c>
      <c r="MT80" s="157" t="s">
        <v>144</v>
      </c>
      <c r="MU80" s="157">
        <v>265</v>
      </c>
      <c r="MV80" s="157">
        <v>265</v>
      </c>
      <c r="MW80" s="157">
        <v>0</v>
      </c>
      <c r="MX80" s="157">
        <v>0</v>
      </c>
      <c r="MY80" s="158">
        <v>1</v>
      </c>
      <c r="NB80" s="157" t="s">
        <v>144</v>
      </c>
      <c r="NC80" s="157">
        <v>265</v>
      </c>
      <c r="ND80" s="157">
        <v>265</v>
      </c>
      <c r="NE80" s="157">
        <v>0</v>
      </c>
      <c r="NF80" s="157">
        <v>0</v>
      </c>
      <c r="NG80" s="158">
        <v>1</v>
      </c>
      <c r="NJ80" s="157" t="s">
        <v>144</v>
      </c>
      <c r="NK80" s="157">
        <v>265</v>
      </c>
      <c r="NL80" s="157">
        <v>265</v>
      </c>
      <c r="NM80" s="157">
        <v>0</v>
      </c>
      <c r="NN80" s="157">
        <v>0</v>
      </c>
      <c r="NO80" s="158">
        <v>1</v>
      </c>
      <c r="NR80" s="157" t="s">
        <v>144</v>
      </c>
      <c r="NS80" s="157">
        <v>265</v>
      </c>
      <c r="NT80" s="157">
        <v>265</v>
      </c>
      <c r="NU80" s="157">
        <v>0</v>
      </c>
      <c r="NV80" s="157">
        <v>0</v>
      </c>
      <c r="NW80" s="158">
        <v>1</v>
      </c>
      <c r="NZ80" s="157" t="s">
        <v>417</v>
      </c>
      <c r="OA80" s="157">
        <v>13</v>
      </c>
      <c r="OB80" s="157">
        <v>13</v>
      </c>
      <c r="OC80" s="157">
        <v>0</v>
      </c>
      <c r="OD80" s="157">
        <v>0</v>
      </c>
      <c r="OE80" s="158">
        <v>1</v>
      </c>
      <c r="OH80" s="157" t="s">
        <v>417</v>
      </c>
      <c r="OI80" s="157">
        <v>13</v>
      </c>
      <c r="OJ80" s="157">
        <v>13</v>
      </c>
      <c r="OK80" s="157">
        <v>0</v>
      </c>
      <c r="OL80" s="157">
        <v>0</v>
      </c>
      <c r="OM80" s="158">
        <v>1</v>
      </c>
      <c r="OP80" s="157" t="s">
        <v>417</v>
      </c>
      <c r="OQ80" s="157">
        <v>13</v>
      </c>
      <c r="OR80" s="157">
        <v>13</v>
      </c>
      <c r="OS80" s="157">
        <v>0</v>
      </c>
      <c r="OT80" s="157">
        <v>0</v>
      </c>
      <c r="OU80" s="158">
        <v>1</v>
      </c>
      <c r="OX80" s="157" t="s">
        <v>417</v>
      </c>
      <c r="OY80" s="157">
        <v>13</v>
      </c>
      <c r="OZ80" s="157">
        <v>13</v>
      </c>
      <c r="PA80" s="157">
        <v>0</v>
      </c>
      <c r="PB80" s="157">
        <v>0</v>
      </c>
      <c r="PC80" s="158">
        <v>1</v>
      </c>
      <c r="PF80" s="157" t="s">
        <v>417</v>
      </c>
      <c r="PG80" s="157">
        <v>13</v>
      </c>
      <c r="PH80" s="157">
        <v>13</v>
      </c>
      <c r="PI80" s="157">
        <v>0</v>
      </c>
      <c r="PJ80" s="157">
        <v>0</v>
      </c>
      <c r="PK80" s="158">
        <v>1</v>
      </c>
      <c r="PN80" s="157" t="s">
        <v>417</v>
      </c>
      <c r="PO80" s="157">
        <v>13</v>
      </c>
      <c r="PP80" s="157">
        <v>13</v>
      </c>
      <c r="PQ80" s="157">
        <v>0</v>
      </c>
      <c r="PR80" s="157">
        <v>0</v>
      </c>
      <c r="PS80" s="158">
        <v>1</v>
      </c>
      <c r="PV80" s="157" t="s">
        <v>417</v>
      </c>
      <c r="PW80" s="157">
        <v>13</v>
      </c>
      <c r="PX80" s="157">
        <v>13</v>
      </c>
      <c r="PY80" s="157">
        <v>0</v>
      </c>
      <c r="PZ80" s="157">
        <v>0</v>
      </c>
      <c r="QA80" s="158">
        <v>1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Y81" s="2" t="s">
        <v>144</v>
      </c>
      <c r="Z81" s="2">
        <v>1</v>
      </c>
      <c r="AA81" s="2">
        <v>0</v>
      </c>
      <c r="AB81" s="2">
        <v>0</v>
      </c>
      <c r="AC81" s="2">
        <v>1</v>
      </c>
      <c r="AD81" s="4">
        <v>0</v>
      </c>
      <c r="AE81" s="4">
        <f>AD81-O81</f>
        <v>-1</v>
      </c>
      <c r="AG81" s="2" t="s">
        <v>144</v>
      </c>
      <c r="AH81" s="2">
        <v>265</v>
      </c>
      <c r="AI81" s="2">
        <v>265</v>
      </c>
      <c r="AJ81" s="2">
        <v>0</v>
      </c>
      <c r="AK81" s="2">
        <v>0</v>
      </c>
      <c r="AL81" s="4">
        <v>1</v>
      </c>
      <c r="AM81" s="4">
        <f>AL81-AD81</f>
        <v>1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0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I81" s="2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1</v>
      </c>
      <c r="DQ81" s="2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138" t="s">
        <v>144</v>
      </c>
      <c r="EH81" s="138">
        <v>265</v>
      </c>
      <c r="EI81" s="138">
        <v>265</v>
      </c>
      <c r="EJ81" s="138">
        <v>0</v>
      </c>
      <c r="EK81" s="138">
        <v>0</v>
      </c>
      <c r="EL81" s="140">
        <v>1</v>
      </c>
      <c r="EM81" s="138"/>
      <c r="EN81" s="138"/>
      <c r="EO81" s="138" t="s">
        <v>144</v>
      </c>
      <c r="EP81" s="138">
        <v>265</v>
      </c>
      <c r="EQ81" s="138">
        <v>265</v>
      </c>
      <c r="ER81" s="138">
        <v>0</v>
      </c>
      <c r="ES81" s="138">
        <v>0</v>
      </c>
      <c r="ET81" s="140">
        <v>1</v>
      </c>
      <c r="EU81" s="130"/>
      <c r="EV81" s="130"/>
      <c r="EW81" s="156" t="s">
        <v>144</v>
      </c>
      <c r="EX81" s="156">
        <v>265</v>
      </c>
      <c r="EY81" s="156">
        <v>265</v>
      </c>
      <c r="EZ81" s="156">
        <v>0</v>
      </c>
      <c r="FA81" s="156">
        <v>0</v>
      </c>
      <c r="FB81" s="158">
        <v>1</v>
      </c>
      <c r="FC81" s="157"/>
      <c r="FD81" s="157"/>
      <c r="FE81" s="157"/>
      <c r="FF81" s="157"/>
      <c r="FG81" s="157"/>
      <c r="FH81" s="157"/>
      <c r="FI81" s="157"/>
      <c r="FJ81" s="158"/>
      <c r="FK81" s="157"/>
      <c r="FL81" s="157"/>
      <c r="FM81" s="156" t="s">
        <v>144</v>
      </c>
      <c r="FN81" s="156">
        <v>265</v>
      </c>
      <c r="FO81" s="156">
        <v>265</v>
      </c>
      <c r="FP81" s="156">
        <v>0</v>
      </c>
      <c r="FQ81" s="156">
        <v>0</v>
      </c>
      <c r="FR81" s="158">
        <v>1</v>
      </c>
      <c r="FS81" s="157"/>
      <c r="FT81" s="157"/>
      <c r="FU81" s="157" t="s">
        <v>144</v>
      </c>
      <c r="FV81" s="157">
        <v>265</v>
      </c>
      <c r="FW81" s="157">
        <v>0</v>
      </c>
      <c r="FX81" s="157">
        <v>0</v>
      </c>
      <c r="FY81" s="157">
        <v>265</v>
      </c>
      <c r="FZ81" s="158">
        <v>0</v>
      </c>
      <c r="GA81" s="157"/>
      <c r="GB81" s="157"/>
      <c r="GK81" s="156" t="s">
        <v>128</v>
      </c>
      <c r="GL81" s="156">
        <v>5</v>
      </c>
      <c r="GM81" s="156">
        <v>5</v>
      </c>
      <c r="GN81" s="156">
        <v>0</v>
      </c>
      <c r="GO81" s="156">
        <v>0</v>
      </c>
      <c r="GP81" s="162">
        <v>1</v>
      </c>
      <c r="GQ81" s="157"/>
      <c r="GR81" s="157"/>
      <c r="GS81" s="156" t="s">
        <v>128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128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128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128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128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128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L81" s="157" t="s">
        <v>128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T81" s="157" t="s">
        <v>128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JB81" s="157" t="s">
        <v>128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128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128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KH81" s="157" t="s">
        <v>128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P81" s="157" t="s">
        <v>128</v>
      </c>
      <c r="KQ81" s="157">
        <v>5</v>
      </c>
      <c r="KR81" s="157">
        <v>5</v>
      </c>
      <c r="KS81" s="157">
        <v>0</v>
      </c>
      <c r="KT81" s="157">
        <v>0</v>
      </c>
      <c r="KU81" s="158">
        <v>1</v>
      </c>
      <c r="KX81" s="157" t="s">
        <v>128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128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128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128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128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128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128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128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128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128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144</v>
      </c>
      <c r="OA81" s="157">
        <v>266</v>
      </c>
      <c r="OB81" s="157">
        <v>265</v>
      </c>
      <c r="OC81" s="157">
        <v>1</v>
      </c>
      <c r="OD81" s="157">
        <v>0</v>
      </c>
      <c r="OE81" s="158">
        <v>1</v>
      </c>
      <c r="OH81" s="157" t="s">
        <v>144</v>
      </c>
      <c r="OI81" s="157">
        <v>266</v>
      </c>
      <c r="OJ81" s="157">
        <v>121</v>
      </c>
      <c r="OK81" s="157">
        <v>145</v>
      </c>
      <c r="OL81" s="157">
        <v>0</v>
      </c>
      <c r="OM81" s="158">
        <v>0.45</v>
      </c>
      <c r="OP81" s="157" t="s">
        <v>144</v>
      </c>
      <c r="OQ81" s="157">
        <v>266</v>
      </c>
      <c r="OR81" s="157">
        <v>265</v>
      </c>
      <c r="OS81" s="157">
        <v>1</v>
      </c>
      <c r="OT81" s="157">
        <v>0</v>
      </c>
      <c r="OU81" s="158">
        <v>1</v>
      </c>
      <c r="OX81" s="157" t="s">
        <v>144</v>
      </c>
      <c r="OY81" s="157">
        <v>266</v>
      </c>
      <c r="OZ81" s="157">
        <v>265</v>
      </c>
      <c r="PA81" s="157">
        <v>1</v>
      </c>
      <c r="PB81" s="157">
        <v>0</v>
      </c>
      <c r="PC81" s="158">
        <v>1</v>
      </c>
      <c r="PF81" s="157" t="s">
        <v>144</v>
      </c>
      <c r="PG81" s="157">
        <v>266</v>
      </c>
      <c r="PH81" s="157">
        <v>54</v>
      </c>
      <c r="PI81" s="157">
        <v>212</v>
      </c>
      <c r="PJ81" s="157">
        <v>0</v>
      </c>
      <c r="PK81" s="158">
        <v>0.2</v>
      </c>
      <c r="PN81" s="157" t="s">
        <v>144</v>
      </c>
      <c r="PO81" s="157">
        <v>266</v>
      </c>
      <c r="PP81" s="157">
        <v>265</v>
      </c>
      <c r="PQ81" s="157">
        <v>1</v>
      </c>
      <c r="PR81" s="157">
        <v>0</v>
      </c>
      <c r="PS81" s="158">
        <v>1</v>
      </c>
      <c r="PV81" s="157" t="s">
        <v>144</v>
      </c>
      <c r="PW81" s="157">
        <v>266</v>
      </c>
      <c r="PX81" s="157">
        <v>265</v>
      </c>
      <c r="PY81" s="157">
        <v>1</v>
      </c>
      <c r="PZ81" s="157">
        <v>0</v>
      </c>
      <c r="QA81" s="158">
        <v>1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Y82" s="2" t="s">
        <v>128</v>
      </c>
      <c r="Z82" s="2">
        <v>5</v>
      </c>
      <c r="AA82" s="2">
        <v>5</v>
      </c>
      <c r="AB82" s="2">
        <v>0</v>
      </c>
      <c r="AC82" s="2">
        <v>0</v>
      </c>
      <c r="AD82" s="4">
        <v>1</v>
      </c>
      <c r="AE82" s="4">
        <f>AD82-O82</f>
        <v>0.6</v>
      </c>
      <c r="AG82" s="2" t="s">
        <v>128</v>
      </c>
      <c r="AH82" s="2">
        <v>5</v>
      </c>
      <c r="AI82" s="2">
        <v>5</v>
      </c>
      <c r="AJ82" s="2">
        <v>0</v>
      </c>
      <c r="AK82" s="2">
        <v>0</v>
      </c>
      <c r="AL82" s="4">
        <v>1</v>
      </c>
      <c r="AM82" s="4">
        <f>AL82-AD82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I82" s="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1</v>
      </c>
      <c r="DQ82" s="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138" t="s">
        <v>128</v>
      </c>
      <c r="EH82" s="138">
        <v>5</v>
      </c>
      <c r="EI82" s="138">
        <v>5</v>
      </c>
      <c r="EJ82" s="138">
        <v>0</v>
      </c>
      <c r="EK82" s="138">
        <v>0</v>
      </c>
      <c r="EL82" s="140">
        <v>1</v>
      </c>
      <c r="EM82" s="138"/>
      <c r="EN82" s="138"/>
      <c r="EO82" s="138" t="s">
        <v>128</v>
      </c>
      <c r="EP82" s="138">
        <v>5</v>
      </c>
      <c r="EQ82" s="138">
        <v>5</v>
      </c>
      <c r="ER82" s="138">
        <v>0</v>
      </c>
      <c r="ES82" s="138">
        <v>0</v>
      </c>
      <c r="ET82" s="140">
        <v>1</v>
      </c>
      <c r="EU82" s="130"/>
      <c r="EV82" s="130"/>
      <c r="EW82" s="156" t="s">
        <v>128</v>
      </c>
      <c r="EX82" s="156">
        <v>5</v>
      </c>
      <c r="EY82" s="156">
        <v>5</v>
      </c>
      <c r="EZ82" s="156">
        <v>0</v>
      </c>
      <c r="FA82" s="156">
        <v>0</v>
      </c>
      <c r="FB82" s="158">
        <v>1</v>
      </c>
      <c r="FC82" s="157"/>
      <c r="FD82" s="157"/>
      <c r="FE82" s="157"/>
      <c r="FF82" s="157"/>
      <c r="FG82" s="157"/>
      <c r="FH82" s="157"/>
      <c r="FI82" s="157"/>
      <c r="FJ82" s="158"/>
      <c r="FK82" s="157"/>
      <c r="FL82" s="157"/>
      <c r="FM82" s="156" t="s">
        <v>128</v>
      </c>
      <c r="FN82" s="156">
        <v>5</v>
      </c>
      <c r="FO82" s="156">
        <v>4</v>
      </c>
      <c r="FP82" s="156">
        <v>1</v>
      </c>
      <c r="FQ82" s="156">
        <v>0</v>
      </c>
      <c r="FR82" s="158">
        <v>0.8</v>
      </c>
      <c r="FS82" s="157"/>
      <c r="FT82" s="157"/>
      <c r="FU82" s="157" t="s">
        <v>128</v>
      </c>
      <c r="FV82" s="157">
        <v>5</v>
      </c>
      <c r="FW82" s="157">
        <v>5</v>
      </c>
      <c r="FX82" s="157">
        <v>0</v>
      </c>
      <c r="FY82" s="157">
        <v>0</v>
      </c>
      <c r="FZ82" s="158">
        <v>1</v>
      </c>
      <c r="GA82" s="157"/>
      <c r="GB82" s="157"/>
      <c r="GK82" s="156" t="s">
        <v>145</v>
      </c>
      <c r="GL82" s="156">
        <v>262</v>
      </c>
      <c r="GM82" s="156">
        <v>262</v>
      </c>
      <c r="GN82" s="156">
        <v>0</v>
      </c>
      <c r="GO82" s="156">
        <v>0</v>
      </c>
      <c r="GP82" s="162">
        <v>1</v>
      </c>
      <c r="GQ82" s="157"/>
      <c r="GR82" s="157"/>
      <c r="GS82" s="156" t="s">
        <v>145</v>
      </c>
      <c r="GT82" s="156">
        <v>262</v>
      </c>
      <c r="GU82" s="156">
        <v>262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145</v>
      </c>
      <c r="HB82" s="156">
        <v>262</v>
      </c>
      <c r="HC82" s="156">
        <v>70</v>
      </c>
      <c r="HD82" s="156">
        <v>192</v>
      </c>
      <c r="HE82" s="156">
        <v>0</v>
      </c>
      <c r="HF82" s="162">
        <v>0.27</v>
      </c>
      <c r="HG82" s="157"/>
      <c r="HH82" s="157"/>
      <c r="HI82" s="156" t="s">
        <v>145</v>
      </c>
      <c r="HJ82" s="156">
        <v>262</v>
      </c>
      <c r="HK82" s="156">
        <v>152</v>
      </c>
      <c r="HL82" s="156">
        <v>110</v>
      </c>
      <c r="HM82" s="156">
        <v>0</v>
      </c>
      <c r="HN82" s="162">
        <v>0.57999999999999996</v>
      </c>
      <c r="HO82" s="157"/>
      <c r="HP82" s="156" t="s">
        <v>145</v>
      </c>
      <c r="HQ82" s="156">
        <v>262</v>
      </c>
      <c r="HR82" s="156">
        <v>152</v>
      </c>
      <c r="HS82" s="156">
        <v>110</v>
      </c>
      <c r="HT82" s="156">
        <v>0</v>
      </c>
      <c r="HU82" s="162">
        <v>0.57999999999999996</v>
      </c>
      <c r="HV82" s="157"/>
      <c r="HW82" s="156" t="s">
        <v>145</v>
      </c>
      <c r="HX82" s="156">
        <v>262</v>
      </c>
      <c r="HY82" s="156">
        <v>152</v>
      </c>
      <c r="HZ82" s="156">
        <v>110</v>
      </c>
      <c r="IA82" s="156">
        <v>0</v>
      </c>
      <c r="IB82" s="162">
        <v>0.57999999999999996</v>
      </c>
      <c r="IC82" s="157"/>
      <c r="ID82" s="156" t="s">
        <v>145</v>
      </c>
      <c r="IE82" s="156">
        <v>262</v>
      </c>
      <c r="IF82" s="156">
        <v>152</v>
      </c>
      <c r="IG82" s="156">
        <v>110</v>
      </c>
      <c r="IH82" s="156">
        <v>0</v>
      </c>
      <c r="II82" s="162">
        <v>0.57999999999999996</v>
      </c>
      <c r="IL82" s="157" t="s">
        <v>145</v>
      </c>
      <c r="IM82" s="157">
        <v>262</v>
      </c>
      <c r="IN82" s="157">
        <v>262</v>
      </c>
      <c r="IO82" s="157">
        <v>0</v>
      </c>
      <c r="IP82" s="157">
        <v>0</v>
      </c>
      <c r="IQ82" s="158">
        <v>1</v>
      </c>
      <c r="IT82" s="157" t="s">
        <v>145</v>
      </c>
      <c r="IU82" s="157">
        <v>262</v>
      </c>
      <c r="IV82" s="157">
        <v>262</v>
      </c>
      <c r="IW82" s="157">
        <v>0</v>
      </c>
      <c r="IX82" s="157">
        <v>0</v>
      </c>
      <c r="IY82" s="158">
        <v>1</v>
      </c>
      <c r="JB82" s="157" t="s">
        <v>145</v>
      </c>
      <c r="JC82" s="157">
        <v>262</v>
      </c>
      <c r="JD82" s="157">
        <v>261</v>
      </c>
      <c r="JE82" s="157">
        <v>1</v>
      </c>
      <c r="JF82" s="157">
        <v>0</v>
      </c>
      <c r="JG82" s="158">
        <v>1</v>
      </c>
      <c r="JJ82" s="157" t="s">
        <v>145</v>
      </c>
      <c r="JK82" s="157">
        <v>262</v>
      </c>
      <c r="JL82" s="157">
        <v>262</v>
      </c>
      <c r="JM82" s="157">
        <v>0</v>
      </c>
      <c r="JN82" s="157">
        <v>0</v>
      </c>
      <c r="JO82" s="158">
        <v>1</v>
      </c>
      <c r="JR82" s="157" t="s">
        <v>145</v>
      </c>
      <c r="JS82" s="157">
        <v>262</v>
      </c>
      <c r="JT82" s="157">
        <v>261</v>
      </c>
      <c r="JU82" s="157">
        <v>1</v>
      </c>
      <c r="JV82" s="157">
        <v>0</v>
      </c>
      <c r="JW82" s="158">
        <v>1</v>
      </c>
      <c r="KH82" s="157" t="s">
        <v>145</v>
      </c>
      <c r="KI82" s="157">
        <v>262</v>
      </c>
      <c r="KJ82" s="157">
        <v>262</v>
      </c>
      <c r="KK82" s="157">
        <v>0</v>
      </c>
      <c r="KL82" s="157">
        <v>0</v>
      </c>
      <c r="KM82" s="158">
        <v>1</v>
      </c>
      <c r="KP82" s="157" t="s">
        <v>145</v>
      </c>
      <c r="KQ82" s="157">
        <v>262</v>
      </c>
      <c r="KR82" s="157">
        <v>262</v>
      </c>
      <c r="KS82" s="157">
        <v>0</v>
      </c>
      <c r="KT82" s="157">
        <v>0</v>
      </c>
      <c r="KU82" s="158">
        <v>1</v>
      </c>
      <c r="KX82" s="157" t="s">
        <v>379</v>
      </c>
      <c r="KY82" s="157">
        <v>46</v>
      </c>
      <c r="KZ82" s="157">
        <v>42</v>
      </c>
      <c r="LA82" s="157">
        <v>4</v>
      </c>
      <c r="LB82" s="157">
        <v>0</v>
      </c>
      <c r="LC82" s="158">
        <v>0.91</v>
      </c>
      <c r="LF82" s="157" t="s">
        <v>379</v>
      </c>
      <c r="LG82" s="157">
        <v>46</v>
      </c>
      <c r="LH82" s="157">
        <v>42</v>
      </c>
      <c r="LI82" s="157">
        <v>4</v>
      </c>
      <c r="LJ82" s="157">
        <v>0</v>
      </c>
      <c r="LK82" s="158">
        <v>0.91</v>
      </c>
      <c r="LN82" s="157" t="s">
        <v>379</v>
      </c>
      <c r="LO82" s="157">
        <v>46</v>
      </c>
      <c r="LP82" s="157">
        <v>42</v>
      </c>
      <c r="LQ82" s="157">
        <v>4</v>
      </c>
      <c r="LR82" s="157">
        <v>0</v>
      </c>
      <c r="LS82" s="158">
        <v>0.91</v>
      </c>
      <c r="LV82" s="157" t="s">
        <v>379</v>
      </c>
      <c r="LW82" s="157">
        <v>46</v>
      </c>
      <c r="LX82" s="157">
        <v>42</v>
      </c>
      <c r="LY82" s="157">
        <v>4</v>
      </c>
      <c r="LZ82" s="157">
        <v>0</v>
      </c>
      <c r="MA82" s="158">
        <v>0.91</v>
      </c>
      <c r="MD82" s="157" t="s">
        <v>379</v>
      </c>
      <c r="ME82" s="157">
        <v>46</v>
      </c>
      <c r="MF82" s="157">
        <v>42</v>
      </c>
      <c r="MG82" s="157">
        <v>4</v>
      </c>
      <c r="MH82" s="157">
        <v>0</v>
      </c>
      <c r="MI82" s="158">
        <v>0.91</v>
      </c>
      <c r="ML82" s="157" t="s">
        <v>379</v>
      </c>
      <c r="MM82" s="157">
        <v>46</v>
      </c>
      <c r="MN82" s="157">
        <v>42</v>
      </c>
      <c r="MO82" s="157">
        <v>4</v>
      </c>
      <c r="MP82" s="157">
        <v>0</v>
      </c>
      <c r="MQ82" s="158">
        <v>0.91</v>
      </c>
      <c r="MT82" s="157" t="s">
        <v>379</v>
      </c>
      <c r="MU82" s="157">
        <v>46</v>
      </c>
      <c r="MV82" s="157">
        <v>46</v>
      </c>
      <c r="MW82" s="157">
        <v>0</v>
      </c>
      <c r="MX82" s="157">
        <v>0</v>
      </c>
      <c r="MY82" s="158">
        <v>1</v>
      </c>
      <c r="NB82" s="157" t="s">
        <v>379</v>
      </c>
      <c r="NC82" s="157">
        <v>46</v>
      </c>
      <c r="ND82" s="157">
        <v>46</v>
      </c>
      <c r="NE82" s="157">
        <v>0</v>
      </c>
      <c r="NF82" s="157">
        <v>0</v>
      </c>
      <c r="NG82" s="158">
        <v>1</v>
      </c>
      <c r="NJ82" s="157" t="s">
        <v>379</v>
      </c>
      <c r="NK82" s="157">
        <v>46</v>
      </c>
      <c r="NL82" s="157">
        <v>46</v>
      </c>
      <c r="NM82" s="157">
        <v>0</v>
      </c>
      <c r="NN82" s="157">
        <v>0</v>
      </c>
      <c r="NO82" s="158">
        <v>1</v>
      </c>
      <c r="NR82" s="157" t="s">
        <v>379</v>
      </c>
      <c r="NS82" s="157">
        <v>46</v>
      </c>
      <c r="NT82" s="157">
        <v>46</v>
      </c>
      <c r="NU82" s="157">
        <v>0</v>
      </c>
      <c r="NV82" s="157">
        <v>0</v>
      </c>
      <c r="NW82" s="158">
        <v>1</v>
      </c>
      <c r="NZ82" s="157" t="s">
        <v>128</v>
      </c>
      <c r="OA82" s="157">
        <v>5</v>
      </c>
      <c r="OB82" s="157">
        <v>5</v>
      </c>
      <c r="OC82" s="157">
        <v>0</v>
      </c>
      <c r="OD82" s="157">
        <v>0</v>
      </c>
      <c r="OE82" s="158">
        <v>1</v>
      </c>
      <c r="OH82" s="157" t="s">
        <v>128</v>
      </c>
      <c r="OI82" s="157">
        <v>5</v>
      </c>
      <c r="OJ82" s="157">
        <v>5</v>
      </c>
      <c r="OK82" s="157">
        <v>0</v>
      </c>
      <c r="OL82" s="157">
        <v>0</v>
      </c>
      <c r="OM82" s="158">
        <v>1</v>
      </c>
      <c r="OP82" s="157" t="s">
        <v>128</v>
      </c>
      <c r="OQ82" s="157">
        <v>5</v>
      </c>
      <c r="OR82" s="157">
        <v>5</v>
      </c>
      <c r="OS82" s="157">
        <v>0</v>
      </c>
      <c r="OT82" s="157">
        <v>0</v>
      </c>
      <c r="OU82" s="158">
        <v>1</v>
      </c>
      <c r="OX82" s="157" t="s">
        <v>128</v>
      </c>
      <c r="OY82" s="157">
        <v>5</v>
      </c>
      <c r="OZ82" s="157">
        <v>5</v>
      </c>
      <c r="PA82" s="157">
        <v>0</v>
      </c>
      <c r="PB82" s="157">
        <v>0</v>
      </c>
      <c r="PC82" s="158">
        <v>1</v>
      </c>
      <c r="PF82" s="157" t="s">
        <v>128</v>
      </c>
      <c r="PG82" s="157">
        <v>5</v>
      </c>
      <c r="PH82" s="157">
        <v>5</v>
      </c>
      <c r="PI82" s="157">
        <v>0</v>
      </c>
      <c r="PJ82" s="157">
        <v>0</v>
      </c>
      <c r="PK82" s="158">
        <v>1</v>
      </c>
      <c r="PN82" s="157" t="s">
        <v>128</v>
      </c>
      <c r="PO82" s="157">
        <v>5</v>
      </c>
      <c r="PP82" s="157">
        <v>5</v>
      </c>
      <c r="PQ82" s="157">
        <v>0</v>
      </c>
      <c r="PR82" s="157">
        <v>0</v>
      </c>
      <c r="PS82" s="158">
        <v>1</v>
      </c>
      <c r="PV82" s="157" t="s">
        <v>128</v>
      </c>
      <c r="PW82" s="157">
        <v>5</v>
      </c>
      <c r="PX82" s="157">
        <v>5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Y83" s="2" t="s">
        <v>145</v>
      </c>
      <c r="Z83" s="2">
        <v>262</v>
      </c>
      <c r="AA83" s="2">
        <v>261</v>
      </c>
      <c r="AB83" s="2">
        <v>1</v>
      </c>
      <c r="AC83" s="2">
        <v>0</v>
      </c>
      <c r="AD83" s="4">
        <v>1</v>
      </c>
      <c r="AE83" s="4">
        <f>AD83-O83</f>
        <v>0</v>
      </c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AL83-AD83</f>
        <v>0</v>
      </c>
      <c r="AO83" s="2" t="s">
        <v>145</v>
      </c>
      <c r="AP83" s="2">
        <v>262</v>
      </c>
      <c r="AQ83" s="2">
        <v>261</v>
      </c>
      <c r="AR83" s="2">
        <v>1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I83" s="2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1</v>
      </c>
      <c r="DQ83" s="2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138" t="s">
        <v>145</v>
      </c>
      <c r="EH83" s="138">
        <v>262</v>
      </c>
      <c r="EI83" s="138">
        <v>262</v>
      </c>
      <c r="EJ83" s="138">
        <v>0</v>
      </c>
      <c r="EK83" s="138">
        <v>0</v>
      </c>
      <c r="EL83" s="140">
        <v>1</v>
      </c>
      <c r="EM83" s="138"/>
      <c r="EN83" s="138"/>
      <c r="EO83" s="138" t="s">
        <v>145</v>
      </c>
      <c r="EP83" s="138">
        <v>262</v>
      </c>
      <c r="EQ83" s="138">
        <v>262</v>
      </c>
      <c r="ER83" s="138">
        <v>0</v>
      </c>
      <c r="ES83" s="138">
        <v>0</v>
      </c>
      <c r="ET83" s="140">
        <v>1</v>
      </c>
      <c r="EU83" s="130"/>
      <c r="EV83" s="130"/>
      <c r="EW83" s="156" t="s">
        <v>145</v>
      </c>
      <c r="EX83" s="156">
        <v>262</v>
      </c>
      <c r="EY83" s="156">
        <v>262</v>
      </c>
      <c r="EZ83" s="156">
        <v>0</v>
      </c>
      <c r="FA83" s="156">
        <v>0</v>
      </c>
      <c r="FB83" s="158">
        <v>1</v>
      </c>
      <c r="FC83" s="157"/>
      <c r="FD83" s="157"/>
      <c r="FE83" s="157"/>
      <c r="FF83" s="157"/>
      <c r="FG83" s="157"/>
      <c r="FH83" s="157"/>
      <c r="FI83" s="157"/>
      <c r="FJ83" s="158"/>
      <c r="FK83" s="157"/>
      <c r="FL83" s="157"/>
      <c r="FM83" s="156" t="s">
        <v>145</v>
      </c>
      <c r="FN83" s="156">
        <v>262</v>
      </c>
      <c r="FO83" s="156">
        <v>262</v>
      </c>
      <c r="FP83" s="156">
        <v>0</v>
      </c>
      <c r="FQ83" s="156">
        <v>0</v>
      </c>
      <c r="FR83" s="158">
        <v>1</v>
      </c>
      <c r="FS83" s="157"/>
      <c r="FT83" s="157"/>
      <c r="FU83" s="157" t="s">
        <v>145</v>
      </c>
      <c r="FV83" s="157">
        <v>262</v>
      </c>
      <c r="FW83" s="157">
        <v>0</v>
      </c>
      <c r="FX83" s="157">
        <v>0</v>
      </c>
      <c r="FY83" s="157">
        <v>262</v>
      </c>
      <c r="FZ83" s="158">
        <v>0</v>
      </c>
      <c r="GA83" s="157"/>
      <c r="GB83" s="157"/>
      <c r="GK83" s="156" t="s">
        <v>279</v>
      </c>
      <c r="GL83" s="156">
        <v>3</v>
      </c>
      <c r="GM83" s="156">
        <v>3</v>
      </c>
      <c r="GN83" s="156">
        <v>0</v>
      </c>
      <c r="GO83" s="156">
        <v>0</v>
      </c>
      <c r="GP83" s="162">
        <v>1</v>
      </c>
      <c r="GQ83" s="157"/>
      <c r="GR83" s="157"/>
      <c r="GS83" s="156" t="s">
        <v>279</v>
      </c>
      <c r="GT83" s="156">
        <v>3</v>
      </c>
      <c r="GU83" s="156">
        <v>3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279</v>
      </c>
      <c r="HB83" s="156">
        <v>3</v>
      </c>
      <c r="HC83" s="156">
        <v>3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279</v>
      </c>
      <c r="HJ83" s="156">
        <v>3</v>
      </c>
      <c r="HK83" s="156">
        <v>3</v>
      </c>
      <c r="HL83" s="156">
        <v>0</v>
      </c>
      <c r="HM83" s="156">
        <v>0</v>
      </c>
      <c r="HN83" s="162">
        <v>1</v>
      </c>
      <c r="HO83" s="157"/>
      <c r="HP83" s="156" t="s">
        <v>279</v>
      </c>
      <c r="HQ83" s="156">
        <v>3</v>
      </c>
      <c r="HR83" s="156">
        <v>3</v>
      </c>
      <c r="HS83" s="156">
        <v>0</v>
      </c>
      <c r="HT83" s="156">
        <v>0</v>
      </c>
      <c r="HU83" s="162">
        <v>1</v>
      </c>
      <c r="HV83" s="157"/>
      <c r="HW83" s="156" t="s">
        <v>279</v>
      </c>
      <c r="HX83" s="156">
        <v>3</v>
      </c>
      <c r="HY83" s="156">
        <v>3</v>
      </c>
      <c r="HZ83" s="156">
        <v>0</v>
      </c>
      <c r="IA83" s="156">
        <v>0</v>
      </c>
      <c r="IB83" s="162">
        <v>1</v>
      </c>
      <c r="IC83" s="157"/>
      <c r="ID83" s="156" t="s">
        <v>279</v>
      </c>
      <c r="IE83" s="156">
        <v>3</v>
      </c>
      <c r="IF83" s="156">
        <v>3</v>
      </c>
      <c r="IG83" s="156">
        <v>0</v>
      </c>
      <c r="IH83" s="156">
        <v>0</v>
      </c>
      <c r="II83" s="162">
        <v>1</v>
      </c>
      <c r="IL83" s="157" t="s">
        <v>279</v>
      </c>
      <c r="IM83" s="157">
        <v>3</v>
      </c>
      <c r="IN83" s="157">
        <v>3</v>
      </c>
      <c r="IO83" s="157">
        <v>0</v>
      </c>
      <c r="IP83" s="157">
        <v>0</v>
      </c>
      <c r="IQ83" s="158">
        <v>1</v>
      </c>
      <c r="IT83" s="157" t="s">
        <v>279</v>
      </c>
      <c r="IU83" s="157">
        <v>3</v>
      </c>
      <c r="IV83" s="157">
        <v>3</v>
      </c>
      <c r="IW83" s="157">
        <v>0</v>
      </c>
      <c r="IX83" s="157">
        <v>0</v>
      </c>
      <c r="IY83" s="158">
        <v>1</v>
      </c>
      <c r="JB83" s="157" t="s">
        <v>279</v>
      </c>
      <c r="JC83" s="157">
        <v>3</v>
      </c>
      <c r="JD83" s="157">
        <v>3</v>
      </c>
      <c r="JE83" s="157">
        <v>0</v>
      </c>
      <c r="JF83" s="157">
        <v>0</v>
      </c>
      <c r="JG83" s="158">
        <v>1</v>
      </c>
      <c r="JJ83" s="157" t="s">
        <v>279</v>
      </c>
      <c r="JK83" s="157">
        <v>3</v>
      </c>
      <c r="JL83" s="157">
        <v>3</v>
      </c>
      <c r="JM83" s="157">
        <v>0</v>
      </c>
      <c r="JN83" s="157">
        <v>0</v>
      </c>
      <c r="JO83" s="158">
        <v>1</v>
      </c>
      <c r="JR83" s="157" t="s">
        <v>279</v>
      </c>
      <c r="JS83" s="157">
        <v>3</v>
      </c>
      <c r="JT83" s="157">
        <v>3</v>
      </c>
      <c r="JU83" s="157">
        <v>0</v>
      </c>
      <c r="JV83" s="157">
        <v>0</v>
      </c>
      <c r="JW83" s="158">
        <v>1</v>
      </c>
      <c r="KH83" s="157" t="s">
        <v>279</v>
      </c>
      <c r="KI83" s="157">
        <v>3</v>
      </c>
      <c r="KJ83" s="157">
        <v>3</v>
      </c>
      <c r="KK83" s="157">
        <v>0</v>
      </c>
      <c r="KL83" s="157">
        <v>0</v>
      </c>
      <c r="KM83" s="158">
        <v>1</v>
      </c>
      <c r="KP83" s="157" t="s">
        <v>279</v>
      </c>
      <c r="KQ83" s="157">
        <v>3</v>
      </c>
      <c r="KR83" s="157">
        <v>3</v>
      </c>
      <c r="KS83" s="157">
        <v>0</v>
      </c>
      <c r="KT83" s="157">
        <v>0</v>
      </c>
      <c r="KU83" s="158">
        <v>1</v>
      </c>
      <c r="KX83" s="157" t="s">
        <v>145</v>
      </c>
      <c r="KY83" s="157">
        <v>262</v>
      </c>
      <c r="KZ83" s="157">
        <v>262</v>
      </c>
      <c r="LA83" s="157">
        <v>0</v>
      </c>
      <c r="LB83" s="157">
        <v>0</v>
      </c>
      <c r="LC83" s="158">
        <v>1</v>
      </c>
      <c r="LF83" s="157" t="s">
        <v>145</v>
      </c>
      <c r="LG83" s="157">
        <v>262</v>
      </c>
      <c r="LH83" s="157">
        <v>262</v>
      </c>
      <c r="LI83" s="157">
        <v>0</v>
      </c>
      <c r="LJ83" s="157">
        <v>0</v>
      </c>
      <c r="LK83" s="158">
        <v>1</v>
      </c>
      <c r="LN83" s="157" t="s">
        <v>145</v>
      </c>
      <c r="LO83" s="157">
        <v>262</v>
      </c>
      <c r="LP83" s="157">
        <v>262</v>
      </c>
      <c r="LQ83" s="157">
        <v>0</v>
      </c>
      <c r="LR83" s="157">
        <v>0</v>
      </c>
      <c r="LS83" s="158">
        <v>1</v>
      </c>
      <c r="LV83" s="157" t="s">
        <v>145</v>
      </c>
      <c r="LW83" s="157">
        <v>262</v>
      </c>
      <c r="LX83" s="157">
        <v>262</v>
      </c>
      <c r="LY83" s="157">
        <v>0</v>
      </c>
      <c r="LZ83" s="157">
        <v>0</v>
      </c>
      <c r="MA83" s="158">
        <v>1</v>
      </c>
      <c r="MD83" s="157" t="s">
        <v>145</v>
      </c>
      <c r="ME83" s="157">
        <v>262</v>
      </c>
      <c r="MF83" s="157">
        <v>262</v>
      </c>
      <c r="MG83" s="157">
        <v>0</v>
      </c>
      <c r="MH83" s="157">
        <v>0</v>
      </c>
      <c r="MI83" s="158">
        <v>1</v>
      </c>
      <c r="ML83" s="157" t="s">
        <v>145</v>
      </c>
      <c r="MM83" s="157">
        <v>262</v>
      </c>
      <c r="MN83" s="157">
        <v>262</v>
      </c>
      <c r="MO83" s="157">
        <v>0</v>
      </c>
      <c r="MP83" s="157">
        <v>0</v>
      </c>
      <c r="MQ83" s="158">
        <v>1</v>
      </c>
      <c r="MT83" s="157" t="s">
        <v>145</v>
      </c>
      <c r="MU83" s="157">
        <v>262</v>
      </c>
      <c r="MV83" s="157">
        <v>262</v>
      </c>
      <c r="MW83" s="157">
        <v>0</v>
      </c>
      <c r="MX83" s="157">
        <v>0</v>
      </c>
      <c r="MY83" s="158">
        <v>1</v>
      </c>
      <c r="NB83" s="157" t="s">
        <v>145</v>
      </c>
      <c r="NC83" s="157">
        <v>262</v>
      </c>
      <c r="ND83" s="157">
        <v>262</v>
      </c>
      <c r="NE83" s="157">
        <v>0</v>
      </c>
      <c r="NF83" s="157">
        <v>0</v>
      </c>
      <c r="NG83" s="158">
        <v>1</v>
      </c>
      <c r="NJ83" s="157" t="s">
        <v>145</v>
      </c>
      <c r="NK83" s="157">
        <v>262</v>
      </c>
      <c r="NL83" s="157">
        <v>262</v>
      </c>
      <c r="NM83" s="157">
        <v>0</v>
      </c>
      <c r="NN83" s="157">
        <v>0</v>
      </c>
      <c r="NO83" s="158">
        <v>1</v>
      </c>
      <c r="NR83" s="157" t="s">
        <v>145</v>
      </c>
      <c r="NS83" s="157">
        <v>262</v>
      </c>
      <c r="NT83" s="157">
        <v>262</v>
      </c>
      <c r="NU83" s="157">
        <v>0</v>
      </c>
      <c r="NV83" s="157">
        <v>0</v>
      </c>
      <c r="NW83" s="158">
        <v>1</v>
      </c>
      <c r="NZ83" s="157" t="s">
        <v>379</v>
      </c>
      <c r="OA83" s="157">
        <v>49</v>
      </c>
      <c r="OB83" s="157">
        <v>48</v>
      </c>
      <c r="OC83" s="157">
        <v>1</v>
      </c>
      <c r="OD83" s="157">
        <v>0</v>
      </c>
      <c r="OE83" s="158">
        <v>0.98</v>
      </c>
      <c r="OH83" s="157" t="s">
        <v>379</v>
      </c>
      <c r="OI83" s="157">
        <v>49</v>
      </c>
      <c r="OJ83" s="157">
        <v>39</v>
      </c>
      <c r="OK83" s="157">
        <v>10</v>
      </c>
      <c r="OL83" s="157">
        <v>0</v>
      </c>
      <c r="OM83" s="158">
        <v>0.8</v>
      </c>
      <c r="OP83" s="157" t="s">
        <v>379</v>
      </c>
      <c r="OQ83" s="157">
        <v>49</v>
      </c>
      <c r="OR83" s="157">
        <v>48</v>
      </c>
      <c r="OS83" s="157">
        <v>1</v>
      </c>
      <c r="OT83" s="157">
        <v>0</v>
      </c>
      <c r="OU83" s="158">
        <v>0.98</v>
      </c>
      <c r="OX83" s="157" t="s">
        <v>379</v>
      </c>
      <c r="OY83" s="157">
        <v>49</v>
      </c>
      <c r="OZ83" s="157">
        <v>48</v>
      </c>
      <c r="PA83" s="157">
        <v>1</v>
      </c>
      <c r="PB83" s="157">
        <v>0</v>
      </c>
      <c r="PC83" s="158">
        <v>0.98</v>
      </c>
      <c r="PF83" s="157" t="s">
        <v>379</v>
      </c>
      <c r="PG83" s="157">
        <v>49</v>
      </c>
      <c r="PH83" s="157">
        <v>39</v>
      </c>
      <c r="PI83" s="157">
        <v>10</v>
      </c>
      <c r="PJ83" s="157">
        <v>0</v>
      </c>
      <c r="PK83" s="158">
        <v>0.8</v>
      </c>
      <c r="PN83" s="157" t="s">
        <v>379</v>
      </c>
      <c r="PO83" s="157">
        <v>49</v>
      </c>
      <c r="PP83" s="157">
        <v>48</v>
      </c>
      <c r="PQ83" s="157">
        <v>1</v>
      </c>
      <c r="PR83" s="157">
        <v>0</v>
      </c>
      <c r="PS83" s="158">
        <v>0.98</v>
      </c>
      <c r="PV83" s="157" t="s">
        <v>379</v>
      </c>
      <c r="PW83" s="157">
        <v>49</v>
      </c>
      <c r="PX83" s="157">
        <v>48</v>
      </c>
      <c r="PY83" s="157">
        <v>1</v>
      </c>
      <c r="PZ83" s="157">
        <v>0</v>
      </c>
      <c r="QA83" s="158">
        <v>0.98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Y84" s="2" t="s">
        <v>134</v>
      </c>
      <c r="Z84" s="2">
        <v>3</v>
      </c>
      <c r="AA84" s="2">
        <v>3</v>
      </c>
      <c r="AB84" s="2">
        <v>0</v>
      </c>
      <c r="AC84" s="2">
        <v>0</v>
      </c>
      <c r="AD84" s="4">
        <v>1</v>
      </c>
      <c r="AE84" s="4">
        <f>AD84-O84</f>
        <v>1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AL84-AD84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I84" s="2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1</v>
      </c>
      <c r="DQ84" s="2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138" t="s">
        <v>134</v>
      </c>
      <c r="EH84" s="138">
        <v>3</v>
      </c>
      <c r="EI84" s="138">
        <v>3</v>
      </c>
      <c r="EJ84" s="138">
        <v>0</v>
      </c>
      <c r="EK84" s="138">
        <v>0</v>
      </c>
      <c r="EL84" s="140">
        <v>1</v>
      </c>
      <c r="EM84" s="138"/>
      <c r="EN84" s="138"/>
      <c r="EO84" s="138" t="s">
        <v>134</v>
      </c>
      <c r="EP84" s="138">
        <v>3</v>
      </c>
      <c r="EQ84" s="138">
        <v>3</v>
      </c>
      <c r="ER84" s="138">
        <v>0</v>
      </c>
      <c r="ES84" s="138">
        <v>0</v>
      </c>
      <c r="ET84" s="140">
        <v>1</v>
      </c>
      <c r="EU84" s="130"/>
      <c r="EV84" s="130"/>
      <c r="EW84" s="156" t="s">
        <v>134</v>
      </c>
      <c r="EX84" s="156">
        <v>3</v>
      </c>
      <c r="EY84" s="156">
        <v>3</v>
      </c>
      <c r="EZ84" s="156">
        <v>0</v>
      </c>
      <c r="FA84" s="156">
        <v>0</v>
      </c>
      <c r="FB84" s="158">
        <v>1</v>
      </c>
      <c r="FC84" s="157"/>
      <c r="FD84" s="157"/>
      <c r="FE84" s="157"/>
      <c r="FF84" s="157"/>
      <c r="FG84" s="157"/>
      <c r="FH84" s="157"/>
      <c r="FI84" s="157"/>
      <c r="FJ84" s="158"/>
      <c r="FK84" s="157"/>
      <c r="FL84" s="157"/>
      <c r="FM84" s="156" t="s">
        <v>279</v>
      </c>
      <c r="FN84" s="156">
        <v>3</v>
      </c>
      <c r="FO84" s="156">
        <v>3</v>
      </c>
      <c r="FP84" s="156">
        <v>0</v>
      </c>
      <c r="FQ84" s="156">
        <v>0</v>
      </c>
      <c r="FR84" s="158">
        <v>1</v>
      </c>
      <c r="FS84" s="157"/>
      <c r="FT84" s="157"/>
      <c r="FU84" s="157" t="s">
        <v>279</v>
      </c>
      <c r="FV84" s="157">
        <v>3</v>
      </c>
      <c r="FW84" s="157">
        <v>3</v>
      </c>
      <c r="FX84" s="157">
        <v>0</v>
      </c>
      <c r="FY84" s="157">
        <v>0</v>
      </c>
      <c r="FZ84" s="158">
        <v>1</v>
      </c>
      <c r="GA84" s="157"/>
      <c r="GB84" s="157"/>
      <c r="GK84" s="157"/>
      <c r="GL84" s="157"/>
      <c r="GM84" s="157"/>
      <c r="GN84" s="157"/>
      <c r="GO84" s="157"/>
      <c r="GP84" s="158"/>
      <c r="GQ84" s="157"/>
      <c r="GR84" s="157"/>
      <c r="GS84" s="157"/>
      <c r="GT84" s="157"/>
      <c r="GU84" s="157"/>
      <c r="GV84" s="157"/>
      <c r="GW84" s="157"/>
      <c r="GX84" s="158"/>
      <c r="GY84" s="157"/>
      <c r="GZ84" s="157"/>
      <c r="HA84" s="157"/>
      <c r="HB84" s="157"/>
      <c r="HC84" s="157"/>
      <c r="HD84" s="157"/>
      <c r="HE84" s="157"/>
      <c r="HF84" s="158"/>
      <c r="HG84" s="157"/>
      <c r="HH84" s="157"/>
      <c r="HI84" s="157"/>
      <c r="HJ84" s="157"/>
      <c r="HK84" s="157"/>
      <c r="HL84" s="157"/>
      <c r="HM84" s="157"/>
      <c r="HO84" s="157"/>
      <c r="HP84" s="157"/>
      <c r="HQ84" s="157"/>
      <c r="HR84" s="157"/>
      <c r="HS84" s="157"/>
      <c r="HT84" s="157"/>
      <c r="HU84" s="158"/>
      <c r="HV84" s="157"/>
      <c r="HW84" s="157"/>
      <c r="HX84" s="157"/>
      <c r="HY84" s="157"/>
      <c r="HZ84" s="157"/>
      <c r="IA84" s="157"/>
      <c r="IB84" s="157"/>
      <c r="IC84" s="157"/>
      <c r="ID84" s="157"/>
      <c r="IE84" s="157"/>
      <c r="IF84" s="157"/>
      <c r="IG84" s="157"/>
      <c r="IH84" s="157"/>
      <c r="II84" s="157"/>
      <c r="KX84" s="157" t="s">
        <v>279</v>
      </c>
      <c r="KY84" s="157">
        <v>3</v>
      </c>
      <c r="KZ84" s="157">
        <v>3</v>
      </c>
      <c r="LA84" s="157">
        <v>0</v>
      </c>
      <c r="LB84" s="157">
        <v>0</v>
      </c>
      <c r="LC84" s="158">
        <v>1</v>
      </c>
      <c r="LF84" s="157" t="s">
        <v>279</v>
      </c>
      <c r="LG84" s="157">
        <v>3</v>
      </c>
      <c r="LH84" s="157">
        <v>3</v>
      </c>
      <c r="LI84" s="157">
        <v>0</v>
      </c>
      <c r="LJ84" s="157">
        <v>0</v>
      </c>
      <c r="LK84" s="158">
        <v>1</v>
      </c>
      <c r="LN84" s="157" t="s">
        <v>279</v>
      </c>
      <c r="LO84" s="157">
        <v>3</v>
      </c>
      <c r="LP84" s="157">
        <v>3</v>
      </c>
      <c r="LQ84" s="157">
        <v>0</v>
      </c>
      <c r="LR84" s="157">
        <v>0</v>
      </c>
      <c r="LS84" s="158">
        <v>1</v>
      </c>
      <c r="LV84" s="157" t="s">
        <v>279</v>
      </c>
      <c r="LW84" s="157">
        <v>3</v>
      </c>
      <c r="LX84" s="157">
        <v>3</v>
      </c>
      <c r="LY84" s="157">
        <v>0</v>
      </c>
      <c r="LZ84" s="157">
        <v>0</v>
      </c>
      <c r="MA84" s="158">
        <v>1</v>
      </c>
      <c r="MD84" s="157" t="s">
        <v>279</v>
      </c>
      <c r="ME84" s="157">
        <v>3</v>
      </c>
      <c r="MF84" s="157">
        <v>3</v>
      </c>
      <c r="MG84" s="157">
        <v>0</v>
      </c>
      <c r="MH84" s="157">
        <v>0</v>
      </c>
      <c r="MI84" s="158">
        <v>1</v>
      </c>
      <c r="ML84" s="157" t="s">
        <v>279</v>
      </c>
      <c r="MM84" s="157">
        <v>3</v>
      </c>
      <c r="MN84" s="157">
        <v>3</v>
      </c>
      <c r="MO84" s="157">
        <v>0</v>
      </c>
      <c r="MP84" s="157">
        <v>0</v>
      </c>
      <c r="MQ84" s="158">
        <v>1</v>
      </c>
      <c r="MT84" s="157" t="s">
        <v>279</v>
      </c>
      <c r="MU84" s="157">
        <v>3</v>
      </c>
      <c r="MV84" s="157">
        <v>3</v>
      </c>
      <c r="MW84" s="157">
        <v>0</v>
      </c>
      <c r="MX84" s="157">
        <v>0</v>
      </c>
      <c r="MY84" s="158">
        <v>1</v>
      </c>
      <c r="NB84" s="157" t="s">
        <v>279</v>
      </c>
      <c r="NC84" s="157">
        <v>3</v>
      </c>
      <c r="ND84" s="157">
        <v>3</v>
      </c>
      <c r="NE84" s="157">
        <v>0</v>
      </c>
      <c r="NF84" s="157">
        <v>0</v>
      </c>
      <c r="NG84" s="158">
        <v>1</v>
      </c>
      <c r="NJ84" s="157" t="s">
        <v>279</v>
      </c>
      <c r="NK84" s="157">
        <v>3</v>
      </c>
      <c r="NL84" s="157">
        <v>3</v>
      </c>
      <c r="NM84" s="157">
        <v>0</v>
      </c>
      <c r="NN84" s="157">
        <v>0</v>
      </c>
      <c r="NO84" s="158">
        <v>1</v>
      </c>
      <c r="NR84" s="157" t="s">
        <v>279</v>
      </c>
      <c r="NS84" s="157">
        <v>3</v>
      </c>
      <c r="NT84" s="157">
        <v>3</v>
      </c>
      <c r="NU84" s="157">
        <v>0</v>
      </c>
      <c r="NV84" s="157">
        <v>0</v>
      </c>
      <c r="NW84" s="158">
        <v>1</v>
      </c>
      <c r="NZ84" s="157" t="s">
        <v>145</v>
      </c>
      <c r="OA84" s="157">
        <v>262</v>
      </c>
      <c r="OB84" s="157">
        <v>262</v>
      </c>
      <c r="OC84" s="157">
        <v>0</v>
      </c>
      <c r="OD84" s="157">
        <v>0</v>
      </c>
      <c r="OE84" s="158">
        <v>1</v>
      </c>
      <c r="OH84" s="157" t="s">
        <v>145</v>
      </c>
      <c r="OI84" s="157">
        <v>262</v>
      </c>
      <c r="OJ84" s="157">
        <v>262</v>
      </c>
      <c r="OK84" s="157">
        <v>0</v>
      </c>
      <c r="OL84" s="157">
        <v>0</v>
      </c>
      <c r="OM84" s="158">
        <v>1</v>
      </c>
      <c r="OP84" s="157" t="s">
        <v>145</v>
      </c>
      <c r="OQ84" s="157">
        <v>262</v>
      </c>
      <c r="OR84" s="157">
        <v>262</v>
      </c>
      <c r="OS84" s="157">
        <v>0</v>
      </c>
      <c r="OT84" s="157">
        <v>0</v>
      </c>
      <c r="OU84" s="158">
        <v>1</v>
      </c>
      <c r="OX84" s="157" t="s">
        <v>145</v>
      </c>
      <c r="OY84" s="157">
        <v>262</v>
      </c>
      <c r="OZ84" s="157">
        <v>262</v>
      </c>
      <c r="PA84" s="157">
        <v>0</v>
      </c>
      <c r="PB84" s="157">
        <v>0</v>
      </c>
      <c r="PC84" s="158">
        <v>1</v>
      </c>
      <c r="PF84" s="157" t="s">
        <v>145</v>
      </c>
      <c r="PG84" s="157">
        <v>262</v>
      </c>
      <c r="PH84" s="157">
        <v>262</v>
      </c>
      <c r="PI84" s="157">
        <v>0</v>
      </c>
      <c r="PJ84" s="157">
        <v>0</v>
      </c>
      <c r="PK84" s="158">
        <v>1</v>
      </c>
      <c r="PN84" s="157" t="s">
        <v>145</v>
      </c>
      <c r="PO84" s="157">
        <v>262</v>
      </c>
      <c r="PP84" s="157">
        <v>262</v>
      </c>
      <c r="PQ84" s="157">
        <v>0</v>
      </c>
      <c r="PR84" s="157">
        <v>0</v>
      </c>
      <c r="PS84" s="158">
        <v>1</v>
      </c>
      <c r="PV84" s="157" t="s">
        <v>145</v>
      </c>
      <c r="PW84" s="157">
        <v>262</v>
      </c>
      <c r="PX84" s="157">
        <v>262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Z85" s="2">
        <f>SUM(Z80:Z84)</f>
        <v>276</v>
      </c>
      <c r="AA85" s="2">
        <f>SUM(AA80:AA84)</f>
        <v>271</v>
      </c>
      <c r="AD85" s="4">
        <f>AA85/Z85</f>
        <v>0.98188405797101452</v>
      </c>
      <c r="AH85" s="2">
        <f>SUM(AH80:AH84)</f>
        <v>540</v>
      </c>
      <c r="AI85" s="2">
        <f>SUM(AI80:AI84)</f>
        <v>540</v>
      </c>
      <c r="AL85" s="4">
        <f>AI85/AH85</f>
        <v>1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K85" s="4"/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G85" s="138"/>
      <c r="EH85" s="138"/>
      <c r="EI85" s="138"/>
      <c r="EJ85" s="138"/>
      <c r="EK85" s="138"/>
      <c r="EL85" s="138"/>
      <c r="EM85" s="138"/>
      <c r="EN85" s="138"/>
      <c r="EO85" s="138"/>
      <c r="EP85" s="138"/>
      <c r="EQ85" s="138"/>
      <c r="ER85" s="138"/>
      <c r="ES85" s="138"/>
      <c r="ET85" s="138"/>
      <c r="EU85" s="130"/>
      <c r="EV85" s="130"/>
      <c r="FU85" s="157" t="s">
        <v>289</v>
      </c>
      <c r="FV85" s="157">
        <v>111</v>
      </c>
      <c r="FW85" s="157">
        <v>98</v>
      </c>
      <c r="FX85" s="157">
        <v>13</v>
      </c>
      <c r="FY85" s="157">
        <v>0</v>
      </c>
      <c r="FZ85" s="158">
        <v>0.88</v>
      </c>
      <c r="GK85" s="157"/>
      <c r="GL85" s="157"/>
      <c r="GM85" s="157"/>
      <c r="GN85" s="157"/>
      <c r="GO85" s="157"/>
      <c r="GP85" s="158"/>
      <c r="GQ85" s="157"/>
      <c r="GR85" s="157"/>
      <c r="GS85" s="157"/>
      <c r="GT85" s="157"/>
      <c r="GU85" s="157"/>
      <c r="GV85" s="157"/>
      <c r="GW85" s="157"/>
      <c r="GX85" s="158"/>
      <c r="GY85" s="157"/>
      <c r="GZ85" s="157"/>
      <c r="HA85" s="157"/>
      <c r="HB85" s="157"/>
      <c r="HC85" s="157"/>
      <c r="HD85" s="157"/>
      <c r="HE85" s="157"/>
      <c r="HF85" s="158"/>
      <c r="HG85" s="157"/>
      <c r="HH85" s="157"/>
      <c r="HI85" s="157"/>
      <c r="HJ85" s="157"/>
      <c r="HK85" s="157"/>
      <c r="HL85" s="157"/>
      <c r="HM85" s="157"/>
      <c r="HO85" s="157"/>
      <c r="HP85" s="157"/>
      <c r="HQ85" s="157"/>
      <c r="HR85" s="157"/>
      <c r="HS85" s="157"/>
      <c r="HT85" s="157"/>
      <c r="HU85" s="158"/>
      <c r="HV85" s="157"/>
      <c r="HW85" s="157"/>
      <c r="HX85" s="157"/>
      <c r="HY85" s="157"/>
      <c r="HZ85" s="157"/>
      <c r="IA85" s="157"/>
      <c r="IB85" s="157"/>
      <c r="IC85" s="157"/>
      <c r="ID85" s="157"/>
      <c r="IE85" s="157"/>
      <c r="IF85" s="157"/>
      <c r="IG85" s="157"/>
      <c r="IH85" s="157"/>
      <c r="II85" s="157"/>
      <c r="NZ85" s="157" t="s">
        <v>418</v>
      </c>
      <c r="OA85" s="157">
        <v>4</v>
      </c>
      <c r="OB85" s="157">
        <v>4</v>
      </c>
      <c r="OC85" s="157">
        <v>0</v>
      </c>
      <c r="OD85" s="157">
        <v>0</v>
      </c>
      <c r="OE85" s="158">
        <v>1</v>
      </c>
      <c r="OH85" s="157" t="s">
        <v>418</v>
      </c>
      <c r="OI85" s="157">
        <v>4</v>
      </c>
      <c r="OJ85" s="157">
        <v>4</v>
      </c>
      <c r="OK85" s="157">
        <v>0</v>
      </c>
      <c r="OL85" s="157">
        <v>0</v>
      </c>
      <c r="OM85" s="158">
        <v>1</v>
      </c>
      <c r="OP85" s="157" t="s">
        <v>418</v>
      </c>
      <c r="OQ85" s="157">
        <v>4</v>
      </c>
      <c r="OR85" s="157">
        <v>4</v>
      </c>
      <c r="OS85" s="157">
        <v>0</v>
      </c>
      <c r="OT85" s="157">
        <v>0</v>
      </c>
      <c r="OU85" s="158">
        <v>1</v>
      </c>
      <c r="OX85" s="157" t="s">
        <v>418</v>
      </c>
      <c r="OY85" s="157">
        <v>4</v>
      </c>
      <c r="OZ85" s="157">
        <v>4</v>
      </c>
      <c r="PA85" s="157">
        <v>0</v>
      </c>
      <c r="PB85" s="157">
        <v>0</v>
      </c>
      <c r="PC85" s="158">
        <v>1</v>
      </c>
      <c r="PF85" s="157" t="s">
        <v>418</v>
      </c>
      <c r="PG85" s="157">
        <v>4</v>
      </c>
      <c r="PH85" s="157">
        <v>4</v>
      </c>
      <c r="PI85" s="157">
        <v>0</v>
      </c>
      <c r="PJ85" s="157">
        <v>0</v>
      </c>
      <c r="PK85" s="158">
        <v>1</v>
      </c>
      <c r="PN85" s="157" t="s">
        <v>418</v>
      </c>
      <c r="PO85" s="157">
        <v>4</v>
      </c>
      <c r="PP85" s="157">
        <v>4</v>
      </c>
      <c r="PQ85" s="157">
        <v>0</v>
      </c>
      <c r="PR85" s="157">
        <v>0</v>
      </c>
      <c r="PS85" s="158">
        <v>1</v>
      </c>
      <c r="PV85" s="157" t="s">
        <v>418</v>
      </c>
      <c r="PW85" s="157">
        <v>4</v>
      </c>
      <c r="PX85" s="157">
        <v>4</v>
      </c>
      <c r="PY85" s="157">
        <v>0</v>
      </c>
      <c r="PZ85" s="157">
        <v>0</v>
      </c>
      <c r="QA85" s="158">
        <v>1</v>
      </c>
    </row>
    <row r="86" spans="1:443">
      <c r="DN86" s="4"/>
      <c r="GK86" s="157"/>
      <c r="GL86" s="157"/>
      <c r="GM86" s="157"/>
      <c r="GN86" s="157"/>
      <c r="GO86" s="157"/>
      <c r="GP86" s="158"/>
      <c r="GQ86" s="157"/>
      <c r="GR86" s="157"/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HG86" s="157"/>
      <c r="HH86" s="157"/>
      <c r="HI86" s="157"/>
      <c r="HJ86" s="157"/>
      <c r="HK86" s="157"/>
      <c r="HL86" s="157"/>
      <c r="HM86" s="157"/>
      <c r="HO86" s="157"/>
      <c r="HP86" s="157"/>
      <c r="HQ86" s="157"/>
      <c r="HR86" s="157"/>
      <c r="HS86" s="157"/>
      <c r="HT86" s="157"/>
      <c r="HU86" s="158"/>
      <c r="HV86" s="157"/>
      <c r="HW86" s="157"/>
      <c r="HX86" s="157"/>
      <c r="HY86" s="157"/>
      <c r="HZ86" s="157"/>
      <c r="IA86" s="157"/>
      <c r="IB86" s="157"/>
      <c r="IC86" s="157"/>
      <c r="ID86" s="157"/>
      <c r="IE86" s="157"/>
      <c r="IF86" s="157"/>
      <c r="IG86" s="157"/>
      <c r="IH86" s="157"/>
      <c r="II86" s="157"/>
      <c r="IL86" s="157" t="s">
        <v>289</v>
      </c>
      <c r="IM86" s="157">
        <v>10</v>
      </c>
      <c r="IN86" s="157">
        <v>0</v>
      </c>
      <c r="IO86" s="157">
        <v>0</v>
      </c>
      <c r="IP86" s="157">
        <v>10</v>
      </c>
      <c r="IQ86" s="158">
        <v>0</v>
      </c>
      <c r="IT86" s="157" t="s">
        <v>289</v>
      </c>
      <c r="IU86" s="157">
        <v>111</v>
      </c>
      <c r="IV86" s="157">
        <v>98</v>
      </c>
      <c r="IW86" s="157">
        <v>13</v>
      </c>
      <c r="IX86" s="157">
        <v>0</v>
      </c>
      <c r="IY86" s="158">
        <v>0.88</v>
      </c>
      <c r="JB86" s="157" t="s">
        <v>289</v>
      </c>
      <c r="JC86" s="157">
        <v>10</v>
      </c>
      <c r="JD86" s="157">
        <v>0</v>
      </c>
      <c r="JE86" s="157">
        <v>0</v>
      </c>
      <c r="JF86" s="157">
        <v>10</v>
      </c>
      <c r="JG86" s="158">
        <v>0</v>
      </c>
      <c r="JJ86" s="157" t="s">
        <v>289</v>
      </c>
      <c r="JK86" s="157">
        <v>10</v>
      </c>
      <c r="JL86" s="157">
        <v>0</v>
      </c>
      <c r="JM86" s="157">
        <v>0</v>
      </c>
      <c r="JN86" s="157">
        <v>10</v>
      </c>
      <c r="JO86" s="158">
        <v>0</v>
      </c>
      <c r="JR86" s="157" t="s">
        <v>289</v>
      </c>
      <c r="JS86" s="157">
        <v>10</v>
      </c>
      <c r="JT86" s="157">
        <v>0</v>
      </c>
      <c r="JU86" s="157">
        <v>0</v>
      </c>
      <c r="JV86" s="157">
        <v>10</v>
      </c>
      <c r="JW86" s="158">
        <v>0</v>
      </c>
      <c r="KH86" s="157" t="s">
        <v>289</v>
      </c>
      <c r="KI86" s="157">
        <v>10</v>
      </c>
      <c r="KJ86" s="157">
        <v>0</v>
      </c>
      <c r="KK86" s="157">
        <v>0</v>
      </c>
      <c r="KL86" s="157">
        <v>10</v>
      </c>
      <c r="KM86" s="158">
        <v>0</v>
      </c>
      <c r="KP86" s="157" t="s">
        <v>289</v>
      </c>
      <c r="KQ86" s="157">
        <v>111</v>
      </c>
      <c r="KR86" s="157">
        <v>98</v>
      </c>
      <c r="KS86" s="157">
        <v>13</v>
      </c>
      <c r="KT86" s="157">
        <v>0</v>
      </c>
      <c r="KU86" s="158">
        <v>0.88</v>
      </c>
      <c r="KX86" s="157" t="s">
        <v>289</v>
      </c>
      <c r="KY86" s="157">
        <v>111</v>
      </c>
      <c r="KZ86" s="157">
        <v>98</v>
      </c>
      <c r="LA86" s="157">
        <v>13</v>
      </c>
      <c r="LB86" s="157">
        <v>0</v>
      </c>
      <c r="LC86" s="158">
        <v>0.88</v>
      </c>
      <c r="LF86" s="157" t="s">
        <v>289</v>
      </c>
      <c r="LG86" s="157">
        <v>111</v>
      </c>
      <c r="LH86" s="157">
        <v>98</v>
      </c>
      <c r="LI86" s="157">
        <v>13</v>
      </c>
      <c r="LJ86" s="157">
        <v>0</v>
      </c>
      <c r="LK86" s="158">
        <v>0.88</v>
      </c>
      <c r="LN86" s="157" t="s">
        <v>289</v>
      </c>
      <c r="LO86" s="157">
        <v>111</v>
      </c>
      <c r="LP86" s="157">
        <v>98</v>
      </c>
      <c r="LQ86" s="157">
        <v>13</v>
      </c>
      <c r="LR86" s="157">
        <v>0</v>
      </c>
      <c r="LS86" s="158">
        <v>0.88</v>
      </c>
      <c r="LV86" s="157" t="s">
        <v>289</v>
      </c>
      <c r="LW86" s="157">
        <v>111</v>
      </c>
      <c r="LX86" s="157">
        <v>98</v>
      </c>
      <c r="LY86" s="157">
        <v>13</v>
      </c>
      <c r="LZ86" s="157">
        <v>0</v>
      </c>
      <c r="MA86" s="158">
        <v>0.88</v>
      </c>
      <c r="MD86" s="157" t="s">
        <v>289</v>
      </c>
      <c r="ME86" s="157">
        <v>111</v>
      </c>
      <c r="MF86" s="157">
        <v>98</v>
      </c>
      <c r="MG86" s="157">
        <v>13</v>
      </c>
      <c r="MH86" s="157">
        <v>0</v>
      </c>
      <c r="MI86" s="158">
        <v>0.88</v>
      </c>
      <c r="ML86" s="157" t="s">
        <v>289</v>
      </c>
      <c r="MM86" s="157">
        <v>111</v>
      </c>
      <c r="MN86" s="157">
        <v>98</v>
      </c>
      <c r="MO86" s="157">
        <v>13</v>
      </c>
      <c r="MP86" s="157">
        <v>0</v>
      </c>
      <c r="MQ86" s="158">
        <v>0.88</v>
      </c>
      <c r="MT86" s="157" t="s">
        <v>289</v>
      </c>
      <c r="MU86" s="157">
        <v>10</v>
      </c>
      <c r="MV86" s="157">
        <v>0</v>
      </c>
      <c r="MW86" s="157">
        <v>0</v>
      </c>
      <c r="MX86" s="157">
        <v>10</v>
      </c>
      <c r="MY86" s="158">
        <v>0</v>
      </c>
      <c r="NB86" s="157" t="s">
        <v>289</v>
      </c>
      <c r="NC86" s="157">
        <v>111</v>
      </c>
      <c r="ND86" s="157">
        <v>98</v>
      </c>
      <c r="NE86" s="157">
        <v>13</v>
      </c>
      <c r="NF86" s="157">
        <v>0</v>
      </c>
      <c r="NG86" s="158">
        <v>0.88</v>
      </c>
      <c r="NJ86" s="157" t="s">
        <v>289</v>
      </c>
      <c r="NK86" s="157">
        <v>111</v>
      </c>
      <c r="NL86" s="157">
        <v>98</v>
      </c>
      <c r="NM86" s="157">
        <v>13</v>
      </c>
      <c r="NN86" s="157">
        <v>0</v>
      </c>
      <c r="NO86" s="158">
        <v>0.88</v>
      </c>
      <c r="NR86" s="157" t="s">
        <v>289</v>
      </c>
      <c r="NS86" s="157">
        <v>111</v>
      </c>
      <c r="NT86" s="157">
        <v>98</v>
      </c>
      <c r="NU86" s="157">
        <v>13</v>
      </c>
      <c r="NV86" s="157">
        <v>0</v>
      </c>
      <c r="NW86" s="158">
        <v>0.88</v>
      </c>
      <c r="NZ86" s="157" t="s">
        <v>279</v>
      </c>
      <c r="OA86" s="157">
        <v>3</v>
      </c>
      <c r="OB86" s="157">
        <v>3</v>
      </c>
      <c r="OC86" s="157">
        <v>0</v>
      </c>
      <c r="OD86" s="157">
        <v>0</v>
      </c>
      <c r="OE86" s="158">
        <v>1</v>
      </c>
      <c r="OH86" s="157" t="s">
        <v>279</v>
      </c>
      <c r="OI86" s="157">
        <v>3</v>
      </c>
      <c r="OJ86" s="157">
        <v>3</v>
      </c>
      <c r="OK86" s="157">
        <v>0</v>
      </c>
      <c r="OL86" s="157">
        <v>0</v>
      </c>
      <c r="OM86" s="158">
        <v>1</v>
      </c>
      <c r="OP86" s="157" t="s">
        <v>279</v>
      </c>
      <c r="OQ86" s="157">
        <v>3</v>
      </c>
      <c r="OR86" s="157">
        <v>3</v>
      </c>
      <c r="OS86" s="157">
        <v>0</v>
      </c>
      <c r="OT86" s="157">
        <v>0</v>
      </c>
      <c r="OU86" s="158">
        <v>1</v>
      </c>
      <c r="OX86" s="157" t="s">
        <v>279</v>
      </c>
      <c r="OY86" s="157">
        <v>3</v>
      </c>
      <c r="OZ86" s="157">
        <v>3</v>
      </c>
      <c r="PA86" s="157">
        <v>0</v>
      </c>
      <c r="PB86" s="157">
        <v>0</v>
      </c>
      <c r="PC86" s="158">
        <v>1</v>
      </c>
      <c r="PF86" s="157" t="s">
        <v>279</v>
      </c>
      <c r="PG86" s="157">
        <v>3</v>
      </c>
      <c r="PH86" s="157">
        <v>3</v>
      </c>
      <c r="PI86" s="157">
        <v>0</v>
      </c>
      <c r="PJ86" s="157">
        <v>0</v>
      </c>
      <c r="PK86" s="158">
        <v>1</v>
      </c>
      <c r="PN86" s="157" t="s">
        <v>279</v>
      </c>
      <c r="PO86" s="157">
        <v>3</v>
      </c>
      <c r="PP86" s="157">
        <v>3</v>
      </c>
      <c r="PQ86" s="157">
        <v>0</v>
      </c>
      <c r="PR86" s="157">
        <v>0</v>
      </c>
      <c r="PS86" s="158">
        <v>1</v>
      </c>
      <c r="PV86" s="157" t="s">
        <v>279</v>
      </c>
      <c r="PW86" s="157">
        <v>3</v>
      </c>
      <c r="PX86" s="157">
        <v>3</v>
      </c>
      <c r="PY86" s="157">
        <v>0</v>
      </c>
      <c r="PZ86" s="157">
        <v>0</v>
      </c>
      <c r="QA86" s="158">
        <v>1</v>
      </c>
    </row>
    <row r="87" spans="1:443">
      <c r="GK87" s="157"/>
      <c r="GL87" s="157"/>
      <c r="GM87" s="157"/>
      <c r="GN87" s="157"/>
      <c r="GO87" s="157"/>
      <c r="GP87" s="158"/>
      <c r="GQ87" s="157"/>
      <c r="GR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HG87" s="157"/>
      <c r="HH87" s="157"/>
      <c r="HI87" s="157"/>
      <c r="HJ87" s="157"/>
      <c r="HK87" s="157"/>
      <c r="HL87" s="157"/>
      <c r="HM87" s="157"/>
      <c r="HO87" s="157"/>
      <c r="HP87" s="157"/>
      <c r="HQ87" s="157"/>
      <c r="HR87" s="157"/>
      <c r="HS87" s="157"/>
      <c r="HT87" s="157"/>
      <c r="HU87" s="158"/>
      <c r="HV87" s="157"/>
      <c r="HW87" s="157"/>
      <c r="HX87" s="157"/>
      <c r="HY87" s="157"/>
      <c r="HZ87" s="157"/>
      <c r="IA87" s="157"/>
      <c r="IB87" s="157"/>
      <c r="IC87" s="157"/>
      <c r="ID87" s="157"/>
      <c r="IE87" s="157"/>
      <c r="IF87" s="157"/>
      <c r="IG87" s="157"/>
      <c r="IH87" s="157"/>
      <c r="II87" s="157"/>
      <c r="OA87" s="157">
        <f>SUM(OA79:OA86)</f>
        <v>607</v>
      </c>
      <c r="OB87" s="157">
        <f>SUM(OB79:OB86)</f>
        <v>605</v>
      </c>
      <c r="OE87" s="158">
        <f>OB87/OA87</f>
        <v>0.99670510708401971</v>
      </c>
    </row>
    <row r="88" spans="1:443">
      <c r="GK88" s="157"/>
      <c r="GL88" s="157"/>
      <c r="GM88" s="157"/>
      <c r="GN88" s="157"/>
      <c r="GO88" s="157"/>
      <c r="GP88" s="158"/>
      <c r="GQ88" s="157"/>
      <c r="GR88" s="157"/>
      <c r="GS88" s="157"/>
      <c r="GT88" s="157"/>
      <c r="GU88" s="157"/>
      <c r="GV88" s="157"/>
      <c r="GW88" s="157"/>
      <c r="GX88" s="158"/>
      <c r="GY88" s="157"/>
      <c r="GZ88" s="157"/>
      <c r="HA88" s="157"/>
      <c r="HB88" s="157"/>
      <c r="HC88" s="157"/>
      <c r="HD88" s="157"/>
      <c r="HE88" s="157"/>
      <c r="HF88" s="158"/>
      <c r="HG88" s="157"/>
      <c r="HH88" s="157"/>
      <c r="HI88" s="157"/>
      <c r="HJ88" s="157"/>
      <c r="HK88" s="157"/>
      <c r="HL88" s="157"/>
      <c r="HM88" s="157"/>
      <c r="HO88" s="157"/>
      <c r="HP88" s="157"/>
      <c r="HQ88" s="157"/>
      <c r="HR88" s="157"/>
      <c r="HS88" s="157"/>
      <c r="HT88" s="157"/>
      <c r="HU88" s="158"/>
      <c r="HV88" s="157"/>
      <c r="HW88" s="157"/>
      <c r="HX88" s="157"/>
      <c r="HY88" s="157"/>
      <c r="HZ88" s="157"/>
      <c r="IA88" s="157"/>
      <c r="IB88" s="157"/>
      <c r="IC88" s="157"/>
      <c r="ID88" s="157"/>
      <c r="IE88" s="157"/>
      <c r="IF88" s="157"/>
      <c r="IG88" s="157"/>
      <c r="IH88" s="157"/>
      <c r="II88" s="157"/>
    </row>
    <row r="89" spans="1:443">
      <c r="GK89" s="157"/>
      <c r="GL89" s="157"/>
      <c r="GM89" s="157"/>
      <c r="GN89" s="157"/>
      <c r="GO89" s="157"/>
      <c r="GP89" s="158"/>
      <c r="GQ89" s="157"/>
      <c r="GR89" s="157"/>
      <c r="GS89" s="157"/>
      <c r="GT89" s="157"/>
      <c r="GU89" s="157"/>
      <c r="GV89" s="157"/>
      <c r="GW89" s="157"/>
      <c r="GX89" s="158"/>
      <c r="GY89" s="157"/>
      <c r="GZ89" s="157"/>
      <c r="HA89" s="157"/>
      <c r="HB89" s="157"/>
      <c r="HC89" s="157"/>
      <c r="HD89" s="157"/>
      <c r="HE89" s="157"/>
      <c r="HF89" s="158"/>
      <c r="HG89" s="157"/>
      <c r="HH89" s="157"/>
      <c r="HI89" s="157"/>
      <c r="HJ89" s="157"/>
      <c r="HK89" s="157"/>
      <c r="HL89" s="157"/>
      <c r="HM89" s="157"/>
      <c r="HO89" s="157"/>
      <c r="HP89" s="157"/>
      <c r="HQ89" s="157"/>
      <c r="HR89" s="157"/>
      <c r="HS89" s="157"/>
      <c r="HT89" s="157"/>
      <c r="HU89" s="158"/>
      <c r="HV89" s="157"/>
      <c r="HW89" s="157"/>
      <c r="HX89" s="157"/>
      <c r="HY89" s="157"/>
      <c r="HZ89" s="157"/>
      <c r="IA89" s="157"/>
      <c r="IB89" s="157"/>
      <c r="IC89" s="157"/>
      <c r="ID89" s="157"/>
      <c r="IE89" s="157"/>
      <c r="IF89" s="157"/>
      <c r="IG89" s="157"/>
      <c r="IH89" s="157"/>
      <c r="II89" s="157"/>
      <c r="NZ89" s="157" t="s">
        <v>289</v>
      </c>
      <c r="OA89" s="157">
        <v>111</v>
      </c>
      <c r="OB89" s="157">
        <v>98</v>
      </c>
      <c r="OC89" s="157">
        <v>13</v>
      </c>
      <c r="OD89" s="157">
        <v>0</v>
      </c>
      <c r="OE89" s="158">
        <v>0.88</v>
      </c>
      <c r="OH89" s="157" t="s">
        <v>289</v>
      </c>
      <c r="OI89" s="157">
        <v>111</v>
      </c>
      <c r="OJ89" s="157">
        <v>98</v>
      </c>
      <c r="OK89" s="157">
        <v>13</v>
      </c>
      <c r="OL89" s="157">
        <v>0</v>
      </c>
      <c r="OM89" s="158">
        <v>0.88</v>
      </c>
      <c r="OP89" s="157" t="s">
        <v>289</v>
      </c>
      <c r="OQ89" s="157">
        <v>111</v>
      </c>
      <c r="OR89" s="157">
        <v>98</v>
      </c>
      <c r="OS89" s="157">
        <v>13</v>
      </c>
      <c r="OT89" s="157">
        <v>0</v>
      </c>
      <c r="OU89" s="158">
        <v>0.88</v>
      </c>
    </row>
    <row r="91" spans="1:443">
      <c r="AG91" s="2" t="s">
        <v>25</v>
      </c>
      <c r="AH91" s="2">
        <v>838</v>
      </c>
      <c r="AI91" s="2">
        <v>822</v>
      </c>
      <c r="AJ91" s="2">
        <v>10</v>
      </c>
      <c r="AK91" s="2">
        <v>6</v>
      </c>
      <c r="AL91" s="4">
        <v>0.98</v>
      </c>
      <c r="AO91" s="2" t="s">
        <v>25</v>
      </c>
      <c r="AP91" s="2">
        <v>838</v>
      </c>
      <c r="AQ91" s="2">
        <v>822</v>
      </c>
      <c r="AR91" s="2">
        <v>10</v>
      </c>
      <c r="AS91" s="2">
        <v>6</v>
      </c>
      <c r="AT91" s="4">
        <v>0.98</v>
      </c>
    </row>
    <row r="92" spans="1:443" ht="15">
      <c r="AG92" s="2" t="s">
        <v>51</v>
      </c>
      <c r="AH92" s="2">
        <v>45</v>
      </c>
      <c r="AI92" s="2">
        <v>40</v>
      </c>
      <c r="AJ92" s="2">
        <v>5</v>
      </c>
      <c r="AK92" s="2">
        <v>0</v>
      </c>
      <c r="AL92" s="4">
        <v>0.89</v>
      </c>
      <c r="AM92" s="4">
        <f>AL92-AD92</f>
        <v>0.89</v>
      </c>
      <c r="AO92" s="2" t="s">
        <v>51</v>
      </c>
      <c r="AP92" s="2">
        <v>45</v>
      </c>
      <c r="AQ92" s="2">
        <v>40</v>
      </c>
      <c r="AR92" s="2">
        <v>5</v>
      </c>
      <c r="AS92" s="2">
        <v>0</v>
      </c>
      <c r="AT92" s="4">
        <v>0.89</v>
      </c>
      <c r="KH92" s="157" t="s">
        <v>68</v>
      </c>
      <c r="KI92" s="157">
        <v>1597</v>
      </c>
      <c r="KJ92" s="157">
        <v>1188</v>
      </c>
      <c r="KK92" s="157">
        <v>11</v>
      </c>
      <c r="KL92" s="157">
        <v>398</v>
      </c>
      <c r="KP92" s="163" t="s">
        <v>71</v>
      </c>
      <c r="KQ92" s="157">
        <v>192</v>
      </c>
      <c r="KR92" s="157">
        <v>183</v>
      </c>
      <c r="KS92" s="157">
        <v>7</v>
      </c>
      <c r="KT92" s="157">
        <v>2</v>
      </c>
      <c r="KX92" s="163" t="s">
        <v>71</v>
      </c>
      <c r="KY92" s="157">
        <v>192</v>
      </c>
      <c r="KZ92" s="157">
        <v>183</v>
      </c>
      <c r="LA92" s="157">
        <v>7</v>
      </c>
      <c r="LB92" s="157">
        <v>2</v>
      </c>
      <c r="LF92" s="157" t="s">
        <v>68</v>
      </c>
      <c r="LG92" s="157">
        <v>1597</v>
      </c>
      <c r="LH92" s="157">
        <v>1585</v>
      </c>
      <c r="LI92" s="157">
        <v>12</v>
      </c>
      <c r="LJ92" s="157">
        <v>0</v>
      </c>
      <c r="LN92" s="163" t="s">
        <v>71</v>
      </c>
      <c r="LO92" s="157">
        <v>192</v>
      </c>
      <c r="LP92" s="157">
        <v>183</v>
      </c>
      <c r="LQ92" s="157">
        <v>7</v>
      </c>
      <c r="LR92" s="157">
        <v>2</v>
      </c>
      <c r="LV92" s="157" t="s">
        <v>68</v>
      </c>
      <c r="LW92" s="157">
        <v>1597</v>
      </c>
      <c r="LX92" s="157">
        <v>1164</v>
      </c>
      <c r="LY92" s="157">
        <v>11</v>
      </c>
      <c r="LZ92" s="157">
        <v>422</v>
      </c>
      <c r="MD92" s="163" t="s">
        <v>71</v>
      </c>
      <c r="ME92" s="157">
        <v>192</v>
      </c>
      <c r="MF92" s="157">
        <v>184</v>
      </c>
      <c r="MG92" s="157">
        <v>7</v>
      </c>
      <c r="MH92" s="157">
        <v>1</v>
      </c>
      <c r="ML92" s="163" t="s">
        <v>71</v>
      </c>
      <c r="MM92" s="157">
        <v>192</v>
      </c>
      <c r="MN92" s="157">
        <v>181</v>
      </c>
      <c r="MO92" s="157">
        <v>7</v>
      </c>
      <c r="MP92" s="157">
        <v>4</v>
      </c>
      <c r="MT92" s="163" t="s">
        <v>29</v>
      </c>
      <c r="MU92" s="156">
        <v>163</v>
      </c>
      <c r="MV92" s="156">
        <v>128</v>
      </c>
      <c r="MW92" s="157">
        <v>0</v>
      </c>
      <c r="MX92" s="156">
        <v>35</v>
      </c>
      <c r="NB92" s="163" t="s">
        <v>29</v>
      </c>
      <c r="NC92" s="156">
        <v>163</v>
      </c>
      <c r="ND92" s="156">
        <v>128</v>
      </c>
      <c r="NE92" s="157">
        <v>0</v>
      </c>
      <c r="NF92" s="156">
        <v>35</v>
      </c>
      <c r="NJ92" s="163" t="s">
        <v>29</v>
      </c>
      <c r="NK92" s="156">
        <v>163</v>
      </c>
      <c r="NL92" s="156">
        <v>128</v>
      </c>
      <c r="NM92" s="157">
        <v>0</v>
      </c>
      <c r="NN92" s="156">
        <v>35</v>
      </c>
      <c r="NR92" s="163" t="s">
        <v>29</v>
      </c>
      <c r="NS92" s="156">
        <v>163</v>
      </c>
      <c r="NT92" s="156">
        <v>128</v>
      </c>
      <c r="NU92" s="157">
        <v>0</v>
      </c>
      <c r="NV92" s="156">
        <v>35</v>
      </c>
      <c r="NZ92" s="163" t="s">
        <v>29</v>
      </c>
      <c r="OA92" s="156">
        <v>163</v>
      </c>
      <c r="OB92" s="156">
        <v>128</v>
      </c>
      <c r="OC92" s="157">
        <v>0</v>
      </c>
      <c r="OD92" s="156">
        <v>35</v>
      </c>
      <c r="OH92" s="157" t="s">
        <v>35</v>
      </c>
      <c r="OI92" s="157">
        <v>48</v>
      </c>
      <c r="OJ92" s="157">
        <v>21</v>
      </c>
      <c r="OK92" s="157">
        <v>21</v>
      </c>
      <c r="OL92" s="157">
        <v>6</v>
      </c>
      <c r="OP92" s="163" t="s">
        <v>29</v>
      </c>
      <c r="OQ92" s="156">
        <v>163</v>
      </c>
      <c r="OR92" s="156">
        <v>128</v>
      </c>
      <c r="OS92" s="157">
        <v>0</v>
      </c>
      <c r="OT92" s="156">
        <v>35</v>
      </c>
      <c r="OX92" s="163"/>
      <c r="OY92" s="156"/>
      <c r="OZ92" s="156"/>
      <c r="PB92" s="156"/>
      <c r="PF92" s="163"/>
      <c r="PG92" s="156"/>
      <c r="PH92" s="156"/>
      <c r="PJ92" s="156"/>
      <c r="PN92" s="163"/>
      <c r="PO92" s="156"/>
      <c r="PP92" s="156"/>
      <c r="PR92" s="156"/>
      <c r="PV92" s="163"/>
      <c r="PW92" s="156"/>
      <c r="PX92" s="156"/>
      <c r="PZ92" s="156"/>
    </row>
    <row r="93" spans="1:443" ht="15">
      <c r="AO93" s="2" t="s">
        <v>57</v>
      </c>
      <c r="AP93" s="2">
        <v>56</v>
      </c>
      <c r="AQ93" s="2">
        <v>44</v>
      </c>
      <c r="AR93" s="2">
        <v>11</v>
      </c>
      <c r="AS93" s="2">
        <v>1</v>
      </c>
      <c r="AT93" s="4">
        <v>0.79</v>
      </c>
      <c r="KH93" s="163" t="s">
        <v>71</v>
      </c>
      <c r="KI93" s="157">
        <v>192</v>
      </c>
      <c r="KJ93" s="157">
        <v>181</v>
      </c>
      <c r="KK93" s="157">
        <v>7</v>
      </c>
      <c r="KL93" s="157">
        <v>4</v>
      </c>
      <c r="KP93" s="157" t="s">
        <v>84</v>
      </c>
      <c r="KQ93" s="157">
        <v>134</v>
      </c>
      <c r="KR93" s="157">
        <v>109</v>
      </c>
      <c r="KS93" s="157">
        <v>15</v>
      </c>
      <c r="KT93" s="157">
        <v>10</v>
      </c>
      <c r="KX93" s="157" t="s">
        <v>270</v>
      </c>
      <c r="KY93" s="157">
        <v>144</v>
      </c>
      <c r="KZ93" s="157">
        <v>132</v>
      </c>
      <c r="LA93" s="157">
        <v>8</v>
      </c>
      <c r="LB93" s="157">
        <v>4</v>
      </c>
      <c r="LF93" s="163" t="s">
        <v>71</v>
      </c>
      <c r="LG93" s="157">
        <v>192</v>
      </c>
      <c r="LH93" s="157">
        <v>175</v>
      </c>
      <c r="LI93" s="157">
        <v>6</v>
      </c>
      <c r="LJ93" s="157">
        <v>11</v>
      </c>
      <c r="LN93" s="157" t="s">
        <v>72</v>
      </c>
      <c r="LO93" s="157">
        <v>85</v>
      </c>
      <c r="LP93" s="157">
        <v>53</v>
      </c>
      <c r="LQ93" s="157">
        <v>2</v>
      </c>
      <c r="LR93" s="157">
        <v>30</v>
      </c>
      <c r="LV93" s="157" t="s">
        <v>270</v>
      </c>
      <c r="LW93" s="157">
        <v>144</v>
      </c>
      <c r="LX93" s="157">
        <v>133</v>
      </c>
      <c r="LY93" s="157">
        <v>8</v>
      </c>
      <c r="LZ93" s="157">
        <v>3</v>
      </c>
      <c r="MD93" s="157" t="s">
        <v>72</v>
      </c>
      <c r="ME93" s="157">
        <v>85</v>
      </c>
      <c r="MF93" s="157">
        <v>53</v>
      </c>
      <c r="MG93" s="157">
        <v>2</v>
      </c>
      <c r="MH93" s="157">
        <v>30</v>
      </c>
      <c r="ML93" s="157" t="s">
        <v>270</v>
      </c>
      <c r="MM93" s="157">
        <v>144</v>
      </c>
      <c r="MN93" s="157">
        <v>132</v>
      </c>
      <c r="MO93" s="157">
        <v>8</v>
      </c>
      <c r="MP93" s="157">
        <v>4</v>
      </c>
      <c r="MT93" s="157" t="s">
        <v>67</v>
      </c>
      <c r="MU93" s="157">
        <v>148</v>
      </c>
      <c r="MV93" s="157">
        <v>129</v>
      </c>
      <c r="MW93" s="157">
        <v>4</v>
      </c>
      <c r="MX93" s="157">
        <v>15</v>
      </c>
      <c r="NB93" s="157" t="s">
        <v>68</v>
      </c>
      <c r="NC93" s="157">
        <v>1597</v>
      </c>
      <c r="ND93" s="157">
        <v>1188</v>
      </c>
      <c r="NE93" s="157">
        <v>11</v>
      </c>
      <c r="NF93" s="157">
        <v>398</v>
      </c>
      <c r="NJ93" s="157" t="s">
        <v>68</v>
      </c>
      <c r="NK93" s="157">
        <v>1597</v>
      </c>
      <c r="NL93" s="157">
        <v>1188</v>
      </c>
      <c r="NM93" s="157">
        <v>11</v>
      </c>
      <c r="NN93" s="157">
        <v>398</v>
      </c>
      <c r="NR93" s="157" t="s">
        <v>68</v>
      </c>
      <c r="NS93" s="157">
        <v>1597</v>
      </c>
      <c r="NT93" s="157">
        <v>1188</v>
      </c>
      <c r="NU93" s="157">
        <v>11</v>
      </c>
      <c r="NV93" s="157">
        <v>398</v>
      </c>
      <c r="NZ93" s="157" t="s">
        <v>70</v>
      </c>
      <c r="OA93" s="157">
        <v>270</v>
      </c>
      <c r="OB93" s="157">
        <v>0</v>
      </c>
      <c r="OC93" s="157">
        <v>0</v>
      </c>
      <c r="OD93" s="157">
        <v>270</v>
      </c>
      <c r="OH93" s="163" t="s">
        <v>29</v>
      </c>
      <c r="OI93" s="156">
        <v>163</v>
      </c>
      <c r="OJ93" s="156">
        <v>128</v>
      </c>
      <c r="OK93" s="157">
        <v>0</v>
      </c>
      <c r="OL93" s="156">
        <v>35</v>
      </c>
      <c r="OP93" s="157" t="s">
        <v>68</v>
      </c>
      <c r="OQ93" s="157">
        <v>1597</v>
      </c>
      <c r="OR93" s="157">
        <v>1188</v>
      </c>
      <c r="OS93" s="157">
        <v>11</v>
      </c>
      <c r="OT93" s="157">
        <v>398</v>
      </c>
      <c r="OX93" s="163" t="s">
        <v>29</v>
      </c>
      <c r="OY93" s="156">
        <v>163</v>
      </c>
      <c r="OZ93" s="156">
        <v>128</v>
      </c>
      <c r="PA93" s="157">
        <v>0</v>
      </c>
      <c r="PB93" s="156">
        <v>35</v>
      </c>
      <c r="PF93" s="157" t="s">
        <v>70</v>
      </c>
      <c r="PG93" s="157">
        <v>270</v>
      </c>
      <c r="PH93" s="157">
        <v>0</v>
      </c>
      <c r="PI93" s="157">
        <v>0</v>
      </c>
      <c r="PJ93" s="157">
        <v>270</v>
      </c>
      <c r="PN93" s="157" t="s">
        <v>70</v>
      </c>
      <c r="PO93" s="157">
        <v>270</v>
      </c>
      <c r="PP93" s="157">
        <v>0</v>
      </c>
      <c r="PQ93" s="157">
        <v>0</v>
      </c>
      <c r="PR93" s="157">
        <v>270</v>
      </c>
    </row>
    <row r="94" spans="1:443" ht="15">
      <c r="AO94" s="2" t="s">
        <v>69</v>
      </c>
      <c r="AP94" s="2">
        <v>176</v>
      </c>
      <c r="AQ94" s="2">
        <v>173</v>
      </c>
      <c r="AR94" s="7">
        <v>3</v>
      </c>
      <c r="AS94" s="2">
        <v>0</v>
      </c>
      <c r="AT94" s="4">
        <v>0.98</v>
      </c>
      <c r="KH94" s="157" t="s">
        <v>270</v>
      </c>
      <c r="KI94" s="157">
        <v>144</v>
      </c>
      <c r="KJ94" s="157">
        <v>131</v>
      </c>
      <c r="KK94" s="157">
        <v>8</v>
      </c>
      <c r="KL94" s="157">
        <v>5</v>
      </c>
      <c r="KX94" s="157" t="s">
        <v>266</v>
      </c>
      <c r="KY94" s="157">
        <v>160</v>
      </c>
      <c r="KZ94" s="157">
        <v>32</v>
      </c>
      <c r="LA94" s="157">
        <v>47</v>
      </c>
      <c r="LB94" s="157">
        <v>81</v>
      </c>
      <c r="LF94" s="157" t="s">
        <v>72</v>
      </c>
      <c r="LG94" s="157">
        <v>85</v>
      </c>
      <c r="LH94" s="157">
        <v>53</v>
      </c>
      <c r="LI94" s="157">
        <v>2</v>
      </c>
      <c r="LJ94" s="157">
        <v>30</v>
      </c>
      <c r="LN94" s="157" t="s">
        <v>270</v>
      </c>
      <c r="LO94" s="157">
        <v>144</v>
      </c>
      <c r="LP94" s="157">
        <v>133</v>
      </c>
      <c r="LQ94" s="157">
        <v>8</v>
      </c>
      <c r="LR94" s="157">
        <v>3</v>
      </c>
      <c r="LV94" s="157" t="s">
        <v>84</v>
      </c>
      <c r="LW94" s="157">
        <v>134</v>
      </c>
      <c r="LX94" s="157">
        <v>109</v>
      </c>
      <c r="LY94" s="157">
        <v>15</v>
      </c>
      <c r="LZ94" s="157">
        <v>10</v>
      </c>
      <c r="MD94" s="157" t="s">
        <v>270</v>
      </c>
      <c r="ME94" s="157">
        <v>144</v>
      </c>
      <c r="MF94" s="157">
        <v>132</v>
      </c>
      <c r="MG94" s="157">
        <v>8</v>
      </c>
      <c r="MH94" s="157">
        <v>4</v>
      </c>
      <c r="ML94" s="157" t="s">
        <v>84</v>
      </c>
      <c r="MM94" s="157">
        <v>134</v>
      </c>
      <c r="MN94" s="157">
        <v>107</v>
      </c>
      <c r="MO94" s="157">
        <v>15</v>
      </c>
      <c r="MP94" s="157">
        <v>12</v>
      </c>
      <c r="MT94" s="157" t="s">
        <v>270</v>
      </c>
      <c r="MU94" s="157">
        <v>144</v>
      </c>
      <c r="MV94" s="157">
        <v>130</v>
      </c>
      <c r="MW94" s="157">
        <v>10</v>
      </c>
      <c r="MX94" s="157">
        <v>4</v>
      </c>
      <c r="NB94" s="163" t="s">
        <v>71</v>
      </c>
      <c r="NC94" s="157">
        <v>192</v>
      </c>
      <c r="ND94" s="157">
        <v>183</v>
      </c>
      <c r="NE94" s="157">
        <v>7</v>
      </c>
      <c r="NF94" s="157">
        <v>2</v>
      </c>
      <c r="NJ94" s="163" t="s">
        <v>71</v>
      </c>
      <c r="NK94" s="157">
        <v>192</v>
      </c>
      <c r="NL94" s="157">
        <v>181</v>
      </c>
      <c r="NM94" s="157">
        <v>7</v>
      </c>
      <c r="NN94" s="157">
        <v>4</v>
      </c>
      <c r="NR94" s="163" t="s">
        <v>71</v>
      </c>
      <c r="NS94" s="157">
        <v>192</v>
      </c>
      <c r="NT94" s="157">
        <v>183</v>
      </c>
      <c r="NU94" s="157">
        <v>7</v>
      </c>
      <c r="NV94" s="157">
        <v>2</v>
      </c>
      <c r="NZ94" s="157" t="s">
        <v>72</v>
      </c>
      <c r="OA94" s="157">
        <v>85</v>
      </c>
      <c r="OB94" s="157">
        <v>53</v>
      </c>
      <c r="OC94" s="157">
        <v>2</v>
      </c>
      <c r="OD94" s="157">
        <v>30</v>
      </c>
      <c r="OH94" s="157" t="s">
        <v>68</v>
      </c>
      <c r="OI94" s="157">
        <v>1597</v>
      </c>
      <c r="OJ94" s="157">
        <v>1188</v>
      </c>
      <c r="OK94" s="157">
        <v>11</v>
      </c>
      <c r="OL94" s="157">
        <v>398</v>
      </c>
      <c r="OP94" s="157" t="s">
        <v>70</v>
      </c>
      <c r="OQ94" s="157">
        <v>270</v>
      </c>
      <c r="OR94" s="157">
        <v>0</v>
      </c>
      <c r="OS94" s="157">
        <v>0</v>
      </c>
      <c r="OT94" s="157">
        <v>270</v>
      </c>
      <c r="OX94" s="157" t="s">
        <v>70</v>
      </c>
      <c r="OY94" s="157">
        <v>270</v>
      </c>
      <c r="OZ94" s="157">
        <v>0</v>
      </c>
      <c r="PA94" s="157">
        <v>0</v>
      </c>
      <c r="PB94" s="157">
        <v>270</v>
      </c>
      <c r="PF94" s="163" t="s">
        <v>71</v>
      </c>
      <c r="PG94" s="157">
        <v>194</v>
      </c>
      <c r="PH94" s="157">
        <v>186</v>
      </c>
      <c r="PI94" s="157">
        <v>7</v>
      </c>
      <c r="PJ94" s="157">
        <v>1</v>
      </c>
      <c r="PN94" s="163" t="s">
        <v>71</v>
      </c>
      <c r="PO94" s="157">
        <v>194</v>
      </c>
      <c r="PP94" s="157">
        <v>186</v>
      </c>
      <c r="PQ94" s="157">
        <v>7</v>
      </c>
      <c r="PR94" s="157">
        <v>1</v>
      </c>
      <c r="PV94" s="163"/>
    </row>
    <row r="95" spans="1:443" ht="15">
      <c r="KH95" s="157" t="s">
        <v>84</v>
      </c>
      <c r="KI95" s="157">
        <v>134</v>
      </c>
      <c r="KJ95" s="157">
        <v>108</v>
      </c>
      <c r="KK95" s="157">
        <v>15</v>
      </c>
      <c r="KL95" s="157">
        <v>11</v>
      </c>
      <c r="KX95" s="157" t="s">
        <v>84</v>
      </c>
      <c r="KY95" s="157">
        <v>134</v>
      </c>
      <c r="KZ95" s="157">
        <v>107</v>
      </c>
      <c r="LA95" s="157">
        <v>15</v>
      </c>
      <c r="LB95" s="157">
        <v>12</v>
      </c>
      <c r="LF95" s="157" t="s">
        <v>270</v>
      </c>
      <c r="LG95" s="157">
        <v>144</v>
      </c>
      <c r="LH95" s="157">
        <v>132</v>
      </c>
      <c r="LI95" s="157">
        <v>8</v>
      </c>
      <c r="LJ95" s="157">
        <v>4</v>
      </c>
      <c r="LN95" s="157" t="s">
        <v>266</v>
      </c>
      <c r="LO95" s="157">
        <v>160</v>
      </c>
      <c r="LP95" s="157">
        <v>32</v>
      </c>
      <c r="LQ95" s="157">
        <v>47</v>
      </c>
      <c r="LR95" s="157">
        <v>81</v>
      </c>
      <c r="MD95" s="157" t="s">
        <v>84</v>
      </c>
      <c r="ME95" s="157">
        <v>134</v>
      </c>
      <c r="MF95" s="157">
        <v>108</v>
      </c>
      <c r="MG95" s="157">
        <v>15</v>
      </c>
      <c r="MH95" s="157">
        <v>11</v>
      </c>
      <c r="MT95" s="157" t="s">
        <v>84</v>
      </c>
      <c r="MU95" s="157">
        <v>134</v>
      </c>
      <c r="MV95" s="157">
        <v>109</v>
      </c>
      <c r="MW95" s="157">
        <v>15</v>
      </c>
      <c r="MX95" s="157">
        <v>10</v>
      </c>
      <c r="NB95" s="157" t="s">
        <v>72</v>
      </c>
      <c r="NC95" s="157">
        <v>85</v>
      </c>
      <c r="ND95" s="157">
        <v>53</v>
      </c>
      <c r="NE95" s="157">
        <v>2</v>
      </c>
      <c r="NF95" s="157">
        <v>30</v>
      </c>
      <c r="NJ95" s="157" t="s">
        <v>270</v>
      </c>
      <c r="NK95" s="157">
        <v>144</v>
      </c>
      <c r="NL95" s="157">
        <v>131</v>
      </c>
      <c r="NM95" s="157">
        <v>10</v>
      </c>
      <c r="NN95" s="157">
        <v>3</v>
      </c>
      <c r="NR95" s="157" t="s">
        <v>270</v>
      </c>
      <c r="NS95" s="157">
        <v>144</v>
      </c>
      <c r="NT95" s="157">
        <v>131</v>
      </c>
      <c r="NU95" s="157">
        <v>8</v>
      </c>
      <c r="NV95" s="157">
        <v>5</v>
      </c>
      <c r="NZ95" s="157" t="s">
        <v>270</v>
      </c>
      <c r="OA95" s="157">
        <v>144</v>
      </c>
      <c r="OB95" s="157">
        <v>132</v>
      </c>
      <c r="OC95" s="157">
        <v>8</v>
      </c>
      <c r="OD95" s="157">
        <v>4</v>
      </c>
      <c r="OH95" s="163" t="s">
        <v>71</v>
      </c>
      <c r="OI95" s="157">
        <v>194</v>
      </c>
      <c r="OJ95" s="157">
        <v>185</v>
      </c>
      <c r="OK95" s="157">
        <v>7</v>
      </c>
      <c r="OL95" s="157">
        <v>2</v>
      </c>
      <c r="OP95" s="163" t="s">
        <v>71</v>
      </c>
      <c r="OQ95" s="157">
        <v>194</v>
      </c>
      <c r="OR95" s="157">
        <v>177</v>
      </c>
      <c r="OS95" s="157">
        <v>6</v>
      </c>
      <c r="OT95" s="157">
        <v>11</v>
      </c>
      <c r="OX95" s="163" t="s">
        <v>71</v>
      </c>
      <c r="OY95" s="157">
        <v>194</v>
      </c>
      <c r="OZ95" s="157">
        <v>185</v>
      </c>
      <c r="PA95" s="157">
        <v>7</v>
      </c>
      <c r="PB95" s="157">
        <v>2</v>
      </c>
      <c r="PF95" s="157" t="s">
        <v>270</v>
      </c>
      <c r="PG95" s="157">
        <v>144</v>
      </c>
      <c r="PH95" s="157">
        <v>131</v>
      </c>
      <c r="PI95" s="157">
        <v>8</v>
      </c>
      <c r="PJ95" s="157">
        <v>5</v>
      </c>
      <c r="PN95" s="157" t="s">
        <v>72</v>
      </c>
      <c r="PO95" s="157">
        <v>85</v>
      </c>
      <c r="PP95" s="157">
        <v>53</v>
      </c>
      <c r="PQ95" s="157">
        <v>2</v>
      </c>
      <c r="PR95" s="157">
        <v>30</v>
      </c>
    </row>
    <row r="96" spans="1:443">
      <c r="AO96" s="2" t="s">
        <v>71</v>
      </c>
      <c r="AP96" s="2">
        <v>192</v>
      </c>
      <c r="AQ96" s="2">
        <v>181</v>
      </c>
      <c r="AR96" s="2">
        <v>7</v>
      </c>
      <c r="AS96" s="7">
        <v>4</v>
      </c>
      <c r="AT96" s="4">
        <v>0.93</v>
      </c>
      <c r="LF96" s="157" t="s">
        <v>84</v>
      </c>
      <c r="LG96" s="157">
        <v>134</v>
      </c>
      <c r="LH96" s="157">
        <v>109</v>
      </c>
      <c r="LI96" s="157">
        <v>15</v>
      </c>
      <c r="LJ96" s="157">
        <v>10</v>
      </c>
      <c r="LN96" s="157" t="s">
        <v>84</v>
      </c>
      <c r="LO96" s="157">
        <v>134</v>
      </c>
      <c r="LP96" s="157">
        <v>108</v>
      </c>
      <c r="LQ96" s="157">
        <v>15</v>
      </c>
      <c r="LR96" s="157">
        <v>11</v>
      </c>
      <c r="NB96" s="157" t="s">
        <v>270</v>
      </c>
      <c r="NC96" s="157">
        <v>144</v>
      </c>
      <c r="ND96" s="157">
        <v>131</v>
      </c>
      <c r="NE96" s="157">
        <v>9</v>
      </c>
      <c r="NF96" s="157">
        <v>4</v>
      </c>
      <c r="NJ96" s="157" t="s">
        <v>84</v>
      </c>
      <c r="NK96" s="157">
        <v>134</v>
      </c>
      <c r="NL96" s="157">
        <v>109</v>
      </c>
      <c r="NM96" s="157">
        <v>15</v>
      </c>
      <c r="NN96" s="157">
        <v>10</v>
      </c>
      <c r="NR96" s="157" t="s">
        <v>84</v>
      </c>
      <c r="NS96" s="157">
        <v>134</v>
      </c>
      <c r="NT96" s="157">
        <v>109</v>
      </c>
      <c r="NU96" s="157">
        <v>15</v>
      </c>
      <c r="NV96" s="157">
        <v>10</v>
      </c>
      <c r="NZ96" s="157" t="s">
        <v>86</v>
      </c>
      <c r="OA96" s="157">
        <v>1649</v>
      </c>
      <c r="OB96" s="157">
        <v>1361</v>
      </c>
      <c r="OC96" s="157">
        <v>137</v>
      </c>
      <c r="OD96" s="157">
        <v>151</v>
      </c>
      <c r="OH96" s="157" t="s">
        <v>72</v>
      </c>
      <c r="OI96" s="157">
        <v>85</v>
      </c>
      <c r="OJ96" s="157">
        <v>53</v>
      </c>
      <c r="OK96" s="157">
        <v>2</v>
      </c>
      <c r="OL96" s="157">
        <v>30</v>
      </c>
      <c r="OP96" s="157" t="s">
        <v>84</v>
      </c>
      <c r="OQ96" s="157">
        <v>134</v>
      </c>
      <c r="OR96" s="157">
        <v>108</v>
      </c>
      <c r="OS96" s="157">
        <v>15</v>
      </c>
      <c r="OT96" s="157">
        <v>11</v>
      </c>
      <c r="OX96" s="157" t="s">
        <v>72</v>
      </c>
      <c r="OY96" s="157">
        <v>85</v>
      </c>
      <c r="OZ96" s="157">
        <v>53</v>
      </c>
      <c r="PA96" s="157">
        <v>2</v>
      </c>
      <c r="PB96" s="157">
        <v>30</v>
      </c>
      <c r="PF96" s="157" t="s">
        <v>82</v>
      </c>
      <c r="PG96" s="157">
        <v>71</v>
      </c>
      <c r="PH96" s="157">
        <v>45</v>
      </c>
      <c r="PI96" s="157">
        <v>8</v>
      </c>
      <c r="PJ96" s="157">
        <v>18</v>
      </c>
      <c r="PN96" s="157" t="s">
        <v>270</v>
      </c>
      <c r="PO96" s="157">
        <v>144</v>
      </c>
      <c r="PP96" s="157">
        <v>132</v>
      </c>
      <c r="PQ96" s="157">
        <v>8</v>
      </c>
      <c r="PR96" s="157">
        <v>4</v>
      </c>
    </row>
    <row r="97" spans="366:434">
      <c r="NB97" s="157" t="s">
        <v>84</v>
      </c>
      <c r="NC97" s="157">
        <v>134</v>
      </c>
      <c r="ND97" s="157">
        <v>109</v>
      </c>
      <c r="NE97" s="157">
        <v>15</v>
      </c>
      <c r="NF97" s="157">
        <v>10</v>
      </c>
      <c r="NZ97" s="157" t="s">
        <v>84</v>
      </c>
      <c r="OA97" s="157">
        <v>134</v>
      </c>
      <c r="OB97" s="157">
        <v>110</v>
      </c>
      <c r="OC97" s="157">
        <v>15</v>
      </c>
      <c r="OD97" s="157">
        <v>9</v>
      </c>
      <c r="OH97" s="157" t="s">
        <v>270</v>
      </c>
      <c r="OI97" s="157">
        <v>144</v>
      </c>
      <c r="OJ97" s="157">
        <v>132</v>
      </c>
      <c r="OK97" s="157">
        <v>8</v>
      </c>
      <c r="OL97" s="157">
        <v>4</v>
      </c>
      <c r="OP97" s="157" t="s">
        <v>35</v>
      </c>
      <c r="OQ97" s="157">
        <v>48</v>
      </c>
      <c r="OR97" s="157">
        <v>21</v>
      </c>
      <c r="OS97" s="157">
        <v>21</v>
      </c>
      <c r="OT97" s="157">
        <v>6</v>
      </c>
      <c r="OX97" s="157" t="s">
        <v>270</v>
      </c>
      <c r="OY97" s="157">
        <v>144</v>
      </c>
      <c r="OZ97" s="157">
        <v>132</v>
      </c>
      <c r="PA97" s="157">
        <v>8</v>
      </c>
      <c r="PB97" s="157">
        <v>4</v>
      </c>
      <c r="PF97" s="157" t="s">
        <v>84</v>
      </c>
      <c r="PG97" s="157">
        <v>134</v>
      </c>
      <c r="PH97" s="157">
        <v>108</v>
      </c>
      <c r="PI97" s="157">
        <v>15</v>
      </c>
      <c r="PJ97" s="157">
        <v>11</v>
      </c>
      <c r="PN97" s="157" t="s">
        <v>82</v>
      </c>
      <c r="PO97" s="157">
        <v>71</v>
      </c>
      <c r="PP97" s="157">
        <v>45</v>
      </c>
      <c r="PQ97" s="157">
        <v>8</v>
      </c>
      <c r="PR97" s="157">
        <v>18</v>
      </c>
    </row>
    <row r="98" spans="366:434">
      <c r="OH98" s="157" t="s">
        <v>84</v>
      </c>
      <c r="OI98" s="157">
        <v>134</v>
      </c>
      <c r="OJ98" s="157">
        <v>108</v>
      </c>
      <c r="OK98" s="157">
        <v>15</v>
      </c>
      <c r="OL98" s="157">
        <v>11</v>
      </c>
      <c r="OP98" s="157" t="s">
        <v>82</v>
      </c>
      <c r="OQ98" s="157">
        <v>71</v>
      </c>
      <c r="OR98" s="157">
        <v>45</v>
      </c>
      <c r="OS98" s="157">
        <v>8</v>
      </c>
      <c r="OT98" s="157">
        <v>18</v>
      </c>
      <c r="OX98" s="157" t="s">
        <v>82</v>
      </c>
      <c r="OY98" s="157">
        <v>71</v>
      </c>
      <c r="OZ98" s="157">
        <v>45</v>
      </c>
      <c r="PA98" s="157">
        <v>8</v>
      </c>
      <c r="PB98" s="157">
        <v>18</v>
      </c>
      <c r="PN98" s="157" t="s">
        <v>84</v>
      </c>
      <c r="PO98" s="157">
        <v>134</v>
      </c>
      <c r="PP98" s="157">
        <v>111</v>
      </c>
      <c r="PQ98" s="157">
        <v>13</v>
      </c>
      <c r="PR98" s="157">
        <v>10</v>
      </c>
    </row>
    <row r="99" spans="366:434">
      <c r="OH99" s="157" t="s">
        <v>30</v>
      </c>
      <c r="OI99" s="157">
        <v>36</v>
      </c>
      <c r="OJ99" s="157">
        <v>27</v>
      </c>
      <c r="OK99" s="157">
        <v>9</v>
      </c>
      <c r="OL99" s="157">
        <v>0</v>
      </c>
      <c r="OX99" s="157" t="s">
        <v>84</v>
      </c>
      <c r="OY99" s="157">
        <v>134</v>
      </c>
      <c r="OZ99" s="157">
        <v>108</v>
      </c>
      <c r="PA99" s="157">
        <v>15</v>
      </c>
      <c r="PB99" s="157">
        <v>11</v>
      </c>
    </row>
    <row r="100" spans="366:434">
      <c r="OH100" s="157" t="s">
        <v>82</v>
      </c>
      <c r="OI100" s="157">
        <v>71</v>
      </c>
      <c r="OJ100" s="157">
        <v>45</v>
      </c>
      <c r="OK100" s="157">
        <v>8</v>
      </c>
      <c r="OL100" s="157">
        <v>18</v>
      </c>
    </row>
  </sheetData>
  <mergeCells count="21">
    <mergeCell ref="EO1:EP1"/>
    <mergeCell ref="EG1:EH1"/>
    <mergeCell ref="DQ1:DR1"/>
    <mergeCell ref="DI1:DJ1"/>
    <mergeCell ref="BU1:BV1"/>
    <mergeCell ref="CC1:CD1"/>
    <mergeCell ref="CK1:CL1"/>
    <mergeCell ref="CS1:CT1"/>
    <mergeCell ref="DA1:DB1"/>
    <mergeCell ref="GC1:GD1"/>
    <mergeCell ref="FM1:FN1"/>
    <mergeCell ref="FU1:FV1"/>
    <mergeCell ref="EW1:EX1"/>
    <mergeCell ref="FE1:FF1"/>
    <mergeCell ref="HW1:HX1"/>
    <mergeCell ref="ID1:IE1"/>
    <mergeCell ref="GK1:GL1"/>
    <mergeCell ref="GS1:GT1"/>
    <mergeCell ref="HA1:HB1"/>
    <mergeCell ref="HI1:HJ1"/>
    <mergeCell ref="HP1:HQ1"/>
  </mergeCells>
  <phoneticPr fontId="1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QB100"/>
  <sheetViews>
    <sheetView topLeftCell="PM1" workbookViewId="0">
      <pane ySplit="2" topLeftCell="A54" activePane="bottomLeft" state="frozen"/>
      <selection activeCell="LL1" sqref="LL1"/>
      <selection pane="bottomLeft" activeCell="QB3" sqref="QB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93" width="9.140625" style="2"/>
    <col min="94" max="94" width="9.140625" style="4"/>
    <col min="95" max="101" width="9.140625" style="2"/>
    <col min="102" max="102" width="9.140625" style="4"/>
    <col min="103" max="133" width="9.140625" style="2"/>
    <col min="134" max="134" width="9.140625" style="4"/>
    <col min="135" max="141" width="9.140625" style="2"/>
    <col min="142" max="142" width="9.140625" style="4"/>
    <col min="143" max="189" width="9.140625" style="2"/>
    <col min="190" max="190" width="9.140625" style="158"/>
    <col min="191" max="197" width="9.140625" style="2"/>
    <col min="198" max="198" width="9.140625" style="158"/>
    <col min="199" max="216" width="9.140625" style="2"/>
    <col min="217" max="229" width="0" style="2" hidden="1" customWidth="1"/>
    <col min="230" max="230" width="0" style="158" hidden="1" customWidth="1"/>
    <col min="231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74" width="9.140625" style="2"/>
    <col min="275" max="275" width="9.140625" style="158"/>
    <col min="276" max="282" width="9.140625" style="2"/>
    <col min="283" max="283" width="9.140625" style="158"/>
    <col min="284" max="284" width="9.140625" style="2"/>
    <col min="285" max="286" width="9.140625" style="157"/>
    <col min="287" max="290" width="9.140625" style="2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1" width="9.140625" style="2"/>
    <col min="342" max="346" width="9.140625" style="157"/>
    <col min="347" max="347" width="9.140625" style="158"/>
    <col min="348" max="348" width="9.140625" style="157"/>
    <col min="349" max="349" width="9.140625" style="2"/>
    <col min="350" max="354" width="9.140625" style="157"/>
    <col min="355" max="355" width="9.140625" style="158"/>
    <col min="356" max="357" width="9.140625" style="2"/>
    <col min="358" max="362" width="9.140625" style="157"/>
    <col min="363" max="363" width="9.140625" style="158"/>
    <col min="364" max="364" width="9.140625" style="157"/>
    <col min="365" max="365" width="9.140625" style="2"/>
    <col min="366" max="370" width="9.140625" style="157"/>
    <col min="371" max="371" width="9.140625" style="158"/>
    <col min="372" max="372" width="9.140625" style="157"/>
    <col min="373" max="373" width="9.140625" style="2"/>
    <col min="374" max="378" width="9.140625" style="157"/>
    <col min="379" max="379" width="9.140625" style="158"/>
    <col min="380" max="380" width="9.140625" style="157"/>
    <col min="381" max="381" width="9.140625" style="2"/>
    <col min="382" max="386" width="9.140625" style="157"/>
    <col min="387" max="387" width="9.140625" style="158"/>
    <col min="388" max="388" width="9.140625" style="157"/>
    <col min="389" max="389" width="9.140625" style="2"/>
    <col min="390" max="394" width="9.140625" style="157"/>
    <col min="395" max="395" width="9.140625" style="158"/>
    <col min="396" max="396" width="9.140625" style="157"/>
    <col min="397" max="397" width="9.140625" style="2"/>
    <col min="398" max="402" width="9.140625" style="157"/>
    <col min="403" max="403" width="9.140625" style="158"/>
    <col min="404" max="404" width="9.140625" style="157"/>
    <col min="405" max="405" width="9.140625" style="2"/>
    <col min="406" max="410" width="9.140625" style="157"/>
    <col min="411" max="411" width="9.140625" style="158"/>
    <col min="412" max="412" width="9.140625" style="157"/>
    <col min="413" max="413" width="9.140625" style="2"/>
    <col min="414" max="418" width="9.140625" style="157"/>
    <col min="419" max="419" width="9.140625" style="158"/>
    <col min="420" max="420" width="9.140625" style="157"/>
    <col min="421" max="421" width="9.140625" style="2"/>
    <col min="422" max="426" width="9.140625" style="157"/>
    <col min="427" max="427" width="9.140625" style="158"/>
    <col min="428" max="428" width="9.140625" style="157"/>
    <col min="429" max="429" width="9.140625" style="2"/>
    <col min="430" max="434" width="9.140625" style="157"/>
    <col min="435" max="435" width="9.140625" style="158"/>
    <col min="436" max="436" width="9.140625" style="157"/>
    <col min="437" max="437" width="9.140625" style="2"/>
    <col min="438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.7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192</v>
      </c>
      <c r="Y1" s="2" t="s">
        <v>195</v>
      </c>
      <c r="AG1" s="2" t="s">
        <v>196</v>
      </c>
      <c r="AO1" s="2" t="s">
        <v>197</v>
      </c>
      <c r="AW1" s="2" t="s">
        <v>199</v>
      </c>
      <c r="BE1" s="2" t="s">
        <v>200</v>
      </c>
      <c r="BM1" s="2" t="s">
        <v>201</v>
      </c>
      <c r="BU1" s="2" t="s">
        <v>202</v>
      </c>
      <c r="CC1" s="195" t="s">
        <v>210</v>
      </c>
      <c r="CD1" s="195"/>
      <c r="CK1" s="195" t="s">
        <v>223</v>
      </c>
      <c r="CL1" s="195"/>
      <c r="CS1" s="195" t="s">
        <v>224</v>
      </c>
      <c r="CT1" s="195"/>
      <c r="DA1" s="195" t="s">
        <v>229</v>
      </c>
      <c r="DB1" s="195"/>
      <c r="DF1" s="4"/>
      <c r="DI1" s="195" t="s">
        <v>238</v>
      </c>
      <c r="DJ1" s="195"/>
      <c r="DN1" s="4"/>
      <c r="DQ1" s="195" t="s">
        <v>245</v>
      </c>
      <c r="DR1" s="195"/>
      <c r="DV1" s="4"/>
      <c r="DY1" s="195" t="s">
        <v>255</v>
      </c>
      <c r="DZ1" s="195"/>
      <c r="EG1" s="2" t="s">
        <v>259</v>
      </c>
      <c r="EO1" s="195" t="s">
        <v>276</v>
      </c>
      <c r="EP1" s="195"/>
      <c r="EQ1" s="147"/>
      <c r="ER1" s="147"/>
      <c r="ES1" s="147"/>
      <c r="ET1" s="147"/>
      <c r="EU1" s="147"/>
      <c r="EV1" s="147"/>
      <c r="EW1" s="200" t="s">
        <v>273</v>
      </c>
      <c r="EX1" s="200"/>
      <c r="EY1" s="147"/>
      <c r="EZ1" s="147"/>
      <c r="FA1" s="147"/>
      <c r="FB1" s="147"/>
      <c r="FC1" s="147"/>
      <c r="FD1" s="139"/>
      <c r="FE1" s="200" t="s">
        <v>278</v>
      </c>
      <c r="FF1" s="200"/>
      <c r="FG1" s="157"/>
      <c r="FH1" s="157"/>
      <c r="FI1" s="157"/>
      <c r="FJ1" s="158"/>
      <c r="FK1" s="157"/>
      <c r="FL1" s="157"/>
      <c r="FM1" s="195" t="s">
        <v>271</v>
      </c>
      <c r="FN1" s="195"/>
      <c r="FO1" s="157"/>
      <c r="FP1" s="157"/>
      <c r="FQ1" s="157"/>
      <c r="FR1" s="158"/>
      <c r="FS1" s="157"/>
      <c r="FT1" s="157"/>
      <c r="FU1" s="195" t="s">
        <v>282</v>
      </c>
      <c r="FV1" s="195"/>
      <c r="FW1" s="157"/>
      <c r="FX1" s="157"/>
      <c r="FY1" s="157"/>
      <c r="FZ1" s="158"/>
      <c r="GA1" s="157"/>
      <c r="GB1" s="157"/>
      <c r="GC1" s="157" t="s">
        <v>286</v>
      </c>
      <c r="GD1" s="157"/>
      <c r="GE1" s="157"/>
      <c r="GF1" s="157"/>
      <c r="GG1" s="157"/>
      <c r="GI1" s="157"/>
      <c r="GJ1" s="157"/>
      <c r="GK1" s="195" t="s">
        <v>288</v>
      </c>
      <c r="GL1" s="195"/>
      <c r="GM1" s="157"/>
      <c r="GN1" s="157"/>
      <c r="GO1" s="157"/>
      <c r="GQ1" s="157"/>
      <c r="GR1" s="157"/>
      <c r="GS1" s="195" t="s">
        <v>314</v>
      </c>
      <c r="GT1" s="195"/>
      <c r="GU1" s="157"/>
      <c r="GV1" s="157"/>
      <c r="GW1" s="157"/>
      <c r="GX1" s="158"/>
      <c r="GY1" s="157"/>
      <c r="GZ1" s="157"/>
      <c r="HA1" s="195" t="s">
        <v>316</v>
      </c>
      <c r="HB1" s="195"/>
      <c r="HC1" s="157"/>
      <c r="HD1" s="157"/>
      <c r="HE1" s="157"/>
      <c r="HF1" s="158"/>
      <c r="HG1" s="157"/>
      <c r="HH1" s="157"/>
      <c r="HI1" s="195" t="s">
        <v>317</v>
      </c>
      <c r="HJ1" s="195"/>
      <c r="HK1" s="157"/>
      <c r="HL1" s="157"/>
      <c r="HM1" s="157"/>
      <c r="HN1" s="158"/>
      <c r="HO1" s="157"/>
      <c r="HP1" s="195" t="s">
        <v>308</v>
      </c>
      <c r="HQ1" s="195"/>
      <c r="HR1" s="157"/>
      <c r="HS1" s="157"/>
      <c r="HT1" s="157"/>
      <c r="HU1" s="157"/>
      <c r="HV1" s="157"/>
      <c r="HW1" s="195" t="s">
        <v>313</v>
      </c>
      <c r="HX1" s="195"/>
      <c r="HY1" s="157"/>
      <c r="HZ1" s="157"/>
      <c r="IA1" s="157"/>
      <c r="IB1" s="158"/>
      <c r="IC1" s="157"/>
      <c r="ID1" s="195" t="s">
        <v>318</v>
      </c>
      <c r="IE1" s="195"/>
      <c r="IF1" s="157"/>
      <c r="IG1" s="157"/>
      <c r="IH1" s="157"/>
      <c r="II1" s="158"/>
      <c r="IJ1" s="157"/>
      <c r="IK1" s="157"/>
      <c r="IL1" s="157" t="s">
        <v>331</v>
      </c>
      <c r="IM1" s="157"/>
      <c r="IN1" s="157"/>
      <c r="IO1" s="157"/>
      <c r="IP1" s="157"/>
      <c r="IR1" s="157"/>
      <c r="IS1" s="157"/>
      <c r="IT1" s="157" t="s">
        <v>332</v>
      </c>
      <c r="IU1" s="157"/>
      <c r="IV1" s="157"/>
      <c r="IW1" s="157"/>
      <c r="IX1" s="157"/>
      <c r="IZ1" s="157"/>
      <c r="JA1" s="157"/>
      <c r="JB1" s="157" t="s">
        <v>354</v>
      </c>
      <c r="JC1" s="157"/>
      <c r="JD1" s="157"/>
      <c r="JE1" s="157"/>
      <c r="JF1" s="157"/>
      <c r="JJ1" s="2" t="s">
        <v>366</v>
      </c>
      <c r="JR1" s="2" t="s">
        <v>370</v>
      </c>
      <c r="JZ1" s="157" t="s">
        <v>372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O2" s="148" t="s">
        <v>0</v>
      </c>
      <c r="EP2" s="148" t="s">
        <v>1</v>
      </c>
      <c r="EQ2" s="148" t="s">
        <v>2</v>
      </c>
      <c r="ER2" s="148" t="s">
        <v>3</v>
      </c>
      <c r="ES2" s="148" t="s">
        <v>4</v>
      </c>
      <c r="ET2" s="149" t="s">
        <v>5</v>
      </c>
      <c r="EU2" s="147"/>
      <c r="EV2" s="147"/>
      <c r="EW2" s="147" t="s">
        <v>0</v>
      </c>
      <c r="EX2" s="147" t="s">
        <v>1</v>
      </c>
      <c r="EY2" s="147" t="s">
        <v>2</v>
      </c>
      <c r="EZ2" s="147" t="s">
        <v>3</v>
      </c>
      <c r="FA2" s="147" t="s">
        <v>4</v>
      </c>
      <c r="FB2" s="152" t="s">
        <v>5</v>
      </c>
      <c r="FC2" s="147"/>
      <c r="FD2" s="139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J2" s="157"/>
      <c r="IK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R2" s="157"/>
      <c r="IS2" s="157"/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IZ2" s="157"/>
      <c r="JA2" s="157"/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t="s">
        <v>0</v>
      </c>
      <c r="JK2" t="s">
        <v>1</v>
      </c>
      <c r="JL2" t="s">
        <v>2</v>
      </c>
      <c r="JM2" t="s">
        <v>3</v>
      </c>
      <c r="JN2" t="s">
        <v>4</v>
      </c>
      <c r="JO2" s="162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t="s">
        <v>17</v>
      </c>
      <c r="AP3">
        <v>34</v>
      </c>
      <c r="AQ3">
        <v>34</v>
      </c>
      <c r="AR3">
        <v>0</v>
      </c>
      <c r="AS3">
        <v>0</v>
      </c>
      <c r="AT3" s="108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f>BW3/BV3</f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J3" s="4"/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v>1</v>
      </c>
      <c r="EE3" s="4">
        <f>ED3-DV3</f>
        <v>0</v>
      </c>
      <c r="EG3" s="2" t="s">
        <v>17</v>
      </c>
      <c r="EH3" s="2">
        <v>34</v>
      </c>
      <c r="EI3" s="2">
        <v>34</v>
      </c>
      <c r="EJ3" s="2">
        <v>0</v>
      </c>
      <c r="EK3" s="2">
        <v>0</v>
      </c>
      <c r="EL3" s="4">
        <f>EI3/EH3</f>
        <v>1</v>
      </c>
      <c r="EM3" s="4">
        <f>EL3-ED3</f>
        <v>0</v>
      </c>
      <c r="EO3" s="148" t="s">
        <v>17</v>
      </c>
      <c r="EP3" s="148">
        <v>34</v>
      </c>
      <c r="EQ3" s="148">
        <v>34</v>
      </c>
      <c r="ER3" s="148">
        <v>0</v>
      </c>
      <c r="ES3" s="148">
        <v>0</v>
      </c>
      <c r="ET3" s="149">
        <v>1</v>
      </c>
      <c r="EU3" s="149">
        <v>0</v>
      </c>
      <c r="EV3" s="147"/>
      <c r="EW3" s="147" t="s">
        <v>17</v>
      </c>
      <c r="EX3" s="147">
        <v>34</v>
      </c>
      <c r="EY3" s="147">
        <v>34</v>
      </c>
      <c r="EZ3" s="147">
        <v>0</v>
      </c>
      <c r="FA3" s="147">
        <v>0</v>
      </c>
      <c r="FB3" s="152">
        <v>1</v>
      </c>
      <c r="FC3" s="149">
        <v>0</v>
      </c>
      <c r="FD3" s="139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J3" s="157"/>
      <c r="IK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S3" s="157"/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A3" s="157"/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t="s">
        <v>17</v>
      </c>
      <c r="JK3">
        <v>34</v>
      </c>
      <c r="JL3">
        <v>34</v>
      </c>
      <c r="JM3">
        <v>0</v>
      </c>
      <c r="JN3">
        <v>0</v>
      </c>
      <c r="JO3" s="162">
        <f>JL3/JK3</f>
        <v>1</v>
      </c>
      <c r="JP3" s="158">
        <f>JO3-JG3</f>
        <v>0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JW3-JO3</f>
        <v>0</v>
      </c>
      <c r="JY3" s="158"/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0</v>
      </c>
      <c r="PY3" s="157">
        <v>0</v>
      </c>
      <c r="PZ3" s="157">
        <v>34</v>
      </c>
      <c r="QA3" s="158">
        <f>PX3/PW3</f>
        <v>0</v>
      </c>
      <c r="QB3" s="158"/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0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1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3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4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5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6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7">BR4-BJ4</f>
        <v>0</v>
      </c>
      <c r="BU4" s="66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8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9">CH4-BZ4</f>
        <v>0</v>
      </c>
      <c r="CJ4" s="4"/>
      <c r="CK4" s="65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0">CP4-CH4</f>
        <v>0</v>
      </c>
      <c r="CS4" s="65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1">CX4-CP4</f>
        <v>0</v>
      </c>
      <c r="DA4" s="114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f t="shared" ref="DG4:DG67" si="12">DF4-CX4</f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ref="DO4:DO67" si="13">DN4-DF4</f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4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5">ED4-DV4</f>
        <v>0</v>
      </c>
      <c r="EG4" s="114" t="s">
        <v>18</v>
      </c>
      <c r="EH4" s="2">
        <v>32</v>
      </c>
      <c r="EI4" s="2">
        <v>32</v>
      </c>
      <c r="EJ4" s="2">
        <v>0</v>
      </c>
      <c r="EK4" s="2">
        <v>0</v>
      </c>
      <c r="EL4" s="4">
        <v>1</v>
      </c>
      <c r="EM4" s="4">
        <f t="shared" ref="EM4:EM67" si="16">EL4-ED4</f>
        <v>0</v>
      </c>
      <c r="EO4" s="154" t="s">
        <v>18</v>
      </c>
      <c r="EP4" s="148">
        <v>32</v>
      </c>
      <c r="EQ4" s="148">
        <v>32</v>
      </c>
      <c r="ER4" s="148">
        <v>0</v>
      </c>
      <c r="ES4" s="148">
        <v>0</v>
      </c>
      <c r="ET4" s="149">
        <v>1</v>
      </c>
      <c r="EU4" s="149">
        <v>0</v>
      </c>
      <c r="EV4" s="147"/>
      <c r="EW4" s="153" t="s">
        <v>18</v>
      </c>
      <c r="EX4" s="148">
        <v>32</v>
      </c>
      <c r="EY4" s="148">
        <v>32</v>
      </c>
      <c r="EZ4" s="148">
        <v>0</v>
      </c>
      <c r="FA4" s="148">
        <v>0</v>
      </c>
      <c r="FB4" s="149">
        <v>1</v>
      </c>
      <c r="FC4" s="149">
        <v>0</v>
      </c>
      <c r="FD4" s="139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7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8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13" si="19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58">
        <v>1</v>
      </c>
      <c r="GI4" s="158">
        <f t="shared" ref="GI4:GI67" si="20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58">
        <v>1</v>
      </c>
      <c r="GQ4" s="158">
        <f t="shared" ref="GQ4:GQ67" si="21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58">
        <v>1</v>
      </c>
      <c r="GY4" s="158">
        <f t="shared" ref="GY4:GY67" si="22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58">
        <v>1</v>
      </c>
      <c r="HG4" s="158">
        <f t="shared" ref="HG4:HG67" si="23">HF4-GX4</f>
        <v>0</v>
      </c>
      <c r="HH4" s="157"/>
      <c r="IJ4" s="157"/>
      <c r="IK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4">IN4/IM4</f>
        <v>1</v>
      </c>
      <c r="IR4" s="158">
        <f t="shared" ref="IR4:IR67" si="25">IQ4-HF4</f>
        <v>0</v>
      </c>
      <c r="IS4" s="157"/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6">IV4/IU4</f>
        <v>1</v>
      </c>
      <c r="IZ4" s="158">
        <f t="shared" ref="IZ4:IZ67" si="27">IY4-IQ4</f>
        <v>0</v>
      </c>
      <c r="JA4" s="157"/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8">JD4/JC4</f>
        <v>1</v>
      </c>
      <c r="JH4" s="158">
        <f t="shared" ref="JH4:JH67" si="29">JG4-IY4</f>
        <v>0</v>
      </c>
      <c r="JJ4" s="163" t="s">
        <v>18</v>
      </c>
      <c r="JK4" s="157">
        <v>32</v>
      </c>
      <c r="JL4" s="157">
        <v>32</v>
      </c>
      <c r="JM4" s="157">
        <v>0</v>
      </c>
      <c r="JN4" s="157">
        <v>0</v>
      </c>
      <c r="JO4" s="162">
        <f t="shared" ref="JO4:JO67" si="30">JL4/JK4</f>
        <v>1</v>
      </c>
      <c r="JP4" s="158">
        <f t="shared" ref="JP4:JP67" si="31">JO4-JG4</f>
        <v>0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2">JT4/JS4</f>
        <v>1</v>
      </c>
      <c r="JX4" s="158">
        <f t="shared" ref="JX4:JX67" si="33">JW4-JO4</f>
        <v>0</v>
      </c>
      <c r="JY4" s="158"/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4">KB4/KA4</f>
        <v>1</v>
      </c>
      <c r="KF4" s="158">
        <f t="shared" ref="KF4:KF67" si="35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6">KJ4/KI4</f>
        <v>1</v>
      </c>
      <c r="KN4" s="158">
        <f t="shared" ref="KN4:KN67" si="37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8">KR4/KQ4</f>
        <v>1</v>
      </c>
      <c r="KV4" s="158">
        <f t="shared" ref="KV4:KV67" si="39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40">KZ4/KY4</f>
        <v>1</v>
      </c>
      <c r="LD4" s="158">
        <f t="shared" ref="LD4:LD67" si="41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2">LH4/LG4</f>
        <v>1</v>
      </c>
      <c r="LL4" s="158">
        <f t="shared" ref="LL4:LL67" si="43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4">LP4/LO4</f>
        <v>1</v>
      </c>
      <c r="LT4" s="158">
        <f t="shared" ref="LT4:LT67" si="45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6">LX4/LW4</f>
        <v>1</v>
      </c>
      <c r="MB4" s="158">
        <f t="shared" ref="MB4:MB67" si="47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8">MF4/ME4</f>
        <v>1</v>
      </c>
      <c r="MJ4" s="158">
        <f t="shared" ref="MJ4:MJ67" si="49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50">MN4/MM4</f>
        <v>1</v>
      </c>
      <c r="MR4" s="158">
        <f t="shared" ref="MR4:MR67" si="51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2">MV4/MU4</f>
        <v>1</v>
      </c>
      <c r="MZ4" s="158">
        <f t="shared" ref="MZ4:MZ67" si="53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4">ND4/NC4</f>
        <v>1</v>
      </c>
      <c r="NH4" s="158">
        <f t="shared" ref="NH4:NH67" si="55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6">NL4/NK4</f>
        <v>1</v>
      </c>
      <c r="NP4" s="158">
        <f t="shared" ref="NP4:NP67" si="57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8">NT4/NS4</f>
        <v>1</v>
      </c>
      <c r="NX4" s="158">
        <f t="shared" ref="NX4:NX67" si="59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60">OB4/OA4</f>
        <v>1</v>
      </c>
      <c r="OF4" s="158">
        <f t="shared" ref="OF4:OF67" si="61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2">OJ4/OI4</f>
        <v>1</v>
      </c>
      <c r="ON4" s="158">
        <f t="shared" ref="ON4:ON67" si="63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4">OR4/OQ4</f>
        <v>1</v>
      </c>
      <c r="OV4" s="158">
        <f t="shared" ref="OV4:OV67" si="65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6">OZ4/OY4</f>
        <v>1</v>
      </c>
      <c r="PD4" s="158">
        <f t="shared" ref="PD4:PD67" si="67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8">PH4/PG4</f>
        <v>1</v>
      </c>
      <c r="PL4" s="158">
        <f t="shared" ref="PL4:PL67" si="69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70">PP4/PO4</f>
        <v>1</v>
      </c>
      <c r="PT4" s="158">
        <f t="shared" ref="PT4:PT67" si="71">PS4-PK4</f>
        <v>0</v>
      </c>
      <c r="PV4" s="163" t="s">
        <v>18</v>
      </c>
      <c r="PW4" s="157">
        <v>44</v>
      </c>
      <c r="PX4" s="157">
        <v>0</v>
      </c>
      <c r="PY4" s="157">
        <v>0</v>
      </c>
      <c r="PZ4" s="157">
        <v>44</v>
      </c>
      <c r="QA4" s="158">
        <v>0</v>
      </c>
      <c r="QB4" s="158"/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0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t="s">
        <v>19</v>
      </c>
      <c r="AP5">
        <v>23</v>
      </c>
      <c r="AQ5">
        <v>23</v>
      </c>
      <c r="AR5">
        <v>0</v>
      </c>
      <c r="AS5">
        <v>0</v>
      </c>
      <c r="AT5" s="108">
        <v>1</v>
      </c>
      <c r="AU5" s="4">
        <f t="shared" si="4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19</v>
      </c>
      <c r="BF5" s="2">
        <v>23</v>
      </c>
      <c r="BG5" s="2">
        <v>23</v>
      </c>
      <c r="BH5" s="2">
        <v>0</v>
      </c>
      <c r="BI5" s="2">
        <v>0</v>
      </c>
      <c r="BJ5" s="4">
        <v>1</v>
      </c>
      <c r="BK5" s="4">
        <f t="shared" si="6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4">
        <f t="shared" si="7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f t="shared" ref="BZ5:BZ67" si="72">BW5/BV5</f>
        <v>1</v>
      </c>
      <c r="CA5" s="4">
        <f t="shared" si="8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9"/>
        <v>0</v>
      </c>
      <c r="CJ5" s="4"/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2" t="s">
        <v>19</v>
      </c>
      <c r="EH5" s="2">
        <v>26</v>
      </c>
      <c r="EI5" s="2">
        <v>26</v>
      </c>
      <c r="EJ5" s="2">
        <v>0</v>
      </c>
      <c r="EK5" s="2">
        <v>0</v>
      </c>
      <c r="EL5" s="4">
        <f t="shared" ref="EL5:EL67" si="73">EI5/EH5</f>
        <v>1</v>
      </c>
      <c r="EM5" s="4">
        <f t="shared" si="16"/>
        <v>0</v>
      </c>
      <c r="EO5" s="148" t="s">
        <v>19</v>
      </c>
      <c r="EP5" s="148">
        <v>26</v>
      </c>
      <c r="EQ5" s="148">
        <v>26</v>
      </c>
      <c r="ER5" s="148">
        <v>0</v>
      </c>
      <c r="ES5" s="148">
        <v>0</v>
      </c>
      <c r="ET5" s="149">
        <v>1</v>
      </c>
      <c r="EU5" s="149">
        <v>0</v>
      </c>
      <c r="EV5" s="147"/>
      <c r="EW5" s="147" t="s">
        <v>19</v>
      </c>
      <c r="EX5" s="147">
        <v>26</v>
      </c>
      <c r="EY5" s="147">
        <v>26</v>
      </c>
      <c r="EZ5" s="147">
        <v>0</v>
      </c>
      <c r="FA5" s="147">
        <v>0</v>
      </c>
      <c r="FB5" s="152">
        <v>1</v>
      </c>
      <c r="FC5" s="149">
        <v>0</v>
      </c>
      <c r="FD5" s="139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7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8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9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20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1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2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3"/>
        <v>0</v>
      </c>
      <c r="HH5" s="157"/>
      <c r="IJ5" s="157"/>
      <c r="IK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4"/>
        <v>1</v>
      </c>
      <c r="IR5" s="158">
        <f t="shared" si="25"/>
        <v>0</v>
      </c>
      <c r="IS5" s="157"/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6"/>
        <v>1</v>
      </c>
      <c r="IZ5" s="158">
        <f t="shared" si="27"/>
        <v>0</v>
      </c>
      <c r="JA5" s="157"/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8"/>
        <v>1</v>
      </c>
      <c r="JH5" s="158">
        <f t="shared" si="29"/>
        <v>0</v>
      </c>
      <c r="JJ5" t="s">
        <v>19</v>
      </c>
      <c r="JK5">
        <v>26</v>
      </c>
      <c r="JL5">
        <v>26</v>
      </c>
      <c r="JM5">
        <v>0</v>
      </c>
      <c r="JN5">
        <v>0</v>
      </c>
      <c r="JO5" s="162">
        <f t="shared" si="30"/>
        <v>1</v>
      </c>
      <c r="JP5" s="158">
        <f t="shared" si="31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2"/>
        <v>1</v>
      </c>
      <c r="JX5" s="158">
        <f t="shared" si="33"/>
        <v>0</v>
      </c>
      <c r="JY5" s="158"/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4"/>
        <v>1</v>
      </c>
      <c r="KF5" s="158">
        <f t="shared" si="35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6"/>
        <v>1</v>
      </c>
      <c r="KN5" s="158">
        <f t="shared" si="37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8"/>
        <v>1</v>
      </c>
      <c r="KV5" s="158">
        <f t="shared" si="39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40"/>
        <v>1</v>
      </c>
      <c r="LD5" s="158">
        <f t="shared" si="41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2"/>
        <v>1</v>
      </c>
      <c r="LL5" s="158">
        <f t="shared" si="43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4"/>
        <v>1</v>
      </c>
      <c r="LT5" s="158">
        <f t="shared" si="45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6"/>
        <v>1</v>
      </c>
      <c r="MB5" s="158">
        <f t="shared" si="47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8"/>
        <v>1</v>
      </c>
      <c r="MJ5" s="158">
        <f t="shared" si="49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50"/>
        <v>1</v>
      </c>
      <c r="MR5" s="158">
        <f t="shared" si="51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2"/>
        <v>1</v>
      </c>
      <c r="MZ5" s="158">
        <f t="shared" si="53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4"/>
        <v>1</v>
      </c>
      <c r="NH5" s="158">
        <f t="shared" si="55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6"/>
        <v>1</v>
      </c>
      <c r="NP5" s="158">
        <f t="shared" si="57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8"/>
        <v>1</v>
      </c>
      <c r="NX5" s="158">
        <f t="shared" si="59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60"/>
        <v>1</v>
      </c>
      <c r="OF5" s="158">
        <f t="shared" si="61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2"/>
        <v>1</v>
      </c>
      <c r="ON5" s="158">
        <f t="shared" si="63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4"/>
        <v>1</v>
      </c>
      <c r="OV5" s="158">
        <f t="shared" si="65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6"/>
        <v>1</v>
      </c>
      <c r="PD5" s="158">
        <f t="shared" si="67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8"/>
        <v>1</v>
      </c>
      <c r="PL5" s="158">
        <f t="shared" si="69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70"/>
        <v>1</v>
      </c>
      <c r="PT5" s="158">
        <f t="shared" si="71"/>
        <v>0</v>
      </c>
      <c r="PV5" s="157" t="s">
        <v>19</v>
      </c>
      <c r="PW5" s="157">
        <v>26</v>
      </c>
      <c r="PX5" s="157">
        <v>0</v>
      </c>
      <c r="PY5" s="157">
        <v>0</v>
      </c>
      <c r="PZ5" s="157">
        <v>26</v>
      </c>
      <c r="QA5" s="158">
        <v>0</v>
      </c>
      <c r="QB5" s="158"/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0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t="s">
        <v>20</v>
      </c>
      <c r="AP6">
        <v>11</v>
      </c>
      <c r="AQ6">
        <v>11</v>
      </c>
      <c r="AR6">
        <v>0</v>
      </c>
      <c r="AS6">
        <v>0</v>
      </c>
      <c r="AT6" s="108">
        <v>1</v>
      </c>
      <c r="AU6" s="4">
        <f t="shared" si="4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6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4">
        <f t="shared" si="7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f t="shared" si="72"/>
        <v>1</v>
      </c>
      <c r="CA6" s="4">
        <f t="shared" si="8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9"/>
        <v>0</v>
      </c>
      <c r="CJ6" s="4"/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2" t="s">
        <v>20</v>
      </c>
      <c r="EH6" s="2">
        <v>11</v>
      </c>
      <c r="EI6" s="2">
        <v>11</v>
      </c>
      <c r="EJ6" s="2">
        <v>0</v>
      </c>
      <c r="EK6" s="2">
        <v>0</v>
      </c>
      <c r="EL6" s="4">
        <f t="shared" si="73"/>
        <v>1</v>
      </c>
      <c r="EM6" s="4">
        <f t="shared" si="16"/>
        <v>0</v>
      </c>
      <c r="EO6" s="148" t="s">
        <v>20</v>
      </c>
      <c r="EP6" s="148">
        <v>11</v>
      </c>
      <c r="EQ6" s="148">
        <v>11</v>
      </c>
      <c r="ER6" s="148">
        <v>0</v>
      </c>
      <c r="ES6" s="148">
        <v>0</v>
      </c>
      <c r="ET6" s="149">
        <v>1</v>
      </c>
      <c r="EU6" s="149">
        <v>0</v>
      </c>
      <c r="EV6" s="147"/>
      <c r="EW6" s="147" t="s">
        <v>20</v>
      </c>
      <c r="EX6" s="147">
        <v>11</v>
      </c>
      <c r="EY6" s="147">
        <v>11</v>
      </c>
      <c r="EZ6" s="147">
        <v>0</v>
      </c>
      <c r="FA6" s="147">
        <v>0</v>
      </c>
      <c r="FB6" s="152">
        <v>1</v>
      </c>
      <c r="FC6" s="149">
        <v>0</v>
      </c>
      <c r="FD6" s="139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7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8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9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20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1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2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3"/>
        <v>0</v>
      </c>
      <c r="HH6" s="157"/>
      <c r="IJ6" s="157"/>
      <c r="IK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4"/>
        <v>1</v>
      </c>
      <c r="IR6" s="158">
        <f t="shared" si="25"/>
        <v>0</v>
      </c>
      <c r="IS6" s="157"/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6"/>
        <v>1</v>
      </c>
      <c r="IZ6" s="158">
        <f t="shared" si="27"/>
        <v>0</v>
      </c>
      <c r="JA6" s="157"/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8"/>
        <v>1</v>
      </c>
      <c r="JH6" s="158">
        <f t="shared" si="29"/>
        <v>0</v>
      </c>
      <c r="JJ6" t="s">
        <v>20</v>
      </c>
      <c r="JK6">
        <v>11</v>
      </c>
      <c r="JL6">
        <v>11</v>
      </c>
      <c r="JM6">
        <v>0</v>
      </c>
      <c r="JN6">
        <v>0</v>
      </c>
      <c r="JO6" s="162">
        <f t="shared" si="30"/>
        <v>1</v>
      </c>
      <c r="JP6" s="158">
        <f t="shared" si="31"/>
        <v>0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2"/>
        <v>1</v>
      </c>
      <c r="JX6" s="158">
        <f t="shared" si="33"/>
        <v>0</v>
      </c>
      <c r="JY6" s="158"/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4"/>
        <v>1</v>
      </c>
      <c r="KF6" s="158">
        <f t="shared" si="35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6"/>
        <v>1</v>
      </c>
      <c r="KN6" s="158">
        <f t="shared" si="37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8"/>
        <v>1</v>
      </c>
      <c r="KV6" s="158">
        <f t="shared" si="39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40"/>
        <v>1</v>
      </c>
      <c r="LD6" s="158">
        <f t="shared" si="41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2"/>
        <v>1</v>
      </c>
      <c r="LL6" s="158">
        <f t="shared" si="43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4"/>
        <v>1</v>
      </c>
      <c r="LT6" s="158">
        <f t="shared" si="45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6"/>
        <v>1</v>
      </c>
      <c r="MB6" s="158">
        <f t="shared" si="47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8"/>
        <v>1</v>
      </c>
      <c r="MJ6" s="158">
        <f t="shared" si="49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50"/>
        <v>1</v>
      </c>
      <c r="MR6" s="158">
        <f t="shared" si="51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2"/>
        <v>1</v>
      </c>
      <c r="MZ6" s="158">
        <f t="shared" si="53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4"/>
        <v>1</v>
      </c>
      <c r="NH6" s="158">
        <f t="shared" si="55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6"/>
        <v>1</v>
      </c>
      <c r="NP6" s="158">
        <f t="shared" si="57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8"/>
        <v>1</v>
      </c>
      <c r="NX6" s="158">
        <f t="shared" si="59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60"/>
        <v>1</v>
      </c>
      <c r="OF6" s="158">
        <f t="shared" si="61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2"/>
        <v>1</v>
      </c>
      <c r="ON6" s="158">
        <f t="shared" si="63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4"/>
        <v>1</v>
      </c>
      <c r="OV6" s="158">
        <f t="shared" si="65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6"/>
        <v>1</v>
      </c>
      <c r="PD6" s="158">
        <f t="shared" si="67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8"/>
        <v>1</v>
      </c>
      <c r="PL6" s="158">
        <f t="shared" si="69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70"/>
        <v>1</v>
      </c>
      <c r="PT6" s="158">
        <f t="shared" si="71"/>
        <v>0</v>
      </c>
      <c r="PV6" s="157" t="s">
        <v>20</v>
      </c>
      <c r="PW6" s="157">
        <v>11</v>
      </c>
      <c r="PX6" s="157">
        <v>0</v>
      </c>
      <c r="PY6" s="157">
        <v>0</v>
      </c>
      <c r="PZ6" s="157">
        <v>11</v>
      </c>
      <c r="QA6" s="158">
        <v>0</v>
      </c>
      <c r="QB6" s="158"/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0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21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t="s">
        <v>21</v>
      </c>
      <c r="AP7">
        <v>36</v>
      </c>
      <c r="AQ7">
        <v>36</v>
      </c>
      <c r="AR7">
        <v>0</v>
      </c>
      <c r="AS7">
        <v>0</v>
      </c>
      <c r="AT7" s="108">
        <v>1</v>
      </c>
      <c r="AU7" s="4">
        <f t="shared" si="4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6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4">
        <f t="shared" si="7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f t="shared" si="72"/>
        <v>1</v>
      </c>
      <c r="CA7" s="4">
        <f t="shared" si="8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9"/>
        <v>0</v>
      </c>
      <c r="CJ7" s="4"/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2" t="s">
        <v>21</v>
      </c>
      <c r="EH7" s="2">
        <v>36</v>
      </c>
      <c r="EI7" s="2">
        <v>36</v>
      </c>
      <c r="EJ7" s="2">
        <v>0</v>
      </c>
      <c r="EK7" s="2">
        <v>0</v>
      </c>
      <c r="EL7" s="4">
        <f t="shared" si="73"/>
        <v>1</v>
      </c>
      <c r="EM7" s="4">
        <f t="shared" si="16"/>
        <v>0</v>
      </c>
      <c r="EO7" s="148" t="s">
        <v>21</v>
      </c>
      <c r="EP7" s="148">
        <v>36</v>
      </c>
      <c r="EQ7" s="148">
        <v>36</v>
      </c>
      <c r="ER7" s="148">
        <v>0</v>
      </c>
      <c r="ES7" s="148">
        <v>0</v>
      </c>
      <c r="ET7" s="149">
        <v>1</v>
      </c>
      <c r="EU7" s="149">
        <v>0</v>
      </c>
      <c r="EV7" s="147"/>
      <c r="EW7" s="147" t="s">
        <v>21</v>
      </c>
      <c r="EX7" s="147">
        <v>36</v>
      </c>
      <c r="EY7" s="147">
        <v>36</v>
      </c>
      <c r="EZ7" s="147">
        <v>0</v>
      </c>
      <c r="FA7" s="147">
        <v>0</v>
      </c>
      <c r="FB7" s="152">
        <v>1</v>
      </c>
      <c r="FC7" s="149">
        <v>0</v>
      </c>
      <c r="FD7" s="139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7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8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9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20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1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2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3"/>
        <v>0</v>
      </c>
      <c r="HH7" s="157"/>
      <c r="IJ7" s="157"/>
      <c r="IK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4"/>
        <v>1</v>
      </c>
      <c r="IR7" s="158">
        <f t="shared" si="25"/>
        <v>0</v>
      </c>
      <c r="IS7" s="157"/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6"/>
        <v>1</v>
      </c>
      <c r="IZ7" s="158">
        <f t="shared" si="27"/>
        <v>0</v>
      </c>
      <c r="JA7" s="157"/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8"/>
        <v>1</v>
      </c>
      <c r="JH7" s="158">
        <f t="shared" si="29"/>
        <v>0</v>
      </c>
      <c r="JJ7" t="s">
        <v>21</v>
      </c>
      <c r="JK7">
        <v>36</v>
      </c>
      <c r="JL7">
        <v>36</v>
      </c>
      <c r="JM7">
        <v>0</v>
      </c>
      <c r="JN7">
        <v>0</v>
      </c>
      <c r="JO7" s="162">
        <f t="shared" si="30"/>
        <v>1</v>
      </c>
      <c r="JP7" s="158">
        <f t="shared" si="31"/>
        <v>0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2"/>
        <v>1</v>
      </c>
      <c r="JX7" s="158">
        <f t="shared" si="33"/>
        <v>0</v>
      </c>
      <c r="JY7" s="158"/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4"/>
        <v>1</v>
      </c>
      <c r="KF7" s="158">
        <f t="shared" si="35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6"/>
        <v>1</v>
      </c>
      <c r="KN7" s="158">
        <f t="shared" si="37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8"/>
        <v>1</v>
      </c>
      <c r="KV7" s="158">
        <f t="shared" si="39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40"/>
        <v>1</v>
      </c>
      <c r="LD7" s="158">
        <f t="shared" si="41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2"/>
        <v>1</v>
      </c>
      <c r="LL7" s="158">
        <f t="shared" si="43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4"/>
        <v>1</v>
      </c>
      <c r="LT7" s="158">
        <f t="shared" si="45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6"/>
        <v>1</v>
      </c>
      <c r="MB7" s="158">
        <f t="shared" si="47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8"/>
        <v>1</v>
      </c>
      <c r="MJ7" s="158">
        <f t="shared" si="49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50"/>
        <v>1</v>
      </c>
      <c r="MR7" s="158">
        <f t="shared" si="51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2"/>
        <v>1</v>
      </c>
      <c r="MZ7" s="158">
        <f t="shared" si="53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4"/>
        <v>1</v>
      </c>
      <c r="NH7" s="158">
        <f t="shared" si="55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6"/>
        <v>1</v>
      </c>
      <c r="NP7" s="158">
        <f t="shared" si="57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8"/>
        <v>1</v>
      </c>
      <c r="NX7" s="158">
        <f t="shared" si="59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60"/>
        <v>1</v>
      </c>
      <c r="OF7" s="158">
        <f t="shared" si="61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2"/>
        <v>1</v>
      </c>
      <c r="ON7" s="158">
        <f t="shared" si="63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4"/>
        <v>1</v>
      </c>
      <c r="OV7" s="158">
        <f t="shared" si="65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6"/>
        <v>1</v>
      </c>
      <c r="PD7" s="158">
        <f t="shared" si="67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8"/>
        <v>1</v>
      </c>
      <c r="PL7" s="158">
        <f t="shared" si="69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70"/>
        <v>1</v>
      </c>
      <c r="PT7" s="158">
        <f t="shared" si="71"/>
        <v>0</v>
      </c>
      <c r="PV7" s="157" t="s">
        <v>21</v>
      </c>
      <c r="PW7" s="157">
        <v>36</v>
      </c>
      <c r="PX7" s="157">
        <v>0</v>
      </c>
      <c r="PY7" s="157">
        <v>0</v>
      </c>
      <c r="PZ7" s="157">
        <v>36</v>
      </c>
      <c r="QA7" s="158">
        <v>0</v>
      </c>
      <c r="QB7" s="158"/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0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22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2.0000000000000018E-2</v>
      </c>
      <c r="AO8" t="s">
        <v>22</v>
      </c>
      <c r="AP8">
        <v>290</v>
      </c>
      <c r="AQ8">
        <v>251</v>
      </c>
      <c r="AR8">
        <v>32</v>
      </c>
      <c r="AS8">
        <v>7</v>
      </c>
      <c r="AT8" s="108">
        <v>0.87</v>
      </c>
      <c r="AU8" s="4">
        <f t="shared" si="4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6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4">
        <f t="shared" si="7"/>
        <v>0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f t="shared" si="72"/>
        <v>0.8655172413793103</v>
      </c>
      <c r="CA8" s="4">
        <f t="shared" si="8"/>
        <v>-4.4827586206896974E-3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9"/>
        <v>4.4827586206896974E-3</v>
      </c>
      <c r="CJ8" s="4"/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2" t="s">
        <v>22</v>
      </c>
      <c r="EH8" s="2">
        <v>290</v>
      </c>
      <c r="EI8" s="2">
        <v>251</v>
      </c>
      <c r="EJ8" s="2">
        <v>32</v>
      </c>
      <c r="EK8" s="2">
        <v>7</v>
      </c>
      <c r="EL8" s="4">
        <f t="shared" si="73"/>
        <v>0.8655172413793103</v>
      </c>
      <c r="EM8" s="4">
        <f t="shared" si="16"/>
        <v>-4.4827586206896974E-3</v>
      </c>
      <c r="EO8" s="148" t="s">
        <v>22</v>
      </c>
      <c r="EP8" s="148">
        <v>290</v>
      </c>
      <c r="EQ8" s="148">
        <v>251</v>
      </c>
      <c r="ER8" s="148">
        <v>32</v>
      </c>
      <c r="ES8" s="148">
        <v>7</v>
      </c>
      <c r="ET8" s="149">
        <v>0.87</v>
      </c>
      <c r="EU8" s="149">
        <v>0</v>
      </c>
      <c r="EV8" s="147"/>
      <c r="EW8" s="147" t="s">
        <v>22</v>
      </c>
      <c r="EX8" s="147">
        <v>290</v>
      </c>
      <c r="EY8" s="147">
        <v>251</v>
      </c>
      <c r="EZ8" s="147">
        <v>32</v>
      </c>
      <c r="FA8" s="147">
        <v>7</v>
      </c>
      <c r="FB8" s="152">
        <v>0.87</v>
      </c>
      <c r="FC8" s="149">
        <v>0</v>
      </c>
      <c r="FD8" s="139"/>
      <c r="FE8" s="156" t="s">
        <v>22</v>
      </c>
      <c r="FF8" s="156">
        <v>290</v>
      </c>
      <c r="FG8" s="156">
        <v>251</v>
      </c>
      <c r="FH8" s="156">
        <v>32</v>
      </c>
      <c r="FI8" s="156">
        <v>7</v>
      </c>
      <c r="FJ8" s="162">
        <v>0.87</v>
      </c>
      <c r="FK8" s="158">
        <f t="shared" si="17"/>
        <v>0</v>
      </c>
      <c r="FL8" s="157"/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8"/>
        <v>-0.12</v>
      </c>
      <c r="FT8" s="157" t="s">
        <v>119</v>
      </c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9"/>
        <v>0</v>
      </c>
      <c r="GB8" s="157"/>
      <c r="GC8" s="156" t="s">
        <v>22</v>
      </c>
      <c r="GD8" s="156">
        <v>348</v>
      </c>
      <c r="GE8" s="156">
        <v>260</v>
      </c>
      <c r="GF8" s="156">
        <v>56</v>
      </c>
      <c r="GG8" s="156">
        <v>32</v>
      </c>
      <c r="GH8" s="162">
        <v>0.75</v>
      </c>
      <c r="GI8" s="158">
        <f t="shared" si="20"/>
        <v>0</v>
      </c>
      <c r="GJ8" s="157"/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1"/>
        <v>-1.0000000000000009E-2</v>
      </c>
      <c r="GR8" s="157" t="s">
        <v>119</v>
      </c>
      <c r="GS8" s="156" t="s">
        <v>22</v>
      </c>
      <c r="GT8" s="170">
        <v>1044</v>
      </c>
      <c r="GU8" s="156">
        <v>771</v>
      </c>
      <c r="GV8" s="156">
        <v>174</v>
      </c>
      <c r="GW8" s="156">
        <v>99</v>
      </c>
      <c r="GX8" s="162">
        <v>0.74</v>
      </c>
      <c r="GY8" s="158">
        <f t="shared" si="22"/>
        <v>0</v>
      </c>
      <c r="GZ8" s="157" t="s">
        <v>315</v>
      </c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3"/>
        <v>0</v>
      </c>
      <c r="HH8" s="157"/>
      <c r="HI8" s="157"/>
      <c r="HJ8" s="157"/>
      <c r="HK8" s="157"/>
      <c r="HL8" s="157"/>
      <c r="HM8" s="157"/>
      <c r="HN8" s="158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8"/>
      <c r="IC8" s="157"/>
      <c r="ID8" s="157"/>
      <c r="IE8" s="157"/>
      <c r="IF8" s="157"/>
      <c r="IG8" s="157"/>
      <c r="IH8" s="157"/>
      <c r="II8" s="157"/>
      <c r="IJ8" s="157"/>
      <c r="IK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4"/>
        <v>0.7385057471264368</v>
      </c>
      <c r="IR8" s="158">
        <f t="shared" si="25"/>
        <v>-1.4942528735631955E-3</v>
      </c>
      <c r="IS8" s="157"/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6"/>
        <v>0.7385057471264368</v>
      </c>
      <c r="IZ8" s="158">
        <f t="shared" si="27"/>
        <v>0</v>
      </c>
      <c r="JA8" s="157"/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8"/>
        <v>0.7385057471264368</v>
      </c>
      <c r="JH8" s="158">
        <f t="shared" si="29"/>
        <v>0</v>
      </c>
      <c r="JJ8" t="s">
        <v>22</v>
      </c>
      <c r="JK8">
        <v>348</v>
      </c>
      <c r="JL8">
        <v>259</v>
      </c>
      <c r="JM8">
        <v>56</v>
      </c>
      <c r="JN8">
        <v>33</v>
      </c>
      <c r="JO8" s="162">
        <f t="shared" si="30"/>
        <v>0.74425287356321834</v>
      </c>
      <c r="JP8" s="158">
        <f t="shared" si="31"/>
        <v>5.7471264367815467E-3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2"/>
        <v>0.74425287356321834</v>
      </c>
      <c r="JX8" s="158">
        <f t="shared" si="33"/>
        <v>0</v>
      </c>
      <c r="JY8" s="158"/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4"/>
        <v>0.74855491329479773</v>
      </c>
      <c r="KF8" s="158">
        <f t="shared" si="35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6"/>
        <v>0.74855491329479773</v>
      </c>
      <c r="KN8" s="158">
        <f t="shared" si="37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8"/>
        <v>0.74855491329479773</v>
      </c>
      <c r="KV8" s="158">
        <f t="shared" si="39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40"/>
        <v>0.74855491329479773</v>
      </c>
      <c r="LD8" s="158">
        <f t="shared" si="41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2"/>
        <v>0.74855491329479773</v>
      </c>
      <c r="LL8" s="158">
        <f t="shared" si="43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4"/>
        <v>0.74855491329479773</v>
      </c>
      <c r="LT8" s="158">
        <f t="shared" si="45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6"/>
        <v>0.74855491329479773</v>
      </c>
      <c r="MB8" s="158">
        <f t="shared" si="47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8"/>
        <v>0.74855491329479773</v>
      </c>
      <c r="MJ8" s="158">
        <f t="shared" si="49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50"/>
        <v>0.74855491329479773</v>
      </c>
      <c r="MR8" s="158">
        <f t="shared" si="51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2"/>
        <v>0.74855491329479773</v>
      </c>
      <c r="MZ8" s="158">
        <f t="shared" si="53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4"/>
        <v>0.74855491329479773</v>
      </c>
      <c r="NH8" s="158">
        <f t="shared" si="55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6"/>
        <v>0.74855491329479773</v>
      </c>
      <c r="NP8" s="158">
        <f t="shared" si="57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8"/>
        <v>0.74855491329479773</v>
      </c>
      <c r="NX8" s="158">
        <f t="shared" si="59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60"/>
        <v>0.75144508670520227</v>
      </c>
      <c r="OF8" s="158">
        <f t="shared" si="61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2"/>
        <v>0.75144508670520227</v>
      </c>
      <c r="ON8" s="158">
        <f t="shared" si="63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4"/>
        <v>0.75144508670520227</v>
      </c>
      <c r="OV8" s="158">
        <f t="shared" si="65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6"/>
        <v>0.75144508670520227</v>
      </c>
      <c r="PD8" s="158">
        <f t="shared" si="67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8"/>
        <v>0.75144508670520227</v>
      </c>
      <c r="PL8" s="158">
        <f t="shared" si="69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70"/>
        <v>0.75144508670520227</v>
      </c>
      <c r="PT8" s="158">
        <f t="shared" si="71"/>
        <v>0</v>
      </c>
      <c r="PV8" s="163" t="s">
        <v>22</v>
      </c>
      <c r="PW8" s="157">
        <v>348</v>
      </c>
      <c r="PX8" s="157">
        <v>0</v>
      </c>
      <c r="PY8" s="157">
        <v>0</v>
      </c>
      <c r="PZ8" s="157">
        <v>348</v>
      </c>
      <c r="QA8" s="158">
        <v>0</v>
      </c>
      <c r="QB8" s="158"/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0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1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3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4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5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6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7"/>
        <v>0</v>
      </c>
      <c r="BU9" s="66" t="s">
        <v>23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8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9"/>
        <v>0</v>
      </c>
      <c r="CJ9" s="4"/>
      <c r="CK9" s="65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0"/>
        <v>0</v>
      </c>
      <c r="CS9" s="65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1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f t="shared" si="12"/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13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4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5"/>
        <v>0</v>
      </c>
      <c r="EG9" s="114" t="s">
        <v>23</v>
      </c>
      <c r="EH9" s="2">
        <v>538</v>
      </c>
      <c r="EI9" s="2">
        <v>538</v>
      </c>
      <c r="EJ9" s="2">
        <v>0</v>
      </c>
      <c r="EK9" s="2">
        <v>0</v>
      </c>
      <c r="EL9" s="4">
        <v>1</v>
      </c>
      <c r="EM9" s="4">
        <f t="shared" si="16"/>
        <v>0</v>
      </c>
      <c r="EO9" s="151" t="s">
        <v>23</v>
      </c>
      <c r="EP9" s="148">
        <v>538</v>
      </c>
      <c r="EQ9" s="148">
        <v>538</v>
      </c>
      <c r="ER9" s="148">
        <v>0</v>
      </c>
      <c r="ES9" s="148">
        <v>0</v>
      </c>
      <c r="ET9" s="149">
        <v>1</v>
      </c>
      <c r="EU9" s="149">
        <v>0</v>
      </c>
      <c r="EV9" s="147"/>
      <c r="EW9" s="153" t="s">
        <v>23</v>
      </c>
      <c r="EX9" s="148">
        <v>538</v>
      </c>
      <c r="EY9" s="148">
        <v>538</v>
      </c>
      <c r="EZ9" s="148">
        <v>0</v>
      </c>
      <c r="FA9" s="148">
        <v>0</v>
      </c>
      <c r="FB9" s="149">
        <v>1</v>
      </c>
      <c r="FC9" s="149">
        <v>0</v>
      </c>
      <c r="FD9" s="139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7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8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9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20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1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2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3"/>
        <v>0</v>
      </c>
      <c r="HH9" s="157"/>
      <c r="HI9" s="157"/>
      <c r="HJ9" s="157"/>
      <c r="HK9" s="157"/>
      <c r="HL9" s="157"/>
      <c r="HM9" s="157"/>
      <c r="HN9" s="158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8"/>
      <c r="IC9" s="157"/>
      <c r="ID9" s="157"/>
      <c r="IE9" s="157"/>
      <c r="IF9" s="157"/>
      <c r="IG9" s="157"/>
      <c r="IH9" s="157"/>
      <c r="II9" s="157"/>
      <c r="IJ9" s="157"/>
      <c r="IK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4"/>
        <v>1</v>
      </c>
      <c r="IR9" s="158">
        <f t="shared" si="25"/>
        <v>0</v>
      </c>
      <c r="IS9" s="157"/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6"/>
        <v>1</v>
      </c>
      <c r="IZ9" s="158">
        <f t="shared" si="27"/>
        <v>0</v>
      </c>
      <c r="JA9" s="157"/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8"/>
        <v>1</v>
      </c>
      <c r="JH9" s="158">
        <f t="shared" si="29"/>
        <v>0</v>
      </c>
      <c r="JJ9" t="s">
        <v>23</v>
      </c>
      <c r="JK9">
        <v>594</v>
      </c>
      <c r="JL9">
        <v>538</v>
      </c>
      <c r="JM9">
        <v>0</v>
      </c>
      <c r="JN9">
        <v>56</v>
      </c>
      <c r="JO9" s="162">
        <f t="shared" si="30"/>
        <v>0.90572390572390571</v>
      </c>
      <c r="JP9" s="158">
        <f t="shared" si="31"/>
        <v>-9.4276094276094291E-2</v>
      </c>
      <c r="JR9" s="157" t="s">
        <v>23</v>
      </c>
      <c r="JS9" s="157">
        <v>594</v>
      </c>
      <c r="JT9" s="157">
        <v>538</v>
      </c>
      <c r="JU9" s="157">
        <v>0</v>
      </c>
      <c r="JV9" s="157">
        <v>56</v>
      </c>
      <c r="JW9" s="158">
        <f t="shared" si="32"/>
        <v>0.90572390572390571</v>
      </c>
      <c r="JX9" s="158">
        <f t="shared" si="33"/>
        <v>0</v>
      </c>
      <c r="JY9" s="158"/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4"/>
        <v>1</v>
      </c>
      <c r="KF9" s="158">
        <f t="shared" si="35"/>
        <v>9.4276094276094291E-2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6"/>
        <v>1</v>
      </c>
      <c r="KN9" s="158">
        <f t="shared" si="37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8"/>
        <v>1</v>
      </c>
      <c r="KV9" s="158">
        <f t="shared" si="39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40"/>
        <v>1</v>
      </c>
      <c r="LD9" s="158">
        <f t="shared" si="41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2"/>
        <v>1</v>
      </c>
      <c r="LL9" s="158">
        <f t="shared" si="43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4"/>
        <v>1</v>
      </c>
      <c r="LT9" s="158">
        <f t="shared" si="45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6"/>
        <v>1</v>
      </c>
      <c r="MB9" s="158">
        <f t="shared" si="47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8"/>
        <v>1</v>
      </c>
      <c r="MJ9" s="158">
        <f t="shared" si="49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50"/>
        <v>1</v>
      </c>
      <c r="MR9" s="158">
        <f t="shared" si="51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2"/>
        <v>1</v>
      </c>
      <c r="MZ9" s="158">
        <f t="shared" si="53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4"/>
        <v>1</v>
      </c>
      <c r="NH9" s="158">
        <f t="shared" si="55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6"/>
        <v>1</v>
      </c>
      <c r="NP9" s="158">
        <f t="shared" si="57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8"/>
        <v>1</v>
      </c>
      <c r="NX9" s="158">
        <f t="shared" si="59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60"/>
        <v>1</v>
      </c>
      <c r="OF9" s="158">
        <f t="shared" si="61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2"/>
        <v>1</v>
      </c>
      <c r="ON9" s="158">
        <f t="shared" si="63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4"/>
        <v>1</v>
      </c>
      <c r="OV9" s="158">
        <f t="shared" si="65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6"/>
        <v>1</v>
      </c>
      <c r="PD9" s="158">
        <f t="shared" si="67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8"/>
        <v>1</v>
      </c>
      <c r="PL9" s="158">
        <f t="shared" si="69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70"/>
        <v>1</v>
      </c>
      <c r="PT9" s="158">
        <f t="shared" si="71"/>
        <v>0</v>
      </c>
      <c r="PV9" s="163" t="s">
        <v>23</v>
      </c>
      <c r="PW9" s="157">
        <v>594</v>
      </c>
      <c r="PX9" s="157">
        <v>0</v>
      </c>
      <c r="PY9" s="157">
        <v>0</v>
      </c>
      <c r="PZ9" s="157">
        <v>594</v>
      </c>
      <c r="QA9" s="158">
        <v>0</v>
      </c>
      <c r="QB9" s="158"/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0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t="s">
        <v>24</v>
      </c>
      <c r="AP10">
        <v>3</v>
      </c>
      <c r="AQ10">
        <v>3</v>
      </c>
      <c r="AR10">
        <v>0</v>
      </c>
      <c r="AS10">
        <v>0</v>
      </c>
      <c r="AT10" s="108">
        <v>1</v>
      </c>
      <c r="AU10" s="4">
        <f t="shared" si="4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6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4">
        <f t="shared" si="7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f t="shared" si="72"/>
        <v>1</v>
      </c>
      <c r="CA10" s="4">
        <f t="shared" si="8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9"/>
        <v>0</v>
      </c>
      <c r="CJ10" s="4"/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2" t="s">
        <v>24</v>
      </c>
      <c r="EH10" s="2">
        <v>3</v>
      </c>
      <c r="EI10" s="2">
        <v>3</v>
      </c>
      <c r="EJ10" s="2">
        <v>0</v>
      </c>
      <c r="EK10" s="2">
        <v>0</v>
      </c>
      <c r="EL10" s="4">
        <f t="shared" si="73"/>
        <v>1</v>
      </c>
      <c r="EM10" s="4">
        <f t="shared" si="16"/>
        <v>0</v>
      </c>
      <c r="EO10" s="148" t="s">
        <v>24</v>
      </c>
      <c r="EP10" s="148">
        <v>3</v>
      </c>
      <c r="EQ10" s="148">
        <v>3</v>
      </c>
      <c r="ER10" s="148">
        <v>0</v>
      </c>
      <c r="ES10" s="148">
        <v>0</v>
      </c>
      <c r="ET10" s="149">
        <v>1</v>
      </c>
      <c r="EU10" s="149">
        <v>0</v>
      </c>
      <c r="EV10" s="147"/>
      <c r="EW10" s="147" t="s">
        <v>24</v>
      </c>
      <c r="EX10" s="147">
        <v>3</v>
      </c>
      <c r="EY10" s="147">
        <v>3</v>
      </c>
      <c r="EZ10" s="147">
        <v>0</v>
      </c>
      <c r="FA10" s="147">
        <v>0</v>
      </c>
      <c r="FB10" s="152">
        <v>1</v>
      </c>
      <c r="FC10" s="149">
        <v>0</v>
      </c>
      <c r="FD10" s="139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7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8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9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20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1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2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3"/>
        <v>0</v>
      </c>
      <c r="HH10" s="157"/>
      <c r="HI10" s="157"/>
      <c r="HJ10" s="157"/>
      <c r="HK10" s="157"/>
      <c r="HL10" s="157"/>
      <c r="HM10" s="157"/>
      <c r="HN10" s="158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8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4"/>
        <v>1</v>
      </c>
      <c r="IR10" s="158">
        <f t="shared" si="25"/>
        <v>0</v>
      </c>
      <c r="IS10" s="157"/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6"/>
        <v>1</v>
      </c>
      <c r="IZ10" s="158">
        <f t="shared" si="27"/>
        <v>0</v>
      </c>
      <c r="JA10" s="157"/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8"/>
        <v>1</v>
      </c>
      <c r="JH10" s="158">
        <f t="shared" si="29"/>
        <v>0</v>
      </c>
      <c r="JJ10" t="s">
        <v>24</v>
      </c>
      <c r="JK10">
        <v>3</v>
      </c>
      <c r="JL10">
        <v>3</v>
      </c>
      <c r="JM10">
        <v>0</v>
      </c>
      <c r="JN10">
        <v>0</v>
      </c>
      <c r="JO10" s="162">
        <f t="shared" si="30"/>
        <v>1</v>
      </c>
      <c r="JP10" s="158">
        <f t="shared" si="31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2"/>
        <v>1</v>
      </c>
      <c r="JX10" s="158">
        <f t="shared" si="33"/>
        <v>0</v>
      </c>
      <c r="JY10" s="158"/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4"/>
        <v>1</v>
      </c>
      <c r="KF10" s="158">
        <f t="shared" si="35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6"/>
        <v>1</v>
      </c>
      <c r="KN10" s="158">
        <f t="shared" si="37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8"/>
        <v>1</v>
      </c>
      <c r="KV10" s="158">
        <f t="shared" si="39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40"/>
        <v>1</v>
      </c>
      <c r="LD10" s="158">
        <f t="shared" si="41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2"/>
        <v>1</v>
      </c>
      <c r="LL10" s="158">
        <f t="shared" si="43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4"/>
        <v>1</v>
      </c>
      <c r="LT10" s="158">
        <f t="shared" si="45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6"/>
        <v>1</v>
      </c>
      <c r="MB10" s="158">
        <f t="shared" si="47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8"/>
        <v>1</v>
      </c>
      <c r="MJ10" s="158">
        <f t="shared" si="49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50"/>
        <v>1</v>
      </c>
      <c r="MR10" s="158">
        <f t="shared" si="51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2"/>
        <v>1</v>
      </c>
      <c r="MZ10" s="158">
        <f t="shared" si="53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4"/>
        <v>1</v>
      </c>
      <c r="NH10" s="158">
        <f t="shared" si="55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6"/>
        <v>1</v>
      </c>
      <c r="NP10" s="158">
        <f t="shared" si="57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8"/>
        <v>1</v>
      </c>
      <c r="NX10" s="158">
        <f t="shared" si="59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60"/>
        <v>1</v>
      </c>
      <c r="OF10" s="158">
        <f t="shared" si="61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2"/>
        <v>1</v>
      </c>
      <c r="ON10" s="158">
        <f t="shared" si="63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4"/>
        <v>1</v>
      </c>
      <c r="OV10" s="158">
        <f t="shared" si="65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6"/>
        <v>1</v>
      </c>
      <c r="PD10" s="158">
        <f t="shared" si="67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8"/>
        <v>1</v>
      </c>
      <c r="PL10" s="158">
        <f t="shared" si="69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70"/>
        <v>1</v>
      </c>
      <c r="PT10" s="158">
        <f t="shared" si="71"/>
        <v>0</v>
      </c>
      <c r="PV10" s="157" t="s">
        <v>24</v>
      </c>
      <c r="PW10" s="157">
        <v>3</v>
      </c>
      <c r="PX10" s="157">
        <v>0</v>
      </c>
      <c r="PY10" s="157">
        <v>0</v>
      </c>
      <c r="PZ10" s="157">
        <v>3</v>
      </c>
      <c r="QA10" s="158">
        <v>0</v>
      </c>
      <c r="QB10" s="158"/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0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1"/>
        <v>0</v>
      </c>
      <c r="Y11" s="66" t="s">
        <v>25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0</v>
      </c>
      <c r="AM11" s="4"/>
      <c r="AO11" s="2" t="s">
        <v>25</v>
      </c>
      <c r="AU11" s="4">
        <f>AT89-AL11</f>
        <v>0.98</v>
      </c>
      <c r="AV11" s="2" t="s">
        <v>119</v>
      </c>
      <c r="BC11" s="4">
        <f>BB89-AT11</f>
        <v>0.98</v>
      </c>
      <c r="BK11" s="4">
        <f t="shared" si="6"/>
        <v>0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7"/>
        <v>0.98701298701298701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J11" s="4"/>
      <c r="CK11" s="65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65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114" t="s">
        <v>25</v>
      </c>
      <c r="EH11" s="2">
        <v>847</v>
      </c>
      <c r="EI11" s="2">
        <v>836</v>
      </c>
      <c r="EJ11" s="2">
        <v>11</v>
      </c>
      <c r="EK11" s="2">
        <v>0</v>
      </c>
      <c r="EL11" s="4">
        <f>EI11/EH11</f>
        <v>0.98701298701298701</v>
      </c>
      <c r="EM11" s="4">
        <f t="shared" si="16"/>
        <v>0</v>
      </c>
      <c r="EO11" s="151" t="s">
        <v>25</v>
      </c>
      <c r="EP11" s="148">
        <v>847</v>
      </c>
      <c r="EQ11" s="148">
        <v>836</v>
      </c>
      <c r="ER11" s="148">
        <v>11</v>
      </c>
      <c r="ES11" s="148">
        <v>0</v>
      </c>
      <c r="ET11" s="149">
        <v>0.98701298701298701</v>
      </c>
      <c r="EU11" s="149">
        <v>0</v>
      </c>
      <c r="EV11" s="147"/>
      <c r="EW11" s="153" t="s">
        <v>25</v>
      </c>
      <c r="EX11" s="148">
        <v>847</v>
      </c>
      <c r="EY11" s="148">
        <v>836</v>
      </c>
      <c r="EZ11" s="148">
        <v>11</v>
      </c>
      <c r="FA11" s="148">
        <v>0</v>
      </c>
      <c r="FB11" s="149">
        <v>0.98701298701298701</v>
      </c>
      <c r="FC11" s="149">
        <v>0</v>
      </c>
      <c r="FD11" s="139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7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8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9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20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1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2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3"/>
        <v>0</v>
      </c>
      <c r="HH11" s="157"/>
      <c r="HI11" s="157"/>
      <c r="HJ11" s="157"/>
      <c r="HK11" s="157"/>
      <c r="HL11" s="157"/>
      <c r="HM11" s="157"/>
      <c r="HN11" s="158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8"/>
      <c r="IC11" s="157"/>
      <c r="ID11" s="157"/>
      <c r="IE11" s="157"/>
      <c r="IF11" s="157"/>
      <c r="IG11" s="157"/>
      <c r="IH11" s="157"/>
      <c r="II11" s="157"/>
      <c r="IJ11" s="157"/>
      <c r="IK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4"/>
        <v>0.98701298701298701</v>
      </c>
      <c r="IR11" s="158">
        <f t="shared" si="25"/>
        <v>0</v>
      </c>
      <c r="IS11" s="157"/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6"/>
        <v>0.98701298701298701</v>
      </c>
      <c r="IZ11" s="158">
        <f t="shared" si="27"/>
        <v>0</v>
      </c>
      <c r="JA11" s="157"/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8"/>
        <v>0.98701298701298701</v>
      </c>
      <c r="JH11" s="158">
        <f t="shared" si="29"/>
        <v>0</v>
      </c>
      <c r="JJ11" s="163" t="s">
        <v>25</v>
      </c>
      <c r="JK11" s="157">
        <v>847</v>
      </c>
      <c r="JL11" s="157">
        <v>836</v>
      </c>
      <c r="JM11" s="157">
        <v>11</v>
      </c>
      <c r="JN11" s="157">
        <v>0</v>
      </c>
      <c r="JO11" s="162">
        <f t="shared" si="30"/>
        <v>0.98701298701298701</v>
      </c>
      <c r="JP11" s="158">
        <f t="shared" si="31"/>
        <v>0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2"/>
        <v>0.98701298701298701</v>
      </c>
      <c r="JX11" s="158">
        <f t="shared" si="33"/>
        <v>0</v>
      </c>
      <c r="JY11" s="158"/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4"/>
        <v>0.98701298701298701</v>
      </c>
      <c r="KF11" s="158">
        <f t="shared" si="35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6"/>
        <v>0.98701298701298701</v>
      </c>
      <c r="KN11" s="158">
        <f t="shared" si="37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8"/>
        <v>0.98701298701298701</v>
      </c>
      <c r="KV11" s="158">
        <f t="shared" si="39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40"/>
        <v>0.98701298701298701</v>
      </c>
      <c r="LD11" s="158">
        <f t="shared" si="41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2"/>
        <v>0.98701298701298701</v>
      </c>
      <c r="LL11" s="158">
        <f t="shared" si="43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4"/>
        <v>0.98701298701298701</v>
      </c>
      <c r="LT11" s="158">
        <f t="shared" si="45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6"/>
        <v>0.98701298701298701</v>
      </c>
      <c r="MB11" s="158">
        <f t="shared" si="47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8"/>
        <v>0.98701298701298701</v>
      </c>
      <c r="MJ11" s="158">
        <f t="shared" si="49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50"/>
        <v>0.98701298701298701</v>
      </c>
      <c r="MR11" s="158">
        <f t="shared" si="51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2"/>
        <v>0.98716452742123684</v>
      </c>
      <c r="MZ11" s="158">
        <f t="shared" si="53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4"/>
        <v>0.98716452742123684</v>
      </c>
      <c r="NH11" s="158">
        <f t="shared" si="55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6"/>
        <v>0.98716452742123684</v>
      </c>
      <c r="NP11" s="158">
        <f t="shared" si="57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8"/>
        <v>0.98716452742123684</v>
      </c>
      <c r="NX11" s="158">
        <f t="shared" si="59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60"/>
        <v>0.98716452742123684</v>
      </c>
      <c r="OF11" s="158">
        <f t="shared" si="61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2"/>
        <v>0.98716452742123684</v>
      </c>
      <c r="ON11" s="158">
        <f t="shared" si="63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4"/>
        <v>0.98716452742123684</v>
      </c>
      <c r="OV11" s="158">
        <f t="shared" si="65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6"/>
        <v>0.88331388564760793</v>
      </c>
      <c r="PD11" s="158">
        <f t="shared" si="67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8"/>
        <v>0.88331388564760793</v>
      </c>
      <c r="PL11" s="158">
        <f t="shared" si="69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70"/>
        <v>0.88331388564760793</v>
      </c>
      <c r="PT11" s="158">
        <f t="shared" si="71"/>
        <v>0</v>
      </c>
      <c r="PV11" s="163" t="s">
        <v>25</v>
      </c>
      <c r="PW11" s="159">
        <v>863</v>
      </c>
      <c r="PX11" s="159">
        <v>0</v>
      </c>
      <c r="PY11" s="159">
        <v>0</v>
      </c>
      <c r="PZ11" s="159">
        <v>863</v>
      </c>
      <c r="QA11" s="158">
        <v>0</v>
      </c>
      <c r="QB11" s="158"/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0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1"/>
        <v>0</v>
      </c>
      <c r="Y12" s="66" t="s">
        <v>27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M12" s="4"/>
      <c r="AU12" s="4"/>
      <c r="BC12" s="4"/>
      <c r="BK12" s="4">
        <f t="shared" si="6"/>
        <v>0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7"/>
        <v>1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J12" s="4"/>
      <c r="CK12" s="65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65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114" t="s">
        <v>27</v>
      </c>
      <c r="EH12" s="2">
        <v>46</v>
      </c>
      <c r="EI12" s="2">
        <v>46</v>
      </c>
      <c r="EJ12" s="2">
        <v>0</v>
      </c>
      <c r="EK12" s="2">
        <v>0</v>
      </c>
      <c r="EL12" s="4">
        <f>EI12/EH12</f>
        <v>1</v>
      </c>
      <c r="EM12" s="4">
        <f t="shared" si="16"/>
        <v>0</v>
      </c>
      <c r="EO12" s="151" t="s">
        <v>27</v>
      </c>
      <c r="EP12" s="148">
        <v>46</v>
      </c>
      <c r="EQ12" s="148">
        <v>46</v>
      </c>
      <c r="ER12" s="148">
        <v>0</v>
      </c>
      <c r="ES12" s="148">
        <v>0</v>
      </c>
      <c r="ET12" s="149">
        <v>1</v>
      </c>
      <c r="EU12" s="149">
        <v>0</v>
      </c>
      <c r="EV12" s="147"/>
      <c r="EW12" s="153" t="s">
        <v>27</v>
      </c>
      <c r="EX12" s="148">
        <v>46</v>
      </c>
      <c r="EY12" s="148">
        <v>46</v>
      </c>
      <c r="EZ12" s="148">
        <v>0</v>
      </c>
      <c r="FA12" s="148">
        <v>0</v>
      </c>
      <c r="FB12" s="149">
        <v>1</v>
      </c>
      <c r="FC12" s="149">
        <v>0</v>
      </c>
      <c r="FD12" s="139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7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8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9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20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1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2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3"/>
        <v>0</v>
      </c>
      <c r="HH12" s="157"/>
      <c r="HI12" s="157"/>
      <c r="HJ12" s="157"/>
      <c r="HK12" s="157"/>
      <c r="HL12" s="157"/>
      <c r="HM12" s="157"/>
      <c r="HN12" s="158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8"/>
      <c r="IC12" s="157"/>
      <c r="ID12" s="157"/>
      <c r="IE12" s="157"/>
      <c r="IF12" s="157"/>
      <c r="IG12" s="157"/>
      <c r="IH12" s="157"/>
      <c r="II12" s="157"/>
      <c r="IJ12" s="157"/>
      <c r="IK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4"/>
        <v>1</v>
      </c>
      <c r="IR12" s="158">
        <f t="shared" si="25"/>
        <v>0</v>
      </c>
      <c r="IS12" s="157"/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6"/>
        <v>1</v>
      </c>
      <c r="IZ12" s="158">
        <f t="shared" si="27"/>
        <v>0</v>
      </c>
      <c r="JA12" s="157"/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8"/>
        <v>1</v>
      </c>
      <c r="JH12" s="158">
        <f t="shared" si="29"/>
        <v>0</v>
      </c>
      <c r="JJ12" s="163" t="s">
        <v>27</v>
      </c>
      <c r="JK12" s="157">
        <v>46</v>
      </c>
      <c r="JL12" s="157">
        <v>46</v>
      </c>
      <c r="JM12" s="157">
        <v>0</v>
      </c>
      <c r="JN12" s="157">
        <v>0</v>
      </c>
      <c r="JO12" s="162">
        <f t="shared" si="30"/>
        <v>1</v>
      </c>
      <c r="JP12" s="158">
        <f t="shared" si="31"/>
        <v>0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2"/>
        <v>1</v>
      </c>
      <c r="JX12" s="158">
        <f t="shared" si="33"/>
        <v>0</v>
      </c>
      <c r="JY12" s="158"/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4"/>
        <v>1</v>
      </c>
      <c r="KF12" s="158">
        <f t="shared" si="35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6"/>
        <v>1</v>
      </c>
      <c r="KN12" s="158">
        <f t="shared" si="37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8"/>
        <v>1</v>
      </c>
      <c r="KV12" s="158">
        <f t="shared" si="39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40"/>
        <v>1</v>
      </c>
      <c r="LD12" s="158">
        <f t="shared" si="41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2"/>
        <v>1</v>
      </c>
      <c r="LL12" s="158">
        <f t="shared" si="43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4"/>
        <v>1</v>
      </c>
      <c r="LT12" s="158">
        <f t="shared" si="45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6"/>
        <v>1</v>
      </c>
      <c r="MB12" s="158">
        <f t="shared" si="47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8"/>
        <v>1</v>
      </c>
      <c r="MJ12" s="158">
        <f t="shared" si="49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50"/>
        <v>1</v>
      </c>
      <c r="MR12" s="158">
        <f t="shared" si="51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2"/>
        <v>1</v>
      </c>
      <c r="MZ12" s="158">
        <f t="shared" si="53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4"/>
        <v>1</v>
      </c>
      <c r="NH12" s="158">
        <f t="shared" si="55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6"/>
        <v>1</v>
      </c>
      <c r="NP12" s="158">
        <f t="shared" si="57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8"/>
        <v>1</v>
      </c>
      <c r="NX12" s="158">
        <f t="shared" si="59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60"/>
        <v>1</v>
      </c>
      <c r="OF12" s="158">
        <f t="shared" si="61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2"/>
        <v>1</v>
      </c>
      <c r="ON12" s="158">
        <f t="shared" si="63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4"/>
        <v>1</v>
      </c>
      <c r="OV12" s="158">
        <f t="shared" si="65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6"/>
        <v>1</v>
      </c>
      <c r="PD12" s="158">
        <f t="shared" si="67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8"/>
        <v>1</v>
      </c>
      <c r="PL12" s="158">
        <f t="shared" si="69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70"/>
        <v>1</v>
      </c>
      <c r="PT12" s="158">
        <f t="shared" si="71"/>
        <v>0</v>
      </c>
      <c r="PV12" s="163" t="s">
        <v>27</v>
      </c>
      <c r="PW12" s="157">
        <v>61</v>
      </c>
      <c r="PX12" s="157">
        <v>0</v>
      </c>
      <c r="PY12" s="157">
        <v>0</v>
      </c>
      <c r="PZ12" s="157">
        <v>61</v>
      </c>
      <c r="QA12" s="158">
        <v>0</v>
      </c>
      <c r="QB12" s="158"/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0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M13" s="4"/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1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6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4">
        <f t="shared" si="7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f t="shared" si="72"/>
        <v>1</v>
      </c>
      <c r="CA13" s="4">
        <f t="shared" si="8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9"/>
        <v>0</v>
      </c>
      <c r="CJ13" s="4"/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2" t="s">
        <v>28</v>
      </c>
      <c r="EH13" s="2">
        <v>10</v>
      </c>
      <c r="EI13" s="2">
        <v>10</v>
      </c>
      <c r="EJ13" s="2">
        <v>0</v>
      </c>
      <c r="EK13" s="2">
        <v>0</v>
      </c>
      <c r="EL13" s="4">
        <f t="shared" si="73"/>
        <v>1</v>
      </c>
      <c r="EM13" s="4">
        <f t="shared" si="16"/>
        <v>0</v>
      </c>
      <c r="EO13" s="148" t="s">
        <v>28</v>
      </c>
      <c r="EP13" s="148">
        <v>10</v>
      </c>
      <c r="EQ13" s="148">
        <v>10</v>
      </c>
      <c r="ER13" s="148">
        <v>0</v>
      </c>
      <c r="ES13" s="148">
        <v>0</v>
      </c>
      <c r="ET13" s="149">
        <v>1</v>
      </c>
      <c r="EU13" s="149">
        <v>0</v>
      </c>
      <c r="EV13" s="147"/>
      <c r="EW13" s="147" t="s">
        <v>28</v>
      </c>
      <c r="EX13" s="147">
        <v>10</v>
      </c>
      <c r="EY13" s="147">
        <v>10</v>
      </c>
      <c r="EZ13" s="147">
        <v>0</v>
      </c>
      <c r="FA13" s="147">
        <v>0</v>
      </c>
      <c r="FB13" s="152">
        <v>1</v>
      </c>
      <c r="FC13" s="149">
        <v>0</v>
      </c>
      <c r="FD13" s="139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7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8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9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20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1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2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3"/>
        <v>0</v>
      </c>
      <c r="HH13" s="157"/>
      <c r="HI13" s="157"/>
      <c r="HJ13" s="157"/>
      <c r="HK13" s="157"/>
      <c r="HL13" s="157"/>
      <c r="HM13" s="157"/>
      <c r="HN13" s="158"/>
      <c r="HO13" s="157"/>
      <c r="HP13" s="157"/>
      <c r="HQ13" s="157"/>
      <c r="HR13" s="157"/>
      <c r="HS13" s="157"/>
      <c r="HT13" s="157"/>
      <c r="HU13" s="157"/>
      <c r="HV13" s="157"/>
      <c r="HW13" s="157"/>
      <c r="HX13" s="157"/>
      <c r="HY13" s="157"/>
      <c r="HZ13" s="157"/>
      <c r="IA13" s="157"/>
      <c r="IB13" s="158"/>
      <c r="IC13" s="157"/>
      <c r="ID13" s="157"/>
      <c r="IE13" s="157"/>
      <c r="IF13" s="157"/>
      <c r="IG13" s="157"/>
      <c r="IH13" s="157"/>
      <c r="II13" s="157"/>
      <c r="IJ13" s="157"/>
      <c r="IK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4"/>
        <v>1</v>
      </c>
      <c r="IR13" s="158">
        <f t="shared" si="25"/>
        <v>0</v>
      </c>
      <c r="IS13" s="157"/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6"/>
        <v>1</v>
      </c>
      <c r="IZ13" s="158">
        <f t="shared" si="27"/>
        <v>0</v>
      </c>
      <c r="JA13" s="157"/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8"/>
        <v>1</v>
      </c>
      <c r="JH13" s="158">
        <f t="shared" si="29"/>
        <v>0</v>
      </c>
      <c r="JJ13" t="s">
        <v>28</v>
      </c>
      <c r="JK13">
        <v>10</v>
      </c>
      <c r="JL13">
        <v>10</v>
      </c>
      <c r="JM13">
        <v>0</v>
      </c>
      <c r="JN13">
        <v>0</v>
      </c>
      <c r="JO13" s="162">
        <f t="shared" si="30"/>
        <v>1</v>
      </c>
      <c r="JP13" s="158">
        <f t="shared" si="31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2"/>
        <v>1</v>
      </c>
      <c r="JX13" s="158">
        <f t="shared" si="33"/>
        <v>0</v>
      </c>
      <c r="JY13" s="158"/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4"/>
        <v>1</v>
      </c>
      <c r="KF13" s="158">
        <f t="shared" si="35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6"/>
        <v>1</v>
      </c>
      <c r="KN13" s="158">
        <f t="shared" si="37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8"/>
        <v>1</v>
      </c>
      <c r="KV13" s="158">
        <f t="shared" si="39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40"/>
        <v>1</v>
      </c>
      <c r="LD13" s="158">
        <f t="shared" si="41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2"/>
        <v>1</v>
      </c>
      <c r="LL13" s="158">
        <f t="shared" si="43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4"/>
        <v>1</v>
      </c>
      <c r="LT13" s="158">
        <f t="shared" si="45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6"/>
        <v>1</v>
      </c>
      <c r="MB13" s="158">
        <f t="shared" si="47"/>
        <v>0</v>
      </c>
      <c r="MD13" s="157" t="s">
        <v>28</v>
      </c>
      <c r="ME13" s="159">
        <v>10</v>
      </c>
      <c r="MF13" s="159">
        <v>10</v>
      </c>
      <c r="MG13" s="159">
        <v>0</v>
      </c>
      <c r="MH13" s="159">
        <v>0</v>
      </c>
      <c r="MI13" s="158">
        <f t="shared" si="48"/>
        <v>1</v>
      </c>
      <c r="MJ13" s="158">
        <f t="shared" si="49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50"/>
        <v>1</v>
      </c>
      <c r="MR13" s="158">
        <f t="shared" si="51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2"/>
        <v>1</v>
      </c>
      <c r="MZ13" s="158">
        <f t="shared" si="53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4"/>
        <v>1</v>
      </c>
      <c r="NH13" s="158">
        <f t="shared" si="55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6"/>
        <v>1</v>
      </c>
      <c r="NP13" s="158">
        <f t="shared" si="57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8"/>
        <v>1</v>
      </c>
      <c r="NX13" s="158">
        <f t="shared" si="59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60"/>
        <v>1</v>
      </c>
      <c r="OF13" s="158">
        <f t="shared" si="61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2"/>
        <v>1</v>
      </c>
      <c r="ON13" s="158">
        <f t="shared" si="63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4"/>
        <v>1</v>
      </c>
      <c r="OV13" s="158">
        <f t="shared" si="65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6"/>
        <v>1</v>
      </c>
      <c r="PD13" s="158">
        <f t="shared" si="67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8"/>
        <v>1</v>
      </c>
      <c r="PL13" s="158">
        <f t="shared" si="69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70"/>
        <v>1</v>
      </c>
      <c r="PT13" s="158">
        <f t="shared" si="71"/>
        <v>0</v>
      </c>
      <c r="PV13" s="157" t="s">
        <v>28</v>
      </c>
      <c r="PW13" s="157">
        <v>10</v>
      </c>
      <c r="PX13" s="157">
        <v>0</v>
      </c>
      <c r="PY13" s="157">
        <v>0</v>
      </c>
      <c r="PZ13" s="157">
        <v>10</v>
      </c>
      <c r="QA13" s="158">
        <v>0</v>
      </c>
      <c r="QB13" s="158"/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0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M14" s="4"/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0.90625</v>
      </c>
      <c r="AW14" s="77" t="s">
        <v>29</v>
      </c>
      <c r="AX14" s="2">
        <v>128</v>
      </c>
      <c r="AY14" s="2">
        <v>116</v>
      </c>
      <c r="AZ14" s="2">
        <v>12</v>
      </c>
      <c r="BA14" s="2">
        <v>0</v>
      </c>
      <c r="BB14" s="4">
        <f>AY14/AX14</f>
        <v>0.90625</v>
      </c>
      <c r="BC14" s="4">
        <f t="shared" si="5"/>
        <v>0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9.375E-2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J14" s="4"/>
      <c r="CK14" s="65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65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114" t="s">
        <v>29</v>
      </c>
      <c r="EH14" s="2">
        <v>128</v>
      </c>
      <c r="EI14" s="2">
        <v>128</v>
      </c>
      <c r="EJ14" s="2">
        <v>0</v>
      </c>
      <c r="EK14" s="2">
        <v>0</v>
      </c>
      <c r="EL14" s="4">
        <f>EI14/EH14</f>
        <v>1</v>
      </c>
      <c r="EM14" s="4">
        <f t="shared" si="16"/>
        <v>0</v>
      </c>
      <c r="EO14" s="151" t="s">
        <v>29</v>
      </c>
      <c r="EP14" s="148">
        <v>128</v>
      </c>
      <c r="EQ14" s="148">
        <v>128</v>
      </c>
      <c r="ER14" s="148">
        <v>0</v>
      </c>
      <c r="ES14" s="148">
        <v>0</v>
      </c>
      <c r="ET14" s="149">
        <v>1</v>
      </c>
      <c r="EU14" s="149">
        <v>0</v>
      </c>
      <c r="EV14" s="147"/>
      <c r="EW14" s="153" t="s">
        <v>29</v>
      </c>
      <c r="EX14" s="148">
        <v>128</v>
      </c>
      <c r="EY14" s="148">
        <v>128</v>
      </c>
      <c r="EZ14" s="148">
        <v>0</v>
      </c>
      <c r="FA14" s="148">
        <v>0</v>
      </c>
      <c r="FB14" s="149">
        <v>1</v>
      </c>
      <c r="FC14" s="149">
        <v>0</v>
      </c>
      <c r="FD14" s="139"/>
      <c r="FE14" s="163" t="s">
        <v>29</v>
      </c>
      <c r="FF14" s="157">
        <v>128</v>
      </c>
      <c r="FG14" s="157">
        <v>128</v>
      </c>
      <c r="FH14" s="157">
        <v>0</v>
      </c>
      <c r="FI14" s="157">
        <v>0</v>
      </c>
      <c r="FJ14" s="158">
        <f>FG14/FF14</f>
        <v>1</v>
      </c>
      <c r="FK14" s="158">
        <f t="shared" si="17"/>
        <v>0</v>
      </c>
      <c r="FL14" s="157"/>
      <c r="FM14" s="167" t="s">
        <v>29</v>
      </c>
      <c r="FN14" s="156">
        <v>163</v>
      </c>
      <c r="FO14" s="156">
        <v>128</v>
      </c>
      <c r="FP14" s="156">
        <v>0</v>
      </c>
      <c r="FQ14" s="156">
        <v>35</v>
      </c>
      <c r="FR14" s="162">
        <f>FO14/FN14</f>
        <v>0.78527607361963192</v>
      </c>
      <c r="FS14" s="158">
        <f t="shared" si="18"/>
        <v>-0.21472392638036808</v>
      </c>
      <c r="FT14" s="157" t="s">
        <v>119</v>
      </c>
      <c r="FU14" s="163" t="s">
        <v>29</v>
      </c>
      <c r="FV14" s="163">
        <v>163</v>
      </c>
      <c r="FW14" s="163">
        <v>128</v>
      </c>
      <c r="FX14" s="163">
        <v>0</v>
      </c>
      <c r="FY14" s="163">
        <v>35</v>
      </c>
      <c r="FZ14" s="163">
        <v>0.79</v>
      </c>
      <c r="GA14" s="163"/>
      <c r="GB14" s="157"/>
      <c r="GC14" s="163" t="s">
        <v>29</v>
      </c>
      <c r="GD14" s="156">
        <v>163</v>
      </c>
      <c r="GE14" s="156">
        <v>128</v>
      </c>
      <c r="GF14" s="156">
        <v>0</v>
      </c>
      <c r="GG14" s="156">
        <v>35</v>
      </c>
      <c r="GH14" s="162">
        <v>0.79</v>
      </c>
      <c r="GI14" s="158">
        <f t="shared" si="20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0.79</v>
      </c>
      <c r="GQ14" s="158">
        <f t="shared" si="21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58">
        <f>GU14/GT14</f>
        <v>0.78527607361963192</v>
      </c>
      <c r="GY14" s="158">
        <f t="shared" si="22"/>
        <v>-4.7239263803681153E-3</v>
      </c>
      <c r="GZ14" s="157"/>
      <c r="HA14" s="156" t="s">
        <v>29</v>
      </c>
      <c r="HB14" s="156">
        <v>267</v>
      </c>
      <c r="HC14" s="156">
        <v>128</v>
      </c>
      <c r="HD14" s="156">
        <v>0</v>
      </c>
      <c r="HE14" s="156">
        <v>139</v>
      </c>
      <c r="HF14" s="162">
        <v>0.48</v>
      </c>
      <c r="HG14" s="158">
        <f t="shared" si="23"/>
        <v>-0.30527607361963194</v>
      </c>
      <c r="HH14" s="157"/>
      <c r="HI14" s="157"/>
      <c r="HJ14" s="157"/>
      <c r="HK14" s="157"/>
      <c r="HL14" s="157"/>
      <c r="HM14" s="157"/>
      <c r="HN14" s="158"/>
      <c r="HO14" s="157"/>
      <c r="HP14" s="157"/>
      <c r="HQ14" s="157"/>
      <c r="HR14" s="157"/>
      <c r="HS14" s="157"/>
      <c r="HT14" s="157"/>
      <c r="HU14" s="157"/>
      <c r="HV14" s="157"/>
      <c r="HW14" s="157"/>
      <c r="HX14" s="157"/>
      <c r="HY14" s="157"/>
      <c r="HZ14" s="157"/>
      <c r="IA14" s="157"/>
      <c r="IB14" s="158"/>
      <c r="IC14" s="157"/>
      <c r="ID14" s="157"/>
      <c r="IE14" s="157"/>
      <c r="IF14" s="157"/>
      <c r="IG14" s="157"/>
      <c r="IH14" s="157"/>
      <c r="II14" s="157"/>
      <c r="IJ14" s="157"/>
      <c r="IK14" s="157"/>
      <c r="IL14" s="157" t="s">
        <v>29</v>
      </c>
      <c r="IM14" s="157">
        <v>267</v>
      </c>
      <c r="IN14" s="157">
        <v>128</v>
      </c>
      <c r="IO14" s="157">
        <v>0</v>
      </c>
      <c r="IP14" s="157">
        <v>139</v>
      </c>
      <c r="IQ14" s="158">
        <f t="shared" si="24"/>
        <v>0.47940074906367042</v>
      </c>
      <c r="IR14" s="158">
        <f t="shared" si="25"/>
        <v>-5.9925093632956505E-4</v>
      </c>
      <c r="IS14" s="157"/>
      <c r="IT14" s="157" t="s">
        <v>29</v>
      </c>
      <c r="IU14" s="157">
        <v>267</v>
      </c>
      <c r="IV14" s="157">
        <v>128</v>
      </c>
      <c r="IW14" s="157">
        <v>0</v>
      </c>
      <c r="IX14" s="157">
        <v>139</v>
      </c>
      <c r="IY14" s="158">
        <f t="shared" si="26"/>
        <v>0.47940074906367042</v>
      </c>
      <c r="IZ14" s="158">
        <f t="shared" si="27"/>
        <v>0</v>
      </c>
      <c r="JA14" s="157"/>
      <c r="JB14" s="157" t="s">
        <v>29</v>
      </c>
      <c r="JC14" s="157">
        <v>267</v>
      </c>
      <c r="JD14" s="157">
        <v>128</v>
      </c>
      <c r="JE14" s="157">
        <v>0</v>
      </c>
      <c r="JF14" s="157">
        <v>139</v>
      </c>
      <c r="JG14" s="158">
        <f t="shared" si="28"/>
        <v>0.47940074906367042</v>
      </c>
      <c r="JH14" s="158">
        <f t="shared" si="29"/>
        <v>0</v>
      </c>
      <c r="JJ14" t="s">
        <v>29</v>
      </c>
      <c r="JK14">
        <v>267</v>
      </c>
      <c r="JL14">
        <v>128</v>
      </c>
      <c r="JM14">
        <v>0</v>
      </c>
      <c r="JN14">
        <v>139</v>
      </c>
      <c r="JO14" s="162">
        <f t="shared" si="30"/>
        <v>0.47940074906367042</v>
      </c>
      <c r="JP14" s="158">
        <f t="shared" si="31"/>
        <v>0</v>
      </c>
      <c r="JR14" s="157" t="s">
        <v>29</v>
      </c>
      <c r="JS14" s="157">
        <v>267</v>
      </c>
      <c r="JT14" s="157">
        <v>128</v>
      </c>
      <c r="JU14" s="157">
        <v>0</v>
      </c>
      <c r="JV14" s="157">
        <v>139</v>
      </c>
      <c r="JW14" s="158">
        <f t="shared" si="32"/>
        <v>0.47940074906367042</v>
      </c>
      <c r="JX14" s="158">
        <f t="shared" si="33"/>
        <v>0</v>
      </c>
      <c r="JY14" s="158"/>
      <c r="JZ14" s="163" t="s">
        <v>29</v>
      </c>
      <c r="KA14" s="157">
        <v>163</v>
      </c>
      <c r="KB14" s="156">
        <v>128</v>
      </c>
      <c r="KC14" s="157">
        <v>0</v>
      </c>
      <c r="KD14" s="157">
        <v>35</v>
      </c>
      <c r="KE14" s="158">
        <f t="shared" si="34"/>
        <v>0.78527607361963192</v>
      </c>
      <c r="KF14" s="158">
        <f t="shared" si="35"/>
        <v>0.3058753245559615</v>
      </c>
      <c r="KH14" s="163" t="s">
        <v>29</v>
      </c>
      <c r="KI14" s="157">
        <v>163</v>
      </c>
      <c r="KJ14" s="156">
        <v>128</v>
      </c>
      <c r="KK14" s="157">
        <v>0</v>
      </c>
      <c r="KL14" s="157">
        <v>35</v>
      </c>
      <c r="KM14" s="158">
        <f t="shared" si="36"/>
        <v>0.78527607361963192</v>
      </c>
      <c r="KN14" s="158">
        <f t="shared" si="37"/>
        <v>0</v>
      </c>
      <c r="KP14" s="163" t="s">
        <v>29</v>
      </c>
      <c r="KQ14" s="157">
        <v>163</v>
      </c>
      <c r="KR14" s="156">
        <v>128</v>
      </c>
      <c r="KS14" s="157">
        <v>0</v>
      </c>
      <c r="KT14" s="157">
        <v>35</v>
      </c>
      <c r="KU14" s="158">
        <f t="shared" si="38"/>
        <v>0.78527607361963192</v>
      </c>
      <c r="KV14" s="158">
        <f t="shared" si="39"/>
        <v>0</v>
      </c>
      <c r="KX14" s="163" t="s">
        <v>29</v>
      </c>
      <c r="KY14" s="157">
        <v>163</v>
      </c>
      <c r="KZ14" s="156">
        <v>128</v>
      </c>
      <c r="LA14" s="157">
        <v>0</v>
      </c>
      <c r="LB14" s="157">
        <v>35</v>
      </c>
      <c r="LC14" s="158">
        <f t="shared" si="40"/>
        <v>0.78527607361963192</v>
      </c>
      <c r="LD14" s="158">
        <f t="shared" si="41"/>
        <v>0</v>
      </c>
      <c r="LF14" s="163" t="s">
        <v>29</v>
      </c>
      <c r="LG14" s="157">
        <v>163</v>
      </c>
      <c r="LH14" s="156">
        <v>128</v>
      </c>
      <c r="LI14" s="157">
        <v>0</v>
      </c>
      <c r="LJ14" s="157">
        <v>35</v>
      </c>
      <c r="LK14" s="158">
        <f t="shared" si="42"/>
        <v>0.78527607361963192</v>
      </c>
      <c r="LL14" s="158">
        <f t="shared" si="43"/>
        <v>0</v>
      </c>
      <c r="LN14" s="163" t="s">
        <v>29</v>
      </c>
      <c r="LO14" s="157">
        <v>163</v>
      </c>
      <c r="LP14" s="156">
        <v>128</v>
      </c>
      <c r="LQ14" s="157">
        <v>0</v>
      </c>
      <c r="LR14" s="157">
        <v>35</v>
      </c>
      <c r="LS14" s="158">
        <f t="shared" si="44"/>
        <v>0.78527607361963192</v>
      </c>
      <c r="LT14" s="158">
        <f t="shared" si="45"/>
        <v>0</v>
      </c>
      <c r="LV14" s="163" t="s">
        <v>29</v>
      </c>
      <c r="LW14" s="157">
        <v>163</v>
      </c>
      <c r="LX14" s="156">
        <v>128</v>
      </c>
      <c r="LY14" s="157">
        <v>0</v>
      </c>
      <c r="LZ14" s="157">
        <v>35</v>
      </c>
      <c r="MA14" s="158">
        <f t="shared" si="46"/>
        <v>0.78527607361963192</v>
      </c>
      <c r="MB14" s="158">
        <f t="shared" si="47"/>
        <v>0</v>
      </c>
      <c r="MD14" s="163" t="s">
        <v>29</v>
      </c>
      <c r="ME14" s="159">
        <v>163</v>
      </c>
      <c r="MF14" s="170">
        <v>128</v>
      </c>
      <c r="MG14" s="159">
        <v>0</v>
      </c>
      <c r="MH14" s="159">
        <v>35</v>
      </c>
      <c r="MI14" s="158">
        <f t="shared" si="48"/>
        <v>0.78527607361963192</v>
      </c>
      <c r="MJ14" s="158">
        <f t="shared" si="49"/>
        <v>0</v>
      </c>
      <c r="ML14" s="163" t="s">
        <v>29</v>
      </c>
      <c r="MM14" s="157">
        <v>163</v>
      </c>
      <c r="MN14" s="157">
        <v>163</v>
      </c>
      <c r="MO14" s="157">
        <v>0</v>
      </c>
      <c r="MP14" s="157">
        <v>0</v>
      </c>
      <c r="MQ14" s="158">
        <f t="shared" si="50"/>
        <v>1</v>
      </c>
      <c r="MR14" s="158">
        <f t="shared" si="51"/>
        <v>0.21472392638036808</v>
      </c>
      <c r="MT14" s="163" t="s">
        <v>29</v>
      </c>
      <c r="MU14" s="157">
        <v>163</v>
      </c>
      <c r="MV14" s="157">
        <v>163</v>
      </c>
      <c r="MW14" s="157">
        <v>0</v>
      </c>
      <c r="MX14" s="157">
        <v>0</v>
      </c>
      <c r="MY14" s="158">
        <f t="shared" si="52"/>
        <v>1</v>
      </c>
      <c r="MZ14" s="158">
        <f t="shared" si="53"/>
        <v>0</v>
      </c>
      <c r="NB14" s="163" t="s">
        <v>29</v>
      </c>
      <c r="NC14" s="157">
        <v>163</v>
      </c>
      <c r="ND14" s="157">
        <v>163</v>
      </c>
      <c r="NE14" s="157">
        <v>0</v>
      </c>
      <c r="NF14" s="157">
        <v>0</v>
      </c>
      <c r="NG14" s="158">
        <f t="shared" si="54"/>
        <v>1</v>
      </c>
      <c r="NH14" s="158">
        <f t="shared" si="55"/>
        <v>0</v>
      </c>
      <c r="NJ14" s="163" t="s">
        <v>29</v>
      </c>
      <c r="NK14" s="157">
        <v>163</v>
      </c>
      <c r="NL14" s="157">
        <v>163</v>
      </c>
      <c r="NM14" s="157">
        <v>0</v>
      </c>
      <c r="NN14" s="157">
        <v>0</v>
      </c>
      <c r="NO14" s="158">
        <f t="shared" si="56"/>
        <v>1</v>
      </c>
      <c r="NP14" s="158">
        <f t="shared" si="57"/>
        <v>0</v>
      </c>
      <c r="NR14" s="163" t="s">
        <v>29</v>
      </c>
      <c r="NS14" s="157">
        <v>163</v>
      </c>
      <c r="NT14" s="157">
        <v>163</v>
      </c>
      <c r="NU14" s="157">
        <v>0</v>
      </c>
      <c r="NV14" s="157">
        <v>0</v>
      </c>
      <c r="NW14" s="158">
        <f t="shared" si="58"/>
        <v>1</v>
      </c>
      <c r="NX14" s="158">
        <f t="shared" si="59"/>
        <v>0</v>
      </c>
      <c r="NZ14" s="163" t="s">
        <v>29</v>
      </c>
      <c r="OA14" s="157">
        <v>163</v>
      </c>
      <c r="OB14" s="157">
        <v>163</v>
      </c>
      <c r="OC14" s="157">
        <v>0</v>
      </c>
      <c r="OD14" s="157">
        <v>0</v>
      </c>
      <c r="OE14" s="158">
        <f t="shared" si="60"/>
        <v>1</v>
      </c>
      <c r="OF14" s="158">
        <f t="shared" si="61"/>
        <v>0</v>
      </c>
      <c r="OH14" s="163" t="s">
        <v>29</v>
      </c>
      <c r="OI14" s="157">
        <v>163</v>
      </c>
      <c r="OJ14" s="157">
        <v>163</v>
      </c>
      <c r="OK14" s="157">
        <v>0</v>
      </c>
      <c r="OL14" s="157">
        <v>0</v>
      </c>
      <c r="OM14" s="158">
        <f t="shared" si="62"/>
        <v>1</v>
      </c>
      <c r="ON14" s="158">
        <f t="shared" si="63"/>
        <v>0</v>
      </c>
      <c r="OP14" s="163" t="s">
        <v>29</v>
      </c>
      <c r="OQ14" s="157">
        <v>163</v>
      </c>
      <c r="OR14" s="157">
        <v>163</v>
      </c>
      <c r="OS14" s="157">
        <v>0</v>
      </c>
      <c r="OT14" s="157">
        <v>0</v>
      </c>
      <c r="OU14" s="158">
        <f t="shared" si="64"/>
        <v>1</v>
      </c>
      <c r="OV14" s="158">
        <f t="shared" si="65"/>
        <v>0</v>
      </c>
      <c r="OX14" s="163" t="s">
        <v>29</v>
      </c>
      <c r="OY14" s="157">
        <v>163</v>
      </c>
      <c r="OZ14" s="157">
        <v>163</v>
      </c>
      <c r="PA14" s="157">
        <v>0</v>
      </c>
      <c r="PB14" s="157">
        <v>0</v>
      </c>
      <c r="PC14" s="158">
        <f t="shared" si="66"/>
        <v>1</v>
      </c>
      <c r="PD14" s="158">
        <f t="shared" si="67"/>
        <v>0</v>
      </c>
      <c r="PF14" s="163" t="s">
        <v>29</v>
      </c>
      <c r="PG14" s="157">
        <v>163</v>
      </c>
      <c r="PH14" s="157">
        <v>163</v>
      </c>
      <c r="PI14" s="157">
        <v>0</v>
      </c>
      <c r="PJ14" s="157">
        <v>0</v>
      </c>
      <c r="PK14" s="158">
        <f t="shared" si="68"/>
        <v>1</v>
      </c>
      <c r="PL14" s="158">
        <f t="shared" si="69"/>
        <v>0</v>
      </c>
      <c r="PN14" s="163" t="s">
        <v>29</v>
      </c>
      <c r="PO14" s="157">
        <v>163</v>
      </c>
      <c r="PP14" s="157">
        <v>163</v>
      </c>
      <c r="PQ14" s="157">
        <v>0</v>
      </c>
      <c r="PR14" s="157">
        <v>0</v>
      </c>
      <c r="PS14" s="158">
        <f t="shared" si="70"/>
        <v>1</v>
      </c>
      <c r="PT14" s="158">
        <f t="shared" si="71"/>
        <v>0</v>
      </c>
      <c r="PV14" s="163" t="s">
        <v>29</v>
      </c>
      <c r="PW14" s="157">
        <v>267</v>
      </c>
      <c r="PX14" s="157">
        <v>0</v>
      </c>
      <c r="PY14" s="157">
        <v>0</v>
      </c>
      <c r="PZ14" s="157">
        <v>267</v>
      </c>
      <c r="QA14" s="158">
        <v>0</v>
      </c>
      <c r="QB14" s="158"/>
    </row>
    <row r="15" spans="1:444" ht="15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0"/>
        <v>-0.28000000000000003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30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30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4">
        <f t="shared" si="3"/>
        <v>0</v>
      </c>
      <c r="AO15" t="s">
        <v>30</v>
      </c>
      <c r="AP15">
        <v>36</v>
      </c>
      <c r="AQ15">
        <v>36</v>
      </c>
      <c r="AR15">
        <v>0</v>
      </c>
      <c r="AS15">
        <v>0</v>
      </c>
      <c r="AT15" s="108">
        <v>1</v>
      </c>
      <c r="AU15" s="4">
        <f t="shared" si="4"/>
        <v>0</v>
      </c>
      <c r="AW15" s="2" t="s">
        <v>30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4">
        <f t="shared" si="5"/>
        <v>0</v>
      </c>
      <c r="BE15" s="2" t="s">
        <v>30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4">
        <f t="shared" si="6"/>
        <v>0</v>
      </c>
      <c r="BM15" s="2" t="s">
        <v>30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4">
        <f t="shared" si="7"/>
        <v>0</v>
      </c>
      <c r="BU15" s="2" t="s">
        <v>30</v>
      </c>
      <c r="BV15" s="2">
        <v>36</v>
      </c>
      <c r="BW15" s="2">
        <v>36</v>
      </c>
      <c r="BX15" s="2">
        <v>0</v>
      </c>
      <c r="BY15" s="2">
        <v>0</v>
      </c>
      <c r="BZ15" s="4">
        <f t="shared" si="72"/>
        <v>1</v>
      </c>
      <c r="CA15" s="4">
        <f t="shared" si="8"/>
        <v>0</v>
      </c>
      <c r="CC15" s="2" t="s">
        <v>30</v>
      </c>
      <c r="CD15" s="2">
        <v>36</v>
      </c>
      <c r="CE15" s="2">
        <v>36</v>
      </c>
      <c r="CF15" s="2">
        <v>0</v>
      </c>
      <c r="CG15" s="2">
        <v>0</v>
      </c>
      <c r="CH15" s="4">
        <v>1</v>
      </c>
      <c r="CI15" s="4">
        <f t="shared" si="9"/>
        <v>0</v>
      </c>
      <c r="CJ15" s="4"/>
      <c r="CK15" s="2" t="s">
        <v>30</v>
      </c>
      <c r="CL15" s="2">
        <v>36</v>
      </c>
      <c r="CM15" s="2">
        <v>36</v>
      </c>
      <c r="CN15" s="2">
        <v>0</v>
      </c>
      <c r="CO15" s="2">
        <v>0</v>
      </c>
      <c r="CP15" s="4">
        <v>1</v>
      </c>
      <c r="CQ15" s="4">
        <f t="shared" si="10"/>
        <v>0</v>
      </c>
      <c r="CS15" s="2" t="s">
        <v>30</v>
      </c>
      <c r="CT15" s="2">
        <v>36</v>
      </c>
      <c r="CU15" s="2">
        <v>36</v>
      </c>
      <c r="CV15" s="2">
        <v>0</v>
      </c>
      <c r="CW15" s="2">
        <v>0</v>
      </c>
      <c r="CX15" s="4">
        <v>1</v>
      </c>
      <c r="CY15" s="4">
        <f t="shared" si="11"/>
        <v>0</v>
      </c>
      <c r="DA15" s="2" t="s">
        <v>30</v>
      </c>
      <c r="DB15" s="2">
        <v>36</v>
      </c>
      <c r="DC15" s="2">
        <v>36</v>
      </c>
      <c r="DD15" s="2">
        <v>0</v>
      </c>
      <c r="DE15" s="2">
        <v>0</v>
      </c>
      <c r="DF15" s="4">
        <v>1</v>
      </c>
      <c r="DG15" s="4">
        <f t="shared" si="12"/>
        <v>0</v>
      </c>
      <c r="DI15" s="2" t="s">
        <v>30</v>
      </c>
      <c r="DJ15" s="2">
        <v>36</v>
      </c>
      <c r="DK15" s="2">
        <v>36</v>
      </c>
      <c r="DL15" s="2">
        <v>0</v>
      </c>
      <c r="DM15" s="2">
        <v>0</v>
      </c>
      <c r="DN15" s="4">
        <v>1</v>
      </c>
      <c r="DO15" s="4">
        <f t="shared" si="13"/>
        <v>0</v>
      </c>
      <c r="DQ15" s="2" t="s">
        <v>30</v>
      </c>
      <c r="DR15" s="2">
        <v>36</v>
      </c>
      <c r="DS15" s="2">
        <v>36</v>
      </c>
      <c r="DT15" s="2">
        <v>0</v>
      </c>
      <c r="DU15" s="2">
        <v>0</v>
      </c>
      <c r="DV15" s="4">
        <v>1</v>
      </c>
      <c r="DW15" s="4">
        <f t="shared" si="14"/>
        <v>0</v>
      </c>
      <c r="DY15" s="2" t="s">
        <v>30</v>
      </c>
      <c r="DZ15" s="2">
        <v>36</v>
      </c>
      <c r="EA15" s="2">
        <v>33</v>
      </c>
      <c r="EB15" s="2">
        <v>3</v>
      </c>
      <c r="EC15" s="2">
        <v>0</v>
      </c>
      <c r="ED15" s="4">
        <v>0.92</v>
      </c>
      <c r="EE15" s="4">
        <f t="shared" si="15"/>
        <v>-7.999999999999996E-2</v>
      </c>
      <c r="EF15" s="2" t="s">
        <v>119</v>
      </c>
      <c r="EG15" s="2" t="s">
        <v>30</v>
      </c>
      <c r="EH15" s="2">
        <v>36</v>
      </c>
      <c r="EI15" s="2">
        <v>36</v>
      </c>
      <c r="EJ15" s="2">
        <v>0</v>
      </c>
      <c r="EK15" s="2">
        <v>0</v>
      </c>
      <c r="EL15" s="4">
        <f t="shared" si="73"/>
        <v>1</v>
      </c>
      <c r="EM15" s="4">
        <f t="shared" si="16"/>
        <v>7.999999999999996E-2</v>
      </c>
      <c r="EO15" s="148" t="s">
        <v>30</v>
      </c>
      <c r="EP15" s="148">
        <v>36</v>
      </c>
      <c r="EQ15" s="148">
        <v>36</v>
      </c>
      <c r="ER15" s="148">
        <v>0</v>
      </c>
      <c r="ES15" s="148">
        <v>0</v>
      </c>
      <c r="ET15" s="149">
        <v>1</v>
      </c>
      <c r="EU15" s="149">
        <v>7.999999999999996E-2</v>
      </c>
      <c r="EV15" s="147"/>
      <c r="EW15" s="147" t="s">
        <v>30</v>
      </c>
      <c r="EX15" s="147">
        <v>36</v>
      </c>
      <c r="EY15" s="147">
        <v>36</v>
      </c>
      <c r="EZ15" s="147">
        <v>0</v>
      </c>
      <c r="FA15" s="147">
        <v>0</v>
      </c>
      <c r="FB15" s="152">
        <v>1</v>
      </c>
      <c r="FC15" s="149">
        <v>0</v>
      </c>
      <c r="FD15" s="139"/>
      <c r="FE15" s="156" t="s">
        <v>30</v>
      </c>
      <c r="FF15" s="156">
        <v>36</v>
      </c>
      <c r="FG15" s="156">
        <v>36</v>
      </c>
      <c r="FH15" s="156">
        <v>0</v>
      </c>
      <c r="FI15" s="156">
        <v>0</v>
      </c>
      <c r="FJ15" s="162">
        <v>1</v>
      </c>
      <c r="FK15" s="158">
        <f t="shared" si="17"/>
        <v>0</v>
      </c>
      <c r="FL15" s="157"/>
      <c r="FM15" s="156" t="s">
        <v>30</v>
      </c>
      <c r="FN15" s="156">
        <v>36</v>
      </c>
      <c r="FO15" s="156">
        <v>36</v>
      </c>
      <c r="FP15" s="156">
        <v>0</v>
      </c>
      <c r="FQ15" s="156">
        <v>0</v>
      </c>
      <c r="FR15" s="162">
        <v>1</v>
      </c>
      <c r="FS15" s="158">
        <f t="shared" si="18"/>
        <v>0</v>
      </c>
      <c r="FT15" s="157"/>
      <c r="FU15" s="156" t="s">
        <v>30</v>
      </c>
      <c r="FV15" s="156">
        <v>36</v>
      </c>
      <c r="FW15" s="156">
        <v>36</v>
      </c>
      <c r="FX15" s="156">
        <v>0</v>
      </c>
      <c r="FY15" s="156">
        <v>0</v>
      </c>
      <c r="FZ15" s="162">
        <v>1</v>
      </c>
      <c r="GA15" s="158">
        <f t="shared" ref="GA15:GA73" si="74">FZ15-FR15</f>
        <v>0</v>
      </c>
      <c r="GB15" s="157"/>
      <c r="GC15" s="156" t="s">
        <v>30</v>
      </c>
      <c r="GD15" s="156">
        <v>36</v>
      </c>
      <c r="GE15" s="156">
        <v>33</v>
      </c>
      <c r="GF15" s="156">
        <v>3</v>
      </c>
      <c r="GG15" s="156">
        <v>0</v>
      </c>
      <c r="GH15" s="162">
        <v>0.92</v>
      </c>
      <c r="GI15" s="158">
        <f t="shared" si="20"/>
        <v>-7.999999999999996E-2</v>
      </c>
      <c r="GJ15" s="157" t="s">
        <v>119</v>
      </c>
      <c r="GK15" s="156" t="s">
        <v>30</v>
      </c>
      <c r="GL15" s="156">
        <v>36</v>
      </c>
      <c r="GM15" s="156">
        <v>36</v>
      </c>
      <c r="GN15" s="156">
        <v>0</v>
      </c>
      <c r="GO15" s="156">
        <v>0</v>
      </c>
      <c r="GP15" s="162">
        <v>1</v>
      </c>
      <c r="GQ15" s="158">
        <f t="shared" si="21"/>
        <v>7.999999999999996E-2</v>
      </c>
      <c r="GR15" s="157"/>
      <c r="GS15" s="156" t="s">
        <v>30</v>
      </c>
      <c r="GT15" s="156">
        <v>36</v>
      </c>
      <c r="GU15" s="156">
        <v>36</v>
      </c>
      <c r="GV15" s="156">
        <v>0</v>
      </c>
      <c r="GW15" s="156">
        <v>0</v>
      </c>
      <c r="GX15" s="162">
        <v>1</v>
      </c>
      <c r="GY15" s="158">
        <f t="shared" si="22"/>
        <v>0</v>
      </c>
      <c r="GZ15" s="157"/>
      <c r="HA15" s="156" t="s">
        <v>30</v>
      </c>
      <c r="HB15" s="156">
        <v>36</v>
      </c>
      <c r="HC15" s="156">
        <v>36</v>
      </c>
      <c r="HD15" s="156">
        <v>0</v>
      </c>
      <c r="HE15" s="156">
        <v>0</v>
      </c>
      <c r="HF15" s="162">
        <v>1</v>
      </c>
      <c r="HG15" s="158">
        <f t="shared" si="23"/>
        <v>0</v>
      </c>
      <c r="HH15" s="157"/>
      <c r="HI15" s="157"/>
      <c r="HJ15" s="157"/>
      <c r="HK15" s="157"/>
      <c r="HL15" s="157"/>
      <c r="HM15" s="157"/>
      <c r="HN15" s="158"/>
      <c r="HO15" s="157"/>
      <c r="HP15" s="157"/>
      <c r="HQ15" s="157"/>
      <c r="HR15" s="157"/>
      <c r="HS15" s="157"/>
      <c r="HT15" s="157"/>
      <c r="HU15" s="157"/>
      <c r="HV15" s="157"/>
      <c r="HW15" s="157"/>
      <c r="HX15" s="157"/>
      <c r="HY15" s="157"/>
      <c r="HZ15" s="157"/>
      <c r="IA15" s="157"/>
      <c r="IB15" s="158"/>
      <c r="IC15" s="157"/>
      <c r="ID15" s="157"/>
      <c r="IE15" s="157"/>
      <c r="IF15" s="157"/>
      <c r="IG15" s="157"/>
      <c r="IH15" s="157"/>
      <c r="II15" s="157"/>
      <c r="IJ15" s="157"/>
      <c r="IK15" s="157"/>
      <c r="IL15" s="157" t="s">
        <v>30</v>
      </c>
      <c r="IM15" s="157">
        <v>36</v>
      </c>
      <c r="IN15" s="157">
        <v>31</v>
      </c>
      <c r="IO15" s="157">
        <v>0</v>
      </c>
      <c r="IP15" s="157">
        <v>5</v>
      </c>
      <c r="IQ15" s="158">
        <f t="shared" si="24"/>
        <v>0.86111111111111116</v>
      </c>
      <c r="IR15" s="158">
        <f t="shared" si="25"/>
        <v>-0.13888888888888884</v>
      </c>
      <c r="IS15" s="157"/>
      <c r="IT15" s="157" t="s">
        <v>30</v>
      </c>
      <c r="IU15" s="157">
        <v>36</v>
      </c>
      <c r="IV15" s="157">
        <v>36</v>
      </c>
      <c r="IW15" s="157">
        <v>0</v>
      </c>
      <c r="IX15" s="157">
        <v>0</v>
      </c>
      <c r="IY15" s="158">
        <f t="shared" si="26"/>
        <v>1</v>
      </c>
      <c r="IZ15" s="158">
        <f t="shared" si="27"/>
        <v>0.13888888888888884</v>
      </c>
      <c r="JA15" s="157"/>
      <c r="JB15" s="157" t="s">
        <v>30</v>
      </c>
      <c r="JC15" s="157">
        <v>36</v>
      </c>
      <c r="JD15" s="157">
        <v>36</v>
      </c>
      <c r="JE15" s="157">
        <v>0</v>
      </c>
      <c r="JF15" s="157">
        <v>0</v>
      </c>
      <c r="JG15" s="158">
        <f t="shared" si="28"/>
        <v>1</v>
      </c>
      <c r="JH15" s="158">
        <f t="shared" si="29"/>
        <v>0</v>
      </c>
      <c r="JJ15" t="s">
        <v>30</v>
      </c>
      <c r="JK15">
        <v>36</v>
      </c>
      <c r="JL15">
        <v>36</v>
      </c>
      <c r="JM15">
        <v>0</v>
      </c>
      <c r="JN15">
        <v>0</v>
      </c>
      <c r="JO15" s="162">
        <f t="shared" si="30"/>
        <v>1</v>
      </c>
      <c r="JP15" s="158">
        <f t="shared" si="31"/>
        <v>0</v>
      </c>
      <c r="JR15" s="157" t="s">
        <v>30</v>
      </c>
      <c r="JS15" s="157">
        <v>36</v>
      </c>
      <c r="JT15" s="157">
        <v>36</v>
      </c>
      <c r="JU15" s="157">
        <v>0</v>
      </c>
      <c r="JV15" s="157">
        <v>0</v>
      </c>
      <c r="JW15" s="158">
        <f t="shared" si="32"/>
        <v>1</v>
      </c>
      <c r="JX15" s="158">
        <f t="shared" si="33"/>
        <v>0</v>
      </c>
      <c r="JY15" s="158"/>
      <c r="JZ15" s="157" t="s">
        <v>30</v>
      </c>
      <c r="KA15" s="157">
        <v>36</v>
      </c>
      <c r="KB15" s="157">
        <v>36</v>
      </c>
      <c r="KC15" s="157">
        <v>0</v>
      </c>
      <c r="KD15" s="157">
        <v>0</v>
      </c>
      <c r="KE15" s="158">
        <f t="shared" si="34"/>
        <v>1</v>
      </c>
      <c r="KF15" s="158">
        <f t="shared" si="35"/>
        <v>0</v>
      </c>
      <c r="KH15" s="157" t="s">
        <v>30</v>
      </c>
      <c r="KI15" s="157">
        <v>36</v>
      </c>
      <c r="KJ15" s="157">
        <v>36</v>
      </c>
      <c r="KK15" s="157">
        <v>0</v>
      </c>
      <c r="KL15" s="157">
        <v>0</v>
      </c>
      <c r="KM15" s="158">
        <f t="shared" si="36"/>
        <v>1</v>
      </c>
      <c r="KN15" s="158">
        <f t="shared" si="37"/>
        <v>0</v>
      </c>
      <c r="KP15" s="157" t="s">
        <v>30</v>
      </c>
      <c r="KQ15" s="157">
        <v>36</v>
      </c>
      <c r="KR15" s="157">
        <v>36</v>
      </c>
      <c r="KS15" s="157">
        <v>0</v>
      </c>
      <c r="KT15" s="157">
        <v>0</v>
      </c>
      <c r="KU15" s="158">
        <f t="shared" si="38"/>
        <v>1</v>
      </c>
      <c r="KV15" s="158">
        <f t="shared" si="39"/>
        <v>0</v>
      </c>
      <c r="KX15" s="157" t="s">
        <v>30</v>
      </c>
      <c r="KY15" s="157">
        <v>36</v>
      </c>
      <c r="KZ15" s="157">
        <v>36</v>
      </c>
      <c r="LA15" s="157">
        <v>0</v>
      </c>
      <c r="LB15" s="157">
        <v>0</v>
      </c>
      <c r="LC15" s="158">
        <f t="shared" si="40"/>
        <v>1</v>
      </c>
      <c r="LD15" s="158">
        <f t="shared" si="41"/>
        <v>0</v>
      </c>
      <c r="LF15" s="157" t="s">
        <v>30</v>
      </c>
      <c r="LG15" s="157">
        <v>36</v>
      </c>
      <c r="LH15" s="157">
        <v>36</v>
      </c>
      <c r="LI15" s="157">
        <v>0</v>
      </c>
      <c r="LJ15" s="157">
        <v>0</v>
      </c>
      <c r="LK15" s="158">
        <f t="shared" si="42"/>
        <v>1</v>
      </c>
      <c r="LL15" s="158">
        <f t="shared" si="43"/>
        <v>0</v>
      </c>
      <c r="LN15" s="157" t="s">
        <v>30</v>
      </c>
      <c r="LO15" s="157">
        <v>36</v>
      </c>
      <c r="LP15" s="157">
        <v>36</v>
      </c>
      <c r="LQ15" s="157">
        <v>0</v>
      </c>
      <c r="LR15" s="157">
        <v>0</v>
      </c>
      <c r="LS15" s="158">
        <f t="shared" si="44"/>
        <v>1</v>
      </c>
      <c r="LT15" s="158">
        <f t="shared" si="45"/>
        <v>0</v>
      </c>
      <c r="LV15" s="157" t="s">
        <v>30</v>
      </c>
      <c r="LW15" s="157">
        <v>36</v>
      </c>
      <c r="LX15" s="157">
        <v>36</v>
      </c>
      <c r="LY15" s="157">
        <v>0</v>
      </c>
      <c r="LZ15" s="157">
        <v>0</v>
      </c>
      <c r="MA15" s="158">
        <f t="shared" si="46"/>
        <v>1</v>
      </c>
      <c r="MB15" s="158">
        <f t="shared" si="47"/>
        <v>0</v>
      </c>
      <c r="MD15" s="157" t="s">
        <v>30</v>
      </c>
      <c r="ME15" s="159">
        <v>36</v>
      </c>
      <c r="MF15" s="159">
        <v>36</v>
      </c>
      <c r="MG15" s="159">
        <v>0</v>
      </c>
      <c r="MH15" s="159">
        <v>0</v>
      </c>
      <c r="MI15" s="158">
        <f t="shared" si="48"/>
        <v>1</v>
      </c>
      <c r="MJ15" s="158">
        <f t="shared" si="49"/>
        <v>0</v>
      </c>
      <c r="ML15" s="157" t="s">
        <v>30</v>
      </c>
      <c r="MM15" s="157">
        <v>36</v>
      </c>
      <c r="MN15" s="157">
        <v>36</v>
      </c>
      <c r="MO15" s="157">
        <v>0</v>
      </c>
      <c r="MP15" s="157">
        <v>0</v>
      </c>
      <c r="MQ15" s="158">
        <f t="shared" si="50"/>
        <v>1</v>
      </c>
      <c r="MR15" s="158">
        <f t="shared" si="51"/>
        <v>0</v>
      </c>
      <c r="MT15" s="157" t="s">
        <v>30</v>
      </c>
      <c r="MU15" s="157">
        <v>36</v>
      </c>
      <c r="MV15" s="157">
        <v>36</v>
      </c>
      <c r="MW15" s="157">
        <v>0</v>
      </c>
      <c r="MX15" s="157">
        <v>0</v>
      </c>
      <c r="MY15" s="158">
        <f t="shared" si="52"/>
        <v>1</v>
      </c>
      <c r="MZ15" s="158">
        <f t="shared" si="53"/>
        <v>0</v>
      </c>
      <c r="NB15" s="157" t="s">
        <v>30</v>
      </c>
      <c r="NC15" s="157">
        <v>36</v>
      </c>
      <c r="ND15" s="157">
        <v>36</v>
      </c>
      <c r="NE15" s="157">
        <v>0</v>
      </c>
      <c r="NF15" s="157">
        <v>0</v>
      </c>
      <c r="NG15" s="158">
        <f t="shared" si="54"/>
        <v>1</v>
      </c>
      <c r="NH15" s="158">
        <f t="shared" si="55"/>
        <v>0</v>
      </c>
      <c r="NJ15" s="157" t="s">
        <v>30</v>
      </c>
      <c r="NK15" s="157">
        <v>36</v>
      </c>
      <c r="NL15" s="157">
        <v>36</v>
      </c>
      <c r="NM15" s="157">
        <v>0</v>
      </c>
      <c r="NN15" s="157">
        <v>0</v>
      </c>
      <c r="NO15" s="158">
        <f t="shared" si="56"/>
        <v>1</v>
      </c>
      <c r="NP15" s="158">
        <f t="shared" si="57"/>
        <v>0</v>
      </c>
      <c r="NR15" s="157" t="s">
        <v>30</v>
      </c>
      <c r="NS15" s="157">
        <v>36</v>
      </c>
      <c r="NT15" s="157">
        <v>36</v>
      </c>
      <c r="NU15" s="157">
        <v>0</v>
      </c>
      <c r="NV15" s="157">
        <v>0</v>
      </c>
      <c r="NW15" s="158">
        <f t="shared" si="58"/>
        <v>1</v>
      </c>
      <c r="NX15" s="158">
        <f t="shared" si="59"/>
        <v>0</v>
      </c>
      <c r="NZ15" s="157" t="s">
        <v>30</v>
      </c>
      <c r="OA15" s="157">
        <v>36</v>
      </c>
      <c r="OB15" s="157">
        <v>36</v>
      </c>
      <c r="OC15" s="157">
        <v>0</v>
      </c>
      <c r="OD15" s="157">
        <v>0</v>
      </c>
      <c r="OE15" s="158">
        <f t="shared" si="60"/>
        <v>1</v>
      </c>
      <c r="OF15" s="158">
        <f t="shared" si="61"/>
        <v>0</v>
      </c>
      <c r="OH15" s="157" t="s">
        <v>30</v>
      </c>
      <c r="OI15" s="157">
        <v>36</v>
      </c>
      <c r="OJ15" s="157">
        <v>36</v>
      </c>
      <c r="OK15" s="157">
        <v>0</v>
      </c>
      <c r="OL15" s="157">
        <v>0</v>
      </c>
      <c r="OM15" s="158">
        <f t="shared" si="62"/>
        <v>1</v>
      </c>
      <c r="ON15" s="158">
        <f t="shared" si="63"/>
        <v>0</v>
      </c>
      <c r="OP15" s="157" t="s">
        <v>30</v>
      </c>
      <c r="OQ15" s="157">
        <v>36</v>
      </c>
      <c r="OR15" s="157">
        <v>36</v>
      </c>
      <c r="OS15" s="157">
        <v>0</v>
      </c>
      <c r="OT15" s="157">
        <v>0</v>
      </c>
      <c r="OU15" s="158">
        <f t="shared" si="64"/>
        <v>1</v>
      </c>
      <c r="OV15" s="158">
        <f t="shared" si="65"/>
        <v>0</v>
      </c>
      <c r="OX15" s="157" t="s">
        <v>30</v>
      </c>
      <c r="OY15" s="157">
        <v>36</v>
      </c>
      <c r="OZ15" s="157">
        <v>36</v>
      </c>
      <c r="PA15" s="157">
        <v>0</v>
      </c>
      <c r="PB15" s="157">
        <v>0</v>
      </c>
      <c r="PC15" s="158">
        <f t="shared" si="66"/>
        <v>1</v>
      </c>
      <c r="PD15" s="158">
        <f t="shared" si="67"/>
        <v>0</v>
      </c>
      <c r="PF15" s="157" t="s">
        <v>30</v>
      </c>
      <c r="PG15" s="157">
        <v>36</v>
      </c>
      <c r="PH15" s="157">
        <v>36</v>
      </c>
      <c r="PI15" s="157">
        <v>0</v>
      </c>
      <c r="PJ15" s="157">
        <v>0</v>
      </c>
      <c r="PK15" s="158">
        <f t="shared" si="68"/>
        <v>1</v>
      </c>
      <c r="PL15" s="158">
        <f t="shared" si="69"/>
        <v>0</v>
      </c>
      <c r="PN15" s="157" t="s">
        <v>30</v>
      </c>
      <c r="PO15" s="157">
        <v>40</v>
      </c>
      <c r="PP15" s="157">
        <v>40</v>
      </c>
      <c r="PQ15" s="157">
        <v>0</v>
      </c>
      <c r="PR15" s="157">
        <v>0</v>
      </c>
      <c r="PS15" s="158">
        <f t="shared" si="70"/>
        <v>1</v>
      </c>
      <c r="PT15" s="158">
        <f t="shared" si="71"/>
        <v>0</v>
      </c>
      <c r="PV15" s="157" t="s">
        <v>30</v>
      </c>
      <c r="PW15" s="157">
        <v>40</v>
      </c>
      <c r="PX15" s="157">
        <v>0</v>
      </c>
      <c r="PY15" s="157">
        <v>0</v>
      </c>
      <c r="PZ15" s="157">
        <v>40</v>
      </c>
      <c r="QA15" s="158">
        <v>0</v>
      </c>
      <c r="QB15" s="158"/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0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t="s">
        <v>31</v>
      </c>
      <c r="AP16">
        <v>6</v>
      </c>
      <c r="AQ16">
        <v>6</v>
      </c>
      <c r="AR16">
        <v>0</v>
      </c>
      <c r="AS16">
        <v>0</v>
      </c>
      <c r="AT16" s="108">
        <v>1</v>
      </c>
      <c r="AU16" s="4">
        <f t="shared" si="4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6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4">
        <f t="shared" si="7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f t="shared" si="72"/>
        <v>1</v>
      </c>
      <c r="CA16" s="4">
        <f t="shared" si="8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9"/>
        <v>0</v>
      </c>
      <c r="CJ16" s="4"/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2" t="s">
        <v>31</v>
      </c>
      <c r="EH16" s="2">
        <v>6</v>
      </c>
      <c r="EI16" s="2">
        <v>6</v>
      </c>
      <c r="EJ16" s="2">
        <v>0</v>
      </c>
      <c r="EK16" s="2">
        <v>0</v>
      </c>
      <c r="EL16" s="4">
        <f t="shared" si="73"/>
        <v>1</v>
      </c>
      <c r="EM16" s="4">
        <f t="shared" si="16"/>
        <v>0</v>
      </c>
      <c r="EO16" s="148" t="s">
        <v>31</v>
      </c>
      <c r="EP16" s="148">
        <v>6</v>
      </c>
      <c r="EQ16" s="148">
        <v>6</v>
      </c>
      <c r="ER16" s="148">
        <v>0</v>
      </c>
      <c r="ES16" s="148">
        <v>0</v>
      </c>
      <c r="ET16" s="149">
        <v>1</v>
      </c>
      <c r="EU16" s="149">
        <v>0</v>
      </c>
      <c r="EV16" s="147"/>
      <c r="EW16" s="147" t="s">
        <v>31</v>
      </c>
      <c r="EX16" s="147">
        <v>6</v>
      </c>
      <c r="EY16" s="147">
        <v>6</v>
      </c>
      <c r="EZ16" s="147">
        <v>0</v>
      </c>
      <c r="FA16" s="147">
        <v>0</v>
      </c>
      <c r="FB16" s="152">
        <v>1</v>
      </c>
      <c r="FC16" s="149">
        <v>0</v>
      </c>
      <c r="FD16" s="139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7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8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74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20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1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2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3"/>
        <v>0</v>
      </c>
      <c r="HH16" s="157"/>
      <c r="HI16" s="157"/>
      <c r="HJ16" s="157"/>
      <c r="HK16" s="157"/>
      <c r="HL16" s="157"/>
      <c r="HM16" s="157"/>
      <c r="HN16" s="158"/>
      <c r="HO16" s="157"/>
      <c r="HP16" s="157"/>
      <c r="HQ16" s="157"/>
      <c r="HR16" s="157"/>
      <c r="HS16" s="157"/>
      <c r="HT16" s="157"/>
      <c r="HU16" s="157"/>
      <c r="HV16" s="157"/>
      <c r="HW16" s="157"/>
      <c r="HX16" s="157"/>
      <c r="HY16" s="157"/>
      <c r="HZ16" s="157"/>
      <c r="IA16" s="157"/>
      <c r="IB16" s="158"/>
      <c r="IC16" s="157"/>
      <c r="ID16" s="157"/>
      <c r="IE16" s="157"/>
      <c r="IF16" s="157"/>
      <c r="IG16" s="157"/>
      <c r="IH16" s="157"/>
      <c r="II16" s="157"/>
      <c r="IJ16" s="157"/>
      <c r="IK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4"/>
        <v>1</v>
      </c>
      <c r="IR16" s="158">
        <f t="shared" si="25"/>
        <v>0</v>
      </c>
      <c r="IS16" s="157"/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6"/>
        <v>1</v>
      </c>
      <c r="IZ16" s="158">
        <f t="shared" si="27"/>
        <v>0</v>
      </c>
      <c r="JA16" s="157"/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8"/>
        <v>1</v>
      </c>
      <c r="JH16" s="158">
        <f t="shared" si="29"/>
        <v>0</v>
      </c>
      <c r="JJ16" t="s">
        <v>31</v>
      </c>
      <c r="JK16">
        <v>6</v>
      </c>
      <c r="JL16">
        <v>6</v>
      </c>
      <c r="JM16">
        <v>0</v>
      </c>
      <c r="JN16">
        <v>0</v>
      </c>
      <c r="JO16" s="162">
        <f t="shared" si="30"/>
        <v>1</v>
      </c>
      <c r="JP16" s="158">
        <f t="shared" si="31"/>
        <v>0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2"/>
        <v>1</v>
      </c>
      <c r="JX16" s="158">
        <f t="shared" si="33"/>
        <v>0</v>
      </c>
      <c r="JY16" s="158"/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4"/>
        <v>1</v>
      </c>
      <c r="KF16" s="158">
        <f t="shared" si="35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6"/>
        <v>1</v>
      </c>
      <c r="KN16" s="158">
        <f t="shared" si="37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8"/>
        <v>1</v>
      </c>
      <c r="KV16" s="158">
        <f t="shared" si="39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40"/>
        <v>1</v>
      </c>
      <c r="LD16" s="158">
        <f t="shared" si="41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2"/>
        <v>1</v>
      </c>
      <c r="LL16" s="158">
        <f t="shared" si="43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4"/>
        <v>1</v>
      </c>
      <c r="LT16" s="158">
        <f t="shared" si="45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6"/>
        <v>1</v>
      </c>
      <c r="MB16" s="158">
        <f t="shared" si="47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8"/>
        <v>1</v>
      </c>
      <c r="MJ16" s="158">
        <f t="shared" si="49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50"/>
        <v>1</v>
      </c>
      <c r="MR16" s="158">
        <f t="shared" si="51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2"/>
        <v>1</v>
      </c>
      <c r="MZ16" s="158">
        <f t="shared" si="53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4"/>
        <v>1</v>
      </c>
      <c r="NH16" s="158">
        <f t="shared" si="55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6"/>
        <v>1</v>
      </c>
      <c r="NP16" s="158">
        <f t="shared" si="57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8"/>
        <v>1</v>
      </c>
      <c r="NX16" s="158">
        <f t="shared" si="59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60"/>
        <v>1</v>
      </c>
      <c r="OF16" s="158">
        <f t="shared" si="61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2"/>
        <v>1</v>
      </c>
      <c r="ON16" s="158">
        <f t="shared" si="63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4"/>
        <v>1</v>
      </c>
      <c r="OV16" s="158">
        <f t="shared" si="65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6"/>
        <v>1</v>
      </c>
      <c r="PD16" s="158">
        <f t="shared" si="67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8"/>
        <v>1</v>
      </c>
      <c r="PL16" s="158">
        <f t="shared" si="69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70"/>
        <v>1</v>
      </c>
      <c r="PT16" s="158">
        <f t="shared" si="71"/>
        <v>0</v>
      </c>
      <c r="PV16" s="157" t="s">
        <v>31</v>
      </c>
      <c r="PW16" s="157">
        <v>6</v>
      </c>
      <c r="PX16" s="157">
        <v>0</v>
      </c>
      <c r="PY16" s="157">
        <v>0</v>
      </c>
      <c r="PZ16" s="157">
        <v>6</v>
      </c>
      <c r="QA16" s="158">
        <v>0</v>
      </c>
      <c r="QB16" s="158"/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0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66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J17" s="4"/>
      <c r="CK17" s="65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65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5"/>
        <v>0</v>
      </c>
      <c r="EG17" s="114" t="s">
        <v>32</v>
      </c>
      <c r="EH17" s="2">
        <v>628</v>
      </c>
      <c r="EI17" s="2">
        <v>618</v>
      </c>
      <c r="EJ17" s="2">
        <v>10</v>
      </c>
      <c r="EK17" s="2">
        <v>0</v>
      </c>
      <c r="EL17" s="4">
        <v>0.98</v>
      </c>
      <c r="EM17" s="4">
        <f t="shared" si="16"/>
        <v>0</v>
      </c>
      <c r="EO17" s="151" t="s">
        <v>32</v>
      </c>
      <c r="EP17" s="148">
        <v>628</v>
      </c>
      <c r="EQ17" s="148">
        <v>618</v>
      </c>
      <c r="ER17" s="148">
        <v>10</v>
      </c>
      <c r="ES17" s="148">
        <v>0</v>
      </c>
      <c r="ET17" s="149">
        <v>0.98</v>
      </c>
      <c r="EU17" s="149">
        <v>0</v>
      </c>
      <c r="EV17" s="147"/>
      <c r="EW17" s="153" t="s">
        <v>32</v>
      </c>
      <c r="EX17" s="148">
        <v>628</v>
      </c>
      <c r="EY17" s="148">
        <v>618</v>
      </c>
      <c r="EZ17" s="148">
        <v>10</v>
      </c>
      <c r="FA17" s="148">
        <v>0</v>
      </c>
      <c r="FB17" s="149">
        <v>0.98</v>
      </c>
      <c r="FC17" s="149">
        <v>0</v>
      </c>
      <c r="FD17" s="139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7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8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74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20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1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2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3"/>
        <v>0</v>
      </c>
      <c r="HH17" s="157"/>
      <c r="HI17" s="157"/>
      <c r="HJ17" s="157"/>
      <c r="HK17" s="157"/>
      <c r="HL17" s="157"/>
      <c r="HM17" s="157"/>
      <c r="HN17" s="158"/>
      <c r="HO17" s="157"/>
      <c r="HP17" s="157"/>
      <c r="HQ17" s="157"/>
      <c r="HR17" s="157"/>
      <c r="HS17" s="157"/>
      <c r="HT17" s="157"/>
      <c r="HU17" s="157"/>
      <c r="HV17" s="157"/>
      <c r="HW17" s="157"/>
      <c r="HX17" s="157"/>
      <c r="HY17" s="157"/>
      <c r="HZ17" s="157"/>
      <c r="IA17" s="157"/>
      <c r="IB17" s="158"/>
      <c r="IC17" s="157"/>
      <c r="ID17" s="157"/>
      <c r="IE17" s="157"/>
      <c r="IF17" s="157"/>
      <c r="IG17" s="157"/>
      <c r="IH17" s="157"/>
      <c r="II17" s="157"/>
      <c r="IJ17" s="157"/>
      <c r="IK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4"/>
        <v>0.98407643312101911</v>
      </c>
      <c r="IR17" s="158">
        <f t="shared" si="25"/>
        <v>4.0764331210191296E-3</v>
      </c>
      <c r="IS17" s="157"/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6"/>
        <v>0.98407643312101911</v>
      </c>
      <c r="IZ17" s="158">
        <f t="shared" si="27"/>
        <v>0</v>
      </c>
      <c r="JA17" s="157"/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8"/>
        <v>0.98407643312101911</v>
      </c>
      <c r="JH17" s="158">
        <f t="shared" si="29"/>
        <v>0</v>
      </c>
      <c r="JJ17" s="163" t="s">
        <v>32</v>
      </c>
      <c r="JK17" s="157">
        <v>628</v>
      </c>
      <c r="JL17" s="157">
        <v>618</v>
      </c>
      <c r="JM17" s="157">
        <v>10</v>
      </c>
      <c r="JN17" s="157">
        <v>0</v>
      </c>
      <c r="JO17" s="162">
        <f t="shared" si="30"/>
        <v>0.98407643312101911</v>
      </c>
      <c r="JP17" s="158">
        <f t="shared" si="31"/>
        <v>0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2"/>
        <v>0.98407643312101911</v>
      </c>
      <c r="JX17" s="158">
        <f t="shared" si="33"/>
        <v>0</v>
      </c>
      <c r="JY17" s="158"/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4"/>
        <v>0.98407643312101911</v>
      </c>
      <c r="KF17" s="158">
        <f t="shared" si="35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6"/>
        <v>0.98407643312101911</v>
      </c>
      <c r="KN17" s="158">
        <f t="shared" si="37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8"/>
        <v>0.98407643312101911</v>
      </c>
      <c r="KV17" s="158">
        <f t="shared" si="39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40"/>
        <v>0.98407643312101911</v>
      </c>
      <c r="LD17" s="158">
        <f t="shared" si="41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2"/>
        <v>0.98407643312101911</v>
      </c>
      <c r="LL17" s="158">
        <f t="shared" si="43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4"/>
        <v>0.98407643312101911</v>
      </c>
      <c r="LT17" s="158">
        <f t="shared" si="45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6"/>
        <v>0.98407643312101911</v>
      </c>
      <c r="MB17" s="158">
        <f t="shared" si="47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8"/>
        <v>0.98407643312101911</v>
      </c>
      <c r="MJ17" s="158">
        <f t="shared" si="49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50"/>
        <v>0.98407643312101911</v>
      </c>
      <c r="MR17" s="158">
        <f t="shared" si="51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2"/>
        <v>0.98407643312101911</v>
      </c>
      <c r="MZ17" s="158">
        <f t="shared" si="53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4"/>
        <v>0.98407643312101911</v>
      </c>
      <c r="NH17" s="158">
        <f t="shared" si="55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6"/>
        <v>0.98407643312101911</v>
      </c>
      <c r="NP17" s="158">
        <f t="shared" si="57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8"/>
        <v>0.98407643312101911</v>
      </c>
      <c r="NX17" s="158">
        <f t="shared" si="59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60"/>
        <v>0.98407643312101911</v>
      </c>
      <c r="OF17" s="158">
        <f t="shared" si="61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2"/>
        <v>0.98407643312101911</v>
      </c>
      <c r="ON17" s="158">
        <f t="shared" si="63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4"/>
        <v>0.98407643312101911</v>
      </c>
      <c r="OV17" s="158">
        <f t="shared" si="65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6"/>
        <v>0.98407643312101911</v>
      </c>
      <c r="PD17" s="158">
        <f t="shared" si="67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8"/>
        <v>0.98407643312101911</v>
      </c>
      <c r="PL17" s="158">
        <f t="shared" si="69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70"/>
        <v>0.98407643312101911</v>
      </c>
      <c r="PT17" s="158">
        <f t="shared" si="71"/>
        <v>0</v>
      </c>
      <c r="PV17" s="163" t="s">
        <v>32</v>
      </c>
      <c r="PW17" s="157">
        <v>636</v>
      </c>
      <c r="PX17" s="157">
        <v>0</v>
      </c>
      <c r="PY17" s="157">
        <v>0</v>
      </c>
      <c r="PZ17" s="157">
        <v>636</v>
      </c>
      <c r="QA17" s="158">
        <v>0</v>
      </c>
      <c r="QB17" s="158"/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0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33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t="s">
        <v>33</v>
      </c>
      <c r="AP18">
        <v>109</v>
      </c>
      <c r="AQ18">
        <v>109</v>
      </c>
      <c r="AR18">
        <v>0</v>
      </c>
      <c r="AS18">
        <v>0</v>
      </c>
      <c r="AT18" s="108">
        <v>1</v>
      </c>
      <c r="AU18" s="4">
        <f t="shared" si="4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6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4">
        <f t="shared" si="7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f t="shared" si="72"/>
        <v>1</v>
      </c>
      <c r="CA18" s="4">
        <f t="shared" si="8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9"/>
        <v>0</v>
      </c>
      <c r="CJ18" s="4"/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2" t="s">
        <v>33</v>
      </c>
      <c r="EH18" s="2">
        <v>109</v>
      </c>
      <c r="EI18" s="2">
        <v>109</v>
      </c>
      <c r="EJ18" s="2">
        <v>0</v>
      </c>
      <c r="EK18" s="2">
        <v>0</v>
      </c>
      <c r="EL18" s="4">
        <f t="shared" si="73"/>
        <v>1</v>
      </c>
      <c r="EM18" s="4">
        <f t="shared" si="16"/>
        <v>0</v>
      </c>
      <c r="EO18" s="148" t="s">
        <v>33</v>
      </c>
      <c r="EP18" s="148">
        <v>109</v>
      </c>
      <c r="EQ18" s="148">
        <v>109</v>
      </c>
      <c r="ER18" s="148">
        <v>0</v>
      </c>
      <c r="ES18" s="148">
        <v>0</v>
      </c>
      <c r="ET18" s="149">
        <v>1</v>
      </c>
      <c r="EU18" s="149">
        <v>0</v>
      </c>
      <c r="EV18" s="147"/>
      <c r="EW18" s="147" t="s">
        <v>33</v>
      </c>
      <c r="EX18" s="147">
        <v>109</v>
      </c>
      <c r="EY18" s="147">
        <v>109</v>
      </c>
      <c r="EZ18" s="147">
        <v>0</v>
      </c>
      <c r="FA18" s="147">
        <v>0</v>
      </c>
      <c r="FB18" s="152">
        <v>1</v>
      </c>
      <c r="FC18" s="149">
        <v>0</v>
      </c>
      <c r="FD18" s="139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7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8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74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20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1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2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3"/>
        <v>0</v>
      </c>
      <c r="HH18" s="157"/>
      <c r="HI18" s="157"/>
      <c r="HJ18" s="157"/>
      <c r="HK18" s="157"/>
      <c r="HL18" s="157"/>
      <c r="HM18" s="157"/>
      <c r="HN18" s="158"/>
      <c r="HO18" s="157"/>
      <c r="HP18" s="157"/>
      <c r="HQ18" s="157"/>
      <c r="HR18" s="157"/>
      <c r="HS18" s="157"/>
      <c r="HT18" s="157"/>
      <c r="HU18" s="157"/>
      <c r="HV18" s="157"/>
      <c r="HW18" s="157"/>
      <c r="HX18" s="157"/>
      <c r="HY18" s="157"/>
      <c r="HZ18" s="157"/>
      <c r="IA18" s="157"/>
      <c r="IB18" s="158"/>
      <c r="IC18" s="157"/>
      <c r="ID18" s="157"/>
      <c r="IE18" s="157"/>
      <c r="IF18" s="157"/>
      <c r="IG18" s="157"/>
      <c r="IH18" s="157"/>
      <c r="II18" s="157"/>
      <c r="IJ18" s="157"/>
      <c r="IK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4"/>
        <v>1</v>
      </c>
      <c r="IR18" s="158">
        <f t="shared" si="25"/>
        <v>0</v>
      </c>
      <c r="IS18" s="157"/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6"/>
        <v>1</v>
      </c>
      <c r="IZ18" s="158">
        <f t="shared" si="27"/>
        <v>0</v>
      </c>
      <c r="JA18" s="157"/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8"/>
        <v>1</v>
      </c>
      <c r="JH18" s="158">
        <f t="shared" si="29"/>
        <v>0</v>
      </c>
      <c r="JJ18" t="s">
        <v>33</v>
      </c>
      <c r="JK18">
        <v>109</v>
      </c>
      <c r="JL18">
        <v>109</v>
      </c>
      <c r="JM18">
        <v>0</v>
      </c>
      <c r="JN18">
        <v>0</v>
      </c>
      <c r="JO18" s="162">
        <f t="shared" si="30"/>
        <v>1</v>
      </c>
      <c r="JP18" s="158">
        <f t="shared" si="31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2"/>
        <v>1</v>
      </c>
      <c r="JX18" s="158">
        <f t="shared" si="33"/>
        <v>0</v>
      </c>
      <c r="JY18" s="158"/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4"/>
        <v>1</v>
      </c>
      <c r="KF18" s="158">
        <f t="shared" si="35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6"/>
        <v>1</v>
      </c>
      <c r="KN18" s="158">
        <f t="shared" si="37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8"/>
        <v>1</v>
      </c>
      <c r="KV18" s="158">
        <f t="shared" si="39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40"/>
        <v>1</v>
      </c>
      <c r="LD18" s="158">
        <f t="shared" si="41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2"/>
        <v>1</v>
      </c>
      <c r="LL18" s="158">
        <f t="shared" si="43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4"/>
        <v>1</v>
      </c>
      <c r="LT18" s="158">
        <f t="shared" si="45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6"/>
        <v>1</v>
      </c>
      <c r="MB18" s="158">
        <f t="shared" si="47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8"/>
        <v>1</v>
      </c>
      <c r="MJ18" s="158">
        <f t="shared" si="49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50"/>
        <v>1</v>
      </c>
      <c r="MR18" s="158">
        <f t="shared" si="51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2"/>
        <v>1</v>
      </c>
      <c r="MZ18" s="158">
        <f t="shared" si="53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4"/>
        <v>1</v>
      </c>
      <c r="NH18" s="158">
        <f t="shared" si="55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6"/>
        <v>1</v>
      </c>
      <c r="NP18" s="158">
        <f t="shared" si="57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8"/>
        <v>1</v>
      </c>
      <c r="NX18" s="158">
        <f t="shared" si="59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60"/>
        <v>1</v>
      </c>
      <c r="OF18" s="158">
        <f t="shared" si="61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2"/>
        <v>1</v>
      </c>
      <c r="ON18" s="158">
        <f t="shared" si="63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4"/>
        <v>1</v>
      </c>
      <c r="OV18" s="158">
        <f t="shared" si="65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6"/>
        <v>1</v>
      </c>
      <c r="PD18" s="158">
        <f t="shared" si="67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8"/>
        <v>1</v>
      </c>
      <c r="PL18" s="158">
        <f t="shared" si="69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70"/>
        <v>1</v>
      </c>
      <c r="PT18" s="158">
        <f t="shared" si="71"/>
        <v>0</v>
      </c>
      <c r="PV18" s="157" t="s">
        <v>33</v>
      </c>
      <c r="PW18" s="157">
        <v>109</v>
      </c>
      <c r="PX18" s="157">
        <v>0</v>
      </c>
      <c r="PY18" s="157">
        <v>0</v>
      </c>
      <c r="PZ18" s="157">
        <v>109</v>
      </c>
      <c r="QA18" s="158">
        <v>0</v>
      </c>
      <c r="QB18" s="158"/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0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1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2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3"/>
        <v>0</v>
      </c>
      <c r="AO19" t="s">
        <v>34</v>
      </c>
      <c r="AP19">
        <v>54</v>
      </c>
      <c r="AQ19">
        <v>1</v>
      </c>
      <c r="AR19">
        <v>53</v>
      </c>
      <c r="AS19">
        <v>0</v>
      </c>
      <c r="AT19" s="108">
        <v>0.02</v>
      </c>
      <c r="AU19" s="4">
        <f t="shared" si="4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5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6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v>0.02</v>
      </c>
      <c r="BS19" s="4">
        <f t="shared" si="7"/>
        <v>0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f t="shared" si="72"/>
        <v>1.8518518518518517E-2</v>
      </c>
      <c r="CA19" s="4">
        <f t="shared" si="8"/>
        <v>-1.4814814814814829E-3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9"/>
        <v>1.4814814814814829E-3</v>
      </c>
      <c r="CJ19" s="4"/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0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1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f t="shared" si="12"/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13"/>
        <v>0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4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v>0.02</v>
      </c>
      <c r="EE19" s="4">
        <f t="shared" si="15"/>
        <v>0</v>
      </c>
      <c r="EG19" s="2" t="s">
        <v>34</v>
      </c>
      <c r="EH19" s="2">
        <v>54</v>
      </c>
      <c r="EI19" s="2">
        <v>1</v>
      </c>
      <c r="EJ19" s="2">
        <v>53</v>
      </c>
      <c r="EK19" s="2">
        <v>0</v>
      </c>
      <c r="EL19" s="4">
        <f t="shared" si="73"/>
        <v>1.8518518518518517E-2</v>
      </c>
      <c r="EM19" s="4">
        <f t="shared" si="16"/>
        <v>-1.4814814814814829E-3</v>
      </c>
      <c r="EO19" s="148" t="s">
        <v>34</v>
      </c>
      <c r="EP19" s="148">
        <v>54</v>
      </c>
      <c r="EQ19" s="148">
        <v>1</v>
      </c>
      <c r="ER19" s="148">
        <v>53</v>
      </c>
      <c r="ES19" s="148">
        <v>0</v>
      </c>
      <c r="ET19" s="149">
        <v>0.02</v>
      </c>
      <c r="EU19" s="149">
        <v>0</v>
      </c>
      <c r="EV19" s="147"/>
      <c r="EW19" s="147" t="s">
        <v>34</v>
      </c>
      <c r="EX19" s="147">
        <v>54</v>
      </c>
      <c r="EY19" s="147">
        <v>1</v>
      </c>
      <c r="EZ19" s="147">
        <v>53</v>
      </c>
      <c r="FA19" s="147">
        <v>0</v>
      </c>
      <c r="FB19" s="152">
        <v>0.02</v>
      </c>
      <c r="FC19" s="149">
        <v>0</v>
      </c>
      <c r="FD19" s="139"/>
      <c r="FE19" s="156" t="s">
        <v>34</v>
      </c>
      <c r="FF19" s="156">
        <v>54</v>
      </c>
      <c r="FG19" s="156">
        <v>1</v>
      </c>
      <c r="FH19" s="156">
        <v>53</v>
      </c>
      <c r="FI19" s="156">
        <v>0</v>
      </c>
      <c r="FJ19" s="162">
        <v>0.02</v>
      </c>
      <c r="FK19" s="158">
        <f t="shared" si="17"/>
        <v>0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8"/>
        <v>0.02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74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20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1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2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3"/>
        <v>0</v>
      </c>
      <c r="HH19" s="157"/>
      <c r="HI19" s="157"/>
      <c r="HJ19" s="157"/>
      <c r="HK19" s="157"/>
      <c r="HL19" s="157"/>
      <c r="HM19" s="157"/>
      <c r="HN19" s="158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8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4"/>
        <v>3.9408866995073892E-2</v>
      </c>
      <c r="IR19" s="158">
        <f t="shared" si="25"/>
        <v>-5.9113300492610876E-4</v>
      </c>
      <c r="IS19" s="157"/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6"/>
        <v>3.9408866995073892E-2</v>
      </c>
      <c r="IZ19" s="158">
        <f t="shared" si="27"/>
        <v>0</v>
      </c>
      <c r="JA19" s="157"/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8"/>
        <v>3.9408866995073892E-2</v>
      </c>
      <c r="JH19" s="158">
        <f t="shared" si="29"/>
        <v>0</v>
      </c>
      <c r="JJ19" t="s">
        <v>34</v>
      </c>
      <c r="JK19">
        <v>203</v>
      </c>
      <c r="JL19">
        <v>8</v>
      </c>
      <c r="JM19">
        <v>191</v>
      </c>
      <c r="JN19">
        <v>4</v>
      </c>
      <c r="JO19" s="162">
        <f t="shared" si="30"/>
        <v>3.9408866995073892E-2</v>
      </c>
      <c r="JP19" s="158">
        <f t="shared" si="31"/>
        <v>0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2"/>
        <v>3.9408866995073892E-2</v>
      </c>
      <c r="JX19" s="158">
        <f t="shared" si="33"/>
        <v>0</v>
      </c>
      <c r="JY19" s="158"/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4"/>
        <v>3.9408866995073892E-2</v>
      </c>
      <c r="KF19" s="158">
        <f t="shared" si="35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6"/>
        <v>3.9408866995073892E-2</v>
      </c>
      <c r="KN19" s="158">
        <f t="shared" si="37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8"/>
        <v>3.9408866995073892E-2</v>
      </c>
      <c r="KV19" s="158">
        <f t="shared" si="39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40"/>
        <v>3.9408866995073892E-2</v>
      </c>
      <c r="LD19" s="158">
        <f t="shared" si="41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2"/>
        <v>3.9408866995073892E-2</v>
      </c>
      <c r="LL19" s="158">
        <f t="shared" si="43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4"/>
        <v>3.9408866995073892E-2</v>
      </c>
      <c r="LT19" s="158">
        <f t="shared" si="45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6"/>
        <v>3.9408866995073892E-2</v>
      </c>
      <c r="MB19" s="158">
        <f t="shared" si="47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8"/>
        <v>3.9408866995073892E-2</v>
      </c>
      <c r="MJ19" s="158">
        <f t="shared" si="49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50"/>
        <v>3.9408866995073892E-2</v>
      </c>
      <c r="MR19" s="158">
        <f t="shared" si="51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2"/>
        <v>3.9408866995073892E-2</v>
      </c>
      <c r="MZ19" s="158">
        <f t="shared" si="53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4"/>
        <v>3.9408866995073892E-2</v>
      </c>
      <c r="NH19" s="158">
        <f t="shared" si="55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6"/>
        <v>3.9408866995073892E-2</v>
      </c>
      <c r="NP19" s="158">
        <f t="shared" si="57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8"/>
        <v>3.9408866995073892E-2</v>
      </c>
      <c r="NX19" s="158">
        <f t="shared" si="59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60"/>
        <v>3.9408866995073892E-2</v>
      </c>
      <c r="OF19" s="158">
        <f t="shared" si="61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2"/>
        <v>3.9408866995073892E-2</v>
      </c>
      <c r="ON19" s="158">
        <f t="shared" si="63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4"/>
        <v>3.9408866995073892E-2</v>
      </c>
      <c r="OV19" s="158">
        <f t="shared" si="65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6"/>
        <v>3.9408866995073892E-2</v>
      </c>
      <c r="PD19" s="158">
        <f t="shared" si="67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8"/>
        <v>3.9408866995073892E-2</v>
      </c>
      <c r="PL19" s="158">
        <f t="shared" si="69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70"/>
        <v>3.9408866995073892E-2</v>
      </c>
      <c r="PT19" s="158">
        <f t="shared" si="71"/>
        <v>0</v>
      </c>
      <c r="PV19" s="157" t="s">
        <v>34</v>
      </c>
      <c r="PW19" s="157">
        <v>203</v>
      </c>
      <c r="PX19" s="157">
        <v>0</v>
      </c>
      <c r="PY19" s="157">
        <v>0</v>
      </c>
      <c r="PZ19" s="157">
        <v>203</v>
      </c>
      <c r="QA19" s="158">
        <v>0</v>
      </c>
      <c r="QB19" s="158"/>
    </row>
    <row r="20" spans="1:444" ht="15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0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1"/>
        <v>0</v>
      </c>
      <c r="Y20" s="2" t="s">
        <v>35</v>
      </c>
      <c r="Z20" s="2">
        <v>30</v>
      </c>
      <c r="AA20" s="2">
        <v>3</v>
      </c>
      <c r="AB20" s="2">
        <v>22</v>
      </c>
      <c r="AC20" s="2">
        <v>5</v>
      </c>
      <c r="AD20" s="4">
        <v>0.1</v>
      </c>
      <c r="AE20" s="4">
        <f t="shared" si="2"/>
        <v>0</v>
      </c>
      <c r="AG20" s="2" t="s">
        <v>35</v>
      </c>
      <c r="AH20" s="2">
        <v>48</v>
      </c>
      <c r="AI20" s="2">
        <v>21</v>
      </c>
      <c r="AJ20" s="2">
        <v>22</v>
      </c>
      <c r="AK20" s="2">
        <v>5</v>
      </c>
      <c r="AL20" s="4">
        <v>0.44</v>
      </c>
      <c r="AM20" s="4">
        <f t="shared" si="3"/>
        <v>0.33999999999999997</v>
      </c>
      <c r="AO20" t="s">
        <v>35</v>
      </c>
      <c r="AP20">
        <v>48</v>
      </c>
      <c r="AQ20">
        <v>21</v>
      </c>
      <c r="AR20">
        <v>22</v>
      </c>
      <c r="AS20">
        <v>5</v>
      </c>
      <c r="AT20" s="108">
        <v>0.44</v>
      </c>
      <c r="AU20" s="4">
        <f t="shared" si="4"/>
        <v>0</v>
      </c>
      <c r="AW20" s="2" t="s">
        <v>35</v>
      </c>
      <c r="AX20" s="2">
        <v>48</v>
      </c>
      <c r="AY20" s="2">
        <v>21</v>
      </c>
      <c r="AZ20" s="2">
        <v>22</v>
      </c>
      <c r="BA20" s="2">
        <v>5</v>
      </c>
      <c r="BB20" s="4">
        <v>0.44</v>
      </c>
      <c r="BC20" s="4">
        <f t="shared" si="5"/>
        <v>0</v>
      </c>
      <c r="BE20" s="2" t="s">
        <v>35</v>
      </c>
      <c r="BF20" s="2">
        <v>48</v>
      </c>
      <c r="BG20" s="2">
        <v>21</v>
      </c>
      <c r="BH20" s="2">
        <v>22</v>
      </c>
      <c r="BI20" s="2">
        <v>5</v>
      </c>
      <c r="BJ20" s="4">
        <v>0.44</v>
      </c>
      <c r="BK20" s="4">
        <f t="shared" si="6"/>
        <v>0</v>
      </c>
      <c r="BM20" s="2" t="s">
        <v>35</v>
      </c>
      <c r="BN20" s="2">
        <v>48</v>
      </c>
      <c r="BO20" s="2">
        <v>21</v>
      </c>
      <c r="BP20" s="2">
        <v>22</v>
      </c>
      <c r="BQ20" s="2">
        <v>5</v>
      </c>
      <c r="BR20" s="4">
        <v>0.44</v>
      </c>
      <c r="BS20" s="4">
        <f t="shared" si="7"/>
        <v>0</v>
      </c>
      <c r="BU20" s="2" t="s">
        <v>35</v>
      </c>
      <c r="BV20" s="2">
        <v>48</v>
      </c>
      <c r="BW20" s="2">
        <v>21</v>
      </c>
      <c r="BX20" s="2">
        <v>22</v>
      </c>
      <c r="BY20" s="2">
        <v>5</v>
      </c>
      <c r="BZ20" s="4">
        <f t="shared" si="72"/>
        <v>0.4375</v>
      </c>
      <c r="CA20" s="4">
        <f t="shared" si="8"/>
        <v>-2.5000000000000022E-3</v>
      </c>
      <c r="CC20" s="2" t="s">
        <v>35</v>
      </c>
      <c r="CD20" s="2">
        <v>48</v>
      </c>
      <c r="CE20" s="2">
        <v>21</v>
      </c>
      <c r="CF20" s="2">
        <v>22</v>
      </c>
      <c r="CG20" s="2">
        <v>5</v>
      </c>
      <c r="CH20" s="4">
        <v>0.44</v>
      </c>
      <c r="CI20" s="4">
        <f t="shared" si="9"/>
        <v>2.5000000000000022E-3</v>
      </c>
      <c r="CJ20" s="4"/>
      <c r="CK20" s="2" t="s">
        <v>35</v>
      </c>
      <c r="CL20" s="2">
        <v>48</v>
      </c>
      <c r="CM20" s="2">
        <v>21</v>
      </c>
      <c r="CN20" s="2">
        <v>22</v>
      </c>
      <c r="CO20" s="2">
        <v>5</v>
      </c>
      <c r="CP20" s="4">
        <v>0.44</v>
      </c>
      <c r="CQ20" s="4">
        <f t="shared" si="10"/>
        <v>0</v>
      </c>
      <c r="CS20" s="2" t="s">
        <v>35</v>
      </c>
      <c r="CT20" s="2">
        <v>48</v>
      </c>
      <c r="CU20" s="2">
        <v>21</v>
      </c>
      <c r="CV20" s="2">
        <v>22</v>
      </c>
      <c r="CW20" s="2">
        <v>5</v>
      </c>
      <c r="CX20" s="4">
        <v>0.44</v>
      </c>
      <c r="CY20" s="4">
        <f t="shared" si="11"/>
        <v>0</v>
      </c>
      <c r="DA20" s="2" t="s">
        <v>35</v>
      </c>
      <c r="DB20" s="2">
        <v>48</v>
      </c>
      <c r="DC20" s="2">
        <v>21</v>
      </c>
      <c r="DD20" s="2">
        <v>22</v>
      </c>
      <c r="DE20" s="2">
        <v>5</v>
      </c>
      <c r="DF20" s="4">
        <v>0.44</v>
      </c>
      <c r="DG20" s="4">
        <f t="shared" si="12"/>
        <v>0</v>
      </c>
      <c r="DI20" s="2" t="s">
        <v>35</v>
      </c>
      <c r="DJ20" s="2">
        <v>48</v>
      </c>
      <c r="DK20" s="2">
        <v>21</v>
      </c>
      <c r="DL20" s="2">
        <v>22</v>
      </c>
      <c r="DM20" s="2">
        <v>5</v>
      </c>
      <c r="DN20" s="4">
        <v>0.44</v>
      </c>
      <c r="DO20" s="4">
        <f t="shared" si="13"/>
        <v>0</v>
      </c>
      <c r="DQ20" s="2" t="s">
        <v>35</v>
      </c>
      <c r="DR20" s="2">
        <v>48</v>
      </c>
      <c r="DS20" s="2">
        <v>21</v>
      </c>
      <c r="DT20" s="2">
        <v>22</v>
      </c>
      <c r="DU20" s="2">
        <v>5</v>
      </c>
      <c r="DV20" s="4">
        <v>0.44</v>
      </c>
      <c r="DW20" s="4">
        <f t="shared" si="14"/>
        <v>0</v>
      </c>
      <c r="DY20" s="2" t="s">
        <v>35</v>
      </c>
      <c r="DZ20" s="2">
        <v>48</v>
      </c>
      <c r="EA20" s="2">
        <v>21</v>
      </c>
      <c r="EB20" s="2">
        <v>22</v>
      </c>
      <c r="EC20" s="2">
        <v>5</v>
      </c>
      <c r="ED20" s="4">
        <v>0.44</v>
      </c>
      <c r="EE20" s="4">
        <f t="shared" si="15"/>
        <v>0</v>
      </c>
      <c r="EG20" s="2" t="s">
        <v>35</v>
      </c>
      <c r="EH20" s="2">
        <v>48</v>
      </c>
      <c r="EI20" s="2">
        <v>21</v>
      </c>
      <c r="EJ20" s="2">
        <v>22</v>
      </c>
      <c r="EK20" s="2">
        <v>5</v>
      </c>
      <c r="EL20" s="4">
        <f t="shared" si="73"/>
        <v>0.4375</v>
      </c>
      <c r="EM20" s="4">
        <f t="shared" si="16"/>
        <v>-2.5000000000000022E-3</v>
      </c>
      <c r="EO20" s="148" t="s">
        <v>35</v>
      </c>
      <c r="EP20" s="148">
        <v>48</v>
      </c>
      <c r="EQ20" s="148">
        <v>21</v>
      </c>
      <c r="ER20" s="148">
        <v>22</v>
      </c>
      <c r="ES20" s="148">
        <v>5</v>
      </c>
      <c r="ET20" s="149">
        <v>0.44</v>
      </c>
      <c r="EU20" s="149">
        <v>0</v>
      </c>
      <c r="EV20" s="147"/>
      <c r="EW20" s="147" t="s">
        <v>35</v>
      </c>
      <c r="EX20" s="147">
        <v>48</v>
      </c>
      <c r="EY20" s="147">
        <v>21</v>
      </c>
      <c r="EZ20" s="147">
        <v>22</v>
      </c>
      <c r="FA20" s="147">
        <v>5</v>
      </c>
      <c r="FB20" s="152">
        <v>0.44</v>
      </c>
      <c r="FC20" s="149">
        <v>0</v>
      </c>
      <c r="FD20" s="139"/>
      <c r="FE20" s="156" t="s">
        <v>35</v>
      </c>
      <c r="FF20" s="156">
        <v>48</v>
      </c>
      <c r="FG20" s="156">
        <v>21</v>
      </c>
      <c r="FH20" s="156">
        <v>22</v>
      </c>
      <c r="FI20" s="156">
        <v>5</v>
      </c>
      <c r="FJ20" s="162">
        <v>0.44</v>
      </c>
      <c r="FK20" s="158">
        <f t="shared" si="17"/>
        <v>0</v>
      </c>
      <c r="FL20" s="157"/>
      <c r="FM20" s="156" t="s">
        <v>35</v>
      </c>
      <c r="FN20" s="156">
        <v>48</v>
      </c>
      <c r="FO20" s="156">
        <v>21</v>
      </c>
      <c r="FP20" s="156">
        <v>22</v>
      </c>
      <c r="FQ20" s="156">
        <v>5</v>
      </c>
      <c r="FR20" s="162">
        <v>0.44</v>
      </c>
      <c r="FS20" s="158">
        <f t="shared" si="18"/>
        <v>0</v>
      </c>
      <c r="FT20" s="157"/>
      <c r="FU20" s="156" t="s">
        <v>35</v>
      </c>
      <c r="FV20" s="156">
        <v>48</v>
      </c>
      <c r="FW20" s="156">
        <v>21</v>
      </c>
      <c r="FX20" s="156">
        <v>22</v>
      </c>
      <c r="FY20" s="156">
        <v>5</v>
      </c>
      <c r="FZ20" s="162">
        <v>0.44</v>
      </c>
      <c r="GA20" s="158">
        <f t="shared" si="74"/>
        <v>0</v>
      </c>
      <c r="GB20" s="157"/>
      <c r="GC20" s="156" t="s">
        <v>35</v>
      </c>
      <c r="GD20" s="156">
        <v>48</v>
      </c>
      <c r="GE20" s="156">
        <v>21</v>
      </c>
      <c r="GF20" s="156">
        <v>22</v>
      </c>
      <c r="GG20" s="156">
        <v>5</v>
      </c>
      <c r="GH20" s="162">
        <v>0.44</v>
      </c>
      <c r="GI20" s="158">
        <f t="shared" si="20"/>
        <v>0</v>
      </c>
      <c r="GJ20" s="157"/>
      <c r="GK20" s="156" t="s">
        <v>35</v>
      </c>
      <c r="GL20" s="156">
        <v>48</v>
      </c>
      <c r="GM20" s="156">
        <v>21</v>
      </c>
      <c r="GN20" s="156">
        <v>22</v>
      </c>
      <c r="GO20" s="156">
        <v>5</v>
      </c>
      <c r="GP20" s="162">
        <v>0.44</v>
      </c>
      <c r="GQ20" s="158">
        <f t="shared" si="21"/>
        <v>0</v>
      </c>
      <c r="GR20" s="157"/>
      <c r="GS20" s="156" t="s">
        <v>35</v>
      </c>
      <c r="GT20" s="156">
        <v>48</v>
      </c>
      <c r="GU20" s="156">
        <v>21</v>
      </c>
      <c r="GV20" s="156">
        <v>22</v>
      </c>
      <c r="GW20" s="156">
        <v>5</v>
      </c>
      <c r="GX20" s="162">
        <v>0.44</v>
      </c>
      <c r="GY20" s="158">
        <f t="shared" si="22"/>
        <v>0</v>
      </c>
      <c r="GZ20" s="157"/>
      <c r="HA20" s="156" t="s">
        <v>35</v>
      </c>
      <c r="HB20" s="156">
        <v>48</v>
      </c>
      <c r="HC20" s="156">
        <v>21</v>
      </c>
      <c r="HD20" s="156">
        <v>22</v>
      </c>
      <c r="HE20" s="156">
        <v>5</v>
      </c>
      <c r="HF20" s="162">
        <v>0.44</v>
      </c>
      <c r="HG20" s="158">
        <f t="shared" si="23"/>
        <v>0</v>
      </c>
      <c r="HH20" s="157"/>
      <c r="HI20" s="157"/>
      <c r="HJ20" s="157"/>
      <c r="HK20" s="157"/>
      <c r="HL20" s="157"/>
      <c r="HM20" s="157"/>
      <c r="HN20" s="158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8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 t="s">
        <v>35</v>
      </c>
      <c r="IM20" s="157">
        <v>48</v>
      </c>
      <c r="IN20" s="157">
        <v>21</v>
      </c>
      <c r="IO20" s="157">
        <v>22</v>
      </c>
      <c r="IP20" s="157">
        <v>5</v>
      </c>
      <c r="IQ20" s="158">
        <f t="shared" si="24"/>
        <v>0.4375</v>
      </c>
      <c r="IR20" s="158">
        <f t="shared" si="25"/>
        <v>-2.5000000000000022E-3</v>
      </c>
      <c r="IS20" s="157"/>
      <c r="IT20" s="157" t="s">
        <v>35</v>
      </c>
      <c r="IU20" s="157">
        <v>48</v>
      </c>
      <c r="IV20" s="157">
        <v>21</v>
      </c>
      <c r="IW20" s="157">
        <v>22</v>
      </c>
      <c r="IX20" s="157">
        <v>5</v>
      </c>
      <c r="IY20" s="158">
        <f t="shared" si="26"/>
        <v>0.4375</v>
      </c>
      <c r="IZ20" s="158">
        <f t="shared" si="27"/>
        <v>0</v>
      </c>
      <c r="JA20" s="157"/>
      <c r="JB20" s="157" t="s">
        <v>35</v>
      </c>
      <c r="JC20" s="157">
        <v>48</v>
      </c>
      <c r="JD20" s="157">
        <v>21</v>
      </c>
      <c r="JE20" s="157">
        <v>22</v>
      </c>
      <c r="JF20" s="157">
        <v>5</v>
      </c>
      <c r="JG20" s="158">
        <f t="shared" si="28"/>
        <v>0.4375</v>
      </c>
      <c r="JH20" s="158">
        <f t="shared" si="29"/>
        <v>0</v>
      </c>
      <c r="JJ20" t="s">
        <v>35</v>
      </c>
      <c r="JK20">
        <v>48</v>
      </c>
      <c r="JL20">
        <v>21</v>
      </c>
      <c r="JM20">
        <v>22</v>
      </c>
      <c r="JN20">
        <v>5</v>
      </c>
      <c r="JO20" s="162">
        <f t="shared" si="30"/>
        <v>0.4375</v>
      </c>
      <c r="JP20" s="158">
        <f t="shared" si="31"/>
        <v>0</v>
      </c>
      <c r="JR20" s="157" t="s">
        <v>35</v>
      </c>
      <c r="JS20" s="157">
        <v>48</v>
      </c>
      <c r="JT20" s="157">
        <v>21</v>
      </c>
      <c r="JU20" s="157">
        <v>22</v>
      </c>
      <c r="JV20" s="157">
        <v>5</v>
      </c>
      <c r="JW20" s="158">
        <f t="shared" si="32"/>
        <v>0.4375</v>
      </c>
      <c r="JX20" s="158">
        <f t="shared" si="33"/>
        <v>0</v>
      </c>
      <c r="JY20" s="158"/>
      <c r="JZ20" s="157" t="s">
        <v>35</v>
      </c>
      <c r="KA20" s="157">
        <v>48</v>
      </c>
      <c r="KB20" s="157">
        <v>21</v>
      </c>
      <c r="KC20" s="157">
        <v>22</v>
      </c>
      <c r="KD20" s="157">
        <v>5</v>
      </c>
      <c r="KE20" s="158">
        <f t="shared" si="34"/>
        <v>0.4375</v>
      </c>
      <c r="KF20" s="158">
        <f t="shared" si="35"/>
        <v>0</v>
      </c>
      <c r="KH20" s="157" t="s">
        <v>35</v>
      </c>
      <c r="KI20" s="157">
        <v>48</v>
      </c>
      <c r="KJ20" s="157">
        <v>21</v>
      </c>
      <c r="KK20" s="157">
        <v>22</v>
      </c>
      <c r="KL20" s="157">
        <v>5</v>
      </c>
      <c r="KM20" s="158">
        <f t="shared" si="36"/>
        <v>0.4375</v>
      </c>
      <c r="KN20" s="158">
        <f t="shared" si="37"/>
        <v>0</v>
      </c>
      <c r="KP20" s="157" t="s">
        <v>35</v>
      </c>
      <c r="KQ20" s="157">
        <v>48</v>
      </c>
      <c r="KR20" s="157">
        <v>21</v>
      </c>
      <c r="KS20" s="157">
        <v>22</v>
      </c>
      <c r="KT20" s="157">
        <v>5</v>
      </c>
      <c r="KU20" s="158">
        <f t="shared" si="38"/>
        <v>0.4375</v>
      </c>
      <c r="KV20" s="158">
        <f t="shared" si="39"/>
        <v>0</v>
      </c>
      <c r="KX20" s="157" t="s">
        <v>35</v>
      </c>
      <c r="KY20" s="157">
        <v>48</v>
      </c>
      <c r="KZ20" s="157">
        <v>21</v>
      </c>
      <c r="LA20" s="157">
        <v>22</v>
      </c>
      <c r="LB20" s="157">
        <v>5</v>
      </c>
      <c r="LC20" s="158">
        <f t="shared" si="40"/>
        <v>0.4375</v>
      </c>
      <c r="LD20" s="158">
        <f t="shared" si="41"/>
        <v>0</v>
      </c>
      <c r="LF20" s="157" t="s">
        <v>35</v>
      </c>
      <c r="LG20" s="157">
        <v>48</v>
      </c>
      <c r="LH20" s="157">
        <v>21</v>
      </c>
      <c r="LI20" s="157">
        <v>22</v>
      </c>
      <c r="LJ20" s="157">
        <v>5</v>
      </c>
      <c r="LK20" s="158">
        <f t="shared" si="42"/>
        <v>0.4375</v>
      </c>
      <c r="LL20" s="158">
        <f t="shared" si="43"/>
        <v>0</v>
      </c>
      <c r="LN20" s="157" t="s">
        <v>35</v>
      </c>
      <c r="LO20" s="157">
        <v>48</v>
      </c>
      <c r="LP20" s="157">
        <v>21</v>
      </c>
      <c r="LQ20" s="157">
        <v>22</v>
      </c>
      <c r="LR20" s="157">
        <v>5</v>
      </c>
      <c r="LS20" s="158">
        <f t="shared" si="44"/>
        <v>0.4375</v>
      </c>
      <c r="LT20" s="158">
        <f t="shared" si="45"/>
        <v>0</v>
      </c>
      <c r="LV20" s="157" t="s">
        <v>35</v>
      </c>
      <c r="LW20" s="157">
        <v>48</v>
      </c>
      <c r="LX20" s="157">
        <v>21</v>
      </c>
      <c r="LY20" s="157">
        <v>22</v>
      </c>
      <c r="LZ20" s="157">
        <v>5</v>
      </c>
      <c r="MA20" s="158">
        <f t="shared" si="46"/>
        <v>0.4375</v>
      </c>
      <c r="MB20" s="158">
        <f t="shared" si="47"/>
        <v>0</v>
      </c>
      <c r="MD20" s="157" t="s">
        <v>35</v>
      </c>
      <c r="ME20" s="157">
        <v>48</v>
      </c>
      <c r="MF20" s="157">
        <v>21</v>
      </c>
      <c r="MG20" s="157">
        <v>22</v>
      </c>
      <c r="MH20" s="157">
        <v>5</v>
      </c>
      <c r="MI20" s="158">
        <f t="shared" si="48"/>
        <v>0.4375</v>
      </c>
      <c r="MJ20" s="158">
        <f t="shared" si="49"/>
        <v>0</v>
      </c>
      <c r="ML20" s="157" t="s">
        <v>35</v>
      </c>
      <c r="MM20" s="157">
        <v>48</v>
      </c>
      <c r="MN20" s="157">
        <v>21</v>
      </c>
      <c r="MO20" s="157">
        <v>22</v>
      </c>
      <c r="MP20" s="157">
        <v>5</v>
      </c>
      <c r="MQ20" s="158">
        <f t="shared" si="50"/>
        <v>0.4375</v>
      </c>
      <c r="MR20" s="158">
        <f t="shared" si="51"/>
        <v>0</v>
      </c>
      <c r="MT20" s="157" t="s">
        <v>35</v>
      </c>
      <c r="MU20" s="157">
        <v>48</v>
      </c>
      <c r="MV20" s="157">
        <v>21</v>
      </c>
      <c r="MW20" s="157">
        <v>22</v>
      </c>
      <c r="MX20" s="157">
        <v>5</v>
      </c>
      <c r="MY20" s="158">
        <f t="shared" si="52"/>
        <v>0.4375</v>
      </c>
      <c r="MZ20" s="158">
        <f t="shared" si="53"/>
        <v>0</v>
      </c>
      <c r="NB20" s="157" t="s">
        <v>35</v>
      </c>
      <c r="NC20" s="157">
        <v>48</v>
      </c>
      <c r="ND20" s="157">
        <v>21</v>
      </c>
      <c r="NE20" s="157">
        <v>22</v>
      </c>
      <c r="NF20" s="157">
        <v>5</v>
      </c>
      <c r="NG20" s="158">
        <f t="shared" si="54"/>
        <v>0.4375</v>
      </c>
      <c r="NH20" s="158">
        <f t="shared" si="55"/>
        <v>0</v>
      </c>
      <c r="NJ20" s="157" t="s">
        <v>35</v>
      </c>
      <c r="NK20" s="157">
        <v>48</v>
      </c>
      <c r="NL20" s="157">
        <v>21</v>
      </c>
      <c r="NM20" s="157">
        <v>22</v>
      </c>
      <c r="NN20" s="157">
        <v>5</v>
      </c>
      <c r="NO20" s="158">
        <f t="shared" si="56"/>
        <v>0.4375</v>
      </c>
      <c r="NP20" s="158">
        <f t="shared" si="57"/>
        <v>0</v>
      </c>
      <c r="NR20" s="157" t="s">
        <v>35</v>
      </c>
      <c r="NS20" s="157">
        <v>48</v>
      </c>
      <c r="NT20" s="157">
        <v>21</v>
      </c>
      <c r="NU20" s="157">
        <v>22</v>
      </c>
      <c r="NV20" s="157">
        <v>5</v>
      </c>
      <c r="NW20" s="158">
        <f t="shared" si="58"/>
        <v>0.4375</v>
      </c>
      <c r="NX20" s="158">
        <f t="shared" si="59"/>
        <v>0</v>
      </c>
      <c r="NZ20" s="157" t="s">
        <v>35</v>
      </c>
      <c r="OA20" s="157">
        <v>48</v>
      </c>
      <c r="OB20" s="157">
        <v>21</v>
      </c>
      <c r="OC20" s="157">
        <v>22</v>
      </c>
      <c r="OD20" s="157">
        <v>5</v>
      </c>
      <c r="OE20" s="158">
        <f t="shared" si="60"/>
        <v>0.4375</v>
      </c>
      <c r="OF20" s="158">
        <f t="shared" si="61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2"/>
        <v>0.4375</v>
      </c>
      <c r="ON20" s="158">
        <f t="shared" si="63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4"/>
        <v>0.4375</v>
      </c>
      <c r="OV20" s="158">
        <f t="shared" si="65"/>
        <v>0</v>
      </c>
      <c r="OX20" s="157" t="s">
        <v>35</v>
      </c>
      <c r="OY20" s="157">
        <v>48</v>
      </c>
      <c r="OZ20" s="157">
        <v>21</v>
      </c>
      <c r="PA20" s="157">
        <v>22</v>
      </c>
      <c r="PB20" s="157">
        <v>5</v>
      </c>
      <c r="PC20" s="158">
        <f t="shared" si="66"/>
        <v>0.4375</v>
      </c>
      <c r="PD20" s="158">
        <f t="shared" si="67"/>
        <v>0</v>
      </c>
      <c r="PF20" s="157" t="s">
        <v>35</v>
      </c>
      <c r="PG20" s="157">
        <v>48</v>
      </c>
      <c r="PH20" s="157">
        <v>21</v>
      </c>
      <c r="PI20" s="157">
        <v>22</v>
      </c>
      <c r="PJ20" s="157">
        <v>5</v>
      </c>
      <c r="PK20" s="158">
        <f t="shared" si="68"/>
        <v>0.4375</v>
      </c>
      <c r="PL20" s="158">
        <f t="shared" si="69"/>
        <v>0</v>
      </c>
      <c r="PN20" s="157" t="s">
        <v>35</v>
      </c>
      <c r="PO20" s="157">
        <v>48</v>
      </c>
      <c r="PP20" s="157">
        <v>21</v>
      </c>
      <c r="PQ20" s="157">
        <v>22</v>
      </c>
      <c r="PR20" s="157">
        <v>5</v>
      </c>
      <c r="PS20" s="158">
        <f t="shared" si="70"/>
        <v>0.4375</v>
      </c>
      <c r="PT20" s="158">
        <f t="shared" si="71"/>
        <v>0</v>
      </c>
      <c r="PV20" s="157" t="s">
        <v>35</v>
      </c>
      <c r="PW20" s="157">
        <v>48</v>
      </c>
      <c r="PX20" s="157">
        <v>0</v>
      </c>
      <c r="PY20" s="157">
        <v>0</v>
      </c>
      <c r="PZ20" s="157">
        <v>48</v>
      </c>
      <c r="QA20" s="158">
        <v>0</v>
      </c>
      <c r="QB20" s="158"/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0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1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3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4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5"/>
        <v>0</v>
      </c>
      <c r="BE21" s="70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v>1</v>
      </c>
      <c r="BK21" s="4">
        <f t="shared" si="6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7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8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9"/>
        <v>0</v>
      </c>
      <c r="CJ21" s="4"/>
      <c r="CK21" s="65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0"/>
        <v>0</v>
      </c>
      <c r="CS21" s="65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1"/>
        <v>0</v>
      </c>
      <c r="DA21" s="114" t="s">
        <v>36</v>
      </c>
      <c r="DB21" s="2">
        <v>14</v>
      </c>
      <c r="DC21" s="2">
        <v>14</v>
      </c>
      <c r="DD21" s="2">
        <v>0</v>
      </c>
      <c r="DE21" s="2">
        <v>0</v>
      </c>
      <c r="DF21" s="4">
        <f>DC21/DB21</f>
        <v>1</v>
      </c>
      <c r="DG21" s="4">
        <f t="shared" si="12"/>
        <v>0</v>
      </c>
      <c r="DI21" s="2" t="s">
        <v>36</v>
      </c>
      <c r="DJ21" s="2">
        <v>65</v>
      </c>
      <c r="DK21" s="2">
        <v>23</v>
      </c>
      <c r="DL21" s="8">
        <v>2</v>
      </c>
      <c r="DM21" s="8">
        <v>40</v>
      </c>
      <c r="DN21" s="4">
        <f>DK21/DJ21</f>
        <v>0.35384615384615387</v>
      </c>
      <c r="DO21" s="4">
        <f t="shared" si="13"/>
        <v>-0.64615384615384608</v>
      </c>
      <c r="DP21" s="2" t="s">
        <v>119</v>
      </c>
      <c r="DQ21" s="2" t="s">
        <v>36</v>
      </c>
      <c r="DR21" s="2">
        <v>65</v>
      </c>
      <c r="DS21" s="2">
        <v>23</v>
      </c>
      <c r="DT21" s="2">
        <v>2</v>
      </c>
      <c r="DU21" s="2">
        <v>40</v>
      </c>
      <c r="DV21" s="4">
        <v>0.35</v>
      </c>
      <c r="DW21" s="4">
        <f t="shared" si="14"/>
        <v>-3.846153846153888E-3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v>0.35</v>
      </c>
      <c r="EE21" s="4">
        <f t="shared" si="15"/>
        <v>0</v>
      </c>
      <c r="EF21" s="2" t="s">
        <v>119</v>
      </c>
      <c r="EG21" s="65" t="s">
        <v>36</v>
      </c>
      <c r="EH21" s="2">
        <v>25</v>
      </c>
      <c r="EI21" s="2">
        <v>23</v>
      </c>
      <c r="EJ21" s="8">
        <v>2</v>
      </c>
      <c r="EK21" s="8">
        <v>0</v>
      </c>
      <c r="EL21" s="4">
        <v>0.35</v>
      </c>
      <c r="EM21" s="4">
        <f t="shared" si="16"/>
        <v>0</v>
      </c>
      <c r="EO21" s="148" t="s">
        <v>36</v>
      </c>
      <c r="EP21" s="148">
        <v>65</v>
      </c>
      <c r="EQ21" s="148">
        <v>23</v>
      </c>
      <c r="ER21" s="150">
        <v>2</v>
      </c>
      <c r="ES21" s="150">
        <v>40</v>
      </c>
      <c r="ET21" s="149">
        <v>0.35</v>
      </c>
      <c r="EU21" s="149">
        <v>0</v>
      </c>
      <c r="EV21" s="147"/>
      <c r="EW21" s="147" t="s">
        <v>36</v>
      </c>
      <c r="EX21" s="147">
        <v>65</v>
      </c>
      <c r="EY21" s="147">
        <v>23</v>
      </c>
      <c r="EZ21" s="155">
        <v>2</v>
      </c>
      <c r="FA21" s="155">
        <v>40</v>
      </c>
      <c r="FB21" s="152">
        <v>0.35</v>
      </c>
      <c r="FC21" s="149">
        <v>0</v>
      </c>
      <c r="FD21" s="139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7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8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74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20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1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2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3"/>
        <v>0</v>
      </c>
      <c r="HH21" s="157"/>
      <c r="HI21" s="157"/>
      <c r="HJ21" s="157"/>
      <c r="HK21" s="157"/>
      <c r="HL21" s="157"/>
      <c r="HM21" s="157"/>
      <c r="HN21" s="158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8"/>
      <c r="IC21" s="157"/>
      <c r="ID21" s="157"/>
      <c r="IE21" s="157"/>
      <c r="IF21" s="157"/>
      <c r="IG21" s="157"/>
      <c r="IH21" s="157"/>
      <c r="II21" s="157"/>
      <c r="IJ21" s="157"/>
      <c r="IK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4"/>
        <v>0.92</v>
      </c>
      <c r="IR21" s="158">
        <f t="shared" si="25"/>
        <v>0.57000000000000006</v>
      </c>
      <c r="IS21" s="157"/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6"/>
        <v>0.88</v>
      </c>
      <c r="IZ21" s="158">
        <f t="shared" si="27"/>
        <v>-4.0000000000000036E-2</v>
      </c>
      <c r="JA21" s="157"/>
      <c r="JB21" s="163" t="s">
        <v>36</v>
      </c>
      <c r="JC21" s="156">
        <v>25</v>
      </c>
      <c r="JD21" s="156">
        <v>22</v>
      </c>
      <c r="JE21" s="156">
        <v>3</v>
      </c>
      <c r="JF21" s="156">
        <v>0</v>
      </c>
      <c r="JG21" s="158">
        <f t="shared" si="28"/>
        <v>0.88</v>
      </c>
      <c r="JH21" s="158">
        <f t="shared" si="29"/>
        <v>0</v>
      </c>
      <c r="JJ21" s="163" t="s">
        <v>36</v>
      </c>
      <c r="JK21" s="156">
        <v>25</v>
      </c>
      <c r="JL21" s="156">
        <v>22</v>
      </c>
      <c r="JM21" s="156">
        <v>3</v>
      </c>
      <c r="JN21" s="156">
        <v>0</v>
      </c>
      <c r="JO21" s="162">
        <f t="shared" si="30"/>
        <v>0.88</v>
      </c>
      <c r="JP21" s="158">
        <f t="shared" si="31"/>
        <v>0</v>
      </c>
      <c r="JR21" s="163" t="s">
        <v>36</v>
      </c>
      <c r="JS21" s="156">
        <v>25</v>
      </c>
      <c r="JT21" s="156">
        <v>22</v>
      </c>
      <c r="JU21" s="156">
        <v>3</v>
      </c>
      <c r="JV21" s="156">
        <v>0</v>
      </c>
      <c r="JW21" s="158">
        <f t="shared" si="32"/>
        <v>0.88</v>
      </c>
      <c r="JX21" s="158">
        <f t="shared" si="33"/>
        <v>0</v>
      </c>
      <c r="JY21" s="158"/>
      <c r="JZ21" s="163" t="s">
        <v>36</v>
      </c>
      <c r="KA21" s="156">
        <v>25</v>
      </c>
      <c r="KB21" s="156">
        <v>22</v>
      </c>
      <c r="KC21" s="157">
        <v>3</v>
      </c>
      <c r="KD21" s="157">
        <v>0</v>
      </c>
      <c r="KE21" s="158">
        <f t="shared" si="34"/>
        <v>0.88</v>
      </c>
      <c r="KF21" s="158">
        <f t="shared" si="35"/>
        <v>0</v>
      </c>
      <c r="KH21" s="163" t="s">
        <v>36</v>
      </c>
      <c r="KI21" s="156">
        <v>25</v>
      </c>
      <c r="KJ21" s="156">
        <v>22</v>
      </c>
      <c r="KK21" s="157">
        <v>3</v>
      </c>
      <c r="KL21" s="157">
        <v>0</v>
      </c>
      <c r="KM21" s="158">
        <f t="shared" si="36"/>
        <v>0.88</v>
      </c>
      <c r="KN21" s="158">
        <f t="shared" si="37"/>
        <v>0</v>
      </c>
      <c r="KP21" s="163" t="s">
        <v>36</v>
      </c>
      <c r="KQ21" s="156">
        <v>25</v>
      </c>
      <c r="KR21" s="156">
        <v>22</v>
      </c>
      <c r="KS21" s="157">
        <v>3</v>
      </c>
      <c r="KT21" s="157">
        <v>0</v>
      </c>
      <c r="KU21" s="158">
        <f t="shared" si="38"/>
        <v>0.88</v>
      </c>
      <c r="KV21" s="158">
        <f t="shared" si="39"/>
        <v>0</v>
      </c>
      <c r="KX21" s="163" t="s">
        <v>36</v>
      </c>
      <c r="KY21" s="156">
        <v>25</v>
      </c>
      <c r="KZ21" s="156">
        <v>22</v>
      </c>
      <c r="LA21" s="157">
        <v>3</v>
      </c>
      <c r="LB21" s="157">
        <v>0</v>
      </c>
      <c r="LC21" s="158">
        <f t="shared" si="40"/>
        <v>0.88</v>
      </c>
      <c r="LD21" s="158">
        <f t="shared" si="41"/>
        <v>0</v>
      </c>
      <c r="LF21" s="163" t="s">
        <v>36</v>
      </c>
      <c r="LG21" s="156">
        <v>25</v>
      </c>
      <c r="LH21" s="156">
        <v>22</v>
      </c>
      <c r="LI21" s="157">
        <v>3</v>
      </c>
      <c r="LJ21" s="157">
        <v>0</v>
      </c>
      <c r="LK21" s="158">
        <f t="shared" si="42"/>
        <v>0.88</v>
      </c>
      <c r="LL21" s="158">
        <f t="shared" si="43"/>
        <v>0</v>
      </c>
      <c r="LN21" s="163" t="s">
        <v>36</v>
      </c>
      <c r="LO21" s="156">
        <v>25</v>
      </c>
      <c r="LP21" s="156">
        <v>22</v>
      </c>
      <c r="LQ21" s="157">
        <v>3</v>
      </c>
      <c r="LR21" s="157">
        <v>0</v>
      </c>
      <c r="LS21" s="158">
        <f t="shared" si="44"/>
        <v>0.88</v>
      </c>
      <c r="LT21" s="158">
        <f t="shared" si="45"/>
        <v>0</v>
      </c>
      <c r="LV21" s="163" t="s">
        <v>36</v>
      </c>
      <c r="LW21" s="156">
        <v>25</v>
      </c>
      <c r="LX21" s="156">
        <v>22</v>
      </c>
      <c r="LY21" s="157">
        <v>3</v>
      </c>
      <c r="LZ21" s="157">
        <v>0</v>
      </c>
      <c r="MA21" s="158">
        <f t="shared" si="46"/>
        <v>0.88</v>
      </c>
      <c r="MB21" s="158">
        <f t="shared" si="47"/>
        <v>0</v>
      </c>
      <c r="MD21" s="163" t="s">
        <v>36</v>
      </c>
      <c r="ME21" s="156">
        <v>25</v>
      </c>
      <c r="MF21" s="156">
        <v>22</v>
      </c>
      <c r="MG21" s="157">
        <v>3</v>
      </c>
      <c r="MH21" s="157">
        <v>0</v>
      </c>
      <c r="MI21" s="158">
        <f t="shared" si="48"/>
        <v>0.88</v>
      </c>
      <c r="MJ21" s="158">
        <f t="shared" si="49"/>
        <v>0</v>
      </c>
      <c r="ML21" s="163" t="s">
        <v>36</v>
      </c>
      <c r="MM21" s="156">
        <v>25</v>
      </c>
      <c r="MN21" s="156">
        <v>22</v>
      </c>
      <c r="MO21" s="157">
        <v>3</v>
      </c>
      <c r="MP21" s="157">
        <v>0</v>
      </c>
      <c r="MQ21" s="158">
        <f t="shared" si="50"/>
        <v>0.88</v>
      </c>
      <c r="MR21" s="158">
        <f t="shared" si="51"/>
        <v>0</v>
      </c>
      <c r="MT21" s="163" t="s">
        <v>36</v>
      </c>
      <c r="MU21" s="156">
        <v>25</v>
      </c>
      <c r="MV21" s="156">
        <v>22</v>
      </c>
      <c r="MW21" s="157">
        <v>3</v>
      </c>
      <c r="MX21" s="157">
        <v>0</v>
      </c>
      <c r="MY21" s="158">
        <f t="shared" si="52"/>
        <v>0.88</v>
      </c>
      <c r="MZ21" s="158">
        <f t="shared" si="53"/>
        <v>0</v>
      </c>
      <c r="NB21" s="163" t="s">
        <v>36</v>
      </c>
      <c r="NC21" s="156">
        <v>25</v>
      </c>
      <c r="ND21" s="156">
        <v>22</v>
      </c>
      <c r="NE21" s="157">
        <v>3</v>
      </c>
      <c r="NF21" s="157">
        <v>0</v>
      </c>
      <c r="NG21" s="158">
        <f t="shared" si="54"/>
        <v>0.88</v>
      </c>
      <c r="NH21" s="158">
        <f t="shared" si="55"/>
        <v>0</v>
      </c>
      <c r="NJ21" s="163" t="s">
        <v>36</v>
      </c>
      <c r="NK21" s="156">
        <v>25</v>
      </c>
      <c r="NL21" s="156">
        <v>22</v>
      </c>
      <c r="NM21" s="157">
        <v>3</v>
      </c>
      <c r="NN21" s="157">
        <v>0</v>
      </c>
      <c r="NO21" s="158">
        <f t="shared" si="56"/>
        <v>0.88</v>
      </c>
      <c r="NP21" s="158">
        <f t="shared" si="57"/>
        <v>0</v>
      </c>
      <c r="NR21" s="163" t="s">
        <v>36</v>
      </c>
      <c r="NS21" s="156">
        <v>25</v>
      </c>
      <c r="NT21" s="156">
        <v>22</v>
      </c>
      <c r="NU21" s="157">
        <v>3</v>
      </c>
      <c r="NV21" s="157">
        <v>0</v>
      </c>
      <c r="NW21" s="158">
        <f t="shared" si="58"/>
        <v>0.88</v>
      </c>
      <c r="NX21" s="158">
        <f t="shared" si="59"/>
        <v>0</v>
      </c>
      <c r="NZ21" s="163" t="s">
        <v>36</v>
      </c>
      <c r="OA21" s="156">
        <v>25</v>
      </c>
      <c r="OB21" s="156">
        <v>22</v>
      </c>
      <c r="OC21" s="157">
        <v>3</v>
      </c>
      <c r="OD21" s="157">
        <v>0</v>
      </c>
      <c r="OE21" s="158">
        <f t="shared" si="60"/>
        <v>0.88</v>
      </c>
      <c r="OF21" s="158">
        <f t="shared" si="61"/>
        <v>0</v>
      </c>
      <c r="OH21" s="163" t="s">
        <v>36</v>
      </c>
      <c r="OI21" s="156">
        <v>25</v>
      </c>
      <c r="OJ21" s="156">
        <v>22</v>
      </c>
      <c r="OK21" s="157">
        <v>3</v>
      </c>
      <c r="OL21" s="157">
        <v>0</v>
      </c>
      <c r="OM21" s="158">
        <f t="shared" si="62"/>
        <v>0.88</v>
      </c>
      <c r="ON21" s="158">
        <f t="shared" si="63"/>
        <v>0</v>
      </c>
      <c r="OP21" s="163" t="s">
        <v>36</v>
      </c>
      <c r="OQ21" s="156">
        <v>25</v>
      </c>
      <c r="OR21" s="156">
        <v>22</v>
      </c>
      <c r="OS21" s="157">
        <v>3</v>
      </c>
      <c r="OT21" s="157">
        <v>0</v>
      </c>
      <c r="OU21" s="158">
        <f t="shared" si="64"/>
        <v>0.88</v>
      </c>
      <c r="OV21" s="158">
        <f t="shared" si="65"/>
        <v>0</v>
      </c>
      <c r="OX21" s="163" t="s">
        <v>36</v>
      </c>
      <c r="OY21" s="156">
        <v>25</v>
      </c>
      <c r="OZ21" s="156">
        <v>22</v>
      </c>
      <c r="PA21" s="157">
        <v>3</v>
      </c>
      <c r="PB21" s="157">
        <v>0</v>
      </c>
      <c r="PC21" s="158">
        <f t="shared" si="66"/>
        <v>0.88</v>
      </c>
      <c r="PD21" s="158">
        <f t="shared" si="67"/>
        <v>0</v>
      </c>
      <c r="PF21" s="163" t="s">
        <v>36</v>
      </c>
      <c r="PG21" s="156">
        <v>25</v>
      </c>
      <c r="PH21" s="156">
        <v>22</v>
      </c>
      <c r="PI21" s="157">
        <v>3</v>
      </c>
      <c r="PJ21" s="157">
        <v>0</v>
      </c>
      <c r="PK21" s="158">
        <f t="shared" si="68"/>
        <v>0.88</v>
      </c>
      <c r="PL21" s="158">
        <f t="shared" si="69"/>
        <v>0</v>
      </c>
      <c r="PN21" s="163" t="s">
        <v>36</v>
      </c>
      <c r="PO21" s="156">
        <v>25</v>
      </c>
      <c r="PP21" s="156">
        <v>22</v>
      </c>
      <c r="PQ21" s="157">
        <v>3</v>
      </c>
      <c r="PR21" s="157">
        <v>0</v>
      </c>
      <c r="PS21" s="158">
        <f t="shared" si="70"/>
        <v>0.88</v>
      </c>
      <c r="PT21" s="158">
        <f t="shared" si="71"/>
        <v>0</v>
      </c>
      <c r="PV21" s="163" t="s">
        <v>36</v>
      </c>
      <c r="PW21" s="156">
        <v>67</v>
      </c>
      <c r="PX21" s="156">
        <v>0</v>
      </c>
      <c r="PY21" s="157">
        <v>0</v>
      </c>
      <c r="PZ21" s="157">
        <v>67</v>
      </c>
      <c r="QA21" s="158">
        <v>0</v>
      </c>
      <c r="QB21" s="158"/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0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1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3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4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5"/>
        <v>0</v>
      </c>
      <c r="BE22" s="66" t="s">
        <v>37</v>
      </c>
      <c r="BF22" s="2">
        <v>4</v>
      </c>
      <c r="BG22" s="2">
        <v>4</v>
      </c>
      <c r="BH22" s="2">
        <v>0</v>
      </c>
      <c r="BI22" s="2">
        <v>0</v>
      </c>
      <c r="BJ22" s="4">
        <v>1</v>
      </c>
      <c r="BK22" s="4">
        <f t="shared" si="6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7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J22" s="4"/>
      <c r="CK22" s="65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65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v>1</v>
      </c>
      <c r="EE22" s="4">
        <f t="shared" si="15"/>
        <v>0</v>
      </c>
      <c r="EG22" s="114" t="s">
        <v>37</v>
      </c>
      <c r="EH22" s="2">
        <v>11</v>
      </c>
      <c r="EI22" s="2">
        <v>11</v>
      </c>
      <c r="EJ22" s="2">
        <v>0</v>
      </c>
      <c r="EK22" s="2">
        <v>0</v>
      </c>
      <c r="EL22" s="4">
        <v>1</v>
      </c>
      <c r="EM22" s="4">
        <f t="shared" si="16"/>
        <v>0</v>
      </c>
      <c r="EO22" s="151" t="s">
        <v>37</v>
      </c>
      <c r="EP22" s="148">
        <v>11</v>
      </c>
      <c r="EQ22" s="148">
        <v>11</v>
      </c>
      <c r="ER22" s="148">
        <v>0</v>
      </c>
      <c r="ES22" s="148">
        <v>0</v>
      </c>
      <c r="ET22" s="149">
        <v>1</v>
      </c>
      <c r="EU22" s="149">
        <v>0</v>
      </c>
      <c r="EV22" s="147"/>
      <c r="EW22" s="153" t="s">
        <v>37</v>
      </c>
      <c r="EX22" s="148">
        <v>11</v>
      </c>
      <c r="EY22" s="148">
        <v>11</v>
      </c>
      <c r="EZ22" s="148">
        <v>0</v>
      </c>
      <c r="FA22" s="148">
        <v>0</v>
      </c>
      <c r="FB22" s="149">
        <v>1</v>
      </c>
      <c r="FC22" s="149">
        <v>0</v>
      </c>
      <c r="FD22" s="139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v>1</v>
      </c>
      <c r="FK22" s="158">
        <f t="shared" si="17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v>1</v>
      </c>
      <c r="FS22" s="158">
        <f t="shared" si="18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v>1</v>
      </c>
      <c r="GA22" s="158">
        <f t="shared" si="74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v>1</v>
      </c>
      <c r="GI22" s="158">
        <f t="shared" si="20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v>1</v>
      </c>
      <c r="GQ22" s="158">
        <f t="shared" si="21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v>1</v>
      </c>
      <c r="GY22" s="158">
        <f t="shared" si="22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v>1</v>
      </c>
      <c r="HG22" s="158">
        <f t="shared" si="23"/>
        <v>0</v>
      </c>
      <c r="HH22" s="157"/>
      <c r="HI22" s="157"/>
      <c r="HJ22" s="157"/>
      <c r="HK22" s="157"/>
      <c r="HL22" s="157"/>
      <c r="HM22" s="157"/>
      <c r="HN22" s="158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8"/>
      <c r="IC22" s="157"/>
      <c r="ID22" s="157"/>
      <c r="IE22" s="157"/>
      <c r="IF22" s="157"/>
      <c r="IG22" s="157"/>
      <c r="IH22" s="157"/>
      <c r="II22" s="157"/>
      <c r="IJ22" s="157"/>
      <c r="IK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4"/>
        <v>1</v>
      </c>
      <c r="IR22" s="158">
        <f t="shared" si="25"/>
        <v>0</v>
      </c>
      <c r="IS22" s="157"/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6"/>
        <v>1</v>
      </c>
      <c r="IZ22" s="158">
        <f t="shared" si="27"/>
        <v>0</v>
      </c>
      <c r="JA22" s="157"/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8"/>
        <v>1</v>
      </c>
      <c r="JH22" s="158">
        <f t="shared" si="29"/>
        <v>0</v>
      </c>
      <c r="JJ22" s="163" t="s">
        <v>37</v>
      </c>
      <c r="JK22" s="157">
        <v>11</v>
      </c>
      <c r="JL22" s="157">
        <v>11</v>
      </c>
      <c r="JM22" s="157">
        <v>0</v>
      </c>
      <c r="JN22" s="157">
        <v>0</v>
      </c>
      <c r="JO22" s="162">
        <f t="shared" si="30"/>
        <v>1</v>
      </c>
      <c r="JP22" s="158">
        <f t="shared" si="31"/>
        <v>0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2"/>
        <v>1</v>
      </c>
      <c r="JX22" s="158">
        <f t="shared" si="33"/>
        <v>0</v>
      </c>
      <c r="JY22" s="158"/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4"/>
        <v>1</v>
      </c>
      <c r="KF22" s="158">
        <f t="shared" si="35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6"/>
        <v>1</v>
      </c>
      <c r="KN22" s="158">
        <f t="shared" si="37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8"/>
        <v>1</v>
      </c>
      <c r="KV22" s="158">
        <f t="shared" si="39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40"/>
        <v>1</v>
      </c>
      <c r="LD22" s="158">
        <f t="shared" si="41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2"/>
        <v>1</v>
      </c>
      <c r="LL22" s="158">
        <f t="shared" si="43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4"/>
        <v>1</v>
      </c>
      <c r="LT22" s="158">
        <f t="shared" si="45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6"/>
        <v>1</v>
      </c>
      <c r="MB22" s="158">
        <f t="shared" si="47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8"/>
        <v>1</v>
      </c>
      <c r="MJ22" s="158">
        <f t="shared" si="49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50"/>
        <v>1</v>
      </c>
      <c r="MR22" s="158">
        <f t="shared" si="51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2"/>
        <v>1</v>
      </c>
      <c r="MZ22" s="158">
        <f t="shared" si="53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4"/>
        <v>1</v>
      </c>
      <c r="NH22" s="158">
        <f t="shared" si="55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6"/>
        <v>1</v>
      </c>
      <c r="NP22" s="158">
        <f t="shared" si="57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8"/>
        <v>1</v>
      </c>
      <c r="NX22" s="158">
        <f t="shared" si="59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60"/>
        <v>1</v>
      </c>
      <c r="OF22" s="158">
        <f t="shared" si="61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2"/>
        <v>1</v>
      </c>
      <c r="ON22" s="158">
        <f t="shared" si="63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4"/>
        <v>1</v>
      </c>
      <c r="OV22" s="158">
        <f t="shared" si="65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6"/>
        <v>1</v>
      </c>
      <c r="PD22" s="158">
        <f t="shared" si="67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8"/>
        <v>1</v>
      </c>
      <c r="PL22" s="158">
        <f t="shared" si="69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70"/>
        <v>1</v>
      </c>
      <c r="PT22" s="158">
        <f t="shared" si="71"/>
        <v>0</v>
      </c>
      <c r="PV22" s="163" t="s">
        <v>37</v>
      </c>
      <c r="PW22" s="157">
        <v>81</v>
      </c>
      <c r="PX22" s="157">
        <v>0</v>
      </c>
      <c r="PY22" s="157">
        <v>0</v>
      </c>
      <c r="PZ22" s="157">
        <v>81</v>
      </c>
      <c r="QA22" s="158">
        <v>0</v>
      </c>
      <c r="QB22" s="158"/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0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38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2.0000000000000018E-2</v>
      </c>
      <c r="AO23" t="s">
        <v>38</v>
      </c>
      <c r="AP23">
        <v>147</v>
      </c>
      <c r="AQ23">
        <v>146</v>
      </c>
      <c r="AR23">
        <v>1</v>
      </c>
      <c r="AS23">
        <v>0</v>
      </c>
      <c r="AT23" s="108">
        <v>0.99</v>
      </c>
      <c r="AU23" s="4">
        <f t="shared" si="4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6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4">
        <f t="shared" si="7"/>
        <v>0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f t="shared" si="72"/>
        <v>0.99319727891156462</v>
      </c>
      <c r="CA23" s="4">
        <f t="shared" si="8"/>
        <v>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9"/>
        <v>-3.1972789115646272E-3</v>
      </c>
      <c r="CJ23" s="4"/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2" t="s">
        <v>38</v>
      </c>
      <c r="EH23" s="2">
        <v>147</v>
      </c>
      <c r="EI23" s="2">
        <v>146</v>
      </c>
      <c r="EJ23" s="2">
        <v>1</v>
      </c>
      <c r="EK23" s="2">
        <v>0</v>
      </c>
      <c r="EL23" s="4">
        <f t="shared" si="73"/>
        <v>0.99319727891156462</v>
      </c>
      <c r="EM23" s="4">
        <f t="shared" si="16"/>
        <v>3.1972789115646272E-3</v>
      </c>
      <c r="EO23" s="148" t="s">
        <v>38</v>
      </c>
      <c r="EP23" s="148">
        <v>147</v>
      </c>
      <c r="EQ23" s="148">
        <v>146</v>
      </c>
      <c r="ER23" s="148">
        <v>1</v>
      </c>
      <c r="ES23" s="148">
        <v>0</v>
      </c>
      <c r="ET23" s="149">
        <v>0.99</v>
      </c>
      <c r="EU23" s="149">
        <v>0</v>
      </c>
      <c r="EV23" s="147"/>
      <c r="EW23" s="147" t="s">
        <v>38</v>
      </c>
      <c r="EX23" s="147">
        <v>147</v>
      </c>
      <c r="EY23" s="147">
        <v>146</v>
      </c>
      <c r="EZ23" s="147">
        <v>1</v>
      </c>
      <c r="FA23" s="147">
        <v>0</v>
      </c>
      <c r="FB23" s="152">
        <v>0.99</v>
      </c>
      <c r="FC23" s="149">
        <v>0</v>
      </c>
      <c r="FD23" s="139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7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8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74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20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1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2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3"/>
        <v>0</v>
      </c>
      <c r="HH23" s="157"/>
      <c r="HI23" s="157"/>
      <c r="HJ23" s="157"/>
      <c r="HK23" s="157"/>
      <c r="HL23" s="157"/>
      <c r="HM23" s="157"/>
      <c r="HN23" s="158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8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4"/>
        <v>0.99319727891156462</v>
      </c>
      <c r="IR23" s="158">
        <f t="shared" si="25"/>
        <v>3.1972789115646272E-3</v>
      </c>
      <c r="IS23" s="157"/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6"/>
        <v>0.99319727891156462</v>
      </c>
      <c r="IZ23" s="158">
        <f t="shared" si="27"/>
        <v>0</v>
      </c>
      <c r="JA23" s="157"/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8"/>
        <v>0.99319727891156462</v>
      </c>
      <c r="JH23" s="158">
        <f t="shared" si="29"/>
        <v>0</v>
      </c>
      <c r="JJ23" t="s">
        <v>38</v>
      </c>
      <c r="JK23">
        <v>147</v>
      </c>
      <c r="JL23">
        <v>146</v>
      </c>
      <c r="JM23">
        <v>1</v>
      </c>
      <c r="JN23">
        <v>0</v>
      </c>
      <c r="JO23" s="162">
        <f t="shared" si="30"/>
        <v>0.99319727891156462</v>
      </c>
      <c r="JP23" s="158">
        <f t="shared" si="31"/>
        <v>0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2"/>
        <v>0.99319727891156462</v>
      </c>
      <c r="JX23" s="158">
        <f t="shared" si="33"/>
        <v>0</v>
      </c>
      <c r="JY23" s="158"/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4"/>
        <v>0.99319727891156462</v>
      </c>
      <c r="KF23" s="158">
        <f t="shared" si="35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6"/>
        <v>0.99319727891156462</v>
      </c>
      <c r="KN23" s="158">
        <f t="shared" si="37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8"/>
        <v>0.99319727891156462</v>
      </c>
      <c r="KV23" s="158">
        <f t="shared" si="39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40"/>
        <v>0.99319727891156462</v>
      </c>
      <c r="LD23" s="158">
        <f t="shared" si="41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2"/>
        <v>0.99319727891156462</v>
      </c>
      <c r="LL23" s="158">
        <f t="shared" si="43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4"/>
        <v>0.99319727891156462</v>
      </c>
      <c r="LT23" s="158">
        <f t="shared" si="45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6"/>
        <v>0.99319727891156462</v>
      </c>
      <c r="MB23" s="158">
        <f t="shared" si="47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8"/>
        <v>0.99319727891156462</v>
      </c>
      <c r="MJ23" s="158">
        <f t="shared" si="49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50"/>
        <v>0.99319727891156462</v>
      </c>
      <c r="MR23" s="158">
        <f t="shared" si="51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2"/>
        <v>0.99319727891156462</v>
      </c>
      <c r="MZ23" s="158">
        <f t="shared" si="53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4"/>
        <v>0.99319727891156462</v>
      </c>
      <c r="NH23" s="158">
        <f t="shared" si="55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6"/>
        <v>0.99319727891156462</v>
      </c>
      <c r="NP23" s="158">
        <f t="shared" si="57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8"/>
        <v>0.99319727891156462</v>
      </c>
      <c r="NX23" s="158">
        <f t="shared" si="59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60"/>
        <v>0.99319727891156462</v>
      </c>
      <c r="OF23" s="158">
        <f t="shared" si="61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2"/>
        <v>0.99319727891156462</v>
      </c>
      <c r="ON23" s="158">
        <f t="shared" si="63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4"/>
        <v>0.99319727891156462</v>
      </c>
      <c r="OV23" s="158">
        <f t="shared" si="65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6"/>
        <v>0.99319727891156462</v>
      </c>
      <c r="PD23" s="158">
        <f t="shared" si="67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8"/>
        <v>0.99319727891156462</v>
      </c>
      <c r="PL23" s="158">
        <f t="shared" si="69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70"/>
        <v>0.99319727891156462</v>
      </c>
      <c r="PT23" s="158">
        <f t="shared" si="71"/>
        <v>0</v>
      </c>
      <c r="PV23" s="157" t="s">
        <v>38</v>
      </c>
      <c r="PW23" s="157">
        <v>147</v>
      </c>
      <c r="PX23" s="157">
        <v>0</v>
      </c>
      <c r="PY23" s="157">
        <v>0</v>
      </c>
      <c r="PZ23" s="157">
        <v>147</v>
      </c>
      <c r="QA23" s="158">
        <v>0</v>
      </c>
      <c r="QB23" s="158"/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0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t="s">
        <v>39</v>
      </c>
      <c r="AP24">
        <v>12</v>
      </c>
      <c r="AQ24">
        <v>12</v>
      </c>
      <c r="AR24">
        <v>0</v>
      </c>
      <c r="AS24">
        <v>0</v>
      </c>
      <c r="AT24" s="108">
        <v>1</v>
      </c>
      <c r="AU24" s="4">
        <f t="shared" si="4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6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4">
        <f t="shared" si="7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f t="shared" si="72"/>
        <v>1</v>
      </c>
      <c r="CA24" s="4">
        <f t="shared" si="8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9"/>
        <v>0</v>
      </c>
      <c r="CJ24" s="4"/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2" t="s">
        <v>39</v>
      </c>
      <c r="EH24" s="2">
        <v>12</v>
      </c>
      <c r="EI24" s="2">
        <v>12</v>
      </c>
      <c r="EJ24" s="2">
        <v>0</v>
      </c>
      <c r="EK24" s="2">
        <v>0</v>
      </c>
      <c r="EL24" s="4">
        <f t="shared" si="73"/>
        <v>1</v>
      </c>
      <c r="EM24" s="4">
        <f t="shared" si="16"/>
        <v>0</v>
      </c>
      <c r="EO24" s="148" t="s">
        <v>39</v>
      </c>
      <c r="EP24" s="148">
        <v>12</v>
      </c>
      <c r="EQ24" s="148">
        <v>12</v>
      </c>
      <c r="ER24" s="148">
        <v>0</v>
      </c>
      <c r="ES24" s="148">
        <v>0</v>
      </c>
      <c r="ET24" s="149">
        <v>1</v>
      </c>
      <c r="EU24" s="149">
        <v>0</v>
      </c>
      <c r="EV24" s="147"/>
      <c r="EW24" s="147" t="s">
        <v>39</v>
      </c>
      <c r="EX24" s="147">
        <v>12</v>
      </c>
      <c r="EY24" s="147">
        <v>12</v>
      </c>
      <c r="EZ24" s="147">
        <v>0</v>
      </c>
      <c r="FA24" s="147">
        <v>0</v>
      </c>
      <c r="FB24" s="152">
        <v>1</v>
      </c>
      <c r="FC24" s="149">
        <v>0</v>
      </c>
      <c r="FD24" s="139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7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8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74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20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1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2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3"/>
        <v>0</v>
      </c>
      <c r="HH24" s="157"/>
      <c r="HI24" s="157"/>
      <c r="HJ24" s="157"/>
      <c r="HK24" s="157"/>
      <c r="HL24" s="157"/>
      <c r="HM24" s="157"/>
      <c r="HN24" s="158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8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4"/>
        <v>1</v>
      </c>
      <c r="IR24" s="158">
        <f t="shared" si="25"/>
        <v>0</v>
      </c>
      <c r="IS24" s="157"/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6"/>
        <v>1</v>
      </c>
      <c r="IZ24" s="158">
        <f t="shared" si="27"/>
        <v>0</v>
      </c>
      <c r="JA24" s="157"/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8"/>
        <v>1</v>
      </c>
      <c r="JH24" s="158">
        <f t="shared" si="29"/>
        <v>0</v>
      </c>
      <c r="JJ24" t="s">
        <v>39</v>
      </c>
      <c r="JK24">
        <v>12</v>
      </c>
      <c r="JL24">
        <v>12</v>
      </c>
      <c r="JM24">
        <v>0</v>
      </c>
      <c r="JN24">
        <v>0</v>
      </c>
      <c r="JO24" s="162">
        <f t="shared" si="30"/>
        <v>1</v>
      </c>
      <c r="JP24" s="158">
        <f t="shared" si="31"/>
        <v>0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2"/>
        <v>1</v>
      </c>
      <c r="JX24" s="158">
        <f t="shared" si="33"/>
        <v>0</v>
      </c>
      <c r="JY24" s="158"/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4"/>
        <v>1</v>
      </c>
      <c r="KF24" s="158">
        <f t="shared" si="35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6"/>
        <v>1</v>
      </c>
      <c r="KN24" s="158">
        <f t="shared" si="37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8"/>
        <v>1</v>
      </c>
      <c r="KV24" s="158">
        <f t="shared" si="39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40"/>
        <v>1</v>
      </c>
      <c r="LD24" s="158">
        <f t="shared" si="41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2"/>
        <v>1</v>
      </c>
      <c r="LL24" s="158">
        <f t="shared" si="43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4"/>
        <v>1</v>
      </c>
      <c r="LT24" s="158">
        <f t="shared" si="45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6"/>
        <v>1</v>
      </c>
      <c r="MB24" s="158">
        <f t="shared" si="47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8"/>
        <v>1</v>
      </c>
      <c r="MJ24" s="158">
        <f t="shared" si="49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50"/>
        <v>1</v>
      </c>
      <c r="MR24" s="158">
        <f t="shared" si="51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2"/>
        <v>1</v>
      </c>
      <c r="MZ24" s="158">
        <f t="shared" si="53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4"/>
        <v>1</v>
      </c>
      <c r="NH24" s="158">
        <f t="shared" si="55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6"/>
        <v>1</v>
      </c>
      <c r="NP24" s="158">
        <f t="shared" si="57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8"/>
        <v>1</v>
      </c>
      <c r="NX24" s="158">
        <f t="shared" si="59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60"/>
        <v>1</v>
      </c>
      <c r="OF24" s="158">
        <f t="shared" si="61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2"/>
        <v>1</v>
      </c>
      <c r="ON24" s="158">
        <f t="shared" si="63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4"/>
        <v>1</v>
      </c>
      <c r="OV24" s="158">
        <f t="shared" si="65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6"/>
        <v>1</v>
      </c>
      <c r="PD24" s="158">
        <f t="shared" si="67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8"/>
        <v>1</v>
      </c>
      <c r="PL24" s="158">
        <f t="shared" si="69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70"/>
        <v>1</v>
      </c>
      <c r="PT24" s="158">
        <f t="shared" si="71"/>
        <v>0</v>
      </c>
      <c r="PV24" s="157" t="s">
        <v>39</v>
      </c>
      <c r="PW24" s="157">
        <v>12</v>
      </c>
      <c r="PX24" s="157">
        <v>0</v>
      </c>
      <c r="PY24" s="157">
        <v>0</v>
      </c>
      <c r="PZ24" s="157">
        <v>12</v>
      </c>
      <c r="QA24" s="158">
        <v>0</v>
      </c>
      <c r="QB24" s="158"/>
    </row>
    <row r="25" spans="1:444" ht="15">
      <c r="A25" s="2" t="s">
        <v>40</v>
      </c>
      <c r="B25" s="2">
        <v>211</v>
      </c>
      <c r="C25" s="2">
        <v>197</v>
      </c>
      <c r="D25" s="2">
        <v>8</v>
      </c>
      <c r="E25" s="2">
        <v>6</v>
      </c>
      <c r="F25" s="4">
        <v>0.93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0"/>
        <v>-0.44000000000000006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40</v>
      </c>
      <c r="Z25" s="2">
        <v>211</v>
      </c>
      <c r="AA25" s="2">
        <v>202</v>
      </c>
      <c r="AB25" s="2">
        <v>9</v>
      </c>
      <c r="AC25" s="2">
        <v>0</v>
      </c>
      <c r="AD25" s="4">
        <v>0.96</v>
      </c>
      <c r="AE25" s="4">
        <f t="shared" si="2"/>
        <v>0.47</v>
      </c>
      <c r="AG25" s="2" t="s">
        <v>40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M25" s="4">
        <f t="shared" si="3"/>
        <v>-1.0000000000000009E-2</v>
      </c>
      <c r="AO25" t="s">
        <v>40</v>
      </c>
      <c r="AP25">
        <v>211</v>
      </c>
      <c r="AQ25">
        <v>201</v>
      </c>
      <c r="AR25">
        <v>10</v>
      </c>
      <c r="AS25">
        <v>0</v>
      </c>
      <c r="AT25" s="108">
        <v>0.95</v>
      </c>
      <c r="AU25" s="4">
        <f t="shared" si="4"/>
        <v>0</v>
      </c>
      <c r="AW25" s="2" t="s">
        <v>40</v>
      </c>
      <c r="AX25" s="2">
        <v>211</v>
      </c>
      <c r="AY25" s="2">
        <v>202</v>
      </c>
      <c r="AZ25" s="2">
        <v>9</v>
      </c>
      <c r="BA25" s="11">
        <v>0</v>
      </c>
      <c r="BB25" s="4">
        <f>AY25/AX25</f>
        <v>0.95734597156398105</v>
      </c>
      <c r="BC25" s="4">
        <f t="shared" si="5"/>
        <v>7.3459715639810907E-3</v>
      </c>
      <c r="BD25" s="2" t="s">
        <v>119</v>
      </c>
      <c r="BE25" s="2" t="s">
        <v>40</v>
      </c>
      <c r="BF25" s="2">
        <v>211</v>
      </c>
      <c r="BG25" s="2">
        <v>202</v>
      </c>
      <c r="BH25" s="2">
        <v>9</v>
      </c>
      <c r="BI25" s="11">
        <v>0</v>
      </c>
      <c r="BJ25" s="4">
        <f>BG25/BF25</f>
        <v>0.95734597156398105</v>
      </c>
      <c r="BK25" s="4">
        <f t="shared" si="6"/>
        <v>0</v>
      </c>
      <c r="BL25" s="2" t="s">
        <v>119</v>
      </c>
      <c r="BM25" s="2" t="s">
        <v>40</v>
      </c>
      <c r="BN25" s="2">
        <v>211</v>
      </c>
      <c r="BO25" s="2">
        <v>191</v>
      </c>
      <c r="BP25" s="2">
        <v>5</v>
      </c>
      <c r="BQ25" s="2">
        <v>15</v>
      </c>
      <c r="BR25" s="4">
        <v>0.91</v>
      </c>
      <c r="BS25" s="4">
        <f t="shared" si="7"/>
        <v>-4.7345971563981015E-2</v>
      </c>
      <c r="BU25" s="2" t="s">
        <v>40</v>
      </c>
      <c r="BV25" s="2">
        <v>211</v>
      </c>
      <c r="BW25" s="2">
        <v>201</v>
      </c>
      <c r="BX25" s="2">
        <v>10</v>
      </c>
      <c r="BY25" s="2">
        <v>0</v>
      </c>
      <c r="BZ25" s="4">
        <f t="shared" si="72"/>
        <v>0.95260663507109</v>
      </c>
      <c r="CA25" s="4">
        <f t="shared" si="8"/>
        <v>4.2606635071089971E-2</v>
      </c>
      <c r="CC25" s="2" t="s">
        <v>40</v>
      </c>
      <c r="CD25" s="2">
        <v>211</v>
      </c>
      <c r="CE25" s="2">
        <v>202</v>
      </c>
      <c r="CF25" s="2">
        <v>9</v>
      </c>
      <c r="CG25" s="2">
        <v>0</v>
      </c>
      <c r="CH25" s="4">
        <v>0.96</v>
      </c>
      <c r="CI25" s="4">
        <f t="shared" si="9"/>
        <v>7.3933649289099623E-3</v>
      </c>
      <c r="CJ25" s="4"/>
      <c r="CK25" s="2" t="s">
        <v>40</v>
      </c>
      <c r="CL25" s="2">
        <v>211</v>
      </c>
      <c r="CM25" s="2">
        <v>201</v>
      </c>
      <c r="CN25" s="7">
        <v>10</v>
      </c>
      <c r="CO25" s="2">
        <v>0</v>
      </c>
      <c r="CP25" s="4">
        <v>0.95</v>
      </c>
      <c r="CQ25" s="4">
        <f t="shared" si="10"/>
        <v>-1.0000000000000009E-2</v>
      </c>
      <c r="CR25" s="2" t="s">
        <v>216</v>
      </c>
      <c r="CS25" s="2" t="s">
        <v>40</v>
      </c>
      <c r="CT25" s="2">
        <v>211</v>
      </c>
      <c r="CU25" s="2">
        <v>202</v>
      </c>
      <c r="CV25" s="2">
        <v>9</v>
      </c>
      <c r="CW25" s="2">
        <v>0</v>
      </c>
      <c r="CX25" s="4">
        <v>0.96</v>
      </c>
      <c r="CY25" s="4">
        <f t="shared" si="11"/>
        <v>1.0000000000000009E-2</v>
      </c>
      <c r="DA25" s="2" t="s">
        <v>40</v>
      </c>
      <c r="DB25" s="2">
        <v>211</v>
      </c>
      <c r="DC25" s="2">
        <v>201</v>
      </c>
      <c r="DD25" s="7">
        <v>10</v>
      </c>
      <c r="DE25" s="2">
        <v>0</v>
      </c>
      <c r="DF25" s="4">
        <v>0.95</v>
      </c>
      <c r="DG25" s="4">
        <f t="shared" si="12"/>
        <v>-1.0000000000000009E-2</v>
      </c>
      <c r="DH25" s="2" t="s">
        <v>204</v>
      </c>
      <c r="DI25" s="2" t="s">
        <v>40</v>
      </c>
      <c r="DJ25" s="2">
        <v>211</v>
      </c>
      <c r="DK25" s="2">
        <v>202</v>
      </c>
      <c r="DL25" s="2">
        <v>9</v>
      </c>
      <c r="DM25" s="2">
        <v>0</v>
      </c>
      <c r="DN25" s="4">
        <v>0.96</v>
      </c>
      <c r="DO25" s="4">
        <f t="shared" si="13"/>
        <v>1.0000000000000009E-2</v>
      </c>
      <c r="DQ25" s="2" t="s">
        <v>40</v>
      </c>
      <c r="DR25" s="2">
        <v>211</v>
      </c>
      <c r="DS25" s="2">
        <v>201</v>
      </c>
      <c r="DT25" s="7">
        <v>10</v>
      </c>
      <c r="DU25" s="2">
        <v>0</v>
      </c>
      <c r="DV25" s="4">
        <v>0.95</v>
      </c>
      <c r="DW25" s="4">
        <f t="shared" si="14"/>
        <v>-1.0000000000000009E-2</v>
      </c>
      <c r="DX25" s="2" t="s">
        <v>246</v>
      </c>
      <c r="DY25" s="2" t="s">
        <v>40</v>
      </c>
      <c r="DZ25" s="2">
        <v>211</v>
      </c>
      <c r="EA25" s="2">
        <v>201</v>
      </c>
      <c r="EB25" s="2">
        <v>10</v>
      </c>
      <c r="EC25" s="2">
        <v>0</v>
      </c>
      <c r="ED25" s="4">
        <v>0.95</v>
      </c>
      <c r="EE25" s="4">
        <f t="shared" si="15"/>
        <v>0</v>
      </c>
      <c r="EG25" s="2" t="s">
        <v>40</v>
      </c>
      <c r="EH25" s="2">
        <v>211</v>
      </c>
      <c r="EI25" s="2">
        <v>202</v>
      </c>
      <c r="EJ25" s="2">
        <v>9</v>
      </c>
      <c r="EK25" s="2">
        <v>0</v>
      </c>
      <c r="EL25" s="4">
        <f t="shared" si="73"/>
        <v>0.95734597156398105</v>
      </c>
      <c r="EM25" s="4">
        <f t="shared" si="16"/>
        <v>7.3459715639810907E-3</v>
      </c>
      <c r="EO25" s="148" t="s">
        <v>40</v>
      </c>
      <c r="EP25" s="148">
        <v>211</v>
      </c>
      <c r="EQ25" s="148">
        <v>201</v>
      </c>
      <c r="ER25" s="148">
        <v>10</v>
      </c>
      <c r="ES25" s="148">
        <v>0</v>
      </c>
      <c r="ET25" s="149">
        <v>0.95</v>
      </c>
      <c r="EU25" s="149">
        <v>0</v>
      </c>
      <c r="EV25" s="147"/>
      <c r="EW25" s="147" t="s">
        <v>40</v>
      </c>
      <c r="EX25" s="147">
        <v>211</v>
      </c>
      <c r="EY25" s="147">
        <v>201</v>
      </c>
      <c r="EZ25" s="147">
        <v>10</v>
      </c>
      <c r="FA25" s="147">
        <v>0</v>
      </c>
      <c r="FB25" s="152">
        <v>0.95</v>
      </c>
      <c r="FC25" s="149">
        <v>0</v>
      </c>
      <c r="FD25" s="139"/>
      <c r="FE25" s="156" t="s">
        <v>40</v>
      </c>
      <c r="FF25" s="156">
        <v>211</v>
      </c>
      <c r="FG25" s="156">
        <v>201</v>
      </c>
      <c r="FH25" s="156">
        <v>10</v>
      </c>
      <c r="FI25" s="156">
        <v>0</v>
      </c>
      <c r="FJ25" s="162">
        <v>0.95</v>
      </c>
      <c r="FK25" s="158">
        <f t="shared" si="17"/>
        <v>0</v>
      </c>
      <c r="FL25" s="157"/>
      <c r="FM25" s="156" t="s">
        <v>40</v>
      </c>
      <c r="FN25" s="156">
        <v>211</v>
      </c>
      <c r="FO25" s="156">
        <v>201</v>
      </c>
      <c r="FP25" s="156">
        <v>10</v>
      </c>
      <c r="FQ25" s="156">
        <v>0</v>
      </c>
      <c r="FR25" s="162">
        <v>0.95</v>
      </c>
      <c r="FS25" s="158">
        <f t="shared" si="18"/>
        <v>0</v>
      </c>
      <c r="FT25" s="157"/>
      <c r="FU25" s="156" t="s">
        <v>40</v>
      </c>
      <c r="FV25" s="156">
        <v>211</v>
      </c>
      <c r="FW25" s="156">
        <v>195</v>
      </c>
      <c r="FX25" s="156">
        <v>9</v>
      </c>
      <c r="FY25" s="156">
        <v>7</v>
      </c>
      <c r="FZ25" s="162">
        <v>0.92</v>
      </c>
      <c r="GA25" s="158">
        <f t="shared" si="74"/>
        <v>-2.9999999999999916E-2</v>
      </c>
      <c r="GB25" s="157" t="s">
        <v>119</v>
      </c>
      <c r="GC25" s="156" t="s">
        <v>40</v>
      </c>
      <c r="GD25" s="156">
        <v>211</v>
      </c>
      <c r="GE25" s="156">
        <v>201</v>
      </c>
      <c r="GF25" s="156">
        <v>10</v>
      </c>
      <c r="GG25" s="156">
        <v>0</v>
      </c>
      <c r="GH25" s="162">
        <v>0.95</v>
      </c>
      <c r="GI25" s="158">
        <f t="shared" si="20"/>
        <v>2.9999999999999916E-2</v>
      </c>
      <c r="GJ25" s="157"/>
      <c r="GK25" s="156" t="s">
        <v>40</v>
      </c>
      <c r="GL25" s="156">
        <v>211</v>
      </c>
      <c r="GM25" s="156">
        <v>201</v>
      </c>
      <c r="GN25" s="156">
        <v>10</v>
      </c>
      <c r="GO25" s="156">
        <v>0</v>
      </c>
      <c r="GP25" s="162">
        <v>0.95</v>
      </c>
      <c r="GQ25" s="158">
        <f t="shared" si="21"/>
        <v>0</v>
      </c>
      <c r="GR25" s="157"/>
      <c r="GS25" s="156" t="s">
        <v>40</v>
      </c>
      <c r="GT25" s="156">
        <v>211</v>
      </c>
      <c r="GU25" s="156">
        <v>202</v>
      </c>
      <c r="GV25" s="156">
        <v>9</v>
      </c>
      <c r="GW25" s="156">
        <v>0</v>
      </c>
      <c r="GX25" s="162">
        <v>0.96</v>
      </c>
      <c r="GY25" s="158">
        <f t="shared" si="22"/>
        <v>1.0000000000000009E-2</v>
      </c>
      <c r="GZ25" s="157"/>
      <c r="HA25" s="156" t="s">
        <v>40</v>
      </c>
      <c r="HB25" s="156">
        <v>211</v>
      </c>
      <c r="HC25" s="156">
        <v>201</v>
      </c>
      <c r="HD25" s="156">
        <v>10</v>
      </c>
      <c r="HE25" s="156">
        <v>0</v>
      </c>
      <c r="HF25" s="162">
        <v>0.95</v>
      </c>
      <c r="HG25" s="158">
        <f t="shared" si="23"/>
        <v>-1.0000000000000009E-2</v>
      </c>
      <c r="HH25" s="157"/>
      <c r="HI25" s="157"/>
      <c r="HJ25" s="157"/>
      <c r="HK25" s="157"/>
      <c r="HL25" s="157"/>
      <c r="HM25" s="157"/>
      <c r="HN25" s="158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8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 t="s">
        <v>40</v>
      </c>
      <c r="IM25" s="157">
        <v>211</v>
      </c>
      <c r="IN25" s="157">
        <v>197</v>
      </c>
      <c r="IO25" s="157">
        <v>10</v>
      </c>
      <c r="IP25" s="157">
        <v>4</v>
      </c>
      <c r="IQ25" s="158">
        <f t="shared" si="24"/>
        <v>0.93364928909952605</v>
      </c>
      <c r="IR25" s="158">
        <f t="shared" si="25"/>
        <v>-1.6350710900473908E-2</v>
      </c>
      <c r="IS25" s="157"/>
      <c r="IT25" s="157" t="s">
        <v>40</v>
      </c>
      <c r="IU25" s="157">
        <v>211</v>
      </c>
      <c r="IV25" s="157">
        <v>201</v>
      </c>
      <c r="IW25" s="157">
        <v>10</v>
      </c>
      <c r="IX25" s="157">
        <v>0</v>
      </c>
      <c r="IY25" s="158">
        <f t="shared" si="26"/>
        <v>0.95260663507109</v>
      </c>
      <c r="IZ25" s="158">
        <f t="shared" si="27"/>
        <v>1.8957345971563955E-2</v>
      </c>
      <c r="JA25" s="157"/>
      <c r="JB25" s="157" t="s">
        <v>40</v>
      </c>
      <c r="JC25" s="157">
        <v>211</v>
      </c>
      <c r="JD25" s="157">
        <v>201</v>
      </c>
      <c r="JE25" s="157">
        <v>10</v>
      </c>
      <c r="JF25" s="157">
        <v>0</v>
      </c>
      <c r="JG25" s="158">
        <f t="shared" si="28"/>
        <v>0.95260663507109</v>
      </c>
      <c r="JH25" s="158">
        <f t="shared" si="29"/>
        <v>0</v>
      </c>
      <c r="JJ25" t="s">
        <v>40</v>
      </c>
      <c r="JK25">
        <v>211</v>
      </c>
      <c r="JL25">
        <v>21</v>
      </c>
      <c r="JM25">
        <v>0</v>
      </c>
      <c r="JN25">
        <v>190</v>
      </c>
      <c r="JO25" s="162">
        <f t="shared" si="30"/>
        <v>9.9526066350710901E-2</v>
      </c>
      <c r="JP25" s="158">
        <f t="shared" si="31"/>
        <v>-0.85308056872037907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2"/>
        <v>0.49289099526066349</v>
      </c>
      <c r="JX25" s="158">
        <f t="shared" si="33"/>
        <v>0.39336492890995256</v>
      </c>
      <c r="JY25" s="158"/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4"/>
        <v>0.49289099526066349</v>
      </c>
      <c r="KF25" s="158">
        <f t="shared" si="35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6"/>
        <v>0.49289099526066349</v>
      </c>
      <c r="KN25" s="158">
        <f t="shared" si="37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8"/>
        <v>0.49289099526066349</v>
      </c>
      <c r="KV25" s="158">
        <f t="shared" si="39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40"/>
        <v>0.49289099526066349</v>
      </c>
      <c r="LD25" s="158">
        <f t="shared" si="41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2"/>
        <v>0.49289099526066349</v>
      </c>
      <c r="LL25" s="158">
        <f t="shared" si="43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4"/>
        <v>0.49289099526066349</v>
      </c>
      <c r="LT25" s="158">
        <f t="shared" si="45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6"/>
        <v>0.49289099526066349</v>
      </c>
      <c r="MB25" s="158">
        <f t="shared" si="47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8"/>
        <v>0.49289099526066349</v>
      </c>
      <c r="MJ25" s="158">
        <f t="shared" si="49"/>
        <v>0</v>
      </c>
      <c r="ML25" s="157" t="s">
        <v>40</v>
      </c>
      <c r="MM25" s="157">
        <v>211</v>
      </c>
      <c r="MN25" s="157">
        <v>107</v>
      </c>
      <c r="MO25" s="157">
        <v>0</v>
      </c>
      <c r="MP25" s="157">
        <v>104</v>
      </c>
      <c r="MQ25" s="158">
        <f t="shared" si="50"/>
        <v>0.50710900473933651</v>
      </c>
      <c r="MR25" s="158">
        <f t="shared" si="51"/>
        <v>1.4218009478673022E-2</v>
      </c>
      <c r="MT25" s="157" t="s">
        <v>40</v>
      </c>
      <c r="MU25" s="157">
        <v>211</v>
      </c>
      <c r="MV25" s="157">
        <v>149</v>
      </c>
      <c r="MW25" s="157">
        <v>0</v>
      </c>
      <c r="MX25" s="157">
        <v>62</v>
      </c>
      <c r="MY25" s="158">
        <f t="shared" si="52"/>
        <v>0.70616113744075826</v>
      </c>
      <c r="MZ25" s="158">
        <f t="shared" si="53"/>
        <v>0.19905213270142175</v>
      </c>
      <c r="NB25" s="157" t="s">
        <v>40</v>
      </c>
      <c r="NC25" s="157">
        <v>211</v>
      </c>
      <c r="ND25" s="157">
        <v>149</v>
      </c>
      <c r="NE25" s="157">
        <v>0</v>
      </c>
      <c r="NF25" s="157">
        <v>62</v>
      </c>
      <c r="NG25" s="158">
        <f t="shared" si="54"/>
        <v>0.70616113744075826</v>
      </c>
      <c r="NH25" s="158">
        <f t="shared" si="55"/>
        <v>0</v>
      </c>
      <c r="NJ25" s="157" t="s">
        <v>40</v>
      </c>
      <c r="NK25" s="157">
        <v>211</v>
      </c>
      <c r="NL25" s="157">
        <v>149</v>
      </c>
      <c r="NM25" s="157">
        <v>0</v>
      </c>
      <c r="NN25" s="157">
        <v>62</v>
      </c>
      <c r="NO25" s="158">
        <f t="shared" si="56"/>
        <v>0.70616113744075826</v>
      </c>
      <c r="NP25" s="158">
        <f t="shared" si="57"/>
        <v>0</v>
      </c>
      <c r="NR25" s="157" t="s">
        <v>40</v>
      </c>
      <c r="NS25" s="157">
        <v>211</v>
      </c>
      <c r="NT25" s="157">
        <v>149</v>
      </c>
      <c r="NU25" s="157">
        <v>0</v>
      </c>
      <c r="NV25" s="157">
        <v>62</v>
      </c>
      <c r="NW25" s="158">
        <f t="shared" si="58"/>
        <v>0.70616113744075826</v>
      </c>
      <c r="NX25" s="158">
        <f t="shared" si="59"/>
        <v>0</v>
      </c>
      <c r="NZ25" s="157" t="s">
        <v>40</v>
      </c>
      <c r="OA25" s="157">
        <v>211</v>
      </c>
      <c r="OB25" s="157">
        <v>149</v>
      </c>
      <c r="OC25" s="157">
        <v>0</v>
      </c>
      <c r="OD25" s="157">
        <v>62</v>
      </c>
      <c r="OE25" s="158">
        <f t="shared" si="60"/>
        <v>0.70616113744075826</v>
      </c>
      <c r="OF25" s="158">
        <f t="shared" si="61"/>
        <v>0</v>
      </c>
      <c r="OH25" s="157" t="s">
        <v>40</v>
      </c>
      <c r="OI25" s="157">
        <v>211</v>
      </c>
      <c r="OJ25" s="157">
        <v>149</v>
      </c>
      <c r="OK25" s="157">
        <v>0</v>
      </c>
      <c r="OL25" s="157">
        <v>62</v>
      </c>
      <c r="OM25" s="158">
        <f t="shared" si="62"/>
        <v>0.70616113744075826</v>
      </c>
      <c r="ON25" s="158">
        <f t="shared" si="63"/>
        <v>0</v>
      </c>
      <c r="OP25" s="157" t="s">
        <v>40</v>
      </c>
      <c r="OQ25" s="157">
        <v>211</v>
      </c>
      <c r="OR25" s="157">
        <v>149</v>
      </c>
      <c r="OS25" s="157">
        <v>0</v>
      </c>
      <c r="OT25" s="157">
        <v>62</v>
      </c>
      <c r="OU25" s="158">
        <f t="shared" si="64"/>
        <v>0.70616113744075826</v>
      </c>
      <c r="OV25" s="158">
        <f t="shared" si="65"/>
        <v>0</v>
      </c>
      <c r="OX25" s="157" t="s">
        <v>40</v>
      </c>
      <c r="OY25" s="157">
        <v>211</v>
      </c>
      <c r="OZ25" s="157">
        <v>149</v>
      </c>
      <c r="PA25" s="157">
        <v>0</v>
      </c>
      <c r="PB25" s="157">
        <v>62</v>
      </c>
      <c r="PC25" s="158">
        <f t="shared" si="66"/>
        <v>0.70616113744075826</v>
      </c>
      <c r="PD25" s="158">
        <f t="shared" si="67"/>
        <v>0</v>
      </c>
      <c r="PF25" s="157" t="s">
        <v>40</v>
      </c>
      <c r="PG25" s="157">
        <v>211</v>
      </c>
      <c r="PH25" s="157">
        <v>202</v>
      </c>
      <c r="PI25" s="157">
        <v>9</v>
      </c>
      <c r="PJ25" s="157">
        <v>0</v>
      </c>
      <c r="PK25" s="158">
        <f t="shared" si="68"/>
        <v>0.95734597156398105</v>
      </c>
      <c r="PL25" s="158">
        <f t="shared" si="69"/>
        <v>0.25118483412322279</v>
      </c>
      <c r="PN25" s="157" t="s">
        <v>40</v>
      </c>
      <c r="PO25" s="157">
        <v>211</v>
      </c>
      <c r="PP25" s="157">
        <v>202</v>
      </c>
      <c r="PQ25" s="157">
        <v>9</v>
      </c>
      <c r="PR25" s="157">
        <v>0</v>
      </c>
      <c r="PS25" s="158">
        <f t="shared" si="70"/>
        <v>0.95734597156398105</v>
      </c>
      <c r="PT25" s="158">
        <f t="shared" si="71"/>
        <v>0</v>
      </c>
      <c r="PV25" s="157" t="s">
        <v>40</v>
      </c>
      <c r="PW25" s="157">
        <v>211</v>
      </c>
      <c r="PX25" s="157">
        <v>0</v>
      </c>
      <c r="PY25" s="157">
        <v>0</v>
      </c>
      <c r="PZ25" s="157">
        <v>211</v>
      </c>
      <c r="QA25" s="158">
        <v>0</v>
      </c>
      <c r="QB25" s="158"/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0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1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2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3"/>
        <v>0</v>
      </c>
      <c r="AO26" t="s">
        <v>41</v>
      </c>
      <c r="AP26">
        <v>12</v>
      </c>
      <c r="AQ26">
        <v>8</v>
      </c>
      <c r="AR26">
        <v>4</v>
      </c>
      <c r="AS26">
        <v>0</v>
      </c>
      <c r="AT26" s="108">
        <v>0.67</v>
      </c>
      <c r="AU26" s="4">
        <f t="shared" si="4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5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6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v>0.67</v>
      </c>
      <c r="BS26" s="4">
        <f t="shared" si="7"/>
        <v>0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f t="shared" si="72"/>
        <v>0.66666666666666663</v>
      </c>
      <c r="CA26" s="4">
        <f t="shared" si="8"/>
        <v>-3.3333333333334103E-3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9"/>
        <v>3.3333333333334103E-3</v>
      </c>
      <c r="CJ26" s="4"/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0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1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f t="shared" si="12"/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13"/>
        <v>0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4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v>0.67</v>
      </c>
      <c r="EE26" s="4">
        <f t="shared" si="15"/>
        <v>0</v>
      </c>
      <c r="EG26" s="2" t="s">
        <v>41</v>
      </c>
      <c r="EH26" s="2">
        <v>12</v>
      </c>
      <c r="EI26" s="2">
        <v>8</v>
      </c>
      <c r="EJ26" s="2">
        <v>4</v>
      </c>
      <c r="EK26" s="2">
        <v>0</v>
      </c>
      <c r="EL26" s="4">
        <f t="shared" si="73"/>
        <v>0.66666666666666663</v>
      </c>
      <c r="EM26" s="4">
        <f t="shared" si="16"/>
        <v>-3.3333333333334103E-3</v>
      </c>
      <c r="EO26" s="148" t="s">
        <v>41</v>
      </c>
      <c r="EP26" s="148">
        <v>12</v>
      </c>
      <c r="EQ26" s="148">
        <v>8</v>
      </c>
      <c r="ER26" s="148">
        <v>4</v>
      </c>
      <c r="ES26" s="148">
        <v>0</v>
      </c>
      <c r="ET26" s="149">
        <v>0.67</v>
      </c>
      <c r="EU26" s="149">
        <v>0</v>
      </c>
      <c r="EV26" s="147"/>
      <c r="EW26" s="147" t="s">
        <v>41</v>
      </c>
      <c r="EX26" s="147">
        <v>12</v>
      </c>
      <c r="EY26" s="147">
        <v>8</v>
      </c>
      <c r="EZ26" s="147">
        <v>4</v>
      </c>
      <c r="FA26" s="147">
        <v>0</v>
      </c>
      <c r="FB26" s="152">
        <v>0.67</v>
      </c>
      <c r="FC26" s="149">
        <v>0</v>
      </c>
      <c r="FD26" s="139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7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8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74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20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1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2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3"/>
        <v>0</v>
      </c>
      <c r="HH26" s="157"/>
      <c r="HI26" s="157"/>
      <c r="HJ26" s="157"/>
      <c r="HK26" s="157"/>
      <c r="HL26" s="157"/>
      <c r="HM26" s="157"/>
      <c r="HN26" s="158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8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4"/>
        <v>0.66666666666666663</v>
      </c>
      <c r="IR26" s="158">
        <f t="shared" si="25"/>
        <v>-3.3333333333334103E-3</v>
      </c>
      <c r="IS26" s="157"/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6"/>
        <v>0.66666666666666663</v>
      </c>
      <c r="IZ26" s="158">
        <f t="shared" si="27"/>
        <v>0</v>
      </c>
      <c r="JA26" s="157"/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8"/>
        <v>0.66666666666666663</v>
      </c>
      <c r="JH26" s="158">
        <f t="shared" si="29"/>
        <v>0</v>
      </c>
      <c r="JJ26" t="s">
        <v>41</v>
      </c>
      <c r="JK26">
        <v>12</v>
      </c>
      <c r="JL26">
        <v>6</v>
      </c>
      <c r="JM26">
        <v>6</v>
      </c>
      <c r="JN26">
        <v>0</v>
      </c>
      <c r="JO26" s="162">
        <f t="shared" si="30"/>
        <v>0.5</v>
      </c>
      <c r="JP26" s="158">
        <f t="shared" si="31"/>
        <v>-0.16666666666666663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2"/>
        <v>0.5</v>
      </c>
      <c r="JX26" s="158">
        <f t="shared" si="33"/>
        <v>0</v>
      </c>
      <c r="JY26" s="158"/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4"/>
        <v>0.5</v>
      </c>
      <c r="KF26" s="158">
        <f t="shared" si="35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6"/>
        <v>0.5</v>
      </c>
      <c r="KN26" s="158">
        <f t="shared" si="37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8"/>
        <v>0.5</v>
      </c>
      <c r="KV26" s="158">
        <f t="shared" si="39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40"/>
        <v>0.75</v>
      </c>
      <c r="LD26" s="158">
        <f t="shared" si="41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2"/>
        <v>0.75</v>
      </c>
      <c r="LL26" s="158">
        <f t="shared" si="43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4"/>
        <v>0.75</v>
      </c>
      <c r="LT26" s="158">
        <f t="shared" si="45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6"/>
        <v>0.75</v>
      </c>
      <c r="MB26" s="158">
        <f t="shared" si="47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8"/>
        <v>0.75</v>
      </c>
      <c r="MJ26" s="158">
        <f t="shared" si="49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50"/>
        <v>0.75</v>
      </c>
      <c r="MR26" s="158">
        <f t="shared" si="51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2"/>
        <v>0.75</v>
      </c>
      <c r="MZ26" s="158">
        <f t="shared" si="53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4"/>
        <v>0.75</v>
      </c>
      <c r="NH26" s="158">
        <f t="shared" si="55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6"/>
        <v>0.75</v>
      </c>
      <c r="NP26" s="158">
        <f t="shared" si="57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8"/>
        <v>0.75</v>
      </c>
      <c r="NX26" s="158">
        <f t="shared" si="59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60"/>
        <v>0.75</v>
      </c>
      <c r="OF26" s="158">
        <f t="shared" si="61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2"/>
        <v>0.75</v>
      </c>
      <c r="ON26" s="158">
        <f t="shared" si="63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4"/>
        <v>0.75</v>
      </c>
      <c r="OV26" s="158">
        <f t="shared" si="65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6"/>
        <v>0.75</v>
      </c>
      <c r="PD26" s="158">
        <f t="shared" si="67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8"/>
        <v>0.75</v>
      </c>
      <c r="PL26" s="158">
        <f t="shared" si="69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70"/>
        <v>0.75</v>
      </c>
      <c r="PT26" s="158">
        <f t="shared" si="71"/>
        <v>0</v>
      </c>
      <c r="PV26" s="157" t="s">
        <v>41</v>
      </c>
      <c r="PW26" s="157">
        <v>12</v>
      </c>
      <c r="PX26" s="157">
        <v>0</v>
      </c>
      <c r="PY26" s="157">
        <v>0</v>
      </c>
      <c r="PZ26" s="157">
        <v>12</v>
      </c>
      <c r="QA26" s="158">
        <v>0</v>
      </c>
      <c r="QB26" s="158"/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0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42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t="s">
        <v>42</v>
      </c>
      <c r="AP27">
        <v>390</v>
      </c>
      <c r="AQ27">
        <v>390</v>
      </c>
      <c r="AR27">
        <v>0</v>
      </c>
      <c r="AS27">
        <v>0</v>
      </c>
      <c r="AT27" s="108">
        <v>1</v>
      </c>
      <c r="AU27" s="4">
        <f t="shared" si="4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6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v>1</v>
      </c>
      <c r="BS27" s="4">
        <f t="shared" si="7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f t="shared" si="72"/>
        <v>1</v>
      </c>
      <c r="CA27" s="4">
        <f t="shared" si="8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9"/>
        <v>0</v>
      </c>
      <c r="CJ27" s="4"/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42</v>
      </c>
      <c r="DB27" s="2">
        <v>390</v>
      </c>
      <c r="DC27" s="2">
        <v>390</v>
      </c>
      <c r="DD27" s="2">
        <v>0</v>
      </c>
      <c r="DE27" s="2">
        <v>0</v>
      </c>
      <c r="DF27" s="4">
        <v>1</v>
      </c>
      <c r="DG27" s="4">
        <f t="shared" si="12"/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2" t="s">
        <v>42</v>
      </c>
      <c r="EH27" s="2">
        <v>391</v>
      </c>
      <c r="EI27" s="2">
        <v>390</v>
      </c>
      <c r="EJ27" s="2">
        <v>1</v>
      </c>
      <c r="EK27" s="2">
        <v>0</v>
      </c>
      <c r="EL27" s="4">
        <f t="shared" si="73"/>
        <v>0.99744245524296671</v>
      </c>
      <c r="EM27" s="4">
        <f t="shared" si="16"/>
        <v>-2.5575447570332921E-3</v>
      </c>
      <c r="EO27" s="148" t="s">
        <v>42</v>
      </c>
      <c r="EP27" s="148">
        <v>391</v>
      </c>
      <c r="EQ27" s="148">
        <v>390</v>
      </c>
      <c r="ER27" s="148">
        <v>1</v>
      </c>
      <c r="ES27" s="148">
        <v>0</v>
      </c>
      <c r="ET27" s="149">
        <v>1</v>
      </c>
      <c r="EU27" s="149">
        <v>0</v>
      </c>
      <c r="EV27" s="147"/>
      <c r="EW27" s="147" t="s">
        <v>42</v>
      </c>
      <c r="EX27" s="147">
        <v>391</v>
      </c>
      <c r="EY27" s="147">
        <v>390</v>
      </c>
      <c r="EZ27" s="147">
        <v>1</v>
      </c>
      <c r="FA27" s="147">
        <v>0</v>
      </c>
      <c r="FB27" s="152">
        <v>1</v>
      </c>
      <c r="FC27" s="149">
        <v>0</v>
      </c>
      <c r="FD27" s="139"/>
      <c r="FE27" s="156" t="s">
        <v>42</v>
      </c>
      <c r="FF27" s="156">
        <v>391</v>
      </c>
      <c r="FG27" s="156">
        <v>390</v>
      </c>
      <c r="FH27" s="156">
        <v>1</v>
      </c>
      <c r="FI27" s="156">
        <v>0</v>
      </c>
      <c r="FJ27" s="162">
        <v>1</v>
      </c>
      <c r="FK27" s="158">
        <f t="shared" si="17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8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74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20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1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2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3"/>
        <v>0</v>
      </c>
      <c r="HH27" s="157"/>
      <c r="HI27" s="157"/>
      <c r="HJ27" s="157"/>
      <c r="HK27" s="157"/>
      <c r="HL27" s="157"/>
      <c r="HM27" s="157"/>
      <c r="HN27" s="158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8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4"/>
        <v>0.99744897959183676</v>
      </c>
      <c r="IR27" s="158">
        <f t="shared" si="25"/>
        <v>-2.5510204081632404E-3</v>
      </c>
      <c r="IS27" s="157"/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6"/>
        <v>0.99744897959183676</v>
      </c>
      <c r="IZ27" s="158">
        <f t="shared" si="27"/>
        <v>0</v>
      </c>
      <c r="JA27" s="157"/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8"/>
        <v>0.99744897959183676</v>
      </c>
      <c r="JH27" s="158">
        <f t="shared" si="29"/>
        <v>0</v>
      </c>
      <c r="JJ27" t="s">
        <v>42</v>
      </c>
      <c r="JK27">
        <v>392</v>
      </c>
      <c r="JL27">
        <v>391</v>
      </c>
      <c r="JM27">
        <v>1</v>
      </c>
      <c r="JN27">
        <v>0</v>
      </c>
      <c r="JO27" s="162">
        <f t="shared" si="30"/>
        <v>0.99744897959183676</v>
      </c>
      <c r="JP27" s="158">
        <f t="shared" si="31"/>
        <v>0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2"/>
        <v>0.99744897959183676</v>
      </c>
      <c r="JX27" s="158">
        <f t="shared" si="33"/>
        <v>0</v>
      </c>
      <c r="JY27" s="158"/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4"/>
        <v>0.99744897959183676</v>
      </c>
      <c r="KF27" s="158">
        <f t="shared" si="35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6"/>
        <v>0.99744897959183676</v>
      </c>
      <c r="KN27" s="158">
        <f t="shared" si="37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8"/>
        <v>0.99744897959183676</v>
      </c>
      <c r="KV27" s="158">
        <f t="shared" si="39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40"/>
        <v>0.99744897959183676</v>
      </c>
      <c r="LD27" s="158">
        <f t="shared" si="41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2"/>
        <v>0.99744897959183676</v>
      </c>
      <c r="LL27" s="158">
        <f t="shared" si="43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4"/>
        <v>0.99744897959183676</v>
      </c>
      <c r="LT27" s="158">
        <f t="shared" si="45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6"/>
        <v>0.99744897959183676</v>
      </c>
      <c r="MB27" s="158">
        <f t="shared" si="47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8"/>
        <v>0.99744897959183676</v>
      </c>
      <c r="MJ27" s="158">
        <f t="shared" si="49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50"/>
        <v>0.99744897959183676</v>
      </c>
      <c r="MR27" s="158">
        <f t="shared" si="51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2"/>
        <v>0.99744897959183676</v>
      </c>
      <c r="MZ27" s="158">
        <f t="shared" si="53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4"/>
        <v>0.99744897959183676</v>
      </c>
      <c r="NH27" s="158">
        <f t="shared" si="55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6"/>
        <v>0.99744897959183676</v>
      </c>
      <c r="NP27" s="158">
        <f t="shared" si="57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8"/>
        <v>0.99744897959183676</v>
      </c>
      <c r="NX27" s="158">
        <f t="shared" si="59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60"/>
        <v>0.99744897959183676</v>
      </c>
      <c r="OF27" s="158">
        <f t="shared" si="61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2"/>
        <v>0.99744897959183676</v>
      </c>
      <c r="ON27" s="158">
        <f t="shared" si="63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4"/>
        <v>0.99744897959183676</v>
      </c>
      <c r="OV27" s="158">
        <f t="shared" si="65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6"/>
        <v>0.99744897959183676</v>
      </c>
      <c r="PD27" s="158">
        <f t="shared" si="67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8"/>
        <v>0.99744897959183676</v>
      </c>
      <c r="PL27" s="158">
        <f t="shared" si="69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70"/>
        <v>0.99744897959183676</v>
      </c>
      <c r="PT27" s="158">
        <f t="shared" si="71"/>
        <v>0</v>
      </c>
      <c r="PV27" s="157" t="s">
        <v>42</v>
      </c>
      <c r="PW27" s="157">
        <v>392</v>
      </c>
      <c r="PX27" s="157">
        <v>0</v>
      </c>
      <c r="PY27" s="157">
        <v>0</v>
      </c>
      <c r="PZ27" s="157">
        <v>392</v>
      </c>
      <c r="QA27" s="158">
        <v>0</v>
      </c>
      <c r="QB27" s="158"/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0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43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t="s">
        <v>43</v>
      </c>
      <c r="AP28">
        <v>49</v>
      </c>
      <c r="AQ28">
        <v>49</v>
      </c>
      <c r="AR28">
        <v>0</v>
      </c>
      <c r="AS28">
        <v>0</v>
      </c>
      <c r="AT28" s="108">
        <v>1</v>
      </c>
      <c r="AU28" s="4">
        <f t="shared" si="4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6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4">
        <f t="shared" si="7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f t="shared" si="72"/>
        <v>1</v>
      </c>
      <c r="CA28" s="4">
        <f t="shared" si="8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9"/>
        <v>0</v>
      </c>
      <c r="CJ28" s="4"/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2" t="s">
        <v>43</v>
      </c>
      <c r="EH28" s="2">
        <v>49</v>
      </c>
      <c r="EI28" s="2">
        <v>49</v>
      </c>
      <c r="EJ28" s="2">
        <v>0</v>
      </c>
      <c r="EK28" s="2">
        <v>0</v>
      </c>
      <c r="EL28" s="4">
        <f t="shared" si="73"/>
        <v>1</v>
      </c>
      <c r="EM28" s="4">
        <f t="shared" si="16"/>
        <v>0</v>
      </c>
      <c r="EO28" s="148" t="s">
        <v>43</v>
      </c>
      <c r="EP28" s="148">
        <v>49</v>
      </c>
      <c r="EQ28" s="148">
        <v>49</v>
      </c>
      <c r="ER28" s="148">
        <v>0</v>
      </c>
      <c r="ES28" s="148">
        <v>0</v>
      </c>
      <c r="ET28" s="149">
        <v>1</v>
      </c>
      <c r="EU28" s="149">
        <v>0</v>
      </c>
      <c r="EV28" s="147"/>
      <c r="EW28" s="147" t="s">
        <v>43</v>
      </c>
      <c r="EX28" s="147">
        <v>49</v>
      </c>
      <c r="EY28" s="147">
        <v>49</v>
      </c>
      <c r="EZ28" s="147">
        <v>0</v>
      </c>
      <c r="FA28" s="147">
        <v>0</v>
      </c>
      <c r="FB28" s="152">
        <v>1</v>
      </c>
      <c r="FC28" s="149">
        <v>0</v>
      </c>
      <c r="FD28" s="139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7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8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74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20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1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2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3"/>
        <v>0</v>
      </c>
      <c r="HH28" s="157"/>
      <c r="HI28" s="157"/>
      <c r="HJ28" s="157"/>
      <c r="HK28" s="157"/>
      <c r="HL28" s="157"/>
      <c r="HM28" s="157"/>
      <c r="HN28" s="158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8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4"/>
        <v>1</v>
      </c>
      <c r="IR28" s="158">
        <f t="shared" si="25"/>
        <v>0</v>
      </c>
      <c r="IS28" s="157"/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6"/>
        <v>1</v>
      </c>
      <c r="IZ28" s="158">
        <f t="shared" si="27"/>
        <v>0</v>
      </c>
      <c r="JA28" s="157"/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8"/>
        <v>1</v>
      </c>
      <c r="JH28" s="158">
        <f t="shared" si="29"/>
        <v>0</v>
      </c>
      <c r="JJ28" t="s">
        <v>43</v>
      </c>
      <c r="JK28">
        <v>49</v>
      </c>
      <c r="JL28">
        <v>49</v>
      </c>
      <c r="JM28">
        <v>0</v>
      </c>
      <c r="JN28">
        <v>0</v>
      </c>
      <c r="JO28" s="162">
        <f t="shared" si="30"/>
        <v>1</v>
      </c>
      <c r="JP28" s="158">
        <f t="shared" si="31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2"/>
        <v>1</v>
      </c>
      <c r="JX28" s="158">
        <f t="shared" si="33"/>
        <v>0</v>
      </c>
      <c r="JY28" s="158"/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4"/>
        <v>1</v>
      </c>
      <c r="KF28" s="158">
        <f t="shared" si="35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6"/>
        <v>1</v>
      </c>
      <c r="KN28" s="158">
        <f t="shared" si="37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8"/>
        <v>1</v>
      </c>
      <c r="KV28" s="158">
        <f t="shared" si="39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40"/>
        <v>1</v>
      </c>
      <c r="LD28" s="158">
        <f t="shared" si="41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2"/>
        <v>1</v>
      </c>
      <c r="LL28" s="158">
        <f t="shared" si="43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4"/>
        <v>1</v>
      </c>
      <c r="LT28" s="158">
        <f t="shared" si="45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6"/>
        <v>1</v>
      </c>
      <c r="MB28" s="158">
        <f t="shared" si="47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8"/>
        <v>1</v>
      </c>
      <c r="MJ28" s="158">
        <f t="shared" si="49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50"/>
        <v>1</v>
      </c>
      <c r="MR28" s="158">
        <f t="shared" si="51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2"/>
        <v>1</v>
      </c>
      <c r="MZ28" s="158">
        <f t="shared" si="53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4"/>
        <v>1</v>
      </c>
      <c r="NH28" s="158">
        <f t="shared" si="55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6"/>
        <v>1</v>
      </c>
      <c r="NP28" s="158">
        <f t="shared" si="57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8"/>
        <v>1</v>
      </c>
      <c r="NX28" s="158">
        <f t="shared" si="59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60"/>
        <v>1</v>
      </c>
      <c r="OF28" s="158">
        <f t="shared" si="61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2"/>
        <v>1</v>
      </c>
      <c r="ON28" s="158">
        <f t="shared" si="63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4"/>
        <v>1</v>
      </c>
      <c r="OV28" s="158">
        <f t="shared" si="65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6"/>
        <v>1</v>
      </c>
      <c r="PD28" s="158">
        <f t="shared" si="67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8"/>
        <v>1</v>
      </c>
      <c r="PL28" s="158">
        <f t="shared" si="69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70"/>
        <v>1</v>
      </c>
      <c r="PT28" s="158">
        <f t="shared" si="71"/>
        <v>0</v>
      </c>
      <c r="PV28" s="157" t="s">
        <v>43</v>
      </c>
      <c r="PW28" s="157">
        <v>49</v>
      </c>
      <c r="PX28" s="157">
        <v>0</v>
      </c>
      <c r="PY28" s="157">
        <v>0</v>
      </c>
      <c r="PZ28" s="157">
        <v>49</v>
      </c>
      <c r="QA28" s="158">
        <v>0</v>
      </c>
      <c r="QB28" s="158"/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0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t="s">
        <v>44</v>
      </c>
      <c r="AP29">
        <v>4</v>
      </c>
      <c r="AQ29">
        <v>4</v>
      </c>
      <c r="AR29">
        <v>0</v>
      </c>
      <c r="AS29">
        <v>0</v>
      </c>
      <c r="AT29" s="108">
        <v>1</v>
      </c>
      <c r="AU29" s="4">
        <f t="shared" si="4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6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4">
        <f t="shared" si="7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f t="shared" si="72"/>
        <v>1</v>
      </c>
      <c r="CA29" s="4">
        <f t="shared" si="8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9"/>
        <v>0</v>
      </c>
      <c r="CJ29" s="4"/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2" t="s">
        <v>44</v>
      </c>
      <c r="EH29" s="2">
        <v>4</v>
      </c>
      <c r="EI29" s="2">
        <v>4</v>
      </c>
      <c r="EJ29" s="2">
        <v>0</v>
      </c>
      <c r="EK29" s="2">
        <v>0</v>
      </c>
      <c r="EL29" s="4">
        <f t="shared" si="73"/>
        <v>1</v>
      </c>
      <c r="EM29" s="4">
        <f t="shared" si="16"/>
        <v>0</v>
      </c>
      <c r="EO29" s="148" t="s">
        <v>44</v>
      </c>
      <c r="EP29" s="148">
        <v>4</v>
      </c>
      <c r="EQ29" s="148">
        <v>4</v>
      </c>
      <c r="ER29" s="148">
        <v>0</v>
      </c>
      <c r="ES29" s="148">
        <v>0</v>
      </c>
      <c r="ET29" s="149">
        <v>1</v>
      </c>
      <c r="EU29" s="149">
        <v>0</v>
      </c>
      <c r="EV29" s="147"/>
      <c r="EW29" s="147" t="s">
        <v>44</v>
      </c>
      <c r="EX29" s="147">
        <v>4</v>
      </c>
      <c r="EY29" s="147">
        <v>4</v>
      </c>
      <c r="EZ29" s="147">
        <v>0</v>
      </c>
      <c r="FA29" s="147">
        <v>0</v>
      </c>
      <c r="FB29" s="152">
        <v>1</v>
      </c>
      <c r="FC29" s="149">
        <v>0</v>
      </c>
      <c r="FD29" s="139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7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8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74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20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1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2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3"/>
        <v>0</v>
      </c>
      <c r="HH29" s="157"/>
      <c r="HI29" s="157"/>
      <c r="HJ29" s="157"/>
      <c r="HK29" s="157"/>
      <c r="HL29" s="157"/>
      <c r="HM29" s="157"/>
      <c r="HN29" s="158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8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4"/>
        <v>1</v>
      </c>
      <c r="IR29" s="158">
        <f t="shared" si="25"/>
        <v>0</v>
      </c>
      <c r="IS29" s="157"/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6"/>
        <v>1</v>
      </c>
      <c r="IZ29" s="158">
        <f t="shared" si="27"/>
        <v>0</v>
      </c>
      <c r="JA29" s="157"/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8"/>
        <v>1</v>
      </c>
      <c r="JH29" s="158">
        <f t="shared" si="29"/>
        <v>0</v>
      </c>
      <c r="JJ29" t="s">
        <v>44</v>
      </c>
      <c r="JK29">
        <v>4</v>
      </c>
      <c r="JL29">
        <v>4</v>
      </c>
      <c r="JM29">
        <v>0</v>
      </c>
      <c r="JN29">
        <v>0</v>
      </c>
      <c r="JO29" s="162">
        <f t="shared" si="30"/>
        <v>1</v>
      </c>
      <c r="JP29" s="158">
        <f t="shared" si="31"/>
        <v>0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2"/>
        <v>1</v>
      </c>
      <c r="JX29" s="158">
        <f t="shared" si="33"/>
        <v>0</v>
      </c>
      <c r="JY29" s="158"/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4"/>
        <v>1</v>
      </c>
      <c r="KF29" s="158">
        <f t="shared" si="35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6"/>
        <v>1</v>
      </c>
      <c r="KN29" s="158">
        <f t="shared" si="37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8"/>
        <v>1</v>
      </c>
      <c r="KV29" s="158">
        <f t="shared" si="39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40"/>
        <v>1</v>
      </c>
      <c r="LD29" s="158">
        <f t="shared" si="41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2"/>
        <v>1</v>
      </c>
      <c r="LL29" s="158">
        <f t="shared" si="43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4"/>
        <v>1</v>
      </c>
      <c r="LT29" s="158">
        <f t="shared" si="45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6"/>
        <v>1</v>
      </c>
      <c r="MB29" s="158">
        <f t="shared" si="47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8"/>
        <v>1</v>
      </c>
      <c r="MJ29" s="158">
        <f t="shared" si="49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50"/>
        <v>1</v>
      </c>
      <c r="MR29" s="158">
        <f t="shared" si="51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2"/>
        <v>1</v>
      </c>
      <c r="MZ29" s="158">
        <f t="shared" si="53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4"/>
        <v>1</v>
      </c>
      <c r="NH29" s="158">
        <f t="shared" si="55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6"/>
        <v>1</v>
      </c>
      <c r="NP29" s="158">
        <f t="shared" si="57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8"/>
        <v>1</v>
      </c>
      <c r="NX29" s="158">
        <f t="shared" si="59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60"/>
        <v>1</v>
      </c>
      <c r="OF29" s="158">
        <f t="shared" si="61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2"/>
        <v>1</v>
      </c>
      <c r="ON29" s="158">
        <f t="shared" si="63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4"/>
        <v>1</v>
      </c>
      <c r="OV29" s="158">
        <f t="shared" si="65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6"/>
        <v>1</v>
      </c>
      <c r="PD29" s="158">
        <f t="shared" si="67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8"/>
        <v>1</v>
      </c>
      <c r="PL29" s="158">
        <f t="shared" si="69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70"/>
        <v>1</v>
      </c>
      <c r="PT29" s="158">
        <f t="shared" si="71"/>
        <v>0</v>
      </c>
      <c r="PV29" s="157" t="s">
        <v>44</v>
      </c>
      <c r="PW29" s="157">
        <v>4</v>
      </c>
      <c r="PX29" s="157">
        <v>0</v>
      </c>
      <c r="PY29" s="157">
        <v>0</v>
      </c>
      <c r="PZ29" s="157">
        <v>4</v>
      </c>
      <c r="QA29" s="158">
        <v>0</v>
      </c>
      <c r="QB29" s="158"/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0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t="s">
        <v>45</v>
      </c>
      <c r="AP30">
        <v>52</v>
      </c>
      <c r="AQ30">
        <v>52</v>
      </c>
      <c r="AR30">
        <v>0</v>
      </c>
      <c r="AS30">
        <v>0</v>
      </c>
      <c r="AT30" s="108">
        <v>1</v>
      </c>
      <c r="AU30" s="4">
        <f t="shared" si="4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6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4">
        <f t="shared" si="7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f t="shared" si="72"/>
        <v>1</v>
      </c>
      <c r="CA30" s="4">
        <f t="shared" si="8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9"/>
        <v>0</v>
      </c>
      <c r="CJ30" s="4"/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2" t="s">
        <v>45</v>
      </c>
      <c r="EH30" s="2">
        <v>52</v>
      </c>
      <c r="EI30" s="2">
        <v>52</v>
      </c>
      <c r="EJ30" s="2">
        <v>0</v>
      </c>
      <c r="EK30" s="2">
        <v>0</v>
      </c>
      <c r="EL30" s="4">
        <f t="shared" si="73"/>
        <v>1</v>
      </c>
      <c r="EM30" s="4">
        <f t="shared" si="16"/>
        <v>0</v>
      </c>
      <c r="EO30" s="148" t="s">
        <v>45</v>
      </c>
      <c r="EP30" s="148">
        <v>52</v>
      </c>
      <c r="EQ30" s="148">
        <v>52</v>
      </c>
      <c r="ER30" s="148">
        <v>0</v>
      </c>
      <c r="ES30" s="148">
        <v>0</v>
      </c>
      <c r="ET30" s="149">
        <v>1</v>
      </c>
      <c r="EU30" s="149">
        <v>0</v>
      </c>
      <c r="EV30" s="147"/>
      <c r="EW30" s="147" t="s">
        <v>45</v>
      </c>
      <c r="EX30" s="147">
        <v>52</v>
      </c>
      <c r="EY30" s="147">
        <v>52</v>
      </c>
      <c r="EZ30" s="147">
        <v>0</v>
      </c>
      <c r="FA30" s="147">
        <v>0</v>
      </c>
      <c r="FB30" s="152">
        <v>1</v>
      </c>
      <c r="FC30" s="149">
        <v>0</v>
      </c>
      <c r="FD30" s="139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7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8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74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20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1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2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3"/>
        <v>0</v>
      </c>
      <c r="HH30" s="157"/>
      <c r="HI30" s="157"/>
      <c r="HJ30" s="157"/>
      <c r="HK30" s="157"/>
      <c r="HL30" s="157"/>
      <c r="HM30" s="157"/>
      <c r="HN30" s="158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8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4"/>
        <v>1</v>
      </c>
      <c r="IR30" s="158">
        <f t="shared" si="25"/>
        <v>0</v>
      </c>
      <c r="IS30" s="157"/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6"/>
        <v>1</v>
      </c>
      <c r="IZ30" s="158">
        <f t="shared" si="27"/>
        <v>0</v>
      </c>
      <c r="JA30" s="157"/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8"/>
        <v>1</v>
      </c>
      <c r="JH30" s="158">
        <f t="shared" si="29"/>
        <v>0</v>
      </c>
      <c r="JJ30" t="s">
        <v>45</v>
      </c>
      <c r="JK30">
        <v>52</v>
      </c>
      <c r="JL30">
        <v>52</v>
      </c>
      <c r="JM30">
        <v>0</v>
      </c>
      <c r="JN30">
        <v>0</v>
      </c>
      <c r="JO30" s="162">
        <f t="shared" si="30"/>
        <v>1</v>
      </c>
      <c r="JP30" s="158">
        <f t="shared" si="31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2"/>
        <v>1</v>
      </c>
      <c r="JX30" s="158">
        <f t="shared" si="33"/>
        <v>0</v>
      </c>
      <c r="JY30" s="158"/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4"/>
        <v>1</v>
      </c>
      <c r="KF30" s="158">
        <f t="shared" si="35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6"/>
        <v>1</v>
      </c>
      <c r="KN30" s="158">
        <f t="shared" si="37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8"/>
        <v>1</v>
      </c>
      <c r="KV30" s="158">
        <f t="shared" si="39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40"/>
        <v>1</v>
      </c>
      <c r="LD30" s="158">
        <f t="shared" si="41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2"/>
        <v>1</v>
      </c>
      <c r="LL30" s="158">
        <f t="shared" si="43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4"/>
        <v>1</v>
      </c>
      <c r="LT30" s="158">
        <f t="shared" si="45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6"/>
        <v>1</v>
      </c>
      <c r="MB30" s="158">
        <f t="shared" si="47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8"/>
        <v>1</v>
      </c>
      <c r="MJ30" s="158">
        <f t="shared" si="49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50"/>
        <v>1</v>
      </c>
      <c r="MR30" s="158">
        <f t="shared" si="51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2"/>
        <v>1</v>
      </c>
      <c r="MZ30" s="158">
        <f t="shared" si="53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4"/>
        <v>1</v>
      </c>
      <c r="NH30" s="158">
        <f t="shared" si="55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6"/>
        <v>1</v>
      </c>
      <c r="NP30" s="158">
        <f t="shared" si="57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8"/>
        <v>1</v>
      </c>
      <c r="NX30" s="158">
        <f t="shared" si="59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60"/>
        <v>1</v>
      </c>
      <c r="OF30" s="158">
        <f t="shared" si="61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2"/>
        <v>1</v>
      </c>
      <c r="ON30" s="158">
        <f t="shared" si="63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4"/>
        <v>1</v>
      </c>
      <c r="OV30" s="158">
        <f t="shared" si="65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6"/>
        <v>1</v>
      </c>
      <c r="PD30" s="158">
        <f t="shared" si="67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8"/>
        <v>1</v>
      </c>
      <c r="PL30" s="158">
        <f t="shared" si="69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70"/>
        <v>1</v>
      </c>
      <c r="PT30" s="158">
        <f t="shared" si="71"/>
        <v>0</v>
      </c>
      <c r="PV30" s="157" t="s">
        <v>45</v>
      </c>
      <c r="PW30" s="157">
        <v>52</v>
      </c>
      <c r="PX30" s="157">
        <v>0</v>
      </c>
      <c r="PY30" s="157">
        <v>0</v>
      </c>
      <c r="PZ30" s="157">
        <v>52</v>
      </c>
      <c r="QA30" s="158">
        <v>0</v>
      </c>
      <c r="QB30" s="158"/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0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5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6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7"/>
        <v>0</v>
      </c>
      <c r="BU31" s="66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8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9"/>
        <v>0</v>
      </c>
      <c r="CJ31" s="4"/>
      <c r="CK31" s="65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0"/>
        <v>0</v>
      </c>
      <c r="CS31" s="65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1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f t="shared" si="12"/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13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4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5"/>
        <v>0</v>
      </c>
      <c r="EG31" s="114" t="s">
        <v>46</v>
      </c>
      <c r="EH31" s="2">
        <v>141</v>
      </c>
      <c r="EI31" s="2">
        <v>141</v>
      </c>
      <c r="EJ31" s="2">
        <v>0</v>
      </c>
      <c r="EK31" s="2">
        <v>0</v>
      </c>
      <c r="EL31" s="4">
        <v>1</v>
      </c>
      <c r="EM31" s="4">
        <f t="shared" si="16"/>
        <v>0</v>
      </c>
      <c r="EO31" s="151" t="s">
        <v>46</v>
      </c>
      <c r="EP31" s="148">
        <v>141</v>
      </c>
      <c r="EQ31" s="148">
        <v>141</v>
      </c>
      <c r="ER31" s="148">
        <v>0</v>
      </c>
      <c r="ES31" s="148">
        <v>0</v>
      </c>
      <c r="ET31" s="149">
        <v>1</v>
      </c>
      <c r="EU31" s="149">
        <v>0</v>
      </c>
      <c r="EV31" s="147"/>
      <c r="EW31" s="153" t="s">
        <v>46</v>
      </c>
      <c r="EX31" s="148">
        <v>141</v>
      </c>
      <c r="EY31" s="148">
        <v>141</v>
      </c>
      <c r="EZ31" s="148">
        <v>0</v>
      </c>
      <c r="FA31" s="148">
        <v>0</v>
      </c>
      <c r="FB31" s="149">
        <v>1</v>
      </c>
      <c r="FC31" s="149">
        <v>0</v>
      </c>
      <c r="FD31" s="139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7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8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74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20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1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2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3"/>
        <v>0</v>
      </c>
      <c r="HH31" s="157"/>
      <c r="HI31" s="157"/>
      <c r="HJ31" s="157"/>
      <c r="HK31" s="157"/>
      <c r="HL31" s="157"/>
      <c r="HM31" s="157"/>
      <c r="HN31" s="158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8"/>
      <c r="IC31" s="157"/>
      <c r="ID31" s="157"/>
      <c r="IE31" s="157"/>
      <c r="IF31" s="157"/>
      <c r="IG31" s="157"/>
      <c r="IH31" s="157"/>
      <c r="II31" s="157"/>
      <c r="IJ31" s="157"/>
      <c r="IK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4"/>
        <v>1</v>
      </c>
      <c r="IR31" s="158">
        <f t="shared" si="25"/>
        <v>0</v>
      </c>
      <c r="IS31" s="157"/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6"/>
        <v>1</v>
      </c>
      <c r="IZ31" s="158">
        <f t="shared" si="27"/>
        <v>0</v>
      </c>
      <c r="JA31" s="157"/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8"/>
        <v>1</v>
      </c>
      <c r="JH31" s="158">
        <f t="shared" si="29"/>
        <v>0</v>
      </c>
      <c r="JJ31" s="163" t="s">
        <v>46</v>
      </c>
      <c r="JK31" s="157">
        <v>141</v>
      </c>
      <c r="JL31" s="157">
        <v>141</v>
      </c>
      <c r="JM31" s="157">
        <v>0</v>
      </c>
      <c r="JN31" s="157">
        <v>0</v>
      </c>
      <c r="JO31" s="162">
        <f t="shared" si="30"/>
        <v>1</v>
      </c>
      <c r="JP31" s="158">
        <f t="shared" si="31"/>
        <v>0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2"/>
        <v>1</v>
      </c>
      <c r="JX31" s="158">
        <f t="shared" si="33"/>
        <v>0</v>
      </c>
      <c r="JY31" s="158"/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4"/>
        <v>1</v>
      </c>
      <c r="KF31" s="158">
        <f t="shared" si="35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6"/>
        <v>1</v>
      </c>
      <c r="KN31" s="158">
        <f t="shared" si="37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8"/>
        <v>1</v>
      </c>
      <c r="KV31" s="158">
        <f t="shared" si="39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40"/>
        <v>1</v>
      </c>
      <c r="LD31" s="158">
        <f t="shared" si="41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2"/>
        <v>1</v>
      </c>
      <c r="LL31" s="158">
        <f t="shared" si="43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4"/>
        <v>1</v>
      </c>
      <c r="LT31" s="158">
        <f t="shared" si="45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6"/>
        <v>1</v>
      </c>
      <c r="MB31" s="158">
        <f t="shared" si="47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8"/>
        <v>1</v>
      </c>
      <c r="MJ31" s="158">
        <f t="shared" si="49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50"/>
        <v>1</v>
      </c>
      <c r="MR31" s="158">
        <f t="shared" si="51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2"/>
        <v>1</v>
      </c>
      <c r="MZ31" s="158">
        <f t="shared" si="53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4"/>
        <v>1</v>
      </c>
      <c r="NH31" s="158">
        <f t="shared" si="55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6"/>
        <v>1</v>
      </c>
      <c r="NP31" s="158">
        <f t="shared" si="57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8"/>
        <v>1</v>
      </c>
      <c r="NX31" s="158">
        <f t="shared" si="59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60"/>
        <v>1</v>
      </c>
      <c r="OF31" s="158">
        <f t="shared" si="61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2"/>
        <v>1</v>
      </c>
      <c r="ON31" s="158">
        <f t="shared" si="63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4"/>
        <v>1</v>
      </c>
      <c r="OV31" s="158">
        <f t="shared" si="65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6"/>
        <v>1</v>
      </c>
      <c r="PD31" s="158">
        <f t="shared" si="67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8"/>
        <v>1</v>
      </c>
      <c r="PL31" s="158">
        <f t="shared" si="69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70"/>
        <v>1</v>
      </c>
      <c r="PT31" s="158">
        <f t="shared" si="71"/>
        <v>0</v>
      </c>
      <c r="PV31" s="163" t="s">
        <v>46</v>
      </c>
      <c r="PW31" s="157">
        <v>145</v>
      </c>
      <c r="PX31" s="157">
        <v>0</v>
      </c>
      <c r="PY31" s="157">
        <v>0</v>
      </c>
      <c r="PZ31" s="157">
        <v>145</v>
      </c>
      <c r="QA31" s="158">
        <v>0</v>
      </c>
      <c r="QB31" s="158"/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0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M32" s="4"/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1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6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4">
        <f t="shared" si="7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f t="shared" si="72"/>
        <v>1</v>
      </c>
      <c r="CA32" s="4">
        <f t="shared" si="8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9"/>
        <v>0</v>
      </c>
      <c r="CJ32" s="4"/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2" t="s">
        <v>47</v>
      </c>
      <c r="EH32" s="2">
        <v>45</v>
      </c>
      <c r="EI32" s="2">
        <v>45</v>
      </c>
      <c r="EJ32" s="2">
        <v>0</v>
      </c>
      <c r="EK32" s="2">
        <v>0</v>
      </c>
      <c r="EL32" s="4">
        <f t="shared" si="73"/>
        <v>1</v>
      </c>
      <c r="EM32" s="4">
        <f t="shared" si="16"/>
        <v>0</v>
      </c>
      <c r="EO32" s="148" t="s">
        <v>47</v>
      </c>
      <c r="EP32" s="148">
        <v>45</v>
      </c>
      <c r="EQ32" s="148">
        <v>45</v>
      </c>
      <c r="ER32" s="148">
        <v>0</v>
      </c>
      <c r="ES32" s="148">
        <v>0</v>
      </c>
      <c r="ET32" s="149">
        <v>1</v>
      </c>
      <c r="EU32" s="149">
        <v>0</v>
      </c>
      <c r="EV32" s="147"/>
      <c r="EW32" s="147" t="s">
        <v>47</v>
      </c>
      <c r="EX32" s="147">
        <v>45</v>
      </c>
      <c r="EY32" s="147">
        <v>45</v>
      </c>
      <c r="EZ32" s="147">
        <v>0</v>
      </c>
      <c r="FA32" s="147">
        <v>0</v>
      </c>
      <c r="FB32" s="152">
        <v>1</v>
      </c>
      <c r="FC32" s="149">
        <v>0</v>
      </c>
      <c r="FD32" s="139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7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8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74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20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1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2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3"/>
        <v>0</v>
      </c>
      <c r="HH32" s="157"/>
      <c r="HI32" s="157"/>
      <c r="HJ32" s="157"/>
      <c r="HK32" s="157"/>
      <c r="HL32" s="157"/>
      <c r="HM32" s="157"/>
      <c r="HN32" s="158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8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4"/>
        <v>1</v>
      </c>
      <c r="IR32" s="158">
        <f t="shared" si="25"/>
        <v>0</v>
      </c>
      <c r="IS32" s="157"/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6"/>
        <v>1</v>
      </c>
      <c r="IZ32" s="158">
        <f t="shared" si="27"/>
        <v>0</v>
      </c>
      <c r="JA32" s="157"/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8"/>
        <v>1</v>
      </c>
      <c r="JH32" s="158">
        <f t="shared" si="29"/>
        <v>0</v>
      </c>
      <c r="JJ32" t="s">
        <v>47</v>
      </c>
      <c r="JK32">
        <v>45</v>
      </c>
      <c r="JL32">
        <v>45</v>
      </c>
      <c r="JM32">
        <v>0</v>
      </c>
      <c r="JN32">
        <v>0</v>
      </c>
      <c r="JO32" s="162">
        <f t="shared" si="30"/>
        <v>1</v>
      </c>
      <c r="JP32" s="158">
        <f t="shared" si="31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2"/>
        <v>1</v>
      </c>
      <c r="JX32" s="158">
        <f t="shared" si="33"/>
        <v>0</v>
      </c>
      <c r="JY32" s="158"/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4"/>
        <v>1</v>
      </c>
      <c r="KF32" s="158">
        <f t="shared" si="35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6"/>
        <v>1</v>
      </c>
      <c r="KN32" s="158">
        <f t="shared" si="37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8"/>
        <v>1</v>
      </c>
      <c r="KV32" s="158">
        <f t="shared" si="39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40"/>
        <v>1</v>
      </c>
      <c r="LD32" s="158">
        <f t="shared" si="41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2"/>
        <v>1</v>
      </c>
      <c r="LL32" s="158">
        <f t="shared" si="43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4"/>
        <v>1</v>
      </c>
      <c r="LT32" s="158">
        <f t="shared" si="45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6"/>
        <v>1</v>
      </c>
      <c r="MB32" s="158">
        <f t="shared" si="47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8"/>
        <v>1</v>
      </c>
      <c r="MJ32" s="158">
        <f t="shared" si="49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50"/>
        <v>1</v>
      </c>
      <c r="MR32" s="158">
        <f t="shared" si="51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2"/>
        <v>1</v>
      </c>
      <c r="MZ32" s="158">
        <f t="shared" si="53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4"/>
        <v>1</v>
      </c>
      <c r="NH32" s="158">
        <f t="shared" si="55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6"/>
        <v>1</v>
      </c>
      <c r="NP32" s="158">
        <f t="shared" si="57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8"/>
        <v>1</v>
      </c>
      <c r="NX32" s="158">
        <f t="shared" si="59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60"/>
        <v>1</v>
      </c>
      <c r="OF32" s="158">
        <f t="shared" si="61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2"/>
        <v>1</v>
      </c>
      <c r="ON32" s="158">
        <f t="shared" si="63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4"/>
        <v>1</v>
      </c>
      <c r="OV32" s="158">
        <f t="shared" si="65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6"/>
        <v>1</v>
      </c>
      <c r="PD32" s="158">
        <f t="shared" si="67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8"/>
        <v>1</v>
      </c>
      <c r="PL32" s="158">
        <f t="shared" si="69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70"/>
        <v>1</v>
      </c>
      <c r="PT32" s="158">
        <f t="shared" si="71"/>
        <v>0</v>
      </c>
      <c r="PV32" s="157" t="s">
        <v>47</v>
      </c>
      <c r="PW32" s="157">
        <v>45</v>
      </c>
      <c r="PX32" s="157">
        <v>0</v>
      </c>
      <c r="PY32" s="157">
        <v>0</v>
      </c>
      <c r="PZ32" s="157">
        <v>45</v>
      </c>
      <c r="QA32" s="158">
        <v>0</v>
      </c>
      <c r="QB32" s="158"/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0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t="s">
        <v>48</v>
      </c>
      <c r="AP33">
        <v>4</v>
      </c>
      <c r="AQ33">
        <v>2</v>
      </c>
      <c r="AR33">
        <v>2</v>
      </c>
      <c r="AS33">
        <v>0</v>
      </c>
      <c r="AT33" s="108">
        <v>0.5</v>
      </c>
      <c r="AU33" s="4">
        <f t="shared" si="4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6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4">
        <f t="shared" si="7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f t="shared" si="72"/>
        <v>0.5</v>
      </c>
      <c r="CA33" s="4">
        <f t="shared" si="8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9"/>
        <v>0</v>
      </c>
      <c r="CJ33" s="4"/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2" t="s">
        <v>48</v>
      </c>
      <c r="EH33" s="2">
        <v>4</v>
      </c>
      <c r="EI33" s="2">
        <v>2</v>
      </c>
      <c r="EJ33" s="2">
        <v>2</v>
      </c>
      <c r="EK33" s="2">
        <v>0</v>
      </c>
      <c r="EL33" s="4">
        <f t="shared" si="73"/>
        <v>0.5</v>
      </c>
      <c r="EM33" s="4">
        <f t="shared" si="16"/>
        <v>0</v>
      </c>
      <c r="EO33" s="148" t="s">
        <v>48</v>
      </c>
      <c r="EP33" s="148">
        <v>4</v>
      </c>
      <c r="EQ33" s="148">
        <v>2</v>
      </c>
      <c r="ER33" s="148">
        <v>2</v>
      </c>
      <c r="ES33" s="148">
        <v>0</v>
      </c>
      <c r="ET33" s="149">
        <v>0.5</v>
      </c>
      <c r="EU33" s="149">
        <v>0</v>
      </c>
      <c r="EV33" s="147"/>
      <c r="EW33" s="147" t="s">
        <v>48</v>
      </c>
      <c r="EX33" s="147">
        <v>4</v>
      </c>
      <c r="EY33" s="147">
        <v>2</v>
      </c>
      <c r="EZ33" s="147">
        <v>2</v>
      </c>
      <c r="FA33" s="147">
        <v>0</v>
      </c>
      <c r="FB33" s="152">
        <v>0.5</v>
      </c>
      <c r="FC33" s="149">
        <v>0</v>
      </c>
      <c r="FD33" s="139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7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8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74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20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1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2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3"/>
        <v>0</v>
      </c>
      <c r="HH33" s="157"/>
      <c r="HI33" s="157"/>
      <c r="HJ33" s="157"/>
      <c r="HK33" s="157"/>
      <c r="HL33" s="157"/>
      <c r="HM33" s="157"/>
      <c r="HN33" s="158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8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4"/>
        <v>0.5</v>
      </c>
      <c r="IR33" s="158">
        <f t="shared" si="25"/>
        <v>0</v>
      </c>
      <c r="IS33" s="157"/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6"/>
        <v>0.5</v>
      </c>
      <c r="IZ33" s="158">
        <f t="shared" si="27"/>
        <v>0</v>
      </c>
      <c r="JA33" s="157"/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8"/>
        <v>0.5</v>
      </c>
      <c r="JH33" s="158">
        <f t="shared" si="29"/>
        <v>0</v>
      </c>
      <c r="JJ33" t="s">
        <v>48</v>
      </c>
      <c r="JK33">
        <v>4</v>
      </c>
      <c r="JL33">
        <v>2</v>
      </c>
      <c r="JM33">
        <v>2</v>
      </c>
      <c r="JN33">
        <v>0</v>
      </c>
      <c r="JO33" s="162">
        <f t="shared" si="30"/>
        <v>0.5</v>
      </c>
      <c r="JP33" s="158">
        <f t="shared" si="31"/>
        <v>0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2"/>
        <v>0.5</v>
      </c>
      <c r="JX33" s="158">
        <f t="shared" si="33"/>
        <v>0</v>
      </c>
      <c r="JY33" s="158"/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4"/>
        <v>0.5</v>
      </c>
      <c r="KF33" s="158">
        <f t="shared" si="35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6"/>
        <v>0.5</v>
      </c>
      <c r="KN33" s="158">
        <f t="shared" si="37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8"/>
        <v>0.5</v>
      </c>
      <c r="KV33" s="158">
        <f t="shared" si="39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40"/>
        <v>0.5</v>
      </c>
      <c r="LD33" s="158">
        <f t="shared" si="41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2"/>
        <v>0.5</v>
      </c>
      <c r="LL33" s="158">
        <f t="shared" si="43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4"/>
        <v>0.5</v>
      </c>
      <c r="LT33" s="158">
        <f t="shared" si="45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6"/>
        <v>0.5</v>
      </c>
      <c r="MB33" s="158">
        <f t="shared" si="47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8"/>
        <v>0.5</v>
      </c>
      <c r="MJ33" s="158">
        <f t="shared" si="49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50"/>
        <v>0.5</v>
      </c>
      <c r="MR33" s="158">
        <f t="shared" si="51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2"/>
        <v>0.5</v>
      </c>
      <c r="MZ33" s="158">
        <f t="shared" si="53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4"/>
        <v>0.5</v>
      </c>
      <c r="NH33" s="158">
        <f t="shared" si="55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6"/>
        <v>0.5</v>
      </c>
      <c r="NP33" s="158">
        <f t="shared" si="57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8"/>
        <v>0.5</v>
      </c>
      <c r="NX33" s="158">
        <f t="shared" si="59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60"/>
        <v>0.5</v>
      </c>
      <c r="OF33" s="158">
        <f t="shared" si="61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2"/>
        <v>0.5</v>
      </c>
      <c r="ON33" s="158">
        <f t="shared" si="63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4"/>
        <v>0.5</v>
      </c>
      <c r="OV33" s="158">
        <f t="shared" si="65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6"/>
        <v>0.5</v>
      </c>
      <c r="PD33" s="158">
        <f t="shared" si="67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8"/>
        <v>0.5</v>
      </c>
      <c r="PL33" s="158">
        <f t="shared" si="69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70"/>
        <v>0.5</v>
      </c>
      <c r="PT33" s="158">
        <f t="shared" si="71"/>
        <v>0</v>
      </c>
      <c r="PV33" s="157" t="s">
        <v>48</v>
      </c>
      <c r="PW33" s="157">
        <v>4</v>
      </c>
      <c r="PX33" s="157">
        <v>0</v>
      </c>
      <c r="PY33" s="157">
        <v>0</v>
      </c>
      <c r="PZ33" s="157">
        <v>4</v>
      </c>
      <c r="QA33" s="158">
        <v>0</v>
      </c>
      <c r="QB33" s="158"/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0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t="s">
        <v>49</v>
      </c>
      <c r="AP34">
        <v>15</v>
      </c>
      <c r="AQ34">
        <v>15</v>
      </c>
      <c r="AR34">
        <v>0</v>
      </c>
      <c r="AS34">
        <v>0</v>
      </c>
      <c r="AT34" s="108">
        <v>1</v>
      </c>
      <c r="AU34" s="4">
        <f t="shared" si="4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6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4">
        <f t="shared" si="7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f t="shared" si="72"/>
        <v>1</v>
      </c>
      <c r="CA34" s="4">
        <f t="shared" si="8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9"/>
        <v>0</v>
      </c>
      <c r="CJ34" s="4"/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2" t="s">
        <v>49</v>
      </c>
      <c r="EH34" s="2">
        <v>15</v>
      </c>
      <c r="EI34" s="2">
        <v>15</v>
      </c>
      <c r="EJ34" s="2">
        <v>0</v>
      </c>
      <c r="EK34" s="2">
        <v>0</v>
      </c>
      <c r="EL34" s="4">
        <f t="shared" si="73"/>
        <v>1</v>
      </c>
      <c r="EM34" s="4">
        <f t="shared" si="16"/>
        <v>0</v>
      </c>
      <c r="EO34" s="148" t="s">
        <v>49</v>
      </c>
      <c r="EP34" s="148">
        <v>15</v>
      </c>
      <c r="EQ34" s="148">
        <v>15</v>
      </c>
      <c r="ER34" s="148">
        <v>0</v>
      </c>
      <c r="ES34" s="148">
        <v>0</v>
      </c>
      <c r="ET34" s="149">
        <v>1</v>
      </c>
      <c r="EU34" s="149">
        <v>0</v>
      </c>
      <c r="EV34" s="147"/>
      <c r="EW34" s="147" t="s">
        <v>49</v>
      </c>
      <c r="EX34" s="147">
        <v>15</v>
      </c>
      <c r="EY34" s="147">
        <v>15</v>
      </c>
      <c r="EZ34" s="147">
        <v>0</v>
      </c>
      <c r="FA34" s="147">
        <v>0</v>
      </c>
      <c r="FB34" s="152">
        <v>1</v>
      </c>
      <c r="FC34" s="149">
        <v>0</v>
      </c>
      <c r="FD34" s="139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7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8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74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20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1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2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3"/>
        <v>0</v>
      </c>
      <c r="HH34" s="157"/>
      <c r="HI34" s="157"/>
      <c r="HJ34" s="157"/>
      <c r="HK34" s="157"/>
      <c r="HL34" s="157"/>
      <c r="HM34" s="157"/>
      <c r="HN34" s="158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8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4"/>
        <v>1</v>
      </c>
      <c r="IR34" s="158">
        <f t="shared" si="25"/>
        <v>0</v>
      </c>
      <c r="IS34" s="157"/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6"/>
        <v>1</v>
      </c>
      <c r="IZ34" s="158">
        <f t="shared" si="27"/>
        <v>0</v>
      </c>
      <c r="JA34" s="157"/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8"/>
        <v>1</v>
      </c>
      <c r="JH34" s="158">
        <f t="shared" si="29"/>
        <v>0</v>
      </c>
      <c r="JJ34" t="s">
        <v>49</v>
      </c>
      <c r="JK34">
        <v>15</v>
      </c>
      <c r="JL34">
        <v>15</v>
      </c>
      <c r="JM34">
        <v>0</v>
      </c>
      <c r="JN34">
        <v>0</v>
      </c>
      <c r="JO34" s="162">
        <f t="shared" si="30"/>
        <v>1</v>
      </c>
      <c r="JP34" s="158">
        <f t="shared" si="31"/>
        <v>0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2"/>
        <v>1</v>
      </c>
      <c r="JX34" s="158">
        <f t="shared" si="33"/>
        <v>0</v>
      </c>
      <c r="JY34" s="158"/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4"/>
        <v>1</v>
      </c>
      <c r="KF34" s="158">
        <f t="shared" si="35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6"/>
        <v>1</v>
      </c>
      <c r="KN34" s="158">
        <f t="shared" si="37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8"/>
        <v>1</v>
      </c>
      <c r="KV34" s="158">
        <f t="shared" si="39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40"/>
        <v>1</v>
      </c>
      <c r="LD34" s="158">
        <f t="shared" si="41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2"/>
        <v>1</v>
      </c>
      <c r="LL34" s="158">
        <f t="shared" si="43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4"/>
        <v>1</v>
      </c>
      <c r="LT34" s="158">
        <f t="shared" si="45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6"/>
        <v>1</v>
      </c>
      <c r="MB34" s="158">
        <f t="shared" si="47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8"/>
        <v>1</v>
      </c>
      <c r="MJ34" s="158">
        <f t="shared" si="49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50"/>
        <v>1</v>
      </c>
      <c r="MR34" s="158">
        <f t="shared" si="51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2"/>
        <v>1</v>
      </c>
      <c r="MZ34" s="158">
        <f t="shared" si="53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4"/>
        <v>1</v>
      </c>
      <c r="NH34" s="158">
        <f t="shared" si="55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6"/>
        <v>1</v>
      </c>
      <c r="NP34" s="158">
        <f t="shared" si="57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8"/>
        <v>1</v>
      </c>
      <c r="NX34" s="158">
        <f t="shared" si="59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60"/>
        <v>1</v>
      </c>
      <c r="OF34" s="158">
        <f t="shared" si="61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2"/>
        <v>1</v>
      </c>
      <c r="ON34" s="158">
        <f t="shared" si="63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4"/>
        <v>1</v>
      </c>
      <c r="OV34" s="158">
        <f t="shared" si="65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6"/>
        <v>1</v>
      </c>
      <c r="PD34" s="158">
        <f t="shared" si="67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8"/>
        <v>1</v>
      </c>
      <c r="PL34" s="158">
        <f t="shared" si="69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70"/>
        <v>1</v>
      </c>
      <c r="PT34" s="158">
        <f t="shared" si="71"/>
        <v>0</v>
      </c>
      <c r="PV34" s="157" t="s">
        <v>49</v>
      </c>
      <c r="PW34" s="157">
        <v>15</v>
      </c>
      <c r="PX34" s="157">
        <v>0</v>
      </c>
      <c r="PY34" s="157">
        <v>0</v>
      </c>
      <c r="PZ34" s="157">
        <v>15</v>
      </c>
      <c r="QA34" s="158">
        <v>0</v>
      </c>
      <c r="QB34" s="158"/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0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t="s">
        <v>50</v>
      </c>
      <c r="AP35">
        <v>18</v>
      </c>
      <c r="AQ35">
        <v>18</v>
      </c>
      <c r="AR35">
        <v>0</v>
      </c>
      <c r="AS35">
        <v>0</v>
      </c>
      <c r="AT35" s="108">
        <v>1</v>
      </c>
      <c r="AU35" s="4">
        <f t="shared" si="4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6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4">
        <f t="shared" si="7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f t="shared" si="72"/>
        <v>1</v>
      </c>
      <c r="CA35" s="4">
        <f t="shared" si="8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9"/>
        <v>0</v>
      </c>
      <c r="CJ35" s="4"/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2" t="s">
        <v>50</v>
      </c>
      <c r="EH35" s="2">
        <v>18</v>
      </c>
      <c r="EI35" s="2">
        <v>18</v>
      </c>
      <c r="EJ35" s="2">
        <v>0</v>
      </c>
      <c r="EK35" s="2">
        <v>0</v>
      </c>
      <c r="EL35" s="4">
        <f t="shared" si="73"/>
        <v>1</v>
      </c>
      <c r="EM35" s="4">
        <f t="shared" si="16"/>
        <v>0</v>
      </c>
      <c r="EO35" s="148" t="s">
        <v>50</v>
      </c>
      <c r="EP35" s="148">
        <v>18</v>
      </c>
      <c r="EQ35" s="148">
        <v>18</v>
      </c>
      <c r="ER35" s="148">
        <v>0</v>
      </c>
      <c r="ES35" s="148">
        <v>0</v>
      </c>
      <c r="ET35" s="149">
        <v>1</v>
      </c>
      <c r="EU35" s="149">
        <v>0</v>
      </c>
      <c r="EV35" s="147"/>
      <c r="EW35" s="147" t="s">
        <v>50</v>
      </c>
      <c r="EX35" s="147">
        <v>18</v>
      </c>
      <c r="EY35" s="147">
        <v>18</v>
      </c>
      <c r="EZ35" s="147">
        <v>0</v>
      </c>
      <c r="FA35" s="147">
        <v>0</v>
      </c>
      <c r="FB35" s="152">
        <v>1</v>
      </c>
      <c r="FC35" s="149">
        <v>0</v>
      </c>
      <c r="FD35" s="139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7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8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74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20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1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2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3"/>
        <v>0</v>
      </c>
      <c r="HH35" s="157"/>
      <c r="HI35" s="157"/>
      <c r="HJ35" s="157"/>
      <c r="HK35" s="157"/>
      <c r="HL35" s="157"/>
      <c r="HM35" s="157"/>
      <c r="HN35" s="158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8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4"/>
        <v>1</v>
      </c>
      <c r="IR35" s="158">
        <f t="shared" si="25"/>
        <v>0</v>
      </c>
      <c r="IS35" s="157"/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6"/>
        <v>1</v>
      </c>
      <c r="IZ35" s="158">
        <f t="shared" si="27"/>
        <v>0</v>
      </c>
      <c r="JA35" s="157"/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8"/>
        <v>1</v>
      </c>
      <c r="JH35" s="158">
        <f t="shared" si="29"/>
        <v>0</v>
      </c>
      <c r="JJ35" t="s">
        <v>50</v>
      </c>
      <c r="JK35">
        <v>18</v>
      </c>
      <c r="JL35">
        <v>18</v>
      </c>
      <c r="JM35">
        <v>0</v>
      </c>
      <c r="JN35">
        <v>0</v>
      </c>
      <c r="JO35" s="162">
        <f t="shared" si="30"/>
        <v>1</v>
      </c>
      <c r="JP35" s="158">
        <f t="shared" si="31"/>
        <v>0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2"/>
        <v>1</v>
      </c>
      <c r="JX35" s="158">
        <f t="shared" si="33"/>
        <v>0</v>
      </c>
      <c r="JY35" s="158"/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4"/>
        <v>1</v>
      </c>
      <c r="KF35" s="158">
        <f t="shared" si="35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6"/>
        <v>1</v>
      </c>
      <c r="KN35" s="158">
        <f t="shared" si="37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8"/>
        <v>1</v>
      </c>
      <c r="KV35" s="158">
        <f t="shared" si="39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40"/>
        <v>1</v>
      </c>
      <c r="LD35" s="158">
        <f t="shared" si="41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2"/>
        <v>1</v>
      </c>
      <c r="LL35" s="158">
        <f t="shared" si="43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4"/>
        <v>1</v>
      </c>
      <c r="LT35" s="158">
        <f t="shared" si="45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6"/>
        <v>1</v>
      </c>
      <c r="MB35" s="158">
        <f t="shared" si="47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8"/>
        <v>1</v>
      </c>
      <c r="MJ35" s="158">
        <f t="shared" si="49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50"/>
        <v>1</v>
      </c>
      <c r="MR35" s="158">
        <f t="shared" si="51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2"/>
        <v>1</v>
      </c>
      <c r="MZ35" s="158">
        <f t="shared" si="53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4"/>
        <v>1</v>
      </c>
      <c r="NH35" s="158">
        <f t="shared" si="55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6"/>
        <v>1</v>
      </c>
      <c r="NP35" s="158">
        <f t="shared" si="57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8"/>
        <v>1</v>
      </c>
      <c r="NX35" s="158">
        <f t="shared" si="59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60"/>
        <v>1</v>
      </c>
      <c r="OF35" s="158">
        <f t="shared" si="61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2"/>
        <v>1</v>
      </c>
      <c r="ON35" s="158">
        <f t="shared" si="63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4"/>
        <v>1</v>
      </c>
      <c r="OV35" s="158">
        <f t="shared" si="65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6"/>
        <v>1</v>
      </c>
      <c r="PD35" s="158">
        <f t="shared" si="67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8"/>
        <v>1</v>
      </c>
      <c r="PL35" s="158">
        <f t="shared" si="69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70"/>
        <v>1</v>
      </c>
      <c r="PT35" s="158">
        <f t="shared" si="71"/>
        <v>0</v>
      </c>
      <c r="PV35" s="157" t="s">
        <v>50</v>
      </c>
      <c r="PW35" s="157">
        <v>18</v>
      </c>
      <c r="PX35" s="157">
        <v>0</v>
      </c>
      <c r="PY35" s="157">
        <v>0</v>
      </c>
      <c r="PZ35" s="157">
        <v>18</v>
      </c>
      <c r="QA35" s="158">
        <v>0</v>
      </c>
      <c r="QB35" s="158"/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0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51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M36" s="4"/>
      <c r="AO36" s="2" t="s">
        <v>51</v>
      </c>
      <c r="AU36" s="4">
        <f>AT90-AL36</f>
        <v>0.89</v>
      </c>
      <c r="AV36" s="2" t="s">
        <v>119</v>
      </c>
      <c r="BC36" s="4"/>
      <c r="BK36" s="4"/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4">
        <f t="shared" si="7"/>
        <v>1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f t="shared" si="72"/>
        <v>1</v>
      </c>
      <c r="CA36" s="4">
        <f t="shared" si="8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9"/>
        <v>0</v>
      </c>
      <c r="CJ36" s="4"/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2" t="s">
        <v>51</v>
      </c>
      <c r="EH36" s="2">
        <v>59</v>
      </c>
      <c r="EI36" s="2">
        <v>59</v>
      </c>
      <c r="EJ36" s="2">
        <v>0</v>
      </c>
      <c r="EK36" s="2">
        <v>0</v>
      </c>
      <c r="EL36" s="4">
        <f t="shared" si="73"/>
        <v>1</v>
      </c>
      <c r="EM36" s="4">
        <f t="shared" si="16"/>
        <v>0</v>
      </c>
      <c r="EO36" s="148" t="s">
        <v>51</v>
      </c>
      <c r="EP36" s="148">
        <v>59</v>
      </c>
      <c r="EQ36" s="148">
        <v>59</v>
      </c>
      <c r="ER36" s="148">
        <v>0</v>
      </c>
      <c r="ES36" s="148">
        <v>0</v>
      </c>
      <c r="ET36" s="149">
        <v>1</v>
      </c>
      <c r="EU36" s="149">
        <v>0</v>
      </c>
      <c r="EV36" s="147"/>
      <c r="EW36" s="147" t="s">
        <v>51</v>
      </c>
      <c r="EX36" s="147">
        <v>59</v>
      </c>
      <c r="EY36" s="147">
        <v>59</v>
      </c>
      <c r="EZ36" s="147">
        <v>0</v>
      </c>
      <c r="FA36" s="147">
        <v>0</v>
      </c>
      <c r="FB36" s="152">
        <v>1</v>
      </c>
      <c r="FC36" s="149">
        <v>0</v>
      </c>
      <c r="FD36" s="139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7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8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74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20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1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2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3"/>
        <v>0</v>
      </c>
      <c r="HH36" s="157"/>
      <c r="HI36" s="157"/>
      <c r="HJ36" s="157"/>
      <c r="HK36" s="157"/>
      <c r="HL36" s="157"/>
      <c r="HM36" s="157"/>
      <c r="HN36" s="158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8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4"/>
        <v>1</v>
      </c>
      <c r="IR36" s="158">
        <f t="shared" si="25"/>
        <v>0</v>
      </c>
      <c r="IS36" s="157"/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6"/>
        <v>1</v>
      </c>
      <c r="IZ36" s="158">
        <f t="shared" si="27"/>
        <v>0</v>
      </c>
      <c r="JA36" s="157"/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8"/>
        <v>1</v>
      </c>
      <c r="JH36" s="158">
        <f t="shared" si="29"/>
        <v>0</v>
      </c>
      <c r="JJ36" t="s">
        <v>51</v>
      </c>
      <c r="JK36">
        <v>59</v>
      </c>
      <c r="JL36">
        <v>59</v>
      </c>
      <c r="JM36">
        <v>0</v>
      </c>
      <c r="JN36">
        <v>0</v>
      </c>
      <c r="JO36" s="162">
        <f t="shared" si="30"/>
        <v>1</v>
      </c>
      <c r="JP36" s="158">
        <f t="shared" si="31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2"/>
        <v>1</v>
      </c>
      <c r="JX36" s="158">
        <f t="shared" si="33"/>
        <v>0</v>
      </c>
      <c r="JY36" s="158"/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4"/>
        <v>1</v>
      </c>
      <c r="KF36" s="158">
        <f t="shared" si="35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6"/>
        <v>1</v>
      </c>
      <c r="KN36" s="158">
        <f t="shared" si="37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8"/>
        <v>1</v>
      </c>
      <c r="KV36" s="158">
        <f t="shared" si="39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40"/>
        <v>1</v>
      </c>
      <c r="LD36" s="158">
        <f t="shared" si="41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2"/>
        <v>1</v>
      </c>
      <c r="LL36" s="158">
        <f t="shared" si="43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4"/>
        <v>1</v>
      </c>
      <c r="LT36" s="158">
        <f t="shared" si="45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6"/>
        <v>1</v>
      </c>
      <c r="MB36" s="158">
        <f t="shared" si="47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8"/>
        <v>1</v>
      </c>
      <c r="MJ36" s="158">
        <f t="shared" si="49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50"/>
        <v>1</v>
      </c>
      <c r="MR36" s="158">
        <f t="shared" si="51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2"/>
        <v>1</v>
      </c>
      <c r="MZ36" s="158">
        <f t="shared" si="53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4"/>
        <v>1</v>
      </c>
      <c r="NH36" s="158">
        <f t="shared" si="55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6"/>
        <v>1</v>
      </c>
      <c r="NP36" s="158">
        <f t="shared" si="57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8"/>
        <v>1</v>
      </c>
      <c r="NX36" s="158">
        <f t="shared" si="59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60"/>
        <v>1</v>
      </c>
      <c r="OF36" s="158">
        <f t="shared" si="61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2"/>
        <v>1</v>
      </c>
      <c r="ON36" s="158">
        <f t="shared" si="63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4"/>
        <v>1</v>
      </c>
      <c r="OV36" s="158">
        <f t="shared" si="65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6"/>
        <v>1</v>
      </c>
      <c r="PD36" s="158">
        <f t="shared" si="67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8"/>
        <v>1</v>
      </c>
      <c r="PL36" s="158">
        <f t="shared" si="69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70"/>
        <v>1</v>
      </c>
      <c r="PT36" s="158">
        <f t="shared" si="71"/>
        <v>0</v>
      </c>
      <c r="PV36" s="157" t="s">
        <v>51</v>
      </c>
      <c r="PW36" s="157">
        <v>58</v>
      </c>
      <c r="PX36" s="157">
        <v>0</v>
      </c>
      <c r="PY36" s="157">
        <v>0</v>
      </c>
      <c r="PZ36" s="157">
        <v>58</v>
      </c>
      <c r="QA36" s="158">
        <v>0</v>
      </c>
      <c r="QB36" s="158"/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0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t="s">
        <v>52</v>
      </c>
      <c r="AP37">
        <v>14</v>
      </c>
      <c r="AQ37">
        <v>10</v>
      </c>
      <c r="AR37">
        <v>3</v>
      </c>
      <c r="AS37">
        <v>1</v>
      </c>
      <c r="AT37" s="108">
        <v>0.71</v>
      </c>
      <c r="AU37" s="4">
        <f t="shared" si="4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52</v>
      </c>
      <c r="BF37" s="2">
        <v>14</v>
      </c>
      <c r="BG37" s="2">
        <v>10</v>
      </c>
      <c r="BH37" s="2">
        <v>3</v>
      </c>
      <c r="BI37" s="2">
        <v>1</v>
      </c>
      <c r="BJ37" s="4">
        <v>0.71</v>
      </c>
      <c r="BK37" s="4">
        <f t="shared" si="6"/>
        <v>0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4">
        <f t="shared" si="7"/>
        <v>0.15000000000000002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f t="shared" si="72"/>
        <v>0.8571428571428571</v>
      </c>
      <c r="CA37" s="4">
        <f t="shared" si="8"/>
        <v>-2.8571428571428914E-3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9"/>
        <v>2.8571428571428914E-3</v>
      </c>
      <c r="CJ37" s="4"/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2" t="s">
        <v>52</v>
      </c>
      <c r="EH37" s="2">
        <v>14</v>
      </c>
      <c r="EI37" s="2">
        <v>12</v>
      </c>
      <c r="EJ37" s="2">
        <v>0</v>
      </c>
      <c r="EK37" s="2">
        <v>2</v>
      </c>
      <c r="EL37" s="4">
        <f t="shared" si="73"/>
        <v>0.8571428571428571</v>
      </c>
      <c r="EM37" s="4">
        <f t="shared" si="16"/>
        <v>-2.8571428571428914E-3</v>
      </c>
      <c r="EO37" s="148" t="s">
        <v>52</v>
      </c>
      <c r="EP37" s="148">
        <v>14</v>
      </c>
      <c r="EQ37" s="148">
        <v>12</v>
      </c>
      <c r="ER37" s="148">
        <v>0</v>
      </c>
      <c r="ES37" s="148">
        <v>2</v>
      </c>
      <c r="ET37" s="149">
        <v>0.86</v>
      </c>
      <c r="EU37" s="149">
        <v>0</v>
      </c>
      <c r="EV37" s="147"/>
      <c r="EW37" s="147" t="s">
        <v>52</v>
      </c>
      <c r="EX37" s="147">
        <v>14</v>
      </c>
      <c r="EY37" s="147">
        <v>12</v>
      </c>
      <c r="EZ37" s="147">
        <v>0</v>
      </c>
      <c r="FA37" s="147">
        <v>2</v>
      </c>
      <c r="FB37" s="152">
        <v>0.86</v>
      </c>
      <c r="FC37" s="149">
        <v>0</v>
      </c>
      <c r="FD37" s="139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7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8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74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20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1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2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3"/>
        <v>0</v>
      </c>
      <c r="HH37" s="157"/>
      <c r="HI37" s="157"/>
      <c r="HJ37" s="157"/>
      <c r="HK37" s="157"/>
      <c r="HL37" s="157"/>
      <c r="HM37" s="157"/>
      <c r="HN37" s="158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8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4"/>
        <v>0.8571428571428571</v>
      </c>
      <c r="IR37" s="158">
        <f t="shared" si="25"/>
        <v>-2.8571428571428914E-3</v>
      </c>
      <c r="IS37" s="157"/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6"/>
        <v>0.8571428571428571</v>
      </c>
      <c r="IZ37" s="158">
        <f t="shared" si="27"/>
        <v>0</v>
      </c>
      <c r="JA37" s="157"/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8"/>
        <v>0.8571428571428571</v>
      </c>
      <c r="JH37" s="158">
        <f t="shared" si="29"/>
        <v>0</v>
      </c>
      <c r="JJ37" t="s">
        <v>52</v>
      </c>
      <c r="JK37">
        <v>14</v>
      </c>
      <c r="JL37">
        <v>12</v>
      </c>
      <c r="JM37">
        <v>0</v>
      </c>
      <c r="JN37">
        <v>2</v>
      </c>
      <c r="JO37" s="162">
        <f t="shared" si="30"/>
        <v>0.8571428571428571</v>
      </c>
      <c r="JP37" s="158">
        <f t="shared" si="31"/>
        <v>0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2"/>
        <v>0.8571428571428571</v>
      </c>
      <c r="JX37" s="158">
        <f t="shared" si="33"/>
        <v>0</v>
      </c>
      <c r="JY37" s="158"/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4"/>
        <v>0.8571428571428571</v>
      </c>
      <c r="KF37" s="158">
        <f t="shared" si="35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6"/>
        <v>0.8571428571428571</v>
      </c>
      <c r="KN37" s="158">
        <f t="shared" si="37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8"/>
        <v>0.8571428571428571</v>
      </c>
      <c r="KV37" s="158">
        <f t="shared" si="39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40"/>
        <v>0.8571428571428571</v>
      </c>
      <c r="LD37" s="158">
        <f t="shared" si="41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2"/>
        <v>0.8571428571428571</v>
      </c>
      <c r="LL37" s="158">
        <f t="shared" si="43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4"/>
        <v>0.8571428571428571</v>
      </c>
      <c r="LT37" s="158">
        <f t="shared" si="45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6"/>
        <v>0.8571428571428571</v>
      </c>
      <c r="MB37" s="158">
        <f t="shared" si="47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8"/>
        <v>0.8571428571428571</v>
      </c>
      <c r="MJ37" s="158">
        <f t="shared" si="49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50"/>
        <v>0.8571428571428571</v>
      </c>
      <c r="MR37" s="158">
        <f t="shared" si="51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2"/>
        <v>0.8571428571428571</v>
      </c>
      <c r="MZ37" s="158">
        <f t="shared" si="53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4"/>
        <v>0.8571428571428571</v>
      </c>
      <c r="NH37" s="158">
        <f t="shared" si="55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6"/>
        <v>0.8571428571428571</v>
      </c>
      <c r="NP37" s="158">
        <f t="shared" si="57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8"/>
        <v>0.8571428571428571</v>
      </c>
      <c r="NX37" s="158">
        <f t="shared" si="59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60"/>
        <v>0.8571428571428571</v>
      </c>
      <c r="OF37" s="158">
        <f t="shared" si="61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2"/>
        <v>0.8571428571428571</v>
      </c>
      <c r="ON37" s="158">
        <f t="shared" si="63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4"/>
        <v>0.8571428571428571</v>
      </c>
      <c r="OV37" s="158">
        <f t="shared" si="65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6"/>
        <v>0.8571428571428571</v>
      </c>
      <c r="PD37" s="158">
        <f t="shared" si="67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8"/>
        <v>0.8571428571428571</v>
      </c>
      <c r="PL37" s="158">
        <f t="shared" si="69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70"/>
        <v>0.8571428571428571</v>
      </c>
      <c r="PT37" s="158">
        <f t="shared" si="71"/>
        <v>0</v>
      </c>
      <c r="PV37" s="157" t="s">
        <v>52</v>
      </c>
      <c r="PW37" s="157">
        <v>14</v>
      </c>
      <c r="PX37" s="157">
        <v>0</v>
      </c>
      <c r="PY37" s="157">
        <v>0</v>
      </c>
      <c r="PZ37" s="157">
        <v>14</v>
      </c>
      <c r="QA37" s="158">
        <v>0</v>
      </c>
      <c r="QB37" s="158"/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0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t="s">
        <v>54</v>
      </c>
      <c r="AP38">
        <v>36</v>
      </c>
      <c r="AQ38">
        <v>36</v>
      </c>
      <c r="AR38">
        <v>0</v>
      </c>
      <c r="AS38">
        <v>0</v>
      </c>
      <c r="AT38" s="108">
        <v>1</v>
      </c>
      <c r="AU38" s="4">
        <f t="shared" si="4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54</v>
      </c>
      <c r="BF38" s="2">
        <v>36</v>
      </c>
      <c r="BG38" s="2">
        <v>36</v>
      </c>
      <c r="BH38" s="2">
        <v>0</v>
      </c>
      <c r="BI38" s="2">
        <v>0</v>
      </c>
      <c r="BJ38" s="4">
        <v>1</v>
      </c>
      <c r="BK38" s="4">
        <f t="shared" si="6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4">
        <f t="shared" si="7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f t="shared" si="72"/>
        <v>1</v>
      </c>
      <c r="CA38" s="4">
        <f t="shared" si="8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9"/>
        <v>0</v>
      </c>
      <c r="CJ38" s="4"/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2" t="s">
        <v>54</v>
      </c>
      <c r="EH38" s="2">
        <v>72</v>
      </c>
      <c r="EI38" s="2">
        <v>72</v>
      </c>
      <c r="EJ38" s="2">
        <v>0</v>
      </c>
      <c r="EK38" s="2">
        <v>0</v>
      </c>
      <c r="EL38" s="4">
        <f t="shared" si="73"/>
        <v>1</v>
      </c>
      <c r="EM38" s="4">
        <f t="shared" si="16"/>
        <v>0</v>
      </c>
      <c r="EO38" s="148" t="s">
        <v>54</v>
      </c>
      <c r="EP38" s="148">
        <v>72</v>
      </c>
      <c r="EQ38" s="148">
        <v>72</v>
      </c>
      <c r="ER38" s="148">
        <v>0</v>
      </c>
      <c r="ES38" s="148">
        <v>0</v>
      </c>
      <c r="ET38" s="149">
        <v>1</v>
      </c>
      <c r="EU38" s="149">
        <v>0</v>
      </c>
      <c r="EV38" s="147"/>
      <c r="EW38" s="147" t="s">
        <v>54</v>
      </c>
      <c r="EX38" s="147">
        <v>72</v>
      </c>
      <c r="EY38" s="147">
        <v>72</v>
      </c>
      <c r="EZ38" s="147">
        <v>0</v>
      </c>
      <c r="FA38" s="147">
        <v>0</v>
      </c>
      <c r="FB38" s="152">
        <v>1</v>
      </c>
      <c r="FC38" s="149">
        <v>0</v>
      </c>
      <c r="FD38" s="139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7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8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74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20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1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2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3"/>
        <v>0</v>
      </c>
      <c r="HH38" s="157"/>
      <c r="HI38" s="157"/>
      <c r="HJ38" s="157"/>
      <c r="HK38" s="157"/>
      <c r="HL38" s="157"/>
      <c r="HM38" s="157"/>
      <c r="HN38" s="158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8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4"/>
        <v>1</v>
      </c>
      <c r="IR38" s="158">
        <f t="shared" si="25"/>
        <v>0</v>
      </c>
      <c r="IS38" s="157"/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6"/>
        <v>1</v>
      </c>
      <c r="IZ38" s="158">
        <f t="shared" si="27"/>
        <v>0</v>
      </c>
      <c r="JA38" s="157"/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8"/>
        <v>1</v>
      </c>
      <c r="JH38" s="158">
        <f t="shared" si="29"/>
        <v>0</v>
      </c>
      <c r="JJ38" t="s">
        <v>54</v>
      </c>
      <c r="JK38">
        <v>72</v>
      </c>
      <c r="JL38">
        <v>72</v>
      </c>
      <c r="JM38">
        <v>0</v>
      </c>
      <c r="JN38">
        <v>0</v>
      </c>
      <c r="JO38" s="162">
        <f t="shared" si="30"/>
        <v>1</v>
      </c>
      <c r="JP38" s="158">
        <f t="shared" si="31"/>
        <v>0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2"/>
        <v>1</v>
      </c>
      <c r="JX38" s="158">
        <f t="shared" si="33"/>
        <v>0</v>
      </c>
      <c r="JY38" s="158"/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4"/>
        <v>1</v>
      </c>
      <c r="KF38" s="158">
        <f t="shared" si="35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6"/>
        <v>1</v>
      </c>
      <c r="KN38" s="158">
        <f t="shared" si="37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8"/>
        <v>1</v>
      </c>
      <c r="KV38" s="158">
        <f t="shared" si="39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40"/>
        <v>1</v>
      </c>
      <c r="LD38" s="158">
        <f t="shared" si="41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2"/>
        <v>1</v>
      </c>
      <c r="LL38" s="158">
        <f t="shared" si="43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4"/>
        <v>1</v>
      </c>
      <c r="LT38" s="158">
        <f t="shared" si="45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6"/>
        <v>1</v>
      </c>
      <c r="MB38" s="158">
        <f t="shared" si="47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8"/>
        <v>1</v>
      </c>
      <c r="MJ38" s="158">
        <f t="shared" si="49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50"/>
        <v>1</v>
      </c>
      <c r="MR38" s="158">
        <f t="shared" si="51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2"/>
        <v>1</v>
      </c>
      <c r="MZ38" s="158">
        <f t="shared" si="53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4"/>
        <v>1</v>
      </c>
      <c r="NH38" s="158">
        <f t="shared" si="55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6"/>
        <v>1</v>
      </c>
      <c r="NP38" s="158">
        <f t="shared" si="57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8"/>
        <v>1</v>
      </c>
      <c r="NX38" s="158">
        <f t="shared" si="59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60"/>
        <v>1</v>
      </c>
      <c r="OF38" s="158">
        <f t="shared" si="61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2"/>
        <v>1</v>
      </c>
      <c r="ON38" s="158">
        <f t="shared" si="63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4"/>
        <v>1</v>
      </c>
      <c r="OV38" s="158">
        <f t="shared" si="65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6"/>
        <v>1</v>
      </c>
      <c r="PD38" s="158">
        <f t="shared" si="67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8"/>
        <v>1</v>
      </c>
      <c r="PL38" s="158">
        <f t="shared" si="69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70"/>
        <v>1</v>
      </c>
      <c r="PT38" s="158">
        <f t="shared" si="71"/>
        <v>0</v>
      </c>
      <c r="PV38" s="157" t="s">
        <v>54</v>
      </c>
      <c r="PW38" s="157">
        <v>72</v>
      </c>
      <c r="PX38" s="157">
        <v>0</v>
      </c>
      <c r="PY38" s="157">
        <v>0</v>
      </c>
      <c r="PZ38" s="157">
        <v>72</v>
      </c>
      <c r="QA38" s="158">
        <v>0</v>
      </c>
      <c r="QB38" s="158"/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0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55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8.9999999999999969E-2</v>
      </c>
      <c r="AO39" t="s">
        <v>55</v>
      </c>
      <c r="AP39">
        <v>85</v>
      </c>
      <c r="AQ39">
        <v>35</v>
      </c>
      <c r="AR39">
        <v>50</v>
      </c>
      <c r="AS39">
        <v>0</v>
      </c>
      <c r="AT39" s="108">
        <v>0.41</v>
      </c>
      <c r="AU39" s="4">
        <f t="shared" si="4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6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4">
        <f t="shared" si="7"/>
        <v>0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f t="shared" si="72"/>
        <v>0.41176470588235292</v>
      </c>
      <c r="CA39" s="4">
        <f t="shared" si="8"/>
        <v>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9"/>
        <v>-1.764705882352946E-3</v>
      </c>
      <c r="CJ39" s="4"/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2" t="s">
        <v>55</v>
      </c>
      <c r="EH39" s="2">
        <v>85</v>
      </c>
      <c r="EI39" s="2">
        <v>35</v>
      </c>
      <c r="EJ39" s="2">
        <v>50</v>
      </c>
      <c r="EK39" s="2">
        <v>0</v>
      </c>
      <c r="EL39" s="4">
        <f t="shared" si="73"/>
        <v>0.41176470588235292</v>
      </c>
      <c r="EM39" s="4">
        <f t="shared" si="16"/>
        <v>1.764705882352946E-3</v>
      </c>
      <c r="EO39" s="148" t="s">
        <v>55</v>
      </c>
      <c r="EP39" s="148">
        <v>85</v>
      </c>
      <c r="EQ39" s="148">
        <v>35</v>
      </c>
      <c r="ER39" s="148">
        <v>50</v>
      </c>
      <c r="ES39" s="148">
        <v>0</v>
      </c>
      <c r="ET39" s="149">
        <v>0.41</v>
      </c>
      <c r="EU39" s="149">
        <v>0</v>
      </c>
      <c r="EV39" s="147"/>
      <c r="EW39" s="147" t="s">
        <v>55</v>
      </c>
      <c r="EX39" s="147">
        <v>85</v>
      </c>
      <c r="EY39" s="147">
        <v>35</v>
      </c>
      <c r="EZ39" s="147">
        <v>50</v>
      </c>
      <c r="FA39" s="147">
        <v>0</v>
      </c>
      <c r="FB39" s="152">
        <v>0.41</v>
      </c>
      <c r="FC39" s="149">
        <v>0</v>
      </c>
      <c r="FD39" s="139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7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8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74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20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1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2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3"/>
        <v>0</v>
      </c>
      <c r="HH39" s="157"/>
      <c r="HI39" s="157"/>
      <c r="HJ39" s="157"/>
      <c r="HK39" s="157"/>
      <c r="HL39" s="157"/>
      <c r="HM39" s="157"/>
      <c r="HN39" s="158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8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4"/>
        <v>0.41176470588235292</v>
      </c>
      <c r="IR39" s="158">
        <f t="shared" si="25"/>
        <v>1.764705882352946E-3</v>
      </c>
      <c r="IS39" s="157"/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6"/>
        <v>0.41176470588235292</v>
      </c>
      <c r="IZ39" s="158">
        <f t="shared" si="27"/>
        <v>0</v>
      </c>
      <c r="JA39" s="157"/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8"/>
        <v>0.41176470588235292</v>
      </c>
      <c r="JH39" s="158">
        <f t="shared" si="29"/>
        <v>0</v>
      </c>
      <c r="JJ39" t="s">
        <v>55</v>
      </c>
      <c r="JK39">
        <v>85</v>
      </c>
      <c r="JL39">
        <v>35</v>
      </c>
      <c r="JM39">
        <v>50</v>
      </c>
      <c r="JN39">
        <v>0</v>
      </c>
      <c r="JO39" s="162">
        <f t="shared" si="30"/>
        <v>0.41176470588235292</v>
      </c>
      <c r="JP39" s="158">
        <f t="shared" si="31"/>
        <v>0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2"/>
        <v>0.41176470588235292</v>
      </c>
      <c r="JX39" s="158">
        <f t="shared" si="33"/>
        <v>0</v>
      </c>
      <c r="JY39" s="158"/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4"/>
        <v>0.41176470588235292</v>
      </c>
      <c r="KF39" s="158">
        <f t="shared" si="35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6"/>
        <v>0.41176470588235292</v>
      </c>
      <c r="KN39" s="158">
        <f t="shared" si="37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8"/>
        <v>0.41176470588235292</v>
      </c>
      <c r="KV39" s="158">
        <f t="shared" si="39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40"/>
        <v>0.41176470588235292</v>
      </c>
      <c r="LD39" s="158">
        <f t="shared" si="41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2"/>
        <v>0.41176470588235292</v>
      </c>
      <c r="LL39" s="158">
        <f t="shared" si="43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4"/>
        <v>0.41176470588235292</v>
      </c>
      <c r="LT39" s="158">
        <f t="shared" si="45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6"/>
        <v>0.41176470588235292</v>
      </c>
      <c r="MB39" s="158">
        <f t="shared" si="47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8"/>
        <v>0.41176470588235292</v>
      </c>
      <c r="MJ39" s="158">
        <f t="shared" si="49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50"/>
        <v>0.41176470588235292</v>
      </c>
      <c r="MR39" s="158">
        <f t="shared" si="51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2"/>
        <v>0.41176470588235292</v>
      </c>
      <c r="MZ39" s="158">
        <f t="shared" si="53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4"/>
        <v>0.41176470588235292</v>
      </c>
      <c r="NH39" s="158">
        <f t="shared" si="55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6"/>
        <v>0.41176470588235292</v>
      </c>
      <c r="NP39" s="158">
        <f t="shared" si="57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8"/>
        <v>0.41176470588235292</v>
      </c>
      <c r="NX39" s="158">
        <f t="shared" si="59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60"/>
        <v>0.41176470588235292</v>
      </c>
      <c r="OF39" s="158">
        <f t="shared" si="61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2"/>
        <v>0.41176470588235292</v>
      </c>
      <c r="ON39" s="158">
        <f t="shared" si="63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4"/>
        <v>0.41176470588235292</v>
      </c>
      <c r="OV39" s="158">
        <f t="shared" si="65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6"/>
        <v>0.41176470588235292</v>
      </c>
      <c r="PD39" s="158">
        <f t="shared" si="67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8"/>
        <v>0.41176470588235292</v>
      </c>
      <c r="PL39" s="158">
        <f t="shared" si="69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70"/>
        <v>0.41176470588235292</v>
      </c>
      <c r="PT39" s="158">
        <f t="shared" si="71"/>
        <v>0</v>
      </c>
      <c r="PV39" s="157" t="s">
        <v>55</v>
      </c>
      <c r="PW39" s="157">
        <v>85</v>
      </c>
      <c r="PX39" s="157">
        <v>0</v>
      </c>
      <c r="PY39" s="157">
        <v>0</v>
      </c>
      <c r="PZ39" s="157">
        <v>85</v>
      </c>
      <c r="QA39" s="158">
        <v>0</v>
      </c>
      <c r="QB39" s="158"/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0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56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M40" s="4"/>
      <c r="AO40" s="2" t="s">
        <v>56</v>
      </c>
      <c r="AP40" s="2">
        <v>152</v>
      </c>
      <c r="AQ40" s="2">
        <v>110</v>
      </c>
      <c r="AR40" s="2">
        <v>0</v>
      </c>
      <c r="AS40" s="7">
        <v>42</v>
      </c>
      <c r="AT40" s="4">
        <v>0.72</v>
      </c>
      <c r="AU40" s="4">
        <f t="shared" si="4"/>
        <v>0.72</v>
      </c>
      <c r="AW40" s="2" t="s">
        <v>56</v>
      </c>
      <c r="AX40" s="2">
        <v>152</v>
      </c>
      <c r="AY40" s="2">
        <v>110</v>
      </c>
      <c r="AZ40" s="2">
        <v>0</v>
      </c>
      <c r="BA40" s="2">
        <v>42</v>
      </c>
      <c r="BB40" s="4">
        <v>0.72</v>
      </c>
      <c r="BC40" s="4">
        <f t="shared" si="5"/>
        <v>0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6"/>
        <v>0.27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4">
        <f t="shared" si="7"/>
        <v>0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f t="shared" si="72"/>
        <v>0.99342105263157898</v>
      </c>
      <c r="CA40" s="4">
        <f t="shared" si="8"/>
        <v>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9"/>
        <v>-3.4210526315789913E-3</v>
      </c>
      <c r="CJ40" s="4"/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2" t="s">
        <v>56</v>
      </c>
      <c r="EH40" s="2">
        <v>152</v>
      </c>
      <c r="EI40" s="2">
        <v>151</v>
      </c>
      <c r="EJ40" s="2">
        <v>1</v>
      </c>
      <c r="EK40" s="2">
        <v>0</v>
      </c>
      <c r="EL40" s="4">
        <f t="shared" si="73"/>
        <v>0.99342105263157898</v>
      </c>
      <c r="EM40" s="4">
        <f t="shared" si="16"/>
        <v>3.4210526315789913E-3</v>
      </c>
      <c r="EO40" s="148" t="s">
        <v>56</v>
      </c>
      <c r="EP40" s="148">
        <v>152</v>
      </c>
      <c r="EQ40" s="148">
        <v>151</v>
      </c>
      <c r="ER40" s="148">
        <v>1</v>
      </c>
      <c r="ES40" s="148">
        <v>0</v>
      </c>
      <c r="ET40" s="149">
        <v>0.99</v>
      </c>
      <c r="EU40" s="149">
        <v>0</v>
      </c>
      <c r="EV40" s="147"/>
      <c r="EW40" s="147" t="s">
        <v>56</v>
      </c>
      <c r="EX40" s="147">
        <v>152</v>
      </c>
      <c r="EY40" s="147">
        <v>151</v>
      </c>
      <c r="EZ40" s="147">
        <v>1</v>
      </c>
      <c r="FA40" s="147">
        <v>0</v>
      </c>
      <c r="FB40" s="152">
        <v>0.99</v>
      </c>
      <c r="FC40" s="149">
        <v>0</v>
      </c>
      <c r="FD40" s="139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7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8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74"/>
        <v>0</v>
      </c>
      <c r="GB40" s="157"/>
      <c r="GC40" s="156" t="s">
        <v>56</v>
      </c>
      <c r="GD40" s="156">
        <v>152</v>
      </c>
      <c r="GE40" s="156">
        <v>151</v>
      </c>
      <c r="GF40" s="156">
        <v>1</v>
      </c>
      <c r="GG40" s="156">
        <v>0</v>
      </c>
      <c r="GH40" s="162">
        <v>0.99</v>
      </c>
      <c r="GI40" s="158">
        <f t="shared" si="20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1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2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3"/>
        <v>0</v>
      </c>
      <c r="HH40" s="157"/>
      <c r="HI40" s="157"/>
      <c r="HJ40" s="157"/>
      <c r="HK40" s="157"/>
      <c r="HL40" s="157"/>
      <c r="HM40" s="157"/>
      <c r="HN40" s="158"/>
      <c r="HO40" s="157"/>
      <c r="HP40" s="157"/>
      <c r="HQ40" s="157"/>
      <c r="HR40" s="157"/>
      <c r="HS40" s="157"/>
      <c r="HT40" s="157"/>
      <c r="HU40" s="157"/>
      <c r="HV40" s="157"/>
      <c r="HW40" s="157"/>
      <c r="HX40" s="157"/>
      <c r="HY40" s="157"/>
      <c r="HZ40" s="157"/>
      <c r="IA40" s="157"/>
      <c r="IB40" s="158"/>
      <c r="IC40" s="157"/>
      <c r="ID40" s="157"/>
      <c r="IE40" s="157"/>
      <c r="IF40" s="157"/>
      <c r="IG40" s="157"/>
      <c r="IH40" s="157"/>
      <c r="II40" s="157"/>
      <c r="IJ40" s="157"/>
      <c r="IK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4"/>
        <v>0.99346405228758172</v>
      </c>
      <c r="IR40" s="158">
        <f t="shared" si="25"/>
        <v>3.4640522875817314E-3</v>
      </c>
      <c r="IS40" s="157"/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6"/>
        <v>0.99346405228758172</v>
      </c>
      <c r="IZ40" s="158">
        <f t="shared" si="27"/>
        <v>0</v>
      </c>
      <c r="JA40" s="157"/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8"/>
        <v>0.99346405228758172</v>
      </c>
      <c r="JH40" s="158">
        <f t="shared" si="29"/>
        <v>0</v>
      </c>
      <c r="JJ40" t="s">
        <v>56</v>
      </c>
      <c r="JK40">
        <v>153</v>
      </c>
      <c r="JL40">
        <v>152</v>
      </c>
      <c r="JM40">
        <v>1</v>
      </c>
      <c r="JN40">
        <v>0</v>
      </c>
      <c r="JO40" s="162">
        <f t="shared" si="30"/>
        <v>0.99346405228758172</v>
      </c>
      <c r="JP40" s="158">
        <f t="shared" si="31"/>
        <v>0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2"/>
        <v>0.99346405228758172</v>
      </c>
      <c r="JX40" s="158">
        <f t="shared" si="33"/>
        <v>0</v>
      </c>
      <c r="JY40" s="158"/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4"/>
        <v>0.99346405228758172</v>
      </c>
      <c r="KF40" s="158">
        <f t="shared" si="35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6"/>
        <v>0.99346405228758172</v>
      </c>
      <c r="KN40" s="158">
        <f t="shared" si="37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8"/>
        <v>0.99346405228758172</v>
      </c>
      <c r="KV40" s="158">
        <f t="shared" si="39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40"/>
        <v>0.99346405228758172</v>
      </c>
      <c r="LD40" s="158">
        <f t="shared" si="41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2"/>
        <v>0.99346405228758172</v>
      </c>
      <c r="LL40" s="158">
        <f t="shared" si="43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4"/>
        <v>0.99346405228758172</v>
      </c>
      <c r="LT40" s="158">
        <f t="shared" si="45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6"/>
        <v>0.99346405228758172</v>
      </c>
      <c r="MB40" s="158">
        <f t="shared" si="47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8"/>
        <v>0.99346405228758172</v>
      </c>
      <c r="MJ40" s="158">
        <f t="shared" si="49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50"/>
        <v>0.99346405228758172</v>
      </c>
      <c r="MR40" s="158">
        <f t="shared" si="51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2"/>
        <v>0.99346405228758172</v>
      </c>
      <c r="MZ40" s="158">
        <f t="shared" si="53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4"/>
        <v>0.99346405228758172</v>
      </c>
      <c r="NH40" s="158">
        <f t="shared" si="55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6"/>
        <v>0.99346405228758172</v>
      </c>
      <c r="NP40" s="158">
        <f t="shared" si="57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8"/>
        <v>0.99346405228758172</v>
      </c>
      <c r="NX40" s="158">
        <f t="shared" si="59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60"/>
        <v>0.99346405228758172</v>
      </c>
      <c r="OF40" s="158">
        <f t="shared" si="61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2"/>
        <v>0.99346405228758172</v>
      </c>
      <c r="ON40" s="158">
        <f t="shared" si="63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4"/>
        <v>0.99346405228758172</v>
      </c>
      <c r="OV40" s="158">
        <f t="shared" si="65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6"/>
        <v>0.99346405228758172</v>
      </c>
      <c r="PD40" s="158">
        <f t="shared" si="67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8"/>
        <v>0.99346405228758172</v>
      </c>
      <c r="PL40" s="158">
        <f t="shared" si="69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70"/>
        <v>0.99346405228758172</v>
      </c>
      <c r="PT40" s="158">
        <f t="shared" si="71"/>
        <v>0</v>
      </c>
      <c r="PV40" s="157" t="s">
        <v>56</v>
      </c>
      <c r="PW40" s="157">
        <v>153</v>
      </c>
      <c r="PX40" s="157">
        <v>0</v>
      </c>
      <c r="PY40" s="157">
        <v>0</v>
      </c>
      <c r="PZ40" s="157">
        <v>153</v>
      </c>
      <c r="QA40" s="158">
        <v>0</v>
      </c>
      <c r="QB40" s="158"/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0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57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M41" s="4"/>
      <c r="AU41" s="4"/>
      <c r="BC41" s="4"/>
      <c r="BK41" s="4"/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4">
        <f t="shared" si="7"/>
        <v>0.82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f t="shared" si="72"/>
        <v>0.82089552238805974</v>
      </c>
      <c r="CA41" s="4">
        <f t="shared" si="8"/>
        <v>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9"/>
        <v>-8.9552238805978845E-4</v>
      </c>
      <c r="CJ41" s="4"/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2" t="s">
        <v>57</v>
      </c>
      <c r="EH41" s="2">
        <v>67</v>
      </c>
      <c r="EI41" s="2">
        <v>55</v>
      </c>
      <c r="EJ41" s="2">
        <v>11</v>
      </c>
      <c r="EK41" s="2">
        <v>1</v>
      </c>
      <c r="EL41" s="4">
        <f t="shared" si="73"/>
        <v>0.82089552238805974</v>
      </c>
      <c r="EM41" s="4">
        <f t="shared" si="16"/>
        <v>8.9552238805978845E-4</v>
      </c>
      <c r="EO41" s="148" t="s">
        <v>57</v>
      </c>
      <c r="EP41" s="148">
        <v>67</v>
      </c>
      <c r="EQ41" s="148">
        <v>55</v>
      </c>
      <c r="ER41" s="148">
        <v>11</v>
      </c>
      <c r="ES41" s="148">
        <v>1</v>
      </c>
      <c r="ET41" s="149">
        <v>0.82</v>
      </c>
      <c r="EU41" s="149">
        <v>0</v>
      </c>
      <c r="EV41" s="147"/>
      <c r="EW41" s="147" t="s">
        <v>57</v>
      </c>
      <c r="EX41" s="147">
        <v>67</v>
      </c>
      <c r="EY41" s="147">
        <v>55</v>
      </c>
      <c r="EZ41" s="147">
        <v>11</v>
      </c>
      <c r="FA41" s="147">
        <v>1</v>
      </c>
      <c r="FB41" s="152">
        <v>0.82</v>
      </c>
      <c r="FC41" s="149">
        <v>0</v>
      </c>
      <c r="FD41" s="139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7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8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74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20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1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2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3"/>
        <v>0</v>
      </c>
      <c r="HH41" s="157"/>
      <c r="HI41" s="157"/>
      <c r="HJ41" s="157"/>
      <c r="HK41" s="157"/>
      <c r="HL41" s="157"/>
      <c r="HM41" s="157"/>
      <c r="HN41" s="158"/>
      <c r="HO41" s="157"/>
      <c r="HP41" s="157"/>
      <c r="HQ41" s="157"/>
      <c r="HR41" s="157"/>
      <c r="HS41" s="157"/>
      <c r="HT41" s="157"/>
      <c r="HU41" s="157"/>
      <c r="HV41" s="157"/>
      <c r="HW41" s="157"/>
      <c r="HX41" s="157"/>
      <c r="HY41" s="157"/>
      <c r="HZ41" s="157"/>
      <c r="IA41" s="157"/>
      <c r="IB41" s="158"/>
      <c r="IC41" s="157"/>
      <c r="ID41" s="157"/>
      <c r="IE41" s="157"/>
      <c r="IF41" s="157"/>
      <c r="IG41" s="157"/>
      <c r="IH41" s="157"/>
      <c r="II41" s="157"/>
      <c r="IJ41" s="157"/>
      <c r="IK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4"/>
        <v>0.82089552238805974</v>
      </c>
      <c r="IR41" s="158">
        <f t="shared" si="25"/>
        <v>8.9552238805978845E-4</v>
      </c>
      <c r="IS41" s="157"/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6"/>
        <v>0.82089552238805974</v>
      </c>
      <c r="IZ41" s="158">
        <f t="shared" si="27"/>
        <v>0</v>
      </c>
      <c r="JA41" s="157"/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8"/>
        <v>0.82089552238805974</v>
      </c>
      <c r="JH41" s="158">
        <f t="shared" si="29"/>
        <v>0</v>
      </c>
      <c r="JJ41" t="s">
        <v>57</v>
      </c>
      <c r="JK41">
        <v>67</v>
      </c>
      <c r="JL41">
        <v>55</v>
      </c>
      <c r="JM41">
        <v>11</v>
      </c>
      <c r="JN41">
        <v>1</v>
      </c>
      <c r="JO41" s="162">
        <f t="shared" si="30"/>
        <v>0.82089552238805974</v>
      </c>
      <c r="JP41" s="158">
        <f t="shared" si="31"/>
        <v>0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2"/>
        <v>0.82089552238805974</v>
      </c>
      <c r="JX41" s="158">
        <f t="shared" si="33"/>
        <v>0</v>
      </c>
      <c r="JY41" s="158"/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4"/>
        <v>0.82089552238805974</v>
      </c>
      <c r="KF41" s="158">
        <f t="shared" si="35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6"/>
        <v>0.82089552238805974</v>
      </c>
      <c r="KN41" s="158">
        <f t="shared" si="37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8"/>
        <v>0.82089552238805974</v>
      </c>
      <c r="KV41" s="158">
        <f t="shared" si="39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40"/>
        <v>0.82089552238805974</v>
      </c>
      <c r="LD41" s="158">
        <f t="shared" si="41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2"/>
        <v>0.82089552238805974</v>
      </c>
      <c r="LL41" s="158">
        <f t="shared" si="43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4"/>
        <v>0.82089552238805974</v>
      </c>
      <c r="LT41" s="158">
        <f t="shared" si="45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6"/>
        <v>0.82089552238805974</v>
      </c>
      <c r="MB41" s="158">
        <f t="shared" si="47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8"/>
        <v>0.82089552238805974</v>
      </c>
      <c r="MJ41" s="158">
        <f t="shared" si="49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50"/>
        <v>0.82089552238805974</v>
      </c>
      <c r="MR41" s="158">
        <f t="shared" si="51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2"/>
        <v>0.82089552238805974</v>
      </c>
      <c r="MZ41" s="158">
        <f t="shared" si="53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4"/>
        <v>0.82089552238805974</v>
      </c>
      <c r="NH41" s="158">
        <f t="shared" si="55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6"/>
        <v>0.82089552238805974</v>
      </c>
      <c r="NP41" s="158">
        <f t="shared" si="57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8"/>
        <v>0.82089552238805974</v>
      </c>
      <c r="NX41" s="158">
        <f t="shared" si="59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60"/>
        <v>0.82089552238805974</v>
      </c>
      <c r="OF41" s="158">
        <f t="shared" si="61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2"/>
        <v>0.82089552238805974</v>
      </c>
      <c r="ON41" s="158">
        <f t="shared" si="63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4"/>
        <v>0.82089552238805974</v>
      </c>
      <c r="OV41" s="158">
        <f t="shared" si="65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6"/>
        <v>0.82089552238805974</v>
      </c>
      <c r="PD41" s="158">
        <f t="shared" si="67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8"/>
        <v>0.82089552238805974</v>
      </c>
      <c r="PL41" s="158">
        <f t="shared" si="69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70"/>
        <v>0.82089552238805974</v>
      </c>
      <c r="PT41" s="158">
        <f t="shared" si="71"/>
        <v>0</v>
      </c>
      <c r="PV41" s="157" t="s">
        <v>57</v>
      </c>
      <c r="PW41" s="157">
        <v>67</v>
      </c>
      <c r="PX41" s="157">
        <v>0</v>
      </c>
      <c r="PY41" s="157">
        <v>0</v>
      </c>
      <c r="PZ41" s="157">
        <v>67</v>
      </c>
      <c r="QA41" s="158">
        <v>0</v>
      </c>
      <c r="QB41" s="158"/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0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J42" s="4"/>
      <c r="CK42" s="65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65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114" t="s">
        <v>58</v>
      </c>
      <c r="EH42" s="2">
        <v>3</v>
      </c>
      <c r="EI42" s="2">
        <v>3</v>
      </c>
      <c r="EJ42" s="2">
        <v>0</v>
      </c>
      <c r="EK42" s="2">
        <v>0</v>
      </c>
      <c r="EL42" s="4">
        <v>1</v>
      </c>
      <c r="EM42" s="4">
        <f t="shared" si="16"/>
        <v>0</v>
      </c>
      <c r="EO42" s="151" t="s">
        <v>58</v>
      </c>
      <c r="EP42" s="148">
        <v>3</v>
      </c>
      <c r="EQ42" s="148">
        <v>3</v>
      </c>
      <c r="ER42" s="148">
        <v>0</v>
      </c>
      <c r="ES42" s="148">
        <v>0</v>
      </c>
      <c r="ET42" s="149">
        <v>1</v>
      </c>
      <c r="EU42" s="149">
        <v>0</v>
      </c>
      <c r="EV42" s="147"/>
      <c r="EW42" s="153" t="s">
        <v>58</v>
      </c>
      <c r="EX42" s="148">
        <v>3</v>
      </c>
      <c r="EY42" s="148">
        <v>3</v>
      </c>
      <c r="EZ42" s="148">
        <v>0</v>
      </c>
      <c r="FA42" s="148">
        <v>0</v>
      </c>
      <c r="FB42" s="149">
        <v>1</v>
      </c>
      <c r="FC42" s="149">
        <v>0</v>
      </c>
      <c r="FD42" s="139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7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8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74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20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1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2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3"/>
        <v>0</v>
      </c>
      <c r="HH42" s="157"/>
      <c r="HI42" s="157"/>
      <c r="HJ42" s="157"/>
      <c r="HK42" s="157"/>
      <c r="HL42" s="157"/>
      <c r="HM42" s="157"/>
      <c r="HN42" s="158"/>
      <c r="HO42" s="157"/>
      <c r="HP42" s="157"/>
      <c r="HQ42" s="157"/>
      <c r="HR42" s="157"/>
      <c r="HS42" s="157"/>
      <c r="HT42" s="157"/>
      <c r="HU42" s="157"/>
      <c r="HV42" s="157"/>
      <c r="HW42" s="157"/>
      <c r="HX42" s="157"/>
      <c r="HY42" s="157"/>
      <c r="HZ42" s="157"/>
      <c r="IA42" s="157"/>
      <c r="IB42" s="158"/>
      <c r="IC42" s="157"/>
      <c r="ID42" s="157"/>
      <c r="IE42" s="157"/>
      <c r="IF42" s="157"/>
      <c r="IG42" s="157"/>
      <c r="IH42" s="157"/>
      <c r="II42" s="157"/>
      <c r="IJ42" s="157"/>
      <c r="IK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4"/>
        <v>1</v>
      </c>
      <c r="IR42" s="158">
        <f t="shared" si="25"/>
        <v>0</v>
      </c>
      <c r="IS42" s="157"/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6"/>
        <v>1</v>
      </c>
      <c r="IZ42" s="158">
        <f t="shared" si="27"/>
        <v>0</v>
      </c>
      <c r="JA42" s="157"/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8"/>
        <v>1</v>
      </c>
      <c r="JH42" s="158">
        <f t="shared" si="29"/>
        <v>0</v>
      </c>
      <c r="JJ42" s="163" t="s">
        <v>58</v>
      </c>
      <c r="JK42" s="157">
        <v>3</v>
      </c>
      <c r="JL42" s="157">
        <v>3</v>
      </c>
      <c r="JM42" s="157">
        <v>0</v>
      </c>
      <c r="JN42" s="157">
        <v>0</v>
      </c>
      <c r="JO42" s="162">
        <f t="shared" si="30"/>
        <v>1</v>
      </c>
      <c r="JP42" s="158">
        <f t="shared" si="31"/>
        <v>0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2"/>
        <v>1</v>
      </c>
      <c r="JX42" s="158">
        <f t="shared" si="33"/>
        <v>0</v>
      </c>
      <c r="JY42" s="158"/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4"/>
        <v>1</v>
      </c>
      <c r="KF42" s="158">
        <f t="shared" si="35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6"/>
        <v>1</v>
      </c>
      <c r="KN42" s="158">
        <f t="shared" si="37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8"/>
        <v>1</v>
      </c>
      <c r="KV42" s="158">
        <f t="shared" si="39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40"/>
        <v>1</v>
      </c>
      <c r="LD42" s="158">
        <f t="shared" si="41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2"/>
        <v>1</v>
      </c>
      <c r="LL42" s="158">
        <f t="shared" si="43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4"/>
        <v>1</v>
      </c>
      <c r="LT42" s="158">
        <f t="shared" si="45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6"/>
        <v>1</v>
      </c>
      <c r="MB42" s="158">
        <f t="shared" si="47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8"/>
        <v>1</v>
      </c>
      <c r="MJ42" s="158">
        <f t="shared" si="49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50"/>
        <v>1</v>
      </c>
      <c r="MR42" s="158">
        <f t="shared" si="51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2"/>
        <v>1</v>
      </c>
      <c r="MZ42" s="158">
        <f t="shared" si="53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4"/>
        <v>1</v>
      </c>
      <c r="NH42" s="158">
        <f t="shared" si="55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6"/>
        <v>1</v>
      </c>
      <c r="NP42" s="158">
        <f t="shared" si="57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8"/>
        <v>1</v>
      </c>
      <c r="NX42" s="158">
        <f t="shared" si="59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60"/>
        <v>1</v>
      </c>
      <c r="OF42" s="158">
        <f t="shared" si="61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2"/>
        <v>1</v>
      </c>
      <c r="ON42" s="158">
        <f t="shared" si="63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4"/>
        <v>1</v>
      </c>
      <c r="OV42" s="158">
        <f t="shared" si="65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6"/>
        <v>1</v>
      </c>
      <c r="PD42" s="158">
        <f t="shared" si="67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8"/>
        <v>1</v>
      </c>
      <c r="PL42" s="158">
        <f t="shared" si="69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70"/>
        <v>1</v>
      </c>
      <c r="PT42" s="158">
        <f t="shared" si="71"/>
        <v>0</v>
      </c>
      <c r="PV42" s="163" t="s">
        <v>58</v>
      </c>
      <c r="PW42" s="157">
        <v>9</v>
      </c>
      <c r="PX42" s="157">
        <v>0</v>
      </c>
      <c r="PY42" s="157">
        <v>0</v>
      </c>
      <c r="PZ42" s="157">
        <v>9</v>
      </c>
      <c r="QA42" s="158">
        <v>0</v>
      </c>
      <c r="QB42" s="158"/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0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O43" t="s">
        <v>59</v>
      </c>
      <c r="AP43">
        <v>23</v>
      </c>
      <c r="AQ43">
        <v>22</v>
      </c>
      <c r="AR43">
        <v>1</v>
      </c>
      <c r="AS43">
        <v>0</v>
      </c>
      <c r="AT43" s="108">
        <v>0.96</v>
      </c>
      <c r="AU43" s="4">
        <f t="shared" si="4"/>
        <v>0.96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59</v>
      </c>
      <c r="BF43" s="2">
        <v>23</v>
      </c>
      <c r="BG43" s="2">
        <v>22</v>
      </c>
      <c r="BH43" s="2">
        <v>1</v>
      </c>
      <c r="BI43" s="2">
        <v>0</v>
      </c>
      <c r="BJ43" s="4">
        <v>0.96</v>
      </c>
      <c r="BK43" s="4">
        <f t="shared" si="6"/>
        <v>0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4">
        <f t="shared" si="7"/>
        <v>-5.9999999999999942E-2</v>
      </c>
      <c r="BU43" s="65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f t="shared" si="72"/>
        <v>0.89655172413793105</v>
      </c>
      <c r="CA43" s="4">
        <f t="shared" si="8"/>
        <v>-3.4482758620689724E-3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9"/>
        <v>3.4482758620689724E-3</v>
      </c>
      <c r="CJ43" s="4"/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2" t="s">
        <v>59</v>
      </c>
      <c r="DR43" s="2">
        <v>29</v>
      </c>
      <c r="DS43" s="2">
        <v>26</v>
      </c>
      <c r="DT43" s="2">
        <v>1</v>
      </c>
      <c r="DU43" s="2">
        <v>2</v>
      </c>
      <c r="DV43" s="4">
        <v>0.9</v>
      </c>
      <c r="DW43" s="4">
        <f t="shared" si="14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>EA43/DZ43</f>
        <v>0.96296296296296291</v>
      </c>
      <c r="EE43" s="4">
        <f t="shared" si="15"/>
        <v>6.2962962962962887E-2</v>
      </c>
      <c r="EG43" s="65" t="s">
        <v>59</v>
      </c>
      <c r="EH43" s="2">
        <v>27</v>
      </c>
      <c r="EI43" s="2">
        <v>26</v>
      </c>
      <c r="EJ43" s="2">
        <v>1</v>
      </c>
      <c r="EK43" s="2">
        <v>0</v>
      </c>
      <c r="EL43" s="4">
        <f t="shared" si="73"/>
        <v>0.96296296296296291</v>
      </c>
      <c r="EM43" s="4">
        <f t="shared" si="16"/>
        <v>0</v>
      </c>
      <c r="EO43" s="148" t="s">
        <v>59</v>
      </c>
      <c r="EP43" s="148">
        <v>29</v>
      </c>
      <c r="EQ43" s="148">
        <v>26</v>
      </c>
      <c r="ER43" s="148">
        <v>1</v>
      </c>
      <c r="ES43" s="148">
        <v>2</v>
      </c>
      <c r="ET43" s="149">
        <v>0.9</v>
      </c>
      <c r="EU43" s="149">
        <v>0</v>
      </c>
      <c r="EV43" s="147"/>
      <c r="EW43" s="147" t="s">
        <v>59</v>
      </c>
      <c r="EX43" s="147">
        <v>29</v>
      </c>
      <c r="EY43" s="147">
        <v>26</v>
      </c>
      <c r="EZ43" s="147">
        <v>1</v>
      </c>
      <c r="FA43" s="147">
        <v>2</v>
      </c>
      <c r="FB43" s="152">
        <v>0.9</v>
      </c>
      <c r="FC43" s="149">
        <v>0</v>
      </c>
      <c r="FD43" s="139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7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8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74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20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1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2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3"/>
        <v>0</v>
      </c>
      <c r="HH43" s="157"/>
      <c r="HI43" s="157"/>
      <c r="HJ43" s="157"/>
      <c r="HK43" s="157"/>
      <c r="HL43" s="157"/>
      <c r="HM43" s="157"/>
      <c r="HN43" s="158"/>
      <c r="HO43" s="157"/>
      <c r="HP43" s="157"/>
      <c r="HQ43" s="157"/>
      <c r="HR43" s="157"/>
      <c r="HS43" s="157"/>
      <c r="HT43" s="157"/>
      <c r="HU43" s="157"/>
      <c r="HV43" s="157"/>
      <c r="HW43" s="157"/>
      <c r="HX43" s="157"/>
      <c r="HY43" s="157"/>
      <c r="HZ43" s="157"/>
      <c r="IA43" s="157"/>
      <c r="IB43" s="158"/>
      <c r="IC43" s="157"/>
      <c r="ID43" s="157"/>
      <c r="IE43" s="157"/>
      <c r="IF43" s="157"/>
      <c r="IG43" s="157"/>
      <c r="IH43" s="157"/>
      <c r="II43" s="157"/>
      <c r="IJ43" s="157"/>
      <c r="IK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4"/>
        <v>0.96296296296296291</v>
      </c>
      <c r="IR43" s="158">
        <f t="shared" si="25"/>
        <v>6.2962962962962887E-2</v>
      </c>
      <c r="IS43" s="157"/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6"/>
        <v>0.96296296296296291</v>
      </c>
      <c r="IZ43" s="158">
        <f t="shared" si="27"/>
        <v>0</v>
      </c>
      <c r="JA43" s="157"/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8"/>
        <v>0.96296296296296291</v>
      </c>
      <c r="JH43" s="158">
        <f t="shared" si="29"/>
        <v>0</v>
      </c>
      <c r="JJ43" s="161" t="s">
        <v>59</v>
      </c>
      <c r="JK43" s="157">
        <v>27</v>
      </c>
      <c r="JL43" s="157">
        <v>26</v>
      </c>
      <c r="JM43" s="157">
        <v>1</v>
      </c>
      <c r="JN43" s="157">
        <v>0</v>
      </c>
      <c r="JO43" s="162">
        <f t="shared" si="30"/>
        <v>0.96296296296296291</v>
      </c>
      <c r="JP43" s="158">
        <f t="shared" si="31"/>
        <v>0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2"/>
        <v>0.96296296296296291</v>
      </c>
      <c r="JX43" s="158">
        <f t="shared" si="33"/>
        <v>0</v>
      </c>
      <c r="JY43" s="158"/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4"/>
        <v>0.96296296296296291</v>
      </c>
      <c r="KF43" s="158">
        <f t="shared" si="35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6"/>
        <v>0.96296296296296291</v>
      </c>
      <c r="KN43" s="158">
        <f t="shared" si="37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8"/>
        <v>0.96296296296296291</v>
      </c>
      <c r="KV43" s="158">
        <f t="shared" si="39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40"/>
        <v>0.96296296296296291</v>
      </c>
      <c r="LD43" s="158">
        <f t="shared" si="41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2"/>
        <v>0.96296296296296291</v>
      </c>
      <c r="LL43" s="158">
        <f t="shared" si="43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4"/>
        <v>0.96296296296296291</v>
      </c>
      <c r="LT43" s="158">
        <f t="shared" si="45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6"/>
        <v>0.96296296296296291</v>
      </c>
      <c r="MB43" s="158">
        <f t="shared" si="47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8"/>
        <v>0.96296296296296291</v>
      </c>
      <c r="MJ43" s="158">
        <f t="shared" si="49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50"/>
        <v>0.96296296296296291</v>
      </c>
      <c r="MR43" s="158">
        <f t="shared" si="51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2"/>
        <v>0.96296296296296291</v>
      </c>
      <c r="MZ43" s="158">
        <f t="shared" si="53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4"/>
        <v>0.96296296296296291</v>
      </c>
      <c r="NH43" s="158">
        <f t="shared" si="55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6"/>
        <v>0.96296296296296291</v>
      </c>
      <c r="NP43" s="158">
        <f t="shared" si="57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8"/>
        <v>0.96296296296296291</v>
      </c>
      <c r="NX43" s="158">
        <f t="shared" si="59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60"/>
        <v>0.96296296296296291</v>
      </c>
      <c r="OF43" s="158">
        <f t="shared" si="61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2"/>
        <v>0.96296296296296291</v>
      </c>
      <c r="ON43" s="158">
        <f t="shared" si="63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4"/>
        <v>0.96296296296296291</v>
      </c>
      <c r="OV43" s="158">
        <f t="shared" si="65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6"/>
        <v>0.96296296296296291</v>
      </c>
      <c r="PD43" s="158">
        <f t="shared" si="67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8"/>
        <v>0.96296296296296291</v>
      </c>
      <c r="PL43" s="158">
        <f t="shared" si="69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70"/>
        <v>0.96296296296296291</v>
      </c>
      <c r="PT43" s="158">
        <f t="shared" si="71"/>
        <v>0</v>
      </c>
      <c r="PV43" s="161" t="s">
        <v>59</v>
      </c>
      <c r="PW43" s="157">
        <v>32</v>
      </c>
      <c r="PX43" s="157">
        <v>0</v>
      </c>
      <c r="PY43" s="157">
        <v>0</v>
      </c>
      <c r="PZ43" s="157">
        <v>32</v>
      </c>
      <c r="QA43" s="158">
        <v>0</v>
      </c>
      <c r="QB43" s="158"/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0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60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>AL44-AD43</f>
        <v>4.0000000000000036E-2</v>
      </c>
      <c r="AO44" t="s">
        <v>60</v>
      </c>
      <c r="AP44">
        <v>16</v>
      </c>
      <c r="AQ44">
        <v>16</v>
      </c>
      <c r="AR44">
        <v>0</v>
      </c>
      <c r="AS44">
        <v>0</v>
      </c>
      <c r="AT44" s="108">
        <v>1</v>
      </c>
      <c r="AU44" s="4">
        <f t="shared" si="4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6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4">
        <f t="shared" si="7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f t="shared" si="72"/>
        <v>1</v>
      </c>
      <c r="CA44" s="4">
        <f t="shared" si="8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9"/>
        <v>0</v>
      </c>
      <c r="CJ44" s="4"/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2" t="s">
        <v>60</v>
      </c>
      <c r="EH44" s="2">
        <v>16</v>
      </c>
      <c r="EI44" s="2">
        <v>16</v>
      </c>
      <c r="EJ44" s="2">
        <v>0</v>
      </c>
      <c r="EK44" s="2">
        <v>0</v>
      </c>
      <c r="EL44" s="4">
        <f t="shared" si="73"/>
        <v>1</v>
      </c>
      <c r="EM44" s="4">
        <f t="shared" si="16"/>
        <v>0</v>
      </c>
      <c r="EO44" s="148" t="s">
        <v>60</v>
      </c>
      <c r="EP44" s="148">
        <v>16</v>
      </c>
      <c r="EQ44" s="148">
        <v>16</v>
      </c>
      <c r="ER44" s="148">
        <v>0</v>
      </c>
      <c r="ES44" s="148">
        <v>0</v>
      </c>
      <c r="ET44" s="149">
        <v>1</v>
      </c>
      <c r="EU44" s="149">
        <v>0</v>
      </c>
      <c r="EV44" s="147"/>
      <c r="EW44" s="147" t="s">
        <v>60</v>
      </c>
      <c r="EX44" s="147">
        <v>16</v>
      </c>
      <c r="EY44" s="147">
        <v>16</v>
      </c>
      <c r="EZ44" s="147">
        <v>0</v>
      </c>
      <c r="FA44" s="147">
        <v>0</v>
      </c>
      <c r="FB44" s="152">
        <v>1</v>
      </c>
      <c r="FC44" s="149">
        <v>0</v>
      </c>
      <c r="FD44" s="139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7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8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74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20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1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2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3"/>
        <v>0</v>
      </c>
      <c r="HH44" s="157"/>
      <c r="HI44" s="157"/>
      <c r="HJ44" s="157"/>
      <c r="HK44" s="157"/>
      <c r="HL44" s="157"/>
      <c r="HM44" s="157"/>
      <c r="HN44" s="158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8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4"/>
        <v>1</v>
      </c>
      <c r="IR44" s="158">
        <f t="shared" si="25"/>
        <v>0</v>
      </c>
      <c r="IS44" s="157"/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6"/>
        <v>1</v>
      </c>
      <c r="IZ44" s="158">
        <f t="shared" si="27"/>
        <v>0</v>
      </c>
      <c r="JA44" s="157"/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8"/>
        <v>1</v>
      </c>
      <c r="JH44" s="158">
        <f t="shared" si="29"/>
        <v>0</v>
      </c>
      <c r="JJ44" t="s">
        <v>60</v>
      </c>
      <c r="JK44">
        <v>6</v>
      </c>
      <c r="JL44">
        <v>6</v>
      </c>
      <c r="JM44">
        <v>0</v>
      </c>
      <c r="JN44">
        <v>0</v>
      </c>
      <c r="JO44" s="162">
        <f t="shared" si="30"/>
        <v>1</v>
      </c>
      <c r="JP44" s="158">
        <f t="shared" si="31"/>
        <v>0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2"/>
        <v>1</v>
      </c>
      <c r="JX44" s="158">
        <f t="shared" si="33"/>
        <v>0</v>
      </c>
      <c r="JY44" s="158"/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4"/>
        <v>1</v>
      </c>
      <c r="KF44" s="158">
        <f t="shared" si="35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6"/>
        <v>1</v>
      </c>
      <c r="KN44" s="158">
        <f t="shared" si="37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8"/>
        <v>1</v>
      </c>
      <c r="KV44" s="158">
        <f t="shared" si="39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40"/>
        <v>1</v>
      </c>
      <c r="LD44" s="158">
        <f t="shared" si="41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2"/>
        <v>1</v>
      </c>
      <c r="LL44" s="158">
        <f t="shared" si="43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4"/>
        <v>1</v>
      </c>
      <c r="LT44" s="158">
        <f t="shared" si="45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6"/>
        <v>1</v>
      </c>
      <c r="MB44" s="158">
        <f t="shared" si="47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8"/>
        <v>1</v>
      </c>
      <c r="MJ44" s="158">
        <f t="shared" si="49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50"/>
        <v>1</v>
      </c>
      <c r="MR44" s="158">
        <f t="shared" si="51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2"/>
        <v>1</v>
      </c>
      <c r="MZ44" s="158">
        <f t="shared" si="53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4"/>
        <v>1</v>
      </c>
      <c r="NH44" s="158">
        <f t="shared" si="55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6"/>
        <v>1</v>
      </c>
      <c r="NP44" s="158">
        <f t="shared" si="57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8"/>
        <v>1</v>
      </c>
      <c r="NX44" s="158">
        <f t="shared" si="59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60"/>
        <v>1</v>
      </c>
      <c r="OF44" s="158">
        <f t="shared" si="61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2"/>
        <v>1</v>
      </c>
      <c r="ON44" s="158">
        <f t="shared" si="63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4"/>
        <v>1</v>
      </c>
      <c r="OV44" s="158">
        <f t="shared" si="65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6"/>
        <v>1</v>
      </c>
      <c r="PD44" s="158">
        <f t="shared" si="67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8"/>
        <v>1</v>
      </c>
      <c r="PL44" s="158">
        <f t="shared" si="69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70"/>
        <v>1</v>
      </c>
      <c r="PT44" s="158">
        <f t="shared" si="71"/>
        <v>0</v>
      </c>
      <c r="PV44" s="157" t="s">
        <v>60</v>
      </c>
      <c r="PW44" s="157">
        <v>6</v>
      </c>
      <c r="PX44" s="157">
        <v>0</v>
      </c>
      <c r="PY44" s="157">
        <v>0</v>
      </c>
      <c r="PZ44" s="157">
        <v>6</v>
      </c>
      <c r="QA44" s="158">
        <v>0</v>
      </c>
      <c r="QB44" s="158"/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0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>AL45-AD44</f>
        <v>0</v>
      </c>
      <c r="AO45" t="s">
        <v>61</v>
      </c>
      <c r="AP45">
        <v>8</v>
      </c>
      <c r="AQ45">
        <v>8</v>
      </c>
      <c r="AR45">
        <v>0</v>
      </c>
      <c r="AS45">
        <v>0</v>
      </c>
      <c r="AT45" s="108">
        <v>1</v>
      </c>
      <c r="AU45" s="4">
        <f t="shared" si="4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61</v>
      </c>
      <c r="BF45" s="2">
        <v>8</v>
      </c>
      <c r="BG45" s="2">
        <v>8</v>
      </c>
      <c r="BH45" s="2">
        <v>0</v>
      </c>
      <c r="BI45" s="2">
        <v>0</v>
      </c>
      <c r="BJ45" s="4">
        <v>1</v>
      </c>
      <c r="BK45" s="4">
        <f t="shared" si="6"/>
        <v>0</v>
      </c>
      <c r="BM45" s="2" t="s">
        <v>61</v>
      </c>
      <c r="BN45" s="2">
        <v>25</v>
      </c>
      <c r="BO45" s="2">
        <v>17</v>
      </c>
      <c r="BP45" s="7">
        <v>8</v>
      </c>
      <c r="BQ45" s="2">
        <v>0</v>
      </c>
      <c r="BR45" s="4">
        <v>0.68</v>
      </c>
      <c r="BS45" s="4">
        <f t="shared" si="7"/>
        <v>-0.31999999999999995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f t="shared" si="72"/>
        <v>0.68</v>
      </c>
      <c r="CA45" s="4">
        <f t="shared" si="8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9"/>
        <v>0</v>
      </c>
      <c r="CJ45" s="4"/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2" t="s">
        <v>61</v>
      </c>
      <c r="EH45" s="2">
        <v>25</v>
      </c>
      <c r="EI45" s="2">
        <v>17</v>
      </c>
      <c r="EJ45" s="2">
        <v>8</v>
      </c>
      <c r="EK45" s="2">
        <v>0</v>
      </c>
      <c r="EL45" s="4">
        <f t="shared" si="73"/>
        <v>0.68</v>
      </c>
      <c r="EM45" s="4">
        <f t="shared" si="16"/>
        <v>0</v>
      </c>
      <c r="EO45" s="148" t="s">
        <v>61</v>
      </c>
      <c r="EP45" s="148">
        <v>25</v>
      </c>
      <c r="EQ45" s="148">
        <v>17</v>
      </c>
      <c r="ER45" s="148">
        <v>8</v>
      </c>
      <c r="ES45" s="148">
        <v>0</v>
      </c>
      <c r="ET45" s="149">
        <v>0.68</v>
      </c>
      <c r="EU45" s="149">
        <v>0</v>
      </c>
      <c r="EV45" s="147"/>
      <c r="EW45" s="147" t="s">
        <v>61</v>
      </c>
      <c r="EX45" s="147">
        <v>25</v>
      </c>
      <c r="EY45" s="147">
        <v>17</v>
      </c>
      <c r="EZ45" s="147">
        <v>8</v>
      </c>
      <c r="FA45" s="147">
        <v>0</v>
      </c>
      <c r="FB45" s="152">
        <v>0.68</v>
      </c>
      <c r="FC45" s="149">
        <v>0</v>
      </c>
      <c r="FD45" s="139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7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8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74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20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1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2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3"/>
        <v>0</v>
      </c>
      <c r="HH45" s="157"/>
      <c r="HI45" s="157"/>
      <c r="HJ45" s="157"/>
      <c r="HK45" s="157"/>
      <c r="HL45" s="157"/>
      <c r="HM45" s="157"/>
      <c r="HN45" s="158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8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4"/>
        <v>0.68</v>
      </c>
      <c r="IR45" s="158">
        <f t="shared" si="25"/>
        <v>0</v>
      </c>
      <c r="IS45" s="157"/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6"/>
        <v>0.68</v>
      </c>
      <c r="IZ45" s="158">
        <f t="shared" si="27"/>
        <v>0</v>
      </c>
      <c r="JA45" s="157"/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8"/>
        <v>0.68</v>
      </c>
      <c r="JH45" s="158">
        <f t="shared" si="29"/>
        <v>0</v>
      </c>
      <c r="JJ45" t="s">
        <v>61</v>
      </c>
      <c r="JK45">
        <v>25</v>
      </c>
      <c r="JL45">
        <v>17</v>
      </c>
      <c r="JM45">
        <v>8</v>
      </c>
      <c r="JN45">
        <v>0</v>
      </c>
      <c r="JO45" s="162">
        <f t="shared" si="30"/>
        <v>0.68</v>
      </c>
      <c r="JP45" s="158">
        <f t="shared" si="31"/>
        <v>0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2"/>
        <v>0.68</v>
      </c>
      <c r="JX45" s="158">
        <f t="shared" si="33"/>
        <v>0</v>
      </c>
      <c r="JY45" s="158"/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4"/>
        <v>0.68</v>
      </c>
      <c r="KF45" s="158">
        <f t="shared" si="35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6"/>
        <v>0.68</v>
      </c>
      <c r="KN45" s="158">
        <f t="shared" si="37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8"/>
        <v>0.68</v>
      </c>
      <c r="KV45" s="158">
        <f t="shared" si="39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40"/>
        <v>0.68</v>
      </c>
      <c r="LD45" s="158">
        <f t="shared" si="41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2"/>
        <v>0.68</v>
      </c>
      <c r="LL45" s="158">
        <f t="shared" si="43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4"/>
        <v>0.68</v>
      </c>
      <c r="LT45" s="158">
        <f t="shared" si="45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6"/>
        <v>0.68</v>
      </c>
      <c r="MB45" s="158">
        <f t="shared" si="47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8"/>
        <v>0.68</v>
      </c>
      <c r="MJ45" s="158">
        <f t="shared" si="49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50"/>
        <v>0.68</v>
      </c>
      <c r="MR45" s="158">
        <f t="shared" si="51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2"/>
        <v>0.68</v>
      </c>
      <c r="MZ45" s="158">
        <f t="shared" si="53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4"/>
        <v>0.68</v>
      </c>
      <c r="NH45" s="158">
        <f t="shared" si="55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6"/>
        <v>0.68</v>
      </c>
      <c r="NP45" s="158">
        <f t="shared" si="57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8"/>
        <v>0.68</v>
      </c>
      <c r="NX45" s="158">
        <f t="shared" si="59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60"/>
        <v>0.68</v>
      </c>
      <c r="OF45" s="158">
        <f t="shared" si="61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2"/>
        <v>0.68</v>
      </c>
      <c r="ON45" s="158">
        <f t="shared" si="63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4"/>
        <v>0.68</v>
      </c>
      <c r="OV45" s="158">
        <f t="shared" si="65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6"/>
        <v>0.68</v>
      </c>
      <c r="PD45" s="158">
        <f t="shared" si="67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8"/>
        <v>0.68</v>
      </c>
      <c r="PL45" s="158">
        <f t="shared" si="69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70"/>
        <v>0.68</v>
      </c>
      <c r="PT45" s="158">
        <f t="shared" si="71"/>
        <v>0</v>
      </c>
      <c r="PV45" s="157" t="s">
        <v>61</v>
      </c>
      <c r="PW45" s="157">
        <v>25</v>
      </c>
      <c r="PX45" s="157">
        <v>0</v>
      </c>
      <c r="PY45" s="157">
        <v>0</v>
      </c>
      <c r="PZ45" s="157">
        <v>25</v>
      </c>
      <c r="QA45" s="158">
        <v>0</v>
      </c>
      <c r="QB45" s="158"/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0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62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>AL46-AD45</f>
        <v>-1.0000000000000009E-2</v>
      </c>
      <c r="AO46" t="s">
        <v>62</v>
      </c>
      <c r="AP46">
        <v>447</v>
      </c>
      <c r="AQ46">
        <v>443</v>
      </c>
      <c r="AR46">
        <v>4</v>
      </c>
      <c r="AS46">
        <v>0</v>
      </c>
      <c r="AT46" s="108">
        <v>0.99</v>
      </c>
      <c r="AU46" s="4">
        <f t="shared" si="4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6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4">
        <f t="shared" si="7"/>
        <v>0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f t="shared" si="72"/>
        <v>0.99105145413870244</v>
      </c>
      <c r="CA46" s="4">
        <f t="shared" si="8"/>
        <v>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9"/>
        <v>-1.0514541387024456E-3</v>
      </c>
      <c r="CJ46" s="4"/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2" t="s">
        <v>62</v>
      </c>
      <c r="EH46" s="2">
        <v>447</v>
      </c>
      <c r="EI46" s="2">
        <v>443</v>
      </c>
      <c r="EJ46" s="2">
        <v>4</v>
      </c>
      <c r="EK46" s="2">
        <v>0</v>
      </c>
      <c r="EL46" s="4">
        <f t="shared" si="73"/>
        <v>0.99105145413870244</v>
      </c>
      <c r="EM46" s="4">
        <f t="shared" si="16"/>
        <v>1.0514541387024456E-3</v>
      </c>
      <c r="EO46" s="148" t="s">
        <v>62</v>
      </c>
      <c r="EP46" s="148">
        <v>447</v>
      </c>
      <c r="EQ46" s="148">
        <v>443</v>
      </c>
      <c r="ER46" s="148">
        <v>4</v>
      </c>
      <c r="ES46" s="148">
        <v>0</v>
      </c>
      <c r="ET46" s="149">
        <v>0.99</v>
      </c>
      <c r="EU46" s="149">
        <v>0</v>
      </c>
      <c r="EV46" s="147"/>
      <c r="EW46" s="147" t="s">
        <v>62</v>
      </c>
      <c r="EX46" s="147">
        <v>447</v>
      </c>
      <c r="EY46" s="147">
        <v>443</v>
      </c>
      <c r="EZ46" s="147">
        <v>4</v>
      </c>
      <c r="FA46" s="147">
        <v>0</v>
      </c>
      <c r="FB46" s="152">
        <v>0.99</v>
      </c>
      <c r="FC46" s="149">
        <v>0</v>
      </c>
      <c r="FD46" s="139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7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8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74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20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1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2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3"/>
        <v>0</v>
      </c>
      <c r="HH46" s="157"/>
      <c r="HI46" s="157"/>
      <c r="HJ46" s="157"/>
      <c r="HK46" s="157"/>
      <c r="HL46" s="157"/>
      <c r="HM46" s="157"/>
      <c r="HN46" s="158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8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4"/>
        <v>0.99105145413870244</v>
      </c>
      <c r="IR46" s="158">
        <f t="shared" si="25"/>
        <v>1.0514541387024456E-3</v>
      </c>
      <c r="IS46" s="157"/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6"/>
        <v>0.99105145413870244</v>
      </c>
      <c r="IZ46" s="158">
        <f t="shared" si="27"/>
        <v>0</v>
      </c>
      <c r="JA46" s="157"/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8"/>
        <v>0.99105145413870244</v>
      </c>
      <c r="JH46" s="158">
        <f t="shared" si="29"/>
        <v>0</v>
      </c>
      <c r="JJ46" t="s">
        <v>62</v>
      </c>
      <c r="JK46">
        <v>447</v>
      </c>
      <c r="JL46">
        <v>443</v>
      </c>
      <c r="JM46">
        <v>4</v>
      </c>
      <c r="JN46">
        <v>0</v>
      </c>
      <c r="JO46" s="162">
        <f t="shared" si="30"/>
        <v>0.99105145413870244</v>
      </c>
      <c r="JP46" s="158">
        <f t="shared" si="31"/>
        <v>0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2"/>
        <v>0.99105145413870244</v>
      </c>
      <c r="JX46" s="158">
        <f t="shared" si="33"/>
        <v>0</v>
      </c>
      <c r="JY46" s="158"/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4"/>
        <v>0.99105145413870244</v>
      </c>
      <c r="KF46" s="158">
        <f t="shared" si="35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6"/>
        <v>0.99105145413870244</v>
      </c>
      <c r="KN46" s="158">
        <f t="shared" si="37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8"/>
        <v>0.99105145413870244</v>
      </c>
      <c r="KV46" s="158">
        <f t="shared" si="39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40"/>
        <v>0.99105145413870244</v>
      </c>
      <c r="LD46" s="158">
        <f t="shared" si="41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2"/>
        <v>0.99105145413870244</v>
      </c>
      <c r="LL46" s="158">
        <f t="shared" si="43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4"/>
        <v>0.99105145413870244</v>
      </c>
      <c r="LT46" s="158">
        <f t="shared" si="45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6"/>
        <v>0.99105145413870244</v>
      </c>
      <c r="MB46" s="158">
        <f t="shared" si="47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8"/>
        <v>0.99105145413870244</v>
      </c>
      <c r="MJ46" s="158">
        <f t="shared" si="49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50"/>
        <v>0.99105145413870244</v>
      </c>
      <c r="MR46" s="158">
        <f t="shared" si="51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2"/>
        <v>0.99105145413870244</v>
      </c>
      <c r="MZ46" s="158">
        <f t="shared" si="53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4"/>
        <v>0.99105145413870244</v>
      </c>
      <c r="NH46" s="158">
        <f t="shared" si="55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6"/>
        <v>0.99105145413870244</v>
      </c>
      <c r="NP46" s="158">
        <f t="shared" si="57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8"/>
        <v>0.99105145413870244</v>
      </c>
      <c r="NX46" s="158">
        <f t="shared" si="59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60"/>
        <v>0.99105145413870244</v>
      </c>
      <c r="OF46" s="158">
        <f t="shared" si="61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2"/>
        <v>0.99105145413870244</v>
      </c>
      <c r="ON46" s="158">
        <f t="shared" si="63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4"/>
        <v>0.99105145413870244</v>
      </c>
      <c r="OV46" s="158">
        <f t="shared" si="65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6"/>
        <v>0.99105145413870244</v>
      </c>
      <c r="PD46" s="158">
        <f t="shared" si="67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8"/>
        <v>0.99105145413870244</v>
      </c>
      <c r="PL46" s="158">
        <f t="shared" si="69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70"/>
        <v>0.99105145413870244</v>
      </c>
      <c r="PT46" s="158">
        <f t="shared" si="71"/>
        <v>0</v>
      </c>
      <c r="PV46" s="157" t="s">
        <v>62</v>
      </c>
      <c r="PW46" s="157">
        <v>447</v>
      </c>
      <c r="PX46" s="157">
        <v>0</v>
      </c>
      <c r="PY46" s="157">
        <v>0</v>
      </c>
      <c r="PZ46" s="157">
        <v>447</v>
      </c>
      <c r="QA46" s="158">
        <v>0</v>
      </c>
      <c r="QB46" s="158"/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0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>AL47-AD46</f>
        <v>2.0000000000000018E-2</v>
      </c>
      <c r="AO47" t="s">
        <v>63</v>
      </c>
      <c r="AP47">
        <v>40</v>
      </c>
      <c r="AQ47">
        <v>40</v>
      </c>
      <c r="AR47">
        <v>0</v>
      </c>
      <c r="AS47">
        <v>0</v>
      </c>
      <c r="AT47" s="108">
        <v>1</v>
      </c>
      <c r="AU47" s="4">
        <f t="shared" si="4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63</v>
      </c>
      <c r="BF47" s="2">
        <v>40</v>
      </c>
      <c r="BG47" s="2">
        <v>40</v>
      </c>
      <c r="BH47" s="2">
        <v>0</v>
      </c>
      <c r="BI47" s="2">
        <v>0</v>
      </c>
      <c r="BJ47" s="4">
        <v>1</v>
      </c>
      <c r="BK47" s="4">
        <f t="shared" si="6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4">
        <f t="shared" si="7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f t="shared" si="72"/>
        <v>1</v>
      </c>
      <c r="CA47" s="4">
        <f t="shared" si="8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9"/>
        <v>0</v>
      </c>
      <c r="CJ47" s="4"/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2" t="s">
        <v>63</v>
      </c>
      <c r="EH47" s="2">
        <v>43</v>
      </c>
      <c r="EI47" s="2">
        <v>43</v>
      </c>
      <c r="EJ47" s="2">
        <v>0</v>
      </c>
      <c r="EK47" s="2">
        <v>0</v>
      </c>
      <c r="EL47" s="4">
        <f t="shared" si="73"/>
        <v>1</v>
      </c>
      <c r="EM47" s="4">
        <f t="shared" si="16"/>
        <v>0</v>
      </c>
      <c r="EO47" s="148" t="s">
        <v>63</v>
      </c>
      <c r="EP47" s="148">
        <v>43</v>
      </c>
      <c r="EQ47" s="148">
        <v>43</v>
      </c>
      <c r="ER47" s="148">
        <v>0</v>
      </c>
      <c r="ES47" s="148">
        <v>0</v>
      </c>
      <c r="ET47" s="149">
        <v>1</v>
      </c>
      <c r="EU47" s="149">
        <v>0</v>
      </c>
      <c r="EV47" s="147"/>
      <c r="EW47" s="147" t="s">
        <v>63</v>
      </c>
      <c r="EX47" s="147">
        <v>43</v>
      </c>
      <c r="EY47" s="147">
        <v>43</v>
      </c>
      <c r="EZ47" s="147">
        <v>0</v>
      </c>
      <c r="FA47" s="147">
        <v>0</v>
      </c>
      <c r="FB47" s="152">
        <v>1</v>
      </c>
      <c r="FC47" s="149">
        <v>0</v>
      </c>
      <c r="FD47" s="139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7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8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74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20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1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2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3"/>
        <v>0</v>
      </c>
      <c r="HH47" s="157"/>
      <c r="HI47" s="157"/>
      <c r="HJ47" s="157"/>
      <c r="HK47" s="157"/>
      <c r="HL47" s="157"/>
      <c r="HM47" s="157"/>
      <c r="HN47" s="158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8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4"/>
        <v>1</v>
      </c>
      <c r="IR47" s="158">
        <f t="shared" si="25"/>
        <v>0</v>
      </c>
      <c r="IS47" s="157"/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6"/>
        <v>1</v>
      </c>
      <c r="IZ47" s="158">
        <f t="shared" si="27"/>
        <v>0</v>
      </c>
      <c r="JA47" s="157"/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8"/>
        <v>1</v>
      </c>
      <c r="JH47" s="158">
        <f t="shared" si="29"/>
        <v>0</v>
      </c>
      <c r="JJ47" t="s">
        <v>63</v>
      </c>
      <c r="JK47">
        <v>43</v>
      </c>
      <c r="JL47">
        <v>43</v>
      </c>
      <c r="JM47">
        <v>0</v>
      </c>
      <c r="JN47">
        <v>0</v>
      </c>
      <c r="JO47" s="162">
        <f t="shared" si="30"/>
        <v>1</v>
      </c>
      <c r="JP47" s="158">
        <f t="shared" si="31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2"/>
        <v>1</v>
      </c>
      <c r="JX47" s="158">
        <f t="shared" si="33"/>
        <v>0</v>
      </c>
      <c r="JY47" s="158"/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4"/>
        <v>1</v>
      </c>
      <c r="KF47" s="158">
        <f t="shared" si="35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6"/>
        <v>1</v>
      </c>
      <c r="KN47" s="158">
        <f t="shared" si="37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8"/>
        <v>1</v>
      </c>
      <c r="KV47" s="158">
        <f t="shared" si="39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40"/>
        <v>1</v>
      </c>
      <c r="LD47" s="158">
        <f t="shared" si="41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2"/>
        <v>1</v>
      </c>
      <c r="LL47" s="158">
        <f t="shared" si="43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4"/>
        <v>1</v>
      </c>
      <c r="LT47" s="158">
        <f t="shared" si="45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6"/>
        <v>1</v>
      </c>
      <c r="MB47" s="158">
        <f t="shared" si="47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8"/>
        <v>1</v>
      </c>
      <c r="MJ47" s="158">
        <f t="shared" si="49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50"/>
        <v>1</v>
      </c>
      <c r="MR47" s="158">
        <f t="shared" si="51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2"/>
        <v>1</v>
      </c>
      <c r="MZ47" s="158">
        <f t="shared" si="53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4"/>
        <v>1</v>
      </c>
      <c r="NH47" s="158">
        <f t="shared" si="55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6"/>
        <v>1</v>
      </c>
      <c r="NP47" s="158">
        <f t="shared" si="57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8"/>
        <v>1</v>
      </c>
      <c r="NX47" s="158">
        <f t="shared" si="59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60"/>
        <v>1</v>
      </c>
      <c r="OF47" s="158">
        <f t="shared" si="61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2"/>
        <v>1</v>
      </c>
      <c r="ON47" s="158">
        <f t="shared" si="63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4"/>
        <v>1</v>
      </c>
      <c r="OV47" s="158">
        <f t="shared" si="65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6"/>
        <v>1</v>
      </c>
      <c r="PD47" s="158">
        <f t="shared" si="67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8"/>
        <v>1</v>
      </c>
      <c r="PL47" s="158">
        <f t="shared" si="69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70"/>
        <v>1</v>
      </c>
      <c r="PT47" s="158">
        <f t="shared" si="71"/>
        <v>0</v>
      </c>
      <c r="PV47" s="157" t="s">
        <v>63</v>
      </c>
      <c r="PW47" s="157">
        <v>43</v>
      </c>
      <c r="PX47" s="157">
        <v>0</v>
      </c>
      <c r="PY47" s="157">
        <v>0</v>
      </c>
      <c r="PZ47" s="157">
        <v>43</v>
      </c>
      <c r="QA47" s="158">
        <v>0</v>
      </c>
      <c r="QB47" s="158"/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0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64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t="s">
        <v>64</v>
      </c>
      <c r="AP48">
        <v>10</v>
      </c>
      <c r="AQ48">
        <v>10</v>
      </c>
      <c r="AR48">
        <v>0</v>
      </c>
      <c r="AS48">
        <v>0</v>
      </c>
      <c r="AT48" s="108">
        <v>1</v>
      </c>
      <c r="AU48" s="4">
        <f t="shared" si="4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6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4">
        <f t="shared" si="7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f t="shared" si="72"/>
        <v>1</v>
      </c>
      <c r="CA48" s="4">
        <f t="shared" si="8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9"/>
        <v>0</v>
      </c>
      <c r="CJ48" s="4"/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2" t="s">
        <v>64</v>
      </c>
      <c r="EH48" s="2">
        <v>10</v>
      </c>
      <c r="EI48" s="2">
        <v>10</v>
      </c>
      <c r="EJ48" s="2">
        <v>0</v>
      </c>
      <c r="EK48" s="2">
        <v>0</v>
      </c>
      <c r="EL48" s="4">
        <f t="shared" si="73"/>
        <v>1</v>
      </c>
      <c r="EM48" s="4">
        <f t="shared" si="16"/>
        <v>0</v>
      </c>
      <c r="EO48" s="148" t="s">
        <v>64</v>
      </c>
      <c r="EP48" s="148">
        <v>10</v>
      </c>
      <c r="EQ48" s="148">
        <v>10</v>
      </c>
      <c r="ER48" s="148">
        <v>0</v>
      </c>
      <c r="ES48" s="148">
        <v>0</v>
      </c>
      <c r="ET48" s="149">
        <v>1</v>
      </c>
      <c r="EU48" s="149">
        <v>0</v>
      </c>
      <c r="EV48" s="147"/>
      <c r="EW48" s="147" t="s">
        <v>64</v>
      </c>
      <c r="EX48" s="147">
        <v>10</v>
      </c>
      <c r="EY48" s="147">
        <v>10</v>
      </c>
      <c r="EZ48" s="147">
        <v>0</v>
      </c>
      <c r="FA48" s="147">
        <v>0</v>
      </c>
      <c r="FB48" s="152">
        <v>1</v>
      </c>
      <c r="FC48" s="149">
        <v>0</v>
      </c>
      <c r="FD48" s="139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7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8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74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20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1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2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3"/>
        <v>0</v>
      </c>
      <c r="HH48" s="157"/>
      <c r="HI48" s="157"/>
      <c r="HJ48" s="157"/>
      <c r="HK48" s="157"/>
      <c r="HL48" s="157"/>
      <c r="HM48" s="157"/>
      <c r="HN48" s="158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8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4"/>
        <v>1</v>
      </c>
      <c r="IR48" s="158">
        <f t="shared" si="25"/>
        <v>0</v>
      </c>
      <c r="IS48" s="157"/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6"/>
        <v>1</v>
      </c>
      <c r="IZ48" s="158">
        <f t="shared" si="27"/>
        <v>0</v>
      </c>
      <c r="JA48" s="157"/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8"/>
        <v>1</v>
      </c>
      <c r="JH48" s="158">
        <f t="shared" si="29"/>
        <v>0</v>
      </c>
      <c r="JJ48" t="s">
        <v>64</v>
      </c>
      <c r="JK48">
        <v>10</v>
      </c>
      <c r="JL48">
        <v>10</v>
      </c>
      <c r="JM48">
        <v>0</v>
      </c>
      <c r="JN48">
        <v>0</v>
      </c>
      <c r="JO48" s="162">
        <f t="shared" si="30"/>
        <v>1</v>
      </c>
      <c r="JP48" s="158">
        <f t="shared" si="31"/>
        <v>0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2"/>
        <v>1</v>
      </c>
      <c r="JX48" s="158">
        <f t="shared" si="33"/>
        <v>0</v>
      </c>
      <c r="JY48" s="158"/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4"/>
        <v>1</v>
      </c>
      <c r="KF48" s="158">
        <f t="shared" si="35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6"/>
        <v>1</v>
      </c>
      <c r="KN48" s="158">
        <f t="shared" si="37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8"/>
        <v>1</v>
      </c>
      <c r="KV48" s="158">
        <f t="shared" si="39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40"/>
        <v>1</v>
      </c>
      <c r="LD48" s="158">
        <f t="shared" si="41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2"/>
        <v>1</v>
      </c>
      <c r="LL48" s="158">
        <f t="shared" si="43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4"/>
        <v>1</v>
      </c>
      <c r="LT48" s="158">
        <f t="shared" si="45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6"/>
        <v>1</v>
      </c>
      <c r="MB48" s="158">
        <f t="shared" si="47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8"/>
        <v>1</v>
      </c>
      <c r="MJ48" s="158">
        <f t="shared" si="49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50"/>
        <v>1</v>
      </c>
      <c r="MR48" s="158">
        <f t="shared" si="51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2"/>
        <v>1</v>
      </c>
      <c r="MZ48" s="158">
        <f t="shared" si="53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4"/>
        <v>1</v>
      </c>
      <c r="NH48" s="158">
        <f t="shared" si="55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6"/>
        <v>1</v>
      </c>
      <c r="NP48" s="158">
        <f t="shared" si="57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8"/>
        <v>1</v>
      </c>
      <c r="NX48" s="158">
        <f t="shared" si="59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60"/>
        <v>1</v>
      </c>
      <c r="OF48" s="158">
        <f t="shared" si="61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2"/>
        <v>1</v>
      </c>
      <c r="ON48" s="158">
        <f t="shared" si="63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4"/>
        <v>1</v>
      </c>
      <c r="OV48" s="158">
        <f t="shared" si="65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6"/>
        <v>1</v>
      </c>
      <c r="PD48" s="158">
        <f t="shared" si="67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8"/>
        <v>1</v>
      </c>
      <c r="PL48" s="158">
        <f t="shared" si="69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70"/>
        <v>1</v>
      </c>
      <c r="PT48" s="158">
        <f t="shared" si="71"/>
        <v>0</v>
      </c>
      <c r="PV48" s="157" t="s">
        <v>64</v>
      </c>
      <c r="PW48" s="157">
        <v>10</v>
      </c>
      <c r="PX48" s="157">
        <v>0</v>
      </c>
      <c r="PY48" s="157">
        <v>0</v>
      </c>
      <c r="PZ48" s="157">
        <v>10</v>
      </c>
      <c r="QA48" s="158">
        <v>0</v>
      </c>
      <c r="QB48" s="158"/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0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65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-1.0000000000000009E-2</v>
      </c>
      <c r="AO49" t="s">
        <v>65</v>
      </c>
      <c r="AP49">
        <v>328</v>
      </c>
      <c r="AQ49">
        <v>286</v>
      </c>
      <c r="AR49">
        <v>34</v>
      </c>
      <c r="AS49">
        <v>8</v>
      </c>
      <c r="AT49" s="108">
        <v>0.87</v>
      </c>
      <c r="AU49" s="4">
        <f t="shared" si="4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65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4">
        <f t="shared" si="6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4">
        <f t="shared" si="7"/>
        <v>0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f t="shared" si="72"/>
        <v>0.87195121951219512</v>
      </c>
      <c r="CA49" s="4">
        <f t="shared" si="8"/>
        <v>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9"/>
        <v>-1.9512195121951237E-3</v>
      </c>
      <c r="CJ49" s="4"/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13"/>
        <v>0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65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2" t="s">
        <v>65</v>
      </c>
      <c r="EH49" s="2">
        <v>328</v>
      </c>
      <c r="EI49" s="2">
        <v>286</v>
      </c>
      <c r="EJ49" s="2">
        <v>34</v>
      </c>
      <c r="EK49" s="2">
        <v>8</v>
      </c>
      <c r="EL49" s="4">
        <f t="shared" si="73"/>
        <v>0.87195121951219512</v>
      </c>
      <c r="EM49" s="4">
        <f t="shared" si="16"/>
        <v>1.9512195121951237E-3</v>
      </c>
      <c r="EO49" s="148" t="s">
        <v>65</v>
      </c>
      <c r="EP49" s="148">
        <v>328</v>
      </c>
      <c r="EQ49" s="148">
        <v>286</v>
      </c>
      <c r="ER49" s="148">
        <v>34</v>
      </c>
      <c r="ES49" s="148">
        <v>8</v>
      </c>
      <c r="ET49" s="149">
        <v>0.87</v>
      </c>
      <c r="EU49" s="149">
        <v>0</v>
      </c>
      <c r="EV49" s="147"/>
      <c r="EW49" s="147" t="s">
        <v>65</v>
      </c>
      <c r="EX49" s="147">
        <v>328</v>
      </c>
      <c r="EY49" s="147">
        <v>286</v>
      </c>
      <c r="EZ49" s="147">
        <v>34</v>
      </c>
      <c r="FA49" s="147">
        <v>8</v>
      </c>
      <c r="FB49" s="152">
        <v>0.87</v>
      </c>
      <c r="FC49" s="149">
        <v>0</v>
      </c>
      <c r="FD49" s="147"/>
      <c r="FE49" s="156" t="s">
        <v>65</v>
      </c>
      <c r="FF49" s="156">
        <v>328</v>
      </c>
      <c r="FG49" s="156">
        <v>286</v>
      </c>
      <c r="FH49" s="156">
        <v>34</v>
      </c>
      <c r="FI49" s="156">
        <v>8</v>
      </c>
      <c r="FJ49" s="162">
        <v>0.87</v>
      </c>
      <c r="FK49" s="158">
        <f t="shared" si="17"/>
        <v>0</v>
      </c>
      <c r="FL49" s="157"/>
      <c r="FM49" s="156" t="s">
        <v>65</v>
      </c>
      <c r="FN49" s="169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8"/>
        <v>-9.9999999999999978E-2</v>
      </c>
      <c r="FT49" s="157" t="s">
        <v>119</v>
      </c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74"/>
        <v>0</v>
      </c>
      <c r="GB49" s="157"/>
      <c r="GC49" s="156" t="s">
        <v>65</v>
      </c>
      <c r="GD49" s="156">
        <v>382</v>
      </c>
      <c r="GE49" s="156">
        <v>296</v>
      </c>
      <c r="GF49" s="156">
        <v>58</v>
      </c>
      <c r="GG49" s="156">
        <v>28</v>
      </c>
      <c r="GH49" s="162">
        <v>0.77</v>
      </c>
      <c r="GI49" s="158">
        <f t="shared" si="20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1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2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3"/>
        <v>0</v>
      </c>
      <c r="HH49" s="157"/>
      <c r="HI49" s="157"/>
      <c r="HJ49" s="157"/>
      <c r="HK49" s="157"/>
      <c r="HL49" s="157"/>
      <c r="HM49" s="157"/>
      <c r="HN49" s="158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8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4"/>
        <v>0.76902887139107612</v>
      </c>
      <c r="IR49" s="158">
        <f t="shared" si="25"/>
        <v>-9.7112860892389907E-4</v>
      </c>
      <c r="IS49" s="157"/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6"/>
        <v>0.76902887139107612</v>
      </c>
      <c r="IZ49" s="158">
        <f t="shared" si="27"/>
        <v>0</v>
      </c>
      <c r="JA49" s="157"/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8"/>
        <v>0.76902887139107612</v>
      </c>
      <c r="JH49" s="158">
        <f t="shared" si="29"/>
        <v>0</v>
      </c>
      <c r="JJ49" t="s">
        <v>65</v>
      </c>
      <c r="JK49">
        <v>381</v>
      </c>
      <c r="JL49">
        <v>295</v>
      </c>
      <c r="JM49">
        <v>58</v>
      </c>
      <c r="JN49">
        <v>28</v>
      </c>
      <c r="JO49" s="162">
        <f t="shared" si="30"/>
        <v>0.77427821522309714</v>
      </c>
      <c r="JP49" s="158">
        <f t="shared" si="31"/>
        <v>5.2493438320210251E-3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2"/>
        <v>0.77427821522309714</v>
      </c>
      <c r="JX49" s="158">
        <f t="shared" si="33"/>
        <v>0</v>
      </c>
      <c r="JY49" s="158"/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4"/>
        <v>0.77427821522309714</v>
      </c>
      <c r="KF49" s="158">
        <f t="shared" si="35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6"/>
        <v>0.77427821522309714</v>
      </c>
      <c r="KN49" s="158">
        <f t="shared" si="37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8"/>
        <v>0.77427821522309714</v>
      </c>
      <c r="KV49" s="158">
        <f t="shared" si="39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40"/>
        <v>0.77427821522309714</v>
      </c>
      <c r="LD49" s="158">
        <f t="shared" si="41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2"/>
        <v>0.77427821522309714</v>
      </c>
      <c r="LL49" s="158">
        <f t="shared" si="43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4"/>
        <v>0.77427821522309714</v>
      </c>
      <c r="LT49" s="158">
        <f t="shared" si="45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6"/>
        <v>0.77427821522309714</v>
      </c>
      <c r="MB49" s="158">
        <f t="shared" si="47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8"/>
        <v>0.77427821522309714</v>
      </c>
      <c r="MJ49" s="158">
        <f t="shared" si="49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50"/>
        <v>0.77427821522309714</v>
      </c>
      <c r="MR49" s="158">
        <f t="shared" si="51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2"/>
        <v>0.77427821522309714</v>
      </c>
      <c r="MZ49" s="158">
        <f t="shared" si="53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4"/>
        <v>0.77427821522309714</v>
      </c>
      <c r="NH49" s="158">
        <f t="shared" si="55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6"/>
        <v>0.77427821522309714</v>
      </c>
      <c r="NP49" s="158">
        <f t="shared" si="57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8"/>
        <v>0.77427821522309714</v>
      </c>
      <c r="NX49" s="158">
        <f t="shared" si="59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60"/>
        <v>0.77427821522309714</v>
      </c>
      <c r="OF49" s="158">
        <f t="shared" si="61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2"/>
        <v>0.77427821522309714</v>
      </c>
      <c r="ON49" s="158">
        <f t="shared" si="63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4"/>
        <v>0.77427821522309714</v>
      </c>
      <c r="OV49" s="158">
        <f t="shared" si="65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6"/>
        <v>0.77427821522309714</v>
      </c>
      <c r="PD49" s="158">
        <f t="shared" si="67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8"/>
        <v>0.77427821522309714</v>
      </c>
      <c r="PL49" s="158">
        <f t="shared" si="69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70"/>
        <v>0.77427821522309714</v>
      </c>
      <c r="PT49" s="158">
        <f t="shared" si="71"/>
        <v>0</v>
      </c>
      <c r="PV49" s="157" t="s">
        <v>65</v>
      </c>
      <c r="PW49" s="157">
        <v>381</v>
      </c>
      <c r="PX49" s="157">
        <v>0</v>
      </c>
      <c r="PY49" s="157">
        <v>0</v>
      </c>
      <c r="PZ49" s="157">
        <v>381</v>
      </c>
      <c r="QA49" s="158">
        <v>0</v>
      </c>
      <c r="QB49" s="158"/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0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66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t="s">
        <v>66</v>
      </c>
      <c r="AP50">
        <v>341</v>
      </c>
      <c r="AQ50">
        <v>340</v>
      </c>
      <c r="AR50">
        <v>1</v>
      </c>
      <c r="AS50">
        <v>0</v>
      </c>
      <c r="AT50" s="108">
        <v>1</v>
      </c>
      <c r="AU50" s="4">
        <f t="shared" si="4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6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4">
        <f t="shared" si="7"/>
        <v>0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f t="shared" si="72"/>
        <v>0.99706744868035191</v>
      </c>
      <c r="CA50" s="4">
        <f t="shared" si="8"/>
        <v>-2.9325513196480912E-3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9"/>
        <v>2.9325513196480912E-3</v>
      </c>
      <c r="CJ50" s="4"/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2" t="s">
        <v>66</v>
      </c>
      <c r="EH50" s="2">
        <v>341</v>
      </c>
      <c r="EI50" s="2">
        <v>340</v>
      </c>
      <c r="EJ50" s="2">
        <v>1</v>
      </c>
      <c r="EK50" s="2">
        <v>0</v>
      </c>
      <c r="EL50" s="4">
        <f t="shared" si="73"/>
        <v>0.99706744868035191</v>
      </c>
      <c r="EM50" s="4">
        <f t="shared" si="16"/>
        <v>-2.9325513196480912E-3</v>
      </c>
      <c r="EO50" s="148" t="s">
        <v>66</v>
      </c>
      <c r="EP50" s="148">
        <v>341</v>
      </c>
      <c r="EQ50" s="148">
        <v>340</v>
      </c>
      <c r="ER50" s="148">
        <v>1</v>
      </c>
      <c r="ES50" s="148">
        <v>0</v>
      </c>
      <c r="ET50" s="149">
        <v>1</v>
      </c>
      <c r="EU50" s="149">
        <v>0</v>
      </c>
      <c r="EV50" s="147"/>
      <c r="EW50" s="147" t="s">
        <v>66</v>
      </c>
      <c r="EX50" s="147">
        <v>341</v>
      </c>
      <c r="EY50" s="147">
        <v>340</v>
      </c>
      <c r="EZ50" s="147">
        <v>1</v>
      </c>
      <c r="FA50" s="147">
        <v>0</v>
      </c>
      <c r="FB50" s="152">
        <v>1</v>
      </c>
      <c r="FC50" s="149">
        <v>0</v>
      </c>
      <c r="FD50" s="147"/>
      <c r="FE50" s="156" t="s">
        <v>66</v>
      </c>
      <c r="FF50" s="156">
        <v>341</v>
      </c>
      <c r="FG50" s="156">
        <v>340</v>
      </c>
      <c r="FH50" s="156">
        <v>1</v>
      </c>
      <c r="FI50" s="156">
        <v>0</v>
      </c>
      <c r="FJ50" s="162">
        <v>1</v>
      </c>
      <c r="FK50" s="158">
        <f t="shared" si="17"/>
        <v>0</v>
      </c>
      <c r="FL50" s="157"/>
      <c r="FM50" s="156" t="s">
        <v>66</v>
      </c>
      <c r="FN50" s="169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8"/>
        <v>-0.13</v>
      </c>
      <c r="FT50" s="157" t="s">
        <v>119</v>
      </c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74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20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1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2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3"/>
        <v>0</v>
      </c>
      <c r="HH50" s="157"/>
      <c r="HI50" s="157"/>
      <c r="HJ50" s="157"/>
      <c r="HK50" s="157"/>
      <c r="HL50" s="157"/>
      <c r="HM50" s="157"/>
      <c r="HN50" s="158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8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4"/>
        <v>0.87146529562982</v>
      </c>
      <c r="IR50" s="158">
        <f t="shared" si="25"/>
        <v>1.4652956298200071E-3</v>
      </c>
      <c r="IS50" s="157"/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6"/>
        <v>0.87146529562982</v>
      </c>
      <c r="IZ50" s="158">
        <f t="shared" si="27"/>
        <v>0</v>
      </c>
      <c r="JA50" s="157"/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8"/>
        <v>0.87146529562982</v>
      </c>
      <c r="JH50" s="158">
        <f t="shared" si="29"/>
        <v>0</v>
      </c>
      <c r="JJ50" t="s">
        <v>66</v>
      </c>
      <c r="JK50">
        <v>389</v>
      </c>
      <c r="JL50">
        <v>339</v>
      </c>
      <c r="JM50">
        <v>49</v>
      </c>
      <c r="JN50">
        <v>1</v>
      </c>
      <c r="JO50" s="162">
        <f t="shared" si="30"/>
        <v>0.87146529562982</v>
      </c>
      <c r="JP50" s="158">
        <f t="shared" si="31"/>
        <v>0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2"/>
        <v>0.87146529562982</v>
      </c>
      <c r="JX50" s="158">
        <f t="shared" si="33"/>
        <v>0</v>
      </c>
      <c r="JY50" s="158"/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4"/>
        <v>0.87146529562982</v>
      </c>
      <c r="KF50" s="158">
        <f t="shared" si="35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6"/>
        <v>0.87146529562982</v>
      </c>
      <c r="KN50" s="158">
        <f t="shared" si="37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8"/>
        <v>0.87146529562982</v>
      </c>
      <c r="KV50" s="158">
        <f t="shared" si="39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40"/>
        <v>0.87146529562982</v>
      </c>
      <c r="LD50" s="158">
        <f t="shared" si="41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2"/>
        <v>0.87146529562982</v>
      </c>
      <c r="LL50" s="158">
        <f t="shared" si="43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4"/>
        <v>0.87146529562982</v>
      </c>
      <c r="LT50" s="158">
        <f t="shared" si="45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6"/>
        <v>0.87146529562982</v>
      </c>
      <c r="MB50" s="158">
        <f t="shared" si="47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8"/>
        <v>0.87146529562982</v>
      </c>
      <c r="MJ50" s="158">
        <f t="shared" si="49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50"/>
        <v>0.87146529562982</v>
      </c>
      <c r="MR50" s="158">
        <f t="shared" si="51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2"/>
        <v>0.87146529562982</v>
      </c>
      <c r="MZ50" s="158">
        <f t="shared" si="53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4"/>
        <v>0.87146529562982</v>
      </c>
      <c r="NH50" s="158">
        <f t="shared" si="55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6"/>
        <v>0.87146529562982</v>
      </c>
      <c r="NP50" s="158">
        <f t="shared" si="57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8"/>
        <v>0.87146529562982</v>
      </c>
      <c r="NX50" s="158">
        <f t="shared" si="59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60"/>
        <v>0.87146529562982</v>
      </c>
      <c r="OF50" s="158">
        <f t="shared" si="61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2"/>
        <v>0.87146529562982</v>
      </c>
      <c r="ON50" s="158">
        <f t="shared" si="63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4"/>
        <v>0.87146529562982</v>
      </c>
      <c r="OV50" s="158">
        <f t="shared" si="65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6"/>
        <v>0.87146529562982</v>
      </c>
      <c r="PD50" s="158">
        <f t="shared" si="67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8"/>
        <v>0.87146529562982</v>
      </c>
      <c r="PL50" s="158">
        <f t="shared" si="69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70"/>
        <v>0.87146529562982</v>
      </c>
      <c r="PT50" s="158">
        <f t="shared" si="71"/>
        <v>0</v>
      </c>
      <c r="PV50" s="157" t="s">
        <v>66</v>
      </c>
      <c r="PW50" s="157">
        <v>389</v>
      </c>
      <c r="PX50" s="157">
        <v>0</v>
      </c>
      <c r="PY50" s="157">
        <v>0</v>
      </c>
      <c r="PZ50" s="157">
        <v>389</v>
      </c>
      <c r="QA50" s="158">
        <v>0</v>
      </c>
      <c r="QB50" s="158"/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0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67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0.36</v>
      </c>
      <c r="AO51" t="s">
        <v>67</v>
      </c>
      <c r="AP51">
        <v>135</v>
      </c>
      <c r="AQ51">
        <v>129</v>
      </c>
      <c r="AR51">
        <v>0</v>
      </c>
      <c r="AS51">
        <v>6</v>
      </c>
      <c r="AT51" s="108">
        <v>0.96</v>
      </c>
      <c r="AU51" s="4">
        <f t="shared" si="4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6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4">
        <f t="shared" si="7"/>
        <v>0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f t="shared" si="72"/>
        <v>0.9555555555555556</v>
      </c>
      <c r="CA51" s="4">
        <f t="shared" si="8"/>
        <v>-4.444444444444362E-3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9"/>
        <v>4.444444444444362E-3</v>
      </c>
      <c r="CJ51" s="4"/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2" t="s">
        <v>67</v>
      </c>
      <c r="EH51" s="2">
        <v>135</v>
      </c>
      <c r="EI51" s="2">
        <v>129</v>
      </c>
      <c r="EJ51" s="2">
        <v>0</v>
      </c>
      <c r="EK51" s="2">
        <v>6</v>
      </c>
      <c r="EL51" s="4">
        <f t="shared" si="73"/>
        <v>0.9555555555555556</v>
      </c>
      <c r="EM51" s="4">
        <f t="shared" si="16"/>
        <v>-4.444444444444362E-3</v>
      </c>
      <c r="EO51" s="148" t="s">
        <v>67</v>
      </c>
      <c r="EP51" s="148">
        <v>135</v>
      </c>
      <c r="EQ51" s="148">
        <v>129</v>
      </c>
      <c r="ER51" s="148">
        <v>0</v>
      </c>
      <c r="ES51" s="148">
        <v>6</v>
      </c>
      <c r="ET51" s="149">
        <v>0.96</v>
      </c>
      <c r="EU51" s="149">
        <v>0</v>
      </c>
      <c r="EV51" s="147"/>
      <c r="EW51" s="147" t="s">
        <v>67</v>
      </c>
      <c r="EX51" s="147">
        <v>135</v>
      </c>
      <c r="EY51" s="147">
        <v>129</v>
      </c>
      <c r="EZ51" s="147">
        <v>0</v>
      </c>
      <c r="FA51" s="147">
        <v>6</v>
      </c>
      <c r="FB51" s="152">
        <v>0.96</v>
      </c>
      <c r="FC51" s="149">
        <v>0</v>
      </c>
      <c r="FD51" s="14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7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8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74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20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1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2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3"/>
        <v>0</v>
      </c>
      <c r="HH51" s="157"/>
      <c r="HI51" s="157"/>
      <c r="HJ51" s="157"/>
      <c r="HK51" s="157"/>
      <c r="HL51" s="157"/>
      <c r="HM51" s="157"/>
      <c r="HN51" s="158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8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4"/>
        <v>0.9555555555555556</v>
      </c>
      <c r="IR51" s="158">
        <f t="shared" si="25"/>
        <v>-4.444444444444362E-3</v>
      </c>
      <c r="IS51" s="157"/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6"/>
        <v>0.9555555555555556</v>
      </c>
      <c r="IZ51" s="158">
        <f t="shared" si="27"/>
        <v>0</v>
      </c>
      <c r="JA51" s="157"/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8"/>
        <v>0.9555555555555556</v>
      </c>
      <c r="JH51" s="158">
        <f t="shared" si="29"/>
        <v>0</v>
      </c>
      <c r="JJ51" t="s">
        <v>67</v>
      </c>
      <c r="JK51">
        <v>135</v>
      </c>
      <c r="JL51">
        <v>129</v>
      </c>
      <c r="JM51">
        <v>0</v>
      </c>
      <c r="JN51">
        <v>6</v>
      </c>
      <c r="JO51" s="162">
        <f t="shared" si="30"/>
        <v>0.9555555555555556</v>
      </c>
      <c r="JP51" s="158">
        <f t="shared" si="31"/>
        <v>0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2"/>
        <v>0.9555555555555556</v>
      </c>
      <c r="JX51" s="158">
        <f t="shared" si="33"/>
        <v>0</v>
      </c>
      <c r="JY51" s="158"/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4"/>
        <v>0.9555555555555556</v>
      </c>
      <c r="KF51" s="158">
        <f t="shared" si="35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6"/>
        <v>0.9555555555555556</v>
      </c>
      <c r="KN51" s="158">
        <f t="shared" si="37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8"/>
        <v>0.9555555555555556</v>
      </c>
      <c r="KV51" s="158">
        <f t="shared" si="39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40"/>
        <v>0.9555555555555556</v>
      </c>
      <c r="LD51" s="158">
        <f t="shared" si="41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2"/>
        <v>0.9555555555555556</v>
      </c>
      <c r="LL51" s="158">
        <f t="shared" si="43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4"/>
        <v>0.9555555555555556</v>
      </c>
      <c r="LT51" s="158">
        <f t="shared" si="45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6"/>
        <v>0.9555555555555556</v>
      </c>
      <c r="MB51" s="158">
        <f t="shared" si="47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8"/>
        <v>0.9555555555555556</v>
      </c>
      <c r="MJ51" s="158">
        <f t="shared" si="49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50"/>
        <v>0.9555555555555556</v>
      </c>
      <c r="MR51" s="158">
        <f t="shared" si="51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2"/>
        <v>0.8716216216216216</v>
      </c>
      <c r="MZ51" s="158">
        <f t="shared" si="53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4"/>
        <v>0.8716216216216216</v>
      </c>
      <c r="NH51" s="158">
        <f t="shared" si="55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6"/>
        <v>0.8716216216216216</v>
      </c>
      <c r="NP51" s="158">
        <f t="shared" si="57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8"/>
        <v>0.8716216216216216</v>
      </c>
      <c r="NX51" s="158">
        <f t="shared" si="59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60"/>
        <v>0.8716216216216216</v>
      </c>
      <c r="OF51" s="158">
        <f t="shared" si="61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2"/>
        <v>0.8716216216216216</v>
      </c>
      <c r="ON51" s="158">
        <f t="shared" si="63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4"/>
        <v>0.8716216216216216</v>
      </c>
      <c r="OV51" s="158">
        <f t="shared" si="65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6"/>
        <v>0.8716216216216216</v>
      </c>
      <c r="PD51" s="158">
        <f t="shared" si="67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8"/>
        <v>0.8716216216216216</v>
      </c>
      <c r="PL51" s="158">
        <f t="shared" si="69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70"/>
        <v>0.8716216216216216</v>
      </c>
      <c r="PT51" s="158">
        <f t="shared" si="71"/>
        <v>0</v>
      </c>
      <c r="PV51" s="157" t="s">
        <v>67</v>
      </c>
      <c r="PW51" s="157">
        <v>148</v>
      </c>
      <c r="PX51" s="157">
        <v>0</v>
      </c>
      <c r="PY51" s="157">
        <v>0</v>
      </c>
      <c r="PZ51" s="157">
        <v>148</v>
      </c>
      <c r="QA51" s="158">
        <v>0</v>
      </c>
      <c r="QB51" s="158"/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0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M52" s="4"/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1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68</v>
      </c>
      <c r="BF52" s="2">
        <v>899</v>
      </c>
      <c r="BG52" s="2">
        <v>899</v>
      </c>
      <c r="BH52" s="2">
        <v>0</v>
      </c>
      <c r="BI52" s="2">
        <v>0</v>
      </c>
      <c r="BJ52" s="4">
        <v>1</v>
      </c>
      <c r="BK52" s="4">
        <f t="shared" si="6"/>
        <v>0</v>
      </c>
      <c r="BM52" s="2" t="s">
        <v>68</v>
      </c>
      <c r="BN52" s="2">
        <v>1595</v>
      </c>
      <c r="BO52" s="2">
        <v>1588</v>
      </c>
      <c r="BP52" s="2">
        <v>7</v>
      </c>
      <c r="BQ52" s="2">
        <v>0</v>
      </c>
      <c r="BR52" s="4">
        <v>1</v>
      </c>
      <c r="BS52" s="4">
        <f t="shared" si="7"/>
        <v>0</v>
      </c>
      <c r="BU52" s="2" t="s">
        <v>68</v>
      </c>
      <c r="BV52" s="2">
        <v>1595</v>
      </c>
      <c r="BW52" s="2">
        <v>1588</v>
      </c>
      <c r="BX52" s="2">
        <v>7</v>
      </c>
      <c r="BY52" s="2">
        <v>0</v>
      </c>
      <c r="BZ52" s="4">
        <f t="shared" si="72"/>
        <v>0.9956112852664577</v>
      </c>
      <c r="CA52" s="4">
        <f t="shared" si="8"/>
        <v>-4.3887147335422982E-3</v>
      </c>
      <c r="CC52" s="2" t="s">
        <v>68</v>
      </c>
      <c r="CD52" s="2">
        <v>1595</v>
      </c>
      <c r="CE52" s="2">
        <v>1588</v>
      </c>
      <c r="CF52" s="2">
        <v>7</v>
      </c>
      <c r="CG52" s="2">
        <v>0</v>
      </c>
      <c r="CH52" s="4">
        <v>1</v>
      </c>
      <c r="CI52" s="4">
        <f t="shared" si="9"/>
        <v>4.3887147335422982E-3</v>
      </c>
      <c r="CJ52" s="4"/>
      <c r="CK52" s="2" t="s">
        <v>68</v>
      </c>
      <c r="CL52" s="2">
        <v>1595</v>
      </c>
      <c r="CM52" s="2">
        <v>1588</v>
      </c>
      <c r="CN52" s="2">
        <v>7</v>
      </c>
      <c r="CO52" s="2">
        <v>0</v>
      </c>
      <c r="CP52" s="4">
        <v>1</v>
      </c>
      <c r="CQ52" s="4">
        <f t="shared" si="10"/>
        <v>0</v>
      </c>
      <c r="CS52" s="2" t="s">
        <v>68</v>
      </c>
      <c r="CT52" s="2">
        <v>1595</v>
      </c>
      <c r="CU52" s="2">
        <v>1588</v>
      </c>
      <c r="CV52" s="2">
        <v>7</v>
      </c>
      <c r="CW52" s="2">
        <v>0</v>
      </c>
      <c r="CX52" s="4">
        <v>1</v>
      </c>
      <c r="CY52" s="4">
        <f t="shared" si="11"/>
        <v>0</v>
      </c>
      <c r="DA52" s="2" t="s">
        <v>68</v>
      </c>
      <c r="DB52" s="2">
        <v>1595</v>
      </c>
      <c r="DC52" s="2">
        <v>1588</v>
      </c>
      <c r="DD52" s="2">
        <v>7</v>
      </c>
      <c r="DE52" s="2">
        <v>0</v>
      </c>
      <c r="DF52" s="4">
        <v>1</v>
      </c>
      <c r="DG52" s="4">
        <f t="shared" si="12"/>
        <v>0</v>
      </c>
      <c r="DI52" s="2" t="s">
        <v>68</v>
      </c>
      <c r="DJ52" s="2">
        <v>1595</v>
      </c>
      <c r="DK52" s="2">
        <v>1588</v>
      </c>
      <c r="DL52" s="2">
        <v>7</v>
      </c>
      <c r="DM52" s="2">
        <v>0</v>
      </c>
      <c r="DN52" s="4">
        <v>1</v>
      </c>
      <c r="DO52" s="4">
        <f t="shared" si="13"/>
        <v>0</v>
      </c>
      <c r="DQ52" s="2" t="s">
        <v>68</v>
      </c>
      <c r="DR52" s="2">
        <v>1595</v>
      </c>
      <c r="DS52" s="2">
        <v>1588</v>
      </c>
      <c r="DT52" s="2">
        <v>7</v>
      </c>
      <c r="DU52" s="2">
        <v>0</v>
      </c>
      <c r="DV52" s="4">
        <v>1</v>
      </c>
      <c r="DW52" s="4">
        <f t="shared" si="14"/>
        <v>0</v>
      </c>
      <c r="DY52" s="2" t="s">
        <v>68</v>
      </c>
      <c r="DZ52" s="2">
        <v>1595</v>
      </c>
      <c r="EA52" s="2">
        <v>1588</v>
      </c>
      <c r="EB52" s="2">
        <v>7</v>
      </c>
      <c r="EC52" s="2">
        <v>0</v>
      </c>
      <c r="ED52" s="4">
        <v>1</v>
      </c>
      <c r="EE52" s="4">
        <f t="shared" si="15"/>
        <v>0</v>
      </c>
      <c r="EG52" s="2" t="s">
        <v>68</v>
      </c>
      <c r="EH52" s="2">
        <v>1595</v>
      </c>
      <c r="EI52" s="2">
        <v>1588</v>
      </c>
      <c r="EJ52" s="2">
        <v>7</v>
      </c>
      <c r="EK52" s="2">
        <v>0</v>
      </c>
      <c r="EL52" s="4">
        <f t="shared" si="73"/>
        <v>0.9956112852664577</v>
      </c>
      <c r="EM52" s="4">
        <f t="shared" si="16"/>
        <v>-4.3887147335422982E-3</v>
      </c>
      <c r="EO52" s="148" t="s">
        <v>68</v>
      </c>
      <c r="EP52" s="148">
        <v>1595</v>
      </c>
      <c r="EQ52" s="148">
        <v>1588</v>
      </c>
      <c r="ER52" s="148">
        <v>7</v>
      </c>
      <c r="ES52" s="148">
        <v>0</v>
      </c>
      <c r="ET52" s="149">
        <v>1</v>
      </c>
      <c r="EU52" s="149">
        <v>0</v>
      </c>
      <c r="EV52" s="147"/>
      <c r="EW52" s="147" t="s">
        <v>68</v>
      </c>
      <c r="EX52" s="147">
        <v>1595</v>
      </c>
      <c r="EY52" s="147">
        <v>1588</v>
      </c>
      <c r="EZ52" s="147">
        <v>7</v>
      </c>
      <c r="FA52" s="147">
        <v>0</v>
      </c>
      <c r="FB52" s="152">
        <v>1</v>
      </c>
      <c r="FC52" s="149">
        <v>0</v>
      </c>
      <c r="FD52" s="147"/>
      <c r="FE52" s="156" t="s">
        <v>68</v>
      </c>
      <c r="FF52" s="156">
        <v>1595</v>
      </c>
      <c r="FG52" s="156">
        <v>1588</v>
      </c>
      <c r="FH52" s="156">
        <v>7</v>
      </c>
      <c r="FI52" s="156">
        <v>0</v>
      </c>
      <c r="FJ52" s="162">
        <v>1</v>
      </c>
      <c r="FK52" s="158">
        <f t="shared" si="17"/>
        <v>0</v>
      </c>
      <c r="FL52" s="157"/>
      <c r="FM52" s="156" t="s">
        <v>68</v>
      </c>
      <c r="FN52" s="156">
        <v>1595</v>
      </c>
      <c r="FO52" s="156">
        <v>1588</v>
      </c>
      <c r="FP52" s="156">
        <v>7</v>
      </c>
      <c r="FQ52" s="156">
        <v>0</v>
      </c>
      <c r="FR52" s="162">
        <v>1</v>
      </c>
      <c r="FS52" s="158">
        <f t="shared" si="18"/>
        <v>0</v>
      </c>
      <c r="FT52" s="157"/>
      <c r="FU52" s="156" t="s">
        <v>68</v>
      </c>
      <c r="FV52" s="156">
        <v>1595</v>
      </c>
      <c r="FW52" s="156">
        <v>1588</v>
      </c>
      <c r="FX52" s="156">
        <v>7</v>
      </c>
      <c r="FY52" s="156">
        <v>0</v>
      </c>
      <c r="FZ52" s="162">
        <v>1</v>
      </c>
      <c r="GA52" s="158">
        <f t="shared" si="74"/>
        <v>0</v>
      </c>
      <c r="GB52" s="157"/>
      <c r="GC52" s="156" t="s">
        <v>68</v>
      </c>
      <c r="GD52" s="156">
        <v>1595</v>
      </c>
      <c r="GE52" s="156">
        <v>1588</v>
      </c>
      <c r="GF52" s="156">
        <v>7</v>
      </c>
      <c r="GG52" s="156">
        <v>0</v>
      </c>
      <c r="GH52" s="162">
        <v>1</v>
      </c>
      <c r="GI52" s="158">
        <f t="shared" si="20"/>
        <v>0</v>
      </c>
      <c r="GJ52" s="157"/>
      <c r="GK52" s="156" t="s">
        <v>68</v>
      </c>
      <c r="GL52" s="156">
        <v>1595</v>
      </c>
      <c r="GM52" s="156">
        <v>1588</v>
      </c>
      <c r="GN52" s="156">
        <v>7</v>
      </c>
      <c r="GO52" s="156">
        <v>0</v>
      </c>
      <c r="GP52" s="162">
        <v>1</v>
      </c>
      <c r="GQ52" s="158">
        <f t="shared" si="21"/>
        <v>0</v>
      </c>
      <c r="GR52" s="157"/>
      <c r="GS52" s="156" t="s">
        <v>68</v>
      </c>
      <c r="GT52" s="156">
        <v>1595</v>
      </c>
      <c r="GU52" s="156">
        <v>1588</v>
      </c>
      <c r="GV52" s="156">
        <v>7</v>
      </c>
      <c r="GW52" s="156">
        <v>0</v>
      </c>
      <c r="GX52" s="162">
        <v>1</v>
      </c>
      <c r="GY52" s="158">
        <f t="shared" si="22"/>
        <v>0</v>
      </c>
      <c r="GZ52" s="157"/>
      <c r="HA52" s="156" t="s">
        <v>68</v>
      </c>
      <c r="HB52" s="156">
        <v>1595</v>
      </c>
      <c r="HC52" s="156">
        <v>1588</v>
      </c>
      <c r="HD52" s="156">
        <v>7</v>
      </c>
      <c r="HE52" s="156">
        <v>0</v>
      </c>
      <c r="HF52" s="162">
        <v>1</v>
      </c>
      <c r="HG52" s="158">
        <f t="shared" si="23"/>
        <v>0</v>
      </c>
      <c r="HH52" s="157"/>
      <c r="HI52" s="157"/>
      <c r="HJ52" s="157"/>
      <c r="HK52" s="157"/>
      <c r="HL52" s="157"/>
      <c r="HM52" s="157"/>
      <c r="HN52" s="158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8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 t="s">
        <v>68</v>
      </c>
      <c r="IM52" s="157">
        <v>1595</v>
      </c>
      <c r="IN52" s="157">
        <v>1588</v>
      </c>
      <c r="IO52" s="157">
        <v>7</v>
      </c>
      <c r="IP52" s="157">
        <v>0</v>
      </c>
      <c r="IQ52" s="158">
        <f t="shared" si="24"/>
        <v>0.9956112852664577</v>
      </c>
      <c r="IR52" s="158">
        <f t="shared" si="25"/>
        <v>-4.3887147335422982E-3</v>
      </c>
      <c r="IS52" s="157"/>
      <c r="IT52" s="157" t="s">
        <v>68</v>
      </c>
      <c r="IU52" s="157">
        <v>1595</v>
      </c>
      <c r="IV52" s="157">
        <v>1588</v>
      </c>
      <c r="IW52" s="157">
        <v>7</v>
      </c>
      <c r="IX52" s="157">
        <v>0</v>
      </c>
      <c r="IY52" s="158">
        <f t="shared" si="26"/>
        <v>0.9956112852664577</v>
      </c>
      <c r="IZ52" s="158">
        <f t="shared" si="27"/>
        <v>0</v>
      </c>
      <c r="JA52" s="157"/>
      <c r="JB52" s="157" t="s">
        <v>68</v>
      </c>
      <c r="JC52" s="157">
        <v>1595</v>
      </c>
      <c r="JD52" s="157">
        <v>1588</v>
      </c>
      <c r="JE52" s="157">
        <v>7</v>
      </c>
      <c r="JF52" s="157">
        <v>0</v>
      </c>
      <c r="JG52" s="158">
        <f t="shared" si="28"/>
        <v>0.9956112852664577</v>
      </c>
      <c r="JH52" s="158">
        <f t="shared" si="29"/>
        <v>0</v>
      </c>
      <c r="JJ52" t="s">
        <v>68</v>
      </c>
      <c r="JK52">
        <v>1597</v>
      </c>
      <c r="JL52">
        <v>1590</v>
      </c>
      <c r="JM52">
        <v>7</v>
      </c>
      <c r="JN52">
        <v>0</v>
      </c>
      <c r="JO52" s="162">
        <f t="shared" si="30"/>
        <v>0.99561678146524735</v>
      </c>
      <c r="JP52" s="158">
        <f t="shared" si="31"/>
        <v>5.4961987896451348E-6</v>
      </c>
      <c r="JR52" s="157" t="s">
        <v>68</v>
      </c>
      <c r="JS52" s="157">
        <v>1597</v>
      </c>
      <c r="JT52" s="157">
        <v>1590</v>
      </c>
      <c r="JU52" s="157">
        <v>7</v>
      </c>
      <c r="JV52" s="157">
        <v>0</v>
      </c>
      <c r="JW52" s="158">
        <f t="shared" si="32"/>
        <v>0.99561678146524735</v>
      </c>
      <c r="JX52" s="158">
        <f t="shared" si="33"/>
        <v>0</v>
      </c>
      <c r="JY52" s="158"/>
      <c r="JZ52" s="157" t="s">
        <v>68</v>
      </c>
      <c r="KA52" s="157">
        <v>1597</v>
      </c>
      <c r="KB52" s="157">
        <v>1590</v>
      </c>
      <c r="KC52" s="157">
        <v>7</v>
      </c>
      <c r="KD52" s="157">
        <v>0</v>
      </c>
      <c r="KE52" s="158">
        <f t="shared" si="34"/>
        <v>0.99561678146524735</v>
      </c>
      <c r="KF52" s="158">
        <f t="shared" si="35"/>
        <v>0</v>
      </c>
      <c r="KH52" s="157" t="s">
        <v>68</v>
      </c>
      <c r="KI52" s="157">
        <v>1597</v>
      </c>
      <c r="KJ52" s="157">
        <v>1590</v>
      </c>
      <c r="KK52" s="157">
        <v>7</v>
      </c>
      <c r="KL52" s="157">
        <v>0</v>
      </c>
      <c r="KM52" s="158">
        <f t="shared" si="36"/>
        <v>0.99561678146524735</v>
      </c>
      <c r="KN52" s="158">
        <f t="shared" si="37"/>
        <v>0</v>
      </c>
      <c r="KP52" s="157" t="s">
        <v>68</v>
      </c>
      <c r="KQ52" s="157">
        <v>1597</v>
      </c>
      <c r="KR52" s="157">
        <v>1590</v>
      </c>
      <c r="KS52" s="157">
        <v>7</v>
      </c>
      <c r="KT52" s="157">
        <v>0</v>
      </c>
      <c r="KU52" s="158">
        <f t="shared" si="38"/>
        <v>0.99561678146524735</v>
      </c>
      <c r="KV52" s="158">
        <f t="shared" si="39"/>
        <v>0</v>
      </c>
      <c r="KX52" s="157" t="s">
        <v>68</v>
      </c>
      <c r="KY52" s="157">
        <v>1597</v>
      </c>
      <c r="KZ52" s="157">
        <v>1590</v>
      </c>
      <c r="LA52" s="157">
        <v>7</v>
      </c>
      <c r="LB52" s="157">
        <v>0</v>
      </c>
      <c r="LC52" s="158">
        <f t="shared" si="40"/>
        <v>0.99561678146524735</v>
      </c>
      <c r="LD52" s="158">
        <f t="shared" si="41"/>
        <v>0</v>
      </c>
      <c r="LF52" s="157" t="s">
        <v>68</v>
      </c>
      <c r="LG52" s="157">
        <v>1597</v>
      </c>
      <c r="LH52" s="157">
        <v>1590</v>
      </c>
      <c r="LI52" s="157">
        <v>7</v>
      </c>
      <c r="LJ52" s="157">
        <v>0</v>
      </c>
      <c r="LK52" s="158">
        <f t="shared" si="42"/>
        <v>0.99561678146524735</v>
      </c>
      <c r="LL52" s="158">
        <f t="shared" si="43"/>
        <v>0</v>
      </c>
      <c r="LN52" s="157" t="s">
        <v>68</v>
      </c>
      <c r="LO52" s="157">
        <v>1597</v>
      </c>
      <c r="LP52" s="157">
        <v>1590</v>
      </c>
      <c r="LQ52" s="157">
        <v>7</v>
      </c>
      <c r="LR52" s="157">
        <v>0</v>
      </c>
      <c r="LS52" s="158">
        <f t="shared" si="44"/>
        <v>0.99561678146524735</v>
      </c>
      <c r="LT52" s="158">
        <f t="shared" si="45"/>
        <v>0</v>
      </c>
      <c r="LV52" s="157" t="s">
        <v>68</v>
      </c>
      <c r="LW52" s="157">
        <v>1597</v>
      </c>
      <c r="LX52" s="157">
        <v>1590</v>
      </c>
      <c r="LY52" s="157">
        <v>7</v>
      </c>
      <c r="LZ52" s="157">
        <v>0</v>
      </c>
      <c r="MA52" s="158">
        <f t="shared" si="46"/>
        <v>0.99561678146524735</v>
      </c>
      <c r="MB52" s="158">
        <f t="shared" si="47"/>
        <v>0</v>
      </c>
      <c r="MD52" s="157" t="s">
        <v>68</v>
      </c>
      <c r="ME52" s="157">
        <v>1597</v>
      </c>
      <c r="MF52" s="157">
        <v>1590</v>
      </c>
      <c r="MG52" s="157">
        <v>7</v>
      </c>
      <c r="MH52" s="157">
        <v>0</v>
      </c>
      <c r="MI52" s="158">
        <f t="shared" si="48"/>
        <v>0.99561678146524735</v>
      </c>
      <c r="MJ52" s="158">
        <f t="shared" si="49"/>
        <v>0</v>
      </c>
      <c r="ML52" s="157" t="s">
        <v>68</v>
      </c>
      <c r="MM52" s="157">
        <v>1597</v>
      </c>
      <c r="MN52" s="157">
        <v>1587</v>
      </c>
      <c r="MO52" s="157">
        <v>9</v>
      </c>
      <c r="MP52" s="157">
        <v>1</v>
      </c>
      <c r="MQ52" s="158">
        <f t="shared" si="50"/>
        <v>0.99373825923606762</v>
      </c>
      <c r="MR52" s="158">
        <f t="shared" si="51"/>
        <v>-1.8785222291797243E-3</v>
      </c>
      <c r="MT52" s="157" t="s">
        <v>68</v>
      </c>
      <c r="MU52" s="157">
        <v>1597</v>
      </c>
      <c r="MV52" s="157">
        <v>1587</v>
      </c>
      <c r="MW52" s="157">
        <v>9</v>
      </c>
      <c r="MX52" s="157">
        <v>1</v>
      </c>
      <c r="MY52" s="158">
        <f t="shared" si="52"/>
        <v>0.99373825923606762</v>
      </c>
      <c r="MZ52" s="158">
        <f t="shared" si="53"/>
        <v>0</v>
      </c>
      <c r="NB52" s="157" t="s">
        <v>68</v>
      </c>
      <c r="NC52" s="157">
        <v>1597</v>
      </c>
      <c r="ND52" s="157">
        <v>1590</v>
      </c>
      <c r="NE52" s="157">
        <v>7</v>
      </c>
      <c r="NF52" s="157">
        <v>0</v>
      </c>
      <c r="NG52" s="158">
        <f t="shared" si="54"/>
        <v>0.99561678146524735</v>
      </c>
      <c r="NH52" s="158">
        <f t="shared" si="55"/>
        <v>1.8785222291797243E-3</v>
      </c>
      <c r="NJ52" s="157" t="s">
        <v>68</v>
      </c>
      <c r="NK52" s="157">
        <v>1597</v>
      </c>
      <c r="NL52" s="157">
        <v>1590</v>
      </c>
      <c r="NM52" s="157">
        <v>7</v>
      </c>
      <c r="NN52" s="157">
        <v>0</v>
      </c>
      <c r="NO52" s="158">
        <f t="shared" si="56"/>
        <v>0.99561678146524735</v>
      </c>
      <c r="NP52" s="158">
        <f t="shared" si="57"/>
        <v>0</v>
      </c>
      <c r="NR52" s="157" t="s">
        <v>68</v>
      </c>
      <c r="NS52" s="157">
        <v>1597</v>
      </c>
      <c r="NT52" s="157">
        <v>1590</v>
      </c>
      <c r="NU52" s="157">
        <v>7</v>
      </c>
      <c r="NV52" s="157">
        <v>0</v>
      </c>
      <c r="NW52" s="158">
        <f t="shared" si="58"/>
        <v>0.99561678146524735</v>
      </c>
      <c r="NX52" s="158">
        <f t="shared" si="59"/>
        <v>0</v>
      </c>
      <c r="NZ52" s="157" t="s">
        <v>68</v>
      </c>
      <c r="OA52" s="157">
        <v>1597</v>
      </c>
      <c r="OB52" s="157">
        <v>1590</v>
      </c>
      <c r="OC52" s="157">
        <v>7</v>
      </c>
      <c r="OD52" s="157">
        <v>0</v>
      </c>
      <c r="OE52" s="158">
        <f t="shared" si="60"/>
        <v>0.99561678146524735</v>
      </c>
      <c r="OF52" s="158">
        <f t="shared" si="61"/>
        <v>0</v>
      </c>
      <c r="OH52" s="157" t="s">
        <v>68</v>
      </c>
      <c r="OI52" s="157">
        <v>1597</v>
      </c>
      <c r="OJ52" s="157">
        <v>1590</v>
      </c>
      <c r="OK52" s="157">
        <v>7</v>
      </c>
      <c r="OL52" s="157">
        <v>0</v>
      </c>
      <c r="OM52" s="158">
        <f t="shared" si="62"/>
        <v>0.99561678146524735</v>
      </c>
      <c r="ON52" s="158">
        <f t="shared" si="63"/>
        <v>0</v>
      </c>
      <c r="OP52" s="157" t="s">
        <v>68</v>
      </c>
      <c r="OQ52" s="157">
        <v>1597</v>
      </c>
      <c r="OR52" s="157">
        <v>1590</v>
      </c>
      <c r="OS52" s="157">
        <v>7</v>
      </c>
      <c r="OT52" s="157">
        <v>0</v>
      </c>
      <c r="OU52" s="158">
        <f t="shared" si="64"/>
        <v>0.99561678146524735</v>
      </c>
      <c r="OV52" s="158">
        <f t="shared" si="65"/>
        <v>0</v>
      </c>
      <c r="OX52" s="157" t="s">
        <v>68</v>
      </c>
      <c r="OY52" s="157">
        <v>1597</v>
      </c>
      <c r="OZ52" s="157">
        <v>1590</v>
      </c>
      <c r="PA52" s="157">
        <v>7</v>
      </c>
      <c r="PB52" s="157">
        <v>0</v>
      </c>
      <c r="PC52" s="158">
        <f t="shared" si="66"/>
        <v>0.99561678146524735</v>
      </c>
      <c r="PD52" s="158">
        <f t="shared" si="67"/>
        <v>0</v>
      </c>
      <c r="PF52" s="157" t="s">
        <v>68</v>
      </c>
      <c r="PG52" s="157">
        <v>1597</v>
      </c>
      <c r="PH52" s="157">
        <v>1590</v>
      </c>
      <c r="PI52" s="157">
        <v>7</v>
      </c>
      <c r="PJ52" s="157">
        <v>0</v>
      </c>
      <c r="PK52" s="158">
        <f t="shared" si="68"/>
        <v>0.99561678146524735</v>
      </c>
      <c r="PL52" s="158">
        <f t="shared" si="69"/>
        <v>0</v>
      </c>
      <c r="PN52" s="157" t="s">
        <v>68</v>
      </c>
      <c r="PO52" s="157">
        <v>1597</v>
      </c>
      <c r="PP52" s="157">
        <v>1590</v>
      </c>
      <c r="PQ52" s="157">
        <v>7</v>
      </c>
      <c r="PR52" s="157">
        <v>0</v>
      </c>
      <c r="PS52" s="158">
        <f t="shared" si="70"/>
        <v>0.99561678146524735</v>
      </c>
      <c r="PT52" s="158">
        <f t="shared" si="71"/>
        <v>0</v>
      </c>
      <c r="PV52" s="157" t="s">
        <v>68</v>
      </c>
      <c r="PW52" s="157">
        <v>1597</v>
      </c>
      <c r="PX52" s="157">
        <v>0</v>
      </c>
      <c r="PY52" s="157">
        <v>0</v>
      </c>
      <c r="PZ52" s="157">
        <v>1597</v>
      </c>
      <c r="QA52" s="158">
        <v>0</v>
      </c>
      <c r="QB52" s="158"/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0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1"/>
        <v>-1.0000000000000009E-2</v>
      </c>
      <c r="Y53" s="2" t="s">
        <v>69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1.0000000000000009E-2</v>
      </c>
      <c r="AM53" s="4"/>
      <c r="AO53" s="2" t="s">
        <v>69</v>
      </c>
      <c r="AP53" s="2">
        <v>176</v>
      </c>
      <c r="AQ53" s="2">
        <v>174</v>
      </c>
      <c r="AR53" s="2">
        <v>2</v>
      </c>
      <c r="AS53" s="2">
        <v>0</v>
      </c>
      <c r="AT53" s="4">
        <v>0.99</v>
      </c>
      <c r="AU53" s="4">
        <f t="shared" si="4"/>
        <v>0.99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f>AY53/AX53</f>
        <v>0.98863636363636365</v>
      </c>
      <c r="BC53" s="4">
        <f t="shared" si="5"/>
        <v>-1.3636363636363447E-3</v>
      </c>
      <c r="BD53" s="2" t="s">
        <v>119</v>
      </c>
      <c r="BE53" s="2" t="s">
        <v>69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4">
        <f t="shared" si="6"/>
        <v>1.3636363636363447E-3</v>
      </c>
      <c r="BM53" s="2" t="s">
        <v>69</v>
      </c>
      <c r="BN53" s="2">
        <v>176</v>
      </c>
      <c r="BO53" s="2">
        <v>173</v>
      </c>
      <c r="BP53" s="2">
        <v>2</v>
      </c>
      <c r="BQ53" s="7">
        <v>1</v>
      </c>
      <c r="BR53" s="4">
        <v>0.98</v>
      </c>
      <c r="BS53" s="4">
        <f t="shared" si="7"/>
        <v>-1.0000000000000009E-2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f t="shared" si="72"/>
        <v>0.98863636363636365</v>
      </c>
      <c r="CA53" s="4">
        <f t="shared" si="8"/>
        <v>8.6363636363636642E-3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9"/>
        <v>1.3636363636363447E-3</v>
      </c>
      <c r="CJ53" s="4"/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0</v>
      </c>
      <c r="CS53" s="2" t="s">
        <v>69</v>
      </c>
      <c r="CT53" s="2">
        <v>176</v>
      </c>
      <c r="CU53" s="2">
        <v>172</v>
      </c>
      <c r="CV53" s="7">
        <v>3</v>
      </c>
      <c r="CW53" s="7">
        <v>1</v>
      </c>
      <c r="CX53" s="4">
        <v>0.98</v>
      </c>
      <c r="CY53" s="4">
        <f t="shared" si="11"/>
        <v>-1.0000000000000009E-2</v>
      </c>
      <c r="CZ53" s="2" t="s">
        <v>225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1.0000000000000009E-2</v>
      </c>
      <c r="DI53" s="2" t="s">
        <v>69</v>
      </c>
      <c r="DJ53" s="2">
        <v>176</v>
      </c>
      <c r="DK53" s="2">
        <v>174</v>
      </c>
      <c r="DL53" s="2">
        <v>2</v>
      </c>
      <c r="DM53" s="2">
        <v>0</v>
      </c>
      <c r="DN53" s="4">
        <v>0.99</v>
      </c>
      <c r="DO53" s="4">
        <f t="shared" si="13"/>
        <v>0</v>
      </c>
      <c r="DQ53" s="2" t="s">
        <v>69</v>
      </c>
      <c r="DR53" s="2">
        <v>176</v>
      </c>
      <c r="DS53" s="2">
        <v>173</v>
      </c>
      <c r="DT53" s="2">
        <v>2</v>
      </c>
      <c r="DU53" s="7">
        <v>1</v>
      </c>
      <c r="DV53" s="4">
        <v>0.98</v>
      </c>
      <c r="DW53" s="4">
        <f t="shared" si="14"/>
        <v>-1.0000000000000009E-2</v>
      </c>
      <c r="DX53" s="2" t="s">
        <v>243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v>0.99</v>
      </c>
      <c r="EE53" s="4">
        <f t="shared" si="15"/>
        <v>1.0000000000000009E-2</v>
      </c>
      <c r="EG53" s="2" t="s">
        <v>69</v>
      </c>
      <c r="EH53" s="2">
        <v>176</v>
      </c>
      <c r="EI53" s="2">
        <v>174</v>
      </c>
      <c r="EJ53" s="2">
        <v>2</v>
      </c>
      <c r="EK53" s="2">
        <v>0</v>
      </c>
      <c r="EL53" s="4">
        <f t="shared" si="73"/>
        <v>0.98863636363636365</v>
      </c>
      <c r="EM53" s="4">
        <f t="shared" si="16"/>
        <v>-1.3636363636363447E-3</v>
      </c>
      <c r="EO53" s="148" t="s">
        <v>69</v>
      </c>
      <c r="EP53" s="148">
        <v>176</v>
      </c>
      <c r="EQ53" s="148">
        <v>174</v>
      </c>
      <c r="ER53" s="148">
        <v>2</v>
      </c>
      <c r="ES53" s="148">
        <v>0</v>
      </c>
      <c r="ET53" s="149">
        <v>0.99</v>
      </c>
      <c r="EU53" s="149">
        <v>0</v>
      </c>
      <c r="EV53" s="147"/>
      <c r="EW53" s="147" t="s">
        <v>69</v>
      </c>
      <c r="EX53" s="147">
        <v>176</v>
      </c>
      <c r="EY53" s="147">
        <v>173</v>
      </c>
      <c r="EZ53" s="147">
        <v>3</v>
      </c>
      <c r="FA53" s="147">
        <v>0</v>
      </c>
      <c r="FB53" s="152">
        <v>0.98</v>
      </c>
      <c r="FC53" s="149">
        <v>-1.0000000000000009E-2</v>
      </c>
      <c r="FD53" s="148" t="s">
        <v>119</v>
      </c>
      <c r="FE53" s="156" t="s">
        <v>69</v>
      </c>
      <c r="FF53" s="156">
        <v>176</v>
      </c>
      <c r="FG53" s="156">
        <v>174</v>
      </c>
      <c r="FH53" s="156">
        <v>2</v>
      </c>
      <c r="FI53" s="156">
        <v>0</v>
      </c>
      <c r="FJ53" s="162">
        <v>0.99</v>
      </c>
      <c r="FK53" s="158">
        <f t="shared" si="17"/>
        <v>1.0000000000000009E-2</v>
      </c>
      <c r="FL53" s="157"/>
      <c r="FM53" s="156" t="s">
        <v>69</v>
      </c>
      <c r="FN53" s="156">
        <v>176</v>
      </c>
      <c r="FO53" s="156">
        <v>174</v>
      </c>
      <c r="FP53" s="156">
        <v>2</v>
      </c>
      <c r="FQ53" s="156">
        <v>0</v>
      </c>
      <c r="FR53" s="162">
        <v>0.99</v>
      </c>
      <c r="FS53" s="158">
        <f t="shared" si="18"/>
        <v>0</v>
      </c>
      <c r="FT53" s="157"/>
      <c r="FU53" s="156" t="s">
        <v>69</v>
      </c>
      <c r="FV53" s="156">
        <v>176</v>
      </c>
      <c r="FW53" s="156">
        <v>174</v>
      </c>
      <c r="FX53" s="156">
        <v>2</v>
      </c>
      <c r="FY53" s="156">
        <v>0</v>
      </c>
      <c r="FZ53" s="162">
        <v>0.99</v>
      </c>
      <c r="GA53" s="158">
        <f t="shared" si="74"/>
        <v>0</v>
      </c>
      <c r="GB53" s="157"/>
      <c r="GC53" s="156" t="s">
        <v>69</v>
      </c>
      <c r="GD53" s="156">
        <v>176</v>
      </c>
      <c r="GE53" s="156">
        <v>174</v>
      </c>
      <c r="GF53" s="156">
        <v>2</v>
      </c>
      <c r="GG53" s="156">
        <v>0</v>
      </c>
      <c r="GH53" s="162">
        <v>0.99</v>
      </c>
      <c r="GI53" s="158">
        <f t="shared" si="20"/>
        <v>0</v>
      </c>
      <c r="GJ53" s="157"/>
      <c r="GK53" s="156" t="s">
        <v>69</v>
      </c>
      <c r="GL53" s="156">
        <v>176</v>
      </c>
      <c r="GM53" s="156">
        <v>174</v>
      </c>
      <c r="GN53" s="156">
        <v>2</v>
      </c>
      <c r="GO53" s="156">
        <v>0</v>
      </c>
      <c r="GP53" s="162">
        <v>0.99</v>
      </c>
      <c r="GQ53" s="158">
        <f t="shared" si="21"/>
        <v>0</v>
      </c>
      <c r="GR53" s="157"/>
      <c r="GS53" s="156" t="s">
        <v>69</v>
      </c>
      <c r="GT53" s="156">
        <v>176</v>
      </c>
      <c r="GU53" s="156">
        <v>174</v>
      </c>
      <c r="GV53" s="156">
        <v>2</v>
      </c>
      <c r="GW53" s="156">
        <v>0</v>
      </c>
      <c r="GX53" s="162">
        <v>0.99</v>
      </c>
      <c r="GY53" s="158">
        <f t="shared" si="22"/>
        <v>0</v>
      </c>
      <c r="GZ53" s="157"/>
      <c r="HA53" s="156" t="s">
        <v>69</v>
      </c>
      <c r="HB53" s="156">
        <v>176</v>
      </c>
      <c r="HC53" s="156">
        <v>174</v>
      </c>
      <c r="HD53" s="156">
        <v>2</v>
      </c>
      <c r="HE53" s="156">
        <v>0</v>
      </c>
      <c r="HF53" s="162">
        <v>0.99</v>
      </c>
      <c r="HG53" s="158">
        <f t="shared" si="23"/>
        <v>0</v>
      </c>
      <c r="HH53" s="157"/>
      <c r="HI53" s="157"/>
      <c r="HJ53" s="157"/>
      <c r="HK53" s="157"/>
      <c r="HL53" s="157"/>
      <c r="HM53" s="157"/>
      <c r="HN53" s="158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8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 t="s">
        <v>69</v>
      </c>
      <c r="IM53" s="157">
        <v>176</v>
      </c>
      <c r="IN53" s="157">
        <v>169</v>
      </c>
      <c r="IO53" s="157">
        <v>2</v>
      </c>
      <c r="IP53" s="157">
        <v>5</v>
      </c>
      <c r="IQ53" s="158">
        <f t="shared" si="24"/>
        <v>0.96022727272727271</v>
      </c>
      <c r="IR53" s="158">
        <f t="shared" si="25"/>
        <v>-2.9772727272727284E-2</v>
      </c>
      <c r="IS53" s="157"/>
      <c r="IT53" s="157" t="s">
        <v>69</v>
      </c>
      <c r="IU53" s="157">
        <v>176</v>
      </c>
      <c r="IV53" s="157">
        <v>171</v>
      </c>
      <c r="IW53" s="157">
        <v>2</v>
      </c>
      <c r="IX53" s="157">
        <v>3</v>
      </c>
      <c r="IY53" s="158">
        <f t="shared" si="26"/>
        <v>0.97159090909090906</v>
      </c>
      <c r="IZ53" s="158">
        <f t="shared" si="27"/>
        <v>1.1363636363636354E-2</v>
      </c>
      <c r="JA53" s="157"/>
      <c r="JB53" s="157" t="s">
        <v>69</v>
      </c>
      <c r="JC53" s="157">
        <v>176</v>
      </c>
      <c r="JD53" s="157">
        <v>171</v>
      </c>
      <c r="JE53" s="157">
        <v>2</v>
      </c>
      <c r="JF53" s="157">
        <v>3</v>
      </c>
      <c r="JG53" s="158">
        <f t="shared" si="28"/>
        <v>0.97159090909090906</v>
      </c>
      <c r="JH53" s="158">
        <f t="shared" si="29"/>
        <v>0</v>
      </c>
      <c r="JJ53" t="s">
        <v>69</v>
      </c>
      <c r="JK53">
        <v>176</v>
      </c>
      <c r="JL53">
        <v>165</v>
      </c>
      <c r="JM53">
        <v>2</v>
      </c>
      <c r="JN53">
        <v>9</v>
      </c>
      <c r="JO53" s="162">
        <f t="shared" si="30"/>
        <v>0.9375</v>
      </c>
      <c r="JP53" s="158">
        <f t="shared" si="31"/>
        <v>-3.4090909090909061E-2</v>
      </c>
      <c r="JR53" s="157" t="s">
        <v>69</v>
      </c>
      <c r="JS53" s="157">
        <v>176</v>
      </c>
      <c r="JT53" s="157">
        <v>166</v>
      </c>
      <c r="JU53" s="157">
        <v>2</v>
      </c>
      <c r="JV53" s="157">
        <v>8</v>
      </c>
      <c r="JW53" s="158">
        <f t="shared" si="32"/>
        <v>0.94318181818181823</v>
      </c>
      <c r="JX53" s="158">
        <f t="shared" si="33"/>
        <v>5.6818181818182323E-3</v>
      </c>
      <c r="JY53" s="158"/>
      <c r="JZ53" s="157" t="s">
        <v>69</v>
      </c>
      <c r="KA53" s="157">
        <v>176</v>
      </c>
      <c r="KB53" s="157">
        <v>167</v>
      </c>
      <c r="KC53" s="157">
        <v>2</v>
      </c>
      <c r="KD53" s="157">
        <v>7</v>
      </c>
      <c r="KE53" s="158">
        <f t="shared" si="34"/>
        <v>0.94886363636363635</v>
      </c>
      <c r="KF53" s="158">
        <f t="shared" si="35"/>
        <v>5.6818181818181213E-3</v>
      </c>
      <c r="KH53" s="157" t="s">
        <v>69</v>
      </c>
      <c r="KI53" s="157">
        <v>176</v>
      </c>
      <c r="KJ53" s="157">
        <v>167</v>
      </c>
      <c r="KK53" s="157">
        <v>2</v>
      </c>
      <c r="KL53" s="157">
        <v>7</v>
      </c>
      <c r="KM53" s="158">
        <f t="shared" si="36"/>
        <v>0.94886363636363635</v>
      </c>
      <c r="KN53" s="158">
        <f t="shared" si="37"/>
        <v>0</v>
      </c>
      <c r="KP53" s="157" t="s">
        <v>69</v>
      </c>
      <c r="KQ53" s="157">
        <v>176</v>
      </c>
      <c r="KR53" s="157">
        <v>167</v>
      </c>
      <c r="KS53" s="157">
        <v>2</v>
      </c>
      <c r="KT53" s="157">
        <v>7</v>
      </c>
      <c r="KU53" s="158">
        <f t="shared" si="38"/>
        <v>0.94886363636363635</v>
      </c>
      <c r="KV53" s="158">
        <f t="shared" si="39"/>
        <v>0</v>
      </c>
      <c r="KX53" s="157" t="s">
        <v>69</v>
      </c>
      <c r="KY53" s="157">
        <v>176</v>
      </c>
      <c r="KZ53" s="157">
        <v>168</v>
      </c>
      <c r="LA53" s="157">
        <v>2</v>
      </c>
      <c r="LB53" s="157">
        <v>6</v>
      </c>
      <c r="LC53" s="158">
        <f t="shared" si="40"/>
        <v>0.95454545454545459</v>
      </c>
      <c r="LD53" s="158">
        <f t="shared" si="41"/>
        <v>5.6818181818182323E-3</v>
      </c>
      <c r="LF53" s="157" t="s">
        <v>69</v>
      </c>
      <c r="LG53" s="157">
        <v>176</v>
      </c>
      <c r="LH53" s="157">
        <v>168</v>
      </c>
      <c r="LI53" s="157">
        <v>2</v>
      </c>
      <c r="LJ53" s="157">
        <v>6</v>
      </c>
      <c r="LK53" s="158">
        <f t="shared" si="42"/>
        <v>0.95454545454545459</v>
      </c>
      <c r="LL53" s="158">
        <f t="shared" si="43"/>
        <v>0</v>
      </c>
      <c r="LN53" s="157" t="s">
        <v>69</v>
      </c>
      <c r="LO53" s="157">
        <v>176</v>
      </c>
      <c r="LP53" s="157">
        <v>168</v>
      </c>
      <c r="LQ53" s="157">
        <v>2</v>
      </c>
      <c r="LR53" s="157">
        <v>6</v>
      </c>
      <c r="LS53" s="158">
        <f t="shared" si="44"/>
        <v>0.95454545454545459</v>
      </c>
      <c r="LT53" s="158">
        <f t="shared" si="45"/>
        <v>0</v>
      </c>
      <c r="LV53" s="157" t="s">
        <v>69</v>
      </c>
      <c r="LW53" s="157">
        <v>176</v>
      </c>
      <c r="LX53" s="157">
        <v>168</v>
      </c>
      <c r="LY53" s="157">
        <v>2</v>
      </c>
      <c r="LZ53" s="157">
        <v>6</v>
      </c>
      <c r="MA53" s="158">
        <f t="shared" si="46"/>
        <v>0.95454545454545459</v>
      </c>
      <c r="MB53" s="158">
        <f t="shared" si="47"/>
        <v>0</v>
      </c>
      <c r="MD53" s="157" t="s">
        <v>69</v>
      </c>
      <c r="ME53" s="157">
        <v>176</v>
      </c>
      <c r="MF53" s="157">
        <v>168</v>
      </c>
      <c r="MG53" s="157">
        <v>2</v>
      </c>
      <c r="MH53" s="157">
        <v>6</v>
      </c>
      <c r="MI53" s="158">
        <f t="shared" si="48"/>
        <v>0.95454545454545459</v>
      </c>
      <c r="MJ53" s="158">
        <f t="shared" si="49"/>
        <v>0</v>
      </c>
      <c r="ML53" s="157" t="s">
        <v>69</v>
      </c>
      <c r="MM53" s="157">
        <v>176</v>
      </c>
      <c r="MN53" s="157">
        <v>168</v>
      </c>
      <c r="MO53" s="157">
        <v>2</v>
      </c>
      <c r="MP53" s="157">
        <v>6</v>
      </c>
      <c r="MQ53" s="158">
        <f t="shared" si="50"/>
        <v>0.95454545454545459</v>
      </c>
      <c r="MR53" s="158">
        <f t="shared" si="51"/>
        <v>0</v>
      </c>
      <c r="MT53" s="157" t="s">
        <v>69</v>
      </c>
      <c r="MU53" s="157">
        <v>176</v>
      </c>
      <c r="MV53" s="157">
        <v>168</v>
      </c>
      <c r="MW53" s="157">
        <v>2</v>
      </c>
      <c r="MX53" s="157">
        <v>6</v>
      </c>
      <c r="MY53" s="158">
        <f t="shared" si="52"/>
        <v>0.95454545454545459</v>
      </c>
      <c r="MZ53" s="158">
        <f t="shared" si="53"/>
        <v>0</v>
      </c>
      <c r="NB53" s="157" t="s">
        <v>69</v>
      </c>
      <c r="NC53" s="157">
        <v>176</v>
      </c>
      <c r="ND53" s="157">
        <v>168</v>
      </c>
      <c r="NE53" s="157">
        <v>2</v>
      </c>
      <c r="NF53" s="157">
        <v>6</v>
      </c>
      <c r="NG53" s="158">
        <f t="shared" si="54"/>
        <v>0.95454545454545459</v>
      </c>
      <c r="NH53" s="158">
        <f t="shared" si="55"/>
        <v>0</v>
      </c>
      <c r="NJ53" s="157" t="s">
        <v>69</v>
      </c>
      <c r="NK53" s="157">
        <v>176</v>
      </c>
      <c r="NL53" s="157">
        <v>168</v>
      </c>
      <c r="NM53" s="157">
        <v>2</v>
      </c>
      <c r="NN53" s="157">
        <v>6</v>
      </c>
      <c r="NO53" s="158">
        <f t="shared" si="56"/>
        <v>0.95454545454545459</v>
      </c>
      <c r="NP53" s="158">
        <f t="shared" si="57"/>
        <v>0</v>
      </c>
      <c r="NR53" s="157" t="s">
        <v>69</v>
      </c>
      <c r="NS53" s="157">
        <v>176</v>
      </c>
      <c r="NT53" s="157">
        <v>168</v>
      </c>
      <c r="NU53" s="157">
        <v>2</v>
      </c>
      <c r="NV53" s="157">
        <v>6</v>
      </c>
      <c r="NW53" s="158">
        <f t="shared" si="58"/>
        <v>0.95454545454545459</v>
      </c>
      <c r="NX53" s="158">
        <f t="shared" si="59"/>
        <v>0</v>
      </c>
      <c r="NZ53" s="157" t="s">
        <v>69</v>
      </c>
      <c r="OA53" s="157">
        <v>176</v>
      </c>
      <c r="OB53" s="157">
        <v>168</v>
      </c>
      <c r="OC53" s="157">
        <v>2</v>
      </c>
      <c r="OD53" s="157">
        <v>6</v>
      </c>
      <c r="OE53" s="158">
        <f t="shared" si="60"/>
        <v>0.95454545454545459</v>
      </c>
      <c r="OF53" s="158">
        <f t="shared" si="61"/>
        <v>0</v>
      </c>
      <c r="OH53" s="157" t="s">
        <v>69</v>
      </c>
      <c r="OI53" s="157">
        <v>176</v>
      </c>
      <c r="OJ53" s="157">
        <v>168</v>
      </c>
      <c r="OK53" s="157">
        <v>2</v>
      </c>
      <c r="OL53" s="157">
        <v>6</v>
      </c>
      <c r="OM53" s="158">
        <f t="shared" si="62"/>
        <v>0.95454545454545459</v>
      </c>
      <c r="ON53" s="158">
        <f t="shared" si="63"/>
        <v>0</v>
      </c>
      <c r="OP53" s="157" t="s">
        <v>69</v>
      </c>
      <c r="OQ53" s="157">
        <v>176</v>
      </c>
      <c r="OR53" s="157">
        <v>168</v>
      </c>
      <c r="OS53" s="157">
        <v>2</v>
      </c>
      <c r="OT53" s="157">
        <v>6</v>
      </c>
      <c r="OU53" s="158">
        <f t="shared" si="64"/>
        <v>0.95454545454545459</v>
      </c>
      <c r="OV53" s="158">
        <f t="shared" si="65"/>
        <v>0</v>
      </c>
      <c r="OX53" s="157" t="s">
        <v>69</v>
      </c>
      <c r="OY53" s="157">
        <v>176</v>
      </c>
      <c r="OZ53" s="157">
        <v>168</v>
      </c>
      <c r="PA53" s="157">
        <v>2</v>
      </c>
      <c r="PB53" s="157">
        <v>6</v>
      </c>
      <c r="PC53" s="158">
        <f t="shared" si="66"/>
        <v>0.95454545454545459</v>
      </c>
      <c r="PD53" s="158">
        <f t="shared" si="67"/>
        <v>0</v>
      </c>
      <c r="PF53" s="157" t="s">
        <v>69</v>
      </c>
      <c r="PG53" s="157">
        <v>176</v>
      </c>
      <c r="PH53" s="157">
        <v>168</v>
      </c>
      <c r="PI53" s="157">
        <v>2</v>
      </c>
      <c r="PJ53" s="157">
        <v>6</v>
      </c>
      <c r="PK53" s="158">
        <f t="shared" si="68"/>
        <v>0.95454545454545459</v>
      </c>
      <c r="PL53" s="158">
        <f t="shared" si="69"/>
        <v>0</v>
      </c>
      <c r="PN53" s="157" t="s">
        <v>69</v>
      </c>
      <c r="PO53" s="157">
        <v>176</v>
      </c>
      <c r="PP53" s="157">
        <v>168</v>
      </c>
      <c r="PQ53" s="157">
        <v>2</v>
      </c>
      <c r="PR53" s="157">
        <v>6</v>
      </c>
      <c r="PS53" s="158">
        <f t="shared" si="70"/>
        <v>0.95454545454545459</v>
      </c>
      <c r="PT53" s="158">
        <f t="shared" si="71"/>
        <v>0</v>
      </c>
      <c r="PV53" s="157" t="s">
        <v>69</v>
      </c>
      <c r="PW53" s="157">
        <v>176</v>
      </c>
      <c r="PX53" s="157">
        <v>0</v>
      </c>
      <c r="PY53" s="157">
        <v>0</v>
      </c>
      <c r="PZ53" s="157">
        <v>176</v>
      </c>
      <c r="QA53" s="158">
        <v>0</v>
      </c>
      <c r="QB53" s="158"/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0"/>
        <v>0</v>
      </c>
      <c r="Q54" s="2" t="s">
        <v>70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M54" s="4"/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0.97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6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4">
        <f t="shared" si="7"/>
        <v>0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f t="shared" si="72"/>
        <v>0.96536796536796532</v>
      </c>
      <c r="CA54" s="4">
        <f t="shared" si="8"/>
        <v>-4.6320346320346539E-3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9"/>
        <v>4.6320346320346539E-3</v>
      </c>
      <c r="CJ54" s="4"/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2" t="s">
        <v>70</v>
      </c>
      <c r="EH54" s="2">
        <v>231</v>
      </c>
      <c r="EI54" s="2">
        <v>223</v>
      </c>
      <c r="EJ54" s="2">
        <v>7</v>
      </c>
      <c r="EK54" s="2">
        <v>1</v>
      </c>
      <c r="EL54" s="4">
        <f t="shared" si="73"/>
        <v>0.96536796536796532</v>
      </c>
      <c r="EM54" s="4">
        <f t="shared" si="16"/>
        <v>-4.6320346320346539E-3</v>
      </c>
      <c r="EO54" s="148" t="s">
        <v>70</v>
      </c>
      <c r="EP54" s="148">
        <v>231</v>
      </c>
      <c r="EQ54" s="148">
        <v>223</v>
      </c>
      <c r="ER54" s="148">
        <v>7</v>
      </c>
      <c r="ES54" s="148">
        <v>1</v>
      </c>
      <c r="ET54" s="149">
        <v>0.97</v>
      </c>
      <c r="EU54" s="149">
        <v>0</v>
      </c>
      <c r="EV54" s="147"/>
      <c r="EW54" s="147" t="s">
        <v>70</v>
      </c>
      <c r="EX54" s="147">
        <v>231</v>
      </c>
      <c r="EY54" s="147">
        <v>223</v>
      </c>
      <c r="EZ54" s="147">
        <v>7</v>
      </c>
      <c r="FA54" s="147">
        <v>1</v>
      </c>
      <c r="FB54" s="152">
        <v>0.97</v>
      </c>
      <c r="FC54" s="149">
        <v>0</v>
      </c>
      <c r="FD54" s="14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7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8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74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20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1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2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3"/>
        <v>0</v>
      </c>
      <c r="HH54" s="157"/>
      <c r="HI54" s="157"/>
      <c r="HJ54" s="157"/>
      <c r="HK54" s="157"/>
      <c r="HL54" s="157"/>
      <c r="HM54" s="157"/>
      <c r="HN54" s="158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8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4"/>
        <v>0.96536796536796532</v>
      </c>
      <c r="IR54" s="158">
        <f t="shared" si="25"/>
        <v>-4.6320346320346539E-3</v>
      </c>
      <c r="IS54" s="157"/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6"/>
        <v>0.96536796536796532</v>
      </c>
      <c r="IZ54" s="158">
        <f t="shared" si="27"/>
        <v>0</v>
      </c>
      <c r="JA54" s="157"/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8"/>
        <v>0.96536796536796532</v>
      </c>
      <c r="JH54" s="158">
        <f t="shared" si="29"/>
        <v>0</v>
      </c>
      <c r="JJ54" t="s">
        <v>70</v>
      </c>
      <c r="JK54">
        <v>231</v>
      </c>
      <c r="JL54">
        <v>223</v>
      </c>
      <c r="JM54">
        <v>7</v>
      </c>
      <c r="JN54">
        <v>1</v>
      </c>
      <c r="JO54" s="162">
        <f t="shared" si="30"/>
        <v>0.96536796536796532</v>
      </c>
      <c r="JP54" s="158">
        <f t="shared" si="31"/>
        <v>0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2"/>
        <v>0.96536796536796532</v>
      </c>
      <c r="JX54" s="158">
        <f t="shared" si="33"/>
        <v>0</v>
      </c>
      <c r="JY54" s="158"/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4"/>
        <v>0.96536796536796532</v>
      </c>
      <c r="KF54" s="158">
        <f t="shared" si="35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6"/>
        <v>0.96536796536796532</v>
      </c>
      <c r="KN54" s="158">
        <f t="shared" si="37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8"/>
        <v>0.96536796536796532</v>
      </c>
      <c r="KV54" s="158">
        <f t="shared" si="39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40"/>
        <v>0.96536796536796532</v>
      </c>
      <c r="LD54" s="158">
        <f t="shared" si="41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2"/>
        <v>0.96536796536796532</v>
      </c>
      <c r="LL54" s="158">
        <f t="shared" si="43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4"/>
        <v>0.96536796536796532</v>
      </c>
      <c r="LT54" s="158">
        <f t="shared" si="45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6"/>
        <v>0.96536796536796532</v>
      </c>
      <c r="MB54" s="158">
        <f t="shared" si="47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8"/>
        <v>0.96536796536796532</v>
      </c>
      <c r="MJ54" s="158">
        <f t="shared" si="49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50"/>
        <v>0.96536796536796532</v>
      </c>
      <c r="MR54" s="158">
        <f t="shared" si="51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2"/>
        <v>0.96536796536796532</v>
      </c>
      <c r="MZ54" s="158">
        <f t="shared" si="53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4"/>
        <v>0.96536796536796532</v>
      </c>
      <c r="NH54" s="158">
        <f t="shared" si="55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6"/>
        <v>0.96536796536796532</v>
      </c>
      <c r="NP54" s="158">
        <f t="shared" si="57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8"/>
        <v>0.96536796536796532</v>
      </c>
      <c r="NX54" s="158">
        <f t="shared" si="59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60"/>
        <v>0.96296296296296291</v>
      </c>
      <c r="OF54" s="158">
        <f t="shared" si="61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2"/>
        <v>0.96296296296296291</v>
      </c>
      <c r="ON54" s="158">
        <f t="shared" si="63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4"/>
        <v>0.96296296296296291</v>
      </c>
      <c r="OV54" s="158">
        <f t="shared" si="65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6"/>
        <v>0.96296296296296291</v>
      </c>
      <c r="PD54" s="158">
        <f t="shared" si="67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8"/>
        <v>0.96296296296296291</v>
      </c>
      <c r="PL54" s="158">
        <f t="shared" si="69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70"/>
        <v>0.96296296296296291</v>
      </c>
      <c r="PT54" s="158">
        <f t="shared" si="71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v>0</v>
      </c>
      <c r="QB54" s="158"/>
    </row>
    <row r="55" spans="1:444" ht="15">
      <c r="A55" s="2" t="s">
        <v>71</v>
      </c>
      <c r="B55" s="2">
        <v>194</v>
      </c>
      <c r="C55" s="2">
        <v>185</v>
      </c>
      <c r="D55" s="2">
        <v>7</v>
      </c>
      <c r="E55" s="2">
        <v>2</v>
      </c>
      <c r="F55" s="4">
        <v>0.95</v>
      </c>
      <c r="G55" s="19"/>
      <c r="H55" s="18"/>
      <c r="I55" s="2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0"/>
        <v>-1.0000000000000009E-2</v>
      </c>
      <c r="Q55" s="65" t="s">
        <v>71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2.3541666666666683E-2</v>
      </c>
      <c r="Y55" s="65" t="s">
        <v>71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65" t="s">
        <v>71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M55" s="4">
        <f t="shared" si="3"/>
        <v>0</v>
      </c>
      <c r="AO55" s="112" t="s">
        <v>71</v>
      </c>
      <c r="AP55">
        <v>192</v>
      </c>
      <c r="AQ55">
        <v>185</v>
      </c>
      <c r="AR55">
        <v>7</v>
      </c>
      <c r="AS55">
        <v>0</v>
      </c>
      <c r="AT55" s="108">
        <f>AQ55/AP55</f>
        <v>0.96354166666666663</v>
      </c>
      <c r="AU55" s="4">
        <f t="shared" si="4"/>
        <v>0</v>
      </c>
      <c r="AW55" s="65" t="s">
        <v>71</v>
      </c>
      <c r="AX55" s="2">
        <v>192</v>
      </c>
      <c r="AY55" s="2">
        <v>185</v>
      </c>
      <c r="AZ55" s="2">
        <v>7</v>
      </c>
      <c r="BA55" s="2">
        <v>0</v>
      </c>
      <c r="BB55" s="4">
        <f>AY55/AX55</f>
        <v>0.96354166666666663</v>
      </c>
      <c r="BC55" s="4">
        <f t="shared" si="5"/>
        <v>0</v>
      </c>
      <c r="BD55" s="2" t="s">
        <v>119</v>
      </c>
      <c r="BE55" s="65" t="s">
        <v>71</v>
      </c>
      <c r="BF55" s="2">
        <v>192</v>
      </c>
      <c r="BG55" s="2">
        <v>185</v>
      </c>
      <c r="BH55" s="2">
        <v>7</v>
      </c>
      <c r="BI55" s="2">
        <v>0</v>
      </c>
      <c r="BJ55" s="4">
        <f>BG55/BF55</f>
        <v>0.96354166666666663</v>
      </c>
      <c r="BK55" s="4">
        <f t="shared" si="6"/>
        <v>0</v>
      </c>
      <c r="BM55" s="65" t="s">
        <v>71</v>
      </c>
      <c r="BN55" s="2">
        <v>192</v>
      </c>
      <c r="BO55" s="2">
        <v>185</v>
      </c>
      <c r="BP55" s="2">
        <v>7</v>
      </c>
      <c r="BQ55" s="2">
        <v>0</v>
      </c>
      <c r="BR55" s="4">
        <f>BO55/BN55</f>
        <v>0.96354166666666663</v>
      </c>
      <c r="BS55" s="4">
        <f t="shared" si="7"/>
        <v>0</v>
      </c>
      <c r="BU55" s="65" t="s">
        <v>71</v>
      </c>
      <c r="BV55" s="2">
        <v>192</v>
      </c>
      <c r="BW55" s="2">
        <v>185</v>
      </c>
      <c r="BX55" s="2">
        <v>7</v>
      </c>
      <c r="BY55" s="2">
        <v>0</v>
      </c>
      <c r="BZ55" s="4">
        <f t="shared" si="72"/>
        <v>0.96354166666666663</v>
      </c>
      <c r="CA55" s="4">
        <f t="shared" si="8"/>
        <v>0</v>
      </c>
      <c r="CC55" s="65" t="s">
        <v>71</v>
      </c>
      <c r="CD55" s="2">
        <v>192</v>
      </c>
      <c r="CE55" s="2">
        <v>185</v>
      </c>
      <c r="CF55" s="2">
        <v>7</v>
      </c>
      <c r="CG55" s="2">
        <v>0</v>
      </c>
      <c r="CH55" s="4">
        <f>CE55/CD55</f>
        <v>0.96354166666666663</v>
      </c>
      <c r="CI55" s="4">
        <f t="shared" si="9"/>
        <v>0</v>
      </c>
      <c r="CJ55" s="4"/>
      <c r="CK55" s="65" t="s">
        <v>71</v>
      </c>
      <c r="CL55" s="2">
        <v>192</v>
      </c>
      <c r="CM55" s="2">
        <v>185</v>
      </c>
      <c r="CN55" s="2">
        <v>7</v>
      </c>
      <c r="CO55" s="2">
        <v>0</v>
      </c>
      <c r="CP55" s="4">
        <f>CM55/CL55</f>
        <v>0.96354166666666663</v>
      </c>
      <c r="CQ55" s="4">
        <f t="shared" si="10"/>
        <v>0</v>
      </c>
      <c r="CS55" s="65" t="s">
        <v>71</v>
      </c>
      <c r="CT55" s="2">
        <v>192</v>
      </c>
      <c r="CU55" s="2">
        <v>185</v>
      </c>
      <c r="CV55" s="2">
        <v>7</v>
      </c>
      <c r="CW55" s="2">
        <v>0</v>
      </c>
      <c r="CX55" s="4">
        <f>CU55/CT55</f>
        <v>0.96354166666666663</v>
      </c>
      <c r="CY55" s="4">
        <f t="shared" si="11"/>
        <v>0</v>
      </c>
      <c r="DA55" s="114" t="s">
        <v>71</v>
      </c>
      <c r="DB55" s="2">
        <v>192</v>
      </c>
      <c r="DC55" s="2">
        <v>185</v>
      </c>
      <c r="DD55" s="2">
        <v>7</v>
      </c>
      <c r="DE55" s="2">
        <v>0</v>
      </c>
      <c r="DF55" s="4">
        <f>DC55/DB55</f>
        <v>0.96354166666666663</v>
      </c>
      <c r="DG55" s="4">
        <f t="shared" si="12"/>
        <v>0</v>
      </c>
      <c r="DI55" s="114" t="s">
        <v>71</v>
      </c>
      <c r="DJ55" s="2">
        <v>192</v>
      </c>
      <c r="DK55" s="2">
        <v>185</v>
      </c>
      <c r="DL55" s="2">
        <v>7</v>
      </c>
      <c r="DM55" s="2">
        <v>0</v>
      </c>
      <c r="DN55" s="4">
        <f>DK55/DJ55</f>
        <v>0.96354166666666663</v>
      </c>
      <c r="DO55" s="4">
        <f t="shared" si="13"/>
        <v>0</v>
      </c>
      <c r="DQ55" s="114" t="s">
        <v>71</v>
      </c>
      <c r="DR55" s="2">
        <v>192</v>
      </c>
      <c r="DS55" s="2">
        <v>185</v>
      </c>
      <c r="DT55" s="2">
        <v>7</v>
      </c>
      <c r="DU55" s="2">
        <v>0</v>
      </c>
      <c r="DV55" s="4">
        <f>DS55/DR55</f>
        <v>0.96354166666666663</v>
      </c>
      <c r="DW55" s="4">
        <f t="shared" si="14"/>
        <v>0</v>
      </c>
      <c r="DY55" s="114" t="s">
        <v>71</v>
      </c>
      <c r="DZ55" s="2">
        <v>192</v>
      </c>
      <c r="EA55" s="2">
        <v>185</v>
      </c>
      <c r="EB55" s="2">
        <v>7</v>
      </c>
      <c r="EC55" s="2">
        <v>0</v>
      </c>
      <c r="ED55" s="4">
        <v>0.96</v>
      </c>
      <c r="EE55" s="4">
        <f t="shared" si="15"/>
        <v>-3.5416666666666652E-3</v>
      </c>
      <c r="EG55" s="114" t="s">
        <v>71</v>
      </c>
      <c r="EH55" s="2">
        <v>192</v>
      </c>
      <c r="EI55" s="2">
        <v>185</v>
      </c>
      <c r="EJ55" s="2">
        <v>7</v>
      </c>
      <c r="EK55" s="2">
        <v>0</v>
      </c>
      <c r="EL55" s="4">
        <v>0.96</v>
      </c>
      <c r="EM55" s="4">
        <f t="shared" si="16"/>
        <v>0</v>
      </c>
      <c r="EO55" s="151" t="s">
        <v>71</v>
      </c>
      <c r="EP55" s="148">
        <v>192</v>
      </c>
      <c r="EQ55" s="148">
        <v>185</v>
      </c>
      <c r="ER55" s="148">
        <v>7</v>
      </c>
      <c r="ES55" s="148">
        <v>0</v>
      </c>
      <c r="ET55" s="149">
        <v>0.96</v>
      </c>
      <c r="EU55" s="149">
        <v>0</v>
      </c>
      <c r="EV55" s="147"/>
      <c r="EW55" s="153" t="s">
        <v>71</v>
      </c>
      <c r="EX55" s="148">
        <v>192</v>
      </c>
      <c r="EY55" s="148">
        <v>185</v>
      </c>
      <c r="EZ55" s="148">
        <v>7</v>
      </c>
      <c r="FA55" s="148">
        <v>0</v>
      </c>
      <c r="FB55" s="149">
        <v>0.96</v>
      </c>
      <c r="FC55" s="149">
        <v>0</v>
      </c>
      <c r="FD55" s="147"/>
      <c r="FE55" s="163" t="s">
        <v>71</v>
      </c>
      <c r="FF55" s="157">
        <v>192</v>
      </c>
      <c r="FG55" s="157">
        <v>185</v>
      </c>
      <c r="FH55" s="157">
        <v>7</v>
      </c>
      <c r="FI55" s="157">
        <v>0</v>
      </c>
      <c r="FJ55" s="158">
        <v>0.96</v>
      </c>
      <c r="FK55" s="158">
        <f t="shared" si="17"/>
        <v>0</v>
      </c>
      <c r="FL55" s="157"/>
      <c r="FM55" s="163" t="s">
        <v>71</v>
      </c>
      <c r="FN55" s="156">
        <v>192</v>
      </c>
      <c r="FO55" s="156">
        <v>185</v>
      </c>
      <c r="FP55" s="156">
        <v>7</v>
      </c>
      <c r="FQ55" s="156">
        <v>0</v>
      </c>
      <c r="FR55" s="162">
        <v>0.96</v>
      </c>
      <c r="FS55" s="158">
        <f t="shared" si="18"/>
        <v>0</v>
      </c>
      <c r="FT55" s="157" t="s">
        <v>119</v>
      </c>
      <c r="FU55" s="163" t="s">
        <v>71</v>
      </c>
      <c r="FV55" s="156">
        <v>192</v>
      </c>
      <c r="FW55" s="156">
        <v>185</v>
      </c>
      <c r="FX55" s="156">
        <v>7</v>
      </c>
      <c r="FY55" s="156">
        <v>0</v>
      </c>
      <c r="FZ55" s="162">
        <v>0.96</v>
      </c>
      <c r="GA55" s="158">
        <f t="shared" si="74"/>
        <v>0</v>
      </c>
      <c r="GB55" s="157"/>
      <c r="GC55" s="163" t="s">
        <v>71</v>
      </c>
      <c r="GD55" s="156">
        <v>192</v>
      </c>
      <c r="GE55" s="156">
        <v>185</v>
      </c>
      <c r="GF55" s="156">
        <v>7</v>
      </c>
      <c r="GG55" s="156">
        <v>0</v>
      </c>
      <c r="GH55" s="162">
        <v>0.96</v>
      </c>
      <c r="GI55" s="158">
        <f t="shared" si="20"/>
        <v>0</v>
      </c>
      <c r="GJ55" s="157"/>
      <c r="GK55" s="163" t="s">
        <v>71</v>
      </c>
      <c r="GL55" s="156">
        <v>192</v>
      </c>
      <c r="GM55" s="156">
        <v>185</v>
      </c>
      <c r="GN55" s="156">
        <v>7</v>
      </c>
      <c r="GO55" s="156">
        <v>0</v>
      </c>
      <c r="GP55" s="162">
        <v>0.96</v>
      </c>
      <c r="GQ55" s="158">
        <f t="shared" si="21"/>
        <v>0</v>
      </c>
      <c r="GR55" s="157"/>
      <c r="GS55" s="163" t="s">
        <v>71</v>
      </c>
      <c r="GT55" s="156">
        <v>192</v>
      </c>
      <c r="GU55" s="156">
        <v>185</v>
      </c>
      <c r="GV55" s="156">
        <v>7</v>
      </c>
      <c r="GW55" s="156">
        <v>0</v>
      </c>
      <c r="GX55" s="162">
        <v>0.96</v>
      </c>
      <c r="GY55" s="158">
        <f t="shared" si="22"/>
        <v>0</v>
      </c>
      <c r="GZ55" s="157"/>
      <c r="HA55" s="163" t="s">
        <v>71</v>
      </c>
      <c r="HB55" s="156">
        <v>192</v>
      </c>
      <c r="HC55" s="156">
        <v>185</v>
      </c>
      <c r="HD55" s="156">
        <v>7</v>
      </c>
      <c r="HE55" s="156">
        <v>0</v>
      </c>
      <c r="HF55" s="162">
        <v>0.96</v>
      </c>
      <c r="HG55" s="158">
        <f t="shared" si="23"/>
        <v>0</v>
      </c>
      <c r="HH55" s="157"/>
      <c r="HI55" s="157"/>
      <c r="HJ55" s="157"/>
      <c r="HK55" s="157"/>
      <c r="HL55" s="157"/>
      <c r="HM55" s="157"/>
      <c r="HN55" s="158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8"/>
      <c r="IC55" s="157"/>
      <c r="ID55" s="157"/>
      <c r="IE55" s="157"/>
      <c r="IF55" s="157"/>
      <c r="IG55" s="157"/>
      <c r="IH55" s="157"/>
      <c r="II55" s="157"/>
      <c r="IJ55" s="157"/>
      <c r="IK55" s="157"/>
      <c r="IL55" s="163" t="s">
        <v>71</v>
      </c>
      <c r="IM55" s="156">
        <v>192</v>
      </c>
      <c r="IN55" s="156">
        <v>185</v>
      </c>
      <c r="IO55" s="156">
        <v>7</v>
      </c>
      <c r="IP55" s="156">
        <v>0</v>
      </c>
      <c r="IQ55" s="158">
        <f t="shared" si="24"/>
        <v>0.96354166666666663</v>
      </c>
      <c r="IR55" s="158">
        <f t="shared" si="25"/>
        <v>3.5416666666666652E-3</v>
      </c>
      <c r="IS55" s="157"/>
      <c r="IT55" s="163" t="s">
        <v>71</v>
      </c>
      <c r="IU55" s="156">
        <v>192</v>
      </c>
      <c r="IV55" s="156">
        <v>185</v>
      </c>
      <c r="IW55" s="156">
        <v>7</v>
      </c>
      <c r="IX55" s="156">
        <v>0</v>
      </c>
      <c r="IY55" s="158">
        <f t="shared" si="26"/>
        <v>0.96354166666666663</v>
      </c>
      <c r="IZ55" s="158">
        <f t="shared" si="27"/>
        <v>0</v>
      </c>
      <c r="JA55" s="157"/>
      <c r="JB55" s="163" t="s">
        <v>71</v>
      </c>
      <c r="JC55" s="156">
        <v>192</v>
      </c>
      <c r="JD55" s="156">
        <v>185</v>
      </c>
      <c r="JE55" s="156">
        <v>7</v>
      </c>
      <c r="JF55" s="156">
        <v>0</v>
      </c>
      <c r="JG55" s="158">
        <f t="shared" si="28"/>
        <v>0.96354166666666663</v>
      </c>
      <c r="JH55" s="158">
        <f t="shared" si="29"/>
        <v>0</v>
      </c>
      <c r="JJ55" s="163" t="s">
        <v>71</v>
      </c>
      <c r="JK55" s="156">
        <v>192</v>
      </c>
      <c r="JL55" s="156">
        <v>185</v>
      </c>
      <c r="JM55" s="156">
        <v>7</v>
      </c>
      <c r="JN55" s="156">
        <v>0</v>
      </c>
      <c r="JO55" s="162">
        <f t="shared" si="30"/>
        <v>0.96354166666666663</v>
      </c>
      <c r="JP55" s="158">
        <f t="shared" si="31"/>
        <v>0</v>
      </c>
      <c r="JR55" s="163" t="s">
        <v>71</v>
      </c>
      <c r="JS55" s="156">
        <v>192</v>
      </c>
      <c r="JT55" s="156">
        <v>185</v>
      </c>
      <c r="JU55" s="156">
        <v>7</v>
      </c>
      <c r="JV55" s="156">
        <v>0</v>
      </c>
      <c r="JW55" s="158">
        <f t="shared" si="32"/>
        <v>0.96354166666666663</v>
      </c>
      <c r="JX55" s="158">
        <f t="shared" si="33"/>
        <v>0</v>
      </c>
      <c r="JY55" s="158"/>
      <c r="JZ55" s="163" t="s">
        <v>71</v>
      </c>
      <c r="KA55" s="156">
        <v>192</v>
      </c>
      <c r="KB55" s="156">
        <v>185</v>
      </c>
      <c r="KC55" s="157">
        <v>7</v>
      </c>
      <c r="KD55" s="157">
        <v>0</v>
      </c>
      <c r="KE55" s="158">
        <f t="shared" si="34"/>
        <v>0.96354166666666663</v>
      </c>
      <c r="KF55" s="158">
        <f t="shared" si="35"/>
        <v>0</v>
      </c>
      <c r="KH55" s="163" t="s">
        <v>71</v>
      </c>
      <c r="KI55" s="156">
        <v>192</v>
      </c>
      <c r="KJ55" s="156">
        <v>185</v>
      </c>
      <c r="KK55" s="157">
        <v>7</v>
      </c>
      <c r="KL55" s="157">
        <v>0</v>
      </c>
      <c r="KM55" s="158">
        <f t="shared" si="36"/>
        <v>0.96354166666666663</v>
      </c>
      <c r="KN55" s="158">
        <f t="shared" si="37"/>
        <v>0</v>
      </c>
      <c r="KP55" s="163" t="s">
        <v>71</v>
      </c>
      <c r="KQ55" s="156">
        <v>192</v>
      </c>
      <c r="KR55" s="156">
        <v>185</v>
      </c>
      <c r="KS55" s="157">
        <v>7</v>
      </c>
      <c r="KT55" s="157">
        <v>0</v>
      </c>
      <c r="KU55" s="158">
        <f t="shared" si="38"/>
        <v>0.96354166666666663</v>
      </c>
      <c r="KV55" s="158">
        <f t="shared" si="39"/>
        <v>0</v>
      </c>
      <c r="KX55" s="163" t="s">
        <v>71</v>
      </c>
      <c r="KY55" s="156">
        <v>192</v>
      </c>
      <c r="KZ55" s="156">
        <v>185</v>
      </c>
      <c r="LA55" s="157">
        <v>7</v>
      </c>
      <c r="LB55" s="157">
        <v>0</v>
      </c>
      <c r="LC55" s="158">
        <f t="shared" si="40"/>
        <v>0.96354166666666663</v>
      </c>
      <c r="LD55" s="158">
        <f t="shared" si="41"/>
        <v>0</v>
      </c>
      <c r="LF55" s="163" t="s">
        <v>71</v>
      </c>
      <c r="LG55" s="156">
        <v>192</v>
      </c>
      <c r="LH55" s="156">
        <v>185</v>
      </c>
      <c r="LI55" s="157">
        <v>7</v>
      </c>
      <c r="LJ55" s="157">
        <v>0</v>
      </c>
      <c r="LK55" s="158">
        <f t="shared" si="42"/>
        <v>0.96354166666666663</v>
      </c>
      <c r="LL55" s="158">
        <f t="shared" si="43"/>
        <v>0</v>
      </c>
      <c r="LN55" s="163" t="s">
        <v>71</v>
      </c>
      <c r="LO55" s="156">
        <v>192</v>
      </c>
      <c r="LP55" s="156">
        <v>185</v>
      </c>
      <c r="LQ55" s="157">
        <v>7</v>
      </c>
      <c r="LR55" s="157">
        <v>0</v>
      </c>
      <c r="LS55" s="158">
        <f t="shared" si="44"/>
        <v>0.96354166666666663</v>
      </c>
      <c r="LT55" s="158">
        <f t="shared" si="45"/>
        <v>0</v>
      </c>
      <c r="LV55" s="163" t="s">
        <v>71</v>
      </c>
      <c r="LW55" s="156">
        <v>192</v>
      </c>
      <c r="LX55" s="156">
        <v>185</v>
      </c>
      <c r="LY55" s="157">
        <v>7</v>
      </c>
      <c r="LZ55" s="157">
        <v>0</v>
      </c>
      <c r="MA55" s="158">
        <f t="shared" si="46"/>
        <v>0.96354166666666663</v>
      </c>
      <c r="MB55" s="158">
        <f t="shared" si="47"/>
        <v>0</v>
      </c>
      <c r="MD55" s="163" t="s">
        <v>71</v>
      </c>
      <c r="ME55" s="156">
        <v>192</v>
      </c>
      <c r="MF55" s="156">
        <v>185</v>
      </c>
      <c r="MG55" s="157">
        <v>7</v>
      </c>
      <c r="MH55" s="157">
        <v>0</v>
      </c>
      <c r="MI55" s="158">
        <f t="shared" si="48"/>
        <v>0.96354166666666663</v>
      </c>
      <c r="MJ55" s="158">
        <f t="shared" si="49"/>
        <v>0</v>
      </c>
      <c r="ML55" s="163" t="s">
        <v>71</v>
      </c>
      <c r="MM55" s="156">
        <v>192</v>
      </c>
      <c r="MN55" s="156">
        <v>185</v>
      </c>
      <c r="MO55" s="157">
        <v>7</v>
      </c>
      <c r="MP55" s="157">
        <v>0</v>
      </c>
      <c r="MQ55" s="158">
        <f t="shared" si="50"/>
        <v>0.96354166666666663</v>
      </c>
      <c r="MR55" s="158">
        <f t="shared" si="51"/>
        <v>0</v>
      </c>
      <c r="MT55" s="163" t="s">
        <v>71</v>
      </c>
      <c r="MU55" s="156">
        <v>192</v>
      </c>
      <c r="MV55" s="156">
        <v>185</v>
      </c>
      <c r="MW55" s="157">
        <v>7</v>
      </c>
      <c r="MX55" s="157">
        <v>0</v>
      </c>
      <c r="MY55" s="158">
        <f t="shared" si="52"/>
        <v>0.96354166666666663</v>
      </c>
      <c r="MZ55" s="158">
        <f t="shared" si="53"/>
        <v>0</v>
      </c>
      <c r="NB55" s="163" t="s">
        <v>71</v>
      </c>
      <c r="NC55" s="156">
        <v>192</v>
      </c>
      <c r="ND55" s="156">
        <v>185</v>
      </c>
      <c r="NE55" s="157">
        <v>7</v>
      </c>
      <c r="NF55" s="157">
        <v>0</v>
      </c>
      <c r="NG55" s="158">
        <f t="shared" si="54"/>
        <v>0.96354166666666663</v>
      </c>
      <c r="NH55" s="158">
        <f t="shared" si="55"/>
        <v>0</v>
      </c>
      <c r="NJ55" s="163" t="s">
        <v>71</v>
      </c>
      <c r="NK55" s="156">
        <v>192</v>
      </c>
      <c r="NL55" s="156">
        <v>185</v>
      </c>
      <c r="NM55" s="157">
        <v>7</v>
      </c>
      <c r="NN55" s="157">
        <v>0</v>
      </c>
      <c r="NO55" s="158">
        <f t="shared" si="56"/>
        <v>0.96354166666666663</v>
      </c>
      <c r="NP55" s="158">
        <f t="shared" si="57"/>
        <v>0</v>
      </c>
      <c r="NR55" s="163" t="s">
        <v>71</v>
      </c>
      <c r="NS55" s="156">
        <v>192</v>
      </c>
      <c r="NT55" s="156">
        <v>185</v>
      </c>
      <c r="NU55" s="157">
        <v>7</v>
      </c>
      <c r="NV55" s="157">
        <v>0</v>
      </c>
      <c r="NW55" s="158">
        <f t="shared" si="58"/>
        <v>0.96354166666666663</v>
      </c>
      <c r="NX55" s="158">
        <f t="shared" si="59"/>
        <v>0</v>
      </c>
      <c r="NZ55" s="163" t="s">
        <v>71</v>
      </c>
      <c r="OA55" s="156">
        <v>194</v>
      </c>
      <c r="OB55" s="156">
        <v>187</v>
      </c>
      <c r="OC55" s="157">
        <v>7</v>
      </c>
      <c r="OD55" s="157">
        <v>0</v>
      </c>
      <c r="OE55" s="158">
        <f t="shared" si="60"/>
        <v>0.96391752577319589</v>
      </c>
      <c r="OF55" s="158">
        <f t="shared" si="61"/>
        <v>3.758591065292638E-4</v>
      </c>
      <c r="OH55" s="163" t="s">
        <v>71</v>
      </c>
      <c r="OI55" s="156">
        <v>194</v>
      </c>
      <c r="OJ55" s="156">
        <v>187</v>
      </c>
      <c r="OK55" s="157">
        <v>7</v>
      </c>
      <c r="OL55" s="157">
        <v>0</v>
      </c>
      <c r="OM55" s="158">
        <f t="shared" si="62"/>
        <v>0.96391752577319589</v>
      </c>
      <c r="ON55" s="158">
        <f t="shared" si="63"/>
        <v>0</v>
      </c>
      <c r="OP55" s="163" t="s">
        <v>71</v>
      </c>
      <c r="OQ55" s="156">
        <v>194</v>
      </c>
      <c r="OR55" s="156">
        <v>187</v>
      </c>
      <c r="OS55" s="157">
        <v>7</v>
      </c>
      <c r="OT55" s="157">
        <v>0</v>
      </c>
      <c r="OU55" s="158">
        <f t="shared" si="64"/>
        <v>0.96391752577319589</v>
      </c>
      <c r="OV55" s="158">
        <f t="shared" si="65"/>
        <v>0</v>
      </c>
      <c r="OX55" s="163" t="s">
        <v>71</v>
      </c>
      <c r="OY55" s="156">
        <v>194</v>
      </c>
      <c r="OZ55" s="156">
        <v>187</v>
      </c>
      <c r="PA55" s="157">
        <v>7</v>
      </c>
      <c r="PB55" s="157">
        <v>0</v>
      </c>
      <c r="PC55" s="158">
        <f t="shared" si="66"/>
        <v>0.96391752577319589</v>
      </c>
      <c r="PD55" s="158">
        <f t="shared" si="67"/>
        <v>0</v>
      </c>
      <c r="PF55" s="163" t="s">
        <v>71</v>
      </c>
      <c r="PG55" s="156">
        <v>194</v>
      </c>
      <c r="PH55" s="156">
        <v>187</v>
      </c>
      <c r="PI55" s="157">
        <v>7</v>
      </c>
      <c r="PJ55" s="157">
        <v>0</v>
      </c>
      <c r="PK55" s="158">
        <f t="shared" si="68"/>
        <v>0.96391752577319589</v>
      </c>
      <c r="PL55" s="158">
        <f t="shared" si="69"/>
        <v>0</v>
      </c>
      <c r="PN55" s="163" t="s">
        <v>71</v>
      </c>
      <c r="PO55" s="156">
        <v>194</v>
      </c>
      <c r="PP55" s="156">
        <v>187</v>
      </c>
      <c r="PQ55" s="157">
        <v>7</v>
      </c>
      <c r="PR55" s="157">
        <v>0</v>
      </c>
      <c r="PS55" s="158">
        <f t="shared" si="70"/>
        <v>0.96391752577319589</v>
      </c>
      <c r="PT55" s="158">
        <f t="shared" si="71"/>
        <v>0</v>
      </c>
      <c r="PV55" s="163" t="s">
        <v>71</v>
      </c>
      <c r="PW55" s="156">
        <v>196</v>
      </c>
      <c r="PX55" s="156">
        <v>0</v>
      </c>
      <c r="PY55" s="157">
        <v>0</v>
      </c>
      <c r="PZ55" s="157">
        <v>196</v>
      </c>
      <c r="QA55" s="158">
        <v>0</v>
      </c>
      <c r="QB55" s="158"/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0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t="s">
        <v>72</v>
      </c>
      <c r="AP56">
        <v>85</v>
      </c>
      <c r="AQ56">
        <v>54</v>
      </c>
      <c r="AR56">
        <v>2</v>
      </c>
      <c r="AS56">
        <v>29</v>
      </c>
      <c r="AT56" s="108">
        <v>0.64</v>
      </c>
      <c r="AU56" s="4">
        <f t="shared" si="4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6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4">
        <f t="shared" si="7"/>
        <v>0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f t="shared" si="72"/>
        <v>0.63529411764705879</v>
      </c>
      <c r="CA56" s="4">
        <f t="shared" si="8"/>
        <v>-4.7058823529412264E-3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9"/>
        <v>4.7058823529412264E-3</v>
      </c>
      <c r="CJ56" s="4"/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2" t="s">
        <v>72</v>
      </c>
      <c r="EH56" s="2">
        <v>85</v>
      </c>
      <c r="EI56" s="2">
        <v>54</v>
      </c>
      <c r="EJ56" s="2">
        <v>2</v>
      </c>
      <c r="EK56" s="2">
        <v>29</v>
      </c>
      <c r="EL56" s="4">
        <f t="shared" si="73"/>
        <v>0.63529411764705879</v>
      </c>
      <c r="EM56" s="4">
        <f t="shared" si="16"/>
        <v>-4.7058823529412264E-3</v>
      </c>
      <c r="EO56" s="148" t="s">
        <v>72</v>
      </c>
      <c r="EP56" s="148">
        <v>85</v>
      </c>
      <c r="EQ56" s="148">
        <v>54</v>
      </c>
      <c r="ER56" s="148">
        <v>2</v>
      </c>
      <c r="ES56" s="148">
        <v>29</v>
      </c>
      <c r="ET56" s="149">
        <v>0.64</v>
      </c>
      <c r="EU56" s="149">
        <v>0</v>
      </c>
      <c r="EV56" s="147"/>
      <c r="EW56" s="147" t="s">
        <v>72</v>
      </c>
      <c r="EX56" s="147">
        <v>85</v>
      </c>
      <c r="EY56" s="147">
        <v>54</v>
      </c>
      <c r="EZ56" s="147">
        <v>2</v>
      </c>
      <c r="FA56" s="147">
        <v>29</v>
      </c>
      <c r="FB56" s="152">
        <v>0.64</v>
      </c>
      <c r="FC56" s="149">
        <v>0</v>
      </c>
      <c r="FD56" s="14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7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8"/>
        <v>0</v>
      </c>
      <c r="FT56" s="157"/>
      <c r="FU56" s="156" t="s">
        <v>72</v>
      </c>
      <c r="FV56" s="156">
        <v>85</v>
      </c>
      <c r="FW56" s="156">
        <v>54</v>
      </c>
      <c r="FX56" s="156">
        <v>2</v>
      </c>
      <c r="FY56" s="156">
        <v>29</v>
      </c>
      <c r="FZ56" s="162">
        <v>0.64</v>
      </c>
      <c r="GA56" s="158">
        <f t="shared" si="74"/>
        <v>0</v>
      </c>
      <c r="GB56" s="157"/>
      <c r="GC56" s="156" t="s">
        <v>72</v>
      </c>
      <c r="GD56" s="156">
        <v>85</v>
      </c>
      <c r="GE56" s="156">
        <v>54</v>
      </c>
      <c r="GF56" s="156">
        <v>2</v>
      </c>
      <c r="GG56" s="156">
        <v>29</v>
      </c>
      <c r="GH56" s="162">
        <v>0.64</v>
      </c>
      <c r="GI56" s="158">
        <f t="shared" si="20"/>
        <v>0</v>
      </c>
      <c r="GJ56" s="157"/>
      <c r="GK56" s="156" t="s">
        <v>72</v>
      </c>
      <c r="GL56" s="156">
        <v>85</v>
      </c>
      <c r="GM56" s="156">
        <v>54</v>
      </c>
      <c r="GN56" s="156">
        <v>2</v>
      </c>
      <c r="GO56" s="156">
        <v>29</v>
      </c>
      <c r="GP56" s="162">
        <v>0.64</v>
      </c>
      <c r="GQ56" s="158">
        <f t="shared" si="21"/>
        <v>0</v>
      </c>
      <c r="GR56" s="157"/>
      <c r="GS56" s="156" t="s">
        <v>72</v>
      </c>
      <c r="GT56" s="156">
        <v>85</v>
      </c>
      <c r="GU56" s="156">
        <v>54</v>
      </c>
      <c r="GV56" s="156">
        <v>2</v>
      </c>
      <c r="GW56" s="156">
        <v>29</v>
      </c>
      <c r="GX56" s="162">
        <v>0.64</v>
      </c>
      <c r="GY56" s="158">
        <f t="shared" si="22"/>
        <v>0</v>
      </c>
      <c r="GZ56" s="157"/>
      <c r="HA56" s="156" t="s">
        <v>72</v>
      </c>
      <c r="HB56" s="156">
        <v>85</v>
      </c>
      <c r="HC56" s="156">
        <v>54</v>
      </c>
      <c r="HD56" s="156">
        <v>2</v>
      </c>
      <c r="HE56" s="156">
        <v>29</v>
      </c>
      <c r="HF56" s="162">
        <v>0.64</v>
      </c>
      <c r="HG56" s="158">
        <f t="shared" si="23"/>
        <v>0</v>
      </c>
      <c r="HH56" s="157"/>
      <c r="HI56" s="157"/>
      <c r="HJ56" s="157"/>
      <c r="HK56" s="157"/>
      <c r="HL56" s="157"/>
      <c r="HM56" s="157"/>
      <c r="HN56" s="158"/>
      <c r="HO56" s="157"/>
      <c r="HP56" s="157"/>
      <c r="HQ56" s="157"/>
      <c r="HR56" s="157"/>
      <c r="HS56" s="157"/>
      <c r="HT56" s="157"/>
      <c r="HU56" s="157"/>
      <c r="HV56" s="157"/>
      <c r="HW56" s="157"/>
      <c r="HX56" s="157"/>
      <c r="HY56" s="157"/>
      <c r="HZ56" s="157"/>
      <c r="IA56" s="157"/>
      <c r="IB56" s="158"/>
      <c r="IC56" s="157"/>
      <c r="ID56" s="157"/>
      <c r="IE56" s="157"/>
      <c r="IF56" s="157"/>
      <c r="IG56" s="157"/>
      <c r="IH56" s="157"/>
      <c r="II56" s="157"/>
      <c r="IJ56" s="157"/>
      <c r="IK56" s="157"/>
      <c r="IL56" s="157" t="s">
        <v>72</v>
      </c>
      <c r="IM56" s="157">
        <v>85</v>
      </c>
      <c r="IN56" s="157">
        <v>53</v>
      </c>
      <c r="IO56" s="157">
        <v>2</v>
      </c>
      <c r="IP56" s="157">
        <v>30</v>
      </c>
      <c r="IQ56" s="158">
        <f t="shared" si="24"/>
        <v>0.62352941176470589</v>
      </c>
      <c r="IR56" s="158">
        <f t="shared" si="25"/>
        <v>-1.6470588235294126E-2</v>
      </c>
      <c r="IS56" s="157"/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6"/>
        <v>0.63529411764705879</v>
      </c>
      <c r="IZ56" s="158">
        <f t="shared" si="27"/>
        <v>1.1764705882352899E-2</v>
      </c>
      <c r="JA56" s="157"/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8"/>
        <v>0.63529411764705879</v>
      </c>
      <c r="JH56" s="158">
        <f t="shared" si="29"/>
        <v>0</v>
      </c>
      <c r="JJ56" t="s">
        <v>72</v>
      </c>
      <c r="JK56">
        <v>85</v>
      </c>
      <c r="JL56">
        <v>53</v>
      </c>
      <c r="JM56">
        <v>2</v>
      </c>
      <c r="JN56">
        <v>30</v>
      </c>
      <c r="JO56" s="162">
        <f t="shared" si="30"/>
        <v>0.62352941176470589</v>
      </c>
      <c r="JP56" s="158">
        <f t="shared" si="31"/>
        <v>-1.1764705882352899E-2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2"/>
        <v>0.63529411764705879</v>
      </c>
      <c r="JX56" s="158">
        <f t="shared" si="33"/>
        <v>1.1764705882352899E-2</v>
      </c>
      <c r="JY56" s="158"/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4"/>
        <v>0.63529411764705879</v>
      </c>
      <c r="KF56" s="158">
        <f t="shared" si="35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6"/>
        <v>0.63529411764705879</v>
      </c>
      <c r="KN56" s="158">
        <f t="shared" si="37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8"/>
        <v>0.63529411764705879</v>
      </c>
      <c r="KV56" s="158">
        <f t="shared" si="39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40"/>
        <v>0.63529411764705879</v>
      </c>
      <c r="LD56" s="158">
        <f t="shared" si="41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2"/>
        <v>0.63529411764705879</v>
      </c>
      <c r="LL56" s="158">
        <f t="shared" si="43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4"/>
        <v>0.63529411764705879</v>
      </c>
      <c r="LT56" s="158">
        <f t="shared" si="45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6"/>
        <v>0.63529411764705879</v>
      </c>
      <c r="MB56" s="158">
        <f t="shared" si="47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8"/>
        <v>0.63529411764705879</v>
      </c>
      <c r="MJ56" s="158">
        <f t="shared" si="49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50"/>
        <v>0.63529411764705879</v>
      </c>
      <c r="MR56" s="158">
        <f t="shared" si="51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2"/>
        <v>0.63529411764705879</v>
      </c>
      <c r="MZ56" s="158">
        <f t="shared" si="53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4"/>
        <v>0.63529411764705879</v>
      </c>
      <c r="NH56" s="158">
        <f t="shared" si="55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6"/>
        <v>0.63529411764705879</v>
      </c>
      <c r="NP56" s="158">
        <f t="shared" si="57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8"/>
        <v>0.63529411764705879</v>
      </c>
      <c r="NX56" s="158">
        <f t="shared" si="59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60"/>
        <v>0.63529411764705879</v>
      </c>
      <c r="OF56" s="158">
        <f t="shared" si="61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2"/>
        <v>0.63529411764705879</v>
      </c>
      <c r="ON56" s="158">
        <f t="shared" si="63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4"/>
        <v>0.63529411764705879</v>
      </c>
      <c r="OV56" s="158">
        <f t="shared" si="65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6"/>
        <v>0.63529411764705879</v>
      </c>
      <c r="PD56" s="158">
        <f t="shared" si="67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8"/>
        <v>0.63529411764705879</v>
      </c>
      <c r="PL56" s="158">
        <f t="shared" si="69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70"/>
        <v>0.63529411764705879</v>
      </c>
      <c r="PT56" s="158">
        <f t="shared" si="71"/>
        <v>0</v>
      </c>
      <c r="PV56" s="157" t="s">
        <v>72</v>
      </c>
      <c r="PW56" s="157">
        <v>85</v>
      </c>
      <c r="PX56" s="157">
        <v>0</v>
      </c>
      <c r="PY56" s="157">
        <v>0</v>
      </c>
      <c r="PZ56" s="157">
        <v>85</v>
      </c>
      <c r="QA56" s="158">
        <v>0</v>
      </c>
      <c r="QB56" s="158"/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0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73</v>
      </c>
      <c r="Z57" s="2">
        <v>234</v>
      </c>
      <c r="AA57" s="2">
        <v>214</v>
      </c>
      <c r="AB57" s="2">
        <v>18</v>
      </c>
      <c r="AC57" s="2">
        <v>2</v>
      </c>
      <c r="AD57" s="4">
        <v>0.91</v>
      </c>
      <c r="AE57" s="4">
        <f t="shared" si="2"/>
        <v>0</v>
      </c>
      <c r="AM57" s="4"/>
      <c r="AO57" s="2" t="s">
        <v>73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0.76</v>
      </c>
      <c r="AW57" s="2" t="s">
        <v>73</v>
      </c>
      <c r="AX57" s="2">
        <v>281</v>
      </c>
      <c r="AY57" s="2">
        <v>214</v>
      </c>
      <c r="AZ57" s="2">
        <v>18</v>
      </c>
      <c r="BA57" s="2">
        <v>49</v>
      </c>
      <c r="BB57" s="4">
        <v>0.76</v>
      </c>
      <c r="BC57" s="4">
        <f t="shared" si="5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6"/>
        <v>0.17000000000000004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v>0.93</v>
      </c>
      <c r="BS57" s="4">
        <f t="shared" si="7"/>
        <v>0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f t="shared" si="72"/>
        <v>0.92882562277580072</v>
      </c>
      <c r="CA57" s="4">
        <f t="shared" si="8"/>
        <v>-1.17437722419933E-3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9"/>
        <v>1.17437722419933E-3</v>
      </c>
      <c r="CJ57" s="4"/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73</v>
      </c>
      <c r="DB57" s="2">
        <v>281</v>
      </c>
      <c r="DC57" s="2">
        <v>261</v>
      </c>
      <c r="DD57" s="2">
        <v>18</v>
      </c>
      <c r="DE57" s="2">
        <v>2</v>
      </c>
      <c r="DF57" s="4">
        <v>0.93</v>
      </c>
      <c r="DG57" s="4">
        <f t="shared" si="12"/>
        <v>0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-3.0000000000000027E-2</v>
      </c>
      <c r="DP57" s="2" t="s">
        <v>119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2" t="s">
        <v>73</v>
      </c>
      <c r="EH57" s="2">
        <v>291</v>
      </c>
      <c r="EI57" s="2">
        <v>263</v>
      </c>
      <c r="EJ57" s="2">
        <v>26</v>
      </c>
      <c r="EK57" s="2">
        <v>2</v>
      </c>
      <c r="EL57" s="4">
        <f t="shared" si="73"/>
        <v>0.90378006872852235</v>
      </c>
      <c r="EM57" s="4">
        <f t="shared" si="16"/>
        <v>3.7800687285223233E-3</v>
      </c>
      <c r="EO57" s="148" t="s">
        <v>73</v>
      </c>
      <c r="EP57" s="148">
        <v>291</v>
      </c>
      <c r="EQ57" s="148">
        <v>263</v>
      </c>
      <c r="ER57" s="148">
        <v>26</v>
      </c>
      <c r="ES57" s="148">
        <v>2</v>
      </c>
      <c r="ET57" s="149">
        <v>0.9</v>
      </c>
      <c r="EU57" s="149">
        <v>0</v>
      </c>
      <c r="EV57" s="147"/>
      <c r="EW57" s="147" t="s">
        <v>73</v>
      </c>
      <c r="EX57" s="147">
        <v>291</v>
      </c>
      <c r="EY57" s="147">
        <v>263</v>
      </c>
      <c r="EZ57" s="147">
        <v>26</v>
      </c>
      <c r="FA57" s="147">
        <v>2</v>
      </c>
      <c r="FB57" s="152">
        <v>0.9</v>
      </c>
      <c r="FC57" s="149">
        <v>0</v>
      </c>
      <c r="FD57" s="14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7"/>
        <v>0</v>
      </c>
      <c r="FL57" s="157"/>
      <c r="FM57" s="156" t="s">
        <v>73</v>
      </c>
      <c r="FN57" s="156">
        <v>291</v>
      </c>
      <c r="FO57" s="156">
        <v>254</v>
      </c>
      <c r="FP57" s="156">
        <v>26</v>
      </c>
      <c r="FQ57" s="156">
        <v>11</v>
      </c>
      <c r="FR57" s="162">
        <v>0.87</v>
      </c>
      <c r="FS57" s="158">
        <f t="shared" si="18"/>
        <v>-3.0000000000000027E-2</v>
      </c>
      <c r="FT57" s="157" t="s">
        <v>119</v>
      </c>
      <c r="FU57" s="156" t="s">
        <v>73</v>
      </c>
      <c r="FV57" s="156">
        <v>291</v>
      </c>
      <c r="FW57" s="156">
        <v>262</v>
      </c>
      <c r="FX57" s="156">
        <v>26</v>
      </c>
      <c r="FY57" s="156">
        <v>3</v>
      </c>
      <c r="FZ57" s="162">
        <v>0.9</v>
      </c>
      <c r="GA57" s="158">
        <f t="shared" si="74"/>
        <v>3.0000000000000027E-2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20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1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2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3"/>
        <v>0</v>
      </c>
      <c r="HH57" s="157"/>
      <c r="HI57" s="157"/>
      <c r="HJ57" s="157"/>
      <c r="HK57" s="157"/>
      <c r="HL57" s="157"/>
      <c r="HM57" s="157"/>
      <c r="HN57" s="158"/>
      <c r="HO57" s="157"/>
      <c r="HP57" s="157"/>
      <c r="HQ57" s="157"/>
      <c r="HR57" s="157"/>
      <c r="HS57" s="157"/>
      <c r="HT57" s="157"/>
      <c r="HU57" s="157"/>
      <c r="HV57" s="157"/>
      <c r="HW57" s="157"/>
      <c r="HX57" s="157"/>
      <c r="HY57" s="157"/>
      <c r="HZ57" s="157"/>
      <c r="IA57" s="157"/>
      <c r="IB57" s="158"/>
      <c r="IC57" s="157"/>
      <c r="ID57" s="157"/>
      <c r="IE57" s="157"/>
      <c r="IF57" s="157"/>
      <c r="IG57" s="157"/>
      <c r="IH57" s="157"/>
      <c r="II57" s="157"/>
      <c r="IJ57" s="157"/>
      <c r="IK57" s="157"/>
      <c r="IL57" s="157" t="s">
        <v>73</v>
      </c>
      <c r="IM57" s="157">
        <v>291</v>
      </c>
      <c r="IN57" s="157">
        <v>255</v>
      </c>
      <c r="IO57" s="157">
        <v>26</v>
      </c>
      <c r="IP57" s="157">
        <v>10</v>
      </c>
      <c r="IQ57" s="158">
        <f t="shared" si="24"/>
        <v>0.87628865979381443</v>
      </c>
      <c r="IR57" s="158">
        <f t="shared" si="25"/>
        <v>-2.3711340206185594E-2</v>
      </c>
      <c r="IS57" s="157"/>
      <c r="IT57" s="157" t="s">
        <v>73</v>
      </c>
      <c r="IU57" s="157">
        <v>291</v>
      </c>
      <c r="IV57" s="157">
        <v>262</v>
      </c>
      <c r="IW57" s="157">
        <v>27</v>
      </c>
      <c r="IX57" s="157">
        <v>2</v>
      </c>
      <c r="IY57" s="158">
        <f t="shared" si="26"/>
        <v>0.90034364261168387</v>
      </c>
      <c r="IZ57" s="158">
        <f t="shared" si="27"/>
        <v>2.4054982817869441E-2</v>
      </c>
      <c r="JA57" s="157"/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8"/>
        <v>0.90378006872852235</v>
      </c>
      <c r="JH57" s="158">
        <f t="shared" si="29"/>
        <v>3.4364261168384758E-3</v>
      </c>
      <c r="JJ57" t="s">
        <v>73</v>
      </c>
      <c r="JK57">
        <v>291</v>
      </c>
      <c r="JL57">
        <v>261</v>
      </c>
      <c r="JM57">
        <v>27</v>
      </c>
      <c r="JN57">
        <v>3</v>
      </c>
      <c r="JO57" s="162">
        <f t="shared" si="30"/>
        <v>0.89690721649484539</v>
      </c>
      <c r="JP57" s="158">
        <f t="shared" si="31"/>
        <v>-6.8728522336769515E-3</v>
      </c>
      <c r="JR57" s="157" t="s">
        <v>73</v>
      </c>
      <c r="JS57" s="157">
        <v>291</v>
      </c>
      <c r="JT57" s="157">
        <v>262</v>
      </c>
      <c r="JU57" s="157">
        <v>26</v>
      </c>
      <c r="JV57" s="157">
        <v>3</v>
      </c>
      <c r="JW57" s="158">
        <f t="shared" si="32"/>
        <v>0.90034364261168387</v>
      </c>
      <c r="JX57" s="158">
        <f t="shared" si="33"/>
        <v>3.4364261168384758E-3</v>
      </c>
      <c r="JY57" s="158"/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4"/>
        <v>0.90378006872852235</v>
      </c>
      <c r="KF57" s="158">
        <f t="shared" si="35"/>
        <v>3.4364261168384758E-3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6"/>
        <v>0.90378006872852235</v>
      </c>
      <c r="KN57" s="158">
        <f t="shared" si="37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8"/>
        <v>0.90378006872852235</v>
      </c>
      <c r="KV57" s="158">
        <f t="shared" si="39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40"/>
        <v>0.90378006872852235</v>
      </c>
      <c r="LD57" s="158">
        <f t="shared" si="41"/>
        <v>0</v>
      </c>
      <c r="LF57" s="157" t="s">
        <v>73</v>
      </c>
      <c r="LG57" s="157">
        <v>291</v>
      </c>
      <c r="LH57" s="157">
        <v>262</v>
      </c>
      <c r="LI57" s="157">
        <v>27</v>
      </c>
      <c r="LJ57" s="157">
        <v>2</v>
      </c>
      <c r="LK57" s="158">
        <f t="shared" si="42"/>
        <v>0.90034364261168387</v>
      </c>
      <c r="LL57" s="158">
        <f t="shared" si="43"/>
        <v>-3.4364261168384758E-3</v>
      </c>
      <c r="LN57" s="157" t="s">
        <v>73</v>
      </c>
      <c r="LO57" s="157">
        <v>291</v>
      </c>
      <c r="LP57" s="157">
        <v>262</v>
      </c>
      <c r="LQ57" s="157">
        <v>26</v>
      </c>
      <c r="LR57" s="157">
        <v>3</v>
      </c>
      <c r="LS57" s="158">
        <f t="shared" si="44"/>
        <v>0.90034364261168387</v>
      </c>
      <c r="LT57" s="158">
        <f t="shared" si="45"/>
        <v>0</v>
      </c>
      <c r="LV57" s="157" t="s">
        <v>73</v>
      </c>
      <c r="LW57" s="157">
        <v>291</v>
      </c>
      <c r="LX57" s="157">
        <v>261</v>
      </c>
      <c r="LY57" s="157">
        <v>27</v>
      </c>
      <c r="LZ57" s="157">
        <v>3</v>
      </c>
      <c r="MA57" s="158">
        <f t="shared" si="46"/>
        <v>0.89690721649484539</v>
      </c>
      <c r="MB57" s="158">
        <f t="shared" si="47"/>
        <v>-3.4364261168384758E-3</v>
      </c>
      <c r="MD57" s="157" t="s">
        <v>73</v>
      </c>
      <c r="ME57" s="157">
        <v>291</v>
      </c>
      <c r="MF57" s="157">
        <v>262</v>
      </c>
      <c r="MG57" s="157">
        <v>27</v>
      </c>
      <c r="MH57" s="157">
        <v>2</v>
      </c>
      <c r="MI57" s="158">
        <f t="shared" si="48"/>
        <v>0.90034364261168387</v>
      </c>
      <c r="MJ57" s="158">
        <f t="shared" si="49"/>
        <v>3.4364261168384758E-3</v>
      </c>
      <c r="ML57" s="157" t="s">
        <v>73</v>
      </c>
      <c r="MM57" s="157">
        <v>291</v>
      </c>
      <c r="MN57" s="157">
        <v>261</v>
      </c>
      <c r="MO57" s="157">
        <v>27</v>
      </c>
      <c r="MP57" s="157">
        <v>3</v>
      </c>
      <c r="MQ57" s="158">
        <f t="shared" si="50"/>
        <v>0.89690721649484539</v>
      </c>
      <c r="MR57" s="158">
        <f t="shared" si="51"/>
        <v>-3.4364261168384758E-3</v>
      </c>
      <c r="MT57" s="157" t="s">
        <v>73</v>
      </c>
      <c r="MU57" s="157">
        <v>291</v>
      </c>
      <c r="MV57" s="157">
        <v>261</v>
      </c>
      <c r="MW57" s="157">
        <v>27</v>
      </c>
      <c r="MX57" s="157">
        <v>3</v>
      </c>
      <c r="MY57" s="158">
        <f t="shared" si="52"/>
        <v>0.89690721649484539</v>
      </c>
      <c r="MZ57" s="158">
        <f t="shared" si="53"/>
        <v>0</v>
      </c>
      <c r="NB57" s="157" t="s">
        <v>73</v>
      </c>
      <c r="NC57" s="157">
        <v>291</v>
      </c>
      <c r="ND57" s="157">
        <v>260</v>
      </c>
      <c r="NE57" s="157">
        <v>27</v>
      </c>
      <c r="NF57" s="157">
        <v>4</v>
      </c>
      <c r="NG57" s="158">
        <f t="shared" si="54"/>
        <v>0.89347079037800692</v>
      </c>
      <c r="NH57" s="158">
        <f t="shared" si="55"/>
        <v>-3.4364261168384758E-3</v>
      </c>
      <c r="NJ57" s="157" t="s">
        <v>73</v>
      </c>
      <c r="NK57" s="157">
        <v>291</v>
      </c>
      <c r="NL57" s="157">
        <v>262</v>
      </c>
      <c r="NM57" s="157">
        <v>26</v>
      </c>
      <c r="NN57" s="157">
        <v>3</v>
      </c>
      <c r="NO57" s="158">
        <f t="shared" si="56"/>
        <v>0.90034364261168387</v>
      </c>
      <c r="NP57" s="158">
        <f t="shared" si="57"/>
        <v>6.8728522336769515E-3</v>
      </c>
      <c r="NR57" s="157" t="s">
        <v>73</v>
      </c>
      <c r="NS57" s="157">
        <v>291</v>
      </c>
      <c r="NT57" s="157">
        <v>262</v>
      </c>
      <c r="NU57" s="157">
        <v>26</v>
      </c>
      <c r="NV57" s="157">
        <v>3</v>
      </c>
      <c r="NW57" s="158">
        <f t="shared" si="58"/>
        <v>0.90034364261168387</v>
      </c>
      <c r="NX57" s="158">
        <f t="shared" si="59"/>
        <v>0</v>
      </c>
      <c r="NZ57" s="157" t="s">
        <v>73</v>
      </c>
      <c r="OA57" s="157">
        <v>291</v>
      </c>
      <c r="OB57" s="157">
        <v>262</v>
      </c>
      <c r="OC57" s="157">
        <v>27</v>
      </c>
      <c r="OD57" s="157">
        <v>2</v>
      </c>
      <c r="OE57" s="158">
        <f t="shared" si="60"/>
        <v>0.90034364261168387</v>
      </c>
      <c r="OF57" s="158">
        <f t="shared" si="61"/>
        <v>0</v>
      </c>
      <c r="OH57" s="157" t="s">
        <v>73</v>
      </c>
      <c r="OI57" s="157">
        <v>291</v>
      </c>
      <c r="OJ57" s="157">
        <v>262</v>
      </c>
      <c r="OK57" s="157">
        <v>27</v>
      </c>
      <c r="OL57" s="157">
        <v>2</v>
      </c>
      <c r="OM57" s="158">
        <f t="shared" si="62"/>
        <v>0.90034364261168387</v>
      </c>
      <c r="ON57" s="158">
        <f t="shared" si="63"/>
        <v>0</v>
      </c>
      <c r="OP57" s="157" t="s">
        <v>73</v>
      </c>
      <c r="OQ57" s="157">
        <v>291</v>
      </c>
      <c r="OR57" s="157">
        <v>261</v>
      </c>
      <c r="OS57" s="157">
        <v>27</v>
      </c>
      <c r="OT57" s="157">
        <v>3</v>
      </c>
      <c r="OU57" s="158">
        <f t="shared" si="64"/>
        <v>0.89690721649484539</v>
      </c>
      <c r="OV57" s="158">
        <f t="shared" si="65"/>
        <v>-3.4364261168384758E-3</v>
      </c>
      <c r="OX57" s="157" t="s">
        <v>73</v>
      </c>
      <c r="OY57" s="157">
        <v>291</v>
      </c>
      <c r="OZ57" s="157">
        <v>262</v>
      </c>
      <c r="PA57" s="157">
        <v>27</v>
      </c>
      <c r="PB57" s="157">
        <v>2</v>
      </c>
      <c r="PC57" s="158">
        <f t="shared" si="66"/>
        <v>0.90034364261168387</v>
      </c>
      <c r="PD57" s="158">
        <f t="shared" si="67"/>
        <v>3.4364261168384758E-3</v>
      </c>
      <c r="PF57" s="157" t="s">
        <v>73</v>
      </c>
      <c r="PG57" s="157">
        <v>291</v>
      </c>
      <c r="PH57" s="157">
        <v>262</v>
      </c>
      <c r="PI57" s="157">
        <v>26</v>
      </c>
      <c r="PJ57" s="157">
        <v>3</v>
      </c>
      <c r="PK57" s="158">
        <f t="shared" si="68"/>
        <v>0.90034364261168387</v>
      </c>
      <c r="PL57" s="158">
        <f t="shared" si="69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70"/>
        <v>0.90034364261168387</v>
      </c>
      <c r="PT57" s="158">
        <f t="shared" si="71"/>
        <v>0</v>
      </c>
      <c r="PV57" s="157" t="s">
        <v>73</v>
      </c>
      <c r="PW57" s="157">
        <v>291</v>
      </c>
      <c r="PX57" s="157">
        <v>0</v>
      </c>
      <c r="PY57" s="157">
        <v>0</v>
      </c>
      <c r="PZ57" s="157">
        <v>291</v>
      </c>
      <c r="QA57" s="158">
        <v>0</v>
      </c>
      <c r="QB57" s="158"/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0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1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2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3"/>
        <v>0</v>
      </c>
      <c r="AO58" t="s">
        <v>74</v>
      </c>
      <c r="AP58">
        <v>7</v>
      </c>
      <c r="AQ58">
        <v>6</v>
      </c>
      <c r="AR58">
        <v>1</v>
      </c>
      <c r="AS58">
        <v>0</v>
      </c>
      <c r="AT58" s="108">
        <v>0.86</v>
      </c>
      <c r="AU58" s="4">
        <f t="shared" si="4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5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6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v>0.86</v>
      </c>
      <c r="BS58" s="4">
        <f t="shared" si="7"/>
        <v>0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f t="shared" si="72"/>
        <v>0.8571428571428571</v>
      </c>
      <c r="CA58" s="4">
        <f t="shared" si="8"/>
        <v>-2.8571428571428914E-3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9"/>
        <v>2.8571428571428914E-3</v>
      </c>
      <c r="CJ58" s="4"/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0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1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f t="shared" si="12"/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13"/>
        <v>0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4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v>0.86</v>
      </c>
      <c r="EE58" s="4">
        <f t="shared" si="15"/>
        <v>0</v>
      </c>
      <c r="EG58" s="2" t="s">
        <v>74</v>
      </c>
      <c r="EH58" s="2">
        <v>7</v>
      </c>
      <c r="EI58" s="2">
        <v>6</v>
      </c>
      <c r="EJ58" s="2">
        <v>1</v>
      </c>
      <c r="EK58" s="2">
        <v>0</v>
      </c>
      <c r="EL58" s="4">
        <f t="shared" si="73"/>
        <v>0.8571428571428571</v>
      </c>
      <c r="EM58" s="4">
        <f t="shared" si="16"/>
        <v>-2.8571428571428914E-3</v>
      </c>
      <c r="EO58" s="148" t="s">
        <v>74</v>
      </c>
      <c r="EP58" s="148">
        <v>7</v>
      </c>
      <c r="EQ58" s="148">
        <v>6</v>
      </c>
      <c r="ER58" s="148">
        <v>1</v>
      </c>
      <c r="ES58" s="148">
        <v>0</v>
      </c>
      <c r="ET58" s="149">
        <v>0.86</v>
      </c>
      <c r="EU58" s="149">
        <v>0</v>
      </c>
      <c r="EV58" s="147"/>
      <c r="EW58" s="147" t="s">
        <v>74</v>
      </c>
      <c r="EX58" s="147">
        <v>7</v>
      </c>
      <c r="EY58" s="147">
        <v>6</v>
      </c>
      <c r="EZ58" s="147">
        <v>1</v>
      </c>
      <c r="FA58" s="147">
        <v>0</v>
      </c>
      <c r="FB58" s="152">
        <v>0.86</v>
      </c>
      <c r="FC58" s="149">
        <v>0</v>
      </c>
      <c r="FD58" s="147"/>
      <c r="FE58" s="156" t="s">
        <v>74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7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8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74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20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1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2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3"/>
        <v>0</v>
      </c>
      <c r="HH58" s="157"/>
      <c r="HI58" s="157"/>
      <c r="HJ58" s="157"/>
      <c r="HK58" s="157"/>
      <c r="HL58" s="157"/>
      <c r="HM58" s="157"/>
      <c r="HN58" s="158"/>
      <c r="HO58" s="157"/>
      <c r="HP58" s="157"/>
      <c r="HQ58" s="157"/>
      <c r="HR58" s="157"/>
      <c r="HS58" s="157"/>
      <c r="HT58" s="157"/>
      <c r="HU58" s="157"/>
      <c r="HV58" s="157"/>
      <c r="HW58" s="157"/>
      <c r="HX58" s="157"/>
      <c r="HY58" s="157"/>
      <c r="HZ58" s="157"/>
      <c r="IA58" s="157"/>
      <c r="IB58" s="158"/>
      <c r="IC58" s="157"/>
      <c r="ID58" s="157"/>
      <c r="IE58" s="157"/>
      <c r="IF58" s="157"/>
      <c r="IG58" s="157"/>
      <c r="IH58" s="157"/>
      <c r="II58" s="157"/>
      <c r="IJ58" s="157"/>
      <c r="IK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4"/>
        <v>0.8571428571428571</v>
      </c>
      <c r="IR58" s="158">
        <f t="shared" si="25"/>
        <v>-2.8571428571428914E-3</v>
      </c>
      <c r="IS58" s="157"/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6"/>
        <v>0.8571428571428571</v>
      </c>
      <c r="IZ58" s="158">
        <f t="shared" si="27"/>
        <v>0</v>
      </c>
      <c r="JA58" s="157"/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8"/>
        <v>0.8571428571428571</v>
      </c>
      <c r="JH58" s="158">
        <f t="shared" si="29"/>
        <v>0</v>
      </c>
      <c r="JJ58" t="s">
        <v>264</v>
      </c>
      <c r="JK58">
        <v>7</v>
      </c>
      <c r="JL58">
        <v>6</v>
      </c>
      <c r="JM58">
        <v>1</v>
      </c>
      <c r="JN58">
        <v>0</v>
      </c>
      <c r="JO58" s="162">
        <f t="shared" si="30"/>
        <v>0.8571428571428571</v>
      </c>
      <c r="JP58" s="158">
        <f t="shared" si="31"/>
        <v>0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2"/>
        <v>0.8571428571428571</v>
      </c>
      <c r="JX58" s="158">
        <f t="shared" si="33"/>
        <v>0</v>
      </c>
      <c r="JY58" s="158"/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4"/>
        <v>0.8571428571428571</v>
      </c>
      <c r="KF58" s="158">
        <f t="shared" si="35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6"/>
        <v>0.8571428571428571</v>
      </c>
      <c r="KN58" s="158">
        <f t="shared" si="37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8"/>
        <v>0.8571428571428571</v>
      </c>
      <c r="KV58" s="158">
        <f t="shared" si="39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40"/>
        <v>0.8571428571428571</v>
      </c>
      <c r="LD58" s="158">
        <f t="shared" si="41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2"/>
        <v>0.8571428571428571</v>
      </c>
      <c r="LL58" s="158">
        <f t="shared" si="43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4"/>
        <v>0.8571428571428571</v>
      </c>
      <c r="LT58" s="158">
        <f t="shared" si="45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6"/>
        <v>0.8571428571428571</v>
      </c>
      <c r="MB58" s="158">
        <f t="shared" si="47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8"/>
        <v>0.8571428571428571</v>
      </c>
      <c r="MJ58" s="158">
        <f t="shared" si="49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50"/>
        <v>0.8571428571428571</v>
      </c>
      <c r="MR58" s="158">
        <f t="shared" si="51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2"/>
        <v>0.8571428571428571</v>
      </c>
      <c r="MZ58" s="158">
        <f t="shared" si="53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4"/>
        <v>0.8571428571428571</v>
      </c>
      <c r="NH58" s="158">
        <f t="shared" si="55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6"/>
        <v>0.8571428571428571</v>
      </c>
      <c r="NP58" s="158">
        <f t="shared" si="57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8"/>
        <v>0.8571428571428571</v>
      </c>
      <c r="NX58" s="158">
        <f t="shared" si="59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60"/>
        <v>0.8571428571428571</v>
      </c>
      <c r="OF58" s="158">
        <f t="shared" si="61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2"/>
        <v>0.8571428571428571</v>
      </c>
      <c r="ON58" s="158">
        <f t="shared" si="63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4"/>
        <v>0.8571428571428571</v>
      </c>
      <c r="OV58" s="158">
        <f t="shared" si="65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6"/>
        <v>0.8571428571428571</v>
      </c>
      <c r="PD58" s="158">
        <f t="shared" si="67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8"/>
        <v>0.8571428571428571</v>
      </c>
      <c r="PL58" s="158">
        <f t="shared" si="69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70"/>
        <v>0.8571428571428571</v>
      </c>
      <c r="PT58" s="158">
        <f t="shared" si="71"/>
        <v>0</v>
      </c>
      <c r="PV58" s="157" t="s">
        <v>264</v>
      </c>
      <c r="PW58" s="157">
        <v>7</v>
      </c>
      <c r="PX58" s="157">
        <v>0</v>
      </c>
      <c r="PY58" s="157">
        <v>0</v>
      </c>
      <c r="PZ58" s="157">
        <v>7</v>
      </c>
      <c r="QA58" s="158">
        <v>0</v>
      </c>
      <c r="QB58" s="158"/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0"/>
        <v>0</v>
      </c>
      <c r="Q59" s="2" t="s">
        <v>179</v>
      </c>
      <c r="R59" s="2">
        <v>144</v>
      </c>
      <c r="S59" s="2">
        <v>132</v>
      </c>
      <c r="T59" s="7">
        <v>9</v>
      </c>
      <c r="U59" s="7">
        <v>3</v>
      </c>
      <c r="V59" s="4">
        <v>0.92</v>
      </c>
      <c r="W59" s="4">
        <f t="shared" si="1"/>
        <v>-1.0000000000000009E-2</v>
      </c>
      <c r="Y59" s="2" t="s">
        <v>179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179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M59" s="4">
        <f t="shared" si="3"/>
        <v>-1.0000000000000009E-2</v>
      </c>
      <c r="AO59" t="s">
        <v>179</v>
      </c>
      <c r="AP59">
        <v>144</v>
      </c>
      <c r="AQ59">
        <v>134</v>
      </c>
      <c r="AR59">
        <v>8</v>
      </c>
      <c r="AS59">
        <v>2</v>
      </c>
      <c r="AT59" s="108">
        <v>0.93</v>
      </c>
      <c r="AU59" s="4">
        <f t="shared" si="4"/>
        <v>1.0000000000000009E-2</v>
      </c>
      <c r="AW59" s="2" t="s">
        <v>179</v>
      </c>
      <c r="AX59" s="2">
        <v>144</v>
      </c>
      <c r="AY59" s="2">
        <v>134</v>
      </c>
      <c r="AZ59" s="2">
        <v>8</v>
      </c>
      <c r="BA59" s="2">
        <v>2</v>
      </c>
      <c r="BB59" s="4">
        <v>0.93</v>
      </c>
      <c r="BC59" s="4">
        <f t="shared" si="5"/>
        <v>0</v>
      </c>
      <c r="BE59" s="2" t="s">
        <v>179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4">
        <f t="shared" si="6"/>
        <v>0</v>
      </c>
      <c r="BM59" s="2" t="s">
        <v>179</v>
      </c>
      <c r="BN59" s="2">
        <v>144</v>
      </c>
      <c r="BO59" s="2">
        <v>134</v>
      </c>
      <c r="BP59" s="2">
        <v>8</v>
      </c>
      <c r="BQ59" s="2">
        <v>2</v>
      </c>
      <c r="BR59" s="4">
        <v>0.93</v>
      </c>
      <c r="BS59" s="4">
        <f t="shared" si="7"/>
        <v>0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f t="shared" si="72"/>
        <v>0.93055555555555558</v>
      </c>
      <c r="CA59" s="4">
        <f t="shared" si="8"/>
        <v>5.5555555555553138E-4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9"/>
        <v>-5.5555555555553138E-4</v>
      </c>
      <c r="CJ59" s="4"/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0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1"/>
        <v>0</v>
      </c>
      <c r="DA59" s="2" t="s">
        <v>179</v>
      </c>
      <c r="DB59" s="2">
        <v>144</v>
      </c>
      <c r="DC59" s="2">
        <v>133</v>
      </c>
      <c r="DD59" s="2">
        <v>8</v>
      </c>
      <c r="DE59" s="7">
        <v>3</v>
      </c>
      <c r="DF59" s="4">
        <v>0.92</v>
      </c>
      <c r="DG59" s="4">
        <f t="shared" si="12"/>
        <v>-1.0000000000000009E-2</v>
      </c>
      <c r="DH59" s="2" t="s">
        <v>204</v>
      </c>
      <c r="DI59" s="2" t="s">
        <v>179</v>
      </c>
      <c r="DJ59" s="2">
        <v>144</v>
      </c>
      <c r="DK59" s="2">
        <v>134</v>
      </c>
      <c r="DL59" s="2">
        <v>8</v>
      </c>
      <c r="DM59" s="2">
        <v>2</v>
      </c>
      <c r="DN59" s="4">
        <v>0.93</v>
      </c>
      <c r="DO59" s="4">
        <f t="shared" si="13"/>
        <v>1.0000000000000009E-2</v>
      </c>
      <c r="DQ59" s="2" t="s">
        <v>179</v>
      </c>
      <c r="DR59" s="2">
        <v>144</v>
      </c>
      <c r="DS59" s="2">
        <v>134</v>
      </c>
      <c r="DT59" s="2">
        <v>8</v>
      </c>
      <c r="DU59" s="2">
        <v>2</v>
      </c>
      <c r="DV59" s="4">
        <v>0.93</v>
      </c>
      <c r="DW59" s="4">
        <f t="shared" si="14"/>
        <v>0</v>
      </c>
      <c r="DY59" s="2" t="s">
        <v>179</v>
      </c>
      <c r="DZ59" s="2">
        <v>144</v>
      </c>
      <c r="EA59" s="2">
        <v>133</v>
      </c>
      <c r="EB59" s="2">
        <v>8</v>
      </c>
      <c r="EC59" s="2">
        <v>3</v>
      </c>
      <c r="ED59" s="4">
        <v>0.92</v>
      </c>
      <c r="EE59" s="4">
        <f t="shared" si="15"/>
        <v>-1.0000000000000009E-2</v>
      </c>
      <c r="EF59" s="2" t="s">
        <v>119</v>
      </c>
      <c r="EG59" s="2" t="s">
        <v>179</v>
      </c>
      <c r="EH59" s="2">
        <v>144</v>
      </c>
      <c r="EI59" s="2">
        <v>133</v>
      </c>
      <c r="EJ59" s="2">
        <v>8</v>
      </c>
      <c r="EK59" s="2">
        <v>3</v>
      </c>
      <c r="EL59" s="4">
        <f t="shared" si="73"/>
        <v>0.92361111111111116</v>
      </c>
      <c r="EM59" s="4">
        <f t="shared" si="16"/>
        <v>3.6111111111111205E-3</v>
      </c>
      <c r="EO59" s="148" t="s">
        <v>179</v>
      </c>
      <c r="EP59" s="148">
        <v>144</v>
      </c>
      <c r="EQ59" s="148">
        <v>133</v>
      </c>
      <c r="ER59" s="148">
        <v>8</v>
      </c>
      <c r="ES59" s="148">
        <v>3</v>
      </c>
      <c r="ET59" s="149">
        <v>0.92</v>
      </c>
      <c r="EU59" s="149">
        <v>0</v>
      </c>
      <c r="EV59" s="147"/>
      <c r="EW59" s="147" t="s">
        <v>179</v>
      </c>
      <c r="EX59" s="147">
        <v>144</v>
      </c>
      <c r="EY59" s="147">
        <v>131</v>
      </c>
      <c r="EZ59" s="147">
        <v>8</v>
      </c>
      <c r="FA59" s="147">
        <v>5</v>
      </c>
      <c r="FB59" s="152">
        <v>0.91</v>
      </c>
      <c r="FC59" s="149">
        <v>-1.0000000000000009E-2</v>
      </c>
      <c r="FD59" s="148" t="s">
        <v>119</v>
      </c>
      <c r="FE59" s="156" t="s">
        <v>179</v>
      </c>
      <c r="FF59" s="156">
        <v>144</v>
      </c>
      <c r="FG59" s="156">
        <v>133</v>
      </c>
      <c r="FH59" s="156">
        <v>8</v>
      </c>
      <c r="FI59" s="156">
        <v>3</v>
      </c>
      <c r="FJ59" s="162">
        <v>0.92</v>
      </c>
      <c r="FK59" s="158">
        <f t="shared" si="17"/>
        <v>1.0000000000000009E-2</v>
      </c>
      <c r="FL59" s="157"/>
      <c r="FM59" s="156" t="s">
        <v>270</v>
      </c>
      <c r="FN59" s="156">
        <v>144</v>
      </c>
      <c r="FO59" s="156">
        <v>133</v>
      </c>
      <c r="FP59" s="156">
        <v>8</v>
      </c>
      <c r="FQ59" s="156">
        <v>3</v>
      </c>
      <c r="FR59" s="162">
        <v>0.92</v>
      </c>
      <c r="FS59" s="158">
        <f t="shared" si="18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74"/>
        <v>0</v>
      </c>
      <c r="GB59" s="157"/>
      <c r="GC59" s="156" t="s">
        <v>270</v>
      </c>
      <c r="GD59" s="156">
        <v>144</v>
      </c>
      <c r="GE59" s="156">
        <v>131</v>
      </c>
      <c r="GF59" s="156">
        <v>8</v>
      </c>
      <c r="GG59" s="156">
        <v>5</v>
      </c>
      <c r="GH59" s="162">
        <v>0.91</v>
      </c>
      <c r="GI59" s="158">
        <f t="shared" si="20"/>
        <v>-1.0000000000000009E-2</v>
      </c>
      <c r="GJ59" s="157" t="s">
        <v>119</v>
      </c>
      <c r="GK59" s="156" t="s">
        <v>270</v>
      </c>
      <c r="GL59" s="156">
        <v>144</v>
      </c>
      <c r="GM59" s="156">
        <v>131</v>
      </c>
      <c r="GN59" s="156">
        <v>8</v>
      </c>
      <c r="GO59" s="156">
        <v>5</v>
      </c>
      <c r="GP59" s="162">
        <v>0.91</v>
      </c>
      <c r="GQ59" s="158">
        <f t="shared" si="21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2"/>
        <v>1.0000000000000009E-2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3"/>
        <v>0</v>
      </c>
      <c r="HH59" s="157"/>
      <c r="HI59" s="157"/>
      <c r="HJ59" s="157"/>
      <c r="HK59" s="157"/>
      <c r="HL59" s="157"/>
      <c r="HM59" s="157"/>
      <c r="HN59" s="158"/>
      <c r="HO59" s="157"/>
      <c r="HP59" s="157"/>
      <c r="HQ59" s="157"/>
      <c r="HR59" s="157"/>
      <c r="HS59" s="157"/>
      <c r="HT59" s="157"/>
      <c r="HU59" s="157"/>
      <c r="HV59" s="157"/>
      <c r="HW59" s="157"/>
      <c r="HX59" s="157"/>
      <c r="HY59" s="157"/>
      <c r="HZ59" s="157"/>
      <c r="IA59" s="157"/>
      <c r="IB59" s="158"/>
      <c r="IC59" s="157"/>
      <c r="ID59" s="157"/>
      <c r="IE59" s="157"/>
      <c r="IF59" s="157"/>
      <c r="IG59" s="157"/>
      <c r="IH59" s="157"/>
      <c r="II59" s="157"/>
      <c r="IJ59" s="157"/>
      <c r="IK59" s="157"/>
      <c r="IL59" s="157" t="s">
        <v>270</v>
      </c>
      <c r="IM59" s="157">
        <v>144</v>
      </c>
      <c r="IN59" s="157">
        <v>132</v>
      </c>
      <c r="IO59" s="157">
        <v>8</v>
      </c>
      <c r="IP59" s="157">
        <v>4</v>
      </c>
      <c r="IQ59" s="158">
        <f t="shared" si="24"/>
        <v>0.91666666666666663</v>
      </c>
      <c r="IR59" s="158">
        <f t="shared" si="25"/>
        <v>-3.3333333333334103E-3</v>
      </c>
      <c r="IS59" s="157"/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6"/>
        <v>0.92361111111111116</v>
      </c>
      <c r="IZ59" s="158">
        <f t="shared" si="27"/>
        <v>6.9444444444445308E-3</v>
      </c>
      <c r="JA59" s="157"/>
      <c r="JB59" s="157" t="s">
        <v>270</v>
      </c>
      <c r="JC59" s="157">
        <v>144</v>
      </c>
      <c r="JD59" s="157">
        <v>132</v>
      </c>
      <c r="JE59" s="157">
        <v>8</v>
      </c>
      <c r="JF59" s="157">
        <v>4</v>
      </c>
      <c r="JG59" s="158">
        <f t="shared" si="28"/>
        <v>0.91666666666666663</v>
      </c>
      <c r="JH59" s="158">
        <f t="shared" si="29"/>
        <v>-6.9444444444445308E-3</v>
      </c>
      <c r="JJ59" t="s">
        <v>270</v>
      </c>
      <c r="JK59">
        <v>144</v>
      </c>
      <c r="JL59">
        <v>133</v>
      </c>
      <c r="JM59">
        <v>8</v>
      </c>
      <c r="JN59">
        <v>3</v>
      </c>
      <c r="JO59" s="162">
        <f t="shared" si="30"/>
        <v>0.92361111111111116</v>
      </c>
      <c r="JP59" s="158">
        <f t="shared" si="31"/>
        <v>6.9444444444445308E-3</v>
      </c>
      <c r="JR59" s="157" t="s">
        <v>270</v>
      </c>
      <c r="JS59" s="157">
        <v>144</v>
      </c>
      <c r="JT59" s="157">
        <v>131</v>
      </c>
      <c r="JU59" s="157">
        <v>8</v>
      </c>
      <c r="JV59" s="157">
        <v>5</v>
      </c>
      <c r="JW59" s="158">
        <f t="shared" si="32"/>
        <v>0.90972222222222221</v>
      </c>
      <c r="JX59" s="158">
        <f t="shared" si="33"/>
        <v>-1.3888888888888951E-2</v>
      </c>
      <c r="JY59" s="158"/>
      <c r="JZ59" s="157" t="s">
        <v>270</v>
      </c>
      <c r="KA59" s="157">
        <v>144</v>
      </c>
      <c r="KB59" s="157">
        <v>133</v>
      </c>
      <c r="KC59" s="157">
        <v>8</v>
      </c>
      <c r="KD59" s="157">
        <v>3</v>
      </c>
      <c r="KE59" s="158">
        <f t="shared" si="34"/>
        <v>0.92361111111111116</v>
      </c>
      <c r="KF59" s="158">
        <f t="shared" si="35"/>
        <v>1.3888888888888951E-2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6"/>
        <v>0.92361111111111116</v>
      </c>
      <c r="KN59" s="158">
        <f t="shared" si="37"/>
        <v>0</v>
      </c>
      <c r="KP59" s="157" t="s">
        <v>270</v>
      </c>
      <c r="KQ59" s="157">
        <v>144</v>
      </c>
      <c r="KR59" s="157">
        <v>133</v>
      </c>
      <c r="KS59" s="157">
        <v>8</v>
      </c>
      <c r="KT59" s="157">
        <v>3</v>
      </c>
      <c r="KU59" s="158">
        <f t="shared" si="38"/>
        <v>0.92361111111111116</v>
      </c>
      <c r="KV59" s="158">
        <f t="shared" si="39"/>
        <v>0</v>
      </c>
      <c r="KX59" s="157" t="s">
        <v>270</v>
      </c>
      <c r="KY59" s="157">
        <v>144</v>
      </c>
      <c r="KZ59" s="157">
        <v>133</v>
      </c>
      <c r="LA59" s="157">
        <v>8</v>
      </c>
      <c r="LB59" s="157">
        <v>3</v>
      </c>
      <c r="LC59" s="158">
        <f t="shared" si="40"/>
        <v>0.92361111111111116</v>
      </c>
      <c r="LD59" s="158">
        <f t="shared" si="41"/>
        <v>0</v>
      </c>
      <c r="LF59" s="157" t="s">
        <v>270</v>
      </c>
      <c r="LG59" s="157">
        <v>144</v>
      </c>
      <c r="LH59" s="157">
        <v>133</v>
      </c>
      <c r="LI59" s="157">
        <v>8</v>
      </c>
      <c r="LJ59" s="157">
        <v>3</v>
      </c>
      <c r="LK59" s="158">
        <f t="shared" si="42"/>
        <v>0.92361111111111116</v>
      </c>
      <c r="LL59" s="158">
        <f t="shared" si="43"/>
        <v>0</v>
      </c>
      <c r="LN59" s="157" t="s">
        <v>270</v>
      </c>
      <c r="LO59" s="157">
        <v>144</v>
      </c>
      <c r="LP59" s="157">
        <v>133</v>
      </c>
      <c r="LQ59" s="157">
        <v>8</v>
      </c>
      <c r="LR59" s="157">
        <v>3</v>
      </c>
      <c r="LS59" s="158">
        <f t="shared" si="44"/>
        <v>0.92361111111111116</v>
      </c>
      <c r="LT59" s="158">
        <f t="shared" si="45"/>
        <v>0</v>
      </c>
      <c r="LV59" s="157" t="s">
        <v>270</v>
      </c>
      <c r="LW59" s="157">
        <v>144</v>
      </c>
      <c r="LX59" s="157">
        <v>133</v>
      </c>
      <c r="LY59" s="157">
        <v>8</v>
      </c>
      <c r="LZ59" s="157">
        <v>3</v>
      </c>
      <c r="MA59" s="158">
        <f t="shared" si="46"/>
        <v>0.92361111111111116</v>
      </c>
      <c r="MB59" s="158">
        <f t="shared" si="47"/>
        <v>0</v>
      </c>
      <c r="MD59" s="157" t="s">
        <v>270</v>
      </c>
      <c r="ME59" s="157">
        <v>144</v>
      </c>
      <c r="MF59" s="157">
        <v>134</v>
      </c>
      <c r="MG59" s="157">
        <v>8</v>
      </c>
      <c r="MH59" s="157">
        <v>2</v>
      </c>
      <c r="MI59" s="158">
        <f t="shared" si="48"/>
        <v>0.93055555555555558</v>
      </c>
      <c r="MJ59" s="158">
        <f t="shared" si="49"/>
        <v>6.9444444444444198E-3</v>
      </c>
      <c r="ML59" s="157" t="s">
        <v>270</v>
      </c>
      <c r="MM59" s="157">
        <v>144</v>
      </c>
      <c r="MN59" s="157">
        <v>134</v>
      </c>
      <c r="MO59" s="157">
        <v>8</v>
      </c>
      <c r="MP59" s="157">
        <v>2</v>
      </c>
      <c r="MQ59" s="158">
        <f t="shared" si="50"/>
        <v>0.93055555555555558</v>
      </c>
      <c r="MR59" s="158">
        <f t="shared" si="51"/>
        <v>0</v>
      </c>
      <c r="MT59" s="157" t="s">
        <v>270</v>
      </c>
      <c r="MU59" s="157">
        <v>144</v>
      </c>
      <c r="MV59" s="157">
        <v>134</v>
      </c>
      <c r="MW59" s="157">
        <v>8</v>
      </c>
      <c r="MX59" s="157">
        <v>2</v>
      </c>
      <c r="MY59" s="158">
        <f t="shared" si="52"/>
        <v>0.93055555555555558</v>
      </c>
      <c r="MZ59" s="158">
        <f t="shared" si="53"/>
        <v>0</v>
      </c>
      <c r="NB59" s="157" t="s">
        <v>270</v>
      </c>
      <c r="NC59" s="157">
        <v>144</v>
      </c>
      <c r="ND59" s="157">
        <v>134</v>
      </c>
      <c r="NE59" s="157">
        <v>8</v>
      </c>
      <c r="NF59" s="157">
        <v>2</v>
      </c>
      <c r="NG59" s="158">
        <f t="shared" si="54"/>
        <v>0.93055555555555558</v>
      </c>
      <c r="NH59" s="158">
        <f t="shared" si="55"/>
        <v>0</v>
      </c>
      <c r="NJ59" s="157" t="s">
        <v>270</v>
      </c>
      <c r="NK59" s="157">
        <v>144</v>
      </c>
      <c r="NL59" s="157">
        <v>134</v>
      </c>
      <c r="NM59" s="157">
        <v>8</v>
      </c>
      <c r="NN59" s="157">
        <v>2</v>
      </c>
      <c r="NO59" s="158">
        <f t="shared" si="56"/>
        <v>0.93055555555555558</v>
      </c>
      <c r="NP59" s="158">
        <f t="shared" si="57"/>
        <v>0</v>
      </c>
      <c r="NR59" s="157" t="s">
        <v>270</v>
      </c>
      <c r="NS59" s="157">
        <v>144</v>
      </c>
      <c r="NT59" s="157">
        <v>134</v>
      </c>
      <c r="NU59" s="157">
        <v>8</v>
      </c>
      <c r="NV59" s="157">
        <v>2</v>
      </c>
      <c r="NW59" s="158">
        <f t="shared" si="58"/>
        <v>0.93055555555555558</v>
      </c>
      <c r="NX59" s="158">
        <f t="shared" si="59"/>
        <v>0</v>
      </c>
      <c r="NZ59" s="157" t="s">
        <v>270</v>
      </c>
      <c r="OA59" s="157">
        <v>144</v>
      </c>
      <c r="OB59" s="157">
        <v>134</v>
      </c>
      <c r="OC59" s="157">
        <v>8</v>
      </c>
      <c r="OD59" s="157">
        <v>2</v>
      </c>
      <c r="OE59" s="158">
        <f t="shared" si="60"/>
        <v>0.93055555555555558</v>
      </c>
      <c r="OF59" s="158">
        <f t="shared" si="61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2"/>
        <v>0.93055555555555558</v>
      </c>
      <c r="ON59" s="158">
        <f t="shared" si="63"/>
        <v>0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4"/>
        <v>0.93055555555555558</v>
      </c>
      <c r="OV59" s="158">
        <f t="shared" si="65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6"/>
        <v>0.93055555555555558</v>
      </c>
      <c r="PD59" s="158">
        <f t="shared" si="67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8"/>
        <v>0.93055555555555558</v>
      </c>
      <c r="PL59" s="158">
        <f t="shared" si="69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70"/>
        <v>0.93055555555555558</v>
      </c>
      <c r="PT59" s="158">
        <f t="shared" si="71"/>
        <v>0</v>
      </c>
      <c r="PV59" s="157" t="s">
        <v>270</v>
      </c>
      <c r="PW59" s="157">
        <v>144</v>
      </c>
      <c r="PX59" s="157">
        <v>0</v>
      </c>
      <c r="PY59" s="157">
        <v>0</v>
      </c>
      <c r="PZ59" s="157">
        <v>144</v>
      </c>
      <c r="QA59" s="158">
        <v>0</v>
      </c>
      <c r="QB59" s="158"/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0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t="s">
        <v>75</v>
      </c>
      <c r="AP60">
        <v>68</v>
      </c>
      <c r="AQ60">
        <v>68</v>
      </c>
      <c r="AR60">
        <v>0</v>
      </c>
      <c r="AS60">
        <v>0</v>
      </c>
      <c r="AT60" s="108">
        <v>1</v>
      </c>
      <c r="AU60" s="4">
        <f t="shared" si="4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6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4">
        <f t="shared" si="7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f t="shared" si="72"/>
        <v>1</v>
      </c>
      <c r="CA60" s="4">
        <f t="shared" si="8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9"/>
        <v>0</v>
      </c>
      <c r="CJ60" s="4"/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2" t="s">
        <v>75</v>
      </c>
      <c r="EH60" s="2">
        <v>68</v>
      </c>
      <c r="EI60" s="2">
        <v>68</v>
      </c>
      <c r="EJ60" s="2">
        <v>0</v>
      </c>
      <c r="EK60" s="2">
        <v>0</v>
      </c>
      <c r="EL60" s="4">
        <f t="shared" si="73"/>
        <v>1</v>
      </c>
      <c r="EM60" s="4">
        <f t="shared" si="16"/>
        <v>0</v>
      </c>
      <c r="EO60" s="148" t="s">
        <v>75</v>
      </c>
      <c r="EP60" s="148">
        <v>68</v>
      </c>
      <c r="EQ60" s="148">
        <v>68</v>
      </c>
      <c r="ER60" s="148">
        <v>0</v>
      </c>
      <c r="ES60" s="148">
        <v>0</v>
      </c>
      <c r="ET60" s="149">
        <v>1</v>
      </c>
      <c r="EU60" s="149">
        <v>0</v>
      </c>
      <c r="EV60" s="147"/>
      <c r="EW60" s="147" t="s">
        <v>75</v>
      </c>
      <c r="EX60" s="147">
        <v>68</v>
      </c>
      <c r="EY60" s="147">
        <v>68</v>
      </c>
      <c r="EZ60" s="147">
        <v>0</v>
      </c>
      <c r="FA60" s="147">
        <v>0</v>
      </c>
      <c r="FB60" s="152">
        <v>1</v>
      </c>
      <c r="FC60" s="149">
        <v>0</v>
      </c>
      <c r="FD60" s="147"/>
      <c r="FE60" s="156" t="s">
        <v>75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7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8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74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20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1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2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3"/>
        <v>0</v>
      </c>
      <c r="HH60" s="157"/>
      <c r="HI60" s="157"/>
      <c r="HJ60" s="157"/>
      <c r="HK60" s="157"/>
      <c r="HL60" s="157"/>
      <c r="HM60" s="157"/>
      <c r="HN60" s="158"/>
      <c r="HO60" s="157"/>
      <c r="HP60" s="157"/>
      <c r="HQ60" s="157"/>
      <c r="HR60" s="157"/>
      <c r="HS60" s="157"/>
      <c r="HT60" s="157"/>
      <c r="HU60" s="157"/>
      <c r="HV60" s="157"/>
      <c r="HW60" s="157"/>
      <c r="HX60" s="157"/>
      <c r="HY60" s="157"/>
      <c r="HZ60" s="157"/>
      <c r="IA60" s="157"/>
      <c r="IB60" s="158"/>
      <c r="IC60" s="157"/>
      <c r="ID60" s="157"/>
      <c r="IE60" s="157"/>
      <c r="IF60" s="157"/>
      <c r="IG60" s="157"/>
      <c r="IH60" s="157"/>
      <c r="II60" s="157"/>
      <c r="IJ60" s="157"/>
      <c r="IK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4"/>
        <v>1</v>
      </c>
      <c r="IR60" s="158">
        <f t="shared" si="25"/>
        <v>0</v>
      </c>
      <c r="IS60" s="157"/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6"/>
        <v>1</v>
      </c>
      <c r="IZ60" s="158">
        <f t="shared" si="27"/>
        <v>0</v>
      </c>
      <c r="JA60" s="157"/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8"/>
        <v>1</v>
      </c>
      <c r="JH60" s="158">
        <f t="shared" si="29"/>
        <v>0</v>
      </c>
      <c r="JJ60" t="s">
        <v>265</v>
      </c>
      <c r="JK60">
        <v>68</v>
      </c>
      <c r="JL60">
        <v>68</v>
      </c>
      <c r="JM60">
        <v>0</v>
      </c>
      <c r="JN60">
        <v>0</v>
      </c>
      <c r="JO60" s="162">
        <f t="shared" si="30"/>
        <v>1</v>
      </c>
      <c r="JP60" s="158">
        <f t="shared" si="31"/>
        <v>0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2"/>
        <v>1</v>
      </c>
      <c r="JX60" s="158">
        <f t="shared" si="33"/>
        <v>0</v>
      </c>
      <c r="JY60" s="158"/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4"/>
        <v>1</v>
      </c>
      <c r="KF60" s="158">
        <f t="shared" si="35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6"/>
        <v>1</v>
      </c>
      <c r="KN60" s="158">
        <f t="shared" si="37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8"/>
        <v>1</v>
      </c>
      <c r="KV60" s="158">
        <f t="shared" si="39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40"/>
        <v>1</v>
      </c>
      <c r="LD60" s="158">
        <f t="shared" si="41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2"/>
        <v>1</v>
      </c>
      <c r="LL60" s="158">
        <f t="shared" si="43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4"/>
        <v>1</v>
      </c>
      <c r="LT60" s="158">
        <f t="shared" si="45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6"/>
        <v>1</v>
      </c>
      <c r="MB60" s="158">
        <f t="shared" si="47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8"/>
        <v>1</v>
      </c>
      <c r="MJ60" s="158">
        <f t="shared" si="49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50"/>
        <v>1</v>
      </c>
      <c r="MR60" s="158">
        <f t="shared" si="51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2"/>
        <v>1</v>
      </c>
      <c r="MZ60" s="158">
        <f t="shared" si="53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4"/>
        <v>1</v>
      </c>
      <c r="NH60" s="158">
        <f t="shared" si="55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6"/>
        <v>1</v>
      </c>
      <c r="NP60" s="158">
        <f t="shared" si="57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8"/>
        <v>1</v>
      </c>
      <c r="NX60" s="158">
        <f t="shared" si="59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60"/>
        <v>1</v>
      </c>
      <c r="OF60" s="158">
        <f t="shared" si="61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2"/>
        <v>1</v>
      </c>
      <c r="ON60" s="158">
        <f t="shared" si="63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4"/>
        <v>1</v>
      </c>
      <c r="OV60" s="158">
        <f t="shared" si="65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6"/>
        <v>1</v>
      </c>
      <c r="PD60" s="158">
        <f t="shared" si="67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8"/>
        <v>1</v>
      </c>
      <c r="PL60" s="158">
        <f t="shared" si="69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70"/>
        <v>1</v>
      </c>
      <c r="PT60" s="158">
        <f t="shared" si="71"/>
        <v>0</v>
      </c>
      <c r="PV60" s="157" t="s">
        <v>265</v>
      </c>
      <c r="PW60" s="157">
        <v>68</v>
      </c>
      <c r="PX60" s="157">
        <v>0</v>
      </c>
      <c r="PY60" s="157">
        <v>0</v>
      </c>
      <c r="PZ60" s="157">
        <v>68</v>
      </c>
      <c r="QA60" s="158">
        <v>0</v>
      </c>
      <c r="QB60" s="158"/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0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t="s">
        <v>180</v>
      </c>
      <c r="AP61">
        <v>3</v>
      </c>
      <c r="AQ61">
        <v>3</v>
      </c>
      <c r="AR61">
        <v>0</v>
      </c>
      <c r="AS61">
        <v>0</v>
      </c>
      <c r="AT61" s="108">
        <v>1</v>
      </c>
      <c r="AU61" s="4">
        <f t="shared" si="4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6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4">
        <f t="shared" si="7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f t="shared" si="72"/>
        <v>1</v>
      </c>
      <c r="CA61" s="4">
        <f t="shared" si="8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9"/>
        <v>0</v>
      </c>
      <c r="CJ61" s="4"/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2" t="s">
        <v>180</v>
      </c>
      <c r="EH61" s="2">
        <v>3</v>
      </c>
      <c r="EI61" s="2">
        <v>3</v>
      </c>
      <c r="EJ61" s="2">
        <v>0</v>
      </c>
      <c r="EK61" s="2">
        <v>0</v>
      </c>
      <c r="EL61" s="4">
        <f t="shared" si="73"/>
        <v>1</v>
      </c>
      <c r="EM61" s="4">
        <f t="shared" si="16"/>
        <v>0</v>
      </c>
      <c r="EO61" s="148" t="s">
        <v>180</v>
      </c>
      <c r="EP61" s="148">
        <v>3</v>
      </c>
      <c r="EQ61" s="148">
        <v>3</v>
      </c>
      <c r="ER61" s="148">
        <v>0</v>
      </c>
      <c r="ES61" s="148">
        <v>0</v>
      </c>
      <c r="ET61" s="149">
        <v>1</v>
      </c>
      <c r="EU61" s="149">
        <v>0</v>
      </c>
      <c r="EV61" s="147"/>
      <c r="EW61" s="147" t="s">
        <v>180</v>
      </c>
      <c r="EX61" s="147">
        <v>3</v>
      </c>
      <c r="EY61" s="147">
        <v>3</v>
      </c>
      <c r="EZ61" s="147">
        <v>0</v>
      </c>
      <c r="FA61" s="147">
        <v>0</v>
      </c>
      <c r="FB61" s="152">
        <v>1</v>
      </c>
      <c r="FC61" s="149">
        <v>0</v>
      </c>
      <c r="FD61" s="14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7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8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74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20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1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2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3"/>
        <v>0</v>
      </c>
      <c r="HH61" s="157"/>
      <c r="HI61" s="157"/>
      <c r="HJ61" s="157"/>
      <c r="HK61" s="157"/>
      <c r="HL61" s="157"/>
      <c r="HM61" s="157"/>
      <c r="HN61" s="158"/>
      <c r="HO61" s="157"/>
      <c r="HP61" s="157"/>
      <c r="HQ61" s="157"/>
      <c r="HR61" s="157"/>
      <c r="HS61" s="157"/>
      <c r="HT61" s="157"/>
      <c r="HU61" s="157"/>
      <c r="HV61" s="157"/>
      <c r="HW61" s="157"/>
      <c r="HX61" s="157"/>
      <c r="HY61" s="157"/>
      <c r="HZ61" s="157"/>
      <c r="IA61" s="157"/>
      <c r="IB61" s="158"/>
      <c r="IC61" s="157"/>
      <c r="ID61" s="157"/>
      <c r="IE61" s="157"/>
      <c r="IF61" s="157"/>
      <c r="IG61" s="157"/>
      <c r="IH61" s="157"/>
      <c r="II61" s="157"/>
      <c r="IJ61" s="157"/>
      <c r="IK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4"/>
        <v>1</v>
      </c>
      <c r="IR61" s="158">
        <f t="shared" si="25"/>
        <v>0</v>
      </c>
      <c r="IS61" s="157"/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6"/>
        <v>1</v>
      </c>
      <c r="IZ61" s="158">
        <f t="shared" si="27"/>
        <v>0</v>
      </c>
      <c r="JA61" s="157"/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8"/>
        <v>1</v>
      </c>
      <c r="JH61" s="158">
        <f t="shared" si="29"/>
        <v>0</v>
      </c>
      <c r="JJ61" t="s">
        <v>180</v>
      </c>
      <c r="JK61">
        <v>3</v>
      </c>
      <c r="JL61">
        <v>3</v>
      </c>
      <c r="JM61">
        <v>0</v>
      </c>
      <c r="JN61">
        <v>0</v>
      </c>
      <c r="JO61" s="162">
        <f t="shared" si="30"/>
        <v>1</v>
      </c>
      <c r="JP61" s="158">
        <f t="shared" si="31"/>
        <v>0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2"/>
        <v>1</v>
      </c>
      <c r="JX61" s="158">
        <f t="shared" si="33"/>
        <v>0</v>
      </c>
      <c r="JY61" s="158"/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4"/>
        <v>1</v>
      </c>
      <c r="KF61" s="158">
        <f t="shared" si="35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6"/>
        <v>1</v>
      </c>
      <c r="KN61" s="158">
        <f t="shared" si="37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8"/>
        <v>1</v>
      </c>
      <c r="KV61" s="158">
        <f t="shared" si="39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40"/>
        <v>1</v>
      </c>
      <c r="LD61" s="158">
        <f t="shared" si="41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2"/>
        <v>1</v>
      </c>
      <c r="LL61" s="158">
        <f t="shared" si="43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4"/>
        <v>1</v>
      </c>
      <c r="LT61" s="158">
        <f t="shared" si="45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6"/>
        <v>1</v>
      </c>
      <c r="MB61" s="158">
        <f t="shared" si="47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8"/>
        <v>1</v>
      </c>
      <c r="MJ61" s="158">
        <f t="shared" si="49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50"/>
        <v>1</v>
      </c>
      <c r="MR61" s="158">
        <f t="shared" si="51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2"/>
        <v>1</v>
      </c>
      <c r="MZ61" s="158">
        <f t="shared" si="53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4"/>
        <v>1</v>
      </c>
      <c r="NH61" s="158">
        <f t="shared" si="55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6"/>
        <v>1</v>
      </c>
      <c r="NP61" s="158">
        <f t="shared" si="57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8"/>
        <v>1</v>
      </c>
      <c r="NX61" s="158">
        <f t="shared" si="59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60"/>
        <v>1</v>
      </c>
      <c r="OF61" s="158">
        <f t="shared" si="61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2"/>
        <v>1</v>
      </c>
      <c r="ON61" s="158">
        <f t="shared" si="63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4"/>
        <v>1</v>
      </c>
      <c r="OV61" s="158">
        <f t="shared" si="65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6"/>
        <v>1</v>
      </c>
      <c r="PD61" s="158">
        <f t="shared" si="67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8"/>
        <v>1</v>
      </c>
      <c r="PL61" s="158">
        <f t="shared" si="69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70"/>
        <v>1</v>
      </c>
      <c r="PT61" s="158">
        <f t="shared" si="71"/>
        <v>0</v>
      </c>
      <c r="PV61" s="157" t="s">
        <v>180</v>
      </c>
      <c r="PW61" s="157">
        <v>3</v>
      </c>
      <c r="PX61" s="157">
        <v>0</v>
      </c>
      <c r="PY61" s="157">
        <v>0</v>
      </c>
      <c r="PZ61" s="157">
        <v>3</v>
      </c>
      <c r="QA61" s="158">
        <v>0</v>
      </c>
      <c r="QB61" s="158"/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0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t="s">
        <v>77</v>
      </c>
      <c r="AP62">
        <v>7</v>
      </c>
      <c r="AQ62">
        <v>6</v>
      </c>
      <c r="AR62">
        <v>1</v>
      </c>
      <c r="AS62">
        <v>0</v>
      </c>
      <c r="AT62" s="108">
        <v>0.86</v>
      </c>
      <c r="AU62" s="4">
        <f t="shared" si="4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6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4">
        <f t="shared" si="7"/>
        <v>0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f t="shared" si="72"/>
        <v>0.8571428571428571</v>
      </c>
      <c r="CA62" s="4">
        <f t="shared" si="8"/>
        <v>-2.8571428571428914E-3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9"/>
        <v>2.8571428571428914E-3</v>
      </c>
      <c r="CJ62" s="4"/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2" t="s">
        <v>77</v>
      </c>
      <c r="EH62" s="2">
        <v>7</v>
      </c>
      <c r="EI62" s="2">
        <v>6</v>
      </c>
      <c r="EJ62" s="2">
        <v>1</v>
      </c>
      <c r="EK62" s="2">
        <v>0</v>
      </c>
      <c r="EL62" s="4">
        <f t="shared" si="73"/>
        <v>0.8571428571428571</v>
      </c>
      <c r="EM62" s="4">
        <f t="shared" si="16"/>
        <v>-2.8571428571428914E-3</v>
      </c>
      <c r="EO62" s="148" t="s">
        <v>77</v>
      </c>
      <c r="EP62" s="148">
        <v>7</v>
      </c>
      <c r="EQ62" s="148">
        <v>6</v>
      </c>
      <c r="ER62" s="148">
        <v>1</v>
      </c>
      <c r="ES62" s="148">
        <v>0</v>
      </c>
      <c r="ET62" s="149">
        <v>0.86</v>
      </c>
      <c r="EU62" s="149">
        <v>0</v>
      </c>
      <c r="EV62" s="147"/>
      <c r="EW62" s="147" t="s">
        <v>77</v>
      </c>
      <c r="EX62" s="147">
        <v>7</v>
      </c>
      <c r="EY62" s="147">
        <v>6</v>
      </c>
      <c r="EZ62" s="147">
        <v>1</v>
      </c>
      <c r="FA62" s="147">
        <v>0</v>
      </c>
      <c r="FB62" s="152">
        <v>0.86</v>
      </c>
      <c r="FC62" s="149">
        <v>0</v>
      </c>
      <c r="FD62" s="14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7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8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74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20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1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2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3"/>
        <v>0</v>
      </c>
      <c r="HH62" s="157"/>
      <c r="HI62" s="157"/>
      <c r="HJ62" s="157"/>
      <c r="HK62" s="157"/>
      <c r="HL62" s="157"/>
      <c r="HM62" s="157"/>
      <c r="HN62" s="158"/>
      <c r="HO62" s="157"/>
      <c r="HP62" s="157"/>
      <c r="HQ62" s="157"/>
      <c r="HR62" s="157"/>
      <c r="HS62" s="157"/>
      <c r="HT62" s="157"/>
      <c r="HU62" s="157"/>
      <c r="HV62" s="157"/>
      <c r="HW62" s="157"/>
      <c r="HX62" s="157"/>
      <c r="HY62" s="157"/>
      <c r="HZ62" s="157"/>
      <c r="IA62" s="157"/>
      <c r="IB62" s="158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4"/>
        <v>0.8571428571428571</v>
      </c>
      <c r="IR62" s="158">
        <f t="shared" si="25"/>
        <v>-2.8571428571428914E-3</v>
      </c>
      <c r="IS62" s="157"/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6"/>
        <v>0.8571428571428571</v>
      </c>
      <c r="IZ62" s="158">
        <f t="shared" si="27"/>
        <v>0</v>
      </c>
      <c r="JA62" s="157"/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8"/>
        <v>0.8571428571428571</v>
      </c>
      <c r="JH62" s="158">
        <f t="shared" si="29"/>
        <v>0</v>
      </c>
      <c r="JJ62" t="s">
        <v>77</v>
      </c>
      <c r="JK62">
        <v>7</v>
      </c>
      <c r="JL62">
        <v>6</v>
      </c>
      <c r="JM62">
        <v>1</v>
      </c>
      <c r="JN62">
        <v>0</v>
      </c>
      <c r="JO62" s="162">
        <f t="shared" si="30"/>
        <v>0.8571428571428571</v>
      </c>
      <c r="JP62" s="158">
        <f t="shared" si="31"/>
        <v>0</v>
      </c>
      <c r="JR62" s="157" t="s">
        <v>77</v>
      </c>
      <c r="JS62" s="157">
        <v>7</v>
      </c>
      <c r="JT62" s="157">
        <v>6</v>
      </c>
      <c r="JU62" s="157">
        <v>1</v>
      </c>
      <c r="JV62" s="157">
        <v>0</v>
      </c>
      <c r="JW62" s="158">
        <f t="shared" si="32"/>
        <v>0.8571428571428571</v>
      </c>
      <c r="JX62" s="158">
        <f t="shared" si="33"/>
        <v>0</v>
      </c>
      <c r="JY62" s="158"/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4"/>
        <v>0.8571428571428571</v>
      </c>
      <c r="KF62" s="158">
        <f t="shared" si="35"/>
        <v>0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6"/>
        <v>0.8571428571428571</v>
      </c>
      <c r="KN62" s="158">
        <f t="shared" si="37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8"/>
        <v>0.8571428571428571</v>
      </c>
      <c r="KV62" s="158">
        <f t="shared" si="39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40"/>
        <v>0.8571428571428571</v>
      </c>
      <c r="LD62" s="158">
        <f t="shared" si="41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2"/>
        <v>0.8571428571428571</v>
      </c>
      <c r="LL62" s="158">
        <f t="shared" si="43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4"/>
        <v>0.8571428571428571</v>
      </c>
      <c r="LT62" s="158">
        <f t="shared" si="45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6"/>
        <v>0.8571428571428571</v>
      </c>
      <c r="MB62" s="158">
        <f t="shared" si="47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8"/>
        <v>0.8571428571428571</v>
      </c>
      <c r="MJ62" s="158">
        <f t="shared" si="49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50"/>
        <v>0.8571428571428571</v>
      </c>
      <c r="MR62" s="158">
        <f t="shared" si="51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2"/>
        <v>0.8571428571428571</v>
      </c>
      <c r="MZ62" s="158">
        <f t="shared" si="53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4"/>
        <v>0.8571428571428571</v>
      </c>
      <c r="NH62" s="158">
        <f t="shared" si="55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6"/>
        <v>0.8571428571428571</v>
      </c>
      <c r="NP62" s="158">
        <f t="shared" si="57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8"/>
        <v>0.8571428571428571</v>
      </c>
      <c r="NX62" s="158">
        <f t="shared" si="59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60"/>
        <v>0.8571428571428571</v>
      </c>
      <c r="OF62" s="158">
        <f t="shared" si="61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2"/>
        <v>0.8571428571428571</v>
      </c>
      <c r="ON62" s="158">
        <f t="shared" si="63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4"/>
        <v>0.8571428571428571</v>
      </c>
      <c r="OV62" s="158">
        <f t="shared" si="65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6"/>
        <v>0.8571428571428571</v>
      </c>
      <c r="PD62" s="158">
        <f t="shared" si="67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8"/>
        <v>0.8571428571428571</v>
      </c>
      <c r="PL62" s="158">
        <f t="shared" si="69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70"/>
        <v>0.8571428571428571</v>
      </c>
      <c r="PT62" s="158">
        <f t="shared" si="71"/>
        <v>0</v>
      </c>
      <c r="PV62" s="157" t="s">
        <v>77</v>
      </c>
      <c r="PW62" s="157">
        <v>7</v>
      </c>
      <c r="PX62" s="157">
        <v>0</v>
      </c>
      <c r="PY62" s="157">
        <v>0</v>
      </c>
      <c r="PZ62" s="157">
        <v>7</v>
      </c>
      <c r="QA62" s="158">
        <v>0</v>
      </c>
      <c r="QB62" s="158"/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0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t="s">
        <v>78</v>
      </c>
      <c r="AP63">
        <v>32</v>
      </c>
      <c r="AQ63">
        <v>31</v>
      </c>
      <c r="AR63">
        <v>1</v>
      </c>
      <c r="AS63">
        <v>0</v>
      </c>
      <c r="AT63" s="108">
        <v>0.97</v>
      </c>
      <c r="AU63" s="4">
        <f t="shared" si="4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6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4">
        <f t="shared" si="7"/>
        <v>0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f t="shared" si="72"/>
        <v>0.96875</v>
      </c>
      <c r="CA63" s="4">
        <f t="shared" si="8"/>
        <v>-1.2499999999999734E-3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9"/>
        <v>1.2499999999999734E-3</v>
      </c>
      <c r="CJ63" s="4"/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2" t="s">
        <v>78</v>
      </c>
      <c r="EH63" s="2">
        <v>32</v>
      </c>
      <c r="EI63" s="2">
        <v>31</v>
      </c>
      <c r="EJ63" s="2">
        <v>1</v>
      </c>
      <c r="EK63" s="2">
        <v>0</v>
      </c>
      <c r="EL63" s="4">
        <f t="shared" si="73"/>
        <v>0.96875</v>
      </c>
      <c r="EM63" s="4">
        <f t="shared" si="16"/>
        <v>-1.2499999999999734E-3</v>
      </c>
      <c r="EO63" s="148" t="s">
        <v>78</v>
      </c>
      <c r="EP63" s="148">
        <v>32</v>
      </c>
      <c r="EQ63" s="148">
        <v>31</v>
      </c>
      <c r="ER63" s="148">
        <v>1</v>
      </c>
      <c r="ES63" s="148">
        <v>0</v>
      </c>
      <c r="ET63" s="149">
        <v>0.97</v>
      </c>
      <c r="EU63" s="149">
        <v>0</v>
      </c>
      <c r="EV63" s="147"/>
      <c r="EW63" s="147" t="s">
        <v>78</v>
      </c>
      <c r="EX63" s="147">
        <v>32</v>
      </c>
      <c r="EY63" s="147">
        <v>31</v>
      </c>
      <c r="EZ63" s="147">
        <v>1</v>
      </c>
      <c r="FA63" s="147">
        <v>0</v>
      </c>
      <c r="FB63" s="152">
        <v>0.97</v>
      </c>
      <c r="FC63" s="149">
        <v>0</v>
      </c>
      <c r="FD63" s="14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7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8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74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20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1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2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3"/>
        <v>0</v>
      </c>
      <c r="HH63" s="157"/>
      <c r="HI63" s="157"/>
      <c r="HJ63" s="157"/>
      <c r="HK63" s="157"/>
      <c r="HL63" s="157"/>
      <c r="HM63" s="157"/>
      <c r="HN63" s="158"/>
      <c r="HO63" s="157"/>
      <c r="HP63" s="157"/>
      <c r="HQ63" s="157"/>
      <c r="HR63" s="157"/>
      <c r="HS63" s="157"/>
      <c r="HT63" s="157"/>
      <c r="HU63" s="157"/>
      <c r="HV63" s="157"/>
      <c r="HW63" s="157"/>
      <c r="HX63" s="157"/>
      <c r="HY63" s="157"/>
      <c r="HZ63" s="157"/>
      <c r="IA63" s="157"/>
      <c r="IB63" s="158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4"/>
        <v>0.96875</v>
      </c>
      <c r="IR63" s="158">
        <f t="shared" si="25"/>
        <v>-1.2499999999999734E-3</v>
      </c>
      <c r="IS63" s="157"/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6"/>
        <v>0.96875</v>
      </c>
      <c r="IZ63" s="158">
        <f t="shared" si="27"/>
        <v>0</v>
      </c>
      <c r="JA63" s="157"/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8"/>
        <v>0.96875</v>
      </c>
      <c r="JH63" s="158">
        <f t="shared" si="29"/>
        <v>0</v>
      </c>
      <c r="JJ63" t="s">
        <v>78</v>
      </c>
      <c r="JK63">
        <v>32</v>
      </c>
      <c r="JL63">
        <v>31</v>
      </c>
      <c r="JM63">
        <v>1</v>
      </c>
      <c r="JN63">
        <v>0</v>
      </c>
      <c r="JO63" s="162">
        <f t="shared" si="30"/>
        <v>0.96875</v>
      </c>
      <c r="JP63" s="158">
        <f t="shared" si="31"/>
        <v>0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2"/>
        <v>0.96875</v>
      </c>
      <c r="JX63" s="158">
        <f t="shared" si="33"/>
        <v>0</v>
      </c>
      <c r="JY63" s="158"/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4"/>
        <v>0.96875</v>
      </c>
      <c r="KF63" s="158">
        <f t="shared" si="35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6"/>
        <v>0.96875</v>
      </c>
      <c r="KN63" s="158">
        <f t="shared" si="37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8"/>
        <v>0.96875</v>
      </c>
      <c r="KV63" s="158">
        <f t="shared" si="39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40"/>
        <v>0.96875</v>
      </c>
      <c r="LD63" s="158">
        <f t="shared" si="41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2"/>
        <v>0.96875</v>
      </c>
      <c r="LL63" s="158">
        <f t="shared" si="43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4"/>
        <v>0.96875</v>
      </c>
      <c r="LT63" s="158">
        <f t="shared" si="45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6"/>
        <v>0.96875</v>
      </c>
      <c r="MB63" s="158">
        <f t="shared" si="47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8"/>
        <v>0.96875</v>
      </c>
      <c r="MJ63" s="158">
        <f t="shared" si="49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50"/>
        <v>0.96875</v>
      </c>
      <c r="MR63" s="158">
        <f t="shared" si="51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2"/>
        <v>0.96875</v>
      </c>
      <c r="MZ63" s="158">
        <f t="shared" si="53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4"/>
        <v>0.96875</v>
      </c>
      <c r="NH63" s="158">
        <f t="shared" si="55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6"/>
        <v>0.96875</v>
      </c>
      <c r="NP63" s="158">
        <f t="shared" si="57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8"/>
        <v>0.96875</v>
      </c>
      <c r="NX63" s="158">
        <f t="shared" si="59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60"/>
        <v>0.96875</v>
      </c>
      <c r="OF63" s="158">
        <f t="shared" si="61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2"/>
        <v>0.96875</v>
      </c>
      <c r="ON63" s="158">
        <f t="shared" si="63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4"/>
        <v>0.96875</v>
      </c>
      <c r="OV63" s="158">
        <f t="shared" si="65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6"/>
        <v>0.96875</v>
      </c>
      <c r="PD63" s="158">
        <f t="shared" si="67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8"/>
        <v>0.96875</v>
      </c>
      <c r="PL63" s="158">
        <f t="shared" si="69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70"/>
        <v>0.96875</v>
      </c>
      <c r="PT63" s="158">
        <f t="shared" si="71"/>
        <v>0</v>
      </c>
      <c r="PV63" s="157" t="s">
        <v>78</v>
      </c>
      <c r="PW63" s="157">
        <v>32</v>
      </c>
      <c r="PX63" s="157">
        <v>0</v>
      </c>
      <c r="PY63" s="157">
        <v>0</v>
      </c>
      <c r="PZ63" s="157">
        <v>32</v>
      </c>
      <c r="QA63" s="158">
        <v>0</v>
      </c>
      <c r="QB63" s="158"/>
    </row>
    <row r="64" spans="1:444" ht="15">
      <c r="A64" s="2" t="s">
        <v>79</v>
      </c>
      <c r="B64" s="2">
        <v>160</v>
      </c>
      <c r="C64" s="2">
        <v>32</v>
      </c>
      <c r="D64" s="2">
        <v>49</v>
      </c>
      <c r="E64" s="2">
        <v>79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0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79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79</v>
      </c>
      <c r="AH64" s="2">
        <v>160</v>
      </c>
      <c r="AI64" s="2">
        <v>32</v>
      </c>
      <c r="AJ64" s="2">
        <v>49</v>
      </c>
      <c r="AK64" s="2">
        <v>79</v>
      </c>
      <c r="AL64" s="4">
        <v>0.2</v>
      </c>
      <c r="AM64" s="4">
        <f t="shared" si="3"/>
        <v>0</v>
      </c>
      <c r="AO64" t="s">
        <v>79</v>
      </c>
      <c r="AP64">
        <v>160</v>
      </c>
      <c r="AQ64">
        <v>32</v>
      </c>
      <c r="AR64">
        <v>49</v>
      </c>
      <c r="AS64">
        <v>79</v>
      </c>
      <c r="AT64" s="108">
        <v>0.2</v>
      </c>
      <c r="AU64" s="4">
        <f t="shared" si="4"/>
        <v>0</v>
      </c>
      <c r="AW64" s="2" t="s">
        <v>79</v>
      </c>
      <c r="AX64" s="2">
        <v>160</v>
      </c>
      <c r="AY64" s="2">
        <v>32</v>
      </c>
      <c r="AZ64" s="2">
        <v>49</v>
      </c>
      <c r="BA64" s="2">
        <v>79</v>
      </c>
      <c r="BB64" s="4">
        <v>0.2</v>
      </c>
      <c r="BC64" s="4">
        <f t="shared" si="5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6"/>
        <v>0</v>
      </c>
      <c r="BM64" s="2" t="s">
        <v>79</v>
      </c>
      <c r="BN64" s="2">
        <v>160</v>
      </c>
      <c r="BO64" s="2">
        <v>32</v>
      </c>
      <c r="BP64" s="2">
        <v>49</v>
      </c>
      <c r="BQ64" s="2">
        <v>79</v>
      </c>
      <c r="BR64" s="4">
        <v>0.2</v>
      </c>
      <c r="BS64" s="4">
        <f t="shared" si="7"/>
        <v>0</v>
      </c>
      <c r="BU64" s="2" t="s">
        <v>79</v>
      </c>
      <c r="BV64" s="2">
        <v>160</v>
      </c>
      <c r="BW64" s="2">
        <v>32</v>
      </c>
      <c r="BX64" s="2">
        <v>49</v>
      </c>
      <c r="BY64" s="2">
        <v>79</v>
      </c>
      <c r="BZ64" s="4">
        <f t="shared" si="72"/>
        <v>0.2</v>
      </c>
      <c r="CA64" s="4">
        <f t="shared" si="8"/>
        <v>0</v>
      </c>
      <c r="CC64" s="2" t="s">
        <v>79</v>
      </c>
      <c r="CD64" s="2">
        <v>160</v>
      </c>
      <c r="CE64" s="2">
        <v>32</v>
      </c>
      <c r="CF64" s="2">
        <v>49</v>
      </c>
      <c r="CG64" s="2">
        <v>79</v>
      </c>
      <c r="CH64" s="4">
        <v>0.2</v>
      </c>
      <c r="CI64" s="4">
        <f t="shared" si="9"/>
        <v>0</v>
      </c>
      <c r="CJ64" s="4"/>
      <c r="CK64" s="2" t="s">
        <v>79</v>
      </c>
      <c r="CL64" s="2">
        <v>160</v>
      </c>
      <c r="CM64" s="2">
        <v>32</v>
      </c>
      <c r="CN64" s="2">
        <v>49</v>
      </c>
      <c r="CO64" s="2">
        <v>79</v>
      </c>
      <c r="CP64" s="4">
        <v>0.2</v>
      </c>
      <c r="CQ64" s="4">
        <f t="shared" si="10"/>
        <v>0</v>
      </c>
      <c r="CS64" s="2" t="s">
        <v>79</v>
      </c>
      <c r="CT64" s="2">
        <v>160</v>
      </c>
      <c r="CU64" s="2">
        <v>32</v>
      </c>
      <c r="CV64" s="2">
        <v>49</v>
      </c>
      <c r="CW64" s="2">
        <v>79</v>
      </c>
      <c r="CX64" s="4">
        <v>0.2</v>
      </c>
      <c r="CY64" s="4">
        <f t="shared" si="11"/>
        <v>0</v>
      </c>
      <c r="DA64" s="2" t="s">
        <v>79</v>
      </c>
      <c r="DB64" s="2">
        <v>160</v>
      </c>
      <c r="DC64" s="2">
        <v>32</v>
      </c>
      <c r="DD64" s="2">
        <v>49</v>
      </c>
      <c r="DE64" s="2">
        <v>79</v>
      </c>
      <c r="DF64" s="4">
        <v>0.2</v>
      </c>
      <c r="DG64" s="4">
        <f t="shared" si="12"/>
        <v>0</v>
      </c>
      <c r="DI64" s="2" t="s">
        <v>79</v>
      </c>
      <c r="DJ64" s="2">
        <v>160</v>
      </c>
      <c r="DK64" s="2">
        <v>32</v>
      </c>
      <c r="DL64" s="2">
        <v>49</v>
      </c>
      <c r="DM64" s="2">
        <v>79</v>
      </c>
      <c r="DN64" s="4">
        <v>0.2</v>
      </c>
      <c r="DO64" s="4">
        <f t="shared" si="13"/>
        <v>0</v>
      </c>
      <c r="DQ64" s="2" t="s">
        <v>79</v>
      </c>
      <c r="DR64" s="2">
        <v>160</v>
      </c>
      <c r="DS64" s="2">
        <v>32</v>
      </c>
      <c r="DT64" s="2">
        <v>49</v>
      </c>
      <c r="DU64" s="2">
        <v>79</v>
      </c>
      <c r="DV64" s="4">
        <v>0.2</v>
      </c>
      <c r="DW64" s="4">
        <f t="shared" si="14"/>
        <v>0</v>
      </c>
      <c r="DY64" s="2" t="s">
        <v>79</v>
      </c>
      <c r="DZ64" s="2">
        <v>160</v>
      </c>
      <c r="EA64" s="2">
        <v>32</v>
      </c>
      <c r="EB64" s="2">
        <v>49</v>
      </c>
      <c r="EC64" s="2">
        <v>79</v>
      </c>
      <c r="ED64" s="4">
        <v>0.2</v>
      </c>
      <c r="EE64" s="4">
        <f t="shared" si="15"/>
        <v>0</v>
      </c>
      <c r="EG64" s="2" t="s">
        <v>79</v>
      </c>
      <c r="EH64" s="2">
        <v>160</v>
      </c>
      <c r="EI64" s="2">
        <v>32</v>
      </c>
      <c r="EJ64" s="2">
        <v>49</v>
      </c>
      <c r="EK64" s="2">
        <v>79</v>
      </c>
      <c r="EL64" s="4">
        <f t="shared" si="73"/>
        <v>0.2</v>
      </c>
      <c r="EM64" s="4">
        <f t="shared" si="16"/>
        <v>0</v>
      </c>
      <c r="EO64" s="148" t="s">
        <v>79</v>
      </c>
      <c r="EP64" s="148">
        <v>160</v>
      </c>
      <c r="EQ64" s="148">
        <v>32</v>
      </c>
      <c r="ER64" s="148">
        <v>49</v>
      </c>
      <c r="ES64" s="148">
        <v>79</v>
      </c>
      <c r="ET64" s="149">
        <v>0.2</v>
      </c>
      <c r="EU64" s="149">
        <v>0</v>
      </c>
      <c r="EV64" s="147"/>
      <c r="EW64" s="147" t="s">
        <v>79</v>
      </c>
      <c r="EX64" s="147">
        <v>160</v>
      </c>
      <c r="EY64" s="147">
        <v>32</v>
      </c>
      <c r="EZ64" s="147">
        <v>49</v>
      </c>
      <c r="FA64" s="147">
        <v>79</v>
      </c>
      <c r="FB64" s="152">
        <v>0.2</v>
      </c>
      <c r="FC64" s="149">
        <v>0</v>
      </c>
      <c r="FD64" s="147"/>
      <c r="FE64" s="156" t="s">
        <v>79</v>
      </c>
      <c r="FF64" s="156">
        <v>160</v>
      </c>
      <c r="FG64" s="156">
        <v>32</v>
      </c>
      <c r="FH64" s="156">
        <v>49</v>
      </c>
      <c r="FI64" s="156">
        <v>79</v>
      </c>
      <c r="FJ64" s="162">
        <v>0.2</v>
      </c>
      <c r="FK64" s="158">
        <f t="shared" si="17"/>
        <v>0</v>
      </c>
      <c r="FL64" s="157"/>
      <c r="FM64" s="156" t="s">
        <v>266</v>
      </c>
      <c r="FN64" s="156">
        <v>160</v>
      </c>
      <c r="FO64" s="156">
        <v>32</v>
      </c>
      <c r="FP64" s="156">
        <v>49</v>
      </c>
      <c r="FQ64" s="156">
        <v>79</v>
      </c>
      <c r="FR64" s="162">
        <v>0.2</v>
      </c>
      <c r="FS64" s="158">
        <f t="shared" si="18"/>
        <v>0</v>
      </c>
      <c r="FT64" s="157"/>
      <c r="FU64" s="156" t="s">
        <v>266</v>
      </c>
      <c r="FV64" s="156">
        <v>160</v>
      </c>
      <c r="FW64" s="156">
        <v>32</v>
      </c>
      <c r="FX64" s="156">
        <v>49</v>
      </c>
      <c r="FY64" s="156">
        <v>79</v>
      </c>
      <c r="FZ64" s="162">
        <v>0.2</v>
      </c>
      <c r="GA64" s="158">
        <f t="shared" si="74"/>
        <v>0</v>
      </c>
      <c r="GB64" s="157"/>
      <c r="GC64" s="156" t="s">
        <v>266</v>
      </c>
      <c r="GD64" s="156">
        <v>160</v>
      </c>
      <c r="GE64" s="156">
        <v>32</v>
      </c>
      <c r="GF64" s="156">
        <v>49</v>
      </c>
      <c r="GG64" s="156">
        <v>79</v>
      </c>
      <c r="GH64" s="162">
        <v>0.2</v>
      </c>
      <c r="GI64" s="158">
        <f t="shared" si="20"/>
        <v>0</v>
      </c>
      <c r="GJ64" s="157"/>
      <c r="GK64" s="156" t="s">
        <v>266</v>
      </c>
      <c r="GL64" s="156">
        <v>160</v>
      </c>
      <c r="GM64" s="156">
        <v>32</v>
      </c>
      <c r="GN64" s="156">
        <v>49</v>
      </c>
      <c r="GO64" s="156">
        <v>79</v>
      </c>
      <c r="GP64" s="162">
        <v>0.2</v>
      </c>
      <c r="GQ64" s="158">
        <f t="shared" si="21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2"/>
        <v>0</v>
      </c>
      <c r="GZ64" s="157"/>
      <c r="HA64" s="156" t="s">
        <v>266</v>
      </c>
      <c r="HB64" s="156">
        <v>160</v>
      </c>
      <c r="HC64" s="156">
        <v>32</v>
      </c>
      <c r="HD64" s="156">
        <v>49</v>
      </c>
      <c r="HE64" s="156">
        <v>79</v>
      </c>
      <c r="HF64" s="162">
        <v>0.2</v>
      </c>
      <c r="HG64" s="158">
        <f t="shared" si="23"/>
        <v>0</v>
      </c>
      <c r="HH64" s="157"/>
      <c r="HI64" s="157"/>
      <c r="HJ64" s="157"/>
      <c r="HK64" s="157"/>
      <c r="HL64" s="157"/>
      <c r="HM64" s="157"/>
      <c r="HN64" s="158"/>
      <c r="HO64" s="157"/>
      <c r="HP64" s="157"/>
      <c r="HQ64" s="157"/>
      <c r="HR64" s="157"/>
      <c r="HS64" s="157"/>
      <c r="HT64" s="157"/>
      <c r="HU64" s="157"/>
      <c r="HV64" s="157"/>
      <c r="HW64" s="157"/>
      <c r="HX64" s="157"/>
      <c r="HY64" s="157"/>
      <c r="HZ64" s="157"/>
      <c r="IA64" s="157"/>
      <c r="IB64" s="158"/>
      <c r="IC64" s="157"/>
      <c r="ID64" s="157"/>
      <c r="IE64" s="157"/>
      <c r="IF64" s="157"/>
      <c r="IG64" s="157"/>
      <c r="IH64" s="157"/>
      <c r="II64" s="157"/>
      <c r="IJ64" s="157"/>
      <c r="IK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4"/>
        <v>0.2</v>
      </c>
      <c r="IR64" s="158">
        <f t="shared" si="25"/>
        <v>0</v>
      </c>
      <c r="IS64" s="157"/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6"/>
        <v>0.2</v>
      </c>
      <c r="IZ64" s="158">
        <f t="shared" si="27"/>
        <v>0</v>
      </c>
      <c r="JA64" s="157"/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8"/>
        <v>0.2</v>
      </c>
      <c r="JH64" s="158">
        <f t="shared" si="29"/>
        <v>0</v>
      </c>
      <c r="JJ64" t="s">
        <v>266</v>
      </c>
      <c r="JK64">
        <v>160</v>
      </c>
      <c r="JL64">
        <v>32</v>
      </c>
      <c r="JM64">
        <v>49</v>
      </c>
      <c r="JN64">
        <v>79</v>
      </c>
      <c r="JO64" s="162">
        <f t="shared" si="30"/>
        <v>0.2</v>
      </c>
      <c r="JP64" s="158">
        <f t="shared" si="31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2"/>
        <v>0.2</v>
      </c>
      <c r="JX64" s="158">
        <f t="shared" si="33"/>
        <v>0</v>
      </c>
      <c r="JY64" s="158"/>
      <c r="JZ64" s="157" t="s">
        <v>266</v>
      </c>
      <c r="KA64" s="157">
        <v>160</v>
      </c>
      <c r="KB64" s="157">
        <v>32</v>
      </c>
      <c r="KC64" s="157">
        <v>49</v>
      </c>
      <c r="KD64" s="157">
        <v>79</v>
      </c>
      <c r="KE64" s="158">
        <f t="shared" si="34"/>
        <v>0.2</v>
      </c>
      <c r="KF64" s="158">
        <f t="shared" si="35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6"/>
        <v>0.2</v>
      </c>
      <c r="KN64" s="158">
        <f t="shared" si="37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8"/>
        <v>0.2</v>
      </c>
      <c r="KV64" s="158">
        <f t="shared" si="39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40"/>
        <v>0.2</v>
      </c>
      <c r="LD64" s="158">
        <f t="shared" si="41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2"/>
        <v>0.2</v>
      </c>
      <c r="LL64" s="158">
        <f t="shared" si="43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4"/>
        <v>0.2</v>
      </c>
      <c r="LT64" s="158">
        <f t="shared" si="45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6"/>
        <v>0.2</v>
      </c>
      <c r="MB64" s="158">
        <f t="shared" si="47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8"/>
        <v>0.2</v>
      </c>
      <c r="MJ64" s="158">
        <f t="shared" si="49"/>
        <v>0</v>
      </c>
      <c r="ML64" s="157" t="s">
        <v>266</v>
      </c>
      <c r="MM64" s="157">
        <v>160</v>
      </c>
      <c r="MN64" s="157">
        <v>32</v>
      </c>
      <c r="MO64" s="157">
        <v>47</v>
      </c>
      <c r="MP64" s="157">
        <v>81</v>
      </c>
      <c r="MQ64" s="158">
        <f t="shared" si="50"/>
        <v>0.2</v>
      </c>
      <c r="MR64" s="158">
        <f t="shared" si="51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2"/>
        <v>0.2</v>
      </c>
      <c r="MZ64" s="158">
        <f t="shared" si="53"/>
        <v>0</v>
      </c>
      <c r="NB64" s="157" t="s">
        <v>266</v>
      </c>
      <c r="NC64" s="157">
        <v>160</v>
      </c>
      <c r="ND64" s="157">
        <v>32</v>
      </c>
      <c r="NE64" s="157">
        <v>49</v>
      </c>
      <c r="NF64" s="157">
        <v>79</v>
      </c>
      <c r="NG64" s="158">
        <f t="shared" si="54"/>
        <v>0.2</v>
      </c>
      <c r="NH64" s="158">
        <f t="shared" si="55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6"/>
        <v>0.2</v>
      </c>
      <c r="NP64" s="158">
        <f t="shared" si="57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8"/>
        <v>0.2</v>
      </c>
      <c r="NX64" s="158">
        <f t="shared" si="59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60"/>
        <v>0.2</v>
      </c>
      <c r="OF64" s="158">
        <f t="shared" si="61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2"/>
        <v>0.2</v>
      </c>
      <c r="ON64" s="158">
        <f t="shared" si="63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4"/>
        <v>0.2</v>
      </c>
      <c r="OV64" s="158">
        <f t="shared" si="65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6"/>
        <v>0.2</v>
      </c>
      <c r="PD64" s="158">
        <f t="shared" si="67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8"/>
        <v>0.2</v>
      </c>
      <c r="PL64" s="158">
        <f t="shared" si="69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70"/>
        <v>0.2</v>
      </c>
      <c r="PT64" s="158">
        <f t="shared" si="71"/>
        <v>0</v>
      </c>
      <c r="PV64" s="157" t="s">
        <v>266</v>
      </c>
      <c r="PW64" s="157">
        <v>160</v>
      </c>
      <c r="PX64" s="157">
        <v>0</v>
      </c>
      <c r="PY64" s="157">
        <v>0</v>
      </c>
      <c r="PZ64" s="157">
        <v>160</v>
      </c>
      <c r="QA64" s="158">
        <v>0</v>
      </c>
      <c r="QB64" s="158"/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0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t="s">
        <v>106</v>
      </c>
      <c r="AP65">
        <v>52</v>
      </c>
      <c r="AQ65">
        <v>52</v>
      </c>
      <c r="AR65">
        <v>0</v>
      </c>
      <c r="AS65">
        <v>0</v>
      </c>
      <c r="AT65" s="108">
        <v>1</v>
      </c>
      <c r="AU65" s="4">
        <f t="shared" si="4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6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4">
        <f t="shared" si="7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f t="shared" si="72"/>
        <v>1</v>
      </c>
      <c r="CA65" s="4">
        <f t="shared" si="8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9"/>
        <v>0</v>
      </c>
      <c r="CJ65" s="4"/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2" t="s">
        <v>106</v>
      </c>
      <c r="EH65" s="2">
        <v>52</v>
      </c>
      <c r="EI65" s="2">
        <v>52</v>
      </c>
      <c r="EJ65" s="2">
        <v>0</v>
      </c>
      <c r="EK65" s="2">
        <v>0</v>
      </c>
      <c r="EL65" s="4">
        <f t="shared" si="73"/>
        <v>1</v>
      </c>
      <c r="EM65" s="4">
        <f t="shared" si="16"/>
        <v>0</v>
      </c>
      <c r="EO65" s="148" t="s">
        <v>106</v>
      </c>
      <c r="EP65" s="148">
        <v>52</v>
      </c>
      <c r="EQ65" s="148">
        <v>52</v>
      </c>
      <c r="ER65" s="148">
        <v>0</v>
      </c>
      <c r="ES65" s="148">
        <v>0</v>
      </c>
      <c r="ET65" s="149">
        <v>1</v>
      </c>
      <c r="EU65" s="149">
        <v>0</v>
      </c>
      <c r="EV65" s="147"/>
      <c r="EW65" s="147" t="s">
        <v>106</v>
      </c>
      <c r="EX65" s="147">
        <v>52</v>
      </c>
      <c r="EY65" s="147">
        <v>52</v>
      </c>
      <c r="EZ65" s="147">
        <v>0</v>
      </c>
      <c r="FA65" s="147">
        <v>0</v>
      </c>
      <c r="FB65" s="152">
        <v>1</v>
      </c>
      <c r="FC65" s="149">
        <v>0</v>
      </c>
      <c r="FD65" s="139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7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8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74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20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1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2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3"/>
        <v>0</v>
      </c>
      <c r="HH65" s="157"/>
      <c r="HI65" s="157"/>
      <c r="HJ65" s="157"/>
      <c r="HK65" s="157"/>
      <c r="HL65" s="157"/>
      <c r="HM65" s="157"/>
      <c r="HN65" s="158"/>
      <c r="HO65" s="157"/>
      <c r="HP65" s="157"/>
      <c r="HQ65" s="157"/>
      <c r="HR65" s="157"/>
      <c r="HS65" s="157"/>
      <c r="HT65" s="157"/>
      <c r="HU65" s="157"/>
      <c r="HV65" s="157"/>
      <c r="HW65" s="157"/>
      <c r="HX65" s="157"/>
      <c r="HY65" s="157"/>
      <c r="HZ65" s="157"/>
      <c r="IA65" s="157"/>
      <c r="IB65" s="158"/>
      <c r="IC65" s="157"/>
      <c r="ID65" s="157"/>
      <c r="IE65" s="157"/>
      <c r="IF65" s="157"/>
      <c r="IG65" s="157"/>
      <c r="IH65" s="157"/>
      <c r="II65" s="157"/>
      <c r="IJ65" s="157"/>
      <c r="IK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4"/>
        <v>1</v>
      </c>
      <c r="IR65" s="158">
        <f t="shared" si="25"/>
        <v>0</v>
      </c>
      <c r="IS65" s="157"/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6"/>
        <v>1</v>
      </c>
      <c r="IZ65" s="158">
        <f t="shared" si="27"/>
        <v>0</v>
      </c>
      <c r="JA65" s="157"/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8"/>
        <v>1</v>
      </c>
      <c r="JH65" s="158">
        <f t="shared" si="29"/>
        <v>0</v>
      </c>
      <c r="JJ65" t="s">
        <v>106</v>
      </c>
      <c r="JK65">
        <v>52</v>
      </c>
      <c r="JL65">
        <v>52</v>
      </c>
      <c r="JM65">
        <v>0</v>
      </c>
      <c r="JN65">
        <v>0</v>
      </c>
      <c r="JO65" s="162">
        <f t="shared" si="30"/>
        <v>1</v>
      </c>
      <c r="JP65" s="158">
        <f t="shared" si="31"/>
        <v>0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2"/>
        <v>1</v>
      </c>
      <c r="JX65" s="158">
        <f t="shared" si="33"/>
        <v>0</v>
      </c>
      <c r="JY65" s="158"/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4"/>
        <v>1</v>
      </c>
      <c r="KF65" s="158">
        <f t="shared" si="35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6"/>
        <v>1</v>
      </c>
      <c r="KN65" s="158">
        <f t="shared" si="37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8"/>
        <v>1</v>
      </c>
      <c r="KV65" s="158">
        <f t="shared" si="39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40"/>
        <v>1</v>
      </c>
      <c r="LD65" s="158">
        <f t="shared" si="41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2"/>
        <v>1</v>
      </c>
      <c r="LL65" s="158">
        <f t="shared" si="43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4"/>
        <v>1</v>
      </c>
      <c r="LT65" s="158">
        <f t="shared" si="45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6"/>
        <v>1</v>
      </c>
      <c r="MB65" s="158">
        <f t="shared" si="47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8"/>
        <v>1</v>
      </c>
      <c r="MJ65" s="158">
        <f t="shared" si="49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50"/>
        <v>1</v>
      </c>
      <c r="MR65" s="158">
        <f t="shared" si="51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2"/>
        <v>1</v>
      </c>
      <c r="MZ65" s="158">
        <f t="shared" si="53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4"/>
        <v>1</v>
      </c>
      <c r="NH65" s="158">
        <f t="shared" si="55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6"/>
        <v>1</v>
      </c>
      <c r="NP65" s="158">
        <f t="shared" si="57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8"/>
        <v>1</v>
      </c>
      <c r="NX65" s="158">
        <f t="shared" si="59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60"/>
        <v>1</v>
      </c>
      <c r="OF65" s="158">
        <f t="shared" si="61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2"/>
        <v>1</v>
      </c>
      <c r="ON65" s="158">
        <f t="shared" si="63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4"/>
        <v>1</v>
      </c>
      <c r="OV65" s="158">
        <f t="shared" si="65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6"/>
        <v>1</v>
      </c>
      <c r="PD65" s="158">
        <f t="shared" si="67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8"/>
        <v>1</v>
      </c>
      <c r="PL65" s="158">
        <f t="shared" si="69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70"/>
        <v>1</v>
      </c>
      <c r="PT65" s="158">
        <f t="shared" si="71"/>
        <v>0</v>
      </c>
      <c r="PV65" s="157" t="s">
        <v>106</v>
      </c>
      <c r="PW65" s="157">
        <v>52</v>
      </c>
      <c r="PX65" s="157">
        <v>0</v>
      </c>
      <c r="PY65" s="157">
        <v>0</v>
      </c>
      <c r="PZ65" s="157">
        <v>52</v>
      </c>
      <c r="QA65" s="158">
        <v>0</v>
      </c>
      <c r="QB65" s="158"/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0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t="s">
        <v>80</v>
      </c>
      <c r="AP66">
        <v>20</v>
      </c>
      <c r="AQ66">
        <v>20</v>
      </c>
      <c r="AR66">
        <v>0</v>
      </c>
      <c r="AS66">
        <v>0</v>
      </c>
      <c r="AT66" s="108">
        <v>1</v>
      </c>
      <c r="AU66" s="4">
        <f t="shared" si="4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6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4">
        <f t="shared" si="7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f t="shared" si="72"/>
        <v>1</v>
      </c>
      <c r="CA66" s="4">
        <f t="shared" si="8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9"/>
        <v>0</v>
      </c>
      <c r="CJ66" s="4"/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4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0</v>
      </c>
      <c r="EG66" s="2" t="s">
        <v>80</v>
      </c>
      <c r="EH66" s="2">
        <v>20</v>
      </c>
      <c r="EI66" s="2">
        <v>20</v>
      </c>
      <c r="EJ66" s="2">
        <v>0</v>
      </c>
      <c r="EK66" s="2">
        <v>0</v>
      </c>
      <c r="EL66" s="4">
        <f t="shared" si="73"/>
        <v>1</v>
      </c>
      <c r="EM66" s="4">
        <f t="shared" si="16"/>
        <v>0</v>
      </c>
      <c r="EO66" s="148" t="s">
        <v>80</v>
      </c>
      <c r="EP66" s="148">
        <v>20</v>
      </c>
      <c r="EQ66" s="148">
        <v>20</v>
      </c>
      <c r="ER66" s="148">
        <v>0</v>
      </c>
      <c r="ES66" s="148">
        <v>0</v>
      </c>
      <c r="ET66" s="149">
        <v>1</v>
      </c>
      <c r="EU66" s="149">
        <v>0</v>
      </c>
      <c r="EV66" s="147"/>
      <c r="EW66" s="147" t="s">
        <v>80</v>
      </c>
      <c r="EX66" s="147">
        <v>20</v>
      </c>
      <c r="EY66" s="147">
        <v>20</v>
      </c>
      <c r="EZ66" s="147">
        <v>0</v>
      </c>
      <c r="FA66" s="147">
        <v>0</v>
      </c>
      <c r="FB66" s="152">
        <v>1</v>
      </c>
      <c r="FC66" s="149">
        <v>0</v>
      </c>
      <c r="FD66" s="139"/>
      <c r="FE66" s="156" t="s">
        <v>80</v>
      </c>
      <c r="FF66" s="156">
        <v>20</v>
      </c>
      <c r="FG66" s="156">
        <v>20</v>
      </c>
      <c r="FH66" s="156">
        <v>0</v>
      </c>
      <c r="FI66" s="156">
        <v>0</v>
      </c>
      <c r="FJ66" s="162">
        <v>1</v>
      </c>
      <c r="FK66" s="158">
        <f t="shared" si="17"/>
        <v>0</v>
      </c>
      <c r="FL66" s="157"/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8"/>
        <v>0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74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20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1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2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3"/>
        <v>0</v>
      </c>
      <c r="HH66" s="157"/>
      <c r="HI66" s="157"/>
      <c r="HJ66" s="157"/>
      <c r="HK66" s="157"/>
      <c r="HL66" s="157"/>
      <c r="HM66" s="157"/>
      <c r="HN66" s="158"/>
      <c r="HO66" s="157"/>
      <c r="HP66" s="157"/>
      <c r="HQ66" s="157"/>
      <c r="HR66" s="157"/>
      <c r="HS66" s="157"/>
      <c r="HT66" s="157"/>
      <c r="HU66" s="157"/>
      <c r="HV66" s="157"/>
      <c r="HW66" s="157"/>
      <c r="HX66" s="157"/>
      <c r="HY66" s="157"/>
      <c r="HZ66" s="157"/>
      <c r="IA66" s="157"/>
      <c r="IB66" s="158"/>
      <c r="IC66" s="157"/>
      <c r="ID66" s="157"/>
      <c r="IE66" s="157"/>
      <c r="IF66" s="157"/>
      <c r="IG66" s="157"/>
      <c r="IH66" s="157"/>
      <c r="II66" s="157"/>
      <c r="IJ66" s="157"/>
      <c r="IK66" s="157"/>
      <c r="IL66" s="157" t="s">
        <v>80</v>
      </c>
      <c r="IM66" s="157">
        <v>20</v>
      </c>
      <c r="IN66" s="157">
        <v>19</v>
      </c>
      <c r="IO66" s="157">
        <v>1</v>
      </c>
      <c r="IP66" s="157">
        <v>0</v>
      </c>
      <c r="IQ66" s="158">
        <f t="shared" si="24"/>
        <v>0.95</v>
      </c>
      <c r="IR66" s="158">
        <f t="shared" si="25"/>
        <v>-5.0000000000000044E-2</v>
      </c>
      <c r="IS66" s="157"/>
      <c r="IT66" s="157" t="s">
        <v>80</v>
      </c>
      <c r="IU66" s="157">
        <v>20</v>
      </c>
      <c r="IV66" s="157">
        <v>19</v>
      </c>
      <c r="IW66" s="157">
        <v>1</v>
      </c>
      <c r="IX66" s="157">
        <v>0</v>
      </c>
      <c r="IY66" s="158">
        <f t="shared" si="26"/>
        <v>0.95</v>
      </c>
      <c r="IZ66" s="158">
        <f t="shared" si="27"/>
        <v>0</v>
      </c>
      <c r="JA66" s="157"/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8"/>
        <v>1</v>
      </c>
      <c r="JH66" s="158">
        <f t="shared" si="29"/>
        <v>5.0000000000000044E-2</v>
      </c>
      <c r="JJ66" t="s">
        <v>80</v>
      </c>
      <c r="JK66">
        <v>20</v>
      </c>
      <c r="JL66">
        <v>20</v>
      </c>
      <c r="JM66">
        <v>0</v>
      </c>
      <c r="JN66">
        <v>0</v>
      </c>
      <c r="JO66" s="162">
        <f t="shared" si="30"/>
        <v>1</v>
      </c>
      <c r="JP66" s="158">
        <f t="shared" si="31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2"/>
        <v>1</v>
      </c>
      <c r="JX66" s="158">
        <f t="shared" si="33"/>
        <v>0</v>
      </c>
      <c r="JY66" s="158"/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4"/>
        <v>1</v>
      </c>
      <c r="KF66" s="158">
        <f t="shared" si="35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6"/>
        <v>1</v>
      </c>
      <c r="KN66" s="158">
        <f t="shared" si="37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8"/>
        <v>1</v>
      </c>
      <c r="KV66" s="158">
        <f t="shared" si="39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40"/>
        <v>1</v>
      </c>
      <c r="LD66" s="158">
        <f t="shared" si="41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2"/>
        <v>1</v>
      </c>
      <c r="LL66" s="158">
        <f t="shared" si="43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4"/>
        <v>1</v>
      </c>
      <c r="LT66" s="158">
        <f t="shared" si="45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6"/>
        <v>1</v>
      </c>
      <c r="MB66" s="158">
        <f t="shared" si="47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8"/>
        <v>1</v>
      </c>
      <c r="MJ66" s="158">
        <f t="shared" si="49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50"/>
        <v>1</v>
      </c>
      <c r="MR66" s="158">
        <f t="shared" si="51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2"/>
        <v>1</v>
      </c>
      <c r="MZ66" s="158">
        <f t="shared" si="53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4"/>
        <v>1</v>
      </c>
      <c r="NH66" s="158">
        <f t="shared" si="55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6"/>
        <v>1</v>
      </c>
      <c r="NP66" s="158">
        <f t="shared" si="57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8"/>
        <v>1</v>
      </c>
      <c r="NX66" s="158">
        <f t="shared" si="59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60"/>
        <v>1</v>
      </c>
      <c r="OF66" s="158">
        <f t="shared" si="61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2"/>
        <v>1</v>
      </c>
      <c r="ON66" s="158">
        <f t="shared" si="63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4"/>
        <v>1</v>
      </c>
      <c r="OV66" s="158">
        <f t="shared" si="65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6"/>
        <v>1</v>
      </c>
      <c r="PD66" s="158">
        <f t="shared" si="67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8"/>
        <v>1</v>
      </c>
      <c r="PL66" s="158">
        <f t="shared" si="69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70"/>
        <v>1</v>
      </c>
      <c r="PT66" s="158">
        <f t="shared" si="71"/>
        <v>0</v>
      </c>
      <c r="PV66" s="157" t="s">
        <v>80</v>
      </c>
      <c r="PW66" s="157">
        <v>20</v>
      </c>
      <c r="PX66" s="157">
        <v>0</v>
      </c>
      <c r="PY66" s="157">
        <v>0</v>
      </c>
      <c r="PZ66" s="157">
        <v>20</v>
      </c>
      <c r="QA66" s="158">
        <v>0</v>
      </c>
      <c r="QB66" s="158"/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0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t="s">
        <v>85</v>
      </c>
      <c r="AP67">
        <v>3</v>
      </c>
      <c r="AQ67">
        <v>3</v>
      </c>
      <c r="AR67">
        <v>0</v>
      </c>
      <c r="AS67">
        <v>0</v>
      </c>
      <c r="AT67" s="108">
        <v>1</v>
      </c>
      <c r="AU67" s="4">
        <f t="shared" si="4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6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v>1</v>
      </c>
      <c r="BS67" s="4">
        <f t="shared" si="7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f t="shared" si="72"/>
        <v>1</v>
      </c>
      <c r="CA67" s="4">
        <f t="shared" si="8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9"/>
        <v>0</v>
      </c>
      <c r="CJ67" s="4"/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si="13"/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4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0</v>
      </c>
      <c r="EG67" s="2" t="s">
        <v>85</v>
      </c>
      <c r="EH67" s="2">
        <v>3</v>
      </c>
      <c r="EI67" s="2">
        <v>3</v>
      </c>
      <c r="EJ67" s="2">
        <v>0</v>
      </c>
      <c r="EK67" s="2">
        <v>0</v>
      </c>
      <c r="EL67" s="4">
        <f t="shared" si="73"/>
        <v>1</v>
      </c>
      <c r="EM67" s="4">
        <f t="shared" si="16"/>
        <v>0</v>
      </c>
      <c r="EO67" s="148" t="s">
        <v>85</v>
      </c>
      <c r="EP67" s="148">
        <v>3</v>
      </c>
      <c r="EQ67" s="148">
        <v>3</v>
      </c>
      <c r="ER67" s="148">
        <v>0</v>
      </c>
      <c r="ES67" s="148">
        <v>0</v>
      </c>
      <c r="ET67" s="149">
        <v>1</v>
      </c>
      <c r="EU67" s="149">
        <v>0</v>
      </c>
      <c r="EV67" s="147"/>
      <c r="EW67" s="147" t="s">
        <v>85</v>
      </c>
      <c r="EX67" s="147">
        <v>3</v>
      </c>
      <c r="EY67" s="147">
        <v>3</v>
      </c>
      <c r="EZ67" s="147">
        <v>0</v>
      </c>
      <c r="FA67" s="147">
        <v>0</v>
      </c>
      <c r="FB67" s="152">
        <v>1</v>
      </c>
      <c r="FC67" s="149">
        <v>0</v>
      </c>
      <c r="FD67" s="139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7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8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74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20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1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2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3"/>
        <v>0</v>
      </c>
      <c r="HH67" s="157"/>
      <c r="HI67" s="157"/>
      <c r="HJ67" s="157"/>
      <c r="HK67" s="157"/>
      <c r="HL67" s="157"/>
      <c r="HM67" s="157"/>
      <c r="HN67" s="158"/>
      <c r="HO67" s="157"/>
      <c r="HP67" s="157"/>
      <c r="HQ67" s="157"/>
      <c r="HR67" s="157"/>
      <c r="HS67" s="157"/>
      <c r="HT67" s="157"/>
      <c r="HU67" s="157"/>
      <c r="HV67" s="157"/>
      <c r="HW67" s="157"/>
      <c r="HX67" s="157"/>
      <c r="HY67" s="157"/>
      <c r="HZ67" s="157"/>
      <c r="IA67" s="157"/>
      <c r="IB67" s="158"/>
      <c r="IC67" s="157"/>
      <c r="ID67" s="157"/>
      <c r="IE67" s="157"/>
      <c r="IF67" s="157"/>
      <c r="IG67" s="157"/>
      <c r="IH67" s="157"/>
      <c r="II67" s="157"/>
      <c r="IJ67" s="157"/>
      <c r="IK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4"/>
        <v>1</v>
      </c>
      <c r="IR67" s="158">
        <f t="shared" si="25"/>
        <v>0</v>
      </c>
      <c r="IS67" s="157"/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6"/>
        <v>1</v>
      </c>
      <c r="IZ67" s="158">
        <f t="shared" si="27"/>
        <v>0</v>
      </c>
      <c r="JA67" s="157"/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8"/>
        <v>1</v>
      </c>
      <c r="JH67" s="158">
        <f t="shared" si="29"/>
        <v>0</v>
      </c>
      <c r="JJ67" t="s">
        <v>85</v>
      </c>
      <c r="JK67">
        <v>3</v>
      </c>
      <c r="JL67">
        <v>3</v>
      </c>
      <c r="JM67">
        <v>0</v>
      </c>
      <c r="JN67">
        <v>0</v>
      </c>
      <c r="JO67" s="162">
        <f t="shared" si="30"/>
        <v>1</v>
      </c>
      <c r="JP67" s="158">
        <f t="shared" si="31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2"/>
        <v>1</v>
      </c>
      <c r="JX67" s="158">
        <f t="shared" si="33"/>
        <v>0</v>
      </c>
      <c r="JY67" s="158"/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4"/>
        <v>1</v>
      </c>
      <c r="KF67" s="158">
        <f t="shared" si="35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6"/>
        <v>1</v>
      </c>
      <c r="KN67" s="158">
        <f t="shared" si="37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8"/>
        <v>1</v>
      </c>
      <c r="KV67" s="158">
        <f t="shared" si="39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40"/>
        <v>1</v>
      </c>
      <c r="LD67" s="158">
        <f t="shared" si="41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2"/>
        <v>1</v>
      </c>
      <c r="LL67" s="158">
        <f t="shared" si="43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4"/>
        <v>1</v>
      </c>
      <c r="LT67" s="158">
        <f t="shared" si="45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6"/>
        <v>1</v>
      </c>
      <c r="MB67" s="158">
        <f t="shared" si="47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8"/>
        <v>1</v>
      </c>
      <c r="MJ67" s="158">
        <f t="shared" si="49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50"/>
        <v>1</v>
      </c>
      <c r="MR67" s="158">
        <f t="shared" si="51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2"/>
        <v>1</v>
      </c>
      <c r="MZ67" s="158">
        <f t="shared" si="53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4"/>
        <v>1</v>
      </c>
      <c r="NH67" s="158">
        <f t="shared" si="55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6"/>
        <v>1</v>
      </c>
      <c r="NP67" s="158">
        <f t="shared" si="57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8"/>
        <v>1</v>
      </c>
      <c r="NX67" s="158">
        <f t="shared" si="59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60"/>
        <v>1</v>
      </c>
      <c r="OF67" s="158">
        <f t="shared" si="61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2"/>
        <v>1</v>
      </c>
      <c r="ON67" s="158">
        <f t="shared" si="63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4"/>
        <v>1</v>
      </c>
      <c r="OV67" s="158">
        <f t="shared" si="65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6"/>
        <v>1</v>
      </c>
      <c r="PD67" s="158">
        <f t="shared" si="67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8"/>
        <v>1</v>
      </c>
      <c r="PL67" s="158">
        <f t="shared" si="69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70"/>
        <v>1</v>
      </c>
      <c r="PT67" s="158">
        <f t="shared" si="71"/>
        <v>0</v>
      </c>
      <c r="PV67" s="157" t="s">
        <v>85</v>
      </c>
      <c r="PW67" s="157">
        <v>3</v>
      </c>
      <c r="PX67" s="157">
        <v>0</v>
      </c>
      <c r="PY67" s="157">
        <v>0</v>
      </c>
      <c r="PZ67" s="157">
        <v>3</v>
      </c>
      <c r="QA67" s="158">
        <v>0</v>
      </c>
      <c r="QB67" s="158"/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5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6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7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8">AL68-AD68</f>
        <v>0</v>
      </c>
      <c r="AO68" t="s">
        <v>108</v>
      </c>
      <c r="AP68">
        <v>4</v>
      </c>
      <c r="AQ68">
        <v>4</v>
      </c>
      <c r="AR68">
        <v>0</v>
      </c>
      <c r="AS68">
        <v>0</v>
      </c>
      <c r="AT68" s="108">
        <v>1</v>
      </c>
      <c r="AU68" s="4">
        <f t="shared" ref="AU68:AU73" si="79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0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1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4">
        <f t="shared" ref="BS68:BS73" si="82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f t="shared" ref="BZ68:BZ74" si="83">BW68/BV68</f>
        <v>1</v>
      </c>
      <c r="CA68" s="4">
        <f t="shared" ref="CA68:CA73" si="84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5">CH68-BZ68</f>
        <v>0</v>
      </c>
      <c r="CJ68" s="4"/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6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7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8">DF68-CX68</f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9">DN68-DF68</f>
        <v>0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90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91">ED68-DV68</f>
        <v>0</v>
      </c>
      <c r="EG68" s="2" t="s">
        <v>108</v>
      </c>
      <c r="EH68" s="2">
        <v>4</v>
      </c>
      <c r="EI68" s="2">
        <v>4</v>
      </c>
      <c r="EJ68" s="2">
        <v>0</v>
      </c>
      <c r="EK68" s="2">
        <v>0</v>
      </c>
      <c r="EL68" s="4">
        <f t="shared" ref="EL68:EL74" si="92">EI68/EH68</f>
        <v>1</v>
      </c>
      <c r="EM68" s="4">
        <f t="shared" ref="EM68:EM73" si="93">EL68-ED68</f>
        <v>0</v>
      </c>
      <c r="EO68" s="148" t="s">
        <v>108</v>
      </c>
      <c r="EP68" s="148">
        <v>4</v>
      </c>
      <c r="EQ68" s="148">
        <v>4</v>
      </c>
      <c r="ER68" s="148">
        <v>0</v>
      </c>
      <c r="ES68" s="148">
        <v>0</v>
      </c>
      <c r="ET68" s="149">
        <v>1</v>
      </c>
      <c r="EU68" s="149">
        <v>0</v>
      </c>
      <c r="EV68" s="147"/>
      <c r="EW68" s="147" t="s">
        <v>108</v>
      </c>
      <c r="EX68" s="147">
        <v>4</v>
      </c>
      <c r="EY68" s="147">
        <v>4</v>
      </c>
      <c r="EZ68" s="147">
        <v>0</v>
      </c>
      <c r="FA68" s="147">
        <v>0</v>
      </c>
      <c r="FB68" s="152">
        <v>1</v>
      </c>
      <c r="FC68" s="149">
        <v>0</v>
      </c>
      <c r="FD68" s="139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4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5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si="74"/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N68" s="158"/>
      <c r="HO68" s="157"/>
      <c r="HP68" s="157"/>
      <c r="HQ68" s="157"/>
      <c r="HR68" s="157"/>
      <c r="HS68" s="157"/>
      <c r="HT68" s="157"/>
      <c r="HU68" s="157"/>
      <c r="HV68" s="157"/>
      <c r="HW68" s="157"/>
      <c r="HX68" s="157"/>
      <c r="HY68" s="157"/>
      <c r="HZ68" s="157"/>
      <c r="IA68" s="157"/>
      <c r="IB68" s="158"/>
      <c r="IC68" s="157"/>
      <c r="ID68" s="157"/>
      <c r="IE68" s="157"/>
      <c r="IF68" s="157"/>
      <c r="IG68" s="157"/>
      <c r="IH68" s="157"/>
      <c r="II68" s="157"/>
      <c r="IJ68" s="157"/>
      <c r="IK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S68" s="157"/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A68" s="157"/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t="s">
        <v>108</v>
      </c>
      <c r="JK68">
        <v>4</v>
      </c>
      <c r="JL68">
        <v>4</v>
      </c>
      <c r="JM68">
        <v>0</v>
      </c>
      <c r="JN68">
        <v>0</v>
      </c>
      <c r="JO68" s="162">
        <f t="shared" ref="JO68:JO73" si="106">JL68/JK68</f>
        <v>1</v>
      </c>
      <c r="JP68" s="158">
        <f t="shared" ref="JP68:JP73" si="107">JO68-JG68</f>
        <v>0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4" si="108">JT68/JS68</f>
        <v>1</v>
      </c>
      <c r="JX68" s="158">
        <f t="shared" ref="JX68:JX73" si="109">JW68-JO68</f>
        <v>0</v>
      </c>
      <c r="JY68" s="158"/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10">KB68/KA68</f>
        <v>1</v>
      </c>
      <c r="KF68" s="158">
        <f t="shared" ref="KF68:KF73" si="111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2">KJ68/KI68</f>
        <v>1</v>
      </c>
      <c r="KN68" s="158">
        <f t="shared" ref="KN68:KN73" si="113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4">KR68/KQ68</f>
        <v>1</v>
      </c>
      <c r="KV68" s="158">
        <f t="shared" ref="KV68:KV73" si="115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6">KZ68/KY68</f>
        <v>1</v>
      </c>
      <c r="LD68" s="158">
        <f t="shared" ref="LD68:LD73" si="117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8">LH68/LG68</f>
        <v>1</v>
      </c>
      <c r="LL68" s="158">
        <f t="shared" ref="LL68:LL73" si="119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20">LP68/LO68</f>
        <v>1</v>
      </c>
      <c r="LT68" s="158">
        <f t="shared" ref="LT68:LT73" si="121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2">LX68/LW68</f>
        <v>1</v>
      </c>
      <c r="MB68" s="158">
        <f t="shared" ref="MB68:MB73" si="123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4">MF68/ME68</f>
        <v>1</v>
      </c>
      <c r="MJ68" s="158">
        <f t="shared" ref="MJ68:MJ73" si="125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6">MN68/MM68</f>
        <v>1</v>
      </c>
      <c r="MR68" s="158">
        <f t="shared" ref="MR68:MR73" si="127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8">MV68/MU68</f>
        <v>1</v>
      </c>
      <c r="MZ68" s="158">
        <f t="shared" ref="MZ68:MZ73" si="129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30">ND68/NC68</f>
        <v>1</v>
      </c>
      <c r="NH68" s="158">
        <f t="shared" ref="NH68:NH73" si="131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2">NL68/NK68</f>
        <v>1</v>
      </c>
      <c r="NP68" s="158">
        <f t="shared" ref="NP68:NP73" si="133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4">NT68/NS68</f>
        <v>1</v>
      </c>
      <c r="NX68" s="158">
        <f t="shared" ref="NX68:NX73" si="135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6">OB68/OA68</f>
        <v>1</v>
      </c>
      <c r="OF68" s="158">
        <f t="shared" ref="OF68:OF73" si="137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8">OJ68/OI68</f>
        <v>1</v>
      </c>
      <c r="ON68" s="158">
        <f t="shared" ref="ON68:ON73" si="139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40">OR68/OQ68</f>
        <v>1</v>
      </c>
      <c r="OV68" s="158">
        <f t="shared" ref="OV68:OV73" si="141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2">OZ68/OY68</f>
        <v>1</v>
      </c>
      <c r="PD68" s="158">
        <f t="shared" ref="PD68:PD73" si="143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4">PH68/PG68</f>
        <v>1</v>
      </c>
      <c r="PL68" s="158">
        <f t="shared" ref="PL68:PL73" si="145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6">PP68/PO68</f>
        <v>1</v>
      </c>
      <c r="PT68" s="158">
        <f t="shared" ref="PT68:PT73" si="147">PS68-PK68</f>
        <v>0</v>
      </c>
      <c r="PV68" s="157" t="s">
        <v>108</v>
      </c>
      <c r="PW68" s="157">
        <v>4</v>
      </c>
      <c r="PX68" s="157">
        <v>0</v>
      </c>
      <c r="PY68" s="157">
        <v>0</v>
      </c>
      <c r="PZ68" s="157">
        <v>4</v>
      </c>
      <c r="QA68" s="158">
        <v>0</v>
      </c>
      <c r="QB68" s="158"/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5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6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7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8"/>
        <v>0</v>
      </c>
      <c r="AO69" t="s">
        <v>81</v>
      </c>
      <c r="AP69">
        <v>92</v>
      </c>
      <c r="AQ69">
        <v>76</v>
      </c>
      <c r="AR69">
        <v>10</v>
      </c>
      <c r="AS69">
        <v>6</v>
      </c>
      <c r="AT69" s="108">
        <v>0.83</v>
      </c>
      <c r="AU69" s="4">
        <f t="shared" si="79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0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1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4">
        <f t="shared" si="82"/>
        <v>0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f t="shared" si="83"/>
        <v>0.82608695652173914</v>
      </c>
      <c r="CA69" s="4">
        <f t="shared" si="84"/>
        <v>-3.9130434782608248E-3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5"/>
        <v>3.9130434782608248E-3</v>
      </c>
      <c r="CJ69" s="4"/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6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7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8"/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9"/>
        <v>0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90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91"/>
        <v>0</v>
      </c>
      <c r="EG69" s="2" t="s">
        <v>81</v>
      </c>
      <c r="EH69" s="2">
        <v>92</v>
      </c>
      <c r="EI69" s="2">
        <v>76</v>
      </c>
      <c r="EJ69" s="2">
        <v>10</v>
      </c>
      <c r="EK69" s="2">
        <v>6</v>
      </c>
      <c r="EL69" s="4">
        <f t="shared" si="92"/>
        <v>0.82608695652173914</v>
      </c>
      <c r="EM69" s="4">
        <f t="shared" si="93"/>
        <v>-3.9130434782608248E-3</v>
      </c>
      <c r="EO69" s="148" t="s">
        <v>81</v>
      </c>
      <c r="EP69" s="148">
        <v>92</v>
      </c>
      <c r="EQ69" s="148">
        <v>76</v>
      </c>
      <c r="ER69" s="148">
        <v>10</v>
      </c>
      <c r="ES69" s="148">
        <v>6</v>
      </c>
      <c r="ET69" s="149">
        <v>0.83</v>
      </c>
      <c r="EU69" s="149">
        <v>0</v>
      </c>
      <c r="EV69" s="147"/>
      <c r="EW69" s="147" t="s">
        <v>81</v>
      </c>
      <c r="EX69" s="147">
        <v>92</v>
      </c>
      <c r="EY69" s="147">
        <v>76</v>
      </c>
      <c r="EZ69" s="147">
        <v>10</v>
      </c>
      <c r="FA69" s="147">
        <v>6</v>
      </c>
      <c r="FB69" s="152">
        <v>0.83</v>
      </c>
      <c r="FC69" s="149">
        <v>0</v>
      </c>
      <c r="FD69" s="139"/>
      <c r="FE69" s="156" t="s">
        <v>81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4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5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74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N69" s="158"/>
      <c r="HO69" s="157"/>
      <c r="HP69" s="157"/>
      <c r="HQ69" s="157"/>
      <c r="HR69" s="157"/>
      <c r="HS69" s="157"/>
      <c r="HT69" s="157"/>
      <c r="HU69" s="157"/>
      <c r="HV69" s="157"/>
      <c r="HW69" s="157"/>
      <c r="HX69" s="157"/>
      <c r="HY69" s="157"/>
      <c r="HZ69" s="157"/>
      <c r="IA69" s="157"/>
      <c r="IB69" s="158"/>
      <c r="IC69" s="157"/>
      <c r="ID69" s="157"/>
      <c r="IE69" s="157"/>
      <c r="IF69" s="157"/>
      <c r="IG69" s="157"/>
      <c r="IH69" s="157"/>
      <c r="II69" s="157"/>
      <c r="IJ69" s="157"/>
      <c r="IK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S69" s="157"/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A69" s="157"/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t="s">
        <v>267</v>
      </c>
      <c r="JK69">
        <v>92</v>
      </c>
      <c r="JL69">
        <v>76</v>
      </c>
      <c r="JM69">
        <v>10</v>
      </c>
      <c r="JN69">
        <v>6</v>
      </c>
      <c r="JO69" s="162">
        <f t="shared" si="106"/>
        <v>0.82608695652173914</v>
      </c>
      <c r="JP69" s="158">
        <f t="shared" si="107"/>
        <v>0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8"/>
        <v>0.82608695652173914</v>
      </c>
      <c r="JX69" s="158">
        <f t="shared" si="109"/>
        <v>0</v>
      </c>
      <c r="JY69" s="158"/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10"/>
        <v>0.82608695652173914</v>
      </c>
      <c r="KF69" s="158">
        <f t="shared" si="111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2"/>
        <v>0.82608695652173914</v>
      </c>
      <c r="KN69" s="158">
        <f t="shared" si="113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4"/>
        <v>0.82608695652173914</v>
      </c>
      <c r="KV69" s="158">
        <f t="shared" si="115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6"/>
        <v>0.82608695652173914</v>
      </c>
      <c r="LD69" s="158">
        <f t="shared" si="117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8"/>
        <v>0.82608695652173914</v>
      </c>
      <c r="LL69" s="158">
        <f t="shared" si="119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20"/>
        <v>0.82608695652173914</v>
      </c>
      <c r="LT69" s="158">
        <f t="shared" si="121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2"/>
        <v>0.82608695652173914</v>
      </c>
      <c r="MB69" s="158">
        <f t="shared" si="123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4"/>
        <v>0.82608695652173914</v>
      </c>
      <c r="MJ69" s="158">
        <f t="shared" si="125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6"/>
        <v>0.82608695652173914</v>
      </c>
      <c r="MR69" s="158">
        <f t="shared" si="127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8"/>
        <v>0.82608695652173914</v>
      </c>
      <c r="MZ69" s="158">
        <f t="shared" si="129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30"/>
        <v>0.82608695652173914</v>
      </c>
      <c r="NH69" s="158">
        <f t="shared" si="131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2"/>
        <v>0.82608695652173914</v>
      </c>
      <c r="NP69" s="158">
        <f t="shared" si="133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4"/>
        <v>0.82608695652173914</v>
      </c>
      <c r="NX69" s="158">
        <f t="shared" si="135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6"/>
        <v>0.82608695652173914</v>
      </c>
      <c r="OF69" s="158">
        <f t="shared" si="137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8"/>
        <v>0.82608695652173914</v>
      </c>
      <c r="ON69" s="158">
        <f t="shared" si="139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40"/>
        <v>0.82608695652173914</v>
      </c>
      <c r="OV69" s="158">
        <f t="shared" si="141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2"/>
        <v>0.82608695652173914</v>
      </c>
      <c r="PD69" s="158">
        <f t="shared" si="143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4"/>
        <v>0.82608695652173914</v>
      </c>
      <c r="PL69" s="158">
        <f t="shared" si="145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6"/>
        <v>0.83695652173913049</v>
      </c>
      <c r="PT69" s="158">
        <f t="shared" si="147"/>
        <v>1.0869565217391353E-2</v>
      </c>
      <c r="PV69" s="157" t="s">
        <v>267</v>
      </c>
      <c r="PW69" s="157">
        <v>92</v>
      </c>
      <c r="PX69" s="157">
        <v>0</v>
      </c>
      <c r="PY69" s="157">
        <v>0</v>
      </c>
      <c r="PZ69" s="157">
        <v>92</v>
      </c>
      <c r="QA69" s="158">
        <v>0</v>
      </c>
      <c r="QB69" s="158"/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5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6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7"/>
        <v>0</v>
      </c>
      <c r="AM70" s="4"/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9"/>
        <v>0.46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0"/>
        <v>0</v>
      </c>
      <c r="BE70" s="2" t="s">
        <v>82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4">
        <f t="shared" si="81"/>
        <v>1.9999999999999962E-2</v>
      </c>
      <c r="BM70" s="2" t="s">
        <v>82</v>
      </c>
      <c r="BN70" s="2">
        <v>71</v>
      </c>
      <c r="BO70" s="2">
        <v>34</v>
      </c>
      <c r="BP70" s="2">
        <v>9</v>
      </c>
      <c r="BQ70" s="2">
        <v>28</v>
      </c>
      <c r="BR70" s="4">
        <v>0.48</v>
      </c>
      <c r="BS70" s="4">
        <f t="shared" si="82"/>
        <v>0</v>
      </c>
      <c r="BU70" s="2" t="s">
        <v>82</v>
      </c>
      <c r="BV70" s="2">
        <v>71</v>
      </c>
      <c r="BW70" s="2">
        <v>34</v>
      </c>
      <c r="BX70" s="2">
        <v>9</v>
      </c>
      <c r="BY70" s="2">
        <v>28</v>
      </c>
      <c r="BZ70" s="4">
        <f t="shared" si="83"/>
        <v>0.47887323943661969</v>
      </c>
      <c r="CA70" s="4">
        <f t="shared" si="84"/>
        <v>-1.1267605633802913E-3</v>
      </c>
      <c r="CC70" s="2" t="s">
        <v>82</v>
      </c>
      <c r="CD70" s="2">
        <v>71</v>
      </c>
      <c r="CE70" s="2">
        <v>34</v>
      </c>
      <c r="CF70" s="2">
        <v>9</v>
      </c>
      <c r="CG70" s="2">
        <v>28</v>
      </c>
      <c r="CH70" s="4">
        <v>0.48</v>
      </c>
      <c r="CI70" s="4">
        <f t="shared" si="85"/>
        <v>1.1267605633802913E-3</v>
      </c>
      <c r="CJ70" s="4"/>
      <c r="CK70" s="2" t="s">
        <v>82</v>
      </c>
      <c r="CL70" s="2">
        <v>71</v>
      </c>
      <c r="CM70" s="2">
        <v>34</v>
      </c>
      <c r="CN70" s="2">
        <v>9</v>
      </c>
      <c r="CO70" s="2">
        <v>28</v>
      </c>
      <c r="CP70" s="4">
        <v>0.48</v>
      </c>
      <c r="CQ70" s="4">
        <f t="shared" si="86"/>
        <v>0</v>
      </c>
      <c r="CS70" s="2" t="s">
        <v>82</v>
      </c>
      <c r="CT70" s="2">
        <v>71</v>
      </c>
      <c r="CU70" s="2">
        <v>34</v>
      </c>
      <c r="CV70" s="2">
        <v>9</v>
      </c>
      <c r="CW70" s="2">
        <v>28</v>
      </c>
      <c r="CX70" s="4">
        <v>0.48</v>
      </c>
      <c r="CY70" s="4">
        <f t="shared" si="87"/>
        <v>0</v>
      </c>
      <c r="DA70" s="2" t="s">
        <v>82</v>
      </c>
      <c r="DB70" s="2">
        <v>71</v>
      </c>
      <c r="DC70" s="2">
        <v>33</v>
      </c>
      <c r="DD70" s="7">
        <v>10</v>
      </c>
      <c r="DE70" s="2">
        <v>28</v>
      </c>
      <c r="DF70" s="4">
        <v>0.46</v>
      </c>
      <c r="DG70" s="4">
        <f t="shared" si="88"/>
        <v>-1.9999999999999962E-2</v>
      </c>
      <c r="DH70" s="2" t="s">
        <v>204</v>
      </c>
      <c r="DI70" s="2" t="s">
        <v>82</v>
      </c>
      <c r="DJ70" s="2">
        <v>71</v>
      </c>
      <c r="DK70" s="2">
        <v>34</v>
      </c>
      <c r="DL70" s="2">
        <v>9</v>
      </c>
      <c r="DM70" s="2">
        <v>28</v>
      </c>
      <c r="DN70" s="4">
        <v>0.48</v>
      </c>
      <c r="DO70" s="4">
        <f t="shared" si="89"/>
        <v>1.9999999999999962E-2</v>
      </c>
      <c r="DQ70" s="2" t="s">
        <v>82</v>
      </c>
      <c r="DR70" s="2">
        <v>71</v>
      </c>
      <c r="DS70" s="2">
        <v>34</v>
      </c>
      <c r="DT70" s="2">
        <v>9</v>
      </c>
      <c r="DU70" s="2">
        <v>28</v>
      </c>
      <c r="DV70" s="4">
        <v>0.48</v>
      </c>
      <c r="DW70" s="4">
        <f t="shared" si="90"/>
        <v>0</v>
      </c>
      <c r="DY70" s="2" t="s">
        <v>82</v>
      </c>
      <c r="DZ70" s="2">
        <v>71</v>
      </c>
      <c r="EA70" s="2">
        <v>34</v>
      </c>
      <c r="EB70" s="2">
        <v>9</v>
      </c>
      <c r="EC70" s="2">
        <v>28</v>
      </c>
      <c r="ED70" s="4">
        <v>0.48</v>
      </c>
      <c r="EE70" s="4">
        <f t="shared" si="91"/>
        <v>0</v>
      </c>
      <c r="EG70" s="2" t="s">
        <v>82</v>
      </c>
      <c r="EH70" s="2">
        <v>71</v>
      </c>
      <c r="EI70" s="2">
        <v>33</v>
      </c>
      <c r="EJ70" s="2">
        <v>10</v>
      </c>
      <c r="EK70" s="2">
        <v>28</v>
      </c>
      <c r="EL70" s="4">
        <f t="shared" si="92"/>
        <v>0.46478873239436619</v>
      </c>
      <c r="EM70" s="4">
        <f t="shared" si="93"/>
        <v>-1.5211267605633794E-2</v>
      </c>
      <c r="EN70" s="2" t="s">
        <v>119</v>
      </c>
      <c r="EO70" s="148" t="s">
        <v>82</v>
      </c>
      <c r="EP70" s="148">
        <v>71</v>
      </c>
      <c r="EQ70" s="148">
        <v>34</v>
      </c>
      <c r="ER70" s="148">
        <v>9</v>
      </c>
      <c r="ES70" s="148">
        <v>28</v>
      </c>
      <c r="ET70" s="149">
        <v>0.48</v>
      </c>
      <c r="EU70" s="149">
        <v>0</v>
      </c>
      <c r="EV70" s="147"/>
      <c r="EW70" s="147" t="s">
        <v>82</v>
      </c>
      <c r="EX70" s="147">
        <v>71</v>
      </c>
      <c r="EY70" s="147">
        <v>34</v>
      </c>
      <c r="EZ70" s="147">
        <v>9</v>
      </c>
      <c r="FA70" s="147">
        <v>28</v>
      </c>
      <c r="FB70" s="152">
        <v>0.48</v>
      </c>
      <c r="FC70" s="149">
        <v>0</v>
      </c>
      <c r="FD70" s="139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4"/>
        <v>-1.9999999999999962E-2</v>
      </c>
      <c r="FL70" s="157" t="s">
        <v>119</v>
      </c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5"/>
        <v>0</v>
      </c>
      <c r="FT70" s="157"/>
      <c r="FU70" s="156" t="s">
        <v>82</v>
      </c>
      <c r="FV70" s="156">
        <v>71</v>
      </c>
      <c r="FW70" s="156">
        <v>34</v>
      </c>
      <c r="FX70" s="156">
        <v>9</v>
      </c>
      <c r="FY70" s="156">
        <v>28</v>
      </c>
      <c r="FZ70" s="162">
        <v>0.48</v>
      </c>
      <c r="GA70" s="158">
        <f t="shared" si="74"/>
        <v>1.9999999999999962E-2</v>
      </c>
      <c r="GB70" s="157"/>
      <c r="GC70" s="156" t="s">
        <v>82</v>
      </c>
      <c r="GD70" s="156">
        <v>71</v>
      </c>
      <c r="GE70" s="156">
        <v>34</v>
      </c>
      <c r="GF70" s="156">
        <v>9</v>
      </c>
      <c r="GG70" s="156">
        <v>28</v>
      </c>
      <c r="GH70" s="162">
        <v>0.48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34</v>
      </c>
      <c r="GN70" s="156">
        <v>9</v>
      </c>
      <c r="GO70" s="156">
        <v>28</v>
      </c>
      <c r="GP70" s="162">
        <v>0.48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34</v>
      </c>
      <c r="GV70" s="156">
        <v>9</v>
      </c>
      <c r="GW70" s="156">
        <v>28</v>
      </c>
      <c r="GX70" s="162">
        <v>0.48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-1.9999999999999962E-2</v>
      </c>
      <c r="HH70" s="157" t="s">
        <v>119</v>
      </c>
      <c r="HI70" s="157"/>
      <c r="HJ70" s="157"/>
      <c r="HK70" s="157"/>
      <c r="HL70" s="157"/>
      <c r="HM70" s="157"/>
      <c r="HN70" s="158"/>
      <c r="HO70" s="157"/>
      <c r="HP70" s="157"/>
      <c r="HQ70" s="157"/>
      <c r="HR70" s="157"/>
      <c r="HS70" s="157"/>
      <c r="HT70" s="157"/>
      <c r="HU70" s="157"/>
      <c r="HV70" s="157"/>
      <c r="HW70" s="157"/>
      <c r="HX70" s="157"/>
      <c r="HY70" s="157"/>
      <c r="HZ70" s="157"/>
      <c r="IA70" s="157"/>
      <c r="IB70" s="158"/>
      <c r="IC70" s="157"/>
      <c r="ID70" s="157"/>
      <c r="IE70" s="157"/>
      <c r="IF70" s="157"/>
      <c r="IG70" s="157"/>
      <c r="IH70" s="157"/>
      <c r="II70" s="157"/>
      <c r="IJ70" s="157"/>
      <c r="IK70" s="157"/>
      <c r="IL70" s="157" t="s">
        <v>82</v>
      </c>
      <c r="IM70" s="157">
        <v>71</v>
      </c>
      <c r="IN70" s="157">
        <v>46</v>
      </c>
      <c r="IO70" s="157">
        <v>7</v>
      </c>
      <c r="IP70" s="157">
        <v>18</v>
      </c>
      <c r="IQ70" s="158">
        <f t="shared" si="100"/>
        <v>0.647887323943662</v>
      </c>
      <c r="IR70" s="158">
        <f t="shared" si="101"/>
        <v>0.18788732394366198</v>
      </c>
      <c r="IS70" s="157"/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-1.4084507042253502E-2</v>
      </c>
      <c r="JA70" s="157"/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t="s">
        <v>82</v>
      </c>
      <c r="JK70">
        <v>71</v>
      </c>
      <c r="JL70">
        <v>46</v>
      </c>
      <c r="JM70">
        <v>7</v>
      </c>
      <c r="JN70">
        <v>18</v>
      </c>
      <c r="JO70" s="162">
        <f t="shared" si="106"/>
        <v>0.647887323943662</v>
      </c>
      <c r="JP70" s="158">
        <f t="shared" si="107"/>
        <v>0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8"/>
        <v>0.63380281690140849</v>
      </c>
      <c r="JX70" s="158">
        <f t="shared" si="109"/>
        <v>-1.4084507042253502E-2</v>
      </c>
      <c r="JY70" s="158"/>
      <c r="JZ70" s="157" t="s">
        <v>82</v>
      </c>
      <c r="KA70" s="157">
        <v>71</v>
      </c>
      <c r="KB70" s="157">
        <v>46</v>
      </c>
      <c r="KC70" s="157">
        <v>7</v>
      </c>
      <c r="KD70" s="157">
        <v>18</v>
      </c>
      <c r="KE70" s="158">
        <f t="shared" si="110"/>
        <v>0.647887323943662</v>
      </c>
      <c r="KF70" s="158">
        <f t="shared" si="111"/>
        <v>1.4084507042253502E-2</v>
      </c>
      <c r="KH70" s="157" t="s">
        <v>82</v>
      </c>
      <c r="KI70" s="157">
        <v>71</v>
      </c>
      <c r="KJ70" s="157">
        <v>46</v>
      </c>
      <c r="KK70" s="157">
        <v>7</v>
      </c>
      <c r="KL70" s="157">
        <v>18</v>
      </c>
      <c r="KM70" s="158">
        <f t="shared" si="112"/>
        <v>0.647887323943662</v>
      </c>
      <c r="KN70" s="158">
        <f t="shared" si="113"/>
        <v>0</v>
      </c>
      <c r="KP70" s="157" t="s">
        <v>82</v>
      </c>
      <c r="KQ70" s="157">
        <v>71</v>
      </c>
      <c r="KR70" s="157">
        <v>46</v>
      </c>
      <c r="KS70" s="157">
        <v>7</v>
      </c>
      <c r="KT70" s="157">
        <v>18</v>
      </c>
      <c r="KU70" s="158">
        <f t="shared" si="114"/>
        <v>0.647887323943662</v>
      </c>
      <c r="KV70" s="158">
        <f t="shared" si="115"/>
        <v>0</v>
      </c>
      <c r="KX70" s="157" t="s">
        <v>82</v>
      </c>
      <c r="KY70" s="157">
        <v>71</v>
      </c>
      <c r="KZ70" s="157">
        <v>46</v>
      </c>
      <c r="LA70" s="157">
        <v>7</v>
      </c>
      <c r="LB70" s="157">
        <v>18</v>
      </c>
      <c r="LC70" s="158">
        <f t="shared" si="116"/>
        <v>0.647887323943662</v>
      </c>
      <c r="LD70" s="158">
        <f t="shared" si="117"/>
        <v>0</v>
      </c>
      <c r="LF70" s="157" t="s">
        <v>82</v>
      </c>
      <c r="LG70" s="157">
        <v>71</v>
      </c>
      <c r="LH70" s="157">
        <v>46</v>
      </c>
      <c r="LI70" s="157">
        <v>7</v>
      </c>
      <c r="LJ70" s="157">
        <v>18</v>
      </c>
      <c r="LK70" s="158">
        <f t="shared" si="118"/>
        <v>0.647887323943662</v>
      </c>
      <c r="LL70" s="158">
        <f t="shared" si="119"/>
        <v>0</v>
      </c>
      <c r="LN70" s="157" t="s">
        <v>82</v>
      </c>
      <c r="LO70" s="157">
        <v>71</v>
      </c>
      <c r="LP70" s="157">
        <v>46</v>
      </c>
      <c r="LQ70" s="157">
        <v>7</v>
      </c>
      <c r="LR70" s="157">
        <v>18</v>
      </c>
      <c r="LS70" s="158">
        <f t="shared" si="120"/>
        <v>0.647887323943662</v>
      </c>
      <c r="LT70" s="158">
        <f t="shared" si="121"/>
        <v>0</v>
      </c>
      <c r="LV70" s="157" t="s">
        <v>82</v>
      </c>
      <c r="LW70" s="157">
        <v>71</v>
      </c>
      <c r="LX70" s="157">
        <v>46</v>
      </c>
      <c r="LY70" s="157">
        <v>7</v>
      </c>
      <c r="LZ70" s="157">
        <v>18</v>
      </c>
      <c r="MA70" s="158">
        <f t="shared" si="122"/>
        <v>0.647887323943662</v>
      </c>
      <c r="MB70" s="158">
        <f t="shared" si="123"/>
        <v>0</v>
      </c>
      <c r="MD70" s="157" t="s">
        <v>82</v>
      </c>
      <c r="ME70" s="157">
        <v>71</v>
      </c>
      <c r="MF70" s="157">
        <v>46</v>
      </c>
      <c r="MG70" s="157">
        <v>7</v>
      </c>
      <c r="MH70" s="157">
        <v>18</v>
      </c>
      <c r="MI70" s="158">
        <f t="shared" si="124"/>
        <v>0.647887323943662</v>
      </c>
      <c r="MJ70" s="158">
        <f t="shared" si="125"/>
        <v>0</v>
      </c>
      <c r="ML70" s="157" t="s">
        <v>82</v>
      </c>
      <c r="MM70" s="157">
        <v>71</v>
      </c>
      <c r="MN70" s="157">
        <v>46</v>
      </c>
      <c r="MO70" s="157">
        <v>7</v>
      </c>
      <c r="MP70" s="157">
        <v>18</v>
      </c>
      <c r="MQ70" s="158">
        <f t="shared" si="126"/>
        <v>0.647887323943662</v>
      </c>
      <c r="MR70" s="158">
        <f t="shared" si="127"/>
        <v>0</v>
      </c>
      <c r="MT70" s="157" t="s">
        <v>82</v>
      </c>
      <c r="MU70" s="157">
        <v>71</v>
      </c>
      <c r="MV70" s="157">
        <v>46</v>
      </c>
      <c r="MW70" s="157">
        <v>7</v>
      </c>
      <c r="MX70" s="157">
        <v>18</v>
      </c>
      <c r="MY70" s="158">
        <f t="shared" si="128"/>
        <v>0.647887323943662</v>
      </c>
      <c r="MZ70" s="158">
        <f t="shared" si="129"/>
        <v>0</v>
      </c>
      <c r="NB70" s="157" t="s">
        <v>82</v>
      </c>
      <c r="NC70" s="157">
        <v>71</v>
      </c>
      <c r="ND70" s="157">
        <v>46</v>
      </c>
      <c r="NE70" s="157">
        <v>7</v>
      </c>
      <c r="NF70" s="157">
        <v>18</v>
      </c>
      <c r="NG70" s="158">
        <f t="shared" si="130"/>
        <v>0.647887323943662</v>
      </c>
      <c r="NH70" s="158">
        <f t="shared" si="131"/>
        <v>0</v>
      </c>
      <c r="NJ70" s="157" t="s">
        <v>82</v>
      </c>
      <c r="NK70" s="157">
        <v>71</v>
      </c>
      <c r="NL70" s="157">
        <v>46</v>
      </c>
      <c r="NM70" s="157">
        <v>7</v>
      </c>
      <c r="NN70" s="157">
        <v>18</v>
      </c>
      <c r="NO70" s="158">
        <f t="shared" si="132"/>
        <v>0.647887323943662</v>
      </c>
      <c r="NP70" s="158">
        <f t="shared" si="133"/>
        <v>0</v>
      </c>
      <c r="NR70" s="157" t="s">
        <v>82</v>
      </c>
      <c r="NS70" s="157">
        <v>71</v>
      </c>
      <c r="NT70" s="157">
        <v>46</v>
      </c>
      <c r="NU70" s="157">
        <v>7</v>
      </c>
      <c r="NV70" s="157">
        <v>18</v>
      </c>
      <c r="NW70" s="158">
        <f t="shared" si="134"/>
        <v>0.647887323943662</v>
      </c>
      <c r="NX70" s="158">
        <f t="shared" si="135"/>
        <v>0</v>
      </c>
      <c r="NZ70" s="157" t="s">
        <v>82</v>
      </c>
      <c r="OA70" s="157">
        <v>71</v>
      </c>
      <c r="OB70" s="157">
        <v>46</v>
      </c>
      <c r="OC70" s="157">
        <v>7</v>
      </c>
      <c r="OD70" s="157">
        <v>18</v>
      </c>
      <c r="OE70" s="158">
        <f t="shared" si="136"/>
        <v>0.647887323943662</v>
      </c>
      <c r="OF70" s="158">
        <f t="shared" si="137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8"/>
        <v>0.647887323943662</v>
      </c>
      <c r="ON70" s="158">
        <f t="shared" si="139"/>
        <v>0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40"/>
        <v>0.647887323943662</v>
      </c>
      <c r="OV70" s="158">
        <f t="shared" si="141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2"/>
        <v>0.647887323943662</v>
      </c>
      <c r="PD70" s="158">
        <f t="shared" si="143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4"/>
        <v>0.647887323943662</v>
      </c>
      <c r="PL70" s="158">
        <f t="shared" si="145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6"/>
        <v>0.647887323943662</v>
      </c>
      <c r="PT70" s="158">
        <f t="shared" si="147"/>
        <v>0</v>
      </c>
      <c r="PV70" s="157" t="s">
        <v>82</v>
      </c>
      <c r="PW70" s="157">
        <v>71</v>
      </c>
      <c r="PX70" s="157">
        <v>0</v>
      </c>
      <c r="PY70" s="157">
        <v>0</v>
      </c>
      <c r="PZ70" s="157">
        <v>71</v>
      </c>
      <c r="QA70" s="158">
        <v>0</v>
      </c>
      <c r="QB70" s="158"/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5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6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7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8"/>
        <v>0</v>
      </c>
      <c r="AO71" t="s">
        <v>86</v>
      </c>
      <c r="AP71">
        <v>555</v>
      </c>
      <c r="AQ71">
        <v>553</v>
      </c>
      <c r="AR71">
        <v>2</v>
      </c>
      <c r="AS71">
        <v>0</v>
      </c>
      <c r="AT71" s="108">
        <v>1</v>
      </c>
      <c r="AU71" s="4">
        <f t="shared" si="79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0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1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4">
        <f t="shared" si="82"/>
        <v>0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f t="shared" si="83"/>
        <v>0.99639639639639643</v>
      </c>
      <c r="CA71" s="4">
        <f t="shared" si="84"/>
        <v>-3.6036036036035668E-3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5"/>
        <v>3.6036036036035668E-3</v>
      </c>
      <c r="CJ71" s="4"/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6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7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8"/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9"/>
        <v>0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90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91"/>
        <v>0</v>
      </c>
      <c r="EG71" s="2" t="s">
        <v>86</v>
      </c>
      <c r="EH71" s="2">
        <v>555</v>
      </c>
      <c r="EI71" s="2">
        <v>553</v>
      </c>
      <c r="EJ71" s="2">
        <v>2</v>
      </c>
      <c r="EK71" s="2">
        <v>0</v>
      </c>
      <c r="EL71" s="4">
        <f t="shared" si="92"/>
        <v>0.99639639639639643</v>
      </c>
      <c r="EM71" s="4">
        <f t="shared" si="93"/>
        <v>-3.6036036036035668E-3</v>
      </c>
      <c r="EO71" s="148" t="s">
        <v>86</v>
      </c>
      <c r="EP71" s="148">
        <v>555</v>
      </c>
      <c r="EQ71" s="148">
        <v>553</v>
      </c>
      <c r="ER71" s="148">
        <v>2</v>
      </c>
      <c r="ES71" s="148">
        <v>0</v>
      </c>
      <c r="ET71" s="149">
        <v>1</v>
      </c>
      <c r="EU71" s="149">
        <v>0</v>
      </c>
      <c r="EV71" s="147"/>
      <c r="EW71" s="147" t="s">
        <v>86</v>
      </c>
      <c r="EX71" s="147">
        <v>555</v>
      </c>
      <c r="EY71" s="147">
        <v>553</v>
      </c>
      <c r="EZ71" s="147">
        <v>2</v>
      </c>
      <c r="FA71" s="147">
        <v>0</v>
      </c>
      <c r="FB71" s="152">
        <v>1</v>
      </c>
      <c r="FC71" s="149">
        <v>0</v>
      </c>
      <c r="FD71" s="139"/>
      <c r="FE71" s="156" t="s">
        <v>86</v>
      </c>
      <c r="FF71" s="156">
        <v>555</v>
      </c>
      <c r="FG71" s="156">
        <v>553</v>
      </c>
      <c r="FH71" s="156">
        <v>2</v>
      </c>
      <c r="FI71" s="156">
        <v>0</v>
      </c>
      <c r="FJ71" s="162">
        <v>1</v>
      </c>
      <c r="FK71" s="158">
        <f t="shared" si="94"/>
        <v>0</v>
      </c>
      <c r="FL71" s="157"/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5"/>
        <v>-1</v>
      </c>
      <c r="FT71" s="157" t="s">
        <v>119</v>
      </c>
      <c r="FU71" s="156" t="s">
        <v>86</v>
      </c>
      <c r="FV71" s="156">
        <v>160</v>
      </c>
      <c r="FW71" s="156">
        <v>0</v>
      </c>
      <c r="FX71" s="156">
        <v>0</v>
      </c>
      <c r="FY71" s="156">
        <v>160</v>
      </c>
      <c r="FZ71" s="162">
        <v>0</v>
      </c>
      <c r="GA71" s="158">
        <f t="shared" si="74"/>
        <v>0</v>
      </c>
      <c r="GB71" s="157"/>
      <c r="GC71" s="156" t="s">
        <v>86</v>
      </c>
      <c r="GD71" s="156">
        <v>480</v>
      </c>
      <c r="GE71" s="156">
        <v>0</v>
      </c>
      <c r="GF71" s="156">
        <v>0</v>
      </c>
      <c r="GG71" s="156">
        <v>480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N71" s="158"/>
      <c r="HO71" s="157"/>
      <c r="HP71" s="157"/>
      <c r="HQ71" s="157"/>
      <c r="HR71" s="157"/>
      <c r="HS71" s="157"/>
      <c r="HT71" s="157"/>
      <c r="HU71" s="157"/>
      <c r="HV71" s="157"/>
      <c r="HW71" s="157"/>
      <c r="HX71" s="157"/>
      <c r="HY71" s="157"/>
      <c r="HZ71" s="157"/>
      <c r="IA71" s="157"/>
      <c r="IB71" s="158"/>
      <c r="IC71" s="157"/>
      <c r="ID71" s="157"/>
      <c r="IE71" s="157"/>
      <c r="IF71" s="157"/>
      <c r="IG71" s="157"/>
      <c r="IH71" s="157"/>
      <c r="II71" s="157"/>
      <c r="IJ71" s="157"/>
      <c r="IK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S71" s="157"/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A71" s="157"/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t="s">
        <v>86</v>
      </c>
      <c r="JK71">
        <v>1497</v>
      </c>
      <c r="JL71">
        <v>1369</v>
      </c>
      <c r="JM71">
        <v>128</v>
      </c>
      <c r="JN71">
        <v>0</v>
      </c>
      <c r="JO71" s="162">
        <f t="shared" si="106"/>
        <v>0.91449565798263188</v>
      </c>
      <c r="JP71" s="158">
        <f t="shared" si="107"/>
        <v>0.89248134868158624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8"/>
        <v>0.91449565798263188</v>
      </c>
      <c r="JX71" s="158">
        <f t="shared" si="109"/>
        <v>0</v>
      </c>
      <c r="JY71" s="158"/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10"/>
        <v>0.91449565798263188</v>
      </c>
      <c r="KF71" s="158">
        <f t="shared" si="111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2"/>
        <v>0.91449565798263188</v>
      </c>
      <c r="KN71" s="158">
        <f t="shared" si="113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4"/>
        <v>0.91449565798263188</v>
      </c>
      <c r="KV71" s="158">
        <f t="shared" si="115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6"/>
        <v>0.91449565798263188</v>
      </c>
      <c r="LD71" s="158">
        <f t="shared" si="117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8"/>
        <v>0.91449565798263188</v>
      </c>
      <c r="LL71" s="158">
        <f t="shared" si="119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20"/>
        <v>0.91449565798263188</v>
      </c>
      <c r="LT71" s="158">
        <f t="shared" si="121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2"/>
        <v>0.91449565798263188</v>
      </c>
      <c r="MB71" s="158">
        <f t="shared" si="123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4"/>
        <v>0.91449565798263188</v>
      </c>
      <c r="MJ71" s="158">
        <f t="shared" si="125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6"/>
        <v>0.91449565798263188</v>
      </c>
      <c r="MR71" s="158">
        <f t="shared" si="127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8"/>
        <v>0.91449565798263188</v>
      </c>
      <c r="MZ71" s="158">
        <f t="shared" si="129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30"/>
        <v>0.91449565798263188</v>
      </c>
      <c r="NH71" s="158">
        <f t="shared" si="131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2"/>
        <v>0.91449565798263188</v>
      </c>
      <c r="NP71" s="158">
        <f t="shared" si="133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4"/>
        <v>0.91449565798263188</v>
      </c>
      <c r="NX71" s="158">
        <f t="shared" si="135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6"/>
        <v>0.82534869617950268</v>
      </c>
      <c r="OF71" s="158">
        <f t="shared" si="137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8"/>
        <v>0.82534869617950268</v>
      </c>
      <c r="ON71" s="158">
        <f t="shared" si="139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40"/>
        <v>0.82534869617950268</v>
      </c>
      <c r="OV71" s="158">
        <f t="shared" si="141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2"/>
        <v>0.82534869617950268</v>
      </c>
      <c r="PD71" s="158">
        <f t="shared" si="143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4"/>
        <v>0.82534869617950268</v>
      </c>
      <c r="PL71" s="158">
        <f t="shared" si="145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6"/>
        <v>0.90054578532443907</v>
      </c>
      <c r="PT71" s="158">
        <f t="shared" si="147"/>
        <v>7.5197089144936391E-2</v>
      </c>
      <c r="PV71" s="157" t="s">
        <v>86</v>
      </c>
      <c r="PW71" s="157">
        <v>168</v>
      </c>
      <c r="PX71" s="157">
        <v>0</v>
      </c>
      <c r="PY71" s="157">
        <v>0</v>
      </c>
      <c r="PZ71" s="157">
        <v>168</v>
      </c>
      <c r="QA71" s="158">
        <v>0</v>
      </c>
      <c r="QB71" s="158"/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5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6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7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8"/>
        <v>0</v>
      </c>
      <c r="AO72" t="s">
        <v>83</v>
      </c>
      <c r="AP72">
        <v>22</v>
      </c>
      <c r="AQ72">
        <v>21</v>
      </c>
      <c r="AR72">
        <v>1</v>
      </c>
      <c r="AS72">
        <v>0</v>
      </c>
      <c r="AT72" s="108">
        <v>0.95</v>
      </c>
      <c r="AU72" s="4">
        <f t="shared" si="79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0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1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4">
        <f t="shared" si="82"/>
        <v>0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f t="shared" si="83"/>
        <v>0.95454545454545459</v>
      </c>
      <c r="CA72" s="4">
        <f t="shared" si="84"/>
        <v>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5"/>
        <v>-4.5454545454546302E-3</v>
      </c>
      <c r="CJ72" s="4"/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6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7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8"/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9"/>
        <v>0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90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91"/>
        <v>0</v>
      </c>
      <c r="EG72" s="2" t="s">
        <v>83</v>
      </c>
      <c r="EH72" s="2">
        <v>22</v>
      </c>
      <c r="EI72" s="2">
        <v>21</v>
      </c>
      <c r="EJ72" s="2">
        <v>1</v>
      </c>
      <c r="EK72" s="2">
        <v>0</v>
      </c>
      <c r="EL72" s="4">
        <f t="shared" si="92"/>
        <v>0.95454545454545459</v>
      </c>
      <c r="EM72" s="4">
        <f t="shared" si="93"/>
        <v>4.5454545454546302E-3</v>
      </c>
      <c r="EO72" s="148" t="s">
        <v>83</v>
      </c>
      <c r="EP72" s="148">
        <v>22</v>
      </c>
      <c r="EQ72" s="148">
        <v>21</v>
      </c>
      <c r="ER72" s="148">
        <v>1</v>
      </c>
      <c r="ES72" s="148">
        <v>0</v>
      </c>
      <c r="ET72" s="149">
        <v>0.95</v>
      </c>
      <c r="EU72" s="149">
        <v>0</v>
      </c>
      <c r="EV72" s="147"/>
      <c r="EW72" s="147" t="s">
        <v>83</v>
      </c>
      <c r="EX72" s="147">
        <v>22</v>
      </c>
      <c r="EY72" s="147">
        <v>21</v>
      </c>
      <c r="EZ72" s="147">
        <v>1</v>
      </c>
      <c r="FA72" s="147">
        <v>0</v>
      </c>
      <c r="FB72" s="152">
        <v>0.95</v>
      </c>
      <c r="FC72" s="149">
        <v>0</v>
      </c>
      <c r="FD72" s="139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4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5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74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N72" s="158"/>
      <c r="HO72" s="157"/>
      <c r="HP72" s="157"/>
      <c r="HQ72" s="157"/>
      <c r="HR72" s="157"/>
      <c r="HS72" s="157"/>
      <c r="HT72" s="157"/>
      <c r="HU72" s="157"/>
      <c r="HV72" s="157"/>
      <c r="HW72" s="157"/>
      <c r="HX72" s="157"/>
      <c r="HY72" s="157"/>
      <c r="HZ72" s="157"/>
      <c r="IA72" s="157"/>
      <c r="IB72" s="158"/>
      <c r="IC72" s="157"/>
      <c r="ID72" s="157"/>
      <c r="IE72" s="157"/>
      <c r="IF72" s="157"/>
      <c r="IG72" s="157"/>
      <c r="IH72" s="157"/>
      <c r="II72" s="157"/>
      <c r="IJ72" s="157"/>
      <c r="IK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S72" s="157"/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A72" s="157"/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t="s">
        <v>83</v>
      </c>
      <c r="JK72">
        <v>22</v>
      </c>
      <c r="JL72">
        <v>21</v>
      </c>
      <c r="JM72">
        <v>1</v>
      </c>
      <c r="JN72">
        <v>0</v>
      </c>
      <c r="JO72" s="162">
        <f t="shared" si="106"/>
        <v>0.95454545454545459</v>
      </c>
      <c r="JP72" s="158">
        <f t="shared" si="107"/>
        <v>0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8"/>
        <v>0.95454545454545459</v>
      </c>
      <c r="JX72" s="158">
        <f t="shared" si="109"/>
        <v>0</v>
      </c>
      <c r="JY72" s="158"/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10"/>
        <v>0.95454545454545459</v>
      </c>
      <c r="KF72" s="158">
        <f t="shared" si="111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2"/>
        <v>0.95454545454545459</v>
      </c>
      <c r="KN72" s="158">
        <f t="shared" si="113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4"/>
        <v>0.95454545454545459</v>
      </c>
      <c r="KV72" s="158">
        <f t="shared" si="115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6"/>
        <v>0.95454545454545459</v>
      </c>
      <c r="LD72" s="158">
        <f t="shared" si="117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8"/>
        <v>0.95454545454545459</v>
      </c>
      <c r="LL72" s="158">
        <f t="shared" si="119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20"/>
        <v>0.95454545454545459</v>
      </c>
      <c r="LT72" s="158">
        <f t="shared" si="121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2"/>
        <v>0.95454545454545459</v>
      </c>
      <c r="MB72" s="158">
        <f t="shared" si="123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4"/>
        <v>0.95454545454545459</v>
      </c>
      <c r="MJ72" s="158">
        <f t="shared" si="125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6"/>
        <v>0.95454545454545459</v>
      </c>
      <c r="MR72" s="158">
        <f t="shared" si="127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8"/>
        <v>0.95454545454545459</v>
      </c>
      <c r="MZ72" s="158">
        <f t="shared" si="129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30"/>
        <v>0.95454545454545459</v>
      </c>
      <c r="NH72" s="158">
        <f t="shared" si="131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2"/>
        <v>0.95454545454545459</v>
      </c>
      <c r="NP72" s="158">
        <f t="shared" si="133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4"/>
        <v>0.95454545454545459</v>
      </c>
      <c r="NX72" s="158">
        <f t="shared" si="135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6"/>
        <v>0.95454545454545459</v>
      </c>
      <c r="OF72" s="158">
        <f t="shared" si="137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8"/>
        <v>0.95454545454545459</v>
      </c>
      <c r="ON72" s="158">
        <f t="shared" si="139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40"/>
        <v>0.95454545454545459</v>
      </c>
      <c r="OV72" s="158">
        <f t="shared" si="141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2"/>
        <v>0.95454545454545459</v>
      </c>
      <c r="PD72" s="158">
        <f t="shared" si="143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4"/>
        <v>0.95454545454545459</v>
      </c>
      <c r="PL72" s="158">
        <f t="shared" si="145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6"/>
        <v>0.95454545454545459</v>
      </c>
      <c r="PT72" s="158">
        <f t="shared" si="147"/>
        <v>0</v>
      </c>
      <c r="PV72" s="157" t="s">
        <v>83</v>
      </c>
      <c r="PW72" s="157">
        <v>22</v>
      </c>
      <c r="PX72" s="157">
        <v>0</v>
      </c>
      <c r="PY72" s="157">
        <v>0</v>
      </c>
      <c r="PZ72" s="157">
        <v>22</v>
      </c>
      <c r="QA72" s="158">
        <v>0</v>
      </c>
      <c r="QB72" s="158"/>
    </row>
    <row r="73" spans="1:444" ht="15">
      <c r="A73" s="2" t="s">
        <v>84</v>
      </c>
      <c r="B73" s="2">
        <v>135</v>
      </c>
      <c r="C73" s="2">
        <v>114</v>
      </c>
      <c r="D73" s="2">
        <v>9</v>
      </c>
      <c r="E73" s="2">
        <v>12</v>
      </c>
      <c r="F73" s="4">
        <v>0.84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5"/>
        <v>-1.0000000000000009E-2</v>
      </c>
      <c r="Q73" s="2" t="s">
        <v>84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6"/>
        <v>1.0000000000000009E-2</v>
      </c>
      <c r="Y73" s="2" t="s">
        <v>84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7"/>
        <v>0</v>
      </c>
      <c r="AG73" s="2" t="s">
        <v>84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M73" s="4">
        <f t="shared" si="78"/>
        <v>0</v>
      </c>
      <c r="AO73" t="s">
        <v>84</v>
      </c>
      <c r="AP73">
        <v>135</v>
      </c>
      <c r="AQ73">
        <v>114</v>
      </c>
      <c r="AR73">
        <v>9</v>
      </c>
      <c r="AS73">
        <v>12</v>
      </c>
      <c r="AT73" s="108">
        <v>0.84</v>
      </c>
      <c r="AU73" s="4">
        <f t="shared" si="79"/>
        <v>0</v>
      </c>
      <c r="AW73" s="2" t="s">
        <v>84</v>
      </c>
      <c r="AX73" s="2">
        <v>135</v>
      </c>
      <c r="AY73" s="2">
        <v>114</v>
      </c>
      <c r="AZ73" s="2">
        <v>9</v>
      </c>
      <c r="BA73" s="2">
        <v>12</v>
      </c>
      <c r="BB73" s="4">
        <v>0.84</v>
      </c>
      <c r="BC73" s="4">
        <f t="shared" si="80"/>
        <v>0</v>
      </c>
      <c r="BE73" s="2" t="s">
        <v>84</v>
      </c>
      <c r="BF73" s="2">
        <v>135</v>
      </c>
      <c r="BG73" s="2">
        <v>114</v>
      </c>
      <c r="BH73" s="7">
        <v>9</v>
      </c>
      <c r="BI73" s="7">
        <v>12</v>
      </c>
      <c r="BJ73" s="4">
        <f>BG73/BF73</f>
        <v>0.84444444444444444</v>
      </c>
      <c r="BK73" s="4">
        <f t="shared" si="81"/>
        <v>4.4444444444444731E-3</v>
      </c>
      <c r="BL73" s="2" t="s">
        <v>119</v>
      </c>
      <c r="BM73" s="2" t="s">
        <v>84</v>
      </c>
      <c r="BN73" s="2">
        <v>135</v>
      </c>
      <c r="BO73" s="2">
        <v>112</v>
      </c>
      <c r="BP73" s="2">
        <v>9</v>
      </c>
      <c r="BQ73" s="7">
        <v>14</v>
      </c>
      <c r="BR73" s="4">
        <v>0.83</v>
      </c>
      <c r="BS73" s="4">
        <f t="shared" si="82"/>
        <v>-1.4444444444444482E-2</v>
      </c>
      <c r="BU73" s="2" t="s">
        <v>84</v>
      </c>
      <c r="BV73" s="2">
        <v>135</v>
      </c>
      <c r="BW73" s="2">
        <v>111</v>
      </c>
      <c r="BX73" s="2">
        <v>9</v>
      </c>
      <c r="BY73" s="7">
        <v>15</v>
      </c>
      <c r="BZ73" s="4">
        <f t="shared" si="83"/>
        <v>0.82222222222222219</v>
      </c>
      <c r="CA73" s="4">
        <f t="shared" si="84"/>
        <v>-7.7777777777777724E-3</v>
      </c>
      <c r="CC73" s="2" t="s">
        <v>84</v>
      </c>
      <c r="CD73" s="2">
        <v>135</v>
      </c>
      <c r="CE73" s="2">
        <v>111</v>
      </c>
      <c r="CF73" s="2">
        <v>9</v>
      </c>
      <c r="CG73" s="2">
        <v>15</v>
      </c>
      <c r="CH73" s="4">
        <v>0.82</v>
      </c>
      <c r="CI73" s="4">
        <f t="shared" si="85"/>
        <v>-2.2222222222222365E-3</v>
      </c>
      <c r="CJ73" s="4"/>
      <c r="CK73" s="2" t="s">
        <v>84</v>
      </c>
      <c r="CL73" s="2">
        <v>135</v>
      </c>
      <c r="CM73" s="2">
        <v>112</v>
      </c>
      <c r="CN73" s="2">
        <v>9</v>
      </c>
      <c r="CO73" s="2">
        <v>14</v>
      </c>
      <c r="CP73" s="4">
        <v>0.83</v>
      </c>
      <c r="CQ73" s="4">
        <f t="shared" si="86"/>
        <v>1.0000000000000009E-2</v>
      </c>
      <c r="CS73" s="2" t="s">
        <v>84</v>
      </c>
      <c r="CT73" s="2">
        <v>135</v>
      </c>
      <c r="CU73" s="2">
        <v>111</v>
      </c>
      <c r="CV73" s="2">
        <v>9</v>
      </c>
      <c r="CW73" s="7">
        <v>15</v>
      </c>
      <c r="CX73" s="4">
        <v>0.82</v>
      </c>
      <c r="CY73" s="4">
        <f t="shared" si="87"/>
        <v>-1.0000000000000009E-2</v>
      </c>
      <c r="CZ73" s="2" t="s">
        <v>222</v>
      </c>
      <c r="DA73" s="2" t="s">
        <v>84</v>
      </c>
      <c r="DB73" s="2">
        <v>135</v>
      </c>
      <c r="DC73" s="2">
        <v>114</v>
      </c>
      <c r="DD73" s="2">
        <v>9</v>
      </c>
      <c r="DE73" s="2">
        <v>12</v>
      </c>
      <c r="DF73" s="4">
        <v>0.84</v>
      </c>
      <c r="DG73" s="4">
        <f t="shared" si="88"/>
        <v>2.0000000000000018E-2</v>
      </c>
      <c r="DI73" s="2" t="s">
        <v>84</v>
      </c>
      <c r="DJ73" s="2">
        <v>135</v>
      </c>
      <c r="DK73" s="2">
        <v>111</v>
      </c>
      <c r="DL73" s="2">
        <v>9</v>
      </c>
      <c r="DM73" s="2">
        <v>15</v>
      </c>
      <c r="DN73" s="4">
        <v>0.82</v>
      </c>
      <c r="DO73" s="4">
        <f t="shared" si="89"/>
        <v>-2.0000000000000018E-2</v>
      </c>
      <c r="DP73" s="2" t="s">
        <v>119</v>
      </c>
      <c r="DQ73" s="2" t="s">
        <v>84</v>
      </c>
      <c r="DR73" s="2">
        <v>135</v>
      </c>
      <c r="DS73" s="2">
        <v>111</v>
      </c>
      <c r="DT73" s="2">
        <v>9</v>
      </c>
      <c r="DU73" s="2">
        <v>15</v>
      </c>
      <c r="DV73" s="4">
        <v>0.82</v>
      </c>
      <c r="DW73" s="4">
        <f t="shared" si="90"/>
        <v>0</v>
      </c>
      <c r="DX73" s="2" t="s">
        <v>243</v>
      </c>
      <c r="DY73" s="2" t="s">
        <v>84</v>
      </c>
      <c r="DZ73" s="2">
        <v>135</v>
      </c>
      <c r="EA73" s="2">
        <v>112</v>
      </c>
      <c r="EB73" s="2">
        <v>8</v>
      </c>
      <c r="EC73" s="2">
        <v>15</v>
      </c>
      <c r="ED73" s="4">
        <v>0.83</v>
      </c>
      <c r="EE73" s="4">
        <f t="shared" si="91"/>
        <v>1.0000000000000009E-2</v>
      </c>
      <c r="EG73" s="2" t="s">
        <v>84</v>
      </c>
      <c r="EH73" s="2">
        <v>135</v>
      </c>
      <c r="EI73" s="2">
        <v>111</v>
      </c>
      <c r="EJ73" s="2">
        <v>9</v>
      </c>
      <c r="EK73" s="2">
        <v>15</v>
      </c>
      <c r="EL73" s="4">
        <f t="shared" si="92"/>
        <v>0.82222222222222219</v>
      </c>
      <c r="EM73" s="4">
        <f t="shared" si="93"/>
        <v>-7.7777777777777724E-3</v>
      </c>
      <c r="EN73" s="2" t="s">
        <v>119</v>
      </c>
      <c r="EO73" s="148" t="s">
        <v>84</v>
      </c>
      <c r="EP73" s="148">
        <v>135</v>
      </c>
      <c r="EQ73" s="148">
        <v>111</v>
      </c>
      <c r="ER73" s="148">
        <v>9</v>
      </c>
      <c r="ES73" s="148">
        <v>15</v>
      </c>
      <c r="ET73" s="149">
        <v>0.82</v>
      </c>
      <c r="EU73" s="149">
        <v>-1.0000000000000009E-2</v>
      </c>
      <c r="EV73" s="148" t="s">
        <v>119</v>
      </c>
      <c r="EW73" s="147" t="s">
        <v>84</v>
      </c>
      <c r="EX73" s="147">
        <v>135</v>
      </c>
      <c r="EY73" s="147">
        <v>111</v>
      </c>
      <c r="EZ73" s="147">
        <v>9</v>
      </c>
      <c r="FA73" s="147">
        <v>15</v>
      </c>
      <c r="FB73" s="152">
        <v>0.82</v>
      </c>
      <c r="FC73" s="149">
        <v>0</v>
      </c>
      <c r="FD73" s="139"/>
      <c r="FE73" s="156" t="s">
        <v>84</v>
      </c>
      <c r="FF73" s="156">
        <v>135</v>
      </c>
      <c r="FG73" s="156">
        <v>111</v>
      </c>
      <c r="FH73" s="156">
        <v>9</v>
      </c>
      <c r="FI73" s="156">
        <v>15</v>
      </c>
      <c r="FJ73" s="162">
        <v>0.82</v>
      </c>
      <c r="FK73" s="158">
        <f t="shared" si="94"/>
        <v>0</v>
      </c>
      <c r="FL73" s="157"/>
      <c r="FM73" s="156" t="s">
        <v>84</v>
      </c>
      <c r="FN73" s="156">
        <v>134</v>
      </c>
      <c r="FO73" s="156">
        <v>112</v>
      </c>
      <c r="FP73" s="156">
        <v>10</v>
      </c>
      <c r="FQ73" s="156">
        <v>12</v>
      </c>
      <c r="FR73" s="162">
        <v>0.84</v>
      </c>
      <c r="FS73" s="158">
        <f t="shared" si="95"/>
        <v>2.0000000000000018E-2</v>
      </c>
      <c r="FT73" s="157"/>
      <c r="FU73" s="156" t="s">
        <v>84</v>
      </c>
      <c r="FV73" s="156">
        <v>134</v>
      </c>
      <c r="FW73" s="156">
        <v>112</v>
      </c>
      <c r="FX73" s="156">
        <v>10</v>
      </c>
      <c r="FY73" s="156">
        <v>12</v>
      </c>
      <c r="FZ73" s="162">
        <v>0.84</v>
      </c>
      <c r="GA73" s="158">
        <f t="shared" si="74"/>
        <v>0</v>
      </c>
      <c r="GB73" s="157"/>
      <c r="GC73" s="156" t="s">
        <v>84</v>
      </c>
      <c r="GD73" s="156">
        <v>134</v>
      </c>
      <c r="GE73" s="156">
        <v>112</v>
      </c>
      <c r="GF73" s="156">
        <v>10</v>
      </c>
      <c r="GG73" s="156">
        <v>12</v>
      </c>
      <c r="GH73" s="162">
        <v>0.84</v>
      </c>
      <c r="GI73" s="158">
        <f t="shared" si="96"/>
        <v>0</v>
      </c>
      <c r="GJ73" s="157"/>
      <c r="GK73" s="156" t="s">
        <v>84</v>
      </c>
      <c r="GL73" s="156">
        <v>134</v>
      </c>
      <c r="GM73" s="156">
        <v>111</v>
      </c>
      <c r="GN73" s="156">
        <v>9</v>
      </c>
      <c r="GO73" s="156">
        <v>14</v>
      </c>
      <c r="GP73" s="162">
        <v>0.83</v>
      </c>
      <c r="GQ73" s="158">
        <f t="shared" si="97"/>
        <v>-1.0000000000000009E-2</v>
      </c>
      <c r="GR73" s="157" t="s">
        <v>119</v>
      </c>
      <c r="GS73" s="156" t="s">
        <v>84</v>
      </c>
      <c r="GT73" s="156">
        <v>134</v>
      </c>
      <c r="GU73" s="156">
        <v>111</v>
      </c>
      <c r="GV73" s="156">
        <v>10</v>
      </c>
      <c r="GW73" s="156">
        <v>13</v>
      </c>
      <c r="GX73" s="162">
        <v>0.83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110</v>
      </c>
      <c r="HD73" s="156">
        <v>10</v>
      </c>
      <c r="HE73" s="156">
        <v>14</v>
      </c>
      <c r="HF73" s="162">
        <v>0.82</v>
      </c>
      <c r="HG73" s="158">
        <f t="shared" si="99"/>
        <v>-1.0000000000000009E-2</v>
      </c>
      <c r="HH73" s="157" t="s">
        <v>119</v>
      </c>
      <c r="HI73" s="157"/>
      <c r="HJ73" s="157"/>
      <c r="HK73" s="157"/>
      <c r="HL73" s="157"/>
      <c r="HM73" s="157"/>
      <c r="HN73" s="158"/>
      <c r="HO73" s="157"/>
      <c r="HP73" s="157"/>
      <c r="HQ73" s="157"/>
      <c r="HR73" s="157"/>
      <c r="HS73" s="157"/>
      <c r="HT73" s="157"/>
      <c r="HU73" s="157"/>
      <c r="HV73" s="157"/>
      <c r="HW73" s="157"/>
      <c r="HX73" s="157"/>
      <c r="HY73" s="157"/>
      <c r="HZ73" s="157"/>
      <c r="IA73" s="157"/>
      <c r="IB73" s="158"/>
      <c r="IC73" s="157"/>
      <c r="ID73" s="157"/>
      <c r="IE73" s="157"/>
      <c r="IF73" s="157"/>
      <c r="IG73" s="157"/>
      <c r="IH73" s="157"/>
      <c r="II73" s="157"/>
      <c r="IJ73" s="157"/>
      <c r="IK73" s="157"/>
      <c r="IL73" s="157" t="s">
        <v>84</v>
      </c>
      <c r="IM73" s="157">
        <v>134</v>
      </c>
      <c r="IN73" s="157">
        <v>109</v>
      </c>
      <c r="IO73" s="157">
        <v>13</v>
      </c>
      <c r="IP73" s="157">
        <v>12</v>
      </c>
      <c r="IQ73" s="158">
        <f t="shared" si="100"/>
        <v>0.81343283582089554</v>
      </c>
      <c r="IR73" s="158">
        <f t="shared" si="101"/>
        <v>-6.5671641791044122E-3</v>
      </c>
      <c r="IS73" s="157"/>
      <c r="IT73" s="157" t="s">
        <v>84</v>
      </c>
      <c r="IU73" s="157">
        <v>134</v>
      </c>
      <c r="IV73" s="157">
        <v>106</v>
      </c>
      <c r="IW73" s="157">
        <v>13</v>
      </c>
      <c r="IX73" s="157">
        <v>15</v>
      </c>
      <c r="IY73" s="158">
        <f t="shared" si="102"/>
        <v>0.79104477611940294</v>
      </c>
      <c r="IZ73" s="158">
        <f t="shared" si="103"/>
        <v>-2.2388059701492602E-2</v>
      </c>
      <c r="JA73" s="157"/>
      <c r="JB73" s="157" t="s">
        <v>84</v>
      </c>
      <c r="JC73" s="157">
        <v>134</v>
      </c>
      <c r="JD73" s="157">
        <v>107</v>
      </c>
      <c r="JE73" s="157">
        <v>13</v>
      </c>
      <c r="JF73" s="157">
        <v>14</v>
      </c>
      <c r="JG73" s="158">
        <f t="shared" si="104"/>
        <v>0.79850746268656714</v>
      </c>
      <c r="JH73" s="158">
        <f t="shared" si="105"/>
        <v>7.4626865671642006E-3</v>
      </c>
      <c r="JJ73" t="s">
        <v>84</v>
      </c>
      <c r="JK73">
        <v>134</v>
      </c>
      <c r="JL73">
        <v>111</v>
      </c>
      <c r="JM73">
        <v>13</v>
      </c>
      <c r="JN73">
        <v>10</v>
      </c>
      <c r="JO73" s="162">
        <f t="shared" si="106"/>
        <v>0.82835820895522383</v>
      </c>
      <c r="JP73" s="158">
        <f t="shared" si="107"/>
        <v>2.9850746268656692E-2</v>
      </c>
      <c r="JR73" s="157" t="s">
        <v>84</v>
      </c>
      <c r="JS73" s="157">
        <v>134</v>
      </c>
      <c r="JT73" s="157">
        <v>111</v>
      </c>
      <c r="JU73" s="157">
        <v>13</v>
      </c>
      <c r="JV73" s="157">
        <v>10</v>
      </c>
      <c r="JW73" s="158">
        <f t="shared" si="108"/>
        <v>0.82835820895522383</v>
      </c>
      <c r="JX73" s="158">
        <f t="shared" si="109"/>
        <v>0</v>
      </c>
      <c r="JY73" s="158"/>
      <c r="JZ73" s="157" t="s">
        <v>84</v>
      </c>
      <c r="KA73" s="157">
        <v>134</v>
      </c>
      <c r="KB73" s="157">
        <v>111</v>
      </c>
      <c r="KC73" s="157">
        <v>13</v>
      </c>
      <c r="KD73" s="157">
        <v>10</v>
      </c>
      <c r="KE73" s="158">
        <f t="shared" si="110"/>
        <v>0.82835820895522383</v>
      </c>
      <c r="KF73" s="158">
        <f t="shared" si="111"/>
        <v>0</v>
      </c>
      <c r="KH73" s="157" t="s">
        <v>84</v>
      </c>
      <c r="KI73" s="157">
        <v>134</v>
      </c>
      <c r="KJ73" s="157">
        <v>111</v>
      </c>
      <c r="KK73" s="157">
        <v>13</v>
      </c>
      <c r="KL73" s="157">
        <v>10</v>
      </c>
      <c r="KM73" s="158">
        <f t="shared" si="112"/>
        <v>0.82835820895522383</v>
      </c>
      <c r="KN73" s="158">
        <f t="shared" si="113"/>
        <v>0</v>
      </c>
      <c r="KP73" s="157" t="s">
        <v>84</v>
      </c>
      <c r="KQ73" s="157">
        <v>134</v>
      </c>
      <c r="KR73" s="157">
        <v>111</v>
      </c>
      <c r="KS73" s="157">
        <v>13</v>
      </c>
      <c r="KT73" s="157">
        <v>10</v>
      </c>
      <c r="KU73" s="158">
        <f t="shared" si="114"/>
        <v>0.82835820895522383</v>
      </c>
      <c r="KV73" s="158">
        <f t="shared" si="115"/>
        <v>0</v>
      </c>
      <c r="KX73" s="157" t="s">
        <v>84</v>
      </c>
      <c r="KY73" s="157">
        <v>134</v>
      </c>
      <c r="KZ73" s="157">
        <v>111</v>
      </c>
      <c r="LA73" s="157">
        <v>13</v>
      </c>
      <c r="LB73" s="157">
        <v>10</v>
      </c>
      <c r="LC73" s="158">
        <f t="shared" si="116"/>
        <v>0.82835820895522383</v>
      </c>
      <c r="LD73" s="158">
        <f t="shared" si="117"/>
        <v>0</v>
      </c>
      <c r="LF73" s="157" t="s">
        <v>84</v>
      </c>
      <c r="LG73" s="157">
        <v>134</v>
      </c>
      <c r="LH73" s="157">
        <v>111</v>
      </c>
      <c r="LI73" s="157">
        <v>13</v>
      </c>
      <c r="LJ73" s="157">
        <v>10</v>
      </c>
      <c r="LK73" s="158">
        <f t="shared" si="118"/>
        <v>0.82835820895522383</v>
      </c>
      <c r="LL73" s="158">
        <f t="shared" si="119"/>
        <v>0</v>
      </c>
      <c r="LN73" s="157" t="s">
        <v>84</v>
      </c>
      <c r="LO73" s="157">
        <v>134</v>
      </c>
      <c r="LP73" s="157">
        <v>111</v>
      </c>
      <c r="LQ73" s="157">
        <v>13</v>
      </c>
      <c r="LR73" s="157">
        <v>10</v>
      </c>
      <c r="LS73" s="158">
        <f t="shared" si="120"/>
        <v>0.82835820895522383</v>
      </c>
      <c r="LT73" s="158">
        <f t="shared" si="121"/>
        <v>0</v>
      </c>
      <c r="LV73" s="157" t="s">
        <v>84</v>
      </c>
      <c r="LW73" s="157">
        <v>134</v>
      </c>
      <c r="LX73" s="157">
        <v>111</v>
      </c>
      <c r="LY73" s="157">
        <v>13</v>
      </c>
      <c r="LZ73" s="157">
        <v>10</v>
      </c>
      <c r="MA73" s="158">
        <f t="shared" si="122"/>
        <v>0.82835820895522383</v>
      </c>
      <c r="MB73" s="158">
        <f t="shared" si="123"/>
        <v>0</v>
      </c>
      <c r="MD73" s="157" t="s">
        <v>84</v>
      </c>
      <c r="ME73" s="157">
        <v>134</v>
      </c>
      <c r="MF73" s="157">
        <v>111</v>
      </c>
      <c r="MG73" s="157">
        <v>13</v>
      </c>
      <c r="MH73" s="157">
        <v>10</v>
      </c>
      <c r="MI73" s="158">
        <f t="shared" si="124"/>
        <v>0.82835820895522383</v>
      </c>
      <c r="MJ73" s="158">
        <f t="shared" si="125"/>
        <v>0</v>
      </c>
      <c r="ML73" s="157" t="s">
        <v>84</v>
      </c>
      <c r="MM73" s="157">
        <v>134</v>
      </c>
      <c r="MN73" s="157">
        <v>111</v>
      </c>
      <c r="MO73" s="157">
        <v>13</v>
      </c>
      <c r="MP73" s="157">
        <v>10</v>
      </c>
      <c r="MQ73" s="158">
        <f t="shared" si="126"/>
        <v>0.82835820895522383</v>
      </c>
      <c r="MR73" s="158">
        <f t="shared" si="127"/>
        <v>0</v>
      </c>
      <c r="MT73" s="157" t="s">
        <v>84</v>
      </c>
      <c r="MU73" s="157">
        <v>134</v>
      </c>
      <c r="MV73" s="157">
        <v>111</v>
      </c>
      <c r="MW73" s="157">
        <v>13</v>
      </c>
      <c r="MX73" s="157">
        <v>10</v>
      </c>
      <c r="MY73" s="158">
        <f t="shared" si="128"/>
        <v>0.82835820895522383</v>
      </c>
      <c r="MZ73" s="158">
        <f t="shared" si="129"/>
        <v>0</v>
      </c>
      <c r="NB73" s="157" t="s">
        <v>84</v>
      </c>
      <c r="NC73" s="157">
        <v>134</v>
      </c>
      <c r="ND73" s="157">
        <v>111</v>
      </c>
      <c r="NE73" s="157">
        <v>13</v>
      </c>
      <c r="NF73" s="157">
        <v>10</v>
      </c>
      <c r="NG73" s="158">
        <f t="shared" si="130"/>
        <v>0.82835820895522383</v>
      </c>
      <c r="NH73" s="158">
        <f t="shared" si="131"/>
        <v>0</v>
      </c>
      <c r="NJ73" s="157" t="s">
        <v>84</v>
      </c>
      <c r="NK73" s="157">
        <v>134</v>
      </c>
      <c r="NL73" s="157">
        <v>111</v>
      </c>
      <c r="NM73" s="157">
        <v>13</v>
      </c>
      <c r="NN73" s="157">
        <v>10</v>
      </c>
      <c r="NO73" s="158">
        <f t="shared" si="132"/>
        <v>0.82835820895522383</v>
      </c>
      <c r="NP73" s="158">
        <f t="shared" si="133"/>
        <v>0</v>
      </c>
      <c r="NR73" s="157" t="s">
        <v>84</v>
      </c>
      <c r="NS73" s="157">
        <v>134</v>
      </c>
      <c r="NT73" s="157">
        <v>111</v>
      </c>
      <c r="NU73" s="157">
        <v>13</v>
      </c>
      <c r="NV73" s="157">
        <v>10</v>
      </c>
      <c r="NW73" s="158">
        <f t="shared" si="134"/>
        <v>0.82835820895522383</v>
      </c>
      <c r="NX73" s="158">
        <f t="shared" si="135"/>
        <v>0</v>
      </c>
      <c r="NZ73" s="157" t="s">
        <v>84</v>
      </c>
      <c r="OA73" s="157">
        <v>134</v>
      </c>
      <c r="OB73" s="157">
        <v>111</v>
      </c>
      <c r="OC73" s="157">
        <v>13</v>
      </c>
      <c r="OD73" s="157">
        <v>10</v>
      </c>
      <c r="OE73" s="158">
        <f t="shared" si="136"/>
        <v>0.82835820895522383</v>
      </c>
      <c r="OF73" s="158">
        <f t="shared" si="137"/>
        <v>0</v>
      </c>
      <c r="OH73" s="157" t="s">
        <v>84</v>
      </c>
      <c r="OI73" s="157">
        <v>134</v>
      </c>
      <c r="OJ73" s="157">
        <v>111</v>
      </c>
      <c r="OK73" s="157">
        <v>13</v>
      </c>
      <c r="OL73" s="157">
        <v>10</v>
      </c>
      <c r="OM73" s="158">
        <f t="shared" si="138"/>
        <v>0.82835820895522383</v>
      </c>
      <c r="ON73" s="158">
        <f t="shared" si="139"/>
        <v>0</v>
      </c>
      <c r="OP73" s="157" t="s">
        <v>84</v>
      </c>
      <c r="OQ73" s="157">
        <v>134</v>
      </c>
      <c r="OR73" s="157">
        <v>111</v>
      </c>
      <c r="OS73" s="157">
        <v>13</v>
      </c>
      <c r="OT73" s="157">
        <v>10</v>
      </c>
      <c r="OU73" s="158">
        <f t="shared" si="140"/>
        <v>0.82835820895522383</v>
      </c>
      <c r="OV73" s="158">
        <f t="shared" si="141"/>
        <v>0</v>
      </c>
      <c r="OX73" s="157" t="s">
        <v>84</v>
      </c>
      <c r="OY73" s="157">
        <v>134</v>
      </c>
      <c r="OZ73" s="157">
        <v>111</v>
      </c>
      <c r="PA73" s="157">
        <v>13</v>
      </c>
      <c r="PB73" s="157">
        <v>10</v>
      </c>
      <c r="PC73" s="158">
        <f t="shared" si="142"/>
        <v>0.82835820895522383</v>
      </c>
      <c r="PD73" s="158">
        <f t="shared" si="143"/>
        <v>0</v>
      </c>
      <c r="PF73" s="157" t="s">
        <v>84</v>
      </c>
      <c r="PG73" s="157">
        <v>134</v>
      </c>
      <c r="PH73" s="157">
        <v>111</v>
      </c>
      <c r="PI73" s="157">
        <v>13</v>
      </c>
      <c r="PJ73" s="157">
        <v>10</v>
      </c>
      <c r="PK73" s="158">
        <f t="shared" si="144"/>
        <v>0.82835820895522383</v>
      </c>
      <c r="PL73" s="158">
        <f t="shared" si="145"/>
        <v>0</v>
      </c>
      <c r="PN73" s="157" t="s">
        <v>84</v>
      </c>
      <c r="PO73" s="157">
        <v>134</v>
      </c>
      <c r="PP73" s="157">
        <v>111</v>
      </c>
      <c r="PQ73" s="157">
        <v>13</v>
      </c>
      <c r="PR73" s="157">
        <v>10</v>
      </c>
      <c r="PS73" s="158">
        <f t="shared" si="146"/>
        <v>0.82835820895522383</v>
      </c>
      <c r="PT73" s="158">
        <f t="shared" si="147"/>
        <v>0</v>
      </c>
      <c r="PV73" s="157" t="s">
        <v>84</v>
      </c>
      <c r="PW73" s="157">
        <v>134</v>
      </c>
      <c r="PX73" s="157">
        <v>0</v>
      </c>
      <c r="PY73" s="157">
        <v>0</v>
      </c>
      <c r="PZ73" s="157">
        <v>134</v>
      </c>
      <c r="QA73" s="158">
        <v>0</v>
      </c>
      <c r="QB73" s="158"/>
    </row>
    <row r="74" spans="1:444" ht="15">
      <c r="A74" s="18"/>
      <c r="B74" s="18">
        <f>SUM(B3:B73)</f>
        <v>7652</v>
      </c>
      <c r="C74" s="18">
        <f>SUM(C3:C73)</f>
        <v>7080</v>
      </c>
      <c r="D74" s="18"/>
      <c r="E74" s="18"/>
      <c r="F74" s="19">
        <f>C74/B74</f>
        <v>0.92524830109775225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6977</v>
      </c>
      <c r="V74" s="4">
        <f>S74/R74</f>
        <v>0.91202614379084967</v>
      </c>
      <c r="Z74" s="2">
        <f>SUM(Z3:Z73)</f>
        <v>7650</v>
      </c>
      <c r="AA74" s="2">
        <f>SUM(AA3:AA73)</f>
        <v>7085</v>
      </c>
      <c r="AD74" s="4">
        <f>AA74/Z74</f>
        <v>0.92614379084967324</v>
      </c>
      <c r="AH74" s="2">
        <f>SUM(AH3:AH73)</f>
        <v>5965</v>
      </c>
      <c r="AI74" s="2">
        <f>SUM(AI3:AI73)</f>
        <v>5492</v>
      </c>
      <c r="AL74" s="4">
        <f>AI74/AH74</f>
        <v>0.92070410729253982</v>
      </c>
      <c r="AP74" s="2">
        <f>SUM(AP3:AP73)</f>
        <v>7981</v>
      </c>
      <c r="AQ74" s="2">
        <f>SUM(AQ3:AQ73)</f>
        <v>7339</v>
      </c>
      <c r="AT74" s="4">
        <f>AQ74/AP74</f>
        <v>0.91955895251221653</v>
      </c>
      <c r="AX74" s="2">
        <f>SUM(AX3:AX73)</f>
        <v>7981</v>
      </c>
      <c r="AY74" s="2">
        <f>SUM(AY3:AY73)</f>
        <v>7340</v>
      </c>
      <c r="BB74" s="4">
        <f>AY74/AX74</f>
        <v>0.91968425009397314</v>
      </c>
      <c r="BF74" s="2">
        <f>SUM(BF3:BF73)</f>
        <v>7981</v>
      </c>
      <c r="BG74" s="2">
        <f>SUM(BG3:BG73)</f>
        <v>7441</v>
      </c>
      <c r="BJ74" s="4">
        <f>BG74/BF74</f>
        <v>0.93233930585139702</v>
      </c>
      <c r="BN74" s="2">
        <f>SUM(BN3:BN73)</f>
        <v>9768</v>
      </c>
      <c r="BO74" s="2">
        <f>SUM(BO3:BO73)</f>
        <v>9176</v>
      </c>
      <c r="BR74" s="4">
        <f>BO74/BN74</f>
        <v>0.93939393939393945</v>
      </c>
      <c r="BV74" s="2">
        <f>SUM(BV3:BV73)</f>
        <v>9768</v>
      </c>
      <c r="BW74" s="2">
        <f>SUM(BW3:BW73)</f>
        <v>9186</v>
      </c>
      <c r="BZ74" s="4">
        <f t="shared" si="83"/>
        <v>0.94041769041769041</v>
      </c>
      <c r="DN74" s="4"/>
      <c r="DV74" s="4"/>
      <c r="EH74" s="2">
        <f>SUM(EH3:EH73)</f>
        <v>9788</v>
      </c>
      <c r="EI74" s="2">
        <f>SUM(EI3:EI73)</f>
        <v>9196</v>
      </c>
      <c r="EL74" s="4">
        <f t="shared" si="92"/>
        <v>0.93951777686963633</v>
      </c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39"/>
      <c r="FE74" s="157"/>
      <c r="FF74" s="157"/>
      <c r="FG74" s="157"/>
      <c r="FH74" s="157"/>
      <c r="FI74" s="157"/>
      <c r="FJ74" s="158"/>
      <c r="FK74" s="157"/>
      <c r="FL74" s="157"/>
      <c r="FM74" s="157"/>
      <c r="FN74" s="157"/>
      <c r="FO74" s="157"/>
      <c r="FP74" s="157"/>
      <c r="FQ74" s="157"/>
      <c r="FR74" s="158"/>
      <c r="FS74" s="157"/>
      <c r="FT74" s="157"/>
      <c r="FU74" s="157"/>
      <c r="FV74" s="157"/>
      <c r="FW74" s="157"/>
      <c r="FX74" s="157"/>
      <c r="FY74" s="157"/>
      <c r="FZ74" s="158"/>
      <c r="GA74" s="157"/>
      <c r="GB74" s="157"/>
      <c r="GC74" s="157"/>
      <c r="GD74" s="157"/>
      <c r="GE74" s="157"/>
      <c r="GF74" s="157"/>
      <c r="GG74" s="157"/>
      <c r="GI74" s="157"/>
      <c r="GJ74" s="157"/>
      <c r="GK74" s="157"/>
      <c r="GL74" s="157"/>
      <c r="GM74" s="157"/>
      <c r="GN74" s="157"/>
      <c r="GO74" s="157"/>
      <c r="GQ74" s="157"/>
      <c r="GR74" s="157"/>
      <c r="GS74" s="157"/>
      <c r="GT74" s="157"/>
      <c r="GU74" s="157"/>
      <c r="GV74" s="157"/>
      <c r="GW74" s="157"/>
      <c r="GX74" s="158"/>
      <c r="GY74" s="157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N74" s="158"/>
      <c r="HO74" s="157"/>
      <c r="HP74" s="157"/>
      <c r="HQ74" s="157"/>
      <c r="HR74" s="157"/>
      <c r="HS74" s="157"/>
      <c r="HT74" s="157"/>
      <c r="HU74" s="157"/>
      <c r="HV74" s="157"/>
      <c r="HW74" s="157"/>
      <c r="HX74" s="157"/>
      <c r="HY74" s="157"/>
      <c r="HZ74" s="157"/>
      <c r="IA74" s="157"/>
      <c r="IB74" s="158"/>
      <c r="IC74" s="157"/>
      <c r="ID74" s="157"/>
      <c r="IE74" s="157"/>
      <c r="IF74" s="157"/>
      <c r="IG74" s="157"/>
      <c r="IH74" s="157"/>
      <c r="II74" s="157"/>
      <c r="IJ74" s="157"/>
      <c r="IK74" s="157"/>
      <c r="IL74" s="157"/>
      <c r="IM74" s="157"/>
      <c r="IN74" s="157"/>
      <c r="IO74" s="157"/>
      <c r="IP74" s="157"/>
      <c r="IR74" s="157"/>
      <c r="IS74" s="157"/>
      <c r="IT74" s="157"/>
      <c r="IU74" s="157"/>
      <c r="IV74" s="157"/>
      <c r="IW74" s="157"/>
      <c r="IX74" s="157"/>
      <c r="IZ74" s="157"/>
      <c r="JA74" s="157"/>
      <c r="JB74" s="157"/>
      <c r="JC74" s="157"/>
      <c r="JD74" s="157"/>
      <c r="JE74" s="157"/>
      <c r="JF74" s="157"/>
      <c r="JS74" s="2">
        <f>SUM(JS3:JS73)</f>
        <v>11226</v>
      </c>
      <c r="JT74" s="2">
        <f>SUM(JT3:JT73)</f>
        <v>9929</v>
      </c>
      <c r="JW74" s="158">
        <f t="shared" si="108"/>
        <v>0.88446463566720113</v>
      </c>
      <c r="KA74" s="2">
        <f>SUM(KA3:KA73)</f>
        <v>11064</v>
      </c>
      <c r="KB74" s="157">
        <f>SUM(KB3:KB73)</f>
        <v>9934</v>
      </c>
      <c r="KE74" s="158">
        <f>KB74/KA74</f>
        <v>0.89786695589298626</v>
      </c>
      <c r="KI74" s="157">
        <f>SUM(KI3:KI73)</f>
        <v>11064</v>
      </c>
      <c r="KJ74" s="157">
        <f>SUM(KJ3:KJ73)</f>
        <v>9934</v>
      </c>
      <c r="KM74" s="158">
        <f>KJ74/KI74</f>
        <v>0.89786695589298626</v>
      </c>
      <c r="KQ74" s="157">
        <f>SUM(KQ3:KQ73)</f>
        <v>11064</v>
      </c>
      <c r="KR74" s="157">
        <f>SUM(KR3:KR73)</f>
        <v>9934</v>
      </c>
      <c r="KU74" s="158">
        <f>KR74/KQ74</f>
        <v>0.89786695589298626</v>
      </c>
      <c r="KY74" s="157">
        <f>SUM(KY3:KY73)</f>
        <v>11064</v>
      </c>
      <c r="KZ74" s="157">
        <f>SUM(KZ3:KZ73)</f>
        <v>9938</v>
      </c>
      <c r="LC74" s="158">
        <f>KZ74/KY74</f>
        <v>0.89822848879248007</v>
      </c>
      <c r="LG74" s="157">
        <f>SUM(LG3:LG73)</f>
        <v>11064</v>
      </c>
      <c r="LH74" s="157">
        <f>SUM(LH3:LH73)</f>
        <v>9937</v>
      </c>
      <c r="LK74" s="158">
        <f>LH74/LG74</f>
        <v>0.89813810556760665</v>
      </c>
      <c r="LO74" s="157">
        <f>SUM(LO3:LO73)</f>
        <v>11064</v>
      </c>
      <c r="LP74" s="157">
        <f>SUM(LP3:LP73)</f>
        <v>9937</v>
      </c>
      <c r="LS74" s="158">
        <f>LP74/LO74</f>
        <v>0.89813810556760665</v>
      </c>
      <c r="LW74" s="157">
        <f>SUM(LW3:LW73)</f>
        <v>11064</v>
      </c>
      <c r="LX74" s="157">
        <f>SUM(LX3:LX73)</f>
        <v>9936</v>
      </c>
      <c r="MA74" s="158">
        <f>LX74/LW74</f>
        <v>0.89804772234273322</v>
      </c>
      <c r="ME74" s="157">
        <f>SUM(ME3:ME73)</f>
        <v>11064</v>
      </c>
      <c r="MF74" s="157">
        <f>SUM(MF3:MF73)</f>
        <v>9938</v>
      </c>
      <c r="MI74" s="158">
        <f>MF74/ME74</f>
        <v>0.89822848879248007</v>
      </c>
      <c r="MM74" s="157">
        <f>SUM(MM3:MM73)</f>
        <v>11064</v>
      </c>
      <c r="MN74" s="157">
        <f>SUM(MN3:MN73)</f>
        <v>9972</v>
      </c>
      <c r="MQ74" s="158">
        <f>MN74/MM74</f>
        <v>0.90130151843817785</v>
      </c>
      <c r="MU74" s="157">
        <f>SUM(MU3:MU73)</f>
        <v>11087</v>
      </c>
      <c r="MV74" s="157">
        <f>SUM(MV3:MV73)</f>
        <v>10024</v>
      </c>
      <c r="MY74" s="158">
        <f>MV74/MU74</f>
        <v>0.90412194461982498</v>
      </c>
      <c r="NC74" s="157">
        <f>SUM(NC3:NC73)</f>
        <v>11087</v>
      </c>
      <c r="ND74" s="157">
        <f>SUM(ND3:ND73)</f>
        <v>10026</v>
      </c>
      <c r="NG74" s="158">
        <f>ND74/NC74</f>
        <v>0.90430233606927035</v>
      </c>
      <c r="NK74" s="157">
        <f>SUM(NK3:NK73)</f>
        <v>11087</v>
      </c>
      <c r="NL74" s="157">
        <f>SUM(NL3:NL73)</f>
        <v>10028</v>
      </c>
      <c r="NO74" s="158">
        <f>NL74/NK74</f>
        <v>0.90448272751871561</v>
      </c>
      <c r="NS74" s="157">
        <f>SUM(NS3:NS73)</f>
        <v>11087</v>
      </c>
      <c r="NT74" s="157">
        <f>SUM(NT3:NT73)</f>
        <v>10028</v>
      </c>
      <c r="NW74" s="158">
        <f>NT74/NS74</f>
        <v>0.90448272751871561</v>
      </c>
      <c r="OA74" s="157">
        <f>SUM(OA3:OA73)</f>
        <v>11280</v>
      </c>
      <c r="OB74" s="157">
        <f>SUM(OB3:OB73)</f>
        <v>10060</v>
      </c>
      <c r="OE74" s="158">
        <f>OB74/OA74</f>
        <v>0.89184397163120566</v>
      </c>
      <c r="OI74" s="157">
        <f>SUM(OI3:OI73)</f>
        <v>11280</v>
      </c>
      <c r="OJ74" s="157">
        <f>SUM(OJ3:OJ73)</f>
        <v>10060</v>
      </c>
      <c r="OM74" s="158">
        <f>OJ74/OI74</f>
        <v>0.89184397163120566</v>
      </c>
      <c r="OQ74" s="157">
        <f>SUM(OQ3:OQ73)</f>
        <v>11280</v>
      </c>
      <c r="OR74" s="157">
        <f>SUM(OR3:OR73)</f>
        <v>10059</v>
      </c>
      <c r="OU74" s="158">
        <f>OR74/OQ74</f>
        <v>0.89175531914893613</v>
      </c>
      <c r="OY74" s="157">
        <f>SUM(OY3:OY73)</f>
        <v>11280</v>
      </c>
      <c r="OZ74" s="157">
        <f>SUM(OZ3:OZ73)</f>
        <v>9971</v>
      </c>
      <c r="PC74" s="158">
        <f>OZ74/OY74</f>
        <v>0.88395390070921986</v>
      </c>
      <c r="PG74" s="157">
        <f>SUM(PG3:PG73)</f>
        <v>11280</v>
      </c>
      <c r="PH74" s="157">
        <f>SUM(PH3:PH73)</f>
        <v>10024</v>
      </c>
      <c r="PK74" s="158">
        <f>PH74/PG74</f>
        <v>0.88865248226950355</v>
      </c>
      <c r="PO74" s="157">
        <f>SUM(PO3:PO73)</f>
        <v>11283</v>
      </c>
      <c r="PP74" s="157">
        <f>SUM(PP3:PP73)</f>
        <v>10152</v>
      </c>
      <c r="PS74" s="158">
        <f>PP74/PO74</f>
        <v>0.89976070194097313</v>
      </c>
    </row>
    <row r="75" spans="1:444" ht="15">
      <c r="DN75" s="4"/>
      <c r="DV75" s="4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39"/>
      <c r="FE75" s="157"/>
      <c r="FF75" s="157"/>
      <c r="FG75" s="157"/>
      <c r="FH75" s="157"/>
      <c r="FI75" s="157"/>
      <c r="FJ75" s="158"/>
      <c r="FK75" s="157"/>
      <c r="FL75" s="157"/>
      <c r="FM75" s="157"/>
      <c r="FN75" s="157"/>
      <c r="FO75" s="157"/>
      <c r="FP75" s="157"/>
      <c r="FQ75" s="157"/>
      <c r="FR75" s="158"/>
      <c r="FS75" s="157"/>
      <c r="FT75" s="157"/>
      <c r="FU75" s="157"/>
      <c r="FV75" s="157"/>
      <c r="FW75" s="157"/>
      <c r="FX75" s="157"/>
      <c r="FY75" s="157"/>
      <c r="FZ75" s="158"/>
      <c r="GA75" s="157"/>
      <c r="GB75" s="157"/>
      <c r="GC75" s="157"/>
      <c r="GD75" s="157"/>
      <c r="GE75" s="157"/>
      <c r="GF75" s="157"/>
      <c r="GG75" s="157"/>
      <c r="GI75" s="157"/>
      <c r="GJ75" s="157"/>
      <c r="GS75" s="157"/>
      <c r="GT75" s="157"/>
      <c r="GU75" s="157"/>
      <c r="GV75" s="157"/>
      <c r="GW75" s="157"/>
      <c r="GX75" s="158"/>
      <c r="GY75" s="157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N75" s="158"/>
      <c r="HO75" s="157"/>
      <c r="HP75" s="157"/>
      <c r="HQ75" s="157"/>
      <c r="HR75" s="157"/>
      <c r="HS75" s="157"/>
      <c r="HT75" s="157"/>
      <c r="HU75" s="157"/>
      <c r="HV75" s="157"/>
      <c r="HW75" s="157"/>
      <c r="HX75" s="157"/>
      <c r="HY75" s="157"/>
      <c r="HZ75" s="157"/>
      <c r="IA75" s="157"/>
      <c r="IB75" s="158"/>
      <c r="IC75" s="157"/>
      <c r="ID75" s="157"/>
      <c r="IE75" s="157"/>
      <c r="IF75" s="157"/>
      <c r="IG75" s="157"/>
      <c r="IH75" s="157"/>
      <c r="II75" s="157"/>
      <c r="IJ75" s="157"/>
      <c r="IK75" s="157"/>
      <c r="IL75" s="157"/>
      <c r="IM75" s="157"/>
      <c r="IN75" s="157"/>
      <c r="IO75" s="157"/>
      <c r="IP75" s="157"/>
      <c r="IR75" s="157"/>
      <c r="IS75" s="157"/>
      <c r="IT75" s="157"/>
      <c r="IU75" s="157"/>
      <c r="IV75" s="157"/>
      <c r="IW75" s="157"/>
      <c r="IX75" s="157"/>
      <c r="IZ75" s="157"/>
      <c r="JA75" s="157"/>
      <c r="JB75" s="157"/>
      <c r="JC75" s="157"/>
      <c r="JD75" s="157"/>
      <c r="JE75" s="157"/>
      <c r="JF75" s="157"/>
    </row>
    <row r="76" spans="1:444" ht="15">
      <c r="DN76" s="4"/>
      <c r="DV76" s="4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39"/>
      <c r="FE76" s="157"/>
      <c r="FF76" s="157"/>
      <c r="FG76" s="157"/>
      <c r="FH76" s="157"/>
      <c r="FI76" s="157"/>
      <c r="FJ76" s="158"/>
      <c r="FK76" s="157"/>
      <c r="FL76" s="157"/>
      <c r="FM76" s="157"/>
      <c r="FN76" s="157"/>
      <c r="FO76" s="157"/>
      <c r="FP76" s="157"/>
      <c r="FQ76" s="157"/>
      <c r="FR76" s="158"/>
      <c r="FS76" s="157"/>
      <c r="FT76" s="157"/>
      <c r="FU76" s="157"/>
      <c r="FV76" s="157"/>
      <c r="FW76" s="157"/>
      <c r="FX76" s="157"/>
      <c r="FY76" s="157"/>
      <c r="FZ76" s="158"/>
      <c r="GA76" s="157"/>
      <c r="GB76" s="157"/>
      <c r="GC76" s="157"/>
      <c r="GD76" s="157"/>
      <c r="GE76" s="157"/>
      <c r="GF76" s="157"/>
      <c r="GG76" s="157"/>
      <c r="GI76" s="157"/>
      <c r="GJ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N76" s="158"/>
      <c r="HO76" s="157"/>
      <c r="HP76" s="157"/>
      <c r="HQ76" s="157"/>
      <c r="HR76" s="157"/>
      <c r="HS76" s="157"/>
      <c r="HT76" s="157"/>
      <c r="HU76" s="157"/>
      <c r="HV76" s="157"/>
      <c r="HW76" s="157"/>
      <c r="HX76" s="157"/>
      <c r="HY76" s="157"/>
      <c r="HZ76" s="157"/>
      <c r="IA76" s="157"/>
      <c r="IB76" s="158"/>
      <c r="IC76" s="157"/>
      <c r="ID76" s="157"/>
      <c r="IE76" s="157"/>
      <c r="IF76" s="157"/>
      <c r="IG76" s="157"/>
      <c r="IH76" s="157"/>
      <c r="II76" s="157"/>
      <c r="IJ76" s="157"/>
      <c r="IK76" s="157"/>
      <c r="IL76" s="157"/>
      <c r="IM76" s="157"/>
      <c r="IN76" s="157"/>
      <c r="IO76" s="157"/>
      <c r="IP76" s="157"/>
      <c r="IR76" s="157"/>
      <c r="IS76" s="157"/>
      <c r="IT76" s="157"/>
      <c r="IU76" s="157"/>
      <c r="IV76" s="157"/>
      <c r="IW76" s="157"/>
      <c r="IX76" s="157"/>
      <c r="IZ76" s="157"/>
      <c r="JA76" s="157"/>
      <c r="JB76" s="157"/>
      <c r="JC76" s="157"/>
      <c r="JD76" s="157"/>
      <c r="JE76" s="157"/>
      <c r="JF76" s="157"/>
    </row>
    <row r="77" spans="1:444" ht="15">
      <c r="DN77" s="4"/>
      <c r="DV77" s="4"/>
      <c r="EO77" s="147"/>
      <c r="EP77" s="147"/>
      <c r="EQ77" s="147"/>
      <c r="ER77" s="147"/>
      <c r="ES77" s="147"/>
      <c r="ET77" s="147"/>
      <c r="EU77" s="147"/>
      <c r="EV77" s="147"/>
      <c r="EW77" s="147"/>
      <c r="EX77" s="147"/>
      <c r="EY77" s="147"/>
      <c r="EZ77" s="147"/>
      <c r="FA77" s="147"/>
      <c r="FB77" s="147"/>
      <c r="FC77" s="147"/>
      <c r="FD77" s="139"/>
      <c r="FE77" s="157"/>
      <c r="FF77" s="157"/>
      <c r="FG77" s="157"/>
      <c r="FH77" s="157"/>
      <c r="FI77" s="157"/>
      <c r="FJ77" s="158"/>
      <c r="FK77" s="157"/>
      <c r="FL77" s="157"/>
      <c r="FM77" s="157"/>
      <c r="FN77" s="157"/>
      <c r="FO77" s="157"/>
      <c r="FP77" s="157"/>
      <c r="FQ77" s="157"/>
      <c r="FR77" s="158"/>
      <c r="FS77" s="157"/>
      <c r="FT77" s="157"/>
      <c r="FU77" s="157"/>
      <c r="FV77" s="157"/>
      <c r="FW77" s="157"/>
      <c r="FX77" s="157"/>
      <c r="FY77" s="157"/>
      <c r="FZ77" s="158"/>
      <c r="GA77" s="157"/>
      <c r="GB77" s="157"/>
      <c r="GC77" s="157"/>
      <c r="GD77" s="157"/>
      <c r="GE77" s="157"/>
      <c r="GF77" s="157"/>
      <c r="GG77" s="157"/>
      <c r="GI77" s="157"/>
      <c r="GJ77" s="157"/>
      <c r="HG77" s="157"/>
      <c r="HH77" s="157"/>
      <c r="HI77" s="157"/>
      <c r="HJ77" s="157"/>
      <c r="HK77" s="157"/>
      <c r="HL77" s="157"/>
      <c r="HM77" s="157"/>
      <c r="HN77" s="158"/>
      <c r="HO77" s="157"/>
      <c r="HP77" s="157"/>
      <c r="HQ77" s="157"/>
      <c r="HR77" s="157"/>
      <c r="HS77" s="157"/>
      <c r="HT77" s="157"/>
      <c r="HU77" s="157"/>
      <c r="HV77" s="157"/>
      <c r="HW77" s="157"/>
      <c r="HX77" s="157"/>
      <c r="HY77" s="157"/>
      <c r="HZ77" s="157"/>
      <c r="IA77" s="157"/>
      <c r="IB77" s="158"/>
      <c r="IC77" s="157"/>
      <c r="ID77" s="157"/>
      <c r="IE77" s="157"/>
      <c r="IF77" s="157"/>
      <c r="IG77" s="157"/>
      <c r="IH77" s="157"/>
      <c r="II77" s="157"/>
      <c r="IJ77" s="157"/>
      <c r="IK77" s="157"/>
      <c r="IL77" s="157"/>
      <c r="IM77" s="157"/>
      <c r="IN77" s="157"/>
      <c r="IO77" s="157"/>
      <c r="IP77" s="157"/>
      <c r="IR77" s="157"/>
      <c r="IS77" s="157"/>
      <c r="IT77" s="157"/>
      <c r="IU77" s="157"/>
      <c r="IV77" s="157"/>
      <c r="IW77" s="157"/>
      <c r="IX77" s="157"/>
      <c r="IZ77" s="157"/>
      <c r="JA77" s="157"/>
      <c r="JB77" s="157"/>
      <c r="JC77" s="157"/>
      <c r="JD77" s="157"/>
      <c r="JE77" s="157"/>
      <c r="JF77" s="157"/>
    </row>
    <row r="78" spans="1:444" ht="15">
      <c r="DN78" s="4"/>
      <c r="DV78" s="4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39"/>
      <c r="FE78" s="157"/>
      <c r="FF78" s="157"/>
      <c r="FG78" s="157"/>
      <c r="FH78" s="157"/>
      <c r="FI78" s="157"/>
      <c r="FJ78" s="158"/>
      <c r="FK78" s="157"/>
      <c r="FL78" s="157"/>
      <c r="FM78" s="157"/>
      <c r="FN78" s="157"/>
      <c r="FO78" s="157"/>
      <c r="FP78" s="157"/>
      <c r="FQ78" s="157"/>
      <c r="FR78" s="158"/>
      <c r="FS78" s="157"/>
      <c r="FT78" s="157"/>
      <c r="FU78" s="157"/>
      <c r="FV78" s="157"/>
      <c r="FW78" s="157"/>
      <c r="FX78" s="157"/>
      <c r="FY78" s="157"/>
      <c r="FZ78" s="158"/>
      <c r="GA78" s="157"/>
      <c r="GB78" s="157"/>
      <c r="GC78" s="157"/>
      <c r="GD78" s="157"/>
      <c r="GE78" s="157"/>
      <c r="GF78" s="157"/>
      <c r="GG78" s="157"/>
      <c r="GI78" s="157"/>
      <c r="GJ78" s="157"/>
      <c r="HG78" s="157"/>
      <c r="HH78" s="157"/>
      <c r="HI78" s="157"/>
      <c r="HJ78" s="157"/>
      <c r="HK78" s="157"/>
      <c r="HL78" s="157"/>
      <c r="HM78" s="157"/>
      <c r="HN78" s="158"/>
      <c r="HO78" s="157"/>
      <c r="HP78" s="157"/>
      <c r="HQ78" s="157"/>
      <c r="HR78" s="157"/>
      <c r="HS78" s="157"/>
      <c r="HT78" s="157"/>
      <c r="HU78" s="157"/>
      <c r="HV78" s="157"/>
      <c r="HW78" s="157"/>
      <c r="HX78" s="157"/>
      <c r="HY78" s="157"/>
      <c r="HZ78" s="157"/>
      <c r="IA78" s="157"/>
      <c r="IB78" s="158"/>
      <c r="IC78" s="157"/>
      <c r="ID78" s="157"/>
      <c r="IE78" s="157"/>
      <c r="IF78" s="157"/>
      <c r="IG78" s="157"/>
      <c r="IH78" s="157"/>
      <c r="II78" s="157"/>
      <c r="IJ78" s="157"/>
      <c r="IK78" s="157"/>
      <c r="IL78" s="157"/>
      <c r="IM78" s="157"/>
      <c r="IN78" s="157"/>
      <c r="IO78" s="157"/>
      <c r="IP78" s="157"/>
      <c r="IR78" s="157"/>
      <c r="IS78" s="157"/>
      <c r="IT78" s="157"/>
      <c r="IU78" s="157"/>
      <c r="IV78" s="157"/>
      <c r="IW78" s="157"/>
      <c r="IX78" s="157"/>
      <c r="IZ78" s="157"/>
      <c r="JA78" s="157"/>
      <c r="JB78" s="157"/>
      <c r="JC78" s="157"/>
      <c r="JD78" s="157"/>
      <c r="JE78" s="157"/>
      <c r="JF78" s="157"/>
    </row>
    <row r="79" spans="1:444" ht="15">
      <c r="DI79"/>
      <c r="DJ79"/>
      <c r="DK79"/>
      <c r="DL79"/>
      <c r="DM79"/>
      <c r="DN79"/>
      <c r="DV79" s="4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39"/>
      <c r="FE79" s="157"/>
      <c r="FF79" s="157"/>
      <c r="FG79" s="157"/>
      <c r="FH79" s="157"/>
      <c r="FI79" s="157"/>
      <c r="FJ79" s="158"/>
      <c r="FK79" s="157"/>
      <c r="FL79" s="157"/>
      <c r="FM79" s="157"/>
      <c r="FN79" s="157"/>
      <c r="FO79" s="157"/>
      <c r="FP79" s="157"/>
      <c r="FQ79" s="157"/>
      <c r="FR79" s="158"/>
      <c r="FS79" s="157"/>
      <c r="FT79" s="157"/>
      <c r="FU79" s="157"/>
      <c r="FV79" s="157"/>
      <c r="FW79" s="157"/>
      <c r="FX79" s="157"/>
      <c r="FY79" s="157"/>
      <c r="FZ79" s="158"/>
      <c r="GA79" s="157"/>
      <c r="GB79" s="157"/>
      <c r="GC79" s="157"/>
      <c r="GD79" s="157"/>
      <c r="GE79" s="157"/>
      <c r="GF79" s="157"/>
      <c r="GG79" s="157"/>
      <c r="GI79" s="157"/>
      <c r="GJ79" s="157"/>
      <c r="HG79" s="157"/>
      <c r="HH79" s="157"/>
      <c r="HI79" s="157"/>
      <c r="HJ79" s="157"/>
      <c r="HK79" s="157"/>
      <c r="HL79" s="157"/>
      <c r="HM79" s="157"/>
      <c r="HN79" s="158"/>
      <c r="HO79" s="157"/>
      <c r="HP79" s="157"/>
      <c r="HQ79" s="157"/>
      <c r="HR79" s="157"/>
      <c r="HS79" s="157"/>
      <c r="HT79" s="157"/>
      <c r="HU79" s="157"/>
      <c r="HV79" s="157"/>
      <c r="HW79" s="157"/>
      <c r="HX79" s="157"/>
      <c r="HY79" s="157"/>
      <c r="HZ79" s="157"/>
      <c r="IA79" s="157"/>
      <c r="IB79" s="158"/>
      <c r="IC79" s="157"/>
      <c r="ID79" s="157"/>
      <c r="IE79" s="157"/>
      <c r="IF79" s="157"/>
      <c r="IG79" s="157"/>
      <c r="IH79" s="157"/>
      <c r="II79" s="157"/>
      <c r="IJ79" s="157"/>
      <c r="IK79" s="157"/>
      <c r="IL79" s="157"/>
      <c r="IM79" s="157"/>
      <c r="IN79" s="157"/>
      <c r="IO79" s="157"/>
      <c r="IP79" s="157"/>
      <c r="IR79" s="157"/>
      <c r="IS79" s="157"/>
      <c r="IT79" s="157"/>
      <c r="IU79" s="157"/>
      <c r="IV79" s="157"/>
      <c r="IW79" s="157"/>
      <c r="IX79" s="157"/>
      <c r="IZ79" s="157"/>
      <c r="JA79" s="157"/>
      <c r="JB79" s="157"/>
      <c r="JC79" s="157"/>
      <c r="JD79" s="157"/>
      <c r="JE79" s="157"/>
      <c r="JF79" s="157"/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Q80" s="2" t="s">
        <v>133</v>
      </c>
      <c r="R80" s="2">
        <v>5</v>
      </c>
      <c r="S80" s="2">
        <v>4</v>
      </c>
      <c r="T80" s="2">
        <v>1</v>
      </c>
      <c r="U80" s="2">
        <v>0</v>
      </c>
      <c r="V80" s="4">
        <v>0.8</v>
      </c>
      <c r="W80" s="4">
        <f>V80-N80</f>
        <v>-0.19999999999999996</v>
      </c>
      <c r="AG80" s="2" t="s">
        <v>133</v>
      </c>
      <c r="AH80" s="2">
        <v>5</v>
      </c>
      <c r="AI80" s="2">
        <v>4</v>
      </c>
      <c r="AJ80" s="2">
        <v>1</v>
      </c>
      <c r="AK80" s="2">
        <v>0</v>
      </c>
      <c r="AL80" s="4">
        <v>0.8</v>
      </c>
      <c r="AM80" s="4">
        <f>AL80-V80</f>
        <v>0</v>
      </c>
      <c r="AO80" s="2" t="s">
        <v>133</v>
      </c>
      <c r="AP80" s="2">
        <v>5</v>
      </c>
      <c r="AQ80" s="2">
        <v>4</v>
      </c>
      <c r="AR80" s="2">
        <v>1</v>
      </c>
      <c r="AS80" s="2">
        <v>0</v>
      </c>
      <c r="AT80" s="4">
        <v>0.8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0.19999999999999996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J80" s="4"/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A80" s="2" t="s">
        <v>133</v>
      </c>
      <c r="DB80" s="2">
        <v>5</v>
      </c>
      <c r="DC80" s="2">
        <v>5</v>
      </c>
      <c r="DD80" s="2">
        <v>0</v>
      </c>
      <c r="DE80" s="2">
        <v>0</v>
      </c>
      <c r="DF80" s="4">
        <v>1</v>
      </c>
      <c r="DG80" s="4">
        <f>DF80-CX80</f>
        <v>0</v>
      </c>
      <c r="DI80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0</v>
      </c>
      <c r="DQ80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W80" s="4">
        <f>DV80-DN80</f>
        <v>0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2" t="s">
        <v>133</v>
      </c>
      <c r="EH80" s="2">
        <v>5</v>
      </c>
      <c r="EI80" s="2">
        <v>5</v>
      </c>
      <c r="EJ80" s="2">
        <v>0</v>
      </c>
      <c r="EK80" s="2">
        <v>0</v>
      </c>
      <c r="EL80" s="4">
        <v>1</v>
      </c>
      <c r="EM80" s="4">
        <f>EL80-ED80</f>
        <v>0</v>
      </c>
      <c r="EO80" s="147" t="s">
        <v>0</v>
      </c>
      <c r="EP80" s="147" t="s">
        <v>1</v>
      </c>
      <c r="EQ80" s="147" t="s">
        <v>2</v>
      </c>
      <c r="ER80" s="147" t="s">
        <v>3</v>
      </c>
      <c r="ES80" s="147" t="s">
        <v>4</v>
      </c>
      <c r="ET80" s="147" t="s">
        <v>5</v>
      </c>
      <c r="EU80" s="147"/>
      <c r="EV80" s="147"/>
      <c r="EW80" s="147" t="s">
        <v>0</v>
      </c>
      <c r="EX80" s="147" t="s">
        <v>1</v>
      </c>
      <c r="EY80" s="147" t="s">
        <v>2</v>
      </c>
      <c r="EZ80" s="147" t="s">
        <v>3</v>
      </c>
      <c r="FA80" s="147" t="s">
        <v>4</v>
      </c>
      <c r="FB80" s="147" t="s">
        <v>5</v>
      </c>
      <c r="FC80" s="147"/>
      <c r="FD80" s="139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56" t="s">
        <v>5</v>
      </c>
      <c r="FK80" s="157"/>
      <c r="FL80" s="157"/>
      <c r="FM80" s="157"/>
      <c r="FN80" s="157"/>
      <c r="FO80" s="157"/>
      <c r="FP80" s="157"/>
      <c r="FQ80" s="157"/>
      <c r="FR80" s="158"/>
      <c r="FS80" s="157"/>
      <c r="FT80" s="157"/>
      <c r="FU80" s="156" t="s">
        <v>0</v>
      </c>
      <c r="FV80" s="156" t="s">
        <v>1</v>
      </c>
      <c r="FW80" s="156" t="s">
        <v>2</v>
      </c>
      <c r="FX80" s="156" t="s">
        <v>3</v>
      </c>
      <c r="FY80" s="156" t="s">
        <v>4</v>
      </c>
      <c r="FZ80" s="156" t="s">
        <v>5</v>
      </c>
      <c r="GA80" s="157"/>
      <c r="GB80" s="157"/>
      <c r="GC80" s="157" t="s">
        <v>0</v>
      </c>
      <c r="GD80" s="157" t="s">
        <v>1</v>
      </c>
      <c r="GE80" s="157" t="s">
        <v>2</v>
      </c>
      <c r="GF80" s="157" t="s">
        <v>3</v>
      </c>
      <c r="GG80" s="157" t="s">
        <v>4</v>
      </c>
      <c r="GH80" s="158" t="s">
        <v>5</v>
      </c>
      <c r="GI80" s="157"/>
      <c r="GJ80" s="157"/>
      <c r="GK80" s="157" t="s">
        <v>0</v>
      </c>
      <c r="GL80" s="157" t="s">
        <v>1</v>
      </c>
      <c r="GM80" s="157" t="s">
        <v>2</v>
      </c>
      <c r="GN80" s="157" t="s">
        <v>3</v>
      </c>
      <c r="GO80" s="157" t="s">
        <v>4</v>
      </c>
      <c r="GP80" s="158" t="s">
        <v>5</v>
      </c>
      <c r="GS80" s="156" t="s">
        <v>0</v>
      </c>
      <c r="GT80" s="156" t="s">
        <v>1</v>
      </c>
      <c r="GU80" s="156" t="s">
        <v>2</v>
      </c>
      <c r="GV80" s="156" t="s">
        <v>3</v>
      </c>
      <c r="GW80" s="156" t="s">
        <v>4</v>
      </c>
      <c r="GX80" s="162" t="s">
        <v>5</v>
      </c>
      <c r="GY80" s="157"/>
      <c r="GZ80" s="157"/>
      <c r="HA80" s="156" t="s">
        <v>0</v>
      </c>
      <c r="HB80" s="156" t="s">
        <v>1</v>
      </c>
      <c r="HC80" s="156" t="s">
        <v>2</v>
      </c>
      <c r="HD80" s="156" t="s">
        <v>3</v>
      </c>
      <c r="HE80" s="156" t="s">
        <v>4</v>
      </c>
      <c r="HF80" s="162" t="s">
        <v>5</v>
      </c>
      <c r="HG80" s="157"/>
      <c r="HH80" s="157"/>
      <c r="HI80" s="156" t="s">
        <v>0</v>
      </c>
      <c r="HJ80" s="156" t="s">
        <v>1</v>
      </c>
      <c r="HK80" s="156" t="s">
        <v>2</v>
      </c>
      <c r="HL80" s="156" t="s">
        <v>3</v>
      </c>
      <c r="HM80" s="156" t="s">
        <v>4</v>
      </c>
      <c r="HN80" s="162" t="s">
        <v>5</v>
      </c>
      <c r="HO80" s="157"/>
      <c r="HP80" s="156" t="s">
        <v>0</v>
      </c>
      <c r="HQ80" s="156" t="s">
        <v>1</v>
      </c>
      <c r="HR80" s="156" t="s">
        <v>2</v>
      </c>
      <c r="HS80" s="156" t="s">
        <v>3</v>
      </c>
      <c r="HT80" s="156" t="s">
        <v>4</v>
      </c>
      <c r="HU80" s="162" t="s">
        <v>5</v>
      </c>
      <c r="HV80" s="157"/>
      <c r="HW80" s="156" t="s">
        <v>0</v>
      </c>
      <c r="HX80" s="156" t="s">
        <v>1</v>
      </c>
      <c r="HY80" s="156" t="s">
        <v>2</v>
      </c>
      <c r="HZ80" s="156" t="s">
        <v>3</v>
      </c>
      <c r="IA80" s="156" t="s">
        <v>4</v>
      </c>
      <c r="IB80" s="162" t="s">
        <v>5</v>
      </c>
      <c r="IC80" s="157"/>
      <c r="ID80" s="156" t="s">
        <v>0</v>
      </c>
      <c r="IE80" s="156" t="s">
        <v>1</v>
      </c>
      <c r="IF80" s="156" t="s">
        <v>2</v>
      </c>
      <c r="IG80" s="156" t="s">
        <v>3</v>
      </c>
      <c r="IH80" s="156" t="s">
        <v>4</v>
      </c>
      <c r="II80" s="162" t="s">
        <v>5</v>
      </c>
      <c r="IJ80" s="157"/>
      <c r="IK80" s="157"/>
      <c r="IL80" s="157" t="s">
        <v>0</v>
      </c>
      <c r="IM80" s="157" t="s">
        <v>1</v>
      </c>
      <c r="IN80" s="157" t="s">
        <v>2</v>
      </c>
      <c r="IO80" s="157" t="s">
        <v>3</v>
      </c>
      <c r="IP80" s="157" t="s">
        <v>4</v>
      </c>
      <c r="IQ80" s="158" t="s">
        <v>5</v>
      </c>
      <c r="IR80" s="157"/>
      <c r="IS80" s="157"/>
      <c r="IT80" s="157" t="s">
        <v>0</v>
      </c>
      <c r="IU80" s="157" t="s">
        <v>1</v>
      </c>
      <c r="IV80" s="157" t="s">
        <v>2</v>
      </c>
      <c r="IW80" s="157" t="s">
        <v>3</v>
      </c>
      <c r="IX80" s="157" t="s">
        <v>4</v>
      </c>
      <c r="IY80" s="158" t="s">
        <v>5</v>
      </c>
      <c r="IZ80" s="157"/>
      <c r="JA80" s="157"/>
      <c r="JB80" s="157" t="s">
        <v>0</v>
      </c>
      <c r="JC80" s="157" t="s">
        <v>1</v>
      </c>
      <c r="JD80" s="157" t="s">
        <v>2</v>
      </c>
      <c r="JE80" s="157" t="s">
        <v>3</v>
      </c>
      <c r="JF80" s="157" t="s">
        <v>4</v>
      </c>
      <c r="JG80" s="158" t="s">
        <v>5</v>
      </c>
      <c r="JJ80" s="157" t="s">
        <v>0</v>
      </c>
      <c r="JK80" s="157" t="s">
        <v>1</v>
      </c>
      <c r="JL80" s="157" t="s">
        <v>2</v>
      </c>
      <c r="JM80" s="157" t="s">
        <v>3</v>
      </c>
      <c r="JN80" s="157" t="s">
        <v>4</v>
      </c>
      <c r="JO80" s="158" t="s">
        <v>5</v>
      </c>
      <c r="JR80" s="157" t="s">
        <v>0</v>
      </c>
      <c r="JS80" s="157" t="s">
        <v>1</v>
      </c>
      <c r="JT80" s="157" t="s">
        <v>2</v>
      </c>
      <c r="JU80" s="157" t="s">
        <v>3</v>
      </c>
      <c r="JV80" s="157" t="s">
        <v>4</v>
      </c>
      <c r="JW80" s="158" t="s">
        <v>5</v>
      </c>
      <c r="JZ80" s="157" t="s">
        <v>0</v>
      </c>
      <c r="KA80" s="157" t="s">
        <v>1</v>
      </c>
      <c r="KB80" s="157" t="s">
        <v>2</v>
      </c>
      <c r="KC80" s="157" t="s">
        <v>3</v>
      </c>
      <c r="KD80" s="157" t="s">
        <v>4</v>
      </c>
      <c r="KE80" s="158" t="s">
        <v>5</v>
      </c>
      <c r="KH80" s="157" t="s">
        <v>0</v>
      </c>
      <c r="KI80" s="157" t="s">
        <v>1</v>
      </c>
      <c r="KJ80" s="157" t="s">
        <v>2</v>
      </c>
      <c r="KK80" s="157" t="s">
        <v>3</v>
      </c>
      <c r="KL80" s="157" t="s">
        <v>4</v>
      </c>
      <c r="KM80" s="158" t="s">
        <v>5</v>
      </c>
      <c r="KX80" s="157" t="s">
        <v>0</v>
      </c>
      <c r="KY80" s="157" t="s">
        <v>1</v>
      </c>
      <c r="KZ80" s="157" t="s">
        <v>2</v>
      </c>
      <c r="LA80" s="157" t="s">
        <v>3</v>
      </c>
      <c r="LB80" s="157" t="s">
        <v>4</v>
      </c>
      <c r="LC80" s="158" t="s">
        <v>5</v>
      </c>
      <c r="LF80" s="157" t="s">
        <v>0</v>
      </c>
      <c r="LG80" s="157" t="s">
        <v>1</v>
      </c>
      <c r="LH80" s="157" t="s">
        <v>2</v>
      </c>
      <c r="LI80" s="157" t="s">
        <v>3</v>
      </c>
      <c r="LJ80" s="157" t="s">
        <v>4</v>
      </c>
      <c r="LK80" s="158" t="s">
        <v>5</v>
      </c>
      <c r="LN80" s="157" t="s">
        <v>0</v>
      </c>
      <c r="LO80" s="157" t="s">
        <v>1</v>
      </c>
      <c r="LP80" s="157" t="s">
        <v>2</v>
      </c>
      <c r="LQ80" s="157" t="s">
        <v>3</v>
      </c>
      <c r="LR80" s="157" t="s">
        <v>4</v>
      </c>
      <c r="LS80" s="158" t="s">
        <v>5</v>
      </c>
      <c r="LV80" s="157" t="s">
        <v>0</v>
      </c>
      <c r="LW80" s="157" t="s">
        <v>1</v>
      </c>
      <c r="LX80" s="157" t="s">
        <v>2</v>
      </c>
      <c r="LY80" s="157" t="s">
        <v>3</v>
      </c>
      <c r="LZ80" s="157" t="s">
        <v>4</v>
      </c>
      <c r="MA80" s="158" t="s">
        <v>5</v>
      </c>
      <c r="MD80" s="157" t="s">
        <v>0</v>
      </c>
      <c r="ME80" s="157" t="s">
        <v>1</v>
      </c>
      <c r="MF80" s="157" t="s">
        <v>2</v>
      </c>
      <c r="MG80" s="157" t="s">
        <v>3</v>
      </c>
      <c r="MH80" s="157" t="s">
        <v>4</v>
      </c>
      <c r="MI80" s="158" t="s">
        <v>5</v>
      </c>
      <c r="ML80" s="157" t="s">
        <v>0</v>
      </c>
      <c r="MM80" s="157" t="s">
        <v>1</v>
      </c>
      <c r="MN80" s="157" t="s">
        <v>2</v>
      </c>
      <c r="MO80" s="157" t="s">
        <v>3</v>
      </c>
      <c r="MP80" s="157" t="s">
        <v>4</v>
      </c>
      <c r="MQ80" s="158" t="s">
        <v>5</v>
      </c>
      <c r="MT80" s="157" t="s">
        <v>0</v>
      </c>
      <c r="MU80" s="157" t="s">
        <v>1</v>
      </c>
      <c r="MV80" s="157" t="s">
        <v>2</v>
      </c>
      <c r="MW80" s="157" t="s">
        <v>3</v>
      </c>
      <c r="MX80" s="157" t="s">
        <v>4</v>
      </c>
      <c r="MY80" s="158" t="s">
        <v>5</v>
      </c>
      <c r="NB80" s="157" t="s">
        <v>0</v>
      </c>
      <c r="NC80" s="157" t="s">
        <v>1</v>
      </c>
      <c r="ND80" s="157" t="s">
        <v>2</v>
      </c>
      <c r="NE80" s="157" t="s">
        <v>3</v>
      </c>
      <c r="NF80" s="157" t="s">
        <v>4</v>
      </c>
      <c r="NG80" s="158" t="s">
        <v>5</v>
      </c>
      <c r="NJ80" s="157" t="s">
        <v>0</v>
      </c>
      <c r="NK80" s="157" t="s">
        <v>1</v>
      </c>
      <c r="NL80" s="157" t="s">
        <v>2</v>
      </c>
      <c r="NM80" s="157" t="s">
        <v>3</v>
      </c>
      <c r="NN80" s="157" t="s">
        <v>4</v>
      </c>
      <c r="NO80" s="158" t="s">
        <v>5</v>
      </c>
      <c r="NR80" s="157" t="s">
        <v>0</v>
      </c>
      <c r="NS80" s="157" t="s">
        <v>1</v>
      </c>
      <c r="NT80" s="157" t="s">
        <v>2</v>
      </c>
      <c r="NU80" s="157" t="s">
        <v>3</v>
      </c>
      <c r="NV80" s="157" t="s">
        <v>4</v>
      </c>
      <c r="NW80" s="158" t="s">
        <v>5</v>
      </c>
      <c r="NZ80" s="157" t="s">
        <v>0</v>
      </c>
      <c r="OA80" s="157" t="s">
        <v>1</v>
      </c>
      <c r="OB80" s="157" t="s">
        <v>2</v>
      </c>
      <c r="OC80" s="157" t="s">
        <v>3</v>
      </c>
      <c r="OD80" s="157" t="s">
        <v>4</v>
      </c>
      <c r="OE80" s="158" t="s">
        <v>5</v>
      </c>
      <c r="OH80" s="157" t="s">
        <v>0</v>
      </c>
      <c r="OI80" s="157" t="s">
        <v>1</v>
      </c>
      <c r="OJ80" s="157" t="s">
        <v>2</v>
      </c>
      <c r="OK80" s="157" t="s">
        <v>3</v>
      </c>
      <c r="OL80" s="157" t="s">
        <v>4</v>
      </c>
      <c r="OM80" s="158" t="s">
        <v>5</v>
      </c>
      <c r="OP80" s="157" t="s">
        <v>0</v>
      </c>
      <c r="OQ80" s="157" t="s">
        <v>1</v>
      </c>
      <c r="OR80" s="157" t="s">
        <v>2</v>
      </c>
      <c r="OS80" s="157" t="s">
        <v>3</v>
      </c>
      <c r="OT80" s="157" t="s">
        <v>4</v>
      </c>
      <c r="OU80" s="158" t="s">
        <v>5</v>
      </c>
      <c r="OX80" s="157" t="s">
        <v>0</v>
      </c>
      <c r="OY80" s="157" t="s">
        <v>1</v>
      </c>
      <c r="OZ80" s="157" t="s">
        <v>2</v>
      </c>
      <c r="PA80" s="157" t="s">
        <v>3</v>
      </c>
      <c r="PB80" s="157" t="s">
        <v>4</v>
      </c>
      <c r="PC80" s="158" t="s">
        <v>5</v>
      </c>
      <c r="PF80" s="157" t="s">
        <v>0</v>
      </c>
      <c r="PG80" s="157" t="s">
        <v>1</v>
      </c>
      <c r="PH80" s="157" t="s">
        <v>2</v>
      </c>
      <c r="PI80" s="157" t="s">
        <v>3</v>
      </c>
      <c r="PJ80" s="157" t="s">
        <v>4</v>
      </c>
      <c r="PK80" s="158" t="s">
        <v>5</v>
      </c>
      <c r="PN80" s="157" t="s">
        <v>0</v>
      </c>
      <c r="PO80" s="157" t="s">
        <v>1</v>
      </c>
      <c r="PP80" s="157" t="s">
        <v>2</v>
      </c>
      <c r="PQ80" s="157" t="s">
        <v>3</v>
      </c>
      <c r="PR80" s="157" t="s">
        <v>4</v>
      </c>
      <c r="PS80" s="158" t="s">
        <v>5</v>
      </c>
      <c r="PV80" s="157" t="s">
        <v>0</v>
      </c>
      <c r="PW80" s="157" t="s">
        <v>1</v>
      </c>
      <c r="PX80" s="157" t="s">
        <v>2</v>
      </c>
      <c r="PY80" s="157" t="s">
        <v>3</v>
      </c>
      <c r="PZ80" s="157" t="s">
        <v>4</v>
      </c>
      <c r="QA80" s="158" t="s">
        <v>5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W81" s="4"/>
      <c r="AG81" s="2" t="s">
        <v>144</v>
      </c>
      <c r="AH81" s="2">
        <v>1</v>
      </c>
      <c r="AI81" s="2">
        <v>0</v>
      </c>
      <c r="AJ81" s="2">
        <v>0</v>
      </c>
      <c r="AK81" s="2">
        <v>1</v>
      </c>
      <c r="AL81" s="4">
        <v>0</v>
      </c>
      <c r="AM81" s="4">
        <f>AL81-V81</f>
        <v>0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1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J81" s="4"/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A81" s="2" t="s">
        <v>144</v>
      </c>
      <c r="DB81" s="2">
        <v>265</v>
      </c>
      <c r="DC81" s="2">
        <v>265</v>
      </c>
      <c r="DD81" s="2">
        <v>0</v>
      </c>
      <c r="DE81" s="2">
        <v>0</v>
      </c>
      <c r="DF81" s="4">
        <v>1</v>
      </c>
      <c r="DG81" s="4">
        <f>DF81-CX81</f>
        <v>0</v>
      </c>
      <c r="DI81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0</v>
      </c>
      <c r="DQ81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W81" s="4">
        <f>DV81-DN81</f>
        <v>0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2" t="s">
        <v>144</v>
      </c>
      <c r="EH81" s="2">
        <v>265</v>
      </c>
      <c r="EI81" s="2">
        <v>265</v>
      </c>
      <c r="EJ81" s="2">
        <v>0</v>
      </c>
      <c r="EK81" s="2">
        <v>0</v>
      </c>
      <c r="EL81" s="4">
        <v>1</v>
      </c>
      <c r="EM81" s="4">
        <f>EL81-ED81</f>
        <v>0</v>
      </c>
      <c r="EO81" s="147" t="s">
        <v>133</v>
      </c>
      <c r="EP81" s="147">
        <v>5</v>
      </c>
      <c r="EQ81" s="147">
        <v>5</v>
      </c>
      <c r="ER81" s="147">
        <v>0</v>
      </c>
      <c r="ES81" s="147">
        <v>0</v>
      </c>
      <c r="ET81" s="149">
        <v>1</v>
      </c>
      <c r="EU81" s="147"/>
      <c r="EV81" s="147"/>
      <c r="EW81" s="147" t="s">
        <v>133</v>
      </c>
      <c r="EX81" s="147">
        <v>5</v>
      </c>
      <c r="EY81" s="147">
        <v>5</v>
      </c>
      <c r="EZ81" s="147">
        <v>0</v>
      </c>
      <c r="FA81" s="147">
        <v>0</v>
      </c>
      <c r="FB81" s="149">
        <v>1</v>
      </c>
      <c r="FC81" s="139"/>
      <c r="FD81" s="139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58">
        <v>1</v>
      </c>
      <c r="FK81" s="157"/>
      <c r="FL81" s="157"/>
      <c r="FM81" s="157"/>
      <c r="FN81" s="157"/>
      <c r="FO81" s="157"/>
      <c r="FP81" s="157"/>
      <c r="FQ81" s="157"/>
      <c r="FR81" s="158"/>
      <c r="FS81" s="157"/>
      <c r="FT81" s="157"/>
      <c r="FU81" s="156" t="s">
        <v>133</v>
      </c>
      <c r="FV81" s="156">
        <v>5</v>
      </c>
      <c r="FW81" s="156">
        <v>5</v>
      </c>
      <c r="FX81" s="156">
        <v>0</v>
      </c>
      <c r="FY81" s="156">
        <v>0</v>
      </c>
      <c r="FZ81" s="158">
        <v>1</v>
      </c>
      <c r="GA81" s="157"/>
      <c r="GB81" s="157"/>
      <c r="GC81" s="157" t="s">
        <v>133</v>
      </c>
      <c r="GD81" s="157">
        <v>5</v>
      </c>
      <c r="GE81" s="157">
        <v>5</v>
      </c>
      <c r="GF81" s="157">
        <v>0</v>
      </c>
      <c r="GG81" s="157">
        <v>0</v>
      </c>
      <c r="GH81" s="158">
        <v>1</v>
      </c>
      <c r="GI81" s="157"/>
      <c r="GJ81" s="157"/>
      <c r="GK81" s="157" t="s">
        <v>133</v>
      </c>
      <c r="GL81" s="157">
        <v>5</v>
      </c>
      <c r="GM81" s="157">
        <v>5</v>
      </c>
      <c r="GN81" s="157">
        <v>0</v>
      </c>
      <c r="GO81" s="157">
        <v>0</v>
      </c>
      <c r="GP81" s="158">
        <v>1</v>
      </c>
      <c r="GS81" s="156" t="s">
        <v>133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133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133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133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133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133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J81" s="157"/>
      <c r="IK81" s="157"/>
      <c r="IL81" s="157" t="s">
        <v>133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R81" s="157"/>
      <c r="IS81" s="157"/>
      <c r="IT81" s="157" t="s">
        <v>133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IZ81" s="157"/>
      <c r="JA81" s="157"/>
      <c r="JB81" s="157" t="s">
        <v>133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133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133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JZ81" s="157" t="s">
        <v>133</v>
      </c>
      <c r="KA81" s="157">
        <v>5</v>
      </c>
      <c r="KB81" s="157">
        <v>5</v>
      </c>
      <c r="KC81" s="157">
        <v>0</v>
      </c>
      <c r="KD81" s="157">
        <v>0</v>
      </c>
      <c r="KE81" s="158">
        <v>1</v>
      </c>
      <c r="KH81" s="157" t="s">
        <v>133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X81" s="157" t="s">
        <v>133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133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133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133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133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133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133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133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133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133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133</v>
      </c>
      <c r="OA81" s="157">
        <v>5</v>
      </c>
      <c r="OB81" s="157">
        <v>5</v>
      </c>
      <c r="OC81" s="157">
        <v>0</v>
      </c>
      <c r="OD81" s="157">
        <v>0</v>
      </c>
      <c r="OE81" s="158">
        <v>1</v>
      </c>
      <c r="OH81" s="157" t="s">
        <v>133</v>
      </c>
      <c r="OI81" s="157">
        <v>5</v>
      </c>
      <c r="OJ81" s="157">
        <v>5</v>
      </c>
      <c r="OK81" s="157">
        <v>0</v>
      </c>
      <c r="OL81" s="157">
        <v>0</v>
      </c>
      <c r="OM81" s="158">
        <v>1</v>
      </c>
      <c r="OP81" s="157" t="s">
        <v>133</v>
      </c>
      <c r="OQ81" s="157">
        <v>5</v>
      </c>
      <c r="OR81" s="157">
        <v>5</v>
      </c>
      <c r="OS81" s="157">
        <v>0</v>
      </c>
      <c r="OT81" s="157">
        <v>0</v>
      </c>
      <c r="OU81" s="158">
        <v>1</v>
      </c>
      <c r="OX81" s="157" t="s">
        <v>133</v>
      </c>
      <c r="OY81" s="157">
        <v>5</v>
      </c>
      <c r="OZ81" s="157">
        <v>5</v>
      </c>
      <c r="PA81" s="157">
        <v>0</v>
      </c>
      <c r="PB81" s="157">
        <v>0</v>
      </c>
      <c r="PC81" s="158">
        <v>1</v>
      </c>
      <c r="PF81" s="157" t="s">
        <v>133</v>
      </c>
      <c r="PG81" s="157">
        <v>5</v>
      </c>
      <c r="PH81" s="157">
        <v>5</v>
      </c>
      <c r="PI81" s="157">
        <v>0</v>
      </c>
      <c r="PJ81" s="157">
        <v>0</v>
      </c>
      <c r="PK81" s="158">
        <v>1</v>
      </c>
      <c r="PN81" s="157" t="s">
        <v>133</v>
      </c>
      <c r="PO81" s="157">
        <v>5</v>
      </c>
      <c r="PP81" s="157">
        <v>5</v>
      </c>
      <c r="PQ81" s="157">
        <v>0</v>
      </c>
      <c r="PR81" s="157">
        <v>0</v>
      </c>
      <c r="PS81" s="158">
        <v>1</v>
      </c>
      <c r="PV81" s="157" t="s">
        <v>133</v>
      </c>
      <c r="PW81" s="157">
        <v>5</v>
      </c>
      <c r="PX81" s="157">
        <v>3</v>
      </c>
      <c r="PY81" s="157">
        <v>2</v>
      </c>
      <c r="PZ81" s="157">
        <v>0</v>
      </c>
      <c r="QA81" s="158">
        <v>0.6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Q82" s="2" t="s">
        <v>128</v>
      </c>
      <c r="R82" s="2">
        <v>5</v>
      </c>
      <c r="S82" s="2">
        <v>4</v>
      </c>
      <c r="T82" s="2">
        <v>1</v>
      </c>
      <c r="U82" s="2">
        <v>0</v>
      </c>
      <c r="V82" s="4">
        <v>0.8</v>
      </c>
      <c r="W82" s="4">
        <f>V82-N82</f>
        <v>-0.19999999999999996</v>
      </c>
      <c r="AG82" s="2" t="s">
        <v>128</v>
      </c>
      <c r="AH82" s="2">
        <v>5</v>
      </c>
      <c r="AI82" s="2">
        <v>4</v>
      </c>
      <c r="AJ82" s="2">
        <v>1</v>
      </c>
      <c r="AK82" s="2">
        <v>0</v>
      </c>
      <c r="AL82" s="4">
        <v>0.8</v>
      </c>
      <c r="AM82" s="4">
        <f>AL82-V82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0.19999999999999996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J82" s="4"/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A82" s="2" t="s">
        <v>128</v>
      </c>
      <c r="DB82" s="2">
        <v>5</v>
      </c>
      <c r="DC82" s="2">
        <v>5</v>
      </c>
      <c r="DD82" s="2">
        <v>0</v>
      </c>
      <c r="DE82" s="2">
        <v>0</v>
      </c>
      <c r="DF82" s="4">
        <v>1</v>
      </c>
      <c r="DG82" s="4">
        <f>DF82-CX82</f>
        <v>0</v>
      </c>
      <c r="DI8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0</v>
      </c>
      <c r="DQ8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W82" s="4">
        <f>DV82-DN82</f>
        <v>0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2" t="s">
        <v>128</v>
      </c>
      <c r="EH82" s="2">
        <v>5</v>
      </c>
      <c r="EI82" s="2">
        <v>5</v>
      </c>
      <c r="EJ82" s="2">
        <v>0</v>
      </c>
      <c r="EK82" s="2">
        <v>0</v>
      </c>
      <c r="EL82" s="4">
        <v>1</v>
      </c>
      <c r="EM82" s="4">
        <f>EL82-ED82</f>
        <v>0</v>
      </c>
      <c r="EO82" s="147" t="s">
        <v>144</v>
      </c>
      <c r="EP82" s="147">
        <v>265</v>
      </c>
      <c r="EQ82" s="147">
        <v>265</v>
      </c>
      <c r="ER82" s="147">
        <v>0</v>
      </c>
      <c r="ES82" s="147">
        <v>0</v>
      </c>
      <c r="ET82" s="149">
        <v>1</v>
      </c>
      <c r="EU82" s="147"/>
      <c r="EV82" s="147"/>
      <c r="EW82" s="147" t="s">
        <v>144</v>
      </c>
      <c r="EX82" s="147">
        <v>265</v>
      </c>
      <c r="EY82" s="147">
        <v>265</v>
      </c>
      <c r="EZ82" s="147">
        <v>0</v>
      </c>
      <c r="FA82" s="147">
        <v>0</v>
      </c>
      <c r="FB82" s="149">
        <v>1</v>
      </c>
      <c r="FC82" s="139"/>
      <c r="FD82" s="139"/>
      <c r="FE82" s="156" t="s">
        <v>144</v>
      </c>
      <c r="FF82" s="156">
        <v>265</v>
      </c>
      <c r="FG82" s="156">
        <v>265</v>
      </c>
      <c r="FH82" s="156">
        <v>0</v>
      </c>
      <c r="FI82" s="156">
        <v>0</v>
      </c>
      <c r="FJ82" s="158">
        <v>1</v>
      </c>
      <c r="FK82" s="157"/>
      <c r="FL82" s="157"/>
      <c r="FM82" s="157"/>
      <c r="FN82" s="157"/>
      <c r="FO82" s="157"/>
      <c r="FP82" s="157"/>
      <c r="FQ82" s="157"/>
      <c r="FR82" s="158"/>
      <c r="FS82" s="157"/>
      <c r="FT82" s="157"/>
      <c r="FU82" s="156" t="s">
        <v>144</v>
      </c>
      <c r="FV82" s="156">
        <v>265</v>
      </c>
      <c r="FW82" s="156">
        <v>0</v>
      </c>
      <c r="FX82" s="156">
        <v>0</v>
      </c>
      <c r="FY82" s="156">
        <v>265</v>
      </c>
      <c r="FZ82" s="158">
        <v>0</v>
      </c>
      <c r="GA82" s="157"/>
      <c r="GB82" s="157"/>
      <c r="GC82" s="157" t="s">
        <v>144</v>
      </c>
      <c r="GD82" s="157">
        <v>265</v>
      </c>
      <c r="GE82" s="157">
        <v>0</v>
      </c>
      <c r="GF82" s="157">
        <v>0</v>
      </c>
      <c r="GG82" s="157">
        <v>265</v>
      </c>
      <c r="GH82" s="158">
        <v>0</v>
      </c>
      <c r="GI82" s="157"/>
      <c r="GJ82" s="157"/>
      <c r="GK82" s="157" t="s">
        <v>144</v>
      </c>
      <c r="GL82" s="157">
        <v>265</v>
      </c>
      <c r="GM82" s="157">
        <v>0</v>
      </c>
      <c r="GN82" s="157">
        <v>0</v>
      </c>
      <c r="GO82" s="157">
        <v>265</v>
      </c>
      <c r="GP82" s="158">
        <v>0</v>
      </c>
      <c r="GS82" s="156" t="s">
        <v>144</v>
      </c>
      <c r="GT82" s="156">
        <v>265</v>
      </c>
      <c r="GU82" s="156">
        <v>265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144</v>
      </c>
      <c r="HB82" s="156">
        <v>265</v>
      </c>
      <c r="HC82" s="156">
        <v>265</v>
      </c>
      <c r="HD82" s="156">
        <v>0</v>
      </c>
      <c r="HE82" s="156">
        <v>0</v>
      </c>
      <c r="HF82" s="162">
        <v>1</v>
      </c>
      <c r="HG82" s="157"/>
      <c r="HH82" s="157"/>
      <c r="HI82" s="156" t="s">
        <v>144</v>
      </c>
      <c r="HJ82" s="156">
        <v>265</v>
      </c>
      <c r="HK82" s="156">
        <v>3</v>
      </c>
      <c r="HL82" s="156">
        <v>262</v>
      </c>
      <c r="HM82" s="156">
        <v>0</v>
      </c>
      <c r="HN82" s="162">
        <v>0.01</v>
      </c>
      <c r="HO82" s="157"/>
      <c r="HP82" s="156" t="s">
        <v>144</v>
      </c>
      <c r="HQ82" s="156">
        <v>265</v>
      </c>
      <c r="HR82" s="156">
        <v>3</v>
      </c>
      <c r="HS82" s="156">
        <v>262</v>
      </c>
      <c r="HT82" s="156">
        <v>0</v>
      </c>
      <c r="HU82" s="162">
        <v>0.01</v>
      </c>
      <c r="HV82" s="157"/>
      <c r="HW82" s="156" t="s">
        <v>144</v>
      </c>
      <c r="HX82" s="156">
        <v>265</v>
      </c>
      <c r="HY82" s="156">
        <v>3</v>
      </c>
      <c r="HZ82" s="156">
        <v>262</v>
      </c>
      <c r="IA82" s="156">
        <v>0</v>
      </c>
      <c r="IB82" s="162">
        <v>0.01</v>
      </c>
      <c r="IC82" s="157"/>
      <c r="ID82" s="156" t="s">
        <v>144</v>
      </c>
      <c r="IE82" s="156">
        <v>265</v>
      </c>
      <c r="IF82" s="156">
        <v>3</v>
      </c>
      <c r="IG82" s="156">
        <v>262</v>
      </c>
      <c r="IH82" s="156">
        <v>0</v>
      </c>
      <c r="II82" s="162">
        <v>0.01</v>
      </c>
      <c r="IJ82" s="157"/>
      <c r="IK82" s="157"/>
      <c r="IL82" s="157" t="s">
        <v>144</v>
      </c>
      <c r="IM82" s="157">
        <v>265</v>
      </c>
      <c r="IN82" s="157">
        <v>265</v>
      </c>
      <c r="IO82" s="157">
        <v>0</v>
      </c>
      <c r="IP82" s="157">
        <v>0</v>
      </c>
      <c r="IQ82" s="158">
        <v>1</v>
      </c>
      <c r="IR82" s="157"/>
      <c r="IS82" s="157"/>
      <c r="IT82" s="157" t="s">
        <v>144</v>
      </c>
      <c r="IU82" s="157">
        <v>265</v>
      </c>
      <c r="IV82" s="157">
        <v>265</v>
      </c>
      <c r="IW82" s="157">
        <v>0</v>
      </c>
      <c r="IX82" s="157">
        <v>0</v>
      </c>
      <c r="IY82" s="158">
        <v>1</v>
      </c>
      <c r="IZ82" s="157"/>
      <c r="JA82" s="157"/>
      <c r="JB82" s="157" t="s">
        <v>144</v>
      </c>
      <c r="JC82" s="157">
        <v>265</v>
      </c>
      <c r="JD82" s="157">
        <v>265</v>
      </c>
      <c r="JE82" s="157">
        <v>0</v>
      </c>
      <c r="JF82" s="157">
        <v>0</v>
      </c>
      <c r="JG82" s="158">
        <v>1</v>
      </c>
      <c r="JJ82" s="157" t="s">
        <v>144</v>
      </c>
      <c r="JK82" s="157">
        <v>265</v>
      </c>
      <c r="JL82" s="157">
        <v>265</v>
      </c>
      <c r="JM82" s="157">
        <v>0</v>
      </c>
      <c r="JN82" s="157">
        <v>0</v>
      </c>
      <c r="JO82" s="158">
        <v>1</v>
      </c>
      <c r="JR82" s="157" t="s">
        <v>144</v>
      </c>
      <c r="JS82" s="157">
        <v>265</v>
      </c>
      <c r="JT82" s="157">
        <v>265</v>
      </c>
      <c r="JU82" s="157">
        <v>0</v>
      </c>
      <c r="JV82" s="157">
        <v>0</v>
      </c>
      <c r="JW82" s="158">
        <v>1</v>
      </c>
      <c r="JZ82" s="157" t="s">
        <v>144</v>
      </c>
      <c r="KA82" s="157">
        <v>265</v>
      </c>
      <c r="KB82" s="157">
        <v>265</v>
      </c>
      <c r="KC82" s="157">
        <v>0</v>
      </c>
      <c r="KD82" s="157">
        <v>0</v>
      </c>
      <c r="KE82" s="158">
        <v>1</v>
      </c>
      <c r="KH82" s="157" t="s">
        <v>144</v>
      </c>
      <c r="KI82" s="157">
        <v>265</v>
      </c>
      <c r="KJ82" s="157">
        <v>265</v>
      </c>
      <c r="KK82" s="157">
        <v>0</v>
      </c>
      <c r="KL82" s="157">
        <v>0</v>
      </c>
      <c r="KM82" s="158">
        <v>1</v>
      </c>
      <c r="KX82" s="157" t="s">
        <v>144</v>
      </c>
      <c r="KY82" s="157">
        <v>265</v>
      </c>
      <c r="KZ82" s="157">
        <v>265</v>
      </c>
      <c r="LA82" s="157">
        <v>0</v>
      </c>
      <c r="LB82" s="157">
        <v>0</v>
      </c>
      <c r="LC82" s="158">
        <v>1</v>
      </c>
      <c r="LF82" s="157" t="s">
        <v>144</v>
      </c>
      <c r="LG82" s="157">
        <v>265</v>
      </c>
      <c r="LH82" s="157">
        <v>265</v>
      </c>
      <c r="LI82" s="157">
        <v>0</v>
      </c>
      <c r="LJ82" s="157">
        <v>0</v>
      </c>
      <c r="LK82" s="158">
        <v>1</v>
      </c>
      <c r="LN82" s="157" t="s">
        <v>144</v>
      </c>
      <c r="LO82" s="157">
        <v>265</v>
      </c>
      <c r="LP82" s="157">
        <v>265</v>
      </c>
      <c r="LQ82" s="157">
        <v>0</v>
      </c>
      <c r="LR82" s="157">
        <v>0</v>
      </c>
      <c r="LS82" s="158">
        <v>1</v>
      </c>
      <c r="LV82" s="157" t="s">
        <v>144</v>
      </c>
      <c r="LW82" s="157">
        <v>265</v>
      </c>
      <c r="LX82" s="157">
        <v>265</v>
      </c>
      <c r="LY82" s="157">
        <v>0</v>
      </c>
      <c r="LZ82" s="157">
        <v>0</v>
      </c>
      <c r="MA82" s="158">
        <v>1</v>
      </c>
      <c r="MD82" s="157" t="s">
        <v>144</v>
      </c>
      <c r="ME82" s="157">
        <v>265</v>
      </c>
      <c r="MF82" s="157">
        <v>265</v>
      </c>
      <c r="MG82" s="157">
        <v>0</v>
      </c>
      <c r="MH82" s="157">
        <v>0</v>
      </c>
      <c r="MI82" s="158">
        <v>1</v>
      </c>
      <c r="ML82" s="157" t="s">
        <v>144</v>
      </c>
      <c r="MM82" s="157">
        <v>265</v>
      </c>
      <c r="MN82" s="157">
        <v>183</v>
      </c>
      <c r="MO82" s="157">
        <v>82</v>
      </c>
      <c r="MP82" s="157">
        <v>0</v>
      </c>
      <c r="MQ82" s="158">
        <v>0.69</v>
      </c>
      <c r="MT82" s="157" t="s">
        <v>144</v>
      </c>
      <c r="MU82" s="157">
        <v>265</v>
      </c>
      <c r="MV82" s="157">
        <v>265</v>
      </c>
      <c r="MW82" s="157">
        <v>0</v>
      </c>
      <c r="MX82" s="157">
        <v>0</v>
      </c>
      <c r="MY82" s="158">
        <v>1</v>
      </c>
      <c r="NB82" s="157" t="s">
        <v>144</v>
      </c>
      <c r="NC82" s="157">
        <v>265</v>
      </c>
      <c r="ND82" s="157">
        <v>265</v>
      </c>
      <c r="NE82" s="157">
        <v>0</v>
      </c>
      <c r="NF82" s="157">
        <v>0</v>
      </c>
      <c r="NG82" s="158">
        <v>1</v>
      </c>
      <c r="NJ82" s="157" t="s">
        <v>144</v>
      </c>
      <c r="NK82" s="157">
        <v>265</v>
      </c>
      <c r="NL82" s="157">
        <v>265</v>
      </c>
      <c r="NM82" s="157">
        <v>0</v>
      </c>
      <c r="NN82" s="157">
        <v>0</v>
      </c>
      <c r="NO82" s="158">
        <v>1</v>
      </c>
      <c r="NR82" s="157" t="s">
        <v>144</v>
      </c>
      <c r="NS82" s="157">
        <v>265</v>
      </c>
      <c r="NT82" s="157">
        <v>265</v>
      </c>
      <c r="NU82" s="157">
        <v>0</v>
      </c>
      <c r="NV82" s="157">
        <v>0</v>
      </c>
      <c r="NW82" s="158">
        <v>1</v>
      </c>
      <c r="NZ82" s="157" t="s">
        <v>417</v>
      </c>
      <c r="OA82" s="157">
        <v>13</v>
      </c>
      <c r="OB82" s="157">
        <v>13</v>
      </c>
      <c r="OC82" s="157">
        <v>0</v>
      </c>
      <c r="OD82" s="157">
        <v>0</v>
      </c>
      <c r="OE82" s="158">
        <v>1</v>
      </c>
      <c r="OH82" s="157" t="s">
        <v>417</v>
      </c>
      <c r="OI82" s="157">
        <v>13</v>
      </c>
      <c r="OJ82" s="157">
        <v>13</v>
      </c>
      <c r="OK82" s="157">
        <v>0</v>
      </c>
      <c r="OL82" s="157">
        <v>0</v>
      </c>
      <c r="OM82" s="158">
        <v>1</v>
      </c>
      <c r="OP82" s="157" t="s">
        <v>417</v>
      </c>
      <c r="OQ82" s="157">
        <v>13</v>
      </c>
      <c r="OR82" s="157">
        <v>13</v>
      </c>
      <c r="OS82" s="157">
        <v>0</v>
      </c>
      <c r="OT82" s="157">
        <v>0</v>
      </c>
      <c r="OU82" s="158">
        <v>1</v>
      </c>
      <c r="OX82" s="157" t="s">
        <v>417</v>
      </c>
      <c r="OY82" s="157">
        <v>13</v>
      </c>
      <c r="OZ82" s="157">
        <v>13</v>
      </c>
      <c r="PA82" s="157">
        <v>0</v>
      </c>
      <c r="PB82" s="157">
        <v>0</v>
      </c>
      <c r="PC82" s="158">
        <v>1</v>
      </c>
      <c r="PF82" s="157" t="s">
        <v>417</v>
      </c>
      <c r="PG82" s="157">
        <v>13</v>
      </c>
      <c r="PH82" s="157">
        <v>13</v>
      </c>
      <c r="PI82" s="157">
        <v>0</v>
      </c>
      <c r="PJ82" s="157">
        <v>0</v>
      </c>
      <c r="PK82" s="158">
        <v>1</v>
      </c>
      <c r="PN82" s="157" t="s">
        <v>417</v>
      </c>
      <c r="PO82" s="157">
        <v>13</v>
      </c>
      <c r="PP82" s="157">
        <v>13</v>
      </c>
      <c r="PQ82" s="157">
        <v>0</v>
      </c>
      <c r="PR82" s="157">
        <v>0</v>
      </c>
      <c r="PS82" s="158">
        <v>1</v>
      </c>
      <c r="PV82" s="157" t="s">
        <v>417</v>
      </c>
      <c r="PW82" s="157">
        <v>13</v>
      </c>
      <c r="PX82" s="157">
        <v>13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W83" s="4"/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AL83-V83</f>
        <v>1</v>
      </c>
      <c r="AO83" s="2" t="s">
        <v>145</v>
      </c>
      <c r="AP83" s="2">
        <v>262</v>
      </c>
      <c r="AQ83" s="2">
        <v>262</v>
      </c>
      <c r="AR83" s="2">
        <v>0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J83" s="4"/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A83" s="2" t="s">
        <v>145</v>
      </c>
      <c r="DB83" s="2">
        <v>262</v>
      </c>
      <c r="DC83" s="2">
        <v>262</v>
      </c>
      <c r="DD83" s="2">
        <v>0</v>
      </c>
      <c r="DE83" s="2">
        <v>0</v>
      </c>
      <c r="DF83" s="4">
        <v>1</v>
      </c>
      <c r="DG83" s="4">
        <f>DF83-CX83</f>
        <v>0</v>
      </c>
      <c r="DI83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0</v>
      </c>
      <c r="DQ83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W83" s="4">
        <f>DV83-DN83</f>
        <v>0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2" t="s">
        <v>145</v>
      </c>
      <c r="EH83" s="2">
        <v>262</v>
      </c>
      <c r="EI83" s="2">
        <v>262</v>
      </c>
      <c r="EJ83" s="2">
        <v>0</v>
      </c>
      <c r="EK83" s="2">
        <v>0</v>
      </c>
      <c r="EL83" s="4">
        <v>1</v>
      </c>
      <c r="EM83" s="4">
        <f>EL83-ED83</f>
        <v>0</v>
      </c>
      <c r="EO83" s="147" t="s">
        <v>128</v>
      </c>
      <c r="EP83" s="147">
        <v>5</v>
      </c>
      <c r="EQ83" s="147">
        <v>5</v>
      </c>
      <c r="ER83" s="147">
        <v>0</v>
      </c>
      <c r="ES83" s="147">
        <v>0</v>
      </c>
      <c r="ET83" s="149">
        <v>1</v>
      </c>
      <c r="EU83" s="147"/>
      <c r="EV83" s="147"/>
      <c r="EW83" s="147" t="s">
        <v>128</v>
      </c>
      <c r="EX83" s="147">
        <v>5</v>
      </c>
      <c r="EY83" s="147">
        <v>5</v>
      </c>
      <c r="EZ83" s="147">
        <v>0</v>
      </c>
      <c r="FA83" s="147">
        <v>0</v>
      </c>
      <c r="FB83" s="149">
        <v>1</v>
      </c>
      <c r="FC83" s="139"/>
      <c r="FD83" s="139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58">
        <v>1</v>
      </c>
      <c r="FK83" s="157"/>
      <c r="FL83" s="157"/>
      <c r="FM83" s="157"/>
      <c r="FN83" s="157"/>
      <c r="FO83" s="157"/>
      <c r="FP83" s="157"/>
      <c r="FQ83" s="157"/>
      <c r="FR83" s="158"/>
      <c r="FS83" s="157"/>
      <c r="FT83" s="157"/>
      <c r="FU83" s="156" t="s">
        <v>128</v>
      </c>
      <c r="FV83" s="156">
        <v>5</v>
      </c>
      <c r="FW83" s="156">
        <v>5</v>
      </c>
      <c r="FX83" s="156">
        <v>0</v>
      </c>
      <c r="FY83" s="156">
        <v>0</v>
      </c>
      <c r="FZ83" s="158">
        <v>1</v>
      </c>
      <c r="GA83" s="157"/>
      <c r="GB83" s="157"/>
      <c r="GC83" s="157" t="s">
        <v>128</v>
      </c>
      <c r="GD83" s="157">
        <v>5</v>
      </c>
      <c r="GE83" s="157">
        <v>5</v>
      </c>
      <c r="GF83" s="157">
        <v>0</v>
      </c>
      <c r="GG83" s="157">
        <v>0</v>
      </c>
      <c r="GH83" s="158">
        <v>1</v>
      </c>
      <c r="GI83" s="157"/>
      <c r="GJ83" s="157"/>
      <c r="GK83" s="157" t="s">
        <v>128</v>
      </c>
      <c r="GL83" s="157">
        <v>5</v>
      </c>
      <c r="GM83" s="157">
        <v>5</v>
      </c>
      <c r="GN83" s="157">
        <v>0</v>
      </c>
      <c r="GO83" s="157">
        <v>0</v>
      </c>
      <c r="GP83" s="158">
        <v>1</v>
      </c>
      <c r="GS83" s="156" t="s">
        <v>128</v>
      </c>
      <c r="GT83" s="156">
        <v>5</v>
      </c>
      <c r="GU83" s="156">
        <v>5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128</v>
      </c>
      <c r="HB83" s="156">
        <v>5</v>
      </c>
      <c r="HC83" s="156">
        <v>5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128</v>
      </c>
      <c r="HJ83" s="156">
        <v>5</v>
      </c>
      <c r="HK83" s="156">
        <v>5</v>
      </c>
      <c r="HL83" s="156">
        <v>0</v>
      </c>
      <c r="HM83" s="156">
        <v>0</v>
      </c>
      <c r="HN83" s="162">
        <v>1</v>
      </c>
      <c r="HO83" s="157"/>
      <c r="HP83" s="156" t="s">
        <v>128</v>
      </c>
      <c r="HQ83" s="156">
        <v>5</v>
      </c>
      <c r="HR83" s="156">
        <v>5</v>
      </c>
      <c r="HS83" s="156">
        <v>0</v>
      </c>
      <c r="HT83" s="156">
        <v>0</v>
      </c>
      <c r="HU83" s="162">
        <v>1</v>
      </c>
      <c r="HV83" s="157"/>
      <c r="HW83" s="156" t="s">
        <v>128</v>
      </c>
      <c r="HX83" s="156">
        <v>5</v>
      </c>
      <c r="HY83" s="156">
        <v>5</v>
      </c>
      <c r="HZ83" s="156">
        <v>0</v>
      </c>
      <c r="IA83" s="156">
        <v>0</v>
      </c>
      <c r="IB83" s="162">
        <v>1</v>
      </c>
      <c r="IC83" s="157"/>
      <c r="ID83" s="156" t="s">
        <v>128</v>
      </c>
      <c r="IE83" s="156">
        <v>5</v>
      </c>
      <c r="IF83" s="156">
        <v>5</v>
      </c>
      <c r="IG83" s="156">
        <v>0</v>
      </c>
      <c r="IH83" s="156">
        <v>0</v>
      </c>
      <c r="II83" s="162">
        <v>1</v>
      </c>
      <c r="IJ83" s="157"/>
      <c r="IK83" s="157"/>
      <c r="IL83" s="157" t="s">
        <v>128</v>
      </c>
      <c r="IM83" s="157">
        <v>5</v>
      </c>
      <c r="IN83" s="157">
        <v>5</v>
      </c>
      <c r="IO83" s="157">
        <v>0</v>
      </c>
      <c r="IP83" s="157">
        <v>0</v>
      </c>
      <c r="IQ83" s="158">
        <v>1</v>
      </c>
      <c r="IR83" s="157"/>
      <c r="IS83" s="157"/>
      <c r="IT83" s="157" t="s">
        <v>128</v>
      </c>
      <c r="IU83" s="157">
        <v>5</v>
      </c>
      <c r="IV83" s="157">
        <v>5</v>
      </c>
      <c r="IW83" s="157">
        <v>0</v>
      </c>
      <c r="IX83" s="157">
        <v>0</v>
      </c>
      <c r="IY83" s="158">
        <v>1</v>
      </c>
      <c r="IZ83" s="157"/>
      <c r="JA83" s="157"/>
      <c r="JB83" s="157" t="s">
        <v>128</v>
      </c>
      <c r="JC83" s="157">
        <v>5</v>
      </c>
      <c r="JD83" s="157">
        <v>5</v>
      </c>
      <c r="JE83" s="157">
        <v>0</v>
      </c>
      <c r="JF83" s="157">
        <v>0</v>
      </c>
      <c r="JG83" s="158">
        <v>1</v>
      </c>
      <c r="JJ83" s="157" t="s">
        <v>128</v>
      </c>
      <c r="JK83" s="157">
        <v>5</v>
      </c>
      <c r="JL83" s="157">
        <v>5</v>
      </c>
      <c r="JM83" s="157">
        <v>0</v>
      </c>
      <c r="JN83" s="157">
        <v>0</v>
      </c>
      <c r="JO83" s="158">
        <v>1</v>
      </c>
      <c r="JR83" s="157" t="s">
        <v>128</v>
      </c>
      <c r="JS83" s="157">
        <v>5</v>
      </c>
      <c r="JT83" s="157">
        <v>5</v>
      </c>
      <c r="JU83" s="157">
        <v>0</v>
      </c>
      <c r="JV83" s="157">
        <v>0</v>
      </c>
      <c r="JW83" s="158">
        <v>1</v>
      </c>
      <c r="JZ83" s="157" t="s">
        <v>128</v>
      </c>
      <c r="KA83" s="157">
        <v>5</v>
      </c>
      <c r="KB83" s="157">
        <v>5</v>
      </c>
      <c r="KC83" s="157">
        <v>0</v>
      </c>
      <c r="KD83" s="157">
        <v>0</v>
      </c>
      <c r="KE83" s="158">
        <v>1</v>
      </c>
      <c r="KH83" s="157" t="s">
        <v>128</v>
      </c>
      <c r="KI83" s="157">
        <v>5</v>
      </c>
      <c r="KJ83" s="157">
        <v>5</v>
      </c>
      <c r="KK83" s="157">
        <v>0</v>
      </c>
      <c r="KL83" s="157">
        <v>0</v>
      </c>
      <c r="KM83" s="158">
        <v>1</v>
      </c>
      <c r="KX83" s="157" t="s">
        <v>128</v>
      </c>
      <c r="KY83" s="157">
        <v>5</v>
      </c>
      <c r="KZ83" s="157">
        <v>5</v>
      </c>
      <c r="LA83" s="157">
        <v>0</v>
      </c>
      <c r="LB83" s="157">
        <v>0</v>
      </c>
      <c r="LC83" s="158">
        <v>1</v>
      </c>
      <c r="LF83" s="157" t="s">
        <v>128</v>
      </c>
      <c r="LG83" s="157">
        <v>5</v>
      </c>
      <c r="LH83" s="157">
        <v>5</v>
      </c>
      <c r="LI83" s="157">
        <v>0</v>
      </c>
      <c r="LJ83" s="157">
        <v>0</v>
      </c>
      <c r="LK83" s="158">
        <v>1</v>
      </c>
      <c r="LN83" s="157" t="s">
        <v>128</v>
      </c>
      <c r="LO83" s="157">
        <v>5</v>
      </c>
      <c r="LP83" s="157">
        <v>5</v>
      </c>
      <c r="LQ83" s="157">
        <v>0</v>
      </c>
      <c r="LR83" s="157">
        <v>0</v>
      </c>
      <c r="LS83" s="158">
        <v>1</v>
      </c>
      <c r="LV83" s="157" t="s">
        <v>128</v>
      </c>
      <c r="LW83" s="157">
        <v>5</v>
      </c>
      <c r="LX83" s="157">
        <v>5</v>
      </c>
      <c r="LY83" s="157">
        <v>0</v>
      </c>
      <c r="LZ83" s="157">
        <v>0</v>
      </c>
      <c r="MA83" s="158">
        <v>1</v>
      </c>
      <c r="MD83" s="157" t="s">
        <v>128</v>
      </c>
      <c r="ME83" s="157">
        <v>5</v>
      </c>
      <c r="MF83" s="157">
        <v>5</v>
      </c>
      <c r="MG83" s="157">
        <v>0</v>
      </c>
      <c r="MH83" s="157">
        <v>0</v>
      </c>
      <c r="MI83" s="158">
        <v>1</v>
      </c>
      <c r="ML83" s="157" t="s">
        <v>128</v>
      </c>
      <c r="MM83" s="157">
        <v>5</v>
      </c>
      <c r="MN83" s="157">
        <v>5</v>
      </c>
      <c r="MO83" s="157">
        <v>0</v>
      </c>
      <c r="MP83" s="157">
        <v>0</v>
      </c>
      <c r="MQ83" s="158">
        <v>1</v>
      </c>
      <c r="MT83" s="157" t="s">
        <v>128</v>
      </c>
      <c r="MU83" s="157">
        <v>5</v>
      </c>
      <c r="MV83" s="157">
        <v>5</v>
      </c>
      <c r="MW83" s="157">
        <v>0</v>
      </c>
      <c r="MX83" s="157">
        <v>0</v>
      </c>
      <c r="MY83" s="158">
        <v>1</v>
      </c>
      <c r="NB83" s="157" t="s">
        <v>128</v>
      </c>
      <c r="NC83" s="157">
        <v>5</v>
      </c>
      <c r="ND83" s="157">
        <v>5</v>
      </c>
      <c r="NE83" s="157">
        <v>0</v>
      </c>
      <c r="NF83" s="157">
        <v>0</v>
      </c>
      <c r="NG83" s="158">
        <v>1</v>
      </c>
      <c r="NJ83" s="157" t="s">
        <v>128</v>
      </c>
      <c r="NK83" s="157">
        <v>5</v>
      </c>
      <c r="NL83" s="157">
        <v>5</v>
      </c>
      <c r="NM83" s="157">
        <v>0</v>
      </c>
      <c r="NN83" s="157">
        <v>0</v>
      </c>
      <c r="NO83" s="158">
        <v>1</v>
      </c>
      <c r="NR83" s="157" t="s">
        <v>128</v>
      </c>
      <c r="NS83" s="157">
        <v>5</v>
      </c>
      <c r="NT83" s="157">
        <v>5</v>
      </c>
      <c r="NU83" s="157">
        <v>0</v>
      </c>
      <c r="NV83" s="157">
        <v>0</v>
      </c>
      <c r="NW83" s="158">
        <v>1</v>
      </c>
      <c r="NZ83" s="157" t="s">
        <v>144</v>
      </c>
      <c r="OA83" s="157">
        <v>266</v>
      </c>
      <c r="OB83" s="157">
        <v>265</v>
      </c>
      <c r="OC83" s="157">
        <v>1</v>
      </c>
      <c r="OD83" s="157">
        <v>0</v>
      </c>
      <c r="OE83" s="158">
        <v>1</v>
      </c>
      <c r="OH83" s="157" t="s">
        <v>144</v>
      </c>
      <c r="OI83" s="157">
        <v>266</v>
      </c>
      <c r="OJ83" s="157">
        <v>12</v>
      </c>
      <c r="OK83" s="157">
        <v>254</v>
      </c>
      <c r="OL83" s="157">
        <v>0</v>
      </c>
      <c r="OM83" s="158">
        <v>0.05</v>
      </c>
      <c r="OP83" s="157" t="s">
        <v>144</v>
      </c>
      <c r="OQ83" s="157">
        <v>266</v>
      </c>
      <c r="OR83" s="157">
        <v>265</v>
      </c>
      <c r="OS83" s="157">
        <v>1</v>
      </c>
      <c r="OT83" s="157">
        <v>0</v>
      </c>
      <c r="OU83" s="158">
        <v>1</v>
      </c>
      <c r="OX83" s="157" t="s">
        <v>144</v>
      </c>
      <c r="OY83" s="157">
        <v>266</v>
      </c>
      <c r="OZ83" s="157">
        <v>265</v>
      </c>
      <c r="PA83" s="157">
        <v>1</v>
      </c>
      <c r="PB83" s="157">
        <v>0</v>
      </c>
      <c r="PC83" s="158">
        <v>1</v>
      </c>
      <c r="PF83" s="157" t="s">
        <v>144</v>
      </c>
      <c r="PG83" s="157">
        <v>266</v>
      </c>
      <c r="PH83" s="157">
        <v>265</v>
      </c>
      <c r="PI83" s="157">
        <v>1</v>
      </c>
      <c r="PJ83" s="157">
        <v>0</v>
      </c>
      <c r="PK83" s="158">
        <v>1</v>
      </c>
      <c r="PN83" s="157" t="s">
        <v>144</v>
      </c>
      <c r="PO83" s="157">
        <v>266</v>
      </c>
      <c r="PP83" s="157">
        <v>265</v>
      </c>
      <c r="PQ83" s="157">
        <v>1</v>
      </c>
      <c r="PR83" s="157">
        <v>0</v>
      </c>
      <c r="PS83" s="158">
        <v>1</v>
      </c>
      <c r="PV83" s="157" t="s">
        <v>144</v>
      </c>
      <c r="PW83" s="157">
        <v>266</v>
      </c>
      <c r="PX83" s="157">
        <v>265</v>
      </c>
      <c r="PY83" s="157">
        <v>1</v>
      </c>
      <c r="PZ83" s="157">
        <v>0</v>
      </c>
      <c r="QA83" s="158">
        <v>1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Q84" s="2" t="s">
        <v>134</v>
      </c>
      <c r="R84" s="2">
        <v>3</v>
      </c>
      <c r="S84" s="2">
        <v>3</v>
      </c>
      <c r="T84" s="2">
        <v>0</v>
      </c>
      <c r="U84" s="2">
        <v>0</v>
      </c>
      <c r="V84" s="4">
        <v>1</v>
      </c>
      <c r="W84" s="4">
        <f>V84-N84</f>
        <v>0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AL84-V84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J84" s="4"/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A84" s="2" t="s">
        <v>134</v>
      </c>
      <c r="DB84" s="2">
        <v>3</v>
      </c>
      <c r="DC84" s="2">
        <v>3</v>
      </c>
      <c r="DD84" s="2">
        <v>0</v>
      </c>
      <c r="DE84" s="2">
        <v>0</v>
      </c>
      <c r="DF84" s="4">
        <v>1</v>
      </c>
      <c r="DG84" s="4">
        <f>DF84-CX84</f>
        <v>0</v>
      </c>
      <c r="DI84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0</v>
      </c>
      <c r="DQ84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W84" s="4">
        <f>DV84-DN84</f>
        <v>0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2" t="s">
        <v>134</v>
      </c>
      <c r="EH84" s="2">
        <v>3</v>
      </c>
      <c r="EI84" s="2">
        <v>3</v>
      </c>
      <c r="EJ84" s="2">
        <v>0</v>
      </c>
      <c r="EK84" s="2">
        <v>0</v>
      </c>
      <c r="EL84" s="4">
        <v>1</v>
      </c>
      <c r="EM84" s="4">
        <f>EL84-ED84</f>
        <v>0</v>
      </c>
      <c r="EO84" s="147" t="s">
        <v>145</v>
      </c>
      <c r="EP84" s="147">
        <v>262</v>
      </c>
      <c r="EQ84" s="147">
        <v>262</v>
      </c>
      <c r="ER84" s="147">
        <v>0</v>
      </c>
      <c r="ES84" s="147">
        <v>0</v>
      </c>
      <c r="ET84" s="149">
        <v>1</v>
      </c>
      <c r="EU84" s="147"/>
      <c r="EV84" s="147"/>
      <c r="EW84" s="147" t="s">
        <v>145</v>
      </c>
      <c r="EX84" s="147">
        <v>262</v>
      </c>
      <c r="EY84" s="147">
        <v>262</v>
      </c>
      <c r="EZ84" s="147">
        <v>0</v>
      </c>
      <c r="FA84" s="147">
        <v>0</v>
      </c>
      <c r="FB84" s="149">
        <v>1</v>
      </c>
      <c r="FC84" s="139"/>
      <c r="FD84" s="139"/>
      <c r="FE84" s="156" t="s">
        <v>145</v>
      </c>
      <c r="FF84" s="156">
        <v>262</v>
      </c>
      <c r="FG84" s="156">
        <v>262</v>
      </c>
      <c r="FH84" s="156">
        <v>0</v>
      </c>
      <c r="FI84" s="156">
        <v>0</v>
      </c>
      <c r="FJ84" s="158">
        <v>1</v>
      </c>
      <c r="FK84" s="157"/>
      <c r="FL84" s="157"/>
      <c r="FM84" s="157"/>
      <c r="FN84" s="157"/>
      <c r="FO84" s="157"/>
      <c r="FP84" s="157"/>
      <c r="FQ84" s="157"/>
      <c r="FR84" s="158"/>
      <c r="FS84" s="157"/>
      <c r="FT84" s="157"/>
      <c r="FU84" s="156" t="s">
        <v>145</v>
      </c>
      <c r="FV84" s="156">
        <v>262</v>
      </c>
      <c r="FW84" s="156">
        <v>0</v>
      </c>
      <c r="FX84" s="156">
        <v>0</v>
      </c>
      <c r="FY84" s="156">
        <v>262</v>
      </c>
      <c r="FZ84" s="158">
        <v>0</v>
      </c>
      <c r="GA84" s="157"/>
      <c r="GB84" s="157"/>
      <c r="GC84" s="157" t="s">
        <v>145</v>
      </c>
      <c r="GD84" s="157">
        <v>262</v>
      </c>
      <c r="GE84" s="157">
        <v>0</v>
      </c>
      <c r="GF84" s="157">
        <v>0</v>
      </c>
      <c r="GG84" s="157">
        <v>262</v>
      </c>
      <c r="GH84" s="158">
        <v>0</v>
      </c>
      <c r="GI84" s="157"/>
      <c r="GJ84" s="157"/>
      <c r="GK84" s="157" t="s">
        <v>145</v>
      </c>
      <c r="GL84" s="157">
        <v>262</v>
      </c>
      <c r="GM84" s="157">
        <v>0</v>
      </c>
      <c r="GN84" s="157">
        <v>0</v>
      </c>
      <c r="GO84" s="157">
        <v>262</v>
      </c>
      <c r="GP84" s="158">
        <v>0</v>
      </c>
      <c r="GS84" s="156" t="s">
        <v>145</v>
      </c>
      <c r="GT84" s="156">
        <v>262</v>
      </c>
      <c r="GU84" s="156">
        <v>262</v>
      </c>
      <c r="GV84" s="156">
        <v>0</v>
      </c>
      <c r="GW84" s="156">
        <v>0</v>
      </c>
      <c r="GX84" s="162">
        <v>1</v>
      </c>
      <c r="GY84" s="157"/>
      <c r="GZ84" s="157"/>
      <c r="HA84" s="156" t="s">
        <v>145</v>
      </c>
      <c r="HB84" s="156">
        <v>262</v>
      </c>
      <c r="HC84" s="156">
        <v>262</v>
      </c>
      <c r="HD84" s="156">
        <v>0</v>
      </c>
      <c r="HE84" s="156">
        <v>0</v>
      </c>
      <c r="HF84" s="162">
        <v>1</v>
      </c>
      <c r="HG84" s="157"/>
      <c r="HH84" s="157"/>
      <c r="HI84" s="156" t="s">
        <v>145</v>
      </c>
      <c r="HJ84" s="156">
        <v>262</v>
      </c>
      <c r="HK84" s="156">
        <v>152</v>
      </c>
      <c r="HL84" s="156">
        <v>110</v>
      </c>
      <c r="HM84" s="156">
        <v>0</v>
      </c>
      <c r="HN84" s="162">
        <v>0.57999999999999996</v>
      </c>
      <c r="HO84" s="157"/>
      <c r="HP84" s="156" t="s">
        <v>145</v>
      </c>
      <c r="HQ84" s="156">
        <v>262</v>
      </c>
      <c r="HR84" s="156">
        <v>152</v>
      </c>
      <c r="HS84" s="156">
        <v>110</v>
      </c>
      <c r="HT84" s="156">
        <v>0</v>
      </c>
      <c r="HU84" s="162">
        <v>0.57999999999999996</v>
      </c>
      <c r="HV84" s="157"/>
      <c r="HW84" s="156" t="s">
        <v>145</v>
      </c>
      <c r="HX84" s="156">
        <v>262</v>
      </c>
      <c r="HY84" s="156">
        <v>152</v>
      </c>
      <c r="HZ84" s="156">
        <v>110</v>
      </c>
      <c r="IA84" s="156">
        <v>0</v>
      </c>
      <c r="IB84" s="162">
        <v>0.57999999999999996</v>
      </c>
      <c r="IC84" s="157"/>
      <c r="ID84" s="156" t="s">
        <v>145</v>
      </c>
      <c r="IE84" s="156">
        <v>262</v>
      </c>
      <c r="IF84" s="156">
        <v>152</v>
      </c>
      <c r="IG84" s="156">
        <v>110</v>
      </c>
      <c r="IH84" s="156">
        <v>0</v>
      </c>
      <c r="II84" s="162">
        <v>0.57999999999999996</v>
      </c>
      <c r="IJ84" s="157"/>
      <c r="IK84" s="157"/>
      <c r="IL84" s="157" t="s">
        <v>145</v>
      </c>
      <c r="IM84" s="157">
        <v>262</v>
      </c>
      <c r="IN84" s="157">
        <v>262</v>
      </c>
      <c r="IO84" s="157">
        <v>0</v>
      </c>
      <c r="IP84" s="157">
        <v>0</v>
      </c>
      <c r="IQ84" s="158">
        <v>1</v>
      </c>
      <c r="IR84" s="157"/>
      <c r="IS84" s="157"/>
      <c r="IT84" s="157" t="s">
        <v>145</v>
      </c>
      <c r="IU84" s="157">
        <v>262</v>
      </c>
      <c r="IV84" s="157">
        <v>262</v>
      </c>
      <c r="IW84" s="157">
        <v>0</v>
      </c>
      <c r="IX84" s="157">
        <v>0</v>
      </c>
      <c r="IY84" s="158">
        <v>1</v>
      </c>
      <c r="IZ84" s="157"/>
      <c r="JA84" s="157"/>
      <c r="JB84" s="157" t="s">
        <v>145</v>
      </c>
      <c r="JC84" s="157">
        <v>262</v>
      </c>
      <c r="JD84" s="157">
        <v>262</v>
      </c>
      <c r="JE84" s="157">
        <v>0</v>
      </c>
      <c r="JF84" s="157">
        <v>0</v>
      </c>
      <c r="JG84" s="158">
        <v>1</v>
      </c>
      <c r="JJ84" s="157" t="s">
        <v>145</v>
      </c>
      <c r="JK84" s="157">
        <v>262</v>
      </c>
      <c r="JL84" s="157">
        <v>262</v>
      </c>
      <c r="JM84" s="157">
        <v>0</v>
      </c>
      <c r="JN84" s="157">
        <v>0</v>
      </c>
      <c r="JO84" s="158">
        <v>1</v>
      </c>
      <c r="JR84" s="157" t="s">
        <v>145</v>
      </c>
      <c r="JS84" s="157">
        <v>262</v>
      </c>
      <c r="JT84" s="157">
        <v>262</v>
      </c>
      <c r="JU84" s="157">
        <v>0</v>
      </c>
      <c r="JV84" s="157">
        <v>0</v>
      </c>
      <c r="JW84" s="158">
        <v>1</v>
      </c>
      <c r="JZ84" s="157" t="s">
        <v>145</v>
      </c>
      <c r="KA84" s="157">
        <v>262</v>
      </c>
      <c r="KB84" s="157">
        <v>262</v>
      </c>
      <c r="KC84" s="157">
        <v>0</v>
      </c>
      <c r="KD84" s="157">
        <v>0</v>
      </c>
      <c r="KE84" s="158">
        <v>1</v>
      </c>
      <c r="KH84" s="157" t="s">
        <v>145</v>
      </c>
      <c r="KI84" s="157">
        <v>262</v>
      </c>
      <c r="KJ84" s="157">
        <v>262</v>
      </c>
      <c r="KK84" s="157">
        <v>0</v>
      </c>
      <c r="KL84" s="157">
        <v>0</v>
      </c>
      <c r="KM84" s="158">
        <v>1</v>
      </c>
      <c r="KX84" s="157" t="s">
        <v>379</v>
      </c>
      <c r="KY84" s="157">
        <v>46</v>
      </c>
      <c r="KZ84" s="157">
        <v>42</v>
      </c>
      <c r="LA84" s="157">
        <v>4</v>
      </c>
      <c r="LB84" s="157">
        <v>0</v>
      </c>
      <c r="LC84" s="158">
        <v>0.91</v>
      </c>
      <c r="LF84" s="157" t="s">
        <v>379</v>
      </c>
      <c r="LG84" s="157">
        <v>46</v>
      </c>
      <c r="LH84" s="157">
        <v>42</v>
      </c>
      <c r="LI84" s="157">
        <v>4</v>
      </c>
      <c r="LJ84" s="157">
        <v>0</v>
      </c>
      <c r="LK84" s="158">
        <v>0.91</v>
      </c>
      <c r="LN84" s="157" t="s">
        <v>379</v>
      </c>
      <c r="LO84" s="157">
        <v>46</v>
      </c>
      <c r="LP84" s="157">
        <v>42</v>
      </c>
      <c r="LQ84" s="157">
        <v>4</v>
      </c>
      <c r="LR84" s="157">
        <v>0</v>
      </c>
      <c r="LS84" s="158">
        <v>0.91</v>
      </c>
      <c r="LV84" s="157" t="s">
        <v>379</v>
      </c>
      <c r="LW84" s="157">
        <v>46</v>
      </c>
      <c r="LX84" s="157">
        <v>42</v>
      </c>
      <c r="LY84" s="157">
        <v>4</v>
      </c>
      <c r="LZ84" s="157">
        <v>0</v>
      </c>
      <c r="MA84" s="158">
        <v>0.91</v>
      </c>
      <c r="MD84" s="157" t="s">
        <v>379</v>
      </c>
      <c r="ME84" s="157">
        <v>46</v>
      </c>
      <c r="MF84" s="157">
        <v>42</v>
      </c>
      <c r="MG84" s="157">
        <v>4</v>
      </c>
      <c r="MH84" s="157">
        <v>0</v>
      </c>
      <c r="MI84" s="158">
        <v>0.91</v>
      </c>
      <c r="ML84" s="157" t="s">
        <v>379</v>
      </c>
      <c r="MM84" s="157">
        <v>46</v>
      </c>
      <c r="MN84" s="157">
        <v>39</v>
      </c>
      <c r="MO84" s="157">
        <v>7</v>
      </c>
      <c r="MP84" s="157">
        <v>0</v>
      </c>
      <c r="MQ84" s="158">
        <v>0.85</v>
      </c>
      <c r="MT84" s="157" t="s">
        <v>379</v>
      </c>
      <c r="MU84" s="157">
        <v>46</v>
      </c>
      <c r="MV84" s="157">
        <v>46</v>
      </c>
      <c r="MW84" s="157">
        <v>0</v>
      </c>
      <c r="MX84" s="157">
        <v>0</v>
      </c>
      <c r="MY84" s="158">
        <v>1</v>
      </c>
      <c r="NB84" s="157" t="s">
        <v>379</v>
      </c>
      <c r="NC84" s="157">
        <v>46</v>
      </c>
      <c r="ND84" s="157">
        <v>46</v>
      </c>
      <c r="NE84" s="157">
        <v>0</v>
      </c>
      <c r="NF84" s="157">
        <v>0</v>
      </c>
      <c r="NG84" s="158">
        <v>1</v>
      </c>
      <c r="NJ84" s="157" t="s">
        <v>379</v>
      </c>
      <c r="NK84" s="157">
        <v>46</v>
      </c>
      <c r="NL84" s="157">
        <v>46</v>
      </c>
      <c r="NM84" s="157">
        <v>0</v>
      </c>
      <c r="NN84" s="157">
        <v>0</v>
      </c>
      <c r="NO84" s="158">
        <v>1</v>
      </c>
      <c r="NR84" s="157" t="s">
        <v>379</v>
      </c>
      <c r="NS84" s="157">
        <v>46</v>
      </c>
      <c r="NT84" s="157">
        <v>46</v>
      </c>
      <c r="NU84" s="157">
        <v>0</v>
      </c>
      <c r="NV84" s="157">
        <v>0</v>
      </c>
      <c r="NW84" s="158">
        <v>1</v>
      </c>
      <c r="NZ84" s="157" t="s">
        <v>128</v>
      </c>
      <c r="OA84" s="157">
        <v>5</v>
      </c>
      <c r="OB84" s="157">
        <v>5</v>
      </c>
      <c r="OC84" s="157">
        <v>0</v>
      </c>
      <c r="OD84" s="157">
        <v>0</v>
      </c>
      <c r="OE84" s="158">
        <v>1</v>
      </c>
      <c r="OH84" s="157" t="s">
        <v>128</v>
      </c>
      <c r="OI84" s="157">
        <v>5</v>
      </c>
      <c r="OJ84" s="157">
        <v>5</v>
      </c>
      <c r="OK84" s="157">
        <v>0</v>
      </c>
      <c r="OL84" s="157">
        <v>0</v>
      </c>
      <c r="OM84" s="158">
        <v>1</v>
      </c>
      <c r="OP84" s="157" t="s">
        <v>128</v>
      </c>
      <c r="OQ84" s="157">
        <v>5</v>
      </c>
      <c r="OR84" s="157">
        <v>5</v>
      </c>
      <c r="OS84" s="157">
        <v>0</v>
      </c>
      <c r="OT84" s="157">
        <v>0</v>
      </c>
      <c r="OU84" s="158">
        <v>1</v>
      </c>
      <c r="OX84" s="157" t="s">
        <v>128</v>
      </c>
      <c r="OY84" s="157">
        <v>5</v>
      </c>
      <c r="OZ84" s="157">
        <v>5</v>
      </c>
      <c r="PA84" s="157">
        <v>0</v>
      </c>
      <c r="PB84" s="157">
        <v>0</v>
      </c>
      <c r="PC84" s="158">
        <v>1</v>
      </c>
      <c r="PF84" s="157" t="s">
        <v>128</v>
      </c>
      <c r="PG84" s="157">
        <v>5</v>
      </c>
      <c r="PH84" s="157">
        <v>5</v>
      </c>
      <c r="PI84" s="157">
        <v>0</v>
      </c>
      <c r="PJ84" s="157">
        <v>0</v>
      </c>
      <c r="PK84" s="158">
        <v>1</v>
      </c>
      <c r="PN84" s="157" t="s">
        <v>128</v>
      </c>
      <c r="PO84" s="157">
        <v>5</v>
      </c>
      <c r="PP84" s="157">
        <v>5</v>
      </c>
      <c r="PQ84" s="157">
        <v>0</v>
      </c>
      <c r="PR84" s="157">
        <v>0</v>
      </c>
      <c r="PS84" s="158">
        <v>1</v>
      </c>
      <c r="PV84" s="157" t="s">
        <v>128</v>
      </c>
      <c r="PW84" s="157">
        <v>5</v>
      </c>
      <c r="PX84" s="157">
        <v>5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R85" s="2">
        <f>SUM(R80:R84)</f>
        <v>13</v>
      </c>
      <c r="S85" s="2">
        <f>SUM(S80:S84)</f>
        <v>11</v>
      </c>
      <c r="V85" s="4">
        <f>S85/R85</f>
        <v>0.84615384615384615</v>
      </c>
      <c r="AH85" s="2">
        <f>SUM(AH80:AH84)</f>
        <v>276</v>
      </c>
      <c r="AI85" s="2">
        <f>SUM(AI80:AI84)</f>
        <v>273</v>
      </c>
      <c r="AL85" s="4">
        <f>AI85/AH85</f>
        <v>0.98913043478260865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B85" s="2">
        <f>SUM(DB80:DB84)</f>
        <v>540</v>
      </c>
      <c r="DC85" s="2">
        <f>SUM(DC80:DC84)</f>
        <v>540</v>
      </c>
      <c r="DF85" s="4">
        <f>DC85/DB85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H85" s="2">
        <f>SUM(EH80:EH84)</f>
        <v>540</v>
      </c>
      <c r="EI85" s="2">
        <f>SUM(EI80:EI84)</f>
        <v>540</v>
      </c>
      <c r="EL85" s="4">
        <f>EI85/EH85</f>
        <v>1</v>
      </c>
      <c r="EO85" s="147" t="s">
        <v>134</v>
      </c>
      <c r="EP85" s="147">
        <v>3</v>
      </c>
      <c r="EQ85" s="147">
        <v>3</v>
      </c>
      <c r="ER85" s="147">
        <v>0</v>
      </c>
      <c r="ES85" s="147">
        <v>0</v>
      </c>
      <c r="ET85" s="149">
        <v>1</v>
      </c>
      <c r="EU85" s="147"/>
      <c r="EV85" s="147"/>
      <c r="EW85" s="147" t="s">
        <v>134</v>
      </c>
      <c r="EX85" s="147">
        <v>3</v>
      </c>
      <c r="EY85" s="147">
        <v>3</v>
      </c>
      <c r="EZ85" s="147">
        <v>0</v>
      </c>
      <c r="FA85" s="147">
        <v>0</v>
      </c>
      <c r="FB85" s="149">
        <v>1</v>
      </c>
      <c r="FC85" s="139"/>
      <c r="FD85" s="139"/>
      <c r="FE85" s="156" t="s">
        <v>134</v>
      </c>
      <c r="FF85" s="156">
        <v>3</v>
      </c>
      <c r="FG85" s="156">
        <v>3</v>
      </c>
      <c r="FH85" s="156">
        <v>0</v>
      </c>
      <c r="FI85" s="156">
        <v>0</v>
      </c>
      <c r="FJ85" s="158">
        <v>1</v>
      </c>
      <c r="FK85" s="157"/>
      <c r="FL85" s="157"/>
      <c r="FM85" s="157"/>
      <c r="FN85" s="157"/>
      <c r="FO85" s="157"/>
      <c r="FP85" s="157"/>
      <c r="FQ85" s="157"/>
      <c r="FR85" s="158"/>
      <c r="FS85" s="157"/>
      <c r="FT85" s="157"/>
      <c r="FU85" s="156" t="s">
        <v>279</v>
      </c>
      <c r="FV85" s="156">
        <v>3</v>
      </c>
      <c r="FW85" s="156">
        <v>3</v>
      </c>
      <c r="FX85" s="156">
        <v>0</v>
      </c>
      <c r="FY85" s="156">
        <v>0</v>
      </c>
      <c r="FZ85" s="158">
        <v>1</v>
      </c>
      <c r="GA85" s="157"/>
      <c r="GB85" s="157"/>
      <c r="GC85" s="157" t="s">
        <v>279</v>
      </c>
      <c r="GD85" s="157">
        <v>3</v>
      </c>
      <c r="GE85" s="157">
        <v>3</v>
      </c>
      <c r="GF85" s="157">
        <v>0</v>
      </c>
      <c r="GG85" s="157">
        <v>0</v>
      </c>
      <c r="GH85" s="158">
        <v>1</v>
      </c>
      <c r="GI85" s="157"/>
      <c r="GJ85" s="157"/>
      <c r="GK85" s="157" t="s">
        <v>279</v>
      </c>
      <c r="GL85" s="157">
        <v>3</v>
      </c>
      <c r="GM85" s="157">
        <v>3</v>
      </c>
      <c r="GN85" s="157">
        <v>0</v>
      </c>
      <c r="GO85" s="157">
        <v>0</v>
      </c>
      <c r="GP85" s="158">
        <v>1</v>
      </c>
      <c r="GS85" s="156" t="s">
        <v>279</v>
      </c>
      <c r="GT85" s="156">
        <v>3</v>
      </c>
      <c r="GU85" s="156">
        <v>3</v>
      </c>
      <c r="GV85" s="156">
        <v>0</v>
      </c>
      <c r="GW85" s="156">
        <v>0</v>
      </c>
      <c r="GX85" s="162">
        <v>1</v>
      </c>
      <c r="GY85" s="157"/>
      <c r="GZ85" s="157"/>
      <c r="HA85" s="156" t="s">
        <v>279</v>
      </c>
      <c r="HB85" s="156">
        <v>3</v>
      </c>
      <c r="HC85" s="156">
        <v>3</v>
      </c>
      <c r="HD85" s="156">
        <v>0</v>
      </c>
      <c r="HE85" s="156">
        <v>0</v>
      </c>
      <c r="HF85" s="162">
        <v>1</v>
      </c>
      <c r="HG85" s="157"/>
      <c r="HH85" s="157"/>
      <c r="HI85" s="156" t="s">
        <v>279</v>
      </c>
      <c r="HJ85" s="156">
        <v>3</v>
      </c>
      <c r="HK85" s="156">
        <v>3</v>
      </c>
      <c r="HL85" s="156">
        <v>0</v>
      </c>
      <c r="HM85" s="156">
        <v>0</v>
      </c>
      <c r="HN85" s="162">
        <v>1</v>
      </c>
      <c r="HO85" s="157"/>
      <c r="HP85" s="156" t="s">
        <v>279</v>
      </c>
      <c r="HQ85" s="156">
        <v>3</v>
      </c>
      <c r="HR85" s="156">
        <v>3</v>
      </c>
      <c r="HS85" s="156">
        <v>0</v>
      </c>
      <c r="HT85" s="156">
        <v>0</v>
      </c>
      <c r="HU85" s="162">
        <v>1</v>
      </c>
      <c r="HV85" s="157"/>
      <c r="HW85" s="156" t="s">
        <v>279</v>
      </c>
      <c r="HX85" s="156">
        <v>3</v>
      </c>
      <c r="HY85" s="156">
        <v>3</v>
      </c>
      <c r="HZ85" s="156">
        <v>0</v>
      </c>
      <c r="IA85" s="156">
        <v>0</v>
      </c>
      <c r="IB85" s="162">
        <v>1</v>
      </c>
      <c r="IC85" s="157"/>
      <c r="ID85" s="156" t="s">
        <v>279</v>
      </c>
      <c r="IE85" s="156">
        <v>3</v>
      </c>
      <c r="IF85" s="156">
        <v>3</v>
      </c>
      <c r="IG85" s="156">
        <v>0</v>
      </c>
      <c r="IH85" s="156">
        <v>0</v>
      </c>
      <c r="II85" s="162">
        <v>1</v>
      </c>
      <c r="IL85" s="157" t="s">
        <v>279</v>
      </c>
      <c r="IM85" s="157">
        <v>3</v>
      </c>
      <c r="IN85" s="157">
        <v>3</v>
      </c>
      <c r="IO85" s="157">
        <v>0</v>
      </c>
      <c r="IP85" s="157">
        <v>0</v>
      </c>
      <c r="IQ85" s="158">
        <v>1</v>
      </c>
      <c r="IT85" s="157" t="s">
        <v>279</v>
      </c>
      <c r="IU85" s="157">
        <v>3</v>
      </c>
      <c r="IV85" s="157">
        <v>3</v>
      </c>
      <c r="IW85" s="157">
        <v>0</v>
      </c>
      <c r="IX85" s="157">
        <v>0</v>
      </c>
      <c r="IY85" s="158">
        <v>1</v>
      </c>
      <c r="JB85" s="157" t="s">
        <v>279</v>
      </c>
      <c r="JC85" s="157">
        <v>3</v>
      </c>
      <c r="JD85" s="157">
        <v>3</v>
      </c>
      <c r="JE85" s="157">
        <v>0</v>
      </c>
      <c r="JF85" s="157">
        <v>0</v>
      </c>
      <c r="JG85" s="158">
        <v>1</v>
      </c>
      <c r="JJ85" s="157" t="s">
        <v>279</v>
      </c>
      <c r="JK85" s="157">
        <v>3</v>
      </c>
      <c r="JL85" s="157">
        <v>3</v>
      </c>
      <c r="JM85" s="157">
        <v>0</v>
      </c>
      <c r="JN85" s="157">
        <v>0</v>
      </c>
      <c r="JO85" s="158">
        <v>1</v>
      </c>
      <c r="JR85" s="157" t="s">
        <v>279</v>
      </c>
      <c r="JS85" s="157">
        <v>3</v>
      </c>
      <c r="JT85" s="157">
        <v>3</v>
      </c>
      <c r="JU85" s="157">
        <v>0</v>
      </c>
      <c r="JV85" s="157">
        <v>0</v>
      </c>
      <c r="JW85" s="158">
        <v>1</v>
      </c>
      <c r="JZ85" s="157" t="s">
        <v>279</v>
      </c>
      <c r="KA85" s="157">
        <v>3</v>
      </c>
      <c r="KB85" s="157">
        <v>3</v>
      </c>
      <c r="KC85" s="157">
        <v>0</v>
      </c>
      <c r="KD85" s="157">
        <v>0</v>
      </c>
      <c r="KE85" s="158">
        <v>1</v>
      </c>
      <c r="KH85" s="157" t="s">
        <v>279</v>
      </c>
      <c r="KI85" s="157">
        <v>3</v>
      </c>
      <c r="KJ85" s="157">
        <v>3</v>
      </c>
      <c r="KK85" s="157">
        <v>0</v>
      </c>
      <c r="KL85" s="157">
        <v>0</v>
      </c>
      <c r="KM85" s="158">
        <v>1</v>
      </c>
      <c r="KX85" s="157" t="s">
        <v>145</v>
      </c>
      <c r="KY85" s="157">
        <v>262</v>
      </c>
      <c r="KZ85" s="157">
        <v>262</v>
      </c>
      <c r="LA85" s="157">
        <v>0</v>
      </c>
      <c r="LB85" s="157">
        <v>0</v>
      </c>
      <c r="LC85" s="158">
        <v>1</v>
      </c>
      <c r="LF85" s="157" t="s">
        <v>145</v>
      </c>
      <c r="LG85" s="157">
        <v>262</v>
      </c>
      <c r="LH85" s="157">
        <v>262</v>
      </c>
      <c r="LI85" s="157">
        <v>0</v>
      </c>
      <c r="LJ85" s="157">
        <v>0</v>
      </c>
      <c r="LK85" s="158">
        <v>1</v>
      </c>
      <c r="LN85" s="157" t="s">
        <v>145</v>
      </c>
      <c r="LO85" s="157">
        <v>262</v>
      </c>
      <c r="LP85" s="157">
        <v>262</v>
      </c>
      <c r="LQ85" s="157">
        <v>0</v>
      </c>
      <c r="LR85" s="157">
        <v>0</v>
      </c>
      <c r="LS85" s="158">
        <v>1</v>
      </c>
      <c r="LV85" s="157" t="s">
        <v>145</v>
      </c>
      <c r="LW85" s="157">
        <v>262</v>
      </c>
      <c r="LX85" s="157">
        <v>262</v>
      </c>
      <c r="LY85" s="157">
        <v>0</v>
      </c>
      <c r="LZ85" s="157">
        <v>0</v>
      </c>
      <c r="MA85" s="158">
        <v>1</v>
      </c>
      <c r="MD85" s="157" t="s">
        <v>145</v>
      </c>
      <c r="ME85" s="157">
        <v>262</v>
      </c>
      <c r="MF85" s="157">
        <v>262</v>
      </c>
      <c r="MG85" s="157">
        <v>0</v>
      </c>
      <c r="MH85" s="157">
        <v>0</v>
      </c>
      <c r="MI85" s="158">
        <v>1</v>
      </c>
      <c r="ML85" s="157" t="s">
        <v>145</v>
      </c>
      <c r="MM85" s="157">
        <v>262</v>
      </c>
      <c r="MN85" s="157">
        <v>262</v>
      </c>
      <c r="MO85" s="157">
        <v>0</v>
      </c>
      <c r="MP85" s="157">
        <v>0</v>
      </c>
      <c r="MQ85" s="158">
        <v>1</v>
      </c>
      <c r="MT85" s="157" t="s">
        <v>145</v>
      </c>
      <c r="MU85" s="157">
        <v>262</v>
      </c>
      <c r="MV85" s="157">
        <v>262</v>
      </c>
      <c r="MW85" s="157">
        <v>0</v>
      </c>
      <c r="MX85" s="157">
        <v>0</v>
      </c>
      <c r="MY85" s="158">
        <v>1</v>
      </c>
      <c r="NB85" s="157" t="s">
        <v>145</v>
      </c>
      <c r="NC85" s="157">
        <v>262</v>
      </c>
      <c r="ND85" s="157">
        <v>262</v>
      </c>
      <c r="NE85" s="157">
        <v>0</v>
      </c>
      <c r="NF85" s="157">
        <v>0</v>
      </c>
      <c r="NG85" s="158">
        <v>1</v>
      </c>
      <c r="NJ85" s="157" t="s">
        <v>145</v>
      </c>
      <c r="NK85" s="157">
        <v>262</v>
      </c>
      <c r="NL85" s="157">
        <v>262</v>
      </c>
      <c r="NM85" s="157">
        <v>0</v>
      </c>
      <c r="NN85" s="157">
        <v>0</v>
      </c>
      <c r="NO85" s="158">
        <v>1</v>
      </c>
      <c r="NR85" s="157" t="s">
        <v>145</v>
      </c>
      <c r="NS85" s="157">
        <v>262</v>
      </c>
      <c r="NT85" s="157">
        <v>262</v>
      </c>
      <c r="NU85" s="157">
        <v>0</v>
      </c>
      <c r="NV85" s="157">
        <v>0</v>
      </c>
      <c r="NW85" s="158">
        <v>1</v>
      </c>
      <c r="NZ85" s="157" t="s">
        <v>379</v>
      </c>
      <c r="OA85" s="157">
        <v>49</v>
      </c>
      <c r="OB85" s="157">
        <v>48</v>
      </c>
      <c r="OC85" s="157">
        <v>1</v>
      </c>
      <c r="OD85" s="157">
        <v>0</v>
      </c>
      <c r="OE85" s="158">
        <v>0.98</v>
      </c>
      <c r="OH85" s="157" t="s">
        <v>379</v>
      </c>
      <c r="OI85" s="157">
        <v>49</v>
      </c>
      <c r="OJ85" s="157">
        <v>39</v>
      </c>
      <c r="OK85" s="157">
        <v>10</v>
      </c>
      <c r="OL85" s="157">
        <v>0</v>
      </c>
      <c r="OM85" s="158">
        <v>0.8</v>
      </c>
      <c r="OP85" s="157" t="s">
        <v>379</v>
      </c>
      <c r="OQ85" s="157">
        <v>49</v>
      </c>
      <c r="OR85" s="157">
        <v>48</v>
      </c>
      <c r="OS85" s="157">
        <v>1</v>
      </c>
      <c r="OT85" s="157">
        <v>0</v>
      </c>
      <c r="OU85" s="158">
        <v>0.98</v>
      </c>
      <c r="OX85" s="157" t="s">
        <v>379</v>
      </c>
      <c r="OY85" s="157">
        <v>49</v>
      </c>
      <c r="OZ85" s="157">
        <v>48</v>
      </c>
      <c r="PA85" s="157">
        <v>1</v>
      </c>
      <c r="PB85" s="157">
        <v>0</v>
      </c>
      <c r="PC85" s="158">
        <v>0.98</v>
      </c>
      <c r="PF85" s="157" t="s">
        <v>379</v>
      </c>
      <c r="PG85" s="157">
        <v>49</v>
      </c>
      <c r="PH85" s="157">
        <v>48</v>
      </c>
      <c r="PI85" s="157">
        <v>1</v>
      </c>
      <c r="PJ85" s="157">
        <v>0</v>
      </c>
      <c r="PK85" s="158">
        <v>0.98</v>
      </c>
      <c r="PN85" s="157" t="s">
        <v>379</v>
      </c>
      <c r="PO85" s="157">
        <v>49</v>
      </c>
      <c r="PP85" s="157">
        <v>48</v>
      </c>
      <c r="PQ85" s="157">
        <v>1</v>
      </c>
      <c r="PR85" s="157">
        <v>0</v>
      </c>
      <c r="PS85" s="158">
        <v>0.98</v>
      </c>
      <c r="PV85" s="157" t="s">
        <v>379</v>
      </c>
      <c r="PW85" s="157">
        <v>49</v>
      </c>
      <c r="PX85" s="157">
        <v>48</v>
      </c>
      <c r="PY85" s="157">
        <v>1</v>
      </c>
      <c r="PZ85" s="157">
        <v>0</v>
      </c>
      <c r="QA85" s="158">
        <v>0.98</v>
      </c>
    </row>
    <row r="86" spans="1:443">
      <c r="FE86" s="157"/>
      <c r="FF86" s="157"/>
      <c r="FG86" s="157"/>
      <c r="FH86" s="157"/>
      <c r="FI86" s="157"/>
      <c r="FJ86" s="158"/>
      <c r="FK86" s="157"/>
      <c r="FL86" s="157"/>
      <c r="FM86" s="157"/>
      <c r="FN86" s="157"/>
      <c r="FO86" s="157"/>
      <c r="FP86" s="157"/>
      <c r="FQ86" s="157"/>
      <c r="FR86" s="158"/>
      <c r="FS86" s="157"/>
      <c r="FT86" s="157"/>
      <c r="FU86" s="157"/>
      <c r="FV86" s="157"/>
      <c r="FW86" s="157"/>
      <c r="FX86" s="157"/>
      <c r="FY86" s="157"/>
      <c r="FZ86" s="158"/>
      <c r="GA86" s="157"/>
      <c r="GB86" s="157"/>
      <c r="GC86" s="157" t="s">
        <v>289</v>
      </c>
      <c r="GD86" s="157">
        <v>111</v>
      </c>
      <c r="GE86" s="157">
        <v>97</v>
      </c>
      <c r="GF86" s="157">
        <v>14</v>
      </c>
      <c r="GG86" s="157">
        <v>0</v>
      </c>
      <c r="GH86" s="158">
        <v>0.87</v>
      </c>
      <c r="GI86" s="157"/>
      <c r="GJ86" s="157"/>
      <c r="GK86" s="157" t="s">
        <v>289</v>
      </c>
      <c r="GL86" s="157">
        <v>111</v>
      </c>
      <c r="GM86" s="157">
        <v>99</v>
      </c>
      <c r="GN86" s="157">
        <v>12</v>
      </c>
      <c r="GO86" s="157">
        <v>0</v>
      </c>
      <c r="GP86" s="158">
        <v>0.89</v>
      </c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KX86" s="157" t="s">
        <v>279</v>
      </c>
      <c r="KY86" s="157">
        <v>3</v>
      </c>
      <c r="KZ86" s="157">
        <v>3</v>
      </c>
      <c r="LA86" s="157">
        <v>0</v>
      </c>
      <c r="LB86" s="157">
        <v>0</v>
      </c>
      <c r="LC86" s="158">
        <v>1</v>
      </c>
      <c r="LF86" s="157" t="s">
        <v>279</v>
      </c>
      <c r="LG86" s="157">
        <v>3</v>
      </c>
      <c r="LH86" s="157">
        <v>3</v>
      </c>
      <c r="LI86" s="157">
        <v>0</v>
      </c>
      <c r="LJ86" s="157">
        <v>0</v>
      </c>
      <c r="LK86" s="158">
        <v>1</v>
      </c>
      <c r="LN86" s="157" t="s">
        <v>279</v>
      </c>
      <c r="LO86" s="157">
        <v>3</v>
      </c>
      <c r="LP86" s="157">
        <v>3</v>
      </c>
      <c r="LQ86" s="157">
        <v>0</v>
      </c>
      <c r="LR86" s="157">
        <v>0</v>
      </c>
      <c r="LS86" s="158">
        <v>1</v>
      </c>
      <c r="LV86" s="157" t="s">
        <v>279</v>
      </c>
      <c r="LW86" s="157">
        <v>3</v>
      </c>
      <c r="LX86" s="157">
        <v>3</v>
      </c>
      <c r="LY86" s="157">
        <v>0</v>
      </c>
      <c r="LZ86" s="157">
        <v>0</v>
      </c>
      <c r="MA86" s="158">
        <v>1</v>
      </c>
      <c r="MD86" s="157" t="s">
        <v>279</v>
      </c>
      <c r="ME86" s="157">
        <v>3</v>
      </c>
      <c r="MF86" s="157">
        <v>3</v>
      </c>
      <c r="MG86" s="157">
        <v>0</v>
      </c>
      <c r="MH86" s="157">
        <v>0</v>
      </c>
      <c r="MI86" s="158">
        <v>1</v>
      </c>
      <c r="ML86" s="157" t="s">
        <v>279</v>
      </c>
      <c r="MM86" s="157">
        <v>3</v>
      </c>
      <c r="MN86" s="157">
        <v>3</v>
      </c>
      <c r="MO86" s="157">
        <v>0</v>
      </c>
      <c r="MP86" s="157">
        <v>0</v>
      </c>
      <c r="MQ86" s="158">
        <v>1</v>
      </c>
      <c r="MT86" s="157" t="s">
        <v>279</v>
      </c>
      <c r="MU86" s="157">
        <v>3</v>
      </c>
      <c r="MV86" s="157">
        <v>3</v>
      </c>
      <c r="MW86" s="157">
        <v>0</v>
      </c>
      <c r="MX86" s="157">
        <v>0</v>
      </c>
      <c r="MY86" s="158">
        <v>1</v>
      </c>
      <c r="NB86" s="157" t="s">
        <v>279</v>
      </c>
      <c r="NC86" s="157">
        <v>3</v>
      </c>
      <c r="ND86" s="157">
        <v>3</v>
      </c>
      <c r="NE86" s="157">
        <v>0</v>
      </c>
      <c r="NF86" s="157">
        <v>0</v>
      </c>
      <c r="NG86" s="158">
        <v>1</v>
      </c>
      <c r="NJ86" s="157" t="s">
        <v>279</v>
      </c>
      <c r="NK86" s="157">
        <v>3</v>
      </c>
      <c r="NL86" s="157">
        <v>3</v>
      </c>
      <c r="NM86" s="157">
        <v>0</v>
      </c>
      <c r="NN86" s="157">
        <v>0</v>
      </c>
      <c r="NO86" s="158">
        <v>1</v>
      </c>
      <c r="NR86" s="157" t="s">
        <v>279</v>
      </c>
      <c r="NS86" s="157">
        <v>3</v>
      </c>
      <c r="NT86" s="157">
        <v>3</v>
      </c>
      <c r="NU86" s="157">
        <v>0</v>
      </c>
      <c r="NV86" s="157">
        <v>0</v>
      </c>
      <c r="NW86" s="158">
        <v>1</v>
      </c>
      <c r="NZ86" s="157" t="s">
        <v>145</v>
      </c>
      <c r="OA86" s="157">
        <v>262</v>
      </c>
      <c r="OB86" s="157">
        <v>262</v>
      </c>
      <c r="OC86" s="157">
        <v>0</v>
      </c>
      <c r="OD86" s="157">
        <v>0</v>
      </c>
      <c r="OE86" s="158">
        <v>1</v>
      </c>
      <c r="OH86" s="157" t="s">
        <v>145</v>
      </c>
      <c r="OI86" s="157">
        <v>262</v>
      </c>
      <c r="OJ86" s="157">
        <v>262</v>
      </c>
      <c r="OK86" s="157">
        <v>0</v>
      </c>
      <c r="OL86" s="157">
        <v>0</v>
      </c>
      <c r="OM86" s="158">
        <v>1</v>
      </c>
      <c r="OP86" s="157" t="s">
        <v>145</v>
      </c>
      <c r="OQ86" s="157">
        <v>262</v>
      </c>
      <c r="OR86" s="157">
        <v>262</v>
      </c>
      <c r="OS86" s="157">
        <v>0</v>
      </c>
      <c r="OT86" s="157">
        <v>0</v>
      </c>
      <c r="OU86" s="158">
        <v>1</v>
      </c>
      <c r="OX86" s="157" t="s">
        <v>145</v>
      </c>
      <c r="OY86" s="157">
        <v>262</v>
      </c>
      <c r="OZ86" s="157">
        <v>262</v>
      </c>
      <c r="PA86" s="157">
        <v>0</v>
      </c>
      <c r="PB86" s="157">
        <v>0</v>
      </c>
      <c r="PC86" s="158">
        <v>1</v>
      </c>
      <c r="PF86" s="157" t="s">
        <v>145</v>
      </c>
      <c r="PG86" s="157">
        <v>262</v>
      </c>
      <c r="PH86" s="157">
        <v>262</v>
      </c>
      <c r="PI86" s="157">
        <v>0</v>
      </c>
      <c r="PJ86" s="157">
        <v>0</v>
      </c>
      <c r="PK86" s="158">
        <v>1</v>
      </c>
      <c r="PN86" s="157" t="s">
        <v>145</v>
      </c>
      <c r="PO86" s="157">
        <v>262</v>
      </c>
      <c r="PP86" s="157">
        <v>262</v>
      </c>
      <c r="PQ86" s="157">
        <v>0</v>
      </c>
      <c r="PR86" s="157">
        <v>0</v>
      </c>
      <c r="PS86" s="158">
        <v>1</v>
      </c>
      <c r="PV86" s="157" t="s">
        <v>145</v>
      </c>
      <c r="PW86" s="157">
        <v>262</v>
      </c>
      <c r="PX86" s="157">
        <v>262</v>
      </c>
      <c r="PY86" s="157">
        <v>0</v>
      </c>
      <c r="PZ86" s="157">
        <v>0</v>
      </c>
      <c r="QA86" s="158">
        <v>1</v>
      </c>
    </row>
    <row r="87" spans="1:443">
      <c r="FU87" s="157"/>
      <c r="FV87" s="157"/>
      <c r="FW87" s="157"/>
      <c r="FX87" s="157"/>
      <c r="FY87" s="157"/>
      <c r="FZ87" s="158"/>
      <c r="GA87" s="157"/>
      <c r="GB87" s="157"/>
      <c r="GC87" s="157"/>
      <c r="GD87" s="157"/>
      <c r="GE87" s="157"/>
      <c r="GF87" s="157"/>
      <c r="GG87" s="157"/>
      <c r="GI87" s="157"/>
      <c r="GJ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NZ87" s="157" t="s">
        <v>418</v>
      </c>
      <c r="OA87" s="157">
        <v>4</v>
      </c>
      <c r="OB87" s="157">
        <v>4</v>
      </c>
      <c r="OC87" s="157">
        <v>0</v>
      </c>
      <c r="OD87" s="157">
        <v>0</v>
      </c>
      <c r="OE87" s="158">
        <v>1</v>
      </c>
      <c r="OH87" s="157" t="s">
        <v>418</v>
      </c>
      <c r="OI87" s="157">
        <v>4</v>
      </c>
      <c r="OJ87" s="157">
        <v>4</v>
      </c>
      <c r="OK87" s="157">
        <v>0</v>
      </c>
      <c r="OL87" s="157">
        <v>0</v>
      </c>
      <c r="OM87" s="158">
        <v>1</v>
      </c>
      <c r="OP87" s="157" t="s">
        <v>418</v>
      </c>
      <c r="OQ87" s="157">
        <v>4</v>
      </c>
      <c r="OR87" s="157">
        <v>4</v>
      </c>
      <c r="OS87" s="157">
        <v>0</v>
      </c>
      <c r="OT87" s="157">
        <v>0</v>
      </c>
      <c r="OU87" s="158">
        <v>1</v>
      </c>
      <c r="OX87" s="157" t="s">
        <v>418</v>
      </c>
      <c r="OY87" s="157">
        <v>4</v>
      </c>
      <c r="OZ87" s="157">
        <v>4</v>
      </c>
      <c r="PA87" s="157">
        <v>0</v>
      </c>
      <c r="PB87" s="157">
        <v>0</v>
      </c>
      <c r="PC87" s="158">
        <v>1</v>
      </c>
      <c r="PF87" s="157" t="s">
        <v>418</v>
      </c>
      <c r="PG87" s="157">
        <v>4</v>
      </c>
      <c r="PH87" s="157">
        <v>4</v>
      </c>
      <c r="PI87" s="157">
        <v>0</v>
      </c>
      <c r="PJ87" s="157">
        <v>0</v>
      </c>
      <c r="PK87" s="158">
        <v>1</v>
      </c>
      <c r="PN87" s="157" t="s">
        <v>418</v>
      </c>
      <c r="PO87" s="157">
        <v>4</v>
      </c>
      <c r="PP87" s="157">
        <v>4</v>
      </c>
      <c r="PQ87" s="157">
        <v>0</v>
      </c>
      <c r="PR87" s="157">
        <v>0</v>
      </c>
      <c r="PS87" s="158">
        <v>1</v>
      </c>
      <c r="PV87" s="157" t="s">
        <v>418</v>
      </c>
      <c r="PW87" s="157">
        <v>4</v>
      </c>
      <c r="PX87" s="157">
        <v>4</v>
      </c>
      <c r="PY87" s="157">
        <v>0</v>
      </c>
      <c r="PZ87" s="157">
        <v>0</v>
      </c>
      <c r="QA87" s="158">
        <v>1</v>
      </c>
    </row>
    <row r="88" spans="1:443">
      <c r="FU88" s="157"/>
      <c r="FV88" s="157"/>
      <c r="FW88" s="157"/>
      <c r="FX88" s="157"/>
      <c r="FY88" s="157"/>
      <c r="FZ88" s="158"/>
      <c r="GA88" s="157"/>
      <c r="GB88" s="157"/>
      <c r="GC88" s="157"/>
      <c r="GD88" s="157"/>
      <c r="GE88" s="157"/>
      <c r="GF88" s="157"/>
      <c r="GG88" s="157"/>
      <c r="GI88" s="157"/>
      <c r="GJ88" s="157"/>
      <c r="GS88" s="157" t="s">
        <v>279</v>
      </c>
      <c r="GT88" s="157">
        <v>3</v>
      </c>
      <c r="GU88" s="157">
        <v>3</v>
      </c>
      <c r="GV88" s="157">
        <v>0</v>
      </c>
      <c r="GW88" s="157">
        <v>0</v>
      </c>
      <c r="GX88" s="158">
        <v>1</v>
      </c>
      <c r="GY88" s="157"/>
      <c r="GZ88" s="157"/>
      <c r="HA88" s="157" t="s">
        <v>279</v>
      </c>
      <c r="HB88" s="157">
        <v>3</v>
      </c>
      <c r="HC88" s="157">
        <v>3</v>
      </c>
      <c r="HD88" s="157">
        <v>0</v>
      </c>
      <c r="HE88" s="157">
        <v>0</v>
      </c>
      <c r="HF88" s="158">
        <v>1</v>
      </c>
      <c r="IL88" s="157" t="s">
        <v>289</v>
      </c>
      <c r="IM88" s="157">
        <v>10</v>
      </c>
      <c r="IN88" s="157">
        <v>0</v>
      </c>
      <c r="IO88" s="157">
        <v>0</v>
      </c>
      <c r="IP88" s="157">
        <v>10</v>
      </c>
      <c r="IQ88" s="158">
        <v>0</v>
      </c>
      <c r="IT88" s="157" t="s">
        <v>289</v>
      </c>
      <c r="IU88" s="157">
        <v>10</v>
      </c>
      <c r="IV88" s="157">
        <v>0</v>
      </c>
      <c r="IW88" s="157">
        <v>0</v>
      </c>
      <c r="IX88" s="157">
        <v>10</v>
      </c>
      <c r="IY88" s="158">
        <v>0</v>
      </c>
      <c r="JB88" s="157" t="s">
        <v>289</v>
      </c>
      <c r="JC88" s="157">
        <v>10</v>
      </c>
      <c r="JD88" s="157">
        <v>0</v>
      </c>
      <c r="JE88" s="157">
        <v>0</v>
      </c>
      <c r="JF88" s="157">
        <v>10</v>
      </c>
      <c r="JG88" s="158">
        <v>0</v>
      </c>
      <c r="JJ88" s="157" t="s">
        <v>289</v>
      </c>
      <c r="JK88" s="157">
        <v>10</v>
      </c>
      <c r="JL88" s="157">
        <v>0</v>
      </c>
      <c r="JM88" s="157">
        <v>0</v>
      </c>
      <c r="JN88" s="157">
        <v>10</v>
      </c>
      <c r="JO88" s="158">
        <v>0</v>
      </c>
      <c r="JR88" s="157" t="s">
        <v>289</v>
      </c>
      <c r="JS88" s="157">
        <v>10</v>
      </c>
      <c r="JT88" s="157">
        <v>0</v>
      </c>
      <c r="JU88" s="157">
        <v>0</v>
      </c>
      <c r="JV88" s="157">
        <v>10</v>
      </c>
      <c r="JW88" s="158">
        <v>0</v>
      </c>
      <c r="JZ88" s="157" t="s">
        <v>289</v>
      </c>
      <c r="KA88" s="157">
        <v>10</v>
      </c>
      <c r="KB88" s="157">
        <v>0</v>
      </c>
      <c r="KC88" s="157">
        <v>0</v>
      </c>
      <c r="KD88" s="157">
        <v>10</v>
      </c>
      <c r="KE88" s="158">
        <v>0</v>
      </c>
      <c r="KH88" s="157" t="s">
        <v>289</v>
      </c>
      <c r="KI88" s="157">
        <v>10</v>
      </c>
      <c r="KJ88" s="157">
        <v>0</v>
      </c>
      <c r="KK88" s="157">
        <v>0</v>
      </c>
      <c r="KL88" s="157">
        <v>10</v>
      </c>
      <c r="KM88" s="158">
        <v>0</v>
      </c>
      <c r="NZ88" s="157" t="s">
        <v>279</v>
      </c>
      <c r="OA88" s="157">
        <v>3</v>
      </c>
      <c r="OB88" s="157">
        <v>3</v>
      </c>
      <c r="OC88" s="157">
        <v>0</v>
      </c>
      <c r="OD88" s="157">
        <v>0</v>
      </c>
      <c r="OE88" s="158">
        <v>1</v>
      </c>
      <c r="OH88" s="157" t="s">
        <v>279</v>
      </c>
      <c r="OI88" s="157">
        <v>3</v>
      </c>
      <c r="OJ88" s="157">
        <v>3</v>
      </c>
      <c r="OK88" s="157">
        <v>0</v>
      </c>
      <c r="OL88" s="157">
        <v>0</v>
      </c>
      <c r="OM88" s="158">
        <v>1</v>
      </c>
      <c r="OP88" s="157" t="s">
        <v>279</v>
      </c>
      <c r="OQ88" s="157">
        <v>3</v>
      </c>
      <c r="OR88" s="157">
        <v>3</v>
      </c>
      <c r="OS88" s="157">
        <v>0</v>
      </c>
      <c r="OT88" s="157">
        <v>0</v>
      </c>
      <c r="OU88" s="158">
        <v>1</v>
      </c>
      <c r="OX88" s="157" t="s">
        <v>279</v>
      </c>
      <c r="OY88" s="157">
        <v>3</v>
      </c>
      <c r="OZ88" s="157">
        <v>3</v>
      </c>
      <c r="PA88" s="157">
        <v>0</v>
      </c>
      <c r="PB88" s="157">
        <v>0</v>
      </c>
      <c r="PC88" s="158">
        <v>1</v>
      </c>
      <c r="PF88" s="157" t="s">
        <v>279</v>
      </c>
      <c r="PG88" s="157">
        <v>3</v>
      </c>
      <c r="PH88" s="157">
        <v>3</v>
      </c>
      <c r="PI88" s="157">
        <v>0</v>
      </c>
      <c r="PJ88" s="157">
        <v>0</v>
      </c>
      <c r="PK88" s="158">
        <v>1</v>
      </c>
      <c r="PN88" s="157" t="s">
        <v>279</v>
      </c>
      <c r="PO88" s="157">
        <v>3</v>
      </c>
      <c r="PP88" s="157">
        <v>3</v>
      </c>
      <c r="PQ88" s="157">
        <v>0</v>
      </c>
      <c r="PR88" s="157">
        <v>0</v>
      </c>
      <c r="PS88" s="158">
        <v>1</v>
      </c>
      <c r="PV88" s="157" t="s">
        <v>279</v>
      </c>
      <c r="PW88" s="157">
        <v>3</v>
      </c>
      <c r="PX88" s="157">
        <v>3</v>
      </c>
      <c r="PY88" s="157">
        <v>0</v>
      </c>
      <c r="PZ88" s="157">
        <v>0</v>
      </c>
      <c r="QA88" s="158">
        <v>1</v>
      </c>
    </row>
    <row r="89" spans="1:443">
      <c r="AO89" s="2" t="s">
        <v>25</v>
      </c>
      <c r="AP89" s="2">
        <v>838</v>
      </c>
      <c r="AQ89" s="2">
        <v>822</v>
      </c>
      <c r="AR89" s="2">
        <v>10</v>
      </c>
      <c r="AS89" s="7">
        <v>6</v>
      </c>
      <c r="AT89" s="4">
        <v>0.98</v>
      </c>
      <c r="AW89" s="2" t="s">
        <v>25</v>
      </c>
      <c r="AX89" s="2">
        <v>838</v>
      </c>
      <c r="AY89" s="2">
        <v>822</v>
      </c>
      <c r="AZ89" s="2">
        <v>10</v>
      </c>
      <c r="BA89" s="2">
        <v>6</v>
      </c>
      <c r="BB89" s="4">
        <v>0.98</v>
      </c>
      <c r="FU89" s="157"/>
      <c r="FV89" s="157"/>
      <c r="FW89" s="157"/>
      <c r="FX89" s="157"/>
      <c r="FY89" s="157"/>
      <c r="FZ89" s="158"/>
      <c r="GA89" s="157"/>
      <c r="GB89" s="157"/>
      <c r="GC89" s="157"/>
      <c r="GD89" s="157"/>
      <c r="GE89" s="157"/>
      <c r="GF89" s="157"/>
      <c r="GG89" s="157"/>
      <c r="GI89" s="157"/>
      <c r="GJ89" s="157"/>
      <c r="KX89" s="157" t="s">
        <v>289</v>
      </c>
      <c r="KY89" s="157">
        <v>111</v>
      </c>
      <c r="KZ89" s="157">
        <v>98</v>
      </c>
      <c r="LA89" s="157">
        <v>13</v>
      </c>
      <c r="LB89" s="157">
        <v>0</v>
      </c>
      <c r="LC89" s="158">
        <v>0.88</v>
      </c>
      <c r="LF89" s="157" t="s">
        <v>289</v>
      </c>
      <c r="LG89" s="157">
        <v>10</v>
      </c>
      <c r="LH89" s="157">
        <v>0</v>
      </c>
      <c r="LI89" s="157">
        <v>0</v>
      </c>
      <c r="LJ89" s="157">
        <v>10</v>
      </c>
      <c r="LK89" s="158">
        <v>0</v>
      </c>
      <c r="LN89" s="157" t="s">
        <v>289</v>
      </c>
      <c r="LO89" s="157">
        <v>111</v>
      </c>
      <c r="LP89" s="157">
        <v>98</v>
      </c>
      <c r="LQ89" s="157">
        <v>13</v>
      </c>
      <c r="LR89" s="157">
        <v>0</v>
      </c>
      <c r="LS89" s="158">
        <v>0.88</v>
      </c>
      <c r="LV89" s="157" t="s">
        <v>289</v>
      </c>
      <c r="LW89" s="157">
        <v>111</v>
      </c>
      <c r="LX89" s="157">
        <v>98</v>
      </c>
      <c r="LY89" s="157">
        <v>13</v>
      </c>
      <c r="LZ89" s="157">
        <v>0</v>
      </c>
      <c r="MA89" s="158">
        <v>0.88</v>
      </c>
      <c r="MD89" s="157" t="s">
        <v>289</v>
      </c>
      <c r="ME89" s="157">
        <v>111</v>
      </c>
      <c r="MF89" s="157">
        <v>98</v>
      </c>
      <c r="MG89" s="157">
        <v>13</v>
      </c>
      <c r="MH89" s="157">
        <v>0</v>
      </c>
      <c r="MI89" s="158">
        <v>0.88</v>
      </c>
      <c r="ML89" s="157" t="s">
        <v>289</v>
      </c>
      <c r="MM89" s="157">
        <v>111</v>
      </c>
      <c r="MN89" s="157">
        <v>98</v>
      </c>
      <c r="MO89" s="157">
        <v>13</v>
      </c>
      <c r="MP89" s="157">
        <v>0</v>
      </c>
      <c r="MQ89" s="158">
        <v>0.88</v>
      </c>
      <c r="MT89" s="157" t="s">
        <v>289</v>
      </c>
      <c r="MU89" s="157">
        <v>111</v>
      </c>
      <c r="MV89" s="157">
        <v>98</v>
      </c>
      <c r="MW89" s="157">
        <v>13</v>
      </c>
      <c r="MX89" s="157">
        <v>0</v>
      </c>
      <c r="MY89" s="158">
        <v>0.88</v>
      </c>
      <c r="NB89" s="157" t="s">
        <v>289</v>
      </c>
      <c r="NC89" s="157">
        <v>111</v>
      </c>
      <c r="ND89" s="157">
        <v>98</v>
      </c>
      <c r="NE89" s="157">
        <v>13</v>
      </c>
      <c r="NF89" s="157">
        <v>0</v>
      </c>
      <c r="NG89" s="158">
        <v>0.88</v>
      </c>
      <c r="NJ89" s="157" t="s">
        <v>289</v>
      </c>
      <c r="NK89" s="157">
        <v>10</v>
      </c>
      <c r="NL89" s="157">
        <v>0</v>
      </c>
      <c r="NM89" s="157">
        <v>0</v>
      </c>
      <c r="NN89" s="157">
        <v>10</v>
      </c>
      <c r="NO89" s="158">
        <v>0</v>
      </c>
      <c r="NR89" s="157" t="s">
        <v>289</v>
      </c>
      <c r="NS89" s="157">
        <v>111</v>
      </c>
      <c r="NT89" s="157">
        <v>98</v>
      </c>
      <c r="NU89" s="157">
        <v>13</v>
      </c>
      <c r="NV89" s="157">
        <v>0</v>
      </c>
      <c r="NW89" s="158">
        <v>0.88</v>
      </c>
      <c r="OA89" s="157">
        <f>SUM(OA81:OA88)</f>
        <v>607</v>
      </c>
      <c r="OB89" s="157">
        <f>SUM(OB81:OB88)</f>
        <v>605</v>
      </c>
      <c r="OE89" s="158">
        <f>OB89/OA89</f>
        <v>0.99670510708401971</v>
      </c>
    </row>
    <row r="90" spans="1:443">
      <c r="AO90" s="2" t="s">
        <v>51</v>
      </c>
      <c r="AP90" s="2">
        <v>45</v>
      </c>
      <c r="AQ90" s="2">
        <v>40</v>
      </c>
      <c r="AR90" s="2">
        <v>5</v>
      </c>
      <c r="AS90" s="2">
        <v>0</v>
      </c>
      <c r="AT90" s="4">
        <v>0.89</v>
      </c>
      <c r="AW90" s="2" t="s">
        <v>51</v>
      </c>
      <c r="AX90" s="2">
        <v>45</v>
      </c>
      <c r="AY90" s="2">
        <v>40</v>
      </c>
      <c r="AZ90" s="2">
        <v>5</v>
      </c>
      <c r="BA90" s="2">
        <v>0</v>
      </c>
      <c r="BB90" s="4">
        <v>0.89</v>
      </c>
    </row>
    <row r="91" spans="1:443">
      <c r="AW91" s="2" t="s">
        <v>57</v>
      </c>
      <c r="AX91" s="2">
        <v>56</v>
      </c>
      <c r="AY91" s="2">
        <v>44</v>
      </c>
      <c r="AZ91" s="2">
        <v>11</v>
      </c>
      <c r="BA91" s="2">
        <v>1</v>
      </c>
      <c r="BB91" s="4">
        <v>0.79</v>
      </c>
      <c r="HQ91" s="157"/>
      <c r="HR91" s="157"/>
      <c r="HS91" s="157"/>
      <c r="HT91" s="157"/>
      <c r="HU91" s="157"/>
      <c r="NZ91" s="157" t="s">
        <v>289</v>
      </c>
      <c r="OA91" s="157">
        <v>111</v>
      </c>
      <c r="OB91" s="157">
        <v>98</v>
      </c>
      <c r="OC91" s="157">
        <v>13</v>
      </c>
      <c r="OD91" s="157">
        <v>0</v>
      </c>
      <c r="OE91" s="158">
        <v>0.88</v>
      </c>
      <c r="OH91" s="157" t="s">
        <v>289</v>
      </c>
      <c r="OI91" s="157">
        <v>10</v>
      </c>
      <c r="OJ91" s="157">
        <v>0</v>
      </c>
      <c r="OK91" s="157">
        <v>0</v>
      </c>
      <c r="OL91" s="157">
        <v>10</v>
      </c>
      <c r="OM91" s="158">
        <v>0</v>
      </c>
      <c r="OP91" s="157" t="s">
        <v>289</v>
      </c>
      <c r="OQ91" s="157">
        <v>111</v>
      </c>
      <c r="OR91" s="157">
        <v>97</v>
      </c>
      <c r="OS91" s="157">
        <v>13</v>
      </c>
      <c r="OT91" s="157">
        <v>1</v>
      </c>
      <c r="OU91" s="158">
        <v>0.87</v>
      </c>
    </row>
    <row r="92" spans="1:443">
      <c r="AW92" s="2" t="s">
        <v>69</v>
      </c>
      <c r="AX92" s="2">
        <v>176</v>
      </c>
      <c r="AY92" s="2">
        <v>173</v>
      </c>
      <c r="AZ92" s="2">
        <v>2</v>
      </c>
      <c r="BA92" s="2">
        <v>1</v>
      </c>
      <c r="BB92" s="4">
        <v>0.98</v>
      </c>
      <c r="BC92" s="4"/>
    </row>
    <row r="93" spans="1:443">
      <c r="BC93" s="4"/>
    </row>
    <row r="94" spans="1:443">
      <c r="AW94" s="65" t="s">
        <v>71</v>
      </c>
      <c r="AX94" s="2">
        <v>192</v>
      </c>
      <c r="AY94" s="2">
        <v>184</v>
      </c>
      <c r="AZ94" s="2">
        <v>7</v>
      </c>
      <c r="BA94" s="2">
        <v>1</v>
      </c>
      <c r="BB94" s="4">
        <v>0.95</v>
      </c>
      <c r="BC94" s="4"/>
      <c r="BE94" s="2" t="s">
        <v>40</v>
      </c>
      <c r="BF94" s="2">
        <v>211</v>
      </c>
      <c r="BG94" s="2">
        <v>104</v>
      </c>
      <c r="BH94" s="2">
        <v>0</v>
      </c>
      <c r="BI94" s="7">
        <v>107</v>
      </c>
      <c r="BJ94" s="4">
        <v>0.49</v>
      </c>
      <c r="JZ94" s="157" t="s">
        <v>84</v>
      </c>
      <c r="KA94" s="157">
        <v>134</v>
      </c>
      <c r="KB94" s="157">
        <v>109</v>
      </c>
      <c r="KC94" s="157">
        <v>13</v>
      </c>
      <c r="KD94" s="157">
        <v>12</v>
      </c>
      <c r="KH94" s="157" t="s">
        <v>73</v>
      </c>
      <c r="KI94" s="157">
        <v>291</v>
      </c>
      <c r="KJ94" s="157">
        <v>261</v>
      </c>
      <c r="KK94" s="157">
        <v>27</v>
      </c>
      <c r="KL94" s="157">
        <v>3</v>
      </c>
      <c r="KP94" s="157" t="s">
        <v>69</v>
      </c>
      <c r="KQ94" s="157">
        <v>176</v>
      </c>
      <c r="KR94" s="157">
        <v>166</v>
      </c>
      <c r="KS94" s="157">
        <v>2</v>
      </c>
      <c r="KT94" s="157">
        <v>8</v>
      </c>
      <c r="KX94" s="157" t="s">
        <v>72</v>
      </c>
      <c r="KY94" s="157">
        <v>85</v>
      </c>
      <c r="KZ94" s="157">
        <v>53</v>
      </c>
      <c r="LA94" s="157">
        <v>2</v>
      </c>
      <c r="LB94" s="157">
        <v>30</v>
      </c>
      <c r="LF94" s="157" t="s">
        <v>69</v>
      </c>
      <c r="LG94" s="157">
        <v>176</v>
      </c>
      <c r="LH94" s="157">
        <v>166</v>
      </c>
      <c r="LI94" s="157">
        <v>2</v>
      </c>
      <c r="LJ94" s="157">
        <v>8</v>
      </c>
      <c r="LN94" s="157" t="s">
        <v>69</v>
      </c>
      <c r="LO94" s="157">
        <v>176</v>
      </c>
      <c r="LP94" s="157">
        <v>166</v>
      </c>
      <c r="LQ94" s="157">
        <v>2</v>
      </c>
      <c r="LR94" s="157">
        <v>8</v>
      </c>
      <c r="LV94" s="157" t="s">
        <v>69</v>
      </c>
      <c r="LW94" s="157">
        <v>176</v>
      </c>
      <c r="LX94" s="157">
        <v>166</v>
      </c>
      <c r="LY94" s="157">
        <v>2</v>
      </c>
      <c r="LZ94" s="157">
        <v>8</v>
      </c>
      <c r="MD94" s="157" t="s">
        <v>28</v>
      </c>
      <c r="ME94" s="157">
        <v>10</v>
      </c>
      <c r="MF94" s="157">
        <v>9</v>
      </c>
      <c r="MG94" s="157">
        <v>0</v>
      </c>
      <c r="MH94" s="157">
        <v>1</v>
      </c>
      <c r="ML94" s="157" t="s">
        <v>69</v>
      </c>
      <c r="MM94" s="157">
        <v>176</v>
      </c>
      <c r="MN94" s="157">
        <v>165</v>
      </c>
      <c r="MO94" s="157">
        <v>2</v>
      </c>
      <c r="MP94" s="157">
        <v>9</v>
      </c>
      <c r="MT94" s="157" t="s">
        <v>69</v>
      </c>
      <c r="MU94" s="157">
        <v>176</v>
      </c>
      <c r="MV94" s="157">
        <v>165</v>
      </c>
      <c r="MW94" s="157">
        <v>2</v>
      </c>
      <c r="MX94" s="157">
        <v>9</v>
      </c>
      <c r="NB94" s="157" t="s">
        <v>40</v>
      </c>
      <c r="NC94" s="157">
        <v>211</v>
      </c>
      <c r="ND94" s="157">
        <v>104</v>
      </c>
      <c r="NE94" s="157">
        <v>0</v>
      </c>
      <c r="NF94" s="157">
        <v>107</v>
      </c>
      <c r="NJ94" s="157" t="s">
        <v>30</v>
      </c>
      <c r="NK94" s="157">
        <v>36</v>
      </c>
      <c r="NL94" s="157">
        <v>28</v>
      </c>
      <c r="NM94" s="157">
        <v>8</v>
      </c>
      <c r="NN94" s="157">
        <v>0</v>
      </c>
      <c r="NR94" s="157" t="s">
        <v>30</v>
      </c>
      <c r="NS94" s="157">
        <v>36</v>
      </c>
      <c r="NT94" s="157">
        <v>8</v>
      </c>
      <c r="NU94" s="157">
        <v>28</v>
      </c>
      <c r="NV94" s="157">
        <v>0</v>
      </c>
      <c r="NZ94" s="157" t="s">
        <v>40</v>
      </c>
      <c r="OA94" s="157">
        <v>211</v>
      </c>
      <c r="OB94" s="157">
        <v>104</v>
      </c>
      <c r="OC94" s="157">
        <v>0</v>
      </c>
      <c r="OD94" s="157">
        <v>107</v>
      </c>
    </row>
    <row r="95" spans="1:443" ht="15">
      <c r="AW95" s="2" t="s">
        <v>40</v>
      </c>
      <c r="AX95" s="2">
        <v>211</v>
      </c>
      <c r="AY95" s="2">
        <v>158</v>
      </c>
      <c r="AZ95" s="2">
        <v>1</v>
      </c>
      <c r="BA95" s="7">
        <v>52</v>
      </c>
      <c r="BB95" s="4">
        <v>0.75</v>
      </c>
      <c r="BE95" s="2" t="s">
        <v>84</v>
      </c>
      <c r="BF95" s="2">
        <v>135</v>
      </c>
      <c r="BG95" s="2">
        <v>111</v>
      </c>
      <c r="BH95" s="2">
        <v>9</v>
      </c>
      <c r="BI95" s="7">
        <v>15</v>
      </c>
      <c r="BJ95" s="4">
        <v>0.82</v>
      </c>
      <c r="KH95" s="157" t="s">
        <v>270</v>
      </c>
      <c r="KI95" s="157">
        <v>144</v>
      </c>
      <c r="KJ95" s="157">
        <v>131</v>
      </c>
      <c r="KK95" s="157">
        <v>8</v>
      </c>
      <c r="KL95" s="157">
        <v>5</v>
      </c>
      <c r="KP95" s="157" t="s">
        <v>73</v>
      </c>
      <c r="KQ95" s="157">
        <v>291</v>
      </c>
      <c r="KR95" s="157">
        <v>261</v>
      </c>
      <c r="KS95" s="157">
        <v>27</v>
      </c>
      <c r="KT95" s="157">
        <v>3</v>
      </c>
      <c r="KX95" s="157" t="s">
        <v>73</v>
      </c>
      <c r="KY95" s="157">
        <v>291</v>
      </c>
      <c r="KZ95" s="157">
        <v>261</v>
      </c>
      <c r="LA95" s="157">
        <v>27</v>
      </c>
      <c r="LB95" s="157">
        <v>3</v>
      </c>
      <c r="LF95" s="157" t="s">
        <v>72</v>
      </c>
      <c r="LG95" s="157">
        <v>85</v>
      </c>
      <c r="LH95" s="157">
        <v>53</v>
      </c>
      <c r="LI95" s="157">
        <v>2</v>
      </c>
      <c r="LJ95" s="157">
        <v>30</v>
      </c>
      <c r="LN95" s="157" t="s">
        <v>72</v>
      </c>
      <c r="LO95" s="157">
        <v>85</v>
      </c>
      <c r="LP95" s="157">
        <v>53</v>
      </c>
      <c r="LQ95" s="157">
        <v>2</v>
      </c>
      <c r="LR95" s="157">
        <v>30</v>
      </c>
      <c r="LV95" s="157" t="s">
        <v>72</v>
      </c>
      <c r="LW95" s="157">
        <v>85</v>
      </c>
      <c r="LX95" s="157">
        <v>53</v>
      </c>
      <c r="LY95" s="157">
        <v>2</v>
      </c>
      <c r="LZ95" s="157">
        <v>30</v>
      </c>
      <c r="MD95" s="163" t="s">
        <v>29</v>
      </c>
      <c r="ME95" s="157">
        <v>163</v>
      </c>
      <c r="MF95" s="156">
        <v>0</v>
      </c>
      <c r="MG95" s="157">
        <v>0</v>
      </c>
      <c r="MH95" s="157">
        <v>163</v>
      </c>
      <c r="ML95" s="157" t="s">
        <v>72</v>
      </c>
      <c r="MM95" s="157">
        <v>85</v>
      </c>
      <c r="MN95" s="157">
        <v>52</v>
      </c>
      <c r="MO95" s="157">
        <v>3</v>
      </c>
      <c r="MP95" s="157">
        <v>30</v>
      </c>
      <c r="NB95" s="157" t="s">
        <v>270</v>
      </c>
      <c r="NC95" s="157">
        <v>144</v>
      </c>
      <c r="ND95" s="157">
        <v>131</v>
      </c>
      <c r="NE95" s="157">
        <v>8</v>
      </c>
      <c r="NF95" s="157">
        <v>5</v>
      </c>
      <c r="NJ95" s="157" t="s">
        <v>40</v>
      </c>
      <c r="NK95" s="157">
        <v>211</v>
      </c>
      <c r="NL95" s="157">
        <v>104</v>
      </c>
      <c r="NM95" s="157">
        <v>0</v>
      </c>
      <c r="NN95" s="157">
        <v>107</v>
      </c>
      <c r="NR95" s="157" t="s">
        <v>40</v>
      </c>
      <c r="NS95" s="157">
        <v>211</v>
      </c>
      <c r="NT95" s="157">
        <v>104</v>
      </c>
      <c r="NU95" s="157">
        <v>0</v>
      </c>
      <c r="NV95" s="157">
        <v>107</v>
      </c>
      <c r="NZ95" s="157" t="s">
        <v>69</v>
      </c>
      <c r="OA95" s="157">
        <v>176</v>
      </c>
      <c r="OB95" s="157">
        <v>167</v>
      </c>
      <c r="OC95" s="157">
        <v>2</v>
      </c>
      <c r="OD95" s="157">
        <v>7</v>
      </c>
      <c r="OH95" s="157" t="s">
        <v>40</v>
      </c>
      <c r="OI95" s="157">
        <v>211</v>
      </c>
      <c r="OJ95" s="157">
        <v>104</v>
      </c>
      <c r="OK95" s="157">
        <v>0</v>
      </c>
      <c r="OL95" s="157">
        <v>107</v>
      </c>
      <c r="OP95" s="157" t="s">
        <v>40</v>
      </c>
      <c r="OQ95" s="157">
        <v>211</v>
      </c>
      <c r="OR95" s="157">
        <v>104</v>
      </c>
      <c r="OS95" s="157">
        <v>0</v>
      </c>
      <c r="OT95" s="157">
        <v>107</v>
      </c>
      <c r="OX95" s="157" t="s">
        <v>40</v>
      </c>
      <c r="OY95" s="157">
        <v>211</v>
      </c>
      <c r="OZ95" s="157">
        <v>104</v>
      </c>
      <c r="PA95" s="157">
        <v>0</v>
      </c>
      <c r="PB95" s="157">
        <v>107</v>
      </c>
      <c r="PF95" s="182" t="s">
        <v>25</v>
      </c>
      <c r="PG95" s="17">
        <v>863</v>
      </c>
      <c r="PH95" s="17">
        <v>836</v>
      </c>
      <c r="PI95" s="17">
        <v>11</v>
      </c>
      <c r="PJ95" s="17">
        <v>16</v>
      </c>
      <c r="PN95" s="157" t="s">
        <v>69</v>
      </c>
      <c r="PO95" s="157">
        <v>176</v>
      </c>
      <c r="PP95" s="157">
        <v>167</v>
      </c>
      <c r="PQ95" s="157">
        <v>2</v>
      </c>
      <c r="PR95" s="157">
        <v>7</v>
      </c>
    </row>
    <row r="96" spans="1:443">
      <c r="KH96" s="157" t="s">
        <v>82</v>
      </c>
      <c r="KI96" s="157">
        <v>71</v>
      </c>
      <c r="KJ96" s="157">
        <v>45</v>
      </c>
      <c r="KK96" s="157">
        <v>8</v>
      </c>
      <c r="KL96" s="157">
        <v>18</v>
      </c>
      <c r="KP96" s="157" t="s">
        <v>270</v>
      </c>
      <c r="KQ96" s="157">
        <v>144</v>
      </c>
      <c r="KR96" s="157">
        <v>132</v>
      </c>
      <c r="KS96" s="157">
        <v>8</v>
      </c>
      <c r="KT96" s="157">
        <v>4</v>
      </c>
      <c r="KX96" s="157" t="s">
        <v>270</v>
      </c>
      <c r="KY96" s="157">
        <v>144</v>
      </c>
      <c r="KZ96" s="157">
        <v>132</v>
      </c>
      <c r="LA96" s="157">
        <v>8</v>
      </c>
      <c r="LB96" s="157">
        <v>4</v>
      </c>
      <c r="LF96" s="157" t="s">
        <v>270</v>
      </c>
      <c r="LG96" s="157">
        <v>144</v>
      </c>
      <c r="LH96" s="157">
        <v>131</v>
      </c>
      <c r="LI96" s="157">
        <v>8</v>
      </c>
      <c r="LJ96" s="157">
        <v>5</v>
      </c>
      <c r="LN96" s="157" t="s">
        <v>84</v>
      </c>
      <c r="LO96" s="157">
        <v>134</v>
      </c>
      <c r="LP96" s="157">
        <v>109</v>
      </c>
      <c r="LQ96" s="157">
        <v>13</v>
      </c>
      <c r="LR96" s="157">
        <v>12</v>
      </c>
      <c r="LV96" s="157" t="s">
        <v>270</v>
      </c>
      <c r="LW96" s="157">
        <v>144</v>
      </c>
      <c r="LX96" s="157">
        <v>130</v>
      </c>
      <c r="LY96" s="157">
        <v>8</v>
      </c>
      <c r="LZ96" s="157">
        <v>6</v>
      </c>
      <c r="MD96" s="157" t="s">
        <v>30</v>
      </c>
      <c r="ME96" s="157">
        <v>36</v>
      </c>
      <c r="MF96" s="157">
        <v>31</v>
      </c>
      <c r="MG96" s="157">
        <v>0</v>
      </c>
      <c r="MH96" s="157">
        <v>5</v>
      </c>
      <c r="ML96" s="157" t="s">
        <v>84</v>
      </c>
      <c r="MM96" s="157">
        <v>134</v>
      </c>
      <c r="MN96" s="157">
        <v>109</v>
      </c>
      <c r="MO96" s="157">
        <v>13</v>
      </c>
      <c r="MP96" s="157">
        <v>12</v>
      </c>
      <c r="NJ96" s="157" t="s">
        <v>69</v>
      </c>
      <c r="NK96" s="157">
        <v>176</v>
      </c>
      <c r="NL96" s="157">
        <v>166</v>
      </c>
      <c r="NM96" s="157">
        <v>2</v>
      </c>
      <c r="NN96" s="157">
        <v>8</v>
      </c>
      <c r="NR96" s="157" t="s">
        <v>69</v>
      </c>
      <c r="NS96" s="157">
        <v>176</v>
      </c>
      <c r="NT96" s="157">
        <v>166</v>
      </c>
      <c r="NU96" s="157">
        <v>2</v>
      </c>
      <c r="NV96" s="157">
        <v>8</v>
      </c>
      <c r="NZ96" s="157" t="s">
        <v>70</v>
      </c>
      <c r="OA96" s="157">
        <v>270</v>
      </c>
      <c r="OB96" s="157">
        <v>223</v>
      </c>
      <c r="OC96" s="157">
        <v>7</v>
      </c>
      <c r="OD96" s="157">
        <v>40</v>
      </c>
      <c r="OH96" s="157" t="s">
        <v>69</v>
      </c>
      <c r="OI96" s="157">
        <v>176</v>
      </c>
      <c r="OJ96" s="157">
        <v>165</v>
      </c>
      <c r="OK96" s="157">
        <v>2</v>
      </c>
      <c r="OL96" s="157">
        <v>9</v>
      </c>
      <c r="OP96" s="157" t="s">
        <v>69</v>
      </c>
      <c r="OQ96" s="157">
        <v>176</v>
      </c>
      <c r="OR96" s="157">
        <v>166</v>
      </c>
      <c r="OS96" s="157">
        <v>2</v>
      </c>
      <c r="OT96" s="157">
        <v>8</v>
      </c>
      <c r="OX96" s="157" t="s">
        <v>69</v>
      </c>
      <c r="OY96" s="157">
        <v>176</v>
      </c>
      <c r="OZ96" s="157">
        <v>166</v>
      </c>
      <c r="PA96" s="157">
        <v>2</v>
      </c>
      <c r="PB96" s="157">
        <v>8</v>
      </c>
      <c r="PF96" s="157" t="s">
        <v>69</v>
      </c>
      <c r="PG96" s="157">
        <v>176</v>
      </c>
      <c r="PH96" s="157">
        <v>166</v>
      </c>
      <c r="PI96" s="157">
        <v>2</v>
      </c>
      <c r="PJ96" s="157">
        <v>8</v>
      </c>
      <c r="PN96" s="157" t="s">
        <v>70</v>
      </c>
      <c r="PO96" s="157">
        <v>270</v>
      </c>
      <c r="PP96" s="157">
        <v>223</v>
      </c>
      <c r="PQ96" s="157">
        <v>7</v>
      </c>
      <c r="PR96" s="157">
        <v>40</v>
      </c>
    </row>
    <row r="97" spans="302:434">
      <c r="KP97" s="157" t="s">
        <v>82</v>
      </c>
      <c r="KQ97" s="157">
        <v>71</v>
      </c>
      <c r="KR97" s="157">
        <v>45</v>
      </c>
      <c r="KS97" s="157">
        <v>8</v>
      </c>
      <c r="KT97" s="157">
        <v>18</v>
      </c>
      <c r="KX97" s="157" t="s">
        <v>82</v>
      </c>
      <c r="KY97" s="157">
        <v>71</v>
      </c>
      <c r="KZ97" s="157">
        <v>45</v>
      </c>
      <c r="LA97" s="157">
        <v>8</v>
      </c>
      <c r="LB97" s="157">
        <v>18</v>
      </c>
      <c r="LF97" s="157" t="s">
        <v>84</v>
      </c>
      <c r="LG97" s="157">
        <v>134</v>
      </c>
      <c r="LH97" s="157">
        <v>109</v>
      </c>
      <c r="LI97" s="157">
        <v>13</v>
      </c>
      <c r="LJ97" s="157">
        <v>12</v>
      </c>
      <c r="LV97" s="157" t="s">
        <v>266</v>
      </c>
      <c r="LW97" s="157">
        <v>160</v>
      </c>
      <c r="LX97" s="157">
        <v>0</v>
      </c>
      <c r="LY97" s="157">
        <v>0</v>
      </c>
      <c r="LZ97" s="157">
        <v>160</v>
      </c>
      <c r="MD97" s="157" t="s">
        <v>69</v>
      </c>
      <c r="ME97" s="157">
        <v>176</v>
      </c>
      <c r="MF97" s="157">
        <v>166</v>
      </c>
      <c r="MG97" s="157">
        <v>2</v>
      </c>
      <c r="MH97" s="157">
        <v>8</v>
      </c>
      <c r="NJ97" s="157" t="s">
        <v>72</v>
      </c>
      <c r="NK97" s="157">
        <v>85</v>
      </c>
      <c r="NL97" s="157">
        <v>53</v>
      </c>
      <c r="NM97" s="157">
        <v>2</v>
      </c>
      <c r="NN97" s="157">
        <v>30</v>
      </c>
      <c r="NR97" s="157" t="s">
        <v>270</v>
      </c>
      <c r="NS97" s="157">
        <v>144</v>
      </c>
      <c r="NT97" s="157">
        <v>131</v>
      </c>
      <c r="NU97" s="157">
        <v>8</v>
      </c>
      <c r="NV97" s="157">
        <v>5</v>
      </c>
      <c r="NZ97" s="157" t="s">
        <v>72</v>
      </c>
      <c r="OA97" s="157">
        <v>85</v>
      </c>
      <c r="OB97" s="157">
        <v>53</v>
      </c>
      <c r="OC97" s="157">
        <v>2</v>
      </c>
      <c r="OD97" s="157">
        <v>30</v>
      </c>
      <c r="OH97" s="157" t="s">
        <v>70</v>
      </c>
      <c r="OI97" s="157">
        <v>270</v>
      </c>
      <c r="OJ97" s="157">
        <v>223</v>
      </c>
      <c r="OK97" s="157">
        <v>7</v>
      </c>
      <c r="OL97" s="157">
        <v>40</v>
      </c>
      <c r="OP97" s="157" t="s">
        <v>70</v>
      </c>
      <c r="OQ97" s="157">
        <v>270</v>
      </c>
      <c r="OR97" s="157">
        <v>223</v>
      </c>
      <c r="OS97" s="157">
        <v>7</v>
      </c>
      <c r="OT97" s="157">
        <v>40</v>
      </c>
      <c r="OX97" s="157" t="s">
        <v>70</v>
      </c>
      <c r="OY97" s="157">
        <v>270</v>
      </c>
      <c r="OZ97" s="157">
        <v>223</v>
      </c>
      <c r="PA97" s="157">
        <v>7</v>
      </c>
      <c r="PB97" s="157">
        <v>40</v>
      </c>
      <c r="PF97" s="157" t="s">
        <v>70</v>
      </c>
      <c r="PG97" s="157">
        <v>270</v>
      </c>
      <c r="PH97" s="157">
        <v>223</v>
      </c>
      <c r="PI97" s="157">
        <v>7</v>
      </c>
      <c r="PJ97" s="157">
        <v>40</v>
      </c>
      <c r="PN97" s="157" t="s">
        <v>270</v>
      </c>
      <c r="PO97" s="157">
        <v>144</v>
      </c>
      <c r="PP97" s="157">
        <v>129</v>
      </c>
      <c r="PQ97" s="157">
        <v>7</v>
      </c>
      <c r="PR97" s="157">
        <v>8</v>
      </c>
    </row>
    <row r="98" spans="302:434">
      <c r="KP98" s="157" t="s">
        <v>84</v>
      </c>
      <c r="KQ98" s="157">
        <v>134</v>
      </c>
      <c r="KR98" s="157">
        <v>109</v>
      </c>
      <c r="KS98" s="157">
        <v>13</v>
      </c>
      <c r="KT98" s="157">
        <v>12</v>
      </c>
      <c r="KX98" s="157" t="s">
        <v>84</v>
      </c>
      <c r="KY98" s="157">
        <v>134</v>
      </c>
      <c r="KZ98" s="157">
        <v>109</v>
      </c>
      <c r="LA98" s="157">
        <v>13</v>
      </c>
      <c r="LB98" s="157">
        <v>12</v>
      </c>
      <c r="LV98" s="157" t="s">
        <v>82</v>
      </c>
      <c r="LW98" s="157">
        <v>71</v>
      </c>
      <c r="LX98" s="157">
        <v>45</v>
      </c>
      <c r="LY98" s="157">
        <v>8</v>
      </c>
      <c r="LZ98" s="157">
        <v>18</v>
      </c>
      <c r="MD98" s="157" t="s">
        <v>86</v>
      </c>
      <c r="ME98" s="157">
        <v>1497</v>
      </c>
      <c r="MF98" s="157">
        <v>1334</v>
      </c>
      <c r="MG98" s="157">
        <v>135</v>
      </c>
      <c r="MH98" s="157">
        <v>28</v>
      </c>
      <c r="NJ98" s="157" t="s">
        <v>270</v>
      </c>
      <c r="NK98" s="157">
        <v>144</v>
      </c>
      <c r="NL98" s="157">
        <v>130</v>
      </c>
      <c r="NM98" s="157">
        <v>9</v>
      </c>
      <c r="NN98" s="157">
        <v>5</v>
      </c>
      <c r="NR98" s="157" t="s">
        <v>84</v>
      </c>
      <c r="NS98" s="157">
        <v>134</v>
      </c>
      <c r="NT98" s="157">
        <v>110</v>
      </c>
      <c r="NU98" s="157">
        <v>13</v>
      </c>
      <c r="NV98" s="157">
        <v>11</v>
      </c>
      <c r="NZ98" s="157" t="s">
        <v>270</v>
      </c>
      <c r="OA98" s="157">
        <v>144</v>
      </c>
      <c r="OB98" s="157">
        <v>132</v>
      </c>
      <c r="OC98" s="157">
        <v>8</v>
      </c>
      <c r="OD98" s="157">
        <v>4</v>
      </c>
      <c r="OH98" s="157" t="s">
        <v>270</v>
      </c>
      <c r="OI98" s="157">
        <v>144</v>
      </c>
      <c r="OJ98" s="157">
        <v>131</v>
      </c>
      <c r="OK98" s="157">
        <v>8</v>
      </c>
      <c r="OL98" s="157">
        <v>5</v>
      </c>
      <c r="OP98" s="157" t="s">
        <v>72</v>
      </c>
      <c r="OQ98" s="157">
        <v>85</v>
      </c>
      <c r="OR98" s="157">
        <v>53</v>
      </c>
      <c r="OS98" s="157">
        <v>2</v>
      </c>
      <c r="OT98" s="157">
        <v>30</v>
      </c>
      <c r="OX98" s="157" t="s">
        <v>270</v>
      </c>
      <c r="OY98" s="157">
        <v>144</v>
      </c>
      <c r="OZ98" s="157">
        <v>131</v>
      </c>
      <c r="PA98" s="157">
        <v>8</v>
      </c>
      <c r="PB98" s="157">
        <v>5</v>
      </c>
      <c r="PF98" s="157" t="s">
        <v>270</v>
      </c>
      <c r="PG98" s="157">
        <v>144</v>
      </c>
      <c r="PH98" s="157">
        <v>129</v>
      </c>
      <c r="PI98" s="157">
        <v>9</v>
      </c>
      <c r="PJ98" s="157">
        <v>6</v>
      </c>
      <c r="PN98" s="157" t="s">
        <v>84</v>
      </c>
      <c r="PO98" s="157">
        <v>134</v>
      </c>
      <c r="PP98" s="157">
        <v>109</v>
      </c>
      <c r="PQ98" s="157">
        <v>13</v>
      </c>
      <c r="PR98" s="157">
        <v>12</v>
      </c>
    </row>
    <row r="99" spans="302:434">
      <c r="MD99" s="157" t="s">
        <v>84</v>
      </c>
      <c r="ME99" s="157">
        <v>134</v>
      </c>
      <c r="MF99" s="157">
        <v>109</v>
      </c>
      <c r="MG99" s="157">
        <v>13</v>
      </c>
      <c r="MH99" s="157">
        <v>12</v>
      </c>
      <c r="NJ99" s="157" t="s">
        <v>84</v>
      </c>
      <c r="NK99" s="157">
        <v>134</v>
      </c>
      <c r="NL99" s="157">
        <v>109</v>
      </c>
      <c r="NM99" s="157">
        <v>13</v>
      </c>
      <c r="NN99" s="157">
        <v>12</v>
      </c>
      <c r="NZ99" s="157" t="s">
        <v>86</v>
      </c>
      <c r="OA99" s="157">
        <v>1649</v>
      </c>
      <c r="OB99" s="157">
        <v>1361</v>
      </c>
      <c r="OC99" s="157">
        <v>137</v>
      </c>
      <c r="OD99" s="157">
        <v>151</v>
      </c>
      <c r="OP99" s="157" t="s">
        <v>270</v>
      </c>
      <c r="OQ99" s="157">
        <v>144</v>
      </c>
      <c r="OR99" s="157">
        <v>133</v>
      </c>
      <c r="OS99" s="157">
        <v>8</v>
      </c>
      <c r="OT99" s="157">
        <v>3</v>
      </c>
      <c r="OX99" s="157" t="s">
        <v>84</v>
      </c>
      <c r="OY99" s="157">
        <v>134</v>
      </c>
      <c r="OZ99" s="157">
        <v>109</v>
      </c>
      <c r="PA99" s="157">
        <v>13</v>
      </c>
      <c r="PB99" s="157">
        <v>12</v>
      </c>
      <c r="PF99" s="157" t="s">
        <v>84</v>
      </c>
      <c r="PG99" s="157">
        <v>134</v>
      </c>
      <c r="PH99" s="157">
        <v>109</v>
      </c>
      <c r="PI99" s="157">
        <v>13</v>
      </c>
      <c r="PJ99" s="157">
        <v>12</v>
      </c>
    </row>
    <row r="100" spans="302:434">
      <c r="NZ100" s="157" t="s">
        <v>84</v>
      </c>
      <c r="OA100" s="157">
        <v>134</v>
      </c>
      <c r="OB100" s="157">
        <v>110</v>
      </c>
      <c r="OC100" s="157">
        <v>13</v>
      </c>
      <c r="OD100" s="157">
        <v>11</v>
      </c>
      <c r="OP100" s="157" t="s">
        <v>84</v>
      </c>
      <c r="OQ100" s="157">
        <v>134</v>
      </c>
      <c r="OR100" s="157">
        <v>109</v>
      </c>
      <c r="OS100" s="157">
        <v>13</v>
      </c>
      <c r="OT100" s="157">
        <v>12</v>
      </c>
    </row>
  </sheetData>
  <autoFilter ref="CY1:CY95"/>
  <mergeCells count="19">
    <mergeCell ref="EO1:EP1"/>
    <mergeCell ref="DY1:DZ1"/>
    <mergeCell ref="DQ1:DR1"/>
    <mergeCell ref="CC1:CD1"/>
    <mergeCell ref="CK1:CL1"/>
    <mergeCell ref="CS1:CT1"/>
    <mergeCell ref="DA1:DB1"/>
    <mergeCell ref="DI1:DJ1"/>
    <mergeCell ref="GK1:GL1"/>
    <mergeCell ref="FU1:FV1"/>
    <mergeCell ref="FE1:FF1"/>
    <mergeCell ref="FM1:FN1"/>
    <mergeCell ref="EW1:EX1"/>
    <mergeCell ref="ID1:IE1"/>
    <mergeCell ref="GS1:GT1"/>
    <mergeCell ref="HA1:HB1"/>
    <mergeCell ref="HI1:HJ1"/>
    <mergeCell ref="HP1:HQ1"/>
    <mergeCell ref="HW1:HX1"/>
  </mergeCells>
  <phoneticPr fontId="11" type="noConversion"/>
  <conditionalFormatting sqref="LG9">
    <cfRule type="cellIs" dxfId="244" priority="71" operator="equal">
      <formula>799</formula>
    </cfRule>
    <cfRule type="uniqueValues" priority="72"/>
  </conditionalFormatting>
  <conditionalFormatting sqref="KY9">
    <cfRule type="cellIs" dxfId="243" priority="69" operator="equal">
      <formula>799</formula>
    </cfRule>
    <cfRule type="uniqueValues" priority="70"/>
  </conditionalFormatting>
  <conditionalFormatting sqref="KQ9">
    <cfRule type="cellIs" dxfId="242" priority="67" operator="equal">
      <formula>799</formula>
    </cfRule>
    <cfRule type="uniqueValues" priority="68"/>
  </conditionalFormatting>
  <conditionalFormatting sqref="KI9">
    <cfRule type="cellIs" dxfId="241" priority="65" operator="equal">
      <formula>799</formula>
    </cfRule>
    <cfRule type="uniqueValues" priority="66"/>
  </conditionalFormatting>
  <conditionalFormatting sqref="KA9">
    <cfRule type="cellIs" dxfId="240" priority="63" operator="equal">
      <formula>799</formula>
    </cfRule>
    <cfRule type="uniqueValues" priority="64"/>
  </conditionalFormatting>
  <conditionalFormatting sqref="LO9">
    <cfRule type="cellIs" dxfId="239" priority="59" operator="equal">
      <formula>799</formula>
    </cfRule>
    <cfRule type="uniqueValues" priority="60"/>
  </conditionalFormatting>
  <conditionalFormatting sqref="LW9">
    <cfRule type="cellIs" dxfId="238" priority="55" operator="equal">
      <formula>799</formula>
    </cfRule>
    <cfRule type="uniqueValues" priority="56"/>
  </conditionalFormatting>
  <conditionalFormatting sqref="ME9">
    <cfRule type="cellIs" dxfId="237" priority="51" operator="equal">
      <formula>799</formula>
    </cfRule>
    <cfRule type="uniqueValues" priority="52"/>
  </conditionalFormatting>
  <conditionalFormatting sqref="MM9">
    <cfRule type="cellIs" dxfId="236" priority="47" operator="equal">
      <formula>799</formula>
    </cfRule>
    <cfRule type="uniqueValues" priority="48"/>
  </conditionalFormatting>
  <conditionalFormatting sqref="NC9">
    <cfRule type="cellIs" dxfId="235" priority="39" operator="equal">
      <formula>799</formula>
    </cfRule>
    <cfRule type="uniqueValues" priority="40"/>
  </conditionalFormatting>
  <conditionalFormatting sqref="MU9">
    <cfRule type="cellIs" dxfId="234" priority="35" operator="equal">
      <formula>799</formula>
    </cfRule>
    <cfRule type="uniqueValues" priority="36"/>
  </conditionalFormatting>
  <conditionalFormatting sqref="NK9">
    <cfRule type="cellIs" dxfId="233" priority="31" operator="equal">
      <formula>799</formula>
    </cfRule>
    <cfRule type="uniqueValues" priority="32"/>
  </conditionalFormatting>
  <conditionalFormatting sqref="NS9">
    <cfRule type="cellIs" dxfId="232" priority="27" operator="equal">
      <formula>799</formula>
    </cfRule>
    <cfRule type="uniqueValues" priority="28"/>
  </conditionalFormatting>
  <conditionalFormatting sqref="OA9">
    <cfRule type="cellIs" dxfId="231" priority="23" operator="equal">
      <formula>799</formula>
    </cfRule>
    <cfRule type="uniqueValues" priority="24"/>
  </conditionalFormatting>
  <conditionalFormatting sqref="OI9">
    <cfRule type="cellIs" dxfId="230" priority="19" operator="equal">
      <formula>799</formula>
    </cfRule>
    <cfRule type="uniqueValues" priority="20"/>
  </conditionalFormatting>
  <conditionalFormatting sqref="OQ9">
    <cfRule type="cellIs" dxfId="229" priority="15" operator="equal">
      <formula>799</formula>
    </cfRule>
    <cfRule type="uniqueValues" priority="16"/>
  </conditionalFormatting>
  <conditionalFormatting sqref="OY9">
    <cfRule type="cellIs" dxfId="228" priority="11" operator="equal">
      <formula>799</formula>
    </cfRule>
    <cfRule type="uniqueValues" priority="12"/>
  </conditionalFormatting>
  <conditionalFormatting sqref="PG9">
    <cfRule type="cellIs" dxfId="227" priority="7" operator="equal">
      <formula>799</formula>
    </cfRule>
    <cfRule type="uniqueValues" priority="8"/>
  </conditionalFormatting>
  <conditionalFormatting sqref="PO9">
    <cfRule type="cellIs" dxfId="226" priority="3" operator="equal">
      <formula>799</formula>
    </cfRule>
    <cfRule type="uniqueValues" priority="4"/>
  </conditionalFormatting>
  <conditionalFormatting sqref="PW9">
    <cfRule type="cellIs" dxfId="225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J103"/>
  <sheetViews>
    <sheetView topLeftCell="MT1" workbookViewId="0">
      <pane ySplit="2" topLeftCell="A51" activePane="bottomLeft" state="frozen"/>
      <selection activeCell="IT1" sqref="IT1"/>
      <selection pane="bottomLeft" activeCell="ND1" sqref="ND1:NJ1048576"/>
    </sheetView>
  </sheetViews>
  <sheetFormatPr defaultRowHeight="15"/>
  <cols>
    <col min="1" max="5" width="9.140625" style="2"/>
    <col min="6" max="6" width="9.140625" style="4"/>
    <col min="13" max="13" width="9.140625" style="108"/>
    <col min="21" max="21" width="9" style="108"/>
    <col min="29" max="29" width="9" style="108"/>
    <col min="37" max="37" width="9" style="108"/>
    <col min="61" max="61" width="9.140625" style="108"/>
    <col min="69" max="69" width="9.140625" style="108"/>
    <col min="117" max="117" width="9.140625" style="162"/>
    <col min="125" max="125" width="9.140625" style="162"/>
    <col min="152" max="156" width="0" hidden="1" customWidth="1"/>
    <col min="157" max="157" width="0" style="162" hidden="1" customWidth="1"/>
    <col min="158" max="175" width="0" hidden="1" customWidth="1"/>
    <col min="181" max="181" width="9.140625" style="162"/>
    <col min="189" max="189" width="9.140625" style="162"/>
    <col min="197" max="197" width="9.140625" style="162"/>
    <col min="200" max="200" width="18.85546875" customWidth="1"/>
    <col min="205" max="205" width="9.140625" style="162"/>
    <col min="213" max="213" width="9.140625" style="162"/>
    <col min="216" max="216" width="13.5703125" customWidth="1"/>
    <col min="221" max="221" width="9.140625" style="162"/>
    <col min="224" max="224" width="13.5703125" style="156" customWidth="1"/>
    <col min="225" max="228" width="9.140625" style="156"/>
    <col min="229" max="229" width="9.140625" style="162"/>
    <col min="230" max="230" width="9.140625" style="156"/>
    <col min="232" max="232" width="13.5703125" style="156" customWidth="1"/>
    <col min="233" max="236" width="9.140625" style="156"/>
    <col min="237" max="237" width="9.140625" style="162"/>
    <col min="238" max="238" width="9.140625" style="156"/>
    <col min="240" max="240" width="13.5703125" style="156" customWidth="1"/>
    <col min="241" max="244" width="9.140625" style="156"/>
    <col min="245" max="245" width="9.140625" style="162"/>
    <col min="246" max="246" width="9.140625" style="156"/>
    <col min="248" max="248" width="13.5703125" style="156" customWidth="1"/>
    <col min="249" max="252" width="9.140625" style="156"/>
    <col min="253" max="253" width="9.140625" style="162"/>
    <col min="254" max="254" width="9.140625" style="156"/>
    <col min="256" max="256" width="13.5703125" style="156" customWidth="1"/>
    <col min="257" max="260" width="9.140625" style="156"/>
    <col min="261" max="261" width="9.140625" style="162"/>
    <col min="262" max="262" width="9.140625" style="156"/>
    <col min="265" max="268" width="9.140625" style="156"/>
    <col min="272" max="278" width="9.140625" style="156"/>
    <col min="280" max="286" width="9.140625" style="156"/>
    <col min="288" max="294" width="9.140625" style="156"/>
    <col min="296" max="302" width="9.140625" style="156"/>
    <col min="304" max="310" width="9.140625" style="156"/>
    <col min="312" max="318" width="9.140625" style="156"/>
    <col min="320" max="326" width="9.140625" style="156"/>
    <col min="328" max="334" width="9.140625" style="156"/>
    <col min="336" max="342" width="9.140625" style="156"/>
    <col min="344" max="344" width="0" hidden="1" customWidth="1"/>
    <col min="345" max="350" width="0" style="156" hidden="1" customWidth="1"/>
    <col min="351" max="351" width="0" hidden="1" customWidth="1"/>
    <col min="360" max="366" width="9.140625" style="156"/>
    <col min="368" max="374" width="9.140625" style="156"/>
  </cols>
  <sheetData>
    <row r="1" spans="1:374">
      <c r="A1" s="2" t="s">
        <v>201</v>
      </c>
      <c r="H1" t="s">
        <v>202</v>
      </c>
      <c r="P1" s="199" t="s">
        <v>210</v>
      </c>
      <c r="Q1" s="199"/>
      <c r="X1" s="199" t="s">
        <v>215</v>
      </c>
      <c r="Y1" s="199"/>
      <c r="AF1" s="199" t="s">
        <v>220</v>
      </c>
      <c r="AG1" s="199"/>
      <c r="AN1" s="199" t="s">
        <v>238</v>
      </c>
      <c r="AO1" s="199"/>
      <c r="AS1" s="108"/>
      <c r="AV1" s="199" t="s">
        <v>247</v>
      </c>
      <c r="AW1" s="199"/>
      <c r="BA1" s="108"/>
      <c r="BD1" s="199" t="s">
        <v>255</v>
      </c>
      <c r="BE1" s="199"/>
      <c r="BL1" t="s">
        <v>259</v>
      </c>
      <c r="BT1" s="199" t="s">
        <v>276</v>
      </c>
      <c r="BU1" s="199"/>
      <c r="BV1" s="156"/>
      <c r="BW1" s="156"/>
      <c r="BX1" s="156"/>
      <c r="BY1" s="156"/>
      <c r="BZ1" s="156"/>
      <c r="CA1" s="156"/>
      <c r="CB1" s="199" t="s">
        <v>273</v>
      </c>
      <c r="CC1" s="199"/>
      <c r="CD1" s="156"/>
      <c r="CE1" s="156"/>
      <c r="CF1" s="156"/>
      <c r="CG1" s="156"/>
      <c r="CH1" s="156"/>
      <c r="CI1" s="156"/>
      <c r="CJ1" s="199" t="s">
        <v>278</v>
      </c>
      <c r="CK1" s="199"/>
      <c r="CL1" s="156"/>
      <c r="CM1" s="156"/>
      <c r="CN1" s="156"/>
      <c r="CO1" s="162"/>
      <c r="CP1" s="156"/>
      <c r="CQ1" s="156"/>
      <c r="CR1" s="195" t="s">
        <v>271</v>
      </c>
      <c r="CS1" s="195"/>
      <c r="CT1" s="157"/>
      <c r="CU1" s="157"/>
      <c r="CV1" s="157"/>
      <c r="CW1" s="157"/>
      <c r="CX1" s="157"/>
      <c r="CY1" s="157"/>
      <c r="CZ1" s="195" t="s">
        <v>282</v>
      </c>
      <c r="DA1" s="195"/>
      <c r="DB1" s="157"/>
      <c r="DC1" s="157"/>
      <c r="DD1" s="157"/>
      <c r="DE1" s="158"/>
      <c r="DF1" s="157"/>
      <c r="DG1" s="157"/>
      <c r="DH1" s="195" t="s">
        <v>286</v>
      </c>
      <c r="DI1" s="195"/>
      <c r="DJ1" s="157"/>
      <c r="DK1" s="157"/>
      <c r="DL1" s="157"/>
      <c r="DM1" s="158"/>
      <c r="DN1" s="157"/>
      <c r="DO1" s="157"/>
      <c r="DP1" s="195" t="s">
        <v>288</v>
      </c>
      <c r="DQ1" s="195"/>
      <c r="DR1" s="156"/>
      <c r="DS1" s="156"/>
      <c r="DT1" s="156"/>
      <c r="DV1" s="156"/>
      <c r="DW1" s="156"/>
      <c r="DX1" s="195" t="s">
        <v>288</v>
      </c>
      <c r="DY1" s="195"/>
      <c r="DZ1" s="156"/>
      <c r="EA1" s="156"/>
      <c r="EB1" s="156"/>
      <c r="EC1" s="162"/>
      <c r="ED1" s="156"/>
      <c r="EE1" s="156"/>
      <c r="EF1" s="199" t="s">
        <v>314</v>
      </c>
      <c r="EG1" s="199"/>
      <c r="EH1" s="156"/>
      <c r="EI1" s="156"/>
      <c r="EJ1" s="156"/>
      <c r="EK1" s="162"/>
      <c r="EL1" s="156"/>
      <c r="EM1" s="156"/>
      <c r="EN1" s="199" t="s">
        <v>316</v>
      </c>
      <c r="EO1" s="199"/>
      <c r="EP1" s="156"/>
      <c r="EQ1" s="156"/>
      <c r="ER1" s="156"/>
      <c r="ES1" s="162"/>
      <c r="ET1" s="156"/>
      <c r="EU1" s="156"/>
      <c r="EV1" s="199"/>
      <c r="EW1" s="199"/>
      <c r="EX1" s="199" t="s">
        <v>308</v>
      </c>
      <c r="EY1" s="199"/>
      <c r="EZ1" s="156"/>
      <c r="FA1" s="156"/>
      <c r="FB1" s="156"/>
      <c r="FC1" s="162"/>
      <c r="FD1" s="156"/>
      <c r="FE1" s="199" t="s">
        <v>313</v>
      </c>
      <c r="FF1" s="199"/>
      <c r="FG1" s="156"/>
      <c r="FH1" s="156"/>
      <c r="FI1" s="156"/>
      <c r="FJ1" s="162"/>
      <c r="FK1" s="156"/>
      <c r="FL1" s="199" t="s">
        <v>318</v>
      </c>
      <c r="FM1" s="199"/>
      <c r="FN1" s="156"/>
      <c r="FO1" s="156"/>
      <c r="FP1" s="156"/>
      <c r="FQ1" s="162"/>
      <c r="FR1" s="156"/>
      <c r="FS1" s="156"/>
      <c r="FT1" s="156" t="s">
        <v>331</v>
      </c>
      <c r="FU1" s="156"/>
      <c r="FV1" s="156"/>
      <c r="FW1" s="156"/>
      <c r="FX1" s="156"/>
      <c r="FZ1" s="156"/>
      <c r="GA1" s="156"/>
      <c r="GB1" s="156" t="s">
        <v>332</v>
      </c>
      <c r="GC1" s="156"/>
      <c r="GD1" s="156"/>
      <c r="GE1" s="156"/>
      <c r="GF1" s="156"/>
      <c r="GH1" s="156"/>
      <c r="GI1" s="156"/>
      <c r="GJ1" s="156" t="s">
        <v>354</v>
      </c>
      <c r="GK1" s="156"/>
      <c r="GL1" s="156"/>
      <c r="GM1" s="156"/>
      <c r="GN1" s="156"/>
      <c r="GP1" s="156"/>
      <c r="GQ1" s="156"/>
      <c r="GR1" s="156" t="s">
        <v>366</v>
      </c>
      <c r="GS1" s="156"/>
      <c r="GT1" s="156"/>
      <c r="GU1" s="156"/>
      <c r="GV1" s="156"/>
      <c r="GX1" s="156"/>
      <c r="GY1" s="156"/>
      <c r="GZ1" s="156" t="s">
        <v>370</v>
      </c>
      <c r="HA1" s="156"/>
      <c r="HB1" s="156"/>
      <c r="HC1" s="156"/>
      <c r="HD1" s="156"/>
      <c r="HH1" t="s">
        <v>372</v>
      </c>
      <c r="HP1" s="156" t="s">
        <v>376</v>
      </c>
      <c r="HX1" s="156" t="s">
        <v>377</v>
      </c>
      <c r="IF1" s="156" t="s">
        <v>378</v>
      </c>
      <c r="IN1" s="156" t="s">
        <v>382</v>
      </c>
      <c r="IV1" s="156" t="s">
        <v>386</v>
      </c>
      <c r="JD1" s="157" t="s">
        <v>391</v>
      </c>
      <c r="JL1" s="157" t="s">
        <v>397</v>
      </c>
      <c r="JT1" s="157" t="s">
        <v>398</v>
      </c>
      <c r="KB1" s="157" t="s">
        <v>399</v>
      </c>
      <c r="KJ1" s="157" t="s">
        <v>410</v>
      </c>
      <c r="KR1" s="157" t="s">
        <v>414</v>
      </c>
      <c r="KZ1" s="157" t="s">
        <v>415</v>
      </c>
      <c r="LH1" s="157" t="s">
        <v>416</v>
      </c>
      <c r="LP1" s="157" t="s">
        <v>419</v>
      </c>
      <c r="LX1" s="157" t="s">
        <v>420</v>
      </c>
      <c r="MF1" s="156" t="s">
        <v>424</v>
      </c>
      <c r="MN1" s="157" t="s">
        <v>426</v>
      </c>
      <c r="MO1" s="156"/>
      <c r="MP1" s="156"/>
      <c r="MQ1" s="156"/>
      <c r="MR1" s="156"/>
      <c r="MS1" s="156"/>
      <c r="MV1" s="157" t="s">
        <v>427</v>
      </c>
      <c r="ND1" s="157" t="s">
        <v>429</v>
      </c>
    </row>
    <row r="2" spans="1:37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7"/>
      <c r="CA2" s="156"/>
      <c r="CB2" s="156" t="s">
        <v>0</v>
      </c>
      <c r="CC2" s="156" t="s">
        <v>1</v>
      </c>
      <c r="CD2" s="156" t="s">
        <v>2</v>
      </c>
      <c r="CE2" s="156" t="s">
        <v>3</v>
      </c>
      <c r="CF2" s="156" t="s">
        <v>4</v>
      </c>
      <c r="CG2" s="162" t="s">
        <v>5</v>
      </c>
      <c r="CH2" s="157"/>
      <c r="CI2" s="157"/>
      <c r="CJ2" s="156" t="s">
        <v>0</v>
      </c>
      <c r="CK2" s="156" t="s">
        <v>1</v>
      </c>
      <c r="CL2" s="156" t="s">
        <v>2</v>
      </c>
      <c r="CM2" s="156" t="s">
        <v>3</v>
      </c>
      <c r="CN2" s="156" t="s">
        <v>4</v>
      </c>
      <c r="CO2" s="162" t="s">
        <v>5</v>
      </c>
      <c r="CP2" s="156"/>
      <c r="CQ2" s="156"/>
      <c r="CR2" s="156" t="s">
        <v>0</v>
      </c>
      <c r="CS2" s="156" t="s">
        <v>1</v>
      </c>
      <c r="CT2" s="156" t="s">
        <v>2</v>
      </c>
      <c r="CU2" s="156" t="s">
        <v>3</v>
      </c>
      <c r="CV2" s="156" t="s">
        <v>4</v>
      </c>
      <c r="CW2" s="156" t="s">
        <v>5</v>
      </c>
      <c r="CX2" s="157"/>
      <c r="CY2" s="157"/>
      <c r="CZ2" s="156" t="s">
        <v>0</v>
      </c>
      <c r="DA2" s="156" t="s">
        <v>1</v>
      </c>
      <c r="DB2" s="156" t="s">
        <v>2</v>
      </c>
      <c r="DC2" s="156" t="s">
        <v>3</v>
      </c>
      <c r="DD2" s="156" t="s">
        <v>4</v>
      </c>
      <c r="DE2" s="162" t="s">
        <v>5</v>
      </c>
      <c r="DF2" s="157"/>
      <c r="DG2" s="157"/>
      <c r="DH2" s="156" t="s">
        <v>0</v>
      </c>
      <c r="DI2" s="156" t="s">
        <v>1</v>
      </c>
      <c r="DJ2" s="156" t="s">
        <v>2</v>
      </c>
      <c r="DK2" s="156" t="s">
        <v>3</v>
      </c>
      <c r="DL2" s="156" t="s">
        <v>4</v>
      </c>
      <c r="DM2" s="162" t="s">
        <v>5</v>
      </c>
      <c r="DN2" s="157"/>
      <c r="DO2" s="157"/>
      <c r="DP2" s="156" t="s">
        <v>0</v>
      </c>
      <c r="DQ2" s="156" t="s">
        <v>1</v>
      </c>
      <c r="DR2" s="156" t="s">
        <v>2</v>
      </c>
      <c r="DS2" s="156" t="s">
        <v>3</v>
      </c>
      <c r="DT2" s="156" t="s">
        <v>4</v>
      </c>
      <c r="DU2" s="162" t="s">
        <v>5</v>
      </c>
      <c r="DV2" s="156"/>
      <c r="DW2" s="156"/>
      <c r="DX2" s="156" t="s">
        <v>0</v>
      </c>
      <c r="DY2" s="156" t="s">
        <v>1</v>
      </c>
      <c r="DZ2" s="156" t="s">
        <v>2</v>
      </c>
      <c r="EA2" s="156" t="s">
        <v>3</v>
      </c>
      <c r="EB2" s="156" t="s">
        <v>4</v>
      </c>
      <c r="EC2" s="162" t="s">
        <v>5</v>
      </c>
      <c r="ED2" s="156"/>
      <c r="EE2" s="156"/>
      <c r="EF2" s="156" t="s">
        <v>0</v>
      </c>
      <c r="EG2" s="156" t="s">
        <v>1</v>
      </c>
      <c r="EH2" s="156" t="s">
        <v>2</v>
      </c>
      <c r="EI2" s="156" t="s">
        <v>3</v>
      </c>
      <c r="EJ2" s="156" t="s">
        <v>4</v>
      </c>
      <c r="EK2" s="162" t="s">
        <v>5</v>
      </c>
      <c r="EL2" s="156"/>
      <c r="EM2" s="156"/>
      <c r="EN2" s="156" t="s">
        <v>0</v>
      </c>
      <c r="EO2" s="156" t="s">
        <v>1</v>
      </c>
      <c r="EP2" s="156" t="s">
        <v>2</v>
      </c>
      <c r="EQ2" s="156" t="s">
        <v>3</v>
      </c>
      <c r="ER2" s="156" t="s">
        <v>4</v>
      </c>
      <c r="ES2" s="162" t="s">
        <v>5</v>
      </c>
      <c r="ET2" s="156"/>
      <c r="EU2" s="156"/>
      <c r="EV2" s="156"/>
      <c r="EW2" s="156"/>
      <c r="FR2" s="156"/>
      <c r="FS2" s="156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6"/>
      <c r="GA2" s="156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6"/>
      <c r="GI2" s="156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6"/>
      <c r="GQ2" s="156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56"/>
      <c r="GY2" s="156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N2" s="156"/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R2" s="157" t="s">
        <v>0</v>
      </c>
      <c r="KS2" s="157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Z2" s="157" t="s">
        <v>0</v>
      </c>
      <c r="LA2" s="157" t="s">
        <v>1</v>
      </c>
      <c r="LB2" s="157" t="s">
        <v>2</v>
      </c>
      <c r="LC2" s="157" t="s">
        <v>3</v>
      </c>
      <c r="LD2" s="157" t="s">
        <v>4</v>
      </c>
      <c r="LE2" s="158" t="s">
        <v>5</v>
      </c>
      <c r="LH2" s="157" t="s">
        <v>0</v>
      </c>
      <c r="LI2" s="157" t="s">
        <v>1</v>
      </c>
      <c r="LJ2" s="157" t="s">
        <v>2</v>
      </c>
      <c r="LK2" s="157" t="s">
        <v>3</v>
      </c>
      <c r="LL2" s="157" t="s">
        <v>4</v>
      </c>
      <c r="LM2" s="158" t="s">
        <v>5</v>
      </c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N2" s="157" t="s">
        <v>0</v>
      </c>
      <c r="MO2" s="157" t="s">
        <v>1</v>
      </c>
      <c r="MP2" s="157" t="s">
        <v>2</v>
      </c>
      <c r="MQ2" s="157" t="s">
        <v>3</v>
      </c>
      <c r="MR2" s="157" t="s">
        <v>4</v>
      </c>
      <c r="MS2" s="158" t="s">
        <v>5</v>
      </c>
      <c r="MV2" s="157" t="s">
        <v>0</v>
      </c>
      <c r="MW2" s="157" t="s">
        <v>1</v>
      </c>
      <c r="MX2" s="157" t="s">
        <v>2</v>
      </c>
      <c r="MY2" s="157" t="s">
        <v>3</v>
      </c>
      <c r="MZ2" s="157" t="s">
        <v>4</v>
      </c>
      <c r="NA2" s="158" t="s">
        <v>5</v>
      </c>
      <c r="ND2" s="157" t="s">
        <v>0</v>
      </c>
      <c r="NE2" s="157" t="s">
        <v>1</v>
      </c>
      <c r="NF2" s="157" t="s">
        <v>2</v>
      </c>
      <c r="NG2" s="157" t="s">
        <v>3</v>
      </c>
      <c r="NH2" s="157" t="s">
        <v>4</v>
      </c>
      <c r="NI2" s="158" t="s">
        <v>5</v>
      </c>
    </row>
    <row r="3" spans="1:374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f>J3/I3</f>
        <v>1</v>
      </c>
      <c r="N3" s="108">
        <f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108">
        <f>U3-M3</f>
        <v>0</v>
      </c>
      <c r="X3" s="2" t="s">
        <v>17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108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108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108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108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108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f>BN3/BM3</f>
        <v>1</v>
      </c>
      <c r="BR3" s="10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v>0</v>
      </c>
      <c r="CA3" s="156"/>
      <c r="CB3" s="156" t="s">
        <v>17</v>
      </c>
      <c r="CC3" s="156">
        <v>34</v>
      </c>
      <c r="CD3" s="156">
        <v>34</v>
      </c>
      <c r="CE3" s="156">
        <v>0</v>
      </c>
      <c r="CF3" s="156">
        <v>0</v>
      </c>
      <c r="CG3" s="162">
        <v>1</v>
      </c>
      <c r="CH3" s="158">
        <v>0</v>
      </c>
      <c r="CI3" s="157"/>
      <c r="CJ3" s="156" t="s">
        <v>17</v>
      </c>
      <c r="CK3" s="156">
        <v>34</v>
      </c>
      <c r="CL3" s="156">
        <v>34</v>
      </c>
      <c r="CM3" s="156">
        <v>0</v>
      </c>
      <c r="CN3" s="156">
        <v>0</v>
      </c>
      <c r="CO3" s="162">
        <v>1</v>
      </c>
      <c r="CP3" s="162">
        <f>CO3-CG3</f>
        <v>0</v>
      </c>
      <c r="CQ3" s="156"/>
      <c r="CR3" s="156" t="s">
        <v>17</v>
      </c>
      <c r="CS3" s="156">
        <v>34</v>
      </c>
      <c r="CT3" s="156">
        <v>34</v>
      </c>
      <c r="CU3" s="156">
        <v>0</v>
      </c>
      <c r="CV3" s="156">
        <v>0</v>
      </c>
      <c r="CW3" s="162">
        <v>1</v>
      </c>
      <c r="CX3" s="158">
        <f>CW3-CO3</f>
        <v>0</v>
      </c>
      <c r="CY3" s="157"/>
      <c r="CZ3" s="156" t="s">
        <v>17</v>
      </c>
      <c r="DA3" s="156">
        <v>34</v>
      </c>
      <c r="DB3" s="156">
        <v>34</v>
      </c>
      <c r="DC3" s="156">
        <v>0</v>
      </c>
      <c r="DD3" s="156">
        <v>0</v>
      </c>
      <c r="DE3" s="162">
        <v>1</v>
      </c>
      <c r="DF3" s="158">
        <f>DE3-CW3</f>
        <v>0</v>
      </c>
      <c r="DG3" s="157"/>
      <c r="DH3" s="156" t="s">
        <v>17</v>
      </c>
      <c r="DI3" s="156">
        <v>34</v>
      </c>
      <c r="DJ3" s="156">
        <v>34</v>
      </c>
      <c r="DK3" s="156">
        <v>0</v>
      </c>
      <c r="DL3" s="156">
        <v>0</v>
      </c>
      <c r="DM3" s="162">
        <v>1</v>
      </c>
      <c r="DN3" s="158">
        <f>DM3-DE3</f>
        <v>0</v>
      </c>
      <c r="DO3" s="157"/>
      <c r="DP3" s="156" t="s">
        <v>17</v>
      </c>
      <c r="DQ3" s="156">
        <v>34</v>
      </c>
      <c r="DR3" s="156">
        <v>34</v>
      </c>
      <c r="DS3" s="156">
        <v>0</v>
      </c>
      <c r="DT3" s="156">
        <v>0</v>
      </c>
      <c r="DU3" s="162">
        <v>1</v>
      </c>
      <c r="DV3" s="162">
        <f>DU3-DM3</f>
        <v>0</v>
      </c>
      <c r="DW3" s="156"/>
      <c r="DX3" s="156" t="s">
        <v>17</v>
      </c>
      <c r="DY3" s="156">
        <v>34</v>
      </c>
      <c r="DZ3" s="156">
        <v>34</v>
      </c>
      <c r="EA3" s="156">
        <v>0</v>
      </c>
      <c r="EB3" s="156">
        <v>0</v>
      </c>
      <c r="EC3" s="162">
        <v>1</v>
      </c>
      <c r="ED3" s="162">
        <f>EC3-DU3</f>
        <v>0</v>
      </c>
      <c r="EE3" s="156"/>
      <c r="EF3" s="156" t="s">
        <v>17</v>
      </c>
      <c r="EG3" s="156">
        <v>34</v>
      </c>
      <c r="EH3" s="156">
        <v>34</v>
      </c>
      <c r="EI3" s="156">
        <v>0</v>
      </c>
      <c r="EJ3" s="156">
        <v>0</v>
      </c>
      <c r="EK3" s="162">
        <v>1</v>
      </c>
      <c r="EL3" s="162">
        <f>EK3-EC3</f>
        <v>0</v>
      </c>
      <c r="EM3" s="156"/>
      <c r="EN3" s="156" t="s">
        <v>17</v>
      </c>
      <c r="EO3" s="156">
        <v>34</v>
      </c>
      <c r="EP3" s="156">
        <v>34</v>
      </c>
      <c r="EQ3" s="156">
        <v>0</v>
      </c>
      <c r="ER3" s="156">
        <v>0</v>
      </c>
      <c r="ES3" s="162">
        <v>1</v>
      </c>
      <c r="ET3" s="162">
        <f>ES3-EK3</f>
        <v>0</v>
      </c>
      <c r="EU3" s="156"/>
      <c r="EV3" s="156"/>
      <c r="EW3" s="156"/>
      <c r="FR3" s="156"/>
      <c r="FS3" s="156"/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f>FV3/FU3</f>
        <v>1</v>
      </c>
      <c r="FZ3" s="162">
        <f>FY3-ES3</f>
        <v>0</v>
      </c>
      <c r="GA3" s="156"/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f>GD3/GC3</f>
        <v>1</v>
      </c>
      <c r="GH3" s="162">
        <f>GG3-FY3</f>
        <v>0</v>
      </c>
      <c r="GI3" s="156"/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f>GL3/GK3</f>
        <v>1</v>
      </c>
      <c r="GP3" s="162">
        <f>GO3-GG3</f>
        <v>0</v>
      </c>
      <c r="GQ3" s="156"/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f>GT3/GS3</f>
        <v>1</v>
      </c>
      <c r="GX3" s="162">
        <f>GW3-GO3</f>
        <v>0</v>
      </c>
      <c r="GY3" s="156"/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f>HB3/HA3</f>
        <v>1</v>
      </c>
      <c r="HF3" s="162">
        <f>HE3-GW3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f>HJ3/HI3</f>
        <v>1</v>
      </c>
      <c r="HN3" s="162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f>HR3/HQ3</f>
        <v>1</v>
      </c>
      <c r="HV3" s="162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62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62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f>IP3/IO3</f>
        <v>1</v>
      </c>
      <c r="IT3" s="162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f>IX3/IW3</f>
        <v>1</v>
      </c>
      <c r="JB3" s="162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f>JF3/JE3</f>
        <v>1</v>
      </c>
      <c r="JJ3" s="162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f>JN3/JM3</f>
        <v>1</v>
      </c>
      <c r="JR3" s="162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f>JV3/JU3</f>
        <v>1</v>
      </c>
      <c r="JZ3" s="162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f>KD3/KC3</f>
        <v>1</v>
      </c>
      <c r="KH3" s="162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62">
        <f>KO3-KG3</f>
        <v>0</v>
      </c>
      <c r="KR3" s="157" t="s">
        <v>17</v>
      </c>
      <c r="KS3" s="157">
        <v>34</v>
      </c>
      <c r="KT3" s="157">
        <v>34</v>
      </c>
      <c r="KU3" s="157">
        <v>0</v>
      </c>
      <c r="KV3" s="157">
        <v>0</v>
      </c>
      <c r="KW3" s="158">
        <f>KT3/KS3</f>
        <v>1</v>
      </c>
      <c r="KX3" s="162">
        <f>KW3-KO3</f>
        <v>0</v>
      </c>
      <c r="KZ3" s="157" t="s">
        <v>17</v>
      </c>
      <c r="LA3" s="157">
        <v>34</v>
      </c>
      <c r="LB3" s="157">
        <v>34</v>
      </c>
      <c r="LC3" s="157">
        <v>0</v>
      </c>
      <c r="LD3" s="157">
        <v>0</v>
      </c>
      <c r="LE3" s="158">
        <f>LB3/LA3</f>
        <v>1</v>
      </c>
      <c r="LF3" s="162">
        <f>LE3-KW3</f>
        <v>0</v>
      </c>
      <c r="LH3" s="157" t="s">
        <v>17</v>
      </c>
      <c r="LI3" s="157">
        <v>34</v>
      </c>
      <c r="LJ3" s="157">
        <v>34</v>
      </c>
      <c r="LK3" s="157">
        <v>0</v>
      </c>
      <c r="LL3" s="157">
        <v>0</v>
      </c>
      <c r="LM3" s="158">
        <f>LJ3/LI3</f>
        <v>1</v>
      </c>
      <c r="LN3" s="162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62">
        <f>LU3-LM3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62">
        <f>MC3-LU3</f>
        <v>0</v>
      </c>
      <c r="MN3" s="157" t="s">
        <v>17</v>
      </c>
      <c r="MO3" s="157">
        <v>34</v>
      </c>
      <c r="MP3" s="157">
        <v>34</v>
      </c>
      <c r="MQ3" s="157">
        <v>0</v>
      </c>
      <c r="MR3" s="157">
        <v>0</v>
      </c>
      <c r="MS3" s="158">
        <f>MP3/MO3</f>
        <v>1</v>
      </c>
      <c r="MT3" s="162">
        <f>MS3-MC3</f>
        <v>0</v>
      </c>
      <c r="MV3" s="157" t="s">
        <v>17</v>
      </c>
      <c r="MW3" s="157">
        <v>34</v>
      </c>
      <c r="MX3" s="157">
        <v>34</v>
      </c>
      <c r="MY3" s="157">
        <v>0</v>
      </c>
      <c r="MZ3" s="157">
        <v>0</v>
      </c>
      <c r="NA3" s="158">
        <f>MX3/MW3</f>
        <v>1</v>
      </c>
      <c r="NB3" s="162">
        <f>NA3-MS3</f>
        <v>0</v>
      </c>
      <c r="ND3" s="157" t="s">
        <v>17</v>
      </c>
      <c r="NE3" s="157">
        <v>34</v>
      </c>
      <c r="NF3" s="157">
        <v>0</v>
      </c>
      <c r="NG3" s="157">
        <v>0</v>
      </c>
      <c r="NH3" s="157">
        <v>34</v>
      </c>
      <c r="NI3" s="158">
        <v>0</v>
      </c>
      <c r="NJ3" s="162"/>
    </row>
    <row r="4" spans="1:374">
      <c r="A4" s="65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5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108">
        <f t="shared" ref="N4:N67" si="0">M4-F4</f>
        <v>0</v>
      </c>
      <c r="P4" s="65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108">
        <f t="shared" ref="V4:V67" si="1">U4-M4</f>
        <v>0</v>
      </c>
      <c r="X4" s="65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108">
        <f t="shared" ref="AD4:AD67" si="2">AC4-U4</f>
        <v>0</v>
      </c>
      <c r="AF4" s="65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108">
        <f t="shared" ref="AL4:AL67" si="3">AK4-AC4</f>
        <v>0</v>
      </c>
      <c r="AN4" s="114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108">
        <f t="shared" ref="AT4:AT67" si="4">AS4-AK4</f>
        <v>0</v>
      </c>
      <c r="AV4" s="114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108">
        <f t="shared" ref="BB4:BB67" si="5">BA4-AS4</f>
        <v>0</v>
      </c>
      <c r="BD4" s="114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108">
        <f t="shared" ref="BJ4:BJ67" si="6">BI4-BA4</f>
        <v>0</v>
      </c>
      <c r="BL4" s="114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f t="shared" ref="BQ4:BQ67" si="7">BN4/BM4</f>
        <v>1</v>
      </c>
      <c r="BR4" s="108">
        <f t="shared" ref="BR4:BR67" si="8">BQ4-BI4</f>
        <v>0</v>
      </c>
      <c r="BT4" s="164" t="s">
        <v>18</v>
      </c>
      <c r="BU4" s="157">
        <v>32</v>
      </c>
      <c r="BV4" s="157">
        <v>32</v>
      </c>
      <c r="BW4" s="157">
        <v>0</v>
      </c>
      <c r="BX4" s="157">
        <v>0</v>
      </c>
      <c r="BY4" s="158">
        <v>1</v>
      </c>
      <c r="BZ4" s="158">
        <v>0</v>
      </c>
      <c r="CA4" s="156"/>
      <c r="CB4" s="163" t="s">
        <v>18</v>
      </c>
      <c r="CC4" s="157">
        <v>32</v>
      </c>
      <c r="CD4" s="157">
        <v>32</v>
      </c>
      <c r="CE4" s="157">
        <v>0</v>
      </c>
      <c r="CF4" s="157">
        <v>0</v>
      </c>
      <c r="CG4" s="158">
        <v>1</v>
      </c>
      <c r="CH4" s="158">
        <v>0</v>
      </c>
      <c r="CI4" s="157"/>
      <c r="CJ4" s="163" t="s">
        <v>18</v>
      </c>
      <c r="CK4" s="157">
        <v>32</v>
      </c>
      <c r="CL4" s="157">
        <v>32</v>
      </c>
      <c r="CM4" s="157">
        <v>0</v>
      </c>
      <c r="CN4" s="157">
        <v>0</v>
      </c>
      <c r="CO4" s="158">
        <f>CL4/CK4</f>
        <v>1</v>
      </c>
      <c r="CP4" s="162">
        <f t="shared" ref="CP4:CP67" si="9">CO4-CG4</f>
        <v>0</v>
      </c>
      <c r="CQ4" s="156"/>
      <c r="CR4" s="163" t="s">
        <v>18</v>
      </c>
      <c r="CS4" s="157">
        <v>32</v>
      </c>
      <c r="CT4" s="157">
        <v>32</v>
      </c>
      <c r="CU4" s="157">
        <v>0</v>
      </c>
      <c r="CV4" s="157">
        <v>0</v>
      </c>
      <c r="CW4" s="158">
        <f>CT4/CS4</f>
        <v>1</v>
      </c>
      <c r="CX4" s="158">
        <f t="shared" ref="CX4:CX67" si="10">CW4-CO4</f>
        <v>0</v>
      </c>
      <c r="CY4" s="157"/>
      <c r="CZ4" s="163" t="s">
        <v>18</v>
      </c>
      <c r="DA4" s="157">
        <v>32</v>
      </c>
      <c r="DB4" s="157">
        <v>32</v>
      </c>
      <c r="DC4" s="157">
        <v>0</v>
      </c>
      <c r="DD4" s="157">
        <v>0</v>
      </c>
      <c r="DE4" s="158">
        <f>DB4/DA4</f>
        <v>1</v>
      </c>
      <c r="DF4" s="158">
        <f t="shared" ref="DF4:DF67" si="11">DE4-CW4</f>
        <v>0</v>
      </c>
      <c r="DG4" s="157"/>
      <c r="DH4" s="163" t="s">
        <v>18</v>
      </c>
      <c r="DI4" s="157">
        <v>32</v>
      </c>
      <c r="DJ4" s="157">
        <v>32</v>
      </c>
      <c r="DK4" s="157">
        <v>0</v>
      </c>
      <c r="DL4" s="157">
        <v>0</v>
      </c>
      <c r="DM4" s="158">
        <f>DJ4/DI4</f>
        <v>1</v>
      </c>
      <c r="DN4" s="158">
        <f t="shared" ref="DN4:DN67" si="12">DM4-DE4</f>
        <v>0</v>
      </c>
      <c r="DO4" s="157"/>
      <c r="DP4" s="163" t="s">
        <v>18</v>
      </c>
      <c r="DQ4" s="157">
        <v>32</v>
      </c>
      <c r="DR4" s="157">
        <v>32</v>
      </c>
      <c r="DS4" s="157">
        <v>0</v>
      </c>
      <c r="DT4" s="157">
        <v>0</v>
      </c>
      <c r="DU4" s="158">
        <f>DR4/DQ4</f>
        <v>1</v>
      </c>
      <c r="DV4" s="162">
        <f t="shared" ref="DV4:DV67" si="13">DU4-DM4</f>
        <v>0</v>
      </c>
      <c r="DW4" s="156"/>
      <c r="DX4" s="163" t="s">
        <v>18</v>
      </c>
      <c r="DY4" s="157">
        <v>32</v>
      </c>
      <c r="DZ4" s="157">
        <v>32</v>
      </c>
      <c r="EA4" s="157">
        <v>0</v>
      </c>
      <c r="EB4" s="157">
        <v>0</v>
      </c>
      <c r="EC4" s="158">
        <f>DZ4/DY4</f>
        <v>1</v>
      </c>
      <c r="ED4" s="162">
        <f t="shared" ref="ED4:ED67" si="14">EC4-DU4</f>
        <v>0</v>
      </c>
      <c r="EE4" s="156"/>
      <c r="EF4" s="163" t="s">
        <v>18</v>
      </c>
      <c r="EG4" s="156">
        <v>132</v>
      </c>
      <c r="EH4" s="156">
        <v>96</v>
      </c>
      <c r="EI4" s="156">
        <v>0</v>
      </c>
      <c r="EJ4" s="156">
        <v>36</v>
      </c>
      <c r="EK4" s="162">
        <v>0.73</v>
      </c>
      <c r="EL4" s="162">
        <f t="shared" ref="EL4:EL67" si="15">EK4-EC4</f>
        <v>-0.27</v>
      </c>
      <c r="EM4" s="156"/>
      <c r="EN4" s="163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>EP4/EO4</f>
        <v>1</v>
      </c>
      <c r="ET4" s="162">
        <f t="shared" ref="ET4:ET67" si="16">ES4-EK4</f>
        <v>0.27</v>
      </c>
      <c r="EU4" s="156"/>
      <c r="EV4" s="156"/>
      <c r="EW4" s="156"/>
      <c r="FR4" s="156"/>
      <c r="FS4" s="156"/>
      <c r="FT4" s="163" t="s">
        <v>18</v>
      </c>
      <c r="FU4" s="157">
        <v>32</v>
      </c>
      <c r="FV4" s="157">
        <v>32</v>
      </c>
      <c r="FW4" s="157">
        <v>0</v>
      </c>
      <c r="FX4" s="157">
        <v>0</v>
      </c>
      <c r="FY4" s="158">
        <f t="shared" ref="FY4:FY67" si="17">FV4/FU4</f>
        <v>1</v>
      </c>
      <c r="FZ4" s="162">
        <f t="shared" ref="FZ4:FZ67" si="18">FY4-ES4</f>
        <v>0</v>
      </c>
      <c r="GA4" s="156"/>
      <c r="GB4" s="163" t="s">
        <v>18</v>
      </c>
      <c r="GC4" s="157">
        <v>32</v>
      </c>
      <c r="GD4" s="157">
        <v>32</v>
      </c>
      <c r="GE4" s="157">
        <v>0</v>
      </c>
      <c r="GF4" s="157">
        <v>0</v>
      </c>
      <c r="GG4" s="158">
        <f t="shared" ref="GG4:GG67" si="19">GD4/GC4</f>
        <v>1</v>
      </c>
      <c r="GH4" s="162">
        <f t="shared" ref="GH4:GH67" si="20">GG4-FY4</f>
        <v>0</v>
      </c>
      <c r="GI4" s="156"/>
      <c r="GJ4" s="163" t="s">
        <v>18</v>
      </c>
      <c r="GK4" s="157">
        <v>32</v>
      </c>
      <c r="GL4" s="157">
        <v>32</v>
      </c>
      <c r="GM4" s="157">
        <v>0</v>
      </c>
      <c r="GN4" s="157">
        <v>0</v>
      </c>
      <c r="GO4" s="158">
        <f t="shared" ref="GO4:GO67" si="21">GL4/GK4</f>
        <v>1</v>
      </c>
      <c r="GP4" s="162">
        <f t="shared" ref="GP4:GP67" si="22">GO4-GG4</f>
        <v>0</v>
      </c>
      <c r="GQ4" s="156"/>
      <c r="GR4" s="163" t="s">
        <v>18</v>
      </c>
      <c r="GS4" s="157">
        <v>32</v>
      </c>
      <c r="GT4" s="157">
        <v>32</v>
      </c>
      <c r="GU4" s="157">
        <v>0</v>
      </c>
      <c r="GV4" s="157">
        <v>0</v>
      </c>
      <c r="GW4" s="158">
        <f t="shared" ref="GW4:GW67" si="23">GT4/GS4</f>
        <v>1</v>
      </c>
      <c r="GX4" s="162">
        <f t="shared" ref="GX4:GX67" si="24">GW4-GO4</f>
        <v>0</v>
      </c>
      <c r="GY4" s="156"/>
      <c r="GZ4" s="163" t="s">
        <v>18</v>
      </c>
      <c r="HA4" s="157">
        <v>32</v>
      </c>
      <c r="HB4" s="157">
        <v>32</v>
      </c>
      <c r="HC4" s="157">
        <v>0</v>
      </c>
      <c r="HD4" s="157">
        <v>0</v>
      </c>
      <c r="HE4" s="158">
        <f t="shared" ref="HE4:HE67" si="25">HB4/HA4</f>
        <v>1</v>
      </c>
      <c r="HF4" s="162">
        <f t="shared" ref="HF4:HF67" si="26">HE4-GW4</f>
        <v>0</v>
      </c>
      <c r="HH4" s="163" t="s">
        <v>18</v>
      </c>
      <c r="HI4" s="157">
        <v>32</v>
      </c>
      <c r="HJ4" s="157">
        <v>32</v>
      </c>
      <c r="HK4" s="157">
        <v>0</v>
      </c>
      <c r="HL4" s="157">
        <v>0</v>
      </c>
      <c r="HM4" s="158">
        <f t="shared" ref="HM4:HM67" si="27">HJ4/HI4</f>
        <v>1</v>
      </c>
      <c r="HN4" s="162">
        <f t="shared" ref="HN4:HN67" si="28">HM4-HE4</f>
        <v>0</v>
      </c>
      <c r="HP4" s="163" t="s">
        <v>18</v>
      </c>
      <c r="HQ4" s="157">
        <v>32</v>
      </c>
      <c r="HR4" s="157">
        <v>32</v>
      </c>
      <c r="HS4" s="157">
        <v>0</v>
      </c>
      <c r="HT4" s="157">
        <v>0</v>
      </c>
      <c r="HU4" s="158">
        <f t="shared" ref="HU4:HU67" si="29">HR4/HQ4</f>
        <v>1</v>
      </c>
      <c r="HV4" s="162">
        <f t="shared" ref="HV4:HV67" si="30">HU4-HM4</f>
        <v>0</v>
      </c>
      <c r="HX4" s="163" t="s">
        <v>18</v>
      </c>
      <c r="HY4" s="157">
        <v>32</v>
      </c>
      <c r="HZ4" s="157">
        <v>32</v>
      </c>
      <c r="IA4" s="157">
        <v>0</v>
      </c>
      <c r="IB4" s="157">
        <v>0</v>
      </c>
      <c r="IC4" s="158">
        <f t="shared" ref="IC4:IC67" si="31">HZ4/HY4</f>
        <v>1</v>
      </c>
      <c r="ID4" s="162">
        <f t="shared" ref="ID4:ID67" si="32">IC4-HU4</f>
        <v>0</v>
      </c>
      <c r="IF4" s="163" t="s">
        <v>18</v>
      </c>
      <c r="IG4" s="157">
        <v>32</v>
      </c>
      <c r="IH4" s="157">
        <v>32</v>
      </c>
      <c r="II4" s="157">
        <v>0</v>
      </c>
      <c r="IJ4" s="157">
        <v>0</v>
      </c>
      <c r="IK4" s="158">
        <f t="shared" ref="IK4:IK67" si="33">IH4/IG4</f>
        <v>1</v>
      </c>
      <c r="IL4" s="162">
        <f t="shared" ref="IL4:IL67" si="34">IK4-IC4</f>
        <v>0</v>
      </c>
      <c r="IN4" s="163" t="s">
        <v>18</v>
      </c>
      <c r="IO4" s="157">
        <v>32</v>
      </c>
      <c r="IP4" s="157">
        <v>32</v>
      </c>
      <c r="IQ4" s="157">
        <v>0</v>
      </c>
      <c r="IR4" s="157">
        <v>0</v>
      </c>
      <c r="IS4" s="158">
        <f t="shared" ref="IS4:IS67" si="35">IP4/IO4</f>
        <v>1</v>
      </c>
      <c r="IT4" s="162">
        <f t="shared" ref="IT4:IT67" si="36">IS4-IK4</f>
        <v>0</v>
      </c>
      <c r="IV4" s="163" t="s">
        <v>18</v>
      </c>
      <c r="IW4" s="157">
        <v>32</v>
      </c>
      <c r="IX4" s="157">
        <v>32</v>
      </c>
      <c r="IY4" s="157">
        <v>0</v>
      </c>
      <c r="IZ4" s="157">
        <v>0</v>
      </c>
      <c r="JA4" s="158">
        <f t="shared" ref="JA4:JA67" si="37">IX4/IW4</f>
        <v>1</v>
      </c>
      <c r="JB4" s="162">
        <f t="shared" ref="JB4:JB67" si="38">JA4-IS4</f>
        <v>0</v>
      </c>
      <c r="JD4" s="163" t="s">
        <v>18</v>
      </c>
      <c r="JE4" s="157">
        <v>32</v>
      </c>
      <c r="JF4" s="157">
        <v>32</v>
      </c>
      <c r="JG4" s="157">
        <v>0</v>
      </c>
      <c r="JH4" s="157">
        <v>0</v>
      </c>
      <c r="JI4" s="158">
        <f t="shared" ref="JI4:JI67" si="39">JF4/JE4</f>
        <v>1</v>
      </c>
      <c r="JJ4" s="162">
        <f t="shared" ref="JJ4:JJ67" si="40">JI4-JA4</f>
        <v>0</v>
      </c>
      <c r="JL4" s="163" t="s">
        <v>18</v>
      </c>
      <c r="JM4" s="157">
        <v>32</v>
      </c>
      <c r="JN4" s="157">
        <v>32</v>
      </c>
      <c r="JO4" s="157">
        <v>0</v>
      </c>
      <c r="JP4" s="157">
        <v>0</v>
      </c>
      <c r="JQ4" s="158">
        <f t="shared" ref="JQ4:JQ67" si="41">JN4/JM4</f>
        <v>1</v>
      </c>
      <c r="JR4" s="162">
        <f t="shared" ref="JR4:JR67" si="42">JQ4-JI4</f>
        <v>0</v>
      </c>
      <c r="JT4" s="163" t="s">
        <v>18</v>
      </c>
      <c r="JU4" s="157">
        <v>32</v>
      </c>
      <c r="JV4" s="157">
        <v>32</v>
      </c>
      <c r="JW4" s="157">
        <v>0</v>
      </c>
      <c r="JX4" s="157">
        <v>0</v>
      </c>
      <c r="JY4" s="158">
        <f t="shared" ref="JY4:JY67" si="43">JV4/JU4</f>
        <v>1</v>
      </c>
      <c r="JZ4" s="162">
        <f t="shared" ref="JZ4:JZ67" si="44">JY4-JQ4</f>
        <v>0</v>
      </c>
      <c r="KB4" s="163" t="s">
        <v>18</v>
      </c>
      <c r="KC4" s="157">
        <v>32</v>
      </c>
      <c r="KD4" s="157">
        <v>32</v>
      </c>
      <c r="KE4" s="157">
        <v>0</v>
      </c>
      <c r="KF4" s="157">
        <v>0</v>
      </c>
      <c r="KG4" s="158">
        <f t="shared" ref="KG4:KG67" si="45">KD4/KC4</f>
        <v>1</v>
      </c>
      <c r="KH4" s="162">
        <f t="shared" ref="KH4:KH67" si="46">KG4-JY4</f>
        <v>0</v>
      </c>
      <c r="KJ4" s="163" t="s">
        <v>18</v>
      </c>
      <c r="KK4" s="157">
        <v>32</v>
      </c>
      <c r="KL4" s="157">
        <v>32</v>
      </c>
      <c r="KM4" s="157">
        <v>0</v>
      </c>
      <c r="KN4" s="157">
        <v>0</v>
      </c>
      <c r="KO4" s="158">
        <f t="shared" ref="KO4:KO67" si="47">KL4/KK4</f>
        <v>1</v>
      </c>
      <c r="KP4" s="162">
        <f t="shared" ref="KP4:KP67" si="48">KO4-KG4</f>
        <v>0</v>
      </c>
      <c r="KR4" s="163" t="s">
        <v>18</v>
      </c>
      <c r="KS4" s="157">
        <v>32</v>
      </c>
      <c r="KT4" s="157">
        <v>32</v>
      </c>
      <c r="KU4" s="157">
        <v>0</v>
      </c>
      <c r="KV4" s="157">
        <v>0</v>
      </c>
      <c r="KW4" s="158">
        <f t="shared" ref="KW4:KW67" si="49">KT4/KS4</f>
        <v>1</v>
      </c>
      <c r="KX4" s="162">
        <f t="shared" ref="KX4:KX67" si="50">KW4-KO4</f>
        <v>0</v>
      </c>
      <c r="KZ4" s="163" t="s">
        <v>18</v>
      </c>
      <c r="LA4" s="157">
        <v>32</v>
      </c>
      <c r="LB4" s="157">
        <v>32</v>
      </c>
      <c r="LC4" s="157">
        <v>0</v>
      </c>
      <c r="LD4" s="157">
        <v>0</v>
      </c>
      <c r="LE4" s="158">
        <f t="shared" ref="LE4:LE67" si="51">LB4/LA4</f>
        <v>1</v>
      </c>
      <c r="LF4" s="162">
        <f t="shared" ref="LF4:LF67" si="52">LE4-KW4</f>
        <v>0</v>
      </c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 t="shared" ref="LM4:LM67" si="53">LJ4/LI4</f>
        <v>1</v>
      </c>
      <c r="LN4" s="162">
        <f t="shared" ref="LN4:LN67" si="54">LM4-LE4</f>
        <v>0</v>
      </c>
      <c r="LP4" s="163" t="s">
        <v>18</v>
      </c>
      <c r="LQ4" s="157">
        <v>32</v>
      </c>
      <c r="LR4" s="157">
        <v>32</v>
      </c>
      <c r="LS4" s="157">
        <v>0</v>
      </c>
      <c r="LT4" s="157">
        <v>0</v>
      </c>
      <c r="LU4" s="158">
        <f t="shared" ref="LU4:LU67" si="55">LR4/LQ4</f>
        <v>1</v>
      </c>
      <c r="LV4" s="162">
        <f t="shared" ref="LV4:LV67" si="56">LU4-LM4</f>
        <v>0</v>
      </c>
      <c r="LX4" s="163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 t="shared" ref="MC4:MC67" si="57">LZ4/LY4</f>
        <v>1</v>
      </c>
      <c r="MD4" s="162">
        <f t="shared" ref="MD4:MD67" si="58">MC4-LU4</f>
        <v>0</v>
      </c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 t="shared" ref="MS4:MS67" si="59">MP4/MO4</f>
        <v>1</v>
      </c>
      <c r="MT4" s="162">
        <f t="shared" ref="MT4:MT67" si="60">MS4-MC4</f>
        <v>0</v>
      </c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 t="shared" ref="NA4:NA67" si="61">MX4/MW4</f>
        <v>1</v>
      </c>
      <c r="NB4" s="162">
        <f t="shared" ref="NB4:NB67" si="62">NA4-MS4</f>
        <v>0</v>
      </c>
      <c r="ND4" s="163" t="s">
        <v>18</v>
      </c>
      <c r="NE4" s="157">
        <v>44</v>
      </c>
      <c r="NF4" s="157">
        <v>0</v>
      </c>
      <c r="NG4" s="157">
        <v>0</v>
      </c>
      <c r="NH4" s="157">
        <v>44</v>
      </c>
      <c r="NI4" s="158">
        <v>0</v>
      </c>
      <c r="NJ4" s="162"/>
    </row>
    <row r="5" spans="1:374">
      <c r="A5" s="2" t="s">
        <v>19</v>
      </c>
      <c r="B5" s="2">
        <v>26</v>
      </c>
      <c r="C5" s="2">
        <v>26</v>
      </c>
      <c r="D5" s="2">
        <v>0</v>
      </c>
      <c r="E5" s="2">
        <v>0</v>
      </c>
      <c r="F5" s="4">
        <v>1</v>
      </c>
      <c r="H5" s="2" t="s">
        <v>19</v>
      </c>
      <c r="I5" s="2">
        <v>26</v>
      </c>
      <c r="J5" s="2">
        <v>26</v>
      </c>
      <c r="K5" s="2">
        <v>0</v>
      </c>
      <c r="L5" s="2">
        <v>0</v>
      </c>
      <c r="M5" s="4">
        <f t="shared" ref="M5:M67" si="63">J5/I5</f>
        <v>1</v>
      </c>
      <c r="N5" s="108">
        <f t="shared" si="0"/>
        <v>0</v>
      </c>
      <c r="P5" s="2" t="s">
        <v>19</v>
      </c>
      <c r="Q5" s="2">
        <v>26</v>
      </c>
      <c r="R5" s="2">
        <v>26</v>
      </c>
      <c r="S5" s="2">
        <v>0</v>
      </c>
      <c r="T5" s="2">
        <v>0</v>
      </c>
      <c r="U5" s="4">
        <v>1</v>
      </c>
      <c r="V5" s="108">
        <f t="shared" si="1"/>
        <v>0</v>
      </c>
      <c r="X5" s="2" t="s">
        <v>19</v>
      </c>
      <c r="Y5" s="2">
        <v>26</v>
      </c>
      <c r="Z5" s="2">
        <v>26</v>
      </c>
      <c r="AA5" s="2">
        <v>0</v>
      </c>
      <c r="AB5" s="2">
        <v>0</v>
      </c>
      <c r="AC5" s="4">
        <v>1</v>
      </c>
      <c r="AD5" s="108">
        <f t="shared" si="2"/>
        <v>0</v>
      </c>
      <c r="AF5" s="2" t="s">
        <v>19</v>
      </c>
      <c r="AG5" s="2">
        <v>26</v>
      </c>
      <c r="AH5" s="2">
        <v>26</v>
      </c>
      <c r="AI5" s="2">
        <v>0</v>
      </c>
      <c r="AJ5" s="2">
        <v>0</v>
      </c>
      <c r="AK5" s="4">
        <v>1</v>
      </c>
      <c r="AL5" s="108">
        <f t="shared" si="3"/>
        <v>0</v>
      </c>
      <c r="AN5" s="2" t="s">
        <v>19</v>
      </c>
      <c r="AO5" s="2">
        <v>26</v>
      </c>
      <c r="AP5" s="2">
        <v>26</v>
      </c>
      <c r="AQ5" s="2">
        <v>0</v>
      </c>
      <c r="AR5" s="2">
        <v>0</v>
      </c>
      <c r="AS5" s="4">
        <v>1</v>
      </c>
      <c r="AT5" s="108">
        <f t="shared" si="4"/>
        <v>0</v>
      </c>
      <c r="AV5" s="2" t="s">
        <v>19</v>
      </c>
      <c r="AW5" s="2">
        <v>26</v>
      </c>
      <c r="AX5" s="2">
        <v>26</v>
      </c>
      <c r="AY5" s="2">
        <v>0</v>
      </c>
      <c r="AZ5" s="2">
        <v>0</v>
      </c>
      <c r="BA5" s="4">
        <v>1</v>
      </c>
      <c r="BB5" s="108">
        <f t="shared" si="5"/>
        <v>0</v>
      </c>
      <c r="BD5" s="2" t="s">
        <v>19</v>
      </c>
      <c r="BE5" s="2">
        <v>26</v>
      </c>
      <c r="BF5" s="2">
        <v>26</v>
      </c>
      <c r="BG5" s="2">
        <v>0</v>
      </c>
      <c r="BH5" s="2">
        <v>0</v>
      </c>
      <c r="BI5" s="4">
        <v>1</v>
      </c>
      <c r="BJ5" s="108">
        <f t="shared" si="6"/>
        <v>0</v>
      </c>
      <c r="BL5" s="2" t="s">
        <v>19</v>
      </c>
      <c r="BM5" s="2">
        <v>26</v>
      </c>
      <c r="BN5" s="2">
        <v>26</v>
      </c>
      <c r="BO5" s="2">
        <v>0</v>
      </c>
      <c r="BP5" s="2">
        <v>0</v>
      </c>
      <c r="BQ5" s="4">
        <f t="shared" si="7"/>
        <v>1</v>
      </c>
      <c r="BR5" s="108">
        <f t="shared" si="8"/>
        <v>0</v>
      </c>
      <c r="BT5" s="157" t="s">
        <v>19</v>
      </c>
      <c r="BU5" s="157">
        <v>26</v>
      </c>
      <c r="BV5" s="157">
        <v>26</v>
      </c>
      <c r="BW5" s="157">
        <v>0</v>
      </c>
      <c r="BX5" s="157">
        <v>0</v>
      </c>
      <c r="BY5" s="158">
        <v>1</v>
      </c>
      <c r="BZ5" s="158">
        <v>0</v>
      </c>
      <c r="CA5" s="156"/>
      <c r="CB5" s="156" t="s">
        <v>19</v>
      </c>
      <c r="CC5" s="156">
        <v>26</v>
      </c>
      <c r="CD5" s="156">
        <v>26</v>
      </c>
      <c r="CE5" s="156">
        <v>0</v>
      </c>
      <c r="CF5" s="156">
        <v>0</v>
      </c>
      <c r="CG5" s="162">
        <v>1</v>
      </c>
      <c r="CH5" s="158">
        <v>0</v>
      </c>
      <c r="CI5" s="157"/>
      <c r="CJ5" s="156" t="s">
        <v>19</v>
      </c>
      <c r="CK5" s="156">
        <v>26</v>
      </c>
      <c r="CL5" s="156">
        <v>26</v>
      </c>
      <c r="CM5" s="156">
        <v>0</v>
      </c>
      <c r="CN5" s="156">
        <v>0</v>
      </c>
      <c r="CO5" s="162">
        <v>1</v>
      </c>
      <c r="CP5" s="162">
        <f t="shared" si="9"/>
        <v>0</v>
      </c>
      <c r="CQ5" s="156"/>
      <c r="CR5" s="156" t="s">
        <v>19</v>
      </c>
      <c r="CS5" s="156">
        <v>26</v>
      </c>
      <c r="CT5" s="156">
        <v>26</v>
      </c>
      <c r="CU5" s="156">
        <v>0</v>
      </c>
      <c r="CV5" s="156">
        <v>0</v>
      </c>
      <c r="CW5" s="162">
        <v>1</v>
      </c>
      <c r="CX5" s="158">
        <f t="shared" si="10"/>
        <v>0</v>
      </c>
      <c r="CY5" s="157"/>
      <c r="CZ5" s="156" t="s">
        <v>19</v>
      </c>
      <c r="DA5" s="156">
        <v>26</v>
      </c>
      <c r="DB5" s="156">
        <v>26</v>
      </c>
      <c r="DC5" s="156">
        <v>0</v>
      </c>
      <c r="DD5" s="156">
        <v>0</v>
      </c>
      <c r="DE5" s="162">
        <v>1</v>
      </c>
      <c r="DF5" s="158">
        <f t="shared" si="11"/>
        <v>0</v>
      </c>
      <c r="DG5" s="157"/>
      <c r="DH5" s="156" t="s">
        <v>19</v>
      </c>
      <c r="DI5" s="156">
        <v>26</v>
      </c>
      <c r="DJ5" s="156">
        <v>26</v>
      </c>
      <c r="DK5" s="156">
        <v>0</v>
      </c>
      <c r="DL5" s="156">
        <v>0</v>
      </c>
      <c r="DM5" s="162">
        <v>1</v>
      </c>
      <c r="DN5" s="158">
        <f t="shared" si="12"/>
        <v>0</v>
      </c>
      <c r="DO5" s="157"/>
      <c r="DP5" s="156" t="s">
        <v>19</v>
      </c>
      <c r="DQ5" s="156">
        <v>26</v>
      </c>
      <c r="DR5" s="156">
        <v>26</v>
      </c>
      <c r="DS5" s="156">
        <v>0</v>
      </c>
      <c r="DT5" s="156">
        <v>0</v>
      </c>
      <c r="DU5" s="162">
        <v>1</v>
      </c>
      <c r="DV5" s="162">
        <f t="shared" si="13"/>
        <v>0</v>
      </c>
      <c r="DW5" s="156"/>
      <c r="DX5" s="156" t="s">
        <v>19</v>
      </c>
      <c r="DY5" s="156">
        <v>26</v>
      </c>
      <c r="DZ5" s="156">
        <v>26</v>
      </c>
      <c r="EA5" s="156">
        <v>0</v>
      </c>
      <c r="EB5" s="156">
        <v>0</v>
      </c>
      <c r="EC5" s="162">
        <v>1</v>
      </c>
      <c r="ED5" s="162">
        <f t="shared" si="14"/>
        <v>0</v>
      </c>
      <c r="EE5" s="156"/>
      <c r="EF5" s="156" t="s">
        <v>19</v>
      </c>
      <c r="EG5" s="156">
        <v>26</v>
      </c>
      <c r="EH5" s="156">
        <v>26</v>
      </c>
      <c r="EI5" s="156">
        <v>0</v>
      </c>
      <c r="EJ5" s="156">
        <v>0</v>
      </c>
      <c r="EK5" s="162">
        <v>1</v>
      </c>
      <c r="EL5" s="162">
        <f t="shared" si="15"/>
        <v>0</v>
      </c>
      <c r="EM5" s="156"/>
      <c r="EN5" s="156" t="s">
        <v>19</v>
      </c>
      <c r="EO5" s="156">
        <v>26</v>
      </c>
      <c r="EP5" s="156">
        <v>26</v>
      </c>
      <c r="EQ5" s="156">
        <v>0</v>
      </c>
      <c r="ER5" s="156">
        <v>0</v>
      </c>
      <c r="ES5" s="162">
        <v>1</v>
      </c>
      <c r="ET5" s="162">
        <f t="shared" si="16"/>
        <v>0</v>
      </c>
      <c r="EU5" s="156"/>
      <c r="EV5" s="156"/>
      <c r="EW5" s="156"/>
      <c r="FR5" s="156"/>
      <c r="FS5" s="156"/>
      <c r="FT5" s="157" t="s">
        <v>19</v>
      </c>
      <c r="FU5" s="157">
        <v>26</v>
      </c>
      <c r="FV5" s="157">
        <v>26</v>
      </c>
      <c r="FW5" s="157">
        <v>0</v>
      </c>
      <c r="FX5" s="157">
        <v>0</v>
      </c>
      <c r="FY5" s="158">
        <f t="shared" si="17"/>
        <v>1</v>
      </c>
      <c r="FZ5" s="162">
        <f t="shared" si="18"/>
        <v>0</v>
      </c>
      <c r="GA5" s="156"/>
      <c r="GB5" s="157" t="s">
        <v>19</v>
      </c>
      <c r="GC5" s="157">
        <v>26</v>
      </c>
      <c r="GD5" s="157">
        <v>26</v>
      </c>
      <c r="GE5" s="157">
        <v>0</v>
      </c>
      <c r="GF5" s="157">
        <v>0</v>
      </c>
      <c r="GG5" s="158">
        <f t="shared" si="19"/>
        <v>1</v>
      </c>
      <c r="GH5" s="162">
        <f t="shared" si="20"/>
        <v>0</v>
      </c>
      <c r="GI5" s="156"/>
      <c r="GJ5" s="157" t="s">
        <v>19</v>
      </c>
      <c r="GK5" s="157">
        <v>26</v>
      </c>
      <c r="GL5" s="157">
        <v>26</v>
      </c>
      <c r="GM5" s="157">
        <v>0</v>
      </c>
      <c r="GN5" s="157">
        <v>0</v>
      </c>
      <c r="GO5" s="158">
        <f t="shared" si="21"/>
        <v>1</v>
      </c>
      <c r="GP5" s="162">
        <f t="shared" si="22"/>
        <v>0</v>
      </c>
      <c r="GQ5" s="156"/>
      <c r="GR5" s="157" t="s">
        <v>19</v>
      </c>
      <c r="GS5" s="157">
        <v>26</v>
      </c>
      <c r="GT5" s="157">
        <v>26</v>
      </c>
      <c r="GU5" s="157">
        <v>0</v>
      </c>
      <c r="GV5" s="157">
        <v>0</v>
      </c>
      <c r="GW5" s="158">
        <f t="shared" si="23"/>
        <v>1</v>
      </c>
      <c r="GX5" s="162">
        <f t="shared" si="24"/>
        <v>0</v>
      </c>
      <c r="GY5" s="156"/>
      <c r="GZ5" s="157" t="s">
        <v>19</v>
      </c>
      <c r="HA5" s="157">
        <v>26</v>
      </c>
      <c r="HB5" s="157">
        <v>26</v>
      </c>
      <c r="HC5" s="157">
        <v>0</v>
      </c>
      <c r="HD5" s="157">
        <v>0</v>
      </c>
      <c r="HE5" s="158">
        <f t="shared" si="25"/>
        <v>1</v>
      </c>
      <c r="HF5" s="162">
        <f t="shared" si="26"/>
        <v>0</v>
      </c>
      <c r="HH5" s="157" t="s">
        <v>19</v>
      </c>
      <c r="HI5" s="157">
        <v>26</v>
      </c>
      <c r="HJ5" s="157">
        <v>26</v>
      </c>
      <c r="HK5" s="157">
        <v>0</v>
      </c>
      <c r="HL5" s="157">
        <v>0</v>
      </c>
      <c r="HM5" s="158">
        <f t="shared" si="27"/>
        <v>1</v>
      </c>
      <c r="HN5" s="162">
        <f t="shared" si="28"/>
        <v>0</v>
      </c>
      <c r="HP5" s="157" t="s">
        <v>19</v>
      </c>
      <c r="HQ5" s="157">
        <v>26</v>
      </c>
      <c r="HR5" s="157">
        <v>26</v>
      </c>
      <c r="HS5" s="157">
        <v>0</v>
      </c>
      <c r="HT5" s="157">
        <v>0</v>
      </c>
      <c r="HU5" s="158">
        <f t="shared" si="29"/>
        <v>1</v>
      </c>
      <c r="HV5" s="162">
        <f t="shared" si="30"/>
        <v>0</v>
      </c>
      <c r="HX5" s="157" t="s">
        <v>19</v>
      </c>
      <c r="HY5" s="157">
        <v>26</v>
      </c>
      <c r="HZ5" s="157">
        <v>26</v>
      </c>
      <c r="IA5" s="157">
        <v>0</v>
      </c>
      <c r="IB5" s="157">
        <v>0</v>
      </c>
      <c r="IC5" s="158">
        <f t="shared" si="31"/>
        <v>1</v>
      </c>
      <c r="ID5" s="162">
        <f t="shared" si="32"/>
        <v>0</v>
      </c>
      <c r="IF5" s="157" t="s">
        <v>19</v>
      </c>
      <c r="IG5" s="157">
        <v>26</v>
      </c>
      <c r="IH5" s="157">
        <v>26</v>
      </c>
      <c r="II5" s="157">
        <v>0</v>
      </c>
      <c r="IJ5" s="157">
        <v>0</v>
      </c>
      <c r="IK5" s="158">
        <f t="shared" si="33"/>
        <v>1</v>
      </c>
      <c r="IL5" s="162">
        <f t="shared" si="34"/>
        <v>0</v>
      </c>
      <c r="IN5" s="157" t="s">
        <v>19</v>
      </c>
      <c r="IO5" s="157">
        <v>26</v>
      </c>
      <c r="IP5" s="157">
        <v>26</v>
      </c>
      <c r="IQ5" s="157">
        <v>0</v>
      </c>
      <c r="IR5" s="157">
        <v>0</v>
      </c>
      <c r="IS5" s="158">
        <f t="shared" si="35"/>
        <v>1</v>
      </c>
      <c r="IT5" s="162">
        <f t="shared" si="36"/>
        <v>0</v>
      </c>
      <c r="IV5" s="157" t="s">
        <v>19</v>
      </c>
      <c r="IW5" s="157">
        <v>26</v>
      </c>
      <c r="IX5" s="157">
        <v>26</v>
      </c>
      <c r="IY5" s="157">
        <v>0</v>
      </c>
      <c r="IZ5" s="157">
        <v>0</v>
      </c>
      <c r="JA5" s="158">
        <f t="shared" si="37"/>
        <v>1</v>
      </c>
      <c r="JB5" s="162">
        <f t="shared" si="38"/>
        <v>0</v>
      </c>
      <c r="JD5" s="157" t="s">
        <v>19</v>
      </c>
      <c r="JE5" s="157">
        <v>26</v>
      </c>
      <c r="JF5" s="157">
        <v>26</v>
      </c>
      <c r="JG5" s="157">
        <v>0</v>
      </c>
      <c r="JH5" s="157">
        <v>0</v>
      </c>
      <c r="JI5" s="158">
        <f t="shared" si="39"/>
        <v>1</v>
      </c>
      <c r="JJ5" s="162">
        <f t="shared" si="40"/>
        <v>0</v>
      </c>
      <c r="JL5" s="157" t="s">
        <v>19</v>
      </c>
      <c r="JM5" s="157">
        <v>26</v>
      </c>
      <c r="JN5" s="157">
        <v>26</v>
      </c>
      <c r="JO5" s="157">
        <v>0</v>
      </c>
      <c r="JP5" s="157">
        <v>0</v>
      </c>
      <c r="JQ5" s="158">
        <f t="shared" si="41"/>
        <v>1</v>
      </c>
      <c r="JR5" s="162">
        <f t="shared" si="42"/>
        <v>0</v>
      </c>
      <c r="JT5" s="157" t="s">
        <v>19</v>
      </c>
      <c r="JU5" s="157">
        <v>26</v>
      </c>
      <c r="JV5" s="157">
        <v>26</v>
      </c>
      <c r="JW5" s="157">
        <v>0</v>
      </c>
      <c r="JX5" s="157">
        <v>0</v>
      </c>
      <c r="JY5" s="158">
        <f t="shared" si="43"/>
        <v>1</v>
      </c>
      <c r="JZ5" s="162">
        <f t="shared" si="44"/>
        <v>0</v>
      </c>
      <c r="KB5" s="157" t="s">
        <v>19</v>
      </c>
      <c r="KC5" s="157">
        <v>26</v>
      </c>
      <c r="KD5" s="157">
        <v>26</v>
      </c>
      <c r="KE5" s="157">
        <v>0</v>
      </c>
      <c r="KF5" s="157">
        <v>0</v>
      </c>
      <c r="KG5" s="158">
        <f t="shared" si="45"/>
        <v>1</v>
      </c>
      <c r="KH5" s="162">
        <f t="shared" si="46"/>
        <v>0</v>
      </c>
      <c r="KJ5" s="157" t="s">
        <v>19</v>
      </c>
      <c r="KK5" s="157">
        <v>26</v>
      </c>
      <c r="KL5" s="157">
        <v>26</v>
      </c>
      <c r="KM5" s="157">
        <v>0</v>
      </c>
      <c r="KN5" s="157">
        <v>0</v>
      </c>
      <c r="KO5" s="158">
        <f t="shared" si="47"/>
        <v>1</v>
      </c>
      <c r="KP5" s="162">
        <f t="shared" si="48"/>
        <v>0</v>
      </c>
      <c r="KR5" s="157" t="s">
        <v>19</v>
      </c>
      <c r="KS5" s="157">
        <v>26</v>
      </c>
      <c r="KT5" s="157">
        <v>26</v>
      </c>
      <c r="KU5" s="157">
        <v>0</v>
      </c>
      <c r="KV5" s="157">
        <v>0</v>
      </c>
      <c r="KW5" s="158">
        <f t="shared" si="49"/>
        <v>1</v>
      </c>
      <c r="KX5" s="162">
        <f t="shared" si="50"/>
        <v>0</v>
      </c>
      <c r="KZ5" s="157" t="s">
        <v>19</v>
      </c>
      <c r="LA5" s="157">
        <v>26</v>
      </c>
      <c r="LB5" s="157">
        <v>26</v>
      </c>
      <c r="LC5" s="157">
        <v>0</v>
      </c>
      <c r="LD5" s="157">
        <v>0</v>
      </c>
      <c r="LE5" s="158">
        <f t="shared" si="51"/>
        <v>1</v>
      </c>
      <c r="LF5" s="162">
        <f t="shared" si="52"/>
        <v>0</v>
      </c>
      <c r="LH5" s="157" t="s">
        <v>19</v>
      </c>
      <c r="LI5" s="157">
        <v>26</v>
      </c>
      <c r="LJ5" s="157">
        <v>26</v>
      </c>
      <c r="LK5" s="157">
        <v>0</v>
      </c>
      <c r="LL5" s="157">
        <v>0</v>
      </c>
      <c r="LM5" s="158">
        <f t="shared" si="53"/>
        <v>1</v>
      </c>
      <c r="LN5" s="162">
        <f t="shared" si="54"/>
        <v>0</v>
      </c>
      <c r="LP5" s="157" t="s">
        <v>19</v>
      </c>
      <c r="LQ5" s="157">
        <v>26</v>
      </c>
      <c r="LR5" s="157">
        <v>26</v>
      </c>
      <c r="LS5" s="157">
        <v>0</v>
      </c>
      <c r="LT5" s="157">
        <v>0</v>
      </c>
      <c r="LU5" s="158">
        <f t="shared" si="55"/>
        <v>1</v>
      </c>
      <c r="LV5" s="162">
        <f t="shared" si="56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si="57"/>
        <v>1</v>
      </c>
      <c r="MD5" s="162">
        <f t="shared" si="58"/>
        <v>0</v>
      </c>
      <c r="MN5" s="157" t="s">
        <v>19</v>
      </c>
      <c r="MO5" s="157">
        <v>26</v>
      </c>
      <c r="MP5" s="157">
        <v>26</v>
      </c>
      <c r="MQ5" s="157">
        <v>0</v>
      </c>
      <c r="MR5" s="157">
        <v>0</v>
      </c>
      <c r="MS5" s="158">
        <f t="shared" si="59"/>
        <v>1</v>
      </c>
      <c r="MT5" s="162">
        <f t="shared" si="60"/>
        <v>0</v>
      </c>
      <c r="MV5" s="157" t="s">
        <v>19</v>
      </c>
      <c r="MW5" s="157">
        <v>26</v>
      </c>
      <c r="MX5" s="157">
        <v>26</v>
      </c>
      <c r="MY5" s="157">
        <v>0</v>
      </c>
      <c r="MZ5" s="157">
        <v>0</v>
      </c>
      <c r="NA5" s="158">
        <f t="shared" si="61"/>
        <v>1</v>
      </c>
      <c r="NB5" s="162">
        <f t="shared" si="62"/>
        <v>0</v>
      </c>
      <c r="ND5" s="157" t="s">
        <v>19</v>
      </c>
      <c r="NE5" s="157">
        <v>26</v>
      </c>
      <c r="NF5" s="157">
        <v>0</v>
      </c>
      <c r="NG5" s="157">
        <v>0</v>
      </c>
      <c r="NH5" s="157">
        <v>26</v>
      </c>
      <c r="NI5" s="158">
        <v>0</v>
      </c>
      <c r="NJ5" s="162"/>
    </row>
    <row r="6" spans="1:374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f t="shared" si="63"/>
        <v>1</v>
      </c>
      <c r="N6" s="108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108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108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108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108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108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108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f t="shared" si="7"/>
        <v>1</v>
      </c>
      <c r="BR6" s="108">
        <f t="shared" si="8"/>
        <v>0</v>
      </c>
      <c r="BT6" s="157" t="s">
        <v>20</v>
      </c>
      <c r="BU6" s="157">
        <v>11</v>
      </c>
      <c r="BV6" s="157">
        <v>11</v>
      </c>
      <c r="BW6" s="157">
        <v>0</v>
      </c>
      <c r="BX6" s="157">
        <v>0</v>
      </c>
      <c r="BY6" s="158">
        <v>1</v>
      </c>
      <c r="BZ6" s="158">
        <v>0</v>
      </c>
      <c r="CA6" s="156"/>
      <c r="CB6" s="156" t="s">
        <v>20</v>
      </c>
      <c r="CC6" s="156">
        <v>11</v>
      </c>
      <c r="CD6" s="156">
        <v>11</v>
      </c>
      <c r="CE6" s="156">
        <v>0</v>
      </c>
      <c r="CF6" s="156">
        <v>0</v>
      </c>
      <c r="CG6" s="162">
        <v>1</v>
      </c>
      <c r="CH6" s="158">
        <v>0</v>
      </c>
      <c r="CI6" s="157"/>
      <c r="CJ6" s="156" t="s">
        <v>20</v>
      </c>
      <c r="CK6" s="156">
        <v>11</v>
      </c>
      <c r="CL6" s="156">
        <v>11</v>
      </c>
      <c r="CM6" s="156">
        <v>0</v>
      </c>
      <c r="CN6" s="156">
        <v>0</v>
      </c>
      <c r="CO6" s="162">
        <v>1</v>
      </c>
      <c r="CP6" s="162">
        <f t="shared" si="9"/>
        <v>0</v>
      </c>
      <c r="CQ6" s="156"/>
      <c r="CR6" s="156" t="s">
        <v>20</v>
      </c>
      <c r="CS6" s="156">
        <v>11</v>
      </c>
      <c r="CT6" s="156">
        <v>11</v>
      </c>
      <c r="CU6" s="156">
        <v>0</v>
      </c>
      <c r="CV6" s="156">
        <v>0</v>
      </c>
      <c r="CW6" s="162">
        <v>1</v>
      </c>
      <c r="CX6" s="158">
        <f t="shared" si="10"/>
        <v>0</v>
      </c>
      <c r="CY6" s="157"/>
      <c r="CZ6" s="156" t="s">
        <v>20</v>
      </c>
      <c r="DA6" s="156">
        <v>11</v>
      </c>
      <c r="DB6" s="156">
        <v>11</v>
      </c>
      <c r="DC6" s="156">
        <v>0</v>
      </c>
      <c r="DD6" s="156">
        <v>0</v>
      </c>
      <c r="DE6" s="162">
        <v>1</v>
      </c>
      <c r="DF6" s="158">
        <f t="shared" si="11"/>
        <v>0</v>
      </c>
      <c r="DG6" s="157"/>
      <c r="DH6" s="156" t="s">
        <v>20</v>
      </c>
      <c r="DI6" s="156">
        <v>11</v>
      </c>
      <c r="DJ6" s="156">
        <v>11</v>
      </c>
      <c r="DK6" s="156">
        <v>0</v>
      </c>
      <c r="DL6" s="156">
        <v>0</v>
      </c>
      <c r="DM6" s="162">
        <v>1</v>
      </c>
      <c r="DN6" s="158">
        <f t="shared" si="12"/>
        <v>0</v>
      </c>
      <c r="DO6" s="157"/>
      <c r="DP6" s="156" t="s">
        <v>20</v>
      </c>
      <c r="DQ6" s="156">
        <v>11</v>
      </c>
      <c r="DR6" s="156">
        <v>11</v>
      </c>
      <c r="DS6" s="156">
        <v>0</v>
      </c>
      <c r="DT6" s="156">
        <v>0</v>
      </c>
      <c r="DU6" s="162">
        <v>1</v>
      </c>
      <c r="DV6" s="162">
        <f t="shared" si="13"/>
        <v>0</v>
      </c>
      <c r="DW6" s="156"/>
      <c r="DX6" s="156" t="s">
        <v>20</v>
      </c>
      <c r="DY6" s="156">
        <v>11</v>
      </c>
      <c r="DZ6" s="156">
        <v>11</v>
      </c>
      <c r="EA6" s="156">
        <v>0</v>
      </c>
      <c r="EB6" s="156">
        <v>0</v>
      </c>
      <c r="EC6" s="162">
        <v>1</v>
      </c>
      <c r="ED6" s="162">
        <f t="shared" si="14"/>
        <v>0</v>
      </c>
      <c r="EE6" s="156"/>
      <c r="EF6" s="156" t="s">
        <v>20</v>
      </c>
      <c r="EG6" s="156">
        <v>11</v>
      </c>
      <c r="EH6" s="156">
        <v>11</v>
      </c>
      <c r="EI6" s="156">
        <v>0</v>
      </c>
      <c r="EJ6" s="156">
        <v>0</v>
      </c>
      <c r="EK6" s="162">
        <v>1</v>
      </c>
      <c r="EL6" s="162">
        <f t="shared" si="15"/>
        <v>0</v>
      </c>
      <c r="EM6" s="156"/>
      <c r="EN6" s="156" t="s">
        <v>20</v>
      </c>
      <c r="EO6" s="156">
        <v>11</v>
      </c>
      <c r="EP6" s="156">
        <v>11</v>
      </c>
      <c r="EQ6" s="156">
        <v>0</v>
      </c>
      <c r="ER6" s="156">
        <v>0</v>
      </c>
      <c r="ES6" s="162">
        <v>1</v>
      </c>
      <c r="ET6" s="162">
        <f t="shared" si="16"/>
        <v>0</v>
      </c>
      <c r="EU6" s="156"/>
      <c r="EV6" s="156"/>
      <c r="EW6" s="156"/>
      <c r="FR6" s="156"/>
      <c r="FS6" s="156"/>
      <c r="FT6" s="157" t="s">
        <v>20</v>
      </c>
      <c r="FU6" s="157">
        <v>11</v>
      </c>
      <c r="FV6" s="157">
        <v>11</v>
      </c>
      <c r="FW6" s="157">
        <v>0</v>
      </c>
      <c r="FX6" s="157">
        <v>0</v>
      </c>
      <c r="FY6" s="158">
        <f t="shared" si="17"/>
        <v>1</v>
      </c>
      <c r="FZ6" s="162">
        <f t="shared" si="18"/>
        <v>0</v>
      </c>
      <c r="GA6" s="156"/>
      <c r="GB6" s="157" t="s">
        <v>20</v>
      </c>
      <c r="GC6" s="157">
        <v>11</v>
      </c>
      <c r="GD6" s="157">
        <v>11</v>
      </c>
      <c r="GE6" s="157">
        <v>0</v>
      </c>
      <c r="GF6" s="157">
        <v>0</v>
      </c>
      <c r="GG6" s="158">
        <f t="shared" si="19"/>
        <v>1</v>
      </c>
      <c r="GH6" s="162">
        <f t="shared" si="20"/>
        <v>0</v>
      </c>
      <c r="GI6" s="156"/>
      <c r="GJ6" s="157" t="s">
        <v>20</v>
      </c>
      <c r="GK6" s="157">
        <v>11</v>
      </c>
      <c r="GL6" s="157">
        <v>11</v>
      </c>
      <c r="GM6" s="157">
        <v>0</v>
      </c>
      <c r="GN6" s="157">
        <v>0</v>
      </c>
      <c r="GO6" s="158">
        <f t="shared" si="21"/>
        <v>1</v>
      </c>
      <c r="GP6" s="162">
        <f t="shared" si="22"/>
        <v>0</v>
      </c>
      <c r="GQ6" s="156"/>
      <c r="GR6" s="157" t="s">
        <v>20</v>
      </c>
      <c r="GS6" s="157">
        <v>11</v>
      </c>
      <c r="GT6" s="157">
        <v>11</v>
      </c>
      <c r="GU6" s="157">
        <v>0</v>
      </c>
      <c r="GV6" s="157">
        <v>0</v>
      </c>
      <c r="GW6" s="158">
        <f t="shared" si="23"/>
        <v>1</v>
      </c>
      <c r="GX6" s="162">
        <f t="shared" si="24"/>
        <v>0</v>
      </c>
      <c r="GY6" s="156"/>
      <c r="GZ6" s="157" t="s">
        <v>20</v>
      </c>
      <c r="HA6" s="157">
        <v>11</v>
      </c>
      <c r="HB6" s="157">
        <v>11</v>
      </c>
      <c r="HC6" s="157">
        <v>0</v>
      </c>
      <c r="HD6" s="157">
        <v>0</v>
      </c>
      <c r="HE6" s="158">
        <f t="shared" si="25"/>
        <v>1</v>
      </c>
      <c r="HF6" s="162">
        <f t="shared" si="26"/>
        <v>0</v>
      </c>
      <c r="HH6" s="157" t="s">
        <v>20</v>
      </c>
      <c r="HI6" s="157">
        <v>11</v>
      </c>
      <c r="HJ6" s="157">
        <v>11</v>
      </c>
      <c r="HK6" s="157">
        <v>0</v>
      </c>
      <c r="HL6" s="157">
        <v>0</v>
      </c>
      <c r="HM6" s="158">
        <f t="shared" si="27"/>
        <v>1</v>
      </c>
      <c r="HN6" s="162">
        <f t="shared" si="28"/>
        <v>0</v>
      </c>
      <c r="HP6" s="157" t="s">
        <v>20</v>
      </c>
      <c r="HQ6" s="157">
        <v>11</v>
      </c>
      <c r="HR6" s="157">
        <v>11</v>
      </c>
      <c r="HS6" s="157">
        <v>0</v>
      </c>
      <c r="HT6" s="157">
        <v>0</v>
      </c>
      <c r="HU6" s="158">
        <f t="shared" si="29"/>
        <v>1</v>
      </c>
      <c r="HV6" s="162">
        <f t="shared" si="30"/>
        <v>0</v>
      </c>
      <c r="HX6" s="157" t="s">
        <v>20</v>
      </c>
      <c r="HY6" s="157">
        <v>11</v>
      </c>
      <c r="HZ6" s="157">
        <v>11</v>
      </c>
      <c r="IA6" s="157">
        <v>0</v>
      </c>
      <c r="IB6" s="157">
        <v>0</v>
      </c>
      <c r="IC6" s="158">
        <f t="shared" si="31"/>
        <v>1</v>
      </c>
      <c r="ID6" s="162">
        <f t="shared" si="32"/>
        <v>0</v>
      </c>
      <c r="IF6" s="157" t="s">
        <v>20</v>
      </c>
      <c r="IG6" s="157">
        <v>11</v>
      </c>
      <c r="IH6" s="157">
        <v>11</v>
      </c>
      <c r="II6" s="157">
        <v>0</v>
      </c>
      <c r="IJ6" s="157">
        <v>0</v>
      </c>
      <c r="IK6" s="158">
        <f t="shared" si="33"/>
        <v>1</v>
      </c>
      <c r="IL6" s="162">
        <f t="shared" si="34"/>
        <v>0</v>
      </c>
      <c r="IN6" s="157" t="s">
        <v>20</v>
      </c>
      <c r="IO6" s="157">
        <v>11</v>
      </c>
      <c r="IP6" s="157">
        <v>11</v>
      </c>
      <c r="IQ6" s="157">
        <v>0</v>
      </c>
      <c r="IR6" s="157">
        <v>0</v>
      </c>
      <c r="IS6" s="158">
        <f t="shared" si="35"/>
        <v>1</v>
      </c>
      <c r="IT6" s="162">
        <f t="shared" si="36"/>
        <v>0</v>
      </c>
      <c r="IV6" s="157" t="s">
        <v>20</v>
      </c>
      <c r="IW6" s="157">
        <v>11</v>
      </c>
      <c r="IX6" s="157">
        <v>11</v>
      </c>
      <c r="IY6" s="157">
        <v>0</v>
      </c>
      <c r="IZ6" s="157">
        <v>0</v>
      </c>
      <c r="JA6" s="158">
        <f t="shared" si="37"/>
        <v>1</v>
      </c>
      <c r="JB6" s="162">
        <f t="shared" si="38"/>
        <v>0</v>
      </c>
      <c r="JD6" s="157" t="s">
        <v>20</v>
      </c>
      <c r="JE6" s="157">
        <v>11</v>
      </c>
      <c r="JF6" s="157">
        <v>11</v>
      </c>
      <c r="JG6" s="157">
        <v>0</v>
      </c>
      <c r="JH6" s="157">
        <v>0</v>
      </c>
      <c r="JI6" s="158">
        <f t="shared" si="39"/>
        <v>1</v>
      </c>
      <c r="JJ6" s="162">
        <f t="shared" si="40"/>
        <v>0</v>
      </c>
      <c r="JL6" s="157" t="s">
        <v>20</v>
      </c>
      <c r="JM6" s="157">
        <v>11</v>
      </c>
      <c r="JN6" s="157">
        <v>11</v>
      </c>
      <c r="JO6" s="157">
        <v>0</v>
      </c>
      <c r="JP6" s="157">
        <v>0</v>
      </c>
      <c r="JQ6" s="158">
        <f t="shared" si="41"/>
        <v>1</v>
      </c>
      <c r="JR6" s="162">
        <f t="shared" si="42"/>
        <v>0</v>
      </c>
      <c r="JT6" s="157" t="s">
        <v>20</v>
      </c>
      <c r="JU6" s="157">
        <v>11</v>
      </c>
      <c r="JV6" s="157">
        <v>11</v>
      </c>
      <c r="JW6" s="157">
        <v>0</v>
      </c>
      <c r="JX6" s="157">
        <v>0</v>
      </c>
      <c r="JY6" s="158">
        <f t="shared" si="43"/>
        <v>1</v>
      </c>
      <c r="JZ6" s="162">
        <f t="shared" si="44"/>
        <v>0</v>
      </c>
      <c r="KB6" s="157" t="s">
        <v>20</v>
      </c>
      <c r="KC6" s="157">
        <v>11</v>
      </c>
      <c r="KD6" s="157">
        <v>11</v>
      </c>
      <c r="KE6" s="157">
        <v>0</v>
      </c>
      <c r="KF6" s="157">
        <v>0</v>
      </c>
      <c r="KG6" s="158">
        <f t="shared" si="45"/>
        <v>1</v>
      </c>
      <c r="KH6" s="162">
        <f t="shared" si="46"/>
        <v>0</v>
      </c>
      <c r="KJ6" s="157" t="s">
        <v>20</v>
      </c>
      <c r="KK6" s="157">
        <v>11</v>
      </c>
      <c r="KL6" s="157">
        <v>11</v>
      </c>
      <c r="KM6" s="157">
        <v>0</v>
      </c>
      <c r="KN6" s="157">
        <v>0</v>
      </c>
      <c r="KO6" s="158">
        <f t="shared" si="47"/>
        <v>1</v>
      </c>
      <c r="KP6" s="162">
        <f t="shared" si="48"/>
        <v>0</v>
      </c>
      <c r="KR6" s="157" t="s">
        <v>20</v>
      </c>
      <c r="KS6" s="157">
        <v>11</v>
      </c>
      <c r="KT6" s="157">
        <v>11</v>
      </c>
      <c r="KU6" s="157">
        <v>0</v>
      </c>
      <c r="KV6" s="157">
        <v>0</v>
      </c>
      <c r="KW6" s="158">
        <f t="shared" si="49"/>
        <v>1</v>
      </c>
      <c r="KX6" s="162">
        <f t="shared" si="50"/>
        <v>0</v>
      </c>
      <c r="KZ6" s="157" t="s">
        <v>20</v>
      </c>
      <c r="LA6" s="157">
        <v>11</v>
      </c>
      <c r="LB6" s="157">
        <v>11</v>
      </c>
      <c r="LC6" s="157">
        <v>0</v>
      </c>
      <c r="LD6" s="157">
        <v>0</v>
      </c>
      <c r="LE6" s="158">
        <f t="shared" si="51"/>
        <v>1</v>
      </c>
      <c r="LF6" s="162">
        <f t="shared" si="52"/>
        <v>0</v>
      </c>
      <c r="LH6" s="157" t="s">
        <v>20</v>
      </c>
      <c r="LI6" s="157">
        <v>11</v>
      </c>
      <c r="LJ6" s="157">
        <v>11</v>
      </c>
      <c r="LK6" s="157">
        <v>0</v>
      </c>
      <c r="LL6" s="157">
        <v>0</v>
      </c>
      <c r="LM6" s="158">
        <f t="shared" si="53"/>
        <v>1</v>
      </c>
      <c r="LN6" s="162">
        <f t="shared" si="54"/>
        <v>0</v>
      </c>
      <c r="LP6" s="157" t="s">
        <v>20</v>
      </c>
      <c r="LQ6" s="157">
        <v>11</v>
      </c>
      <c r="LR6" s="157">
        <v>11</v>
      </c>
      <c r="LS6" s="157">
        <v>0</v>
      </c>
      <c r="LT6" s="157">
        <v>0</v>
      </c>
      <c r="LU6" s="158">
        <f t="shared" si="55"/>
        <v>1</v>
      </c>
      <c r="LV6" s="162">
        <f t="shared" si="56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57"/>
        <v>1</v>
      </c>
      <c r="MD6" s="162">
        <f t="shared" si="58"/>
        <v>0</v>
      </c>
      <c r="MN6" s="157" t="s">
        <v>20</v>
      </c>
      <c r="MO6" s="157">
        <v>11</v>
      </c>
      <c r="MP6" s="157">
        <v>11</v>
      </c>
      <c r="MQ6" s="157">
        <v>0</v>
      </c>
      <c r="MR6" s="157">
        <v>0</v>
      </c>
      <c r="MS6" s="158">
        <f t="shared" si="59"/>
        <v>1</v>
      </c>
      <c r="MT6" s="162">
        <f t="shared" si="60"/>
        <v>0</v>
      </c>
      <c r="MV6" s="157" t="s">
        <v>20</v>
      </c>
      <c r="MW6" s="157">
        <v>11</v>
      </c>
      <c r="MX6" s="157">
        <v>11</v>
      </c>
      <c r="MY6" s="157">
        <v>0</v>
      </c>
      <c r="MZ6" s="157">
        <v>0</v>
      </c>
      <c r="NA6" s="158">
        <f t="shared" si="61"/>
        <v>1</v>
      </c>
      <c r="NB6" s="162">
        <f t="shared" si="62"/>
        <v>0</v>
      </c>
      <c r="ND6" s="157" t="s">
        <v>20</v>
      </c>
      <c r="NE6" s="157">
        <v>11</v>
      </c>
      <c r="NF6" s="157">
        <v>0</v>
      </c>
      <c r="NG6" s="157">
        <v>0</v>
      </c>
      <c r="NH6" s="157">
        <v>11</v>
      </c>
      <c r="NI6" s="158">
        <v>0</v>
      </c>
      <c r="NJ6" s="162"/>
    </row>
    <row r="7" spans="1:374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H7" s="2" t="s">
        <v>21</v>
      </c>
      <c r="I7" s="2">
        <v>36</v>
      </c>
      <c r="J7" s="2">
        <v>36</v>
      </c>
      <c r="K7" s="2">
        <v>0</v>
      </c>
      <c r="L7" s="2">
        <v>0</v>
      </c>
      <c r="M7" s="4">
        <f t="shared" si="63"/>
        <v>1</v>
      </c>
      <c r="N7" s="108">
        <f t="shared" si="0"/>
        <v>0</v>
      </c>
      <c r="P7" s="2" t="s">
        <v>21</v>
      </c>
      <c r="Q7" s="2">
        <v>36</v>
      </c>
      <c r="R7" s="2">
        <v>36</v>
      </c>
      <c r="S7" s="2">
        <v>0</v>
      </c>
      <c r="T7" s="2">
        <v>0</v>
      </c>
      <c r="U7" s="4">
        <v>1</v>
      </c>
      <c r="V7" s="108">
        <f t="shared" si="1"/>
        <v>0</v>
      </c>
      <c r="X7" s="2" t="s">
        <v>21</v>
      </c>
      <c r="Y7" s="2">
        <v>36</v>
      </c>
      <c r="Z7" s="2">
        <v>36</v>
      </c>
      <c r="AA7" s="2">
        <v>0</v>
      </c>
      <c r="AB7" s="2">
        <v>0</v>
      </c>
      <c r="AC7" s="4">
        <v>1</v>
      </c>
      <c r="AD7" s="108">
        <f t="shared" si="2"/>
        <v>0</v>
      </c>
      <c r="AF7" s="2" t="s">
        <v>21</v>
      </c>
      <c r="AG7" s="2">
        <v>36</v>
      </c>
      <c r="AH7" s="2">
        <v>36</v>
      </c>
      <c r="AI7" s="2">
        <v>0</v>
      </c>
      <c r="AJ7" s="2">
        <v>0</v>
      </c>
      <c r="AK7" s="4">
        <v>1</v>
      </c>
      <c r="AL7" s="108">
        <f t="shared" si="3"/>
        <v>0</v>
      </c>
      <c r="AN7" s="2" t="s">
        <v>21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108">
        <f t="shared" si="4"/>
        <v>0</v>
      </c>
      <c r="AV7" s="2" t="s">
        <v>21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108">
        <f t="shared" si="5"/>
        <v>0</v>
      </c>
      <c r="BD7" s="2" t="s">
        <v>21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108">
        <f t="shared" si="6"/>
        <v>0</v>
      </c>
      <c r="BL7" s="2" t="s">
        <v>21</v>
      </c>
      <c r="BM7" s="2">
        <v>36</v>
      </c>
      <c r="BN7" s="2">
        <v>36</v>
      </c>
      <c r="BO7" s="2">
        <v>0</v>
      </c>
      <c r="BP7" s="2">
        <v>0</v>
      </c>
      <c r="BQ7" s="4">
        <f t="shared" si="7"/>
        <v>1</v>
      </c>
      <c r="BR7" s="108">
        <f t="shared" si="8"/>
        <v>0</v>
      </c>
      <c r="BT7" s="157" t="s">
        <v>21</v>
      </c>
      <c r="BU7" s="157">
        <v>36</v>
      </c>
      <c r="BV7" s="157">
        <v>36</v>
      </c>
      <c r="BW7" s="157">
        <v>0</v>
      </c>
      <c r="BX7" s="157">
        <v>0</v>
      </c>
      <c r="BY7" s="158">
        <v>1</v>
      </c>
      <c r="BZ7" s="158">
        <v>0</v>
      </c>
      <c r="CA7" s="156"/>
      <c r="CB7" s="156" t="s">
        <v>21</v>
      </c>
      <c r="CC7" s="156">
        <v>36</v>
      </c>
      <c r="CD7" s="156">
        <v>36</v>
      </c>
      <c r="CE7" s="156">
        <v>0</v>
      </c>
      <c r="CF7" s="156">
        <v>0</v>
      </c>
      <c r="CG7" s="162">
        <v>1</v>
      </c>
      <c r="CH7" s="158">
        <v>0</v>
      </c>
      <c r="CI7" s="157"/>
      <c r="CJ7" s="156" t="s">
        <v>21</v>
      </c>
      <c r="CK7" s="156">
        <v>36</v>
      </c>
      <c r="CL7" s="156">
        <v>36</v>
      </c>
      <c r="CM7" s="156">
        <v>0</v>
      </c>
      <c r="CN7" s="156">
        <v>0</v>
      </c>
      <c r="CO7" s="162">
        <v>1</v>
      </c>
      <c r="CP7" s="162">
        <f t="shared" si="9"/>
        <v>0</v>
      </c>
      <c r="CQ7" s="156"/>
      <c r="CR7" s="156" t="s">
        <v>21</v>
      </c>
      <c r="CS7" s="156">
        <v>36</v>
      </c>
      <c r="CT7" s="156">
        <v>36</v>
      </c>
      <c r="CU7" s="156">
        <v>0</v>
      </c>
      <c r="CV7" s="156">
        <v>0</v>
      </c>
      <c r="CW7" s="162">
        <v>1</v>
      </c>
      <c r="CX7" s="158">
        <f t="shared" si="10"/>
        <v>0</v>
      </c>
      <c r="CY7" s="157"/>
      <c r="CZ7" s="156" t="s">
        <v>21</v>
      </c>
      <c r="DA7" s="156">
        <v>36</v>
      </c>
      <c r="DB7" s="156">
        <v>36</v>
      </c>
      <c r="DC7" s="156">
        <v>0</v>
      </c>
      <c r="DD7" s="156">
        <v>0</v>
      </c>
      <c r="DE7" s="162">
        <v>1</v>
      </c>
      <c r="DF7" s="158">
        <f t="shared" si="11"/>
        <v>0</v>
      </c>
      <c r="DG7" s="157"/>
      <c r="DH7" s="156" t="s">
        <v>21</v>
      </c>
      <c r="DI7" s="156">
        <v>36</v>
      </c>
      <c r="DJ7" s="156">
        <v>36</v>
      </c>
      <c r="DK7" s="156">
        <v>0</v>
      </c>
      <c r="DL7" s="156">
        <v>0</v>
      </c>
      <c r="DM7" s="162">
        <v>1</v>
      </c>
      <c r="DN7" s="158">
        <f t="shared" si="12"/>
        <v>0</v>
      </c>
      <c r="DO7" s="157"/>
      <c r="DP7" s="156" t="s">
        <v>21</v>
      </c>
      <c r="DQ7" s="156">
        <v>36</v>
      </c>
      <c r="DR7" s="156">
        <v>36</v>
      </c>
      <c r="DS7" s="156">
        <v>0</v>
      </c>
      <c r="DT7" s="156">
        <v>0</v>
      </c>
      <c r="DU7" s="162">
        <v>1</v>
      </c>
      <c r="DV7" s="162">
        <f t="shared" si="13"/>
        <v>0</v>
      </c>
      <c r="DW7" s="156"/>
      <c r="DX7" s="156" t="s">
        <v>21</v>
      </c>
      <c r="DY7" s="156">
        <v>36</v>
      </c>
      <c r="DZ7" s="156">
        <v>36</v>
      </c>
      <c r="EA7" s="156">
        <v>0</v>
      </c>
      <c r="EB7" s="156">
        <v>0</v>
      </c>
      <c r="EC7" s="162">
        <v>1</v>
      </c>
      <c r="ED7" s="162">
        <f t="shared" si="14"/>
        <v>0</v>
      </c>
      <c r="EE7" s="156"/>
      <c r="EF7" s="156" t="s">
        <v>21</v>
      </c>
      <c r="EG7" s="156">
        <v>36</v>
      </c>
      <c r="EH7" s="156">
        <v>36</v>
      </c>
      <c r="EI7" s="156">
        <v>0</v>
      </c>
      <c r="EJ7" s="156">
        <v>0</v>
      </c>
      <c r="EK7" s="162">
        <v>1</v>
      </c>
      <c r="EL7" s="162">
        <f t="shared" si="15"/>
        <v>0</v>
      </c>
      <c r="EM7" s="156"/>
      <c r="EN7" s="156" t="s">
        <v>21</v>
      </c>
      <c r="EO7" s="156">
        <v>36</v>
      </c>
      <c r="EP7" s="156">
        <v>36</v>
      </c>
      <c r="EQ7" s="156">
        <v>0</v>
      </c>
      <c r="ER7" s="156">
        <v>0</v>
      </c>
      <c r="ES7" s="162">
        <v>1</v>
      </c>
      <c r="ET7" s="162">
        <f t="shared" si="16"/>
        <v>0</v>
      </c>
      <c r="EU7" s="156"/>
      <c r="EV7" s="156"/>
      <c r="EW7" s="156"/>
      <c r="FR7" s="156"/>
      <c r="FS7" s="156"/>
      <c r="FT7" s="157" t="s">
        <v>21</v>
      </c>
      <c r="FU7" s="157">
        <v>36</v>
      </c>
      <c r="FV7" s="157">
        <v>36</v>
      </c>
      <c r="FW7" s="157">
        <v>0</v>
      </c>
      <c r="FX7" s="157">
        <v>0</v>
      </c>
      <c r="FY7" s="158">
        <f t="shared" si="17"/>
        <v>1</v>
      </c>
      <c r="FZ7" s="162">
        <f t="shared" si="18"/>
        <v>0</v>
      </c>
      <c r="GA7" s="156"/>
      <c r="GB7" s="157" t="s">
        <v>21</v>
      </c>
      <c r="GC7" s="157">
        <v>36</v>
      </c>
      <c r="GD7" s="157">
        <v>36</v>
      </c>
      <c r="GE7" s="157">
        <v>0</v>
      </c>
      <c r="GF7" s="157">
        <v>0</v>
      </c>
      <c r="GG7" s="158">
        <f t="shared" si="19"/>
        <v>1</v>
      </c>
      <c r="GH7" s="162">
        <f t="shared" si="20"/>
        <v>0</v>
      </c>
      <c r="GI7" s="156"/>
      <c r="GJ7" s="157" t="s">
        <v>21</v>
      </c>
      <c r="GK7" s="157">
        <v>36</v>
      </c>
      <c r="GL7" s="157">
        <v>36</v>
      </c>
      <c r="GM7" s="157">
        <v>0</v>
      </c>
      <c r="GN7" s="157">
        <v>0</v>
      </c>
      <c r="GO7" s="158">
        <f t="shared" si="21"/>
        <v>1</v>
      </c>
      <c r="GP7" s="162">
        <f t="shared" si="22"/>
        <v>0</v>
      </c>
      <c r="GQ7" s="156"/>
      <c r="GR7" s="157" t="s">
        <v>21</v>
      </c>
      <c r="GS7" s="157">
        <v>36</v>
      </c>
      <c r="GT7" s="157">
        <v>36</v>
      </c>
      <c r="GU7" s="157">
        <v>0</v>
      </c>
      <c r="GV7" s="157">
        <v>0</v>
      </c>
      <c r="GW7" s="158">
        <f t="shared" si="23"/>
        <v>1</v>
      </c>
      <c r="GX7" s="162">
        <f t="shared" si="24"/>
        <v>0</v>
      </c>
      <c r="GY7" s="156"/>
      <c r="GZ7" s="157" t="s">
        <v>21</v>
      </c>
      <c r="HA7" s="157">
        <v>36</v>
      </c>
      <c r="HB7" s="157">
        <v>36</v>
      </c>
      <c r="HC7" s="157">
        <v>0</v>
      </c>
      <c r="HD7" s="157">
        <v>0</v>
      </c>
      <c r="HE7" s="158">
        <f t="shared" si="25"/>
        <v>1</v>
      </c>
      <c r="HF7" s="162">
        <f t="shared" si="26"/>
        <v>0</v>
      </c>
      <c r="HH7" s="157" t="s">
        <v>21</v>
      </c>
      <c r="HI7" s="157">
        <v>36</v>
      </c>
      <c r="HJ7" s="157">
        <v>36</v>
      </c>
      <c r="HK7" s="157">
        <v>0</v>
      </c>
      <c r="HL7" s="157">
        <v>0</v>
      </c>
      <c r="HM7" s="158">
        <f t="shared" si="27"/>
        <v>1</v>
      </c>
      <c r="HN7" s="162">
        <f t="shared" si="28"/>
        <v>0</v>
      </c>
      <c r="HP7" s="157" t="s">
        <v>21</v>
      </c>
      <c r="HQ7" s="157">
        <v>36</v>
      </c>
      <c r="HR7" s="157">
        <v>36</v>
      </c>
      <c r="HS7" s="157">
        <v>0</v>
      </c>
      <c r="HT7" s="157">
        <v>0</v>
      </c>
      <c r="HU7" s="158">
        <f t="shared" si="29"/>
        <v>1</v>
      </c>
      <c r="HV7" s="162">
        <f t="shared" si="30"/>
        <v>0</v>
      </c>
      <c r="HX7" s="157" t="s">
        <v>21</v>
      </c>
      <c r="HY7" s="157">
        <v>36</v>
      </c>
      <c r="HZ7" s="157">
        <v>36</v>
      </c>
      <c r="IA7" s="157">
        <v>0</v>
      </c>
      <c r="IB7" s="157">
        <v>0</v>
      </c>
      <c r="IC7" s="158">
        <f t="shared" si="31"/>
        <v>1</v>
      </c>
      <c r="ID7" s="162">
        <f t="shared" si="32"/>
        <v>0</v>
      </c>
      <c r="IF7" s="157" t="s">
        <v>21</v>
      </c>
      <c r="IG7" s="157">
        <v>36</v>
      </c>
      <c r="IH7" s="157">
        <v>36</v>
      </c>
      <c r="II7" s="157">
        <v>0</v>
      </c>
      <c r="IJ7" s="157">
        <v>0</v>
      </c>
      <c r="IK7" s="158">
        <f t="shared" si="33"/>
        <v>1</v>
      </c>
      <c r="IL7" s="162">
        <f t="shared" si="34"/>
        <v>0</v>
      </c>
      <c r="IN7" s="157" t="s">
        <v>21</v>
      </c>
      <c r="IO7" s="157">
        <v>36</v>
      </c>
      <c r="IP7" s="157">
        <v>36</v>
      </c>
      <c r="IQ7" s="157">
        <v>0</v>
      </c>
      <c r="IR7" s="157">
        <v>0</v>
      </c>
      <c r="IS7" s="158">
        <f t="shared" si="35"/>
        <v>1</v>
      </c>
      <c r="IT7" s="162">
        <f t="shared" si="36"/>
        <v>0</v>
      </c>
      <c r="IV7" s="157" t="s">
        <v>21</v>
      </c>
      <c r="IW7" s="157">
        <v>36</v>
      </c>
      <c r="IX7" s="157">
        <v>36</v>
      </c>
      <c r="IY7" s="157">
        <v>0</v>
      </c>
      <c r="IZ7" s="157">
        <v>0</v>
      </c>
      <c r="JA7" s="158">
        <f t="shared" si="37"/>
        <v>1</v>
      </c>
      <c r="JB7" s="162">
        <f t="shared" si="38"/>
        <v>0</v>
      </c>
      <c r="JD7" s="157" t="s">
        <v>21</v>
      </c>
      <c r="JE7" s="157">
        <v>36</v>
      </c>
      <c r="JF7" s="157">
        <v>36</v>
      </c>
      <c r="JG7" s="157">
        <v>0</v>
      </c>
      <c r="JH7" s="157">
        <v>0</v>
      </c>
      <c r="JI7" s="158">
        <f t="shared" si="39"/>
        <v>1</v>
      </c>
      <c r="JJ7" s="162">
        <f t="shared" si="40"/>
        <v>0</v>
      </c>
      <c r="JL7" s="157" t="s">
        <v>21</v>
      </c>
      <c r="JM7" s="157">
        <v>36</v>
      </c>
      <c r="JN7" s="157">
        <v>36</v>
      </c>
      <c r="JO7" s="157">
        <v>0</v>
      </c>
      <c r="JP7" s="157">
        <v>0</v>
      </c>
      <c r="JQ7" s="158">
        <f t="shared" si="41"/>
        <v>1</v>
      </c>
      <c r="JR7" s="162">
        <f t="shared" si="42"/>
        <v>0</v>
      </c>
      <c r="JT7" s="157" t="s">
        <v>21</v>
      </c>
      <c r="JU7" s="157">
        <v>36</v>
      </c>
      <c r="JV7" s="157">
        <v>36</v>
      </c>
      <c r="JW7" s="157">
        <v>0</v>
      </c>
      <c r="JX7" s="157">
        <v>0</v>
      </c>
      <c r="JY7" s="158">
        <f t="shared" si="43"/>
        <v>1</v>
      </c>
      <c r="JZ7" s="162">
        <f t="shared" si="44"/>
        <v>0</v>
      </c>
      <c r="KB7" s="157" t="s">
        <v>21</v>
      </c>
      <c r="KC7" s="157">
        <v>36</v>
      </c>
      <c r="KD7" s="157">
        <v>36</v>
      </c>
      <c r="KE7" s="157">
        <v>0</v>
      </c>
      <c r="KF7" s="157">
        <v>0</v>
      </c>
      <c r="KG7" s="158">
        <f t="shared" si="45"/>
        <v>1</v>
      </c>
      <c r="KH7" s="162">
        <f t="shared" si="46"/>
        <v>0</v>
      </c>
      <c r="KJ7" s="157" t="s">
        <v>21</v>
      </c>
      <c r="KK7" s="157">
        <v>36</v>
      </c>
      <c r="KL7" s="157">
        <v>36</v>
      </c>
      <c r="KM7" s="157">
        <v>0</v>
      </c>
      <c r="KN7" s="157">
        <v>0</v>
      </c>
      <c r="KO7" s="158">
        <f t="shared" si="47"/>
        <v>1</v>
      </c>
      <c r="KP7" s="162">
        <f t="shared" si="48"/>
        <v>0</v>
      </c>
      <c r="KR7" s="157" t="s">
        <v>21</v>
      </c>
      <c r="KS7" s="157">
        <v>36</v>
      </c>
      <c r="KT7" s="157">
        <v>36</v>
      </c>
      <c r="KU7" s="157">
        <v>0</v>
      </c>
      <c r="KV7" s="157">
        <v>0</v>
      </c>
      <c r="KW7" s="158">
        <f t="shared" si="49"/>
        <v>1</v>
      </c>
      <c r="KX7" s="162">
        <f t="shared" si="50"/>
        <v>0</v>
      </c>
      <c r="KZ7" s="157" t="s">
        <v>21</v>
      </c>
      <c r="LA7" s="157">
        <v>36</v>
      </c>
      <c r="LB7" s="157">
        <v>36</v>
      </c>
      <c r="LC7" s="157">
        <v>0</v>
      </c>
      <c r="LD7" s="157">
        <v>0</v>
      </c>
      <c r="LE7" s="158">
        <f t="shared" si="51"/>
        <v>1</v>
      </c>
      <c r="LF7" s="162">
        <f t="shared" si="52"/>
        <v>0</v>
      </c>
      <c r="LH7" s="157" t="s">
        <v>21</v>
      </c>
      <c r="LI7" s="157">
        <v>36</v>
      </c>
      <c r="LJ7" s="157">
        <v>36</v>
      </c>
      <c r="LK7" s="157">
        <v>0</v>
      </c>
      <c r="LL7" s="157">
        <v>0</v>
      </c>
      <c r="LM7" s="158">
        <f t="shared" si="53"/>
        <v>1</v>
      </c>
      <c r="LN7" s="162">
        <f t="shared" si="54"/>
        <v>0</v>
      </c>
      <c r="LP7" s="157" t="s">
        <v>21</v>
      </c>
      <c r="LQ7" s="157">
        <v>36</v>
      </c>
      <c r="LR7" s="157">
        <v>36</v>
      </c>
      <c r="LS7" s="157">
        <v>0</v>
      </c>
      <c r="LT7" s="157">
        <v>0</v>
      </c>
      <c r="LU7" s="158">
        <f t="shared" si="55"/>
        <v>1</v>
      </c>
      <c r="LV7" s="162">
        <f t="shared" si="56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57"/>
        <v>1</v>
      </c>
      <c r="MD7" s="162">
        <f t="shared" si="58"/>
        <v>0</v>
      </c>
      <c r="MN7" s="157" t="s">
        <v>21</v>
      </c>
      <c r="MO7" s="157">
        <v>36</v>
      </c>
      <c r="MP7" s="157">
        <v>36</v>
      </c>
      <c r="MQ7" s="157">
        <v>0</v>
      </c>
      <c r="MR7" s="157">
        <v>0</v>
      </c>
      <c r="MS7" s="158">
        <f t="shared" si="59"/>
        <v>1</v>
      </c>
      <c r="MT7" s="162">
        <f t="shared" si="60"/>
        <v>0</v>
      </c>
      <c r="MV7" s="157" t="s">
        <v>21</v>
      </c>
      <c r="MW7" s="157">
        <v>36</v>
      </c>
      <c r="MX7" s="157">
        <v>36</v>
      </c>
      <c r="MY7" s="157">
        <v>0</v>
      </c>
      <c r="MZ7" s="157">
        <v>0</v>
      </c>
      <c r="NA7" s="158">
        <f t="shared" si="61"/>
        <v>1</v>
      </c>
      <c r="NB7" s="162">
        <f t="shared" si="62"/>
        <v>0</v>
      </c>
      <c r="ND7" s="157" t="s">
        <v>21</v>
      </c>
      <c r="NE7" s="157">
        <v>36</v>
      </c>
      <c r="NF7" s="157">
        <v>0</v>
      </c>
      <c r="NG7" s="157">
        <v>0</v>
      </c>
      <c r="NH7" s="157">
        <v>36</v>
      </c>
      <c r="NI7" s="158">
        <v>0</v>
      </c>
      <c r="NJ7" s="162"/>
    </row>
    <row r="8" spans="1:374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H8" s="2" t="s">
        <v>22</v>
      </c>
      <c r="I8" s="2">
        <v>290</v>
      </c>
      <c r="J8" s="2">
        <v>251</v>
      </c>
      <c r="K8" s="2">
        <v>32</v>
      </c>
      <c r="L8" s="2">
        <v>7</v>
      </c>
      <c r="M8" s="4">
        <f t="shared" si="63"/>
        <v>0.8655172413793103</v>
      </c>
      <c r="N8" s="108">
        <f t="shared" si="0"/>
        <v>-4.4827586206896974E-3</v>
      </c>
      <c r="P8" s="2" t="s">
        <v>22</v>
      </c>
      <c r="Q8" s="2">
        <v>290</v>
      </c>
      <c r="R8" s="2">
        <v>251</v>
      </c>
      <c r="S8" s="2">
        <v>32</v>
      </c>
      <c r="T8" s="2">
        <v>7</v>
      </c>
      <c r="U8" s="4">
        <v>0.87</v>
      </c>
      <c r="V8" s="108">
        <f t="shared" si="1"/>
        <v>4.4827586206896974E-3</v>
      </c>
      <c r="X8" s="2" t="s">
        <v>22</v>
      </c>
      <c r="Y8" s="2">
        <v>290</v>
      </c>
      <c r="Z8" s="2">
        <v>251</v>
      </c>
      <c r="AA8" s="2">
        <v>32</v>
      </c>
      <c r="AB8" s="2">
        <v>7</v>
      </c>
      <c r="AC8" s="4">
        <v>0.87</v>
      </c>
      <c r="AD8" s="108">
        <f t="shared" si="2"/>
        <v>0</v>
      </c>
      <c r="AF8" s="2" t="s">
        <v>22</v>
      </c>
      <c r="AG8" s="2">
        <v>290</v>
      </c>
      <c r="AH8" s="2">
        <v>251</v>
      </c>
      <c r="AI8" s="2">
        <v>32</v>
      </c>
      <c r="AJ8" s="2">
        <v>7</v>
      </c>
      <c r="AK8" s="4">
        <v>0.87</v>
      </c>
      <c r="AL8" s="108">
        <f t="shared" si="3"/>
        <v>0</v>
      </c>
      <c r="AN8" s="2" t="s">
        <v>22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108">
        <f t="shared" si="4"/>
        <v>0</v>
      </c>
      <c r="AV8" s="2" t="s">
        <v>22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108">
        <f t="shared" si="5"/>
        <v>0</v>
      </c>
      <c r="BD8" s="2" t="s">
        <v>22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108">
        <f t="shared" si="6"/>
        <v>0</v>
      </c>
      <c r="BL8" s="2" t="s">
        <v>22</v>
      </c>
      <c r="BM8" s="2">
        <v>290</v>
      </c>
      <c r="BN8" s="2">
        <v>251</v>
      </c>
      <c r="BO8" s="2">
        <v>32</v>
      </c>
      <c r="BP8" s="2">
        <v>7</v>
      </c>
      <c r="BQ8" s="4">
        <f t="shared" si="7"/>
        <v>0.8655172413793103</v>
      </c>
      <c r="BR8" s="108">
        <f t="shared" si="8"/>
        <v>-4.4827586206896974E-3</v>
      </c>
      <c r="BT8" s="157" t="s">
        <v>22</v>
      </c>
      <c r="BU8" s="157">
        <v>290</v>
      </c>
      <c r="BV8" s="157">
        <v>251</v>
      </c>
      <c r="BW8" s="157">
        <v>32</v>
      </c>
      <c r="BX8" s="157">
        <v>7</v>
      </c>
      <c r="BY8" s="158">
        <v>0.87</v>
      </c>
      <c r="BZ8" s="158">
        <v>0</v>
      </c>
      <c r="CA8" s="156"/>
      <c r="CB8" s="156" t="s">
        <v>22</v>
      </c>
      <c r="CC8" s="156">
        <v>290</v>
      </c>
      <c r="CD8" s="156">
        <v>251</v>
      </c>
      <c r="CE8" s="156">
        <v>32</v>
      </c>
      <c r="CF8" s="156">
        <v>7</v>
      </c>
      <c r="CG8" s="162">
        <v>0.87</v>
      </c>
      <c r="CH8" s="158">
        <v>0</v>
      </c>
      <c r="CI8" s="157"/>
      <c r="CJ8" s="156" t="s">
        <v>22</v>
      </c>
      <c r="CK8" s="156">
        <v>290</v>
      </c>
      <c r="CL8" s="156">
        <v>251</v>
      </c>
      <c r="CM8" s="156">
        <v>32</v>
      </c>
      <c r="CN8" s="156">
        <v>7</v>
      </c>
      <c r="CO8" s="162">
        <v>0.87</v>
      </c>
      <c r="CP8" s="162">
        <f t="shared" si="9"/>
        <v>0</v>
      </c>
      <c r="CQ8" s="156"/>
      <c r="CR8" s="158" t="s">
        <v>22</v>
      </c>
      <c r="CS8" s="156">
        <v>348</v>
      </c>
      <c r="CT8" s="156">
        <v>260</v>
      </c>
      <c r="CU8" s="156">
        <v>56</v>
      </c>
      <c r="CV8" s="156">
        <v>32</v>
      </c>
      <c r="CW8" s="162">
        <v>0.75</v>
      </c>
      <c r="CX8" s="158" t="s">
        <v>119</v>
      </c>
      <c r="CY8" s="157"/>
      <c r="CZ8" s="156" t="s">
        <v>22</v>
      </c>
      <c r="DA8" s="156">
        <v>348</v>
      </c>
      <c r="DB8" s="156">
        <v>260</v>
      </c>
      <c r="DC8" s="156">
        <v>56</v>
      </c>
      <c r="DD8" s="156">
        <v>32</v>
      </c>
      <c r="DE8" s="162">
        <v>0.75</v>
      </c>
      <c r="DF8" s="158">
        <f t="shared" si="11"/>
        <v>0</v>
      </c>
      <c r="DG8" s="157"/>
      <c r="DH8" s="156" t="s">
        <v>22</v>
      </c>
      <c r="DI8" s="156">
        <v>348</v>
      </c>
      <c r="DJ8" s="156">
        <v>260</v>
      </c>
      <c r="DK8" s="156">
        <v>56</v>
      </c>
      <c r="DL8" s="156">
        <v>32</v>
      </c>
      <c r="DM8" s="162">
        <v>0.75</v>
      </c>
      <c r="DN8" s="158">
        <f t="shared" si="12"/>
        <v>0</v>
      </c>
      <c r="DO8" s="157"/>
      <c r="DP8" s="156" t="s">
        <v>22</v>
      </c>
      <c r="DQ8" s="156">
        <v>348</v>
      </c>
      <c r="DR8" s="156">
        <v>257</v>
      </c>
      <c r="DS8" s="156">
        <v>58</v>
      </c>
      <c r="DT8" s="156">
        <v>33</v>
      </c>
      <c r="DU8" s="162">
        <f>DR8/DQ8</f>
        <v>0.7385057471264368</v>
      </c>
      <c r="DV8" s="162">
        <f t="shared" si="13"/>
        <v>-1.1494252873563204E-2</v>
      </c>
      <c r="DW8" s="156" t="s">
        <v>119</v>
      </c>
      <c r="DX8" s="156" t="s">
        <v>22</v>
      </c>
      <c r="DY8" s="156">
        <v>348</v>
      </c>
      <c r="DZ8" s="156">
        <v>257</v>
      </c>
      <c r="EA8" s="156">
        <v>58</v>
      </c>
      <c r="EB8" s="156">
        <v>33</v>
      </c>
      <c r="EC8" s="162">
        <f>DZ8/DY8</f>
        <v>0.7385057471264368</v>
      </c>
      <c r="ED8" s="162">
        <f t="shared" si="14"/>
        <v>0</v>
      </c>
      <c r="EE8" s="156" t="s">
        <v>119</v>
      </c>
      <c r="EF8" s="156" t="s">
        <v>22</v>
      </c>
      <c r="EG8" s="170">
        <v>1044</v>
      </c>
      <c r="EH8" s="156">
        <v>771</v>
      </c>
      <c r="EI8" s="156">
        <v>174</v>
      </c>
      <c r="EJ8" s="156">
        <v>99</v>
      </c>
      <c r="EK8" s="162">
        <v>0.74</v>
      </c>
      <c r="EL8" s="162">
        <f t="shared" si="15"/>
        <v>1.4942528735631955E-3</v>
      </c>
      <c r="EM8" s="156" t="s">
        <v>315</v>
      </c>
      <c r="EN8" s="156" t="s">
        <v>22</v>
      </c>
      <c r="EO8" s="156">
        <v>348</v>
      </c>
      <c r="EP8" s="156">
        <v>257</v>
      </c>
      <c r="EQ8" s="156">
        <v>58</v>
      </c>
      <c r="ER8" s="156">
        <v>33</v>
      </c>
      <c r="ES8" s="162">
        <v>0.74</v>
      </c>
      <c r="ET8" s="162">
        <f t="shared" si="16"/>
        <v>0</v>
      </c>
      <c r="EU8" s="156"/>
      <c r="EV8" s="156"/>
      <c r="EW8" s="156"/>
      <c r="EX8" s="156"/>
      <c r="EY8" s="156"/>
      <c r="EZ8" s="156"/>
      <c r="FA8" s="156"/>
      <c r="FB8" s="156"/>
      <c r="FC8" s="162"/>
      <c r="FD8" s="156"/>
      <c r="FE8" s="156"/>
      <c r="FF8" s="156"/>
      <c r="FG8" s="156"/>
      <c r="FH8" s="156"/>
      <c r="FI8" s="156"/>
      <c r="FJ8" s="162"/>
      <c r="FK8" s="156"/>
      <c r="FL8" s="156"/>
      <c r="FM8" s="156"/>
      <c r="FN8" s="156"/>
      <c r="FO8" s="156"/>
      <c r="FP8" s="156"/>
      <c r="FQ8" s="156"/>
      <c r="FR8" s="156"/>
      <c r="FS8" s="156"/>
      <c r="FT8" s="157" t="s">
        <v>22</v>
      </c>
      <c r="FU8" s="157">
        <v>348</v>
      </c>
      <c r="FV8" s="157">
        <v>257</v>
      </c>
      <c r="FW8" s="157">
        <v>58</v>
      </c>
      <c r="FX8" s="157">
        <v>33</v>
      </c>
      <c r="FY8" s="158">
        <f t="shared" si="17"/>
        <v>0.7385057471264368</v>
      </c>
      <c r="FZ8" s="162">
        <f t="shared" si="18"/>
        <v>-1.4942528735631955E-3</v>
      </c>
      <c r="GA8" s="156"/>
      <c r="GB8" s="157" t="s">
        <v>22</v>
      </c>
      <c r="GC8" s="157">
        <v>348</v>
      </c>
      <c r="GD8" s="157">
        <v>257</v>
      </c>
      <c r="GE8" s="157">
        <v>58</v>
      </c>
      <c r="GF8" s="157">
        <v>33</v>
      </c>
      <c r="GG8" s="158">
        <f t="shared" si="19"/>
        <v>0.7385057471264368</v>
      </c>
      <c r="GH8" s="162">
        <f t="shared" si="20"/>
        <v>0</v>
      </c>
      <c r="GI8" s="156"/>
      <c r="GJ8" s="161" t="s">
        <v>22</v>
      </c>
      <c r="GK8" s="157">
        <v>346</v>
      </c>
      <c r="GL8" s="157">
        <v>257</v>
      </c>
      <c r="GM8" s="157">
        <v>58</v>
      </c>
      <c r="GN8" s="157">
        <v>31</v>
      </c>
      <c r="GO8" s="158">
        <f t="shared" si="21"/>
        <v>0.74277456647398843</v>
      </c>
      <c r="GP8" s="162">
        <f t="shared" si="22"/>
        <v>4.2688193475516334E-3</v>
      </c>
      <c r="GQ8" s="156"/>
      <c r="GR8" s="161" t="s">
        <v>22</v>
      </c>
      <c r="GS8" s="157">
        <v>346</v>
      </c>
      <c r="GT8" s="157">
        <v>259</v>
      </c>
      <c r="GU8" s="157">
        <v>56</v>
      </c>
      <c r="GV8" s="157">
        <v>31</v>
      </c>
      <c r="GW8" s="158">
        <f t="shared" si="23"/>
        <v>0.74855491329479773</v>
      </c>
      <c r="GX8" s="162">
        <f t="shared" si="24"/>
        <v>5.7803468208093012E-3</v>
      </c>
      <c r="GY8" s="156"/>
      <c r="GZ8" s="161" t="s">
        <v>22</v>
      </c>
      <c r="HA8" s="157">
        <v>346</v>
      </c>
      <c r="HB8" s="157">
        <v>259</v>
      </c>
      <c r="HC8" s="157">
        <v>56</v>
      </c>
      <c r="HD8" s="157">
        <v>31</v>
      </c>
      <c r="HE8" s="158">
        <f t="shared" si="25"/>
        <v>0.74855491329479773</v>
      </c>
      <c r="HF8" s="162">
        <f t="shared" si="26"/>
        <v>0</v>
      </c>
      <c r="HH8" s="161" t="s">
        <v>22</v>
      </c>
      <c r="HI8" s="157">
        <v>346</v>
      </c>
      <c r="HJ8" s="157">
        <v>259</v>
      </c>
      <c r="HK8" s="157">
        <v>56</v>
      </c>
      <c r="HL8" s="157">
        <v>31</v>
      </c>
      <c r="HM8" s="158">
        <f t="shared" si="27"/>
        <v>0.74855491329479773</v>
      </c>
      <c r="HN8" s="162">
        <f t="shared" si="28"/>
        <v>0</v>
      </c>
      <c r="HP8" s="161" t="s">
        <v>22</v>
      </c>
      <c r="HQ8" s="157">
        <v>346</v>
      </c>
      <c r="HR8" s="157">
        <v>259</v>
      </c>
      <c r="HS8" s="157">
        <v>56</v>
      </c>
      <c r="HT8" s="157">
        <v>31</v>
      </c>
      <c r="HU8" s="158">
        <f t="shared" si="29"/>
        <v>0.74855491329479773</v>
      </c>
      <c r="HV8" s="162">
        <f t="shared" si="30"/>
        <v>0</v>
      </c>
      <c r="HX8" s="161" t="s">
        <v>22</v>
      </c>
      <c r="HY8" s="157">
        <v>346</v>
      </c>
      <c r="HZ8" s="157">
        <v>259</v>
      </c>
      <c r="IA8" s="157">
        <v>56</v>
      </c>
      <c r="IB8" s="157">
        <v>31</v>
      </c>
      <c r="IC8" s="158">
        <f t="shared" si="31"/>
        <v>0.74855491329479773</v>
      </c>
      <c r="ID8" s="162">
        <f t="shared" si="32"/>
        <v>0</v>
      </c>
      <c r="IF8" s="161" t="s">
        <v>22</v>
      </c>
      <c r="IG8" s="157">
        <v>346</v>
      </c>
      <c r="IH8" s="157">
        <v>259</v>
      </c>
      <c r="II8" s="157">
        <v>56</v>
      </c>
      <c r="IJ8" s="157">
        <v>31</v>
      </c>
      <c r="IK8" s="158">
        <f t="shared" si="33"/>
        <v>0.74855491329479773</v>
      </c>
      <c r="IL8" s="162">
        <f t="shared" si="34"/>
        <v>0</v>
      </c>
      <c r="IN8" s="161" t="s">
        <v>22</v>
      </c>
      <c r="IO8" s="157">
        <v>346</v>
      </c>
      <c r="IP8" s="157">
        <v>259</v>
      </c>
      <c r="IQ8" s="157">
        <v>56</v>
      </c>
      <c r="IR8" s="157">
        <v>31</v>
      </c>
      <c r="IS8" s="158">
        <f t="shared" si="35"/>
        <v>0.74855491329479773</v>
      </c>
      <c r="IT8" s="162">
        <f t="shared" si="36"/>
        <v>0</v>
      </c>
      <c r="IV8" s="161" t="s">
        <v>22</v>
      </c>
      <c r="IW8" s="157">
        <v>346</v>
      </c>
      <c r="IX8" s="157">
        <v>259</v>
      </c>
      <c r="IY8" s="157">
        <v>56</v>
      </c>
      <c r="IZ8" s="157">
        <v>31</v>
      </c>
      <c r="JA8" s="158">
        <f t="shared" si="37"/>
        <v>0.74855491329479773</v>
      </c>
      <c r="JB8" s="162">
        <f t="shared" si="38"/>
        <v>0</v>
      </c>
      <c r="JD8" s="161" t="s">
        <v>22</v>
      </c>
      <c r="JE8" s="157">
        <v>346</v>
      </c>
      <c r="JF8" s="157">
        <v>259</v>
      </c>
      <c r="JG8" s="157">
        <v>56</v>
      </c>
      <c r="JH8" s="157">
        <v>31</v>
      </c>
      <c r="JI8" s="158">
        <f t="shared" si="39"/>
        <v>0.74855491329479773</v>
      </c>
      <c r="JJ8" s="162">
        <f t="shared" si="40"/>
        <v>0</v>
      </c>
      <c r="JL8" s="161" t="s">
        <v>22</v>
      </c>
      <c r="JM8" s="157">
        <v>346</v>
      </c>
      <c r="JN8" s="157">
        <v>259</v>
      </c>
      <c r="JO8" s="157">
        <v>56</v>
      </c>
      <c r="JP8" s="157">
        <v>31</v>
      </c>
      <c r="JQ8" s="158">
        <f t="shared" si="41"/>
        <v>0.74855491329479773</v>
      </c>
      <c r="JR8" s="162">
        <f t="shared" si="42"/>
        <v>0</v>
      </c>
      <c r="JT8" s="161" t="s">
        <v>22</v>
      </c>
      <c r="JU8" s="157">
        <v>346</v>
      </c>
      <c r="JV8" s="157">
        <v>259</v>
      </c>
      <c r="JW8" s="157">
        <v>56</v>
      </c>
      <c r="JX8" s="157">
        <v>31</v>
      </c>
      <c r="JY8" s="158">
        <f t="shared" si="43"/>
        <v>0.74855491329479773</v>
      </c>
      <c r="JZ8" s="162">
        <f t="shared" si="44"/>
        <v>0</v>
      </c>
      <c r="KB8" s="161" t="s">
        <v>22</v>
      </c>
      <c r="KC8" s="157">
        <v>346</v>
      </c>
      <c r="KD8" s="157">
        <v>259</v>
      </c>
      <c r="KE8" s="157">
        <v>56</v>
      </c>
      <c r="KF8" s="157">
        <v>31</v>
      </c>
      <c r="KG8" s="158">
        <f t="shared" si="45"/>
        <v>0.74855491329479773</v>
      </c>
      <c r="KH8" s="162">
        <f t="shared" si="46"/>
        <v>0</v>
      </c>
      <c r="KJ8" s="161" t="s">
        <v>22</v>
      </c>
      <c r="KK8" s="157">
        <v>346</v>
      </c>
      <c r="KL8" s="157">
        <v>259</v>
      </c>
      <c r="KM8" s="157">
        <v>56</v>
      </c>
      <c r="KN8" s="157">
        <v>31</v>
      </c>
      <c r="KO8" s="158">
        <f t="shared" si="47"/>
        <v>0.74855491329479773</v>
      </c>
      <c r="KP8" s="162">
        <f t="shared" si="48"/>
        <v>0</v>
      </c>
      <c r="KR8" s="161" t="s">
        <v>22</v>
      </c>
      <c r="KS8" s="157">
        <v>346</v>
      </c>
      <c r="KT8" s="157">
        <v>259</v>
      </c>
      <c r="KU8" s="157">
        <v>56</v>
      </c>
      <c r="KV8" s="157">
        <v>31</v>
      </c>
      <c r="KW8" s="158">
        <f t="shared" si="49"/>
        <v>0.74855491329479773</v>
      </c>
      <c r="KX8" s="162">
        <f t="shared" si="50"/>
        <v>0</v>
      </c>
      <c r="KZ8" s="161" t="s">
        <v>22</v>
      </c>
      <c r="LA8" s="157">
        <v>346</v>
      </c>
      <c r="LB8" s="157">
        <v>259</v>
      </c>
      <c r="LC8" s="157">
        <v>56</v>
      </c>
      <c r="LD8" s="157">
        <v>31</v>
      </c>
      <c r="LE8" s="158">
        <f t="shared" si="51"/>
        <v>0.74855491329479773</v>
      </c>
      <c r="LF8" s="162">
        <f t="shared" si="52"/>
        <v>0</v>
      </c>
      <c r="LH8" s="161" t="s">
        <v>22</v>
      </c>
      <c r="LI8" s="157">
        <v>346</v>
      </c>
      <c r="LJ8" s="157">
        <v>260</v>
      </c>
      <c r="LK8" s="157">
        <v>56</v>
      </c>
      <c r="LL8" s="157">
        <v>30</v>
      </c>
      <c r="LM8" s="158">
        <f t="shared" si="53"/>
        <v>0.75144508670520227</v>
      </c>
      <c r="LN8" s="162">
        <f t="shared" si="54"/>
        <v>2.8901734104045396E-3</v>
      </c>
      <c r="LP8" s="161" t="s">
        <v>22</v>
      </c>
      <c r="LQ8" s="157">
        <v>346</v>
      </c>
      <c r="LR8" s="157">
        <v>260</v>
      </c>
      <c r="LS8" s="157">
        <v>56</v>
      </c>
      <c r="LT8" s="157">
        <v>30</v>
      </c>
      <c r="LU8" s="158">
        <f t="shared" si="55"/>
        <v>0.75144508670520227</v>
      </c>
      <c r="LV8" s="162">
        <f t="shared" si="56"/>
        <v>0</v>
      </c>
      <c r="LX8" s="161" t="s">
        <v>22</v>
      </c>
      <c r="LY8" s="157">
        <v>346</v>
      </c>
      <c r="LZ8" s="157">
        <v>260</v>
      </c>
      <c r="MA8" s="157">
        <v>56</v>
      </c>
      <c r="MB8" s="157">
        <v>30</v>
      </c>
      <c r="MC8" s="158">
        <f t="shared" si="57"/>
        <v>0.75144508670520227</v>
      </c>
      <c r="MD8" s="162">
        <f t="shared" si="58"/>
        <v>0</v>
      </c>
      <c r="MN8" s="161" t="s">
        <v>22</v>
      </c>
      <c r="MO8" s="157">
        <v>346</v>
      </c>
      <c r="MP8" s="157">
        <v>260</v>
      </c>
      <c r="MQ8" s="157">
        <v>56</v>
      </c>
      <c r="MR8" s="157">
        <v>30</v>
      </c>
      <c r="MS8" s="158">
        <f t="shared" si="59"/>
        <v>0.75144508670520227</v>
      </c>
      <c r="MT8" s="162">
        <f t="shared" si="60"/>
        <v>0</v>
      </c>
      <c r="MV8" s="161" t="s">
        <v>22</v>
      </c>
      <c r="MW8" s="157">
        <v>346</v>
      </c>
      <c r="MX8" s="157">
        <v>260</v>
      </c>
      <c r="MY8" s="157">
        <v>56</v>
      </c>
      <c r="MZ8" s="157">
        <v>30</v>
      </c>
      <c r="NA8" s="158">
        <f t="shared" si="61"/>
        <v>0.75144508670520227</v>
      </c>
      <c r="NB8" s="162">
        <f t="shared" si="62"/>
        <v>0</v>
      </c>
      <c r="ND8" s="161" t="s">
        <v>22</v>
      </c>
      <c r="NE8" s="157">
        <v>348</v>
      </c>
      <c r="NF8" s="157">
        <v>0</v>
      </c>
      <c r="NG8" s="157">
        <v>0</v>
      </c>
      <c r="NH8" s="157">
        <v>348</v>
      </c>
      <c r="NI8" s="158">
        <v>0</v>
      </c>
      <c r="NJ8" s="162"/>
    </row>
    <row r="9" spans="1:374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0.9</v>
      </c>
      <c r="H9" s="66" t="s">
        <v>23</v>
      </c>
      <c r="I9" s="2">
        <v>538</v>
      </c>
      <c r="J9" s="2">
        <v>538</v>
      </c>
      <c r="K9" s="2">
        <v>0</v>
      </c>
      <c r="L9" s="2">
        <v>0</v>
      </c>
      <c r="M9" s="4">
        <v>0.9</v>
      </c>
      <c r="N9" s="108">
        <f t="shared" si="0"/>
        <v>0</v>
      </c>
      <c r="P9" s="2" t="s">
        <v>23</v>
      </c>
      <c r="Q9" s="2">
        <v>595</v>
      </c>
      <c r="R9" s="2">
        <v>538</v>
      </c>
      <c r="S9" s="2">
        <v>0</v>
      </c>
      <c r="T9" s="2">
        <v>57</v>
      </c>
      <c r="U9" s="4">
        <v>0.9</v>
      </c>
      <c r="V9" s="108">
        <f t="shared" si="1"/>
        <v>0</v>
      </c>
      <c r="X9" s="2" t="s">
        <v>23</v>
      </c>
      <c r="Y9" s="2">
        <v>595</v>
      </c>
      <c r="Z9" s="2">
        <v>538</v>
      </c>
      <c r="AA9" s="2">
        <v>0</v>
      </c>
      <c r="AB9" s="2">
        <v>57</v>
      </c>
      <c r="AC9" s="4">
        <v>0.9</v>
      </c>
      <c r="AD9" s="108">
        <f t="shared" si="2"/>
        <v>0</v>
      </c>
      <c r="AF9" s="2" t="s">
        <v>23</v>
      </c>
      <c r="AG9" s="2">
        <v>595</v>
      </c>
      <c r="AH9" s="2">
        <v>538</v>
      </c>
      <c r="AI9" s="2">
        <v>0</v>
      </c>
      <c r="AJ9" s="2">
        <v>57</v>
      </c>
      <c r="AK9" s="4">
        <v>0.9</v>
      </c>
      <c r="AL9" s="108">
        <f t="shared" si="3"/>
        <v>0</v>
      </c>
      <c r="AN9" s="2" t="s">
        <v>23</v>
      </c>
      <c r="AO9" s="2">
        <v>595</v>
      </c>
      <c r="AP9" s="2">
        <v>538</v>
      </c>
      <c r="AQ9" s="2">
        <v>0</v>
      </c>
      <c r="AR9" s="2">
        <v>57</v>
      </c>
      <c r="AS9" s="4">
        <v>0.9</v>
      </c>
      <c r="AT9" s="108">
        <f t="shared" si="4"/>
        <v>0</v>
      </c>
      <c r="AV9" s="2" t="s">
        <v>23</v>
      </c>
      <c r="AW9" s="2">
        <v>595</v>
      </c>
      <c r="AX9" s="2">
        <v>538</v>
      </c>
      <c r="AY9" s="2">
        <v>0</v>
      </c>
      <c r="AZ9" s="2">
        <v>57</v>
      </c>
      <c r="BA9" s="4">
        <v>0.9</v>
      </c>
      <c r="BB9" s="108">
        <f t="shared" si="5"/>
        <v>0</v>
      </c>
      <c r="BD9" s="2" t="s">
        <v>23</v>
      </c>
      <c r="BE9" s="2">
        <v>595</v>
      </c>
      <c r="BF9" s="2">
        <v>538</v>
      </c>
      <c r="BG9" s="2">
        <v>0</v>
      </c>
      <c r="BH9" s="2">
        <v>57</v>
      </c>
      <c r="BI9" s="4">
        <v>0.9</v>
      </c>
      <c r="BJ9" s="108">
        <f t="shared" si="6"/>
        <v>0</v>
      </c>
      <c r="BL9" s="2" t="s">
        <v>23</v>
      </c>
      <c r="BM9" s="2">
        <v>595</v>
      </c>
      <c r="BN9" s="2">
        <v>538</v>
      </c>
      <c r="BO9" s="2">
        <v>0</v>
      </c>
      <c r="BP9" s="2">
        <v>57</v>
      </c>
      <c r="BQ9" s="4">
        <f t="shared" si="7"/>
        <v>0.90420168067226891</v>
      </c>
      <c r="BR9" s="108">
        <f t="shared" si="8"/>
        <v>4.2016806722688926E-3</v>
      </c>
      <c r="BT9" s="164" t="s">
        <v>23</v>
      </c>
      <c r="BU9" s="157">
        <v>538</v>
      </c>
      <c r="BV9" s="157">
        <v>538</v>
      </c>
      <c r="BW9" s="157">
        <v>0</v>
      </c>
      <c r="BX9" s="157">
        <v>0</v>
      </c>
      <c r="BY9" s="158">
        <v>1</v>
      </c>
      <c r="BZ9" s="158">
        <v>9.9999999999999978E-2</v>
      </c>
      <c r="CA9" s="156"/>
      <c r="CB9" s="163" t="s">
        <v>23</v>
      </c>
      <c r="CC9" s="157">
        <v>538</v>
      </c>
      <c r="CD9" s="157">
        <v>538</v>
      </c>
      <c r="CE9" s="157">
        <v>0</v>
      </c>
      <c r="CF9" s="157">
        <v>0</v>
      </c>
      <c r="CG9" s="158">
        <v>1</v>
      </c>
      <c r="CH9" s="158">
        <v>0</v>
      </c>
      <c r="CI9" s="157"/>
      <c r="CJ9" s="163" t="s">
        <v>23</v>
      </c>
      <c r="CK9" s="157">
        <v>538</v>
      </c>
      <c r="CL9" s="157">
        <v>538</v>
      </c>
      <c r="CM9" s="157">
        <v>0</v>
      </c>
      <c r="CN9" s="157">
        <v>0</v>
      </c>
      <c r="CO9" s="158">
        <f>CL9/CK9</f>
        <v>1</v>
      </c>
      <c r="CP9" s="162">
        <f t="shared" si="9"/>
        <v>0</v>
      </c>
      <c r="CQ9" s="156"/>
      <c r="CR9" s="163" t="s">
        <v>23</v>
      </c>
      <c r="CS9" s="157">
        <v>538</v>
      </c>
      <c r="CT9" s="157">
        <v>538</v>
      </c>
      <c r="CU9" s="157">
        <v>0</v>
      </c>
      <c r="CV9" s="157">
        <v>0</v>
      </c>
      <c r="CW9" s="158">
        <f>CT9/CS9</f>
        <v>1</v>
      </c>
      <c r="CX9" s="158">
        <f t="shared" si="10"/>
        <v>0</v>
      </c>
      <c r="CY9" s="157"/>
      <c r="CZ9" s="163" t="s">
        <v>23</v>
      </c>
      <c r="DA9" s="157">
        <v>538</v>
      </c>
      <c r="DB9" s="157">
        <v>538</v>
      </c>
      <c r="DC9" s="157">
        <v>0</v>
      </c>
      <c r="DD9" s="157">
        <v>0</v>
      </c>
      <c r="DE9" s="158">
        <f>DB9/DA9</f>
        <v>1</v>
      </c>
      <c r="DF9" s="158">
        <f t="shared" si="11"/>
        <v>0</v>
      </c>
      <c r="DG9" s="157"/>
      <c r="DH9" s="163" t="s">
        <v>23</v>
      </c>
      <c r="DI9" s="157">
        <v>538</v>
      </c>
      <c r="DJ9" s="157">
        <v>538</v>
      </c>
      <c r="DK9" s="157">
        <v>0</v>
      </c>
      <c r="DL9" s="157">
        <v>0</v>
      </c>
      <c r="DM9" s="158">
        <f>DJ9/DI9</f>
        <v>1</v>
      </c>
      <c r="DN9" s="158">
        <f t="shared" si="12"/>
        <v>0</v>
      </c>
      <c r="DO9" s="157"/>
      <c r="DP9" s="163" t="s">
        <v>23</v>
      </c>
      <c r="DQ9" s="157">
        <v>538</v>
      </c>
      <c r="DR9" s="157">
        <v>538</v>
      </c>
      <c r="DS9" s="157">
        <v>0</v>
      </c>
      <c r="DT9" s="157">
        <v>0</v>
      </c>
      <c r="DU9" s="162">
        <f>DR9/DQ9</f>
        <v>1</v>
      </c>
      <c r="DV9" s="162">
        <f t="shared" si="13"/>
        <v>0</v>
      </c>
      <c r="DW9" s="156"/>
      <c r="DX9" s="163" t="s">
        <v>23</v>
      </c>
      <c r="DY9" s="157">
        <v>538</v>
      </c>
      <c r="DZ9" s="157">
        <v>538</v>
      </c>
      <c r="EA9" s="157">
        <v>0</v>
      </c>
      <c r="EB9" s="157">
        <v>0</v>
      </c>
      <c r="EC9" s="162">
        <f>DZ9/DY9</f>
        <v>1</v>
      </c>
      <c r="ED9" s="162">
        <f t="shared" si="14"/>
        <v>0</v>
      </c>
      <c r="EE9" s="156"/>
      <c r="EF9" s="163" t="s">
        <v>23</v>
      </c>
      <c r="EG9" s="156">
        <v>1785</v>
      </c>
      <c r="EH9" s="156">
        <v>1614</v>
      </c>
      <c r="EI9" s="156">
        <v>0</v>
      </c>
      <c r="EJ9" s="156">
        <v>171</v>
      </c>
      <c r="EK9" s="162">
        <v>0.9</v>
      </c>
      <c r="EL9" s="162">
        <f t="shared" si="15"/>
        <v>-9.9999999999999978E-2</v>
      </c>
      <c r="EM9" s="156"/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62">
        <f>EP9/EO9</f>
        <v>1</v>
      </c>
      <c r="ET9" s="162">
        <f t="shared" si="16"/>
        <v>9.9999999999999978E-2</v>
      </c>
      <c r="EU9" s="156"/>
      <c r="EV9" s="156"/>
      <c r="EW9" s="156"/>
      <c r="EX9" s="156"/>
      <c r="EY9" s="156"/>
      <c r="EZ9" s="156"/>
      <c r="FA9" s="156"/>
      <c r="FB9" s="156"/>
      <c r="FC9" s="162"/>
      <c r="FD9" s="156"/>
      <c r="FE9" s="156"/>
      <c r="FF9" s="156"/>
      <c r="FG9" s="156"/>
      <c r="FH9" s="156"/>
      <c r="FI9" s="156"/>
      <c r="FJ9" s="162"/>
      <c r="FK9" s="156"/>
      <c r="FL9" s="156"/>
      <c r="FM9" s="156"/>
      <c r="FN9" s="156"/>
      <c r="FO9" s="156"/>
      <c r="FP9" s="156"/>
      <c r="FQ9" s="156"/>
      <c r="FR9" s="156"/>
      <c r="FS9" s="156"/>
      <c r="FT9" s="163" t="s">
        <v>23</v>
      </c>
      <c r="FU9" s="157">
        <v>538</v>
      </c>
      <c r="FV9" s="157">
        <v>538</v>
      </c>
      <c r="FW9" s="157">
        <v>0</v>
      </c>
      <c r="FX9" s="157">
        <v>0</v>
      </c>
      <c r="FY9" s="158">
        <f t="shared" si="17"/>
        <v>1</v>
      </c>
      <c r="FZ9" s="162">
        <f t="shared" si="18"/>
        <v>0</v>
      </c>
      <c r="GA9" s="156"/>
      <c r="GB9" s="163" t="s">
        <v>23</v>
      </c>
      <c r="GC9" s="157">
        <v>538</v>
      </c>
      <c r="GD9" s="157">
        <v>538</v>
      </c>
      <c r="GE9" s="157">
        <v>0</v>
      </c>
      <c r="GF9" s="157">
        <v>0</v>
      </c>
      <c r="GG9" s="158">
        <f t="shared" si="19"/>
        <v>1</v>
      </c>
      <c r="GH9" s="162">
        <f t="shared" si="20"/>
        <v>0</v>
      </c>
      <c r="GI9" s="156"/>
      <c r="GJ9" s="163" t="s">
        <v>23</v>
      </c>
      <c r="GK9" s="157">
        <v>538</v>
      </c>
      <c r="GL9" s="157">
        <v>538</v>
      </c>
      <c r="GM9" s="157">
        <v>0</v>
      </c>
      <c r="GN9" s="157">
        <v>0</v>
      </c>
      <c r="GO9" s="158">
        <f t="shared" si="21"/>
        <v>1</v>
      </c>
      <c r="GP9" s="162">
        <f t="shared" si="22"/>
        <v>0</v>
      </c>
      <c r="GQ9" s="156"/>
      <c r="GR9" s="163" t="s">
        <v>23</v>
      </c>
      <c r="GS9" s="157">
        <v>538</v>
      </c>
      <c r="GT9" s="157">
        <v>538</v>
      </c>
      <c r="GU9" s="157">
        <v>0</v>
      </c>
      <c r="GV9" s="157">
        <v>0</v>
      </c>
      <c r="GW9" s="158">
        <f t="shared" si="23"/>
        <v>1</v>
      </c>
      <c r="GX9" s="162">
        <f t="shared" si="24"/>
        <v>0</v>
      </c>
      <c r="GY9" s="156"/>
      <c r="GZ9" s="163" t="s">
        <v>23</v>
      </c>
      <c r="HA9" s="157">
        <v>538</v>
      </c>
      <c r="HB9" s="157">
        <v>538</v>
      </c>
      <c r="HC9" s="157">
        <v>0</v>
      </c>
      <c r="HD9" s="157">
        <v>0</v>
      </c>
      <c r="HE9" s="158">
        <f t="shared" si="25"/>
        <v>1</v>
      </c>
      <c r="HF9" s="162">
        <f t="shared" si="26"/>
        <v>0</v>
      </c>
      <c r="HH9" s="163" t="s">
        <v>23</v>
      </c>
      <c r="HI9" s="157">
        <v>538</v>
      </c>
      <c r="HJ9" s="157">
        <v>538</v>
      </c>
      <c r="HK9" s="157">
        <v>0</v>
      </c>
      <c r="HL9" s="157">
        <v>0</v>
      </c>
      <c r="HM9" s="158">
        <f t="shared" si="27"/>
        <v>1</v>
      </c>
      <c r="HN9" s="162">
        <f t="shared" si="28"/>
        <v>0</v>
      </c>
      <c r="HP9" s="163" t="s">
        <v>23</v>
      </c>
      <c r="HQ9" s="157">
        <v>538</v>
      </c>
      <c r="HR9" s="157">
        <v>538</v>
      </c>
      <c r="HS9" s="157">
        <v>0</v>
      </c>
      <c r="HT9" s="157">
        <v>0</v>
      </c>
      <c r="HU9" s="158">
        <f t="shared" si="29"/>
        <v>1</v>
      </c>
      <c r="HV9" s="162">
        <f t="shared" si="30"/>
        <v>0</v>
      </c>
      <c r="HX9" s="163" t="s">
        <v>23</v>
      </c>
      <c r="HY9" s="157">
        <v>538</v>
      </c>
      <c r="HZ9" s="157">
        <v>538</v>
      </c>
      <c r="IA9" s="157">
        <v>0</v>
      </c>
      <c r="IB9" s="157">
        <v>0</v>
      </c>
      <c r="IC9" s="158">
        <f t="shared" si="31"/>
        <v>1</v>
      </c>
      <c r="ID9" s="162">
        <f t="shared" si="32"/>
        <v>0</v>
      </c>
      <c r="IF9" s="163" t="s">
        <v>23</v>
      </c>
      <c r="IG9" s="157">
        <v>538</v>
      </c>
      <c r="IH9" s="157">
        <v>538</v>
      </c>
      <c r="II9" s="157">
        <v>0</v>
      </c>
      <c r="IJ9" s="157">
        <v>0</v>
      </c>
      <c r="IK9" s="158">
        <f t="shared" si="33"/>
        <v>1</v>
      </c>
      <c r="IL9" s="162">
        <f t="shared" si="34"/>
        <v>0</v>
      </c>
      <c r="IN9" s="163" t="s">
        <v>23</v>
      </c>
      <c r="IO9" s="157">
        <v>538</v>
      </c>
      <c r="IP9" s="157">
        <v>538</v>
      </c>
      <c r="IQ9" s="157">
        <v>0</v>
      </c>
      <c r="IR9" s="157">
        <v>0</v>
      </c>
      <c r="IS9" s="158">
        <f t="shared" si="35"/>
        <v>1</v>
      </c>
      <c r="IT9" s="162">
        <f t="shared" si="36"/>
        <v>0</v>
      </c>
      <c r="IV9" s="163" t="s">
        <v>23</v>
      </c>
      <c r="IW9" s="157">
        <v>538</v>
      </c>
      <c r="IX9" s="157">
        <v>538</v>
      </c>
      <c r="IY9" s="157">
        <v>0</v>
      </c>
      <c r="IZ9" s="157">
        <v>0</v>
      </c>
      <c r="JA9" s="158">
        <f t="shared" si="37"/>
        <v>1</v>
      </c>
      <c r="JB9" s="162">
        <f t="shared" si="38"/>
        <v>0</v>
      </c>
      <c r="JD9" s="163" t="s">
        <v>23</v>
      </c>
      <c r="JE9" s="157">
        <v>538</v>
      </c>
      <c r="JF9" s="157">
        <v>538</v>
      </c>
      <c r="JG9" s="157">
        <v>0</v>
      </c>
      <c r="JH9" s="157">
        <v>0</v>
      </c>
      <c r="JI9" s="158">
        <f t="shared" si="39"/>
        <v>1</v>
      </c>
      <c r="JJ9" s="162">
        <f t="shared" si="40"/>
        <v>0</v>
      </c>
      <c r="JL9" s="163" t="s">
        <v>23</v>
      </c>
      <c r="JM9" s="157">
        <v>538</v>
      </c>
      <c r="JN9" s="157">
        <v>538</v>
      </c>
      <c r="JO9" s="157">
        <v>0</v>
      </c>
      <c r="JP9" s="157">
        <v>0</v>
      </c>
      <c r="JQ9" s="158">
        <f t="shared" si="41"/>
        <v>1</v>
      </c>
      <c r="JR9" s="162">
        <f t="shared" si="42"/>
        <v>0</v>
      </c>
      <c r="JT9" s="163" t="s">
        <v>23</v>
      </c>
      <c r="JU9" s="157">
        <v>538</v>
      </c>
      <c r="JV9" s="157">
        <v>538</v>
      </c>
      <c r="JW9" s="157">
        <v>0</v>
      </c>
      <c r="JX9" s="157">
        <v>0</v>
      </c>
      <c r="JY9" s="158">
        <f t="shared" si="43"/>
        <v>1</v>
      </c>
      <c r="JZ9" s="162">
        <f t="shared" si="44"/>
        <v>0</v>
      </c>
      <c r="KB9" s="163" t="s">
        <v>23</v>
      </c>
      <c r="KC9" s="157">
        <v>538</v>
      </c>
      <c r="KD9" s="157">
        <v>538</v>
      </c>
      <c r="KE9" s="157">
        <v>0</v>
      </c>
      <c r="KF9" s="157">
        <v>0</v>
      </c>
      <c r="KG9" s="158">
        <f t="shared" si="45"/>
        <v>1</v>
      </c>
      <c r="KH9" s="162">
        <f t="shared" si="46"/>
        <v>0</v>
      </c>
      <c r="KJ9" s="163" t="s">
        <v>23</v>
      </c>
      <c r="KK9" s="157">
        <v>538</v>
      </c>
      <c r="KL9" s="157">
        <v>538</v>
      </c>
      <c r="KM9" s="157">
        <v>0</v>
      </c>
      <c r="KN9" s="157">
        <v>0</v>
      </c>
      <c r="KO9" s="158">
        <f t="shared" si="47"/>
        <v>1</v>
      </c>
      <c r="KP9" s="162">
        <f t="shared" si="48"/>
        <v>0</v>
      </c>
      <c r="KR9" s="163" t="s">
        <v>23</v>
      </c>
      <c r="KS9" s="157">
        <v>538</v>
      </c>
      <c r="KT9" s="157">
        <v>538</v>
      </c>
      <c r="KU9" s="157">
        <v>0</v>
      </c>
      <c r="KV9" s="157">
        <v>0</v>
      </c>
      <c r="KW9" s="158">
        <f t="shared" si="49"/>
        <v>1</v>
      </c>
      <c r="KX9" s="162">
        <f t="shared" si="50"/>
        <v>0</v>
      </c>
      <c r="KZ9" s="163" t="s">
        <v>23</v>
      </c>
      <c r="LA9" s="157">
        <v>538</v>
      </c>
      <c r="LB9" s="157">
        <v>538</v>
      </c>
      <c r="LC9" s="157">
        <v>0</v>
      </c>
      <c r="LD9" s="157">
        <v>0</v>
      </c>
      <c r="LE9" s="158">
        <f t="shared" si="51"/>
        <v>1</v>
      </c>
      <c r="LF9" s="162">
        <f t="shared" si="52"/>
        <v>0</v>
      </c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 t="shared" si="53"/>
        <v>1</v>
      </c>
      <c r="LN9" s="162">
        <f t="shared" si="54"/>
        <v>0</v>
      </c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f t="shared" si="55"/>
        <v>1</v>
      </c>
      <c r="LV9" s="162">
        <f t="shared" si="56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f t="shared" si="57"/>
        <v>1</v>
      </c>
      <c r="MD9" s="162">
        <f t="shared" si="58"/>
        <v>0</v>
      </c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 t="shared" si="59"/>
        <v>1</v>
      </c>
      <c r="MT9" s="162">
        <f t="shared" si="60"/>
        <v>0</v>
      </c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 t="shared" si="61"/>
        <v>1</v>
      </c>
      <c r="NB9" s="162">
        <f t="shared" si="62"/>
        <v>0</v>
      </c>
      <c r="ND9" s="163" t="s">
        <v>23</v>
      </c>
      <c r="NE9" s="157">
        <v>594</v>
      </c>
      <c r="NF9" s="157">
        <v>0</v>
      </c>
      <c r="NG9" s="157">
        <v>0</v>
      </c>
      <c r="NH9" s="157">
        <v>594</v>
      </c>
      <c r="NI9" s="158">
        <v>0</v>
      </c>
      <c r="NJ9" s="162"/>
    </row>
    <row r="10" spans="1:374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f t="shared" si="63"/>
        <v>1</v>
      </c>
      <c r="N10" s="108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108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108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108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108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108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108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f t="shared" si="7"/>
        <v>1</v>
      </c>
      <c r="BR10" s="108">
        <f t="shared" si="8"/>
        <v>0</v>
      </c>
      <c r="BT10" s="157" t="s">
        <v>24</v>
      </c>
      <c r="BU10" s="157">
        <v>3</v>
      </c>
      <c r="BV10" s="157">
        <v>3</v>
      </c>
      <c r="BW10" s="157">
        <v>0</v>
      </c>
      <c r="BX10" s="157">
        <v>0</v>
      </c>
      <c r="BY10" s="158">
        <v>1</v>
      </c>
      <c r="BZ10" s="158">
        <v>0</v>
      </c>
      <c r="CA10" s="156"/>
      <c r="CB10" s="156" t="s">
        <v>24</v>
      </c>
      <c r="CC10" s="156">
        <v>3</v>
      </c>
      <c r="CD10" s="156">
        <v>3</v>
      </c>
      <c r="CE10" s="156">
        <v>0</v>
      </c>
      <c r="CF10" s="156">
        <v>0</v>
      </c>
      <c r="CG10" s="162">
        <v>1</v>
      </c>
      <c r="CH10" s="158">
        <v>0</v>
      </c>
      <c r="CI10" s="157"/>
      <c r="CJ10" s="156" t="s">
        <v>24</v>
      </c>
      <c r="CK10" s="156">
        <v>3</v>
      </c>
      <c r="CL10" s="156">
        <v>3</v>
      </c>
      <c r="CM10" s="156">
        <v>0</v>
      </c>
      <c r="CN10" s="156">
        <v>0</v>
      </c>
      <c r="CO10" s="162">
        <v>1</v>
      </c>
      <c r="CP10" s="162">
        <f t="shared" si="9"/>
        <v>0</v>
      </c>
      <c r="CQ10" s="156"/>
      <c r="CR10" s="156" t="s">
        <v>24</v>
      </c>
      <c r="CS10" s="156">
        <v>3</v>
      </c>
      <c r="CT10" s="156">
        <v>3</v>
      </c>
      <c r="CU10" s="156">
        <v>0</v>
      </c>
      <c r="CV10" s="156">
        <v>0</v>
      </c>
      <c r="CW10" s="162">
        <v>1</v>
      </c>
      <c r="CX10" s="158">
        <f t="shared" si="10"/>
        <v>0</v>
      </c>
      <c r="CY10" s="157"/>
      <c r="CZ10" s="156" t="s">
        <v>24</v>
      </c>
      <c r="DA10" s="156">
        <v>3</v>
      </c>
      <c r="DB10" s="156">
        <v>3</v>
      </c>
      <c r="DC10" s="156">
        <v>0</v>
      </c>
      <c r="DD10" s="156">
        <v>0</v>
      </c>
      <c r="DE10" s="162">
        <v>1</v>
      </c>
      <c r="DF10" s="158">
        <f t="shared" si="11"/>
        <v>0</v>
      </c>
      <c r="DG10" s="157"/>
      <c r="DH10" s="156" t="s">
        <v>24</v>
      </c>
      <c r="DI10" s="156">
        <v>3</v>
      </c>
      <c r="DJ10" s="156">
        <v>3</v>
      </c>
      <c r="DK10" s="156">
        <v>0</v>
      </c>
      <c r="DL10" s="156">
        <v>0</v>
      </c>
      <c r="DM10" s="162">
        <v>1</v>
      </c>
      <c r="DN10" s="158">
        <f t="shared" si="12"/>
        <v>0</v>
      </c>
      <c r="DO10" s="157"/>
      <c r="DP10" s="156" t="s">
        <v>24</v>
      </c>
      <c r="DQ10" s="156">
        <v>3</v>
      </c>
      <c r="DR10" s="156">
        <v>3</v>
      </c>
      <c r="DS10" s="156">
        <v>0</v>
      </c>
      <c r="DT10" s="156">
        <v>0</v>
      </c>
      <c r="DU10" s="162">
        <v>1</v>
      </c>
      <c r="DV10" s="162">
        <f t="shared" si="13"/>
        <v>0</v>
      </c>
      <c r="DW10" s="156"/>
      <c r="DX10" s="156" t="s">
        <v>24</v>
      </c>
      <c r="DY10" s="156">
        <v>3</v>
      </c>
      <c r="DZ10" s="156">
        <v>3</v>
      </c>
      <c r="EA10" s="156">
        <v>0</v>
      </c>
      <c r="EB10" s="156">
        <v>0</v>
      </c>
      <c r="EC10" s="162">
        <v>1</v>
      </c>
      <c r="ED10" s="162">
        <f t="shared" si="14"/>
        <v>0</v>
      </c>
      <c r="EE10" s="156"/>
      <c r="EF10" s="156" t="s">
        <v>24</v>
      </c>
      <c r="EG10" s="156">
        <v>3</v>
      </c>
      <c r="EH10" s="156">
        <v>3</v>
      </c>
      <c r="EI10" s="156">
        <v>0</v>
      </c>
      <c r="EJ10" s="156">
        <v>0</v>
      </c>
      <c r="EK10" s="162">
        <v>1</v>
      </c>
      <c r="EL10" s="162">
        <f t="shared" si="15"/>
        <v>0</v>
      </c>
      <c r="EM10" s="156"/>
      <c r="EN10" s="156" t="s">
        <v>24</v>
      </c>
      <c r="EO10" s="156">
        <v>3</v>
      </c>
      <c r="EP10" s="156">
        <v>3</v>
      </c>
      <c r="EQ10" s="156">
        <v>0</v>
      </c>
      <c r="ER10" s="156">
        <v>0</v>
      </c>
      <c r="ES10" s="162">
        <v>1</v>
      </c>
      <c r="ET10" s="162">
        <f t="shared" si="16"/>
        <v>0</v>
      </c>
      <c r="EU10" s="156"/>
      <c r="EV10" s="156"/>
      <c r="EW10" s="156"/>
      <c r="EX10" s="156"/>
      <c r="EY10" s="156"/>
      <c r="EZ10" s="156"/>
      <c r="FA10" s="156"/>
      <c r="FB10" s="156"/>
      <c r="FC10" s="162"/>
      <c r="FD10" s="156"/>
      <c r="FE10" s="156"/>
      <c r="FF10" s="156"/>
      <c r="FG10" s="156"/>
      <c r="FH10" s="156"/>
      <c r="FI10" s="156"/>
      <c r="FJ10" s="162"/>
      <c r="FK10" s="156"/>
      <c r="FL10" s="156"/>
      <c r="FM10" s="156"/>
      <c r="FN10" s="156"/>
      <c r="FO10" s="156"/>
      <c r="FP10" s="156"/>
      <c r="FQ10" s="156"/>
      <c r="FR10" s="156"/>
      <c r="FS10" s="156"/>
      <c r="FT10" s="157" t="s">
        <v>24</v>
      </c>
      <c r="FU10" s="157">
        <v>3</v>
      </c>
      <c r="FV10" s="157">
        <v>3</v>
      </c>
      <c r="FW10" s="157">
        <v>0</v>
      </c>
      <c r="FX10" s="157">
        <v>0</v>
      </c>
      <c r="FY10" s="158">
        <f t="shared" si="17"/>
        <v>1</v>
      </c>
      <c r="FZ10" s="162">
        <f t="shared" si="18"/>
        <v>0</v>
      </c>
      <c r="GA10" s="156"/>
      <c r="GB10" s="157" t="s">
        <v>24</v>
      </c>
      <c r="GC10" s="157">
        <v>3</v>
      </c>
      <c r="GD10" s="157">
        <v>3</v>
      </c>
      <c r="GE10" s="157">
        <v>0</v>
      </c>
      <c r="GF10" s="157">
        <v>0</v>
      </c>
      <c r="GG10" s="158">
        <f t="shared" si="19"/>
        <v>1</v>
      </c>
      <c r="GH10" s="162">
        <f t="shared" si="20"/>
        <v>0</v>
      </c>
      <c r="GI10" s="156"/>
      <c r="GJ10" s="157" t="s">
        <v>24</v>
      </c>
      <c r="GK10" s="157">
        <v>3</v>
      </c>
      <c r="GL10" s="157">
        <v>3</v>
      </c>
      <c r="GM10" s="157">
        <v>0</v>
      </c>
      <c r="GN10" s="157">
        <v>0</v>
      </c>
      <c r="GO10" s="158">
        <f t="shared" si="21"/>
        <v>1</v>
      </c>
      <c r="GP10" s="162">
        <f t="shared" si="22"/>
        <v>0</v>
      </c>
      <c r="GQ10" s="156"/>
      <c r="GR10" s="157" t="s">
        <v>24</v>
      </c>
      <c r="GS10" s="157">
        <v>3</v>
      </c>
      <c r="GT10" s="157">
        <v>3</v>
      </c>
      <c r="GU10" s="157">
        <v>0</v>
      </c>
      <c r="GV10" s="157">
        <v>0</v>
      </c>
      <c r="GW10" s="158">
        <f t="shared" si="23"/>
        <v>1</v>
      </c>
      <c r="GX10" s="162">
        <f t="shared" si="24"/>
        <v>0</v>
      </c>
      <c r="GY10" s="156"/>
      <c r="GZ10" s="157" t="s">
        <v>24</v>
      </c>
      <c r="HA10" s="157">
        <v>3</v>
      </c>
      <c r="HB10" s="157">
        <v>3</v>
      </c>
      <c r="HC10" s="157">
        <v>0</v>
      </c>
      <c r="HD10" s="157">
        <v>0</v>
      </c>
      <c r="HE10" s="158">
        <f t="shared" si="25"/>
        <v>1</v>
      </c>
      <c r="HF10" s="162">
        <f t="shared" si="26"/>
        <v>0</v>
      </c>
      <c r="HH10" s="157" t="s">
        <v>24</v>
      </c>
      <c r="HI10" s="157">
        <v>3</v>
      </c>
      <c r="HJ10" s="157">
        <v>3</v>
      </c>
      <c r="HK10" s="157">
        <v>0</v>
      </c>
      <c r="HL10" s="157">
        <v>0</v>
      </c>
      <c r="HM10" s="158">
        <f t="shared" si="27"/>
        <v>1</v>
      </c>
      <c r="HN10" s="162">
        <f t="shared" si="28"/>
        <v>0</v>
      </c>
      <c r="HP10" s="157" t="s">
        <v>24</v>
      </c>
      <c r="HQ10" s="157">
        <v>3</v>
      </c>
      <c r="HR10" s="157">
        <v>3</v>
      </c>
      <c r="HS10" s="157">
        <v>0</v>
      </c>
      <c r="HT10" s="157">
        <v>0</v>
      </c>
      <c r="HU10" s="158">
        <f t="shared" si="29"/>
        <v>1</v>
      </c>
      <c r="HV10" s="162">
        <f t="shared" si="30"/>
        <v>0</v>
      </c>
      <c r="HX10" s="157" t="s">
        <v>24</v>
      </c>
      <c r="HY10" s="157">
        <v>3</v>
      </c>
      <c r="HZ10" s="157">
        <v>3</v>
      </c>
      <c r="IA10" s="157">
        <v>0</v>
      </c>
      <c r="IB10" s="157">
        <v>0</v>
      </c>
      <c r="IC10" s="158">
        <f t="shared" si="31"/>
        <v>1</v>
      </c>
      <c r="ID10" s="162">
        <f t="shared" si="32"/>
        <v>0</v>
      </c>
      <c r="IF10" s="157" t="s">
        <v>24</v>
      </c>
      <c r="IG10" s="157">
        <v>3</v>
      </c>
      <c r="IH10" s="157">
        <v>3</v>
      </c>
      <c r="II10" s="157">
        <v>0</v>
      </c>
      <c r="IJ10" s="157">
        <v>0</v>
      </c>
      <c r="IK10" s="158">
        <f t="shared" si="33"/>
        <v>1</v>
      </c>
      <c r="IL10" s="162">
        <f t="shared" si="34"/>
        <v>0</v>
      </c>
      <c r="IN10" s="157" t="s">
        <v>24</v>
      </c>
      <c r="IO10" s="157">
        <v>3</v>
      </c>
      <c r="IP10" s="157">
        <v>3</v>
      </c>
      <c r="IQ10" s="157">
        <v>0</v>
      </c>
      <c r="IR10" s="157">
        <v>0</v>
      </c>
      <c r="IS10" s="158">
        <f t="shared" si="35"/>
        <v>1</v>
      </c>
      <c r="IT10" s="162">
        <f t="shared" si="36"/>
        <v>0</v>
      </c>
      <c r="IV10" s="157" t="s">
        <v>24</v>
      </c>
      <c r="IW10" s="157">
        <v>3</v>
      </c>
      <c r="IX10" s="157">
        <v>3</v>
      </c>
      <c r="IY10" s="157">
        <v>0</v>
      </c>
      <c r="IZ10" s="157">
        <v>0</v>
      </c>
      <c r="JA10" s="158">
        <f t="shared" si="37"/>
        <v>1</v>
      </c>
      <c r="JB10" s="162">
        <f t="shared" si="38"/>
        <v>0</v>
      </c>
      <c r="JD10" s="157" t="s">
        <v>24</v>
      </c>
      <c r="JE10" s="157">
        <v>3</v>
      </c>
      <c r="JF10" s="157">
        <v>3</v>
      </c>
      <c r="JG10" s="157">
        <v>0</v>
      </c>
      <c r="JH10" s="157">
        <v>0</v>
      </c>
      <c r="JI10" s="158">
        <f t="shared" si="39"/>
        <v>1</v>
      </c>
      <c r="JJ10" s="162">
        <f t="shared" si="40"/>
        <v>0</v>
      </c>
      <c r="JL10" s="157" t="s">
        <v>24</v>
      </c>
      <c r="JM10" s="157">
        <v>3</v>
      </c>
      <c r="JN10" s="157">
        <v>3</v>
      </c>
      <c r="JO10" s="157">
        <v>0</v>
      </c>
      <c r="JP10" s="157">
        <v>0</v>
      </c>
      <c r="JQ10" s="158">
        <f t="shared" si="41"/>
        <v>1</v>
      </c>
      <c r="JR10" s="162">
        <f t="shared" si="42"/>
        <v>0</v>
      </c>
      <c r="JT10" s="157" t="s">
        <v>24</v>
      </c>
      <c r="JU10" s="157">
        <v>3</v>
      </c>
      <c r="JV10" s="157">
        <v>3</v>
      </c>
      <c r="JW10" s="157">
        <v>0</v>
      </c>
      <c r="JX10" s="157">
        <v>0</v>
      </c>
      <c r="JY10" s="158">
        <f t="shared" si="43"/>
        <v>1</v>
      </c>
      <c r="JZ10" s="162">
        <f t="shared" si="44"/>
        <v>0</v>
      </c>
      <c r="KB10" s="157" t="s">
        <v>24</v>
      </c>
      <c r="KC10" s="157">
        <v>3</v>
      </c>
      <c r="KD10" s="157">
        <v>3</v>
      </c>
      <c r="KE10" s="157">
        <v>0</v>
      </c>
      <c r="KF10" s="157">
        <v>0</v>
      </c>
      <c r="KG10" s="158">
        <f t="shared" si="45"/>
        <v>1</v>
      </c>
      <c r="KH10" s="162">
        <f t="shared" si="46"/>
        <v>0</v>
      </c>
      <c r="KJ10" s="157" t="s">
        <v>24</v>
      </c>
      <c r="KK10" s="157">
        <v>3</v>
      </c>
      <c r="KL10" s="157">
        <v>3</v>
      </c>
      <c r="KM10" s="157">
        <v>0</v>
      </c>
      <c r="KN10" s="157">
        <v>0</v>
      </c>
      <c r="KO10" s="158">
        <f t="shared" si="47"/>
        <v>1</v>
      </c>
      <c r="KP10" s="162">
        <f t="shared" si="48"/>
        <v>0</v>
      </c>
      <c r="KR10" s="157" t="s">
        <v>24</v>
      </c>
      <c r="KS10" s="157">
        <v>3</v>
      </c>
      <c r="KT10" s="157">
        <v>3</v>
      </c>
      <c r="KU10" s="157">
        <v>0</v>
      </c>
      <c r="KV10" s="157">
        <v>0</v>
      </c>
      <c r="KW10" s="158">
        <f t="shared" si="49"/>
        <v>1</v>
      </c>
      <c r="KX10" s="162">
        <f t="shared" si="50"/>
        <v>0</v>
      </c>
      <c r="KZ10" s="157" t="s">
        <v>24</v>
      </c>
      <c r="LA10" s="157">
        <v>3</v>
      </c>
      <c r="LB10" s="157">
        <v>3</v>
      </c>
      <c r="LC10" s="157">
        <v>0</v>
      </c>
      <c r="LD10" s="157">
        <v>0</v>
      </c>
      <c r="LE10" s="158">
        <f t="shared" si="51"/>
        <v>1</v>
      </c>
      <c r="LF10" s="162">
        <f t="shared" si="52"/>
        <v>0</v>
      </c>
      <c r="LH10" s="157" t="s">
        <v>24</v>
      </c>
      <c r="LI10" s="157">
        <v>3</v>
      </c>
      <c r="LJ10" s="157">
        <v>3</v>
      </c>
      <c r="LK10" s="157">
        <v>0</v>
      </c>
      <c r="LL10" s="157">
        <v>0</v>
      </c>
      <c r="LM10" s="158">
        <f t="shared" si="53"/>
        <v>1</v>
      </c>
      <c r="LN10" s="162">
        <f t="shared" si="54"/>
        <v>0</v>
      </c>
      <c r="LP10" s="157" t="s">
        <v>24</v>
      </c>
      <c r="LQ10" s="157">
        <v>3</v>
      </c>
      <c r="LR10" s="157">
        <v>3</v>
      </c>
      <c r="LS10" s="157">
        <v>0</v>
      </c>
      <c r="LT10" s="157">
        <v>0</v>
      </c>
      <c r="LU10" s="158">
        <f t="shared" si="55"/>
        <v>1</v>
      </c>
      <c r="LV10" s="162">
        <f t="shared" si="56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57"/>
        <v>1</v>
      </c>
      <c r="MD10" s="162">
        <f t="shared" si="58"/>
        <v>0</v>
      </c>
      <c r="MN10" s="157" t="s">
        <v>24</v>
      </c>
      <c r="MO10" s="157">
        <v>3</v>
      </c>
      <c r="MP10" s="157">
        <v>3</v>
      </c>
      <c r="MQ10" s="157">
        <v>0</v>
      </c>
      <c r="MR10" s="157">
        <v>0</v>
      </c>
      <c r="MS10" s="158">
        <f t="shared" si="59"/>
        <v>1</v>
      </c>
      <c r="MT10" s="162">
        <f t="shared" si="60"/>
        <v>0</v>
      </c>
      <c r="MV10" s="157" t="s">
        <v>24</v>
      </c>
      <c r="MW10" s="157">
        <v>3</v>
      </c>
      <c r="MX10" s="157">
        <v>3</v>
      </c>
      <c r="MY10" s="157">
        <v>0</v>
      </c>
      <c r="MZ10" s="157">
        <v>0</v>
      </c>
      <c r="NA10" s="158">
        <f t="shared" si="61"/>
        <v>1</v>
      </c>
      <c r="NB10" s="162">
        <f t="shared" si="62"/>
        <v>0</v>
      </c>
      <c r="ND10" s="157" t="s">
        <v>24</v>
      </c>
      <c r="NE10" s="157">
        <v>3</v>
      </c>
      <c r="NF10" s="157">
        <v>0</v>
      </c>
      <c r="NG10" s="157">
        <v>0</v>
      </c>
      <c r="NH10" s="157">
        <v>3</v>
      </c>
      <c r="NI10" s="158">
        <v>0</v>
      </c>
      <c r="NJ10" s="162"/>
    </row>
    <row r="11" spans="1:374">
      <c r="A11" s="65" t="s">
        <v>25</v>
      </c>
      <c r="B11" s="2">
        <v>847</v>
      </c>
      <c r="C11" s="2">
        <v>836</v>
      </c>
      <c r="D11" s="2">
        <v>11</v>
      </c>
      <c r="E11" s="2">
        <v>0</v>
      </c>
      <c r="F11" s="4">
        <f>C11/B11</f>
        <v>0.98701298701298701</v>
      </c>
      <c r="H11" s="65" t="s">
        <v>25</v>
      </c>
      <c r="I11" s="2">
        <v>847</v>
      </c>
      <c r="J11" s="2">
        <v>836</v>
      </c>
      <c r="K11" s="2">
        <v>11</v>
      </c>
      <c r="L11" s="2">
        <v>0</v>
      </c>
      <c r="M11" s="4">
        <f>J11/I11</f>
        <v>0.98701298701298701</v>
      </c>
      <c r="N11" s="108">
        <f t="shared" si="0"/>
        <v>0</v>
      </c>
      <c r="P11" s="65" t="s">
        <v>25</v>
      </c>
      <c r="Q11" s="2">
        <v>847</v>
      </c>
      <c r="R11" s="2">
        <v>836</v>
      </c>
      <c r="S11" s="2">
        <v>11</v>
      </c>
      <c r="T11" s="2">
        <v>0</v>
      </c>
      <c r="U11" s="4">
        <f>R11/Q11</f>
        <v>0.98701298701298701</v>
      </c>
      <c r="V11" s="108">
        <f t="shared" si="1"/>
        <v>0</v>
      </c>
      <c r="X11" s="65" t="s">
        <v>25</v>
      </c>
      <c r="Y11" s="2">
        <v>847</v>
      </c>
      <c r="Z11" s="2">
        <v>836</v>
      </c>
      <c r="AA11" s="2">
        <v>11</v>
      </c>
      <c r="AB11" s="2">
        <v>0</v>
      </c>
      <c r="AC11" s="4">
        <f>Z11/Y11</f>
        <v>0.98701298701298701</v>
      </c>
      <c r="AD11" s="108">
        <f t="shared" si="2"/>
        <v>0</v>
      </c>
      <c r="AF11" s="65" t="s">
        <v>25</v>
      </c>
      <c r="AG11" s="2">
        <v>847</v>
      </c>
      <c r="AH11" s="2">
        <v>836</v>
      </c>
      <c r="AI11" s="2">
        <v>11</v>
      </c>
      <c r="AJ11" s="2">
        <v>0</v>
      </c>
      <c r="AK11" s="4">
        <f>AH11/AG11</f>
        <v>0.98701298701298701</v>
      </c>
      <c r="AL11" s="108">
        <f t="shared" si="3"/>
        <v>0</v>
      </c>
      <c r="AN11" s="114" t="s">
        <v>25</v>
      </c>
      <c r="AO11" s="2">
        <v>847</v>
      </c>
      <c r="AP11" s="2">
        <v>836</v>
      </c>
      <c r="AQ11" s="2">
        <v>11</v>
      </c>
      <c r="AR11" s="2">
        <v>0</v>
      </c>
      <c r="AS11" s="4">
        <f>AP11/AO11</f>
        <v>0.98701298701298701</v>
      </c>
      <c r="AT11" s="108">
        <f t="shared" si="4"/>
        <v>0</v>
      </c>
      <c r="AV11" s="114" t="s">
        <v>25</v>
      </c>
      <c r="AW11" s="2">
        <v>847</v>
      </c>
      <c r="AX11" s="2">
        <v>836</v>
      </c>
      <c r="AY11" s="2">
        <v>11</v>
      </c>
      <c r="AZ11" s="2">
        <v>0</v>
      </c>
      <c r="BA11" s="4">
        <f>AX11/AW11</f>
        <v>0.98701298701298701</v>
      </c>
      <c r="BB11" s="108">
        <f t="shared" si="5"/>
        <v>0</v>
      </c>
      <c r="BD11" s="114" t="s">
        <v>25</v>
      </c>
      <c r="BE11" s="2">
        <v>847</v>
      </c>
      <c r="BF11" s="2">
        <v>836</v>
      </c>
      <c r="BG11" s="2">
        <v>11</v>
      </c>
      <c r="BH11" s="2">
        <v>0</v>
      </c>
      <c r="BI11" s="4">
        <v>0.99</v>
      </c>
      <c r="BJ11" s="108">
        <f t="shared" si="6"/>
        <v>2.9870129870129825E-3</v>
      </c>
      <c r="BL11" s="114" t="s">
        <v>25</v>
      </c>
      <c r="BM11" s="2">
        <v>847</v>
      </c>
      <c r="BN11" s="2">
        <v>836</v>
      </c>
      <c r="BO11" s="2">
        <v>11</v>
      </c>
      <c r="BP11" s="2">
        <v>0</v>
      </c>
      <c r="BQ11" s="4">
        <v>0.99</v>
      </c>
      <c r="BR11" s="108">
        <f t="shared" si="8"/>
        <v>0</v>
      </c>
      <c r="BT11" s="164" t="s">
        <v>25</v>
      </c>
      <c r="BU11" s="157">
        <v>847</v>
      </c>
      <c r="BV11" s="157">
        <v>836</v>
      </c>
      <c r="BW11" s="157">
        <v>11</v>
      </c>
      <c r="BX11" s="157">
        <v>0</v>
      </c>
      <c r="BY11" s="158">
        <v>0.99</v>
      </c>
      <c r="BZ11" s="158">
        <v>0</v>
      </c>
      <c r="CA11" s="156"/>
      <c r="CB11" s="163" t="s">
        <v>25</v>
      </c>
      <c r="CC11" s="157">
        <v>847</v>
      </c>
      <c r="CD11" s="157">
        <v>836</v>
      </c>
      <c r="CE11" s="159">
        <v>11</v>
      </c>
      <c r="CF11" s="157">
        <v>0</v>
      </c>
      <c r="CG11" s="158">
        <v>0.98701298701298701</v>
      </c>
      <c r="CH11" s="158">
        <v>-2.9870129870129825E-3</v>
      </c>
      <c r="CI11" s="157"/>
      <c r="CJ11" s="163" t="s">
        <v>25</v>
      </c>
      <c r="CK11" s="157">
        <v>847</v>
      </c>
      <c r="CL11" s="157">
        <v>836</v>
      </c>
      <c r="CM11" s="159">
        <v>11</v>
      </c>
      <c r="CN11" s="157">
        <v>0</v>
      </c>
      <c r="CO11" s="158">
        <f>CL11/CK11</f>
        <v>0.98701298701298701</v>
      </c>
      <c r="CP11" s="162">
        <f t="shared" si="9"/>
        <v>0</v>
      </c>
      <c r="CQ11" s="156"/>
      <c r="CR11" s="163" t="s">
        <v>25</v>
      </c>
      <c r="CS11" s="157">
        <v>847</v>
      </c>
      <c r="CT11" s="157">
        <v>836</v>
      </c>
      <c r="CU11" s="159">
        <v>11</v>
      </c>
      <c r="CV11" s="157">
        <v>0</v>
      </c>
      <c r="CW11" s="158">
        <f>CT11/CS11</f>
        <v>0.98701298701298701</v>
      </c>
      <c r="CX11" s="158">
        <f t="shared" si="10"/>
        <v>0</v>
      </c>
      <c r="CY11" s="157"/>
      <c r="CZ11" s="163" t="s">
        <v>25</v>
      </c>
      <c r="DA11" s="157">
        <v>847</v>
      </c>
      <c r="DB11" s="157">
        <v>836</v>
      </c>
      <c r="DC11" s="159">
        <v>11</v>
      </c>
      <c r="DD11" s="157">
        <v>0</v>
      </c>
      <c r="DE11" s="158">
        <f>DB11/DA11</f>
        <v>0.98701298701298701</v>
      </c>
      <c r="DF11" s="158">
        <f t="shared" si="11"/>
        <v>0</v>
      </c>
      <c r="DG11" s="157"/>
      <c r="DH11" s="163" t="s">
        <v>25</v>
      </c>
      <c r="DI11" s="157">
        <v>847</v>
      </c>
      <c r="DJ11" s="157">
        <v>836</v>
      </c>
      <c r="DK11" s="159">
        <v>11</v>
      </c>
      <c r="DL11" s="157">
        <v>0</v>
      </c>
      <c r="DM11" s="158">
        <f>DJ11/DI11</f>
        <v>0.98701298701298701</v>
      </c>
      <c r="DN11" s="158">
        <f t="shared" si="12"/>
        <v>0</v>
      </c>
      <c r="DO11" s="157"/>
      <c r="DP11" s="163" t="s">
        <v>25</v>
      </c>
      <c r="DQ11" s="157">
        <v>847</v>
      </c>
      <c r="DR11" s="157">
        <v>836</v>
      </c>
      <c r="DS11" s="159">
        <v>11</v>
      </c>
      <c r="DT11" s="157">
        <v>0</v>
      </c>
      <c r="DU11" s="162">
        <f>DR11/DQ11</f>
        <v>0.98701298701298701</v>
      </c>
      <c r="DV11" s="162">
        <f t="shared" si="13"/>
        <v>0</v>
      </c>
      <c r="DW11" s="156"/>
      <c r="DX11" s="163" t="s">
        <v>25</v>
      </c>
      <c r="DY11" s="157">
        <v>847</v>
      </c>
      <c r="DZ11" s="157">
        <v>836</v>
      </c>
      <c r="EA11" s="159">
        <v>11</v>
      </c>
      <c r="EB11" s="157">
        <v>0</v>
      </c>
      <c r="EC11" s="162">
        <f t="shared" ref="EC11:EC12" si="64">DZ11/DY11</f>
        <v>0.98701298701298701</v>
      </c>
      <c r="ED11" s="162">
        <f t="shared" si="14"/>
        <v>0</v>
      </c>
      <c r="EE11" s="156"/>
      <c r="EF11" s="163" t="s">
        <v>25</v>
      </c>
      <c r="EG11" s="156">
        <v>2559</v>
      </c>
      <c r="EH11" s="156">
        <v>2508</v>
      </c>
      <c r="EI11" s="156">
        <v>33</v>
      </c>
      <c r="EJ11" s="156">
        <v>18</v>
      </c>
      <c r="EK11" s="162">
        <v>0.98</v>
      </c>
      <c r="EL11" s="162">
        <f t="shared" si="15"/>
        <v>-7.0129870129870264E-3</v>
      </c>
      <c r="EM11" s="156"/>
      <c r="EN11" s="163" t="s">
        <v>25</v>
      </c>
      <c r="EO11" s="157">
        <v>847</v>
      </c>
      <c r="EP11" s="157">
        <v>836</v>
      </c>
      <c r="EQ11" s="159">
        <v>11</v>
      </c>
      <c r="ER11" s="157">
        <v>0</v>
      </c>
      <c r="ES11" s="162">
        <f t="shared" ref="ES11:ES12" si="65">EP11/EO11</f>
        <v>0.98701298701298701</v>
      </c>
      <c r="ET11" s="162">
        <f t="shared" si="16"/>
        <v>7.0129870129870264E-3</v>
      </c>
      <c r="EU11" s="156"/>
      <c r="EV11" s="156"/>
      <c r="EW11" s="156"/>
      <c r="EX11" s="156"/>
      <c r="EY11" s="156"/>
      <c r="EZ11" s="156"/>
      <c r="FA11" s="156"/>
      <c r="FB11" s="156"/>
      <c r="FC11" s="162"/>
      <c r="FD11" s="156"/>
      <c r="FE11" s="156"/>
      <c r="FF11" s="156"/>
      <c r="FG11" s="156"/>
      <c r="FH11" s="156"/>
      <c r="FI11" s="156"/>
      <c r="FJ11" s="162"/>
      <c r="FK11" s="156"/>
      <c r="FL11" s="156"/>
      <c r="FM11" s="156"/>
      <c r="FN11" s="156"/>
      <c r="FO11" s="156"/>
      <c r="FP11" s="156"/>
      <c r="FQ11" s="156"/>
      <c r="FR11" s="156"/>
      <c r="FS11" s="156"/>
      <c r="FT11" s="163" t="s">
        <v>25</v>
      </c>
      <c r="FU11" s="157">
        <v>847</v>
      </c>
      <c r="FV11" s="157">
        <v>836</v>
      </c>
      <c r="FW11" s="159">
        <v>11</v>
      </c>
      <c r="FX11" s="157">
        <v>0</v>
      </c>
      <c r="FY11" s="158">
        <f t="shared" si="17"/>
        <v>0.98701298701298701</v>
      </c>
      <c r="FZ11" s="162">
        <f t="shared" si="18"/>
        <v>0</v>
      </c>
      <c r="GA11" s="156"/>
      <c r="GB11" s="163" t="s">
        <v>25</v>
      </c>
      <c r="GC11" s="157">
        <v>847</v>
      </c>
      <c r="GD11" s="157">
        <v>836</v>
      </c>
      <c r="GE11" s="159">
        <v>11</v>
      </c>
      <c r="GF11" s="157">
        <v>0</v>
      </c>
      <c r="GG11" s="158">
        <f t="shared" si="19"/>
        <v>0.98701298701298701</v>
      </c>
      <c r="GH11" s="162">
        <f t="shared" si="20"/>
        <v>0</v>
      </c>
      <c r="GI11" s="156"/>
      <c r="GJ11" s="163" t="s">
        <v>25</v>
      </c>
      <c r="GK11" s="157">
        <v>847</v>
      </c>
      <c r="GL11" s="157">
        <v>836</v>
      </c>
      <c r="GM11" s="159">
        <v>11</v>
      </c>
      <c r="GN11" s="157">
        <v>0</v>
      </c>
      <c r="GO11" s="158">
        <f t="shared" si="21"/>
        <v>0.98701298701298701</v>
      </c>
      <c r="GP11" s="162">
        <f t="shared" si="22"/>
        <v>0</v>
      </c>
      <c r="GQ11" s="156"/>
      <c r="GR11" s="163" t="s">
        <v>25</v>
      </c>
      <c r="GS11" s="157">
        <v>847</v>
      </c>
      <c r="GT11" s="157">
        <v>836</v>
      </c>
      <c r="GU11" s="159">
        <v>11</v>
      </c>
      <c r="GV11" s="157">
        <v>0</v>
      </c>
      <c r="GW11" s="158">
        <f t="shared" si="23"/>
        <v>0.98701298701298701</v>
      </c>
      <c r="GX11" s="162">
        <f t="shared" si="24"/>
        <v>0</v>
      </c>
      <c r="GY11" s="156"/>
      <c r="GZ11" s="163" t="s">
        <v>25</v>
      </c>
      <c r="HA11" s="157">
        <v>847</v>
      </c>
      <c r="HB11" s="157">
        <v>836</v>
      </c>
      <c r="HC11" s="159">
        <v>11</v>
      </c>
      <c r="HD11" s="157">
        <v>0</v>
      </c>
      <c r="HE11" s="158">
        <f t="shared" si="25"/>
        <v>0.98701298701298701</v>
      </c>
      <c r="HF11" s="162">
        <f t="shared" si="26"/>
        <v>0</v>
      </c>
      <c r="HH11" s="163" t="s">
        <v>25</v>
      </c>
      <c r="HI11" s="157">
        <v>847</v>
      </c>
      <c r="HJ11" s="157">
        <v>836</v>
      </c>
      <c r="HK11" s="157">
        <v>11</v>
      </c>
      <c r="HL11" s="157">
        <v>0</v>
      </c>
      <c r="HM11" s="158">
        <f t="shared" si="27"/>
        <v>0.98701298701298701</v>
      </c>
      <c r="HN11" s="162">
        <f t="shared" si="28"/>
        <v>0</v>
      </c>
      <c r="HP11" s="163" t="s">
        <v>25</v>
      </c>
      <c r="HQ11" s="157">
        <v>847</v>
      </c>
      <c r="HR11" s="157">
        <v>836</v>
      </c>
      <c r="HS11" s="157">
        <v>11</v>
      </c>
      <c r="HT11" s="157">
        <v>0</v>
      </c>
      <c r="HU11" s="158">
        <f t="shared" si="29"/>
        <v>0.98701298701298701</v>
      </c>
      <c r="HV11" s="162">
        <f t="shared" si="30"/>
        <v>0</v>
      </c>
      <c r="HX11" s="163" t="s">
        <v>25</v>
      </c>
      <c r="HY11" s="157">
        <v>847</v>
      </c>
      <c r="HZ11" s="157">
        <v>836</v>
      </c>
      <c r="IA11" s="157">
        <v>11</v>
      </c>
      <c r="IB11" s="157">
        <v>0</v>
      </c>
      <c r="IC11" s="158">
        <f t="shared" si="31"/>
        <v>0.98701298701298701</v>
      </c>
      <c r="ID11" s="162">
        <f t="shared" si="32"/>
        <v>0</v>
      </c>
      <c r="IF11" s="163" t="s">
        <v>25</v>
      </c>
      <c r="IG11" s="157">
        <v>847</v>
      </c>
      <c r="IH11" s="157">
        <v>836</v>
      </c>
      <c r="II11" s="157">
        <v>11</v>
      </c>
      <c r="IJ11" s="157">
        <v>0</v>
      </c>
      <c r="IK11" s="158">
        <f t="shared" si="33"/>
        <v>0.98701298701298701</v>
      </c>
      <c r="IL11" s="162">
        <f t="shared" si="34"/>
        <v>0</v>
      </c>
      <c r="IN11" s="163" t="s">
        <v>25</v>
      </c>
      <c r="IO11" s="157">
        <v>847</v>
      </c>
      <c r="IP11" s="157">
        <v>836</v>
      </c>
      <c r="IQ11" s="157">
        <v>11</v>
      </c>
      <c r="IR11" s="157">
        <v>0</v>
      </c>
      <c r="IS11" s="158">
        <f t="shared" si="35"/>
        <v>0.98701298701298701</v>
      </c>
      <c r="IT11" s="162">
        <f t="shared" si="36"/>
        <v>0</v>
      </c>
      <c r="IV11" s="163" t="s">
        <v>25</v>
      </c>
      <c r="IW11" s="157">
        <v>847</v>
      </c>
      <c r="IX11" s="157">
        <v>836</v>
      </c>
      <c r="IY11" s="157">
        <v>11</v>
      </c>
      <c r="IZ11" s="157">
        <v>0</v>
      </c>
      <c r="JA11" s="158">
        <f t="shared" si="37"/>
        <v>0.98701298701298701</v>
      </c>
      <c r="JB11" s="162">
        <f t="shared" si="38"/>
        <v>0</v>
      </c>
      <c r="JD11" s="173" t="s">
        <v>25</v>
      </c>
      <c r="JE11" s="157">
        <v>847</v>
      </c>
      <c r="JF11" s="157">
        <v>836</v>
      </c>
      <c r="JG11" s="157">
        <v>11</v>
      </c>
      <c r="JH11" s="157">
        <v>0</v>
      </c>
      <c r="JI11" s="158">
        <f t="shared" si="39"/>
        <v>0.98701298701298701</v>
      </c>
      <c r="JJ11" s="162">
        <f t="shared" si="40"/>
        <v>0</v>
      </c>
      <c r="JL11" s="173" t="s">
        <v>25</v>
      </c>
      <c r="JM11" s="157">
        <v>847</v>
      </c>
      <c r="JN11" s="157">
        <v>836</v>
      </c>
      <c r="JO11" s="157">
        <v>11</v>
      </c>
      <c r="JP11" s="157">
        <v>0</v>
      </c>
      <c r="JQ11" s="158">
        <f t="shared" si="41"/>
        <v>0.98701298701298701</v>
      </c>
      <c r="JR11" s="162">
        <f t="shared" si="42"/>
        <v>0</v>
      </c>
      <c r="JT11" s="173" t="s">
        <v>25</v>
      </c>
      <c r="JU11" s="157">
        <v>847</v>
      </c>
      <c r="JV11" s="157">
        <v>836</v>
      </c>
      <c r="JW11" s="157">
        <v>11</v>
      </c>
      <c r="JX11" s="157">
        <v>0</v>
      </c>
      <c r="JY11" s="158">
        <f t="shared" si="43"/>
        <v>0.98701298701298701</v>
      </c>
      <c r="JZ11" s="162">
        <f t="shared" si="44"/>
        <v>0</v>
      </c>
      <c r="KB11" s="173" t="s">
        <v>25</v>
      </c>
      <c r="KC11" s="157">
        <v>857</v>
      </c>
      <c r="KD11" s="157">
        <v>846</v>
      </c>
      <c r="KE11" s="157">
        <v>11</v>
      </c>
      <c r="KF11" s="157">
        <v>0</v>
      </c>
      <c r="KG11" s="158">
        <f t="shared" si="45"/>
        <v>0.98716452742123684</v>
      </c>
      <c r="KH11" s="162">
        <f t="shared" si="46"/>
        <v>1.515404082498284E-4</v>
      </c>
      <c r="KJ11" s="173" t="s">
        <v>25</v>
      </c>
      <c r="KK11" s="157">
        <v>857</v>
      </c>
      <c r="KL11" s="157">
        <v>846</v>
      </c>
      <c r="KM11" s="157">
        <v>11</v>
      </c>
      <c r="KN11" s="157">
        <v>0</v>
      </c>
      <c r="KO11" s="158">
        <f t="shared" si="47"/>
        <v>0.98716452742123684</v>
      </c>
      <c r="KP11" s="162">
        <f t="shared" si="48"/>
        <v>0</v>
      </c>
      <c r="KR11" s="173" t="s">
        <v>25</v>
      </c>
      <c r="KS11" s="157">
        <v>857</v>
      </c>
      <c r="KT11" s="157">
        <v>846</v>
      </c>
      <c r="KU11" s="157">
        <v>11</v>
      </c>
      <c r="KV11" s="157">
        <v>0</v>
      </c>
      <c r="KW11" s="158">
        <f t="shared" si="49"/>
        <v>0.98716452742123684</v>
      </c>
      <c r="KX11" s="162">
        <f t="shared" si="50"/>
        <v>0</v>
      </c>
      <c r="KZ11" s="173" t="s">
        <v>25</v>
      </c>
      <c r="LA11" s="157">
        <v>857</v>
      </c>
      <c r="LB11" s="157">
        <v>846</v>
      </c>
      <c r="LC11" s="157">
        <v>11</v>
      </c>
      <c r="LD11" s="157">
        <v>0</v>
      </c>
      <c r="LE11" s="158">
        <f t="shared" si="51"/>
        <v>0.98716452742123684</v>
      </c>
      <c r="LF11" s="162">
        <f t="shared" si="52"/>
        <v>0</v>
      </c>
      <c r="LH11" s="173" t="s">
        <v>25</v>
      </c>
      <c r="LI11" s="157">
        <v>857</v>
      </c>
      <c r="LJ11" s="157">
        <v>846</v>
      </c>
      <c r="LK11" s="157">
        <v>11</v>
      </c>
      <c r="LL11" s="157">
        <v>0</v>
      </c>
      <c r="LM11" s="158">
        <f t="shared" si="53"/>
        <v>0.98716452742123684</v>
      </c>
      <c r="LN11" s="162">
        <f t="shared" si="54"/>
        <v>0</v>
      </c>
      <c r="LP11" s="173" t="s">
        <v>25</v>
      </c>
      <c r="LQ11" s="157">
        <v>857</v>
      </c>
      <c r="LR11" s="157">
        <v>846</v>
      </c>
      <c r="LS11" s="157">
        <v>11</v>
      </c>
      <c r="LT11" s="157">
        <v>0</v>
      </c>
      <c r="LU11" s="158">
        <f t="shared" si="55"/>
        <v>0.98716452742123684</v>
      </c>
      <c r="LV11" s="162">
        <f t="shared" si="56"/>
        <v>0</v>
      </c>
      <c r="LX11" s="173" t="s">
        <v>25</v>
      </c>
      <c r="LY11" s="159">
        <v>857</v>
      </c>
      <c r="LZ11" s="159">
        <v>757</v>
      </c>
      <c r="MA11" s="159">
        <v>98</v>
      </c>
      <c r="MB11" s="159">
        <v>2</v>
      </c>
      <c r="MC11" s="158">
        <f t="shared" si="57"/>
        <v>0.88331388564760793</v>
      </c>
      <c r="MD11" s="162">
        <f t="shared" si="58"/>
        <v>-0.1038506417736289</v>
      </c>
      <c r="MN11" s="173" t="s">
        <v>25</v>
      </c>
      <c r="MO11" s="159">
        <v>857</v>
      </c>
      <c r="MP11" s="159">
        <v>757</v>
      </c>
      <c r="MQ11" s="159">
        <v>98</v>
      </c>
      <c r="MR11" s="159">
        <v>2</v>
      </c>
      <c r="MS11" s="158">
        <f t="shared" si="59"/>
        <v>0.88331388564760793</v>
      </c>
      <c r="MT11" s="162">
        <f t="shared" si="60"/>
        <v>0</v>
      </c>
      <c r="MV11" s="173" t="s">
        <v>25</v>
      </c>
      <c r="MW11" s="159">
        <v>857</v>
      </c>
      <c r="MX11" s="159">
        <v>757</v>
      </c>
      <c r="MY11" s="159">
        <v>98</v>
      </c>
      <c r="MZ11" s="159">
        <v>2</v>
      </c>
      <c r="NA11" s="158">
        <f t="shared" si="61"/>
        <v>0.88331388564760793</v>
      </c>
      <c r="NB11" s="162">
        <f t="shared" si="62"/>
        <v>0</v>
      </c>
      <c r="ND11" s="173" t="s">
        <v>25</v>
      </c>
      <c r="NE11" s="159">
        <v>863</v>
      </c>
      <c r="NF11" s="159">
        <v>0</v>
      </c>
      <c r="NG11" s="159">
        <v>0</v>
      </c>
      <c r="NH11" s="159">
        <v>863</v>
      </c>
      <c r="NI11" s="158">
        <v>0</v>
      </c>
      <c r="NJ11" s="162"/>
    </row>
    <row r="12" spans="1:374">
      <c r="A12" s="65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H12" s="65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f>J12/I12</f>
        <v>1</v>
      </c>
      <c r="N12" s="108">
        <f t="shared" si="0"/>
        <v>0</v>
      </c>
      <c r="P12" s="65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f>R12/Q12</f>
        <v>1</v>
      </c>
      <c r="V12" s="108">
        <f t="shared" si="1"/>
        <v>0</v>
      </c>
      <c r="X12" s="65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f>Z12/Y12</f>
        <v>1</v>
      </c>
      <c r="AD12" s="108">
        <f t="shared" si="2"/>
        <v>0</v>
      </c>
      <c r="AF12" s="65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f>AH12/AG12</f>
        <v>1</v>
      </c>
      <c r="AL12" s="108">
        <f t="shared" si="3"/>
        <v>0</v>
      </c>
      <c r="AN12" s="114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f>AP12/AO12</f>
        <v>1</v>
      </c>
      <c r="AT12" s="108">
        <f t="shared" si="4"/>
        <v>0</v>
      </c>
      <c r="AV12" s="114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f>AX12/AW12</f>
        <v>1</v>
      </c>
      <c r="BB12" s="108">
        <f t="shared" si="5"/>
        <v>0</v>
      </c>
      <c r="BD12" s="114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108">
        <f t="shared" si="6"/>
        <v>0</v>
      </c>
      <c r="BL12" s="114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108">
        <f t="shared" si="8"/>
        <v>0</v>
      </c>
      <c r="BT12" s="164" t="s">
        <v>27</v>
      </c>
      <c r="BU12" s="157">
        <v>46</v>
      </c>
      <c r="BV12" s="157">
        <v>46</v>
      </c>
      <c r="BW12" s="157">
        <v>0</v>
      </c>
      <c r="BX12" s="157">
        <v>0</v>
      </c>
      <c r="BY12" s="158">
        <v>1</v>
      </c>
      <c r="BZ12" s="158">
        <v>0</v>
      </c>
      <c r="CA12" s="156"/>
      <c r="CB12" s="163" t="s">
        <v>27</v>
      </c>
      <c r="CC12" s="157">
        <v>46</v>
      </c>
      <c r="CD12" s="157">
        <v>46</v>
      </c>
      <c r="CE12" s="157">
        <v>0</v>
      </c>
      <c r="CF12" s="157">
        <v>0</v>
      </c>
      <c r="CG12" s="158">
        <v>1</v>
      </c>
      <c r="CH12" s="158">
        <v>0</v>
      </c>
      <c r="CI12" s="157"/>
      <c r="CJ12" s="163" t="s">
        <v>27</v>
      </c>
      <c r="CK12" s="157">
        <v>46</v>
      </c>
      <c r="CL12" s="157">
        <v>46</v>
      </c>
      <c r="CM12" s="157">
        <v>0</v>
      </c>
      <c r="CN12" s="157">
        <v>0</v>
      </c>
      <c r="CO12" s="158">
        <f>CL12/CK12</f>
        <v>1</v>
      </c>
      <c r="CP12" s="162">
        <f t="shared" si="9"/>
        <v>0</v>
      </c>
      <c r="CQ12" s="156"/>
      <c r="CR12" s="163" t="s">
        <v>27</v>
      </c>
      <c r="CS12" s="157">
        <v>46</v>
      </c>
      <c r="CT12" s="157">
        <v>46</v>
      </c>
      <c r="CU12" s="157">
        <v>0</v>
      </c>
      <c r="CV12" s="157">
        <v>0</v>
      </c>
      <c r="CW12" s="158">
        <f>CT12/CS12</f>
        <v>1</v>
      </c>
      <c r="CX12" s="158">
        <f t="shared" si="10"/>
        <v>0</v>
      </c>
      <c r="CY12" s="157"/>
      <c r="CZ12" s="163" t="s">
        <v>27</v>
      </c>
      <c r="DA12" s="157">
        <v>46</v>
      </c>
      <c r="DB12" s="157">
        <v>46</v>
      </c>
      <c r="DC12" s="157">
        <v>0</v>
      </c>
      <c r="DD12" s="157">
        <v>0</v>
      </c>
      <c r="DE12" s="158">
        <f>DB12/DA12</f>
        <v>1</v>
      </c>
      <c r="DF12" s="158">
        <f t="shared" si="11"/>
        <v>0</v>
      </c>
      <c r="DG12" s="157"/>
      <c r="DH12" s="163" t="s">
        <v>27</v>
      </c>
      <c r="DI12" s="157">
        <v>46</v>
      </c>
      <c r="DJ12" s="157">
        <v>46</v>
      </c>
      <c r="DK12" s="157">
        <v>0</v>
      </c>
      <c r="DL12" s="157">
        <v>0</v>
      </c>
      <c r="DM12" s="158">
        <f>DJ12/DI12</f>
        <v>1</v>
      </c>
      <c r="DN12" s="158">
        <f t="shared" si="12"/>
        <v>0</v>
      </c>
      <c r="DO12" s="157"/>
      <c r="DP12" s="163" t="s">
        <v>27</v>
      </c>
      <c r="DQ12" s="157">
        <v>46</v>
      </c>
      <c r="DR12" s="157">
        <v>46</v>
      </c>
      <c r="DS12" s="157">
        <v>0</v>
      </c>
      <c r="DT12" s="157">
        <v>0</v>
      </c>
      <c r="DU12" s="162">
        <f>DR12/DQ12</f>
        <v>1</v>
      </c>
      <c r="DV12" s="162">
        <f t="shared" si="13"/>
        <v>0</v>
      </c>
      <c r="DW12" s="156"/>
      <c r="DX12" s="163" t="s">
        <v>27</v>
      </c>
      <c r="DY12" s="157">
        <v>46</v>
      </c>
      <c r="DZ12" s="157">
        <v>46</v>
      </c>
      <c r="EA12" s="157">
        <v>0</v>
      </c>
      <c r="EB12" s="157">
        <v>0</v>
      </c>
      <c r="EC12" s="162">
        <f t="shared" si="64"/>
        <v>1</v>
      </c>
      <c r="ED12" s="162">
        <f t="shared" si="14"/>
        <v>0</v>
      </c>
      <c r="EE12" s="156"/>
      <c r="EF12" s="163" t="s">
        <v>27</v>
      </c>
      <c r="EG12" s="156">
        <v>183</v>
      </c>
      <c r="EH12" s="156">
        <v>138</v>
      </c>
      <c r="EI12" s="156">
        <v>0</v>
      </c>
      <c r="EJ12" s="156">
        <v>45</v>
      </c>
      <c r="EK12" s="162">
        <v>0.75</v>
      </c>
      <c r="EL12" s="162">
        <f t="shared" si="15"/>
        <v>-0.25</v>
      </c>
      <c r="EM12" s="156"/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62">
        <f t="shared" si="65"/>
        <v>1</v>
      </c>
      <c r="ET12" s="162">
        <f t="shared" si="16"/>
        <v>0.25</v>
      </c>
      <c r="EU12" s="156"/>
      <c r="EV12" s="156"/>
      <c r="EW12" s="156"/>
      <c r="EX12" s="156"/>
      <c r="EY12" s="156"/>
      <c r="EZ12" s="156"/>
      <c r="FA12" s="156"/>
      <c r="FB12" s="156"/>
      <c r="FC12" s="162"/>
      <c r="FD12" s="156"/>
      <c r="FE12" s="156"/>
      <c r="FF12" s="156"/>
      <c r="FG12" s="156"/>
      <c r="FH12" s="156"/>
      <c r="FI12" s="156"/>
      <c r="FJ12" s="162"/>
      <c r="FK12" s="156"/>
      <c r="FL12" s="156"/>
      <c r="FM12" s="156"/>
      <c r="FN12" s="156"/>
      <c r="FO12" s="156"/>
      <c r="FP12" s="156"/>
      <c r="FQ12" s="156"/>
      <c r="FR12" s="156"/>
      <c r="FS12" s="156"/>
      <c r="FT12" s="163" t="s">
        <v>27</v>
      </c>
      <c r="FU12" s="157">
        <v>46</v>
      </c>
      <c r="FV12" s="157">
        <v>46</v>
      </c>
      <c r="FW12" s="157">
        <v>0</v>
      </c>
      <c r="FX12" s="157">
        <v>0</v>
      </c>
      <c r="FY12" s="158">
        <f t="shared" si="17"/>
        <v>1</v>
      </c>
      <c r="FZ12" s="162">
        <f t="shared" si="18"/>
        <v>0</v>
      </c>
      <c r="GA12" s="156"/>
      <c r="GB12" s="163" t="s">
        <v>27</v>
      </c>
      <c r="GC12" s="157">
        <v>46</v>
      </c>
      <c r="GD12" s="157">
        <v>46</v>
      </c>
      <c r="GE12" s="157">
        <v>0</v>
      </c>
      <c r="GF12" s="157">
        <v>0</v>
      </c>
      <c r="GG12" s="158">
        <f t="shared" si="19"/>
        <v>1</v>
      </c>
      <c r="GH12" s="162">
        <f t="shared" si="20"/>
        <v>0</v>
      </c>
      <c r="GI12" s="156"/>
      <c r="GJ12" s="163" t="s">
        <v>27</v>
      </c>
      <c r="GK12" s="157">
        <v>46</v>
      </c>
      <c r="GL12" s="157">
        <v>46</v>
      </c>
      <c r="GM12" s="157">
        <v>0</v>
      </c>
      <c r="GN12" s="157">
        <v>0</v>
      </c>
      <c r="GO12" s="158">
        <f t="shared" si="21"/>
        <v>1</v>
      </c>
      <c r="GP12" s="162">
        <f t="shared" si="22"/>
        <v>0</v>
      </c>
      <c r="GQ12" s="156"/>
      <c r="GR12" s="163" t="s">
        <v>27</v>
      </c>
      <c r="GS12" s="157">
        <v>46</v>
      </c>
      <c r="GT12" s="157">
        <v>46</v>
      </c>
      <c r="GU12" s="157">
        <v>0</v>
      </c>
      <c r="GV12" s="157">
        <v>0</v>
      </c>
      <c r="GW12" s="158">
        <f t="shared" si="23"/>
        <v>1</v>
      </c>
      <c r="GX12" s="162">
        <f t="shared" si="24"/>
        <v>0</v>
      </c>
      <c r="GY12" s="156"/>
      <c r="GZ12" s="163" t="s">
        <v>27</v>
      </c>
      <c r="HA12" s="157">
        <v>46</v>
      </c>
      <c r="HB12" s="157">
        <v>46</v>
      </c>
      <c r="HC12" s="157">
        <v>0</v>
      </c>
      <c r="HD12" s="157">
        <v>0</v>
      </c>
      <c r="HE12" s="158">
        <f t="shared" si="25"/>
        <v>1</v>
      </c>
      <c r="HF12" s="162">
        <f t="shared" si="26"/>
        <v>0</v>
      </c>
      <c r="HH12" s="163" t="s">
        <v>27</v>
      </c>
      <c r="HI12" s="157">
        <v>46</v>
      </c>
      <c r="HJ12" s="157">
        <v>46</v>
      </c>
      <c r="HK12" s="157">
        <v>0</v>
      </c>
      <c r="HL12" s="157">
        <v>0</v>
      </c>
      <c r="HM12" s="158">
        <f t="shared" si="27"/>
        <v>1</v>
      </c>
      <c r="HN12" s="162">
        <f t="shared" si="28"/>
        <v>0</v>
      </c>
      <c r="HP12" s="163" t="s">
        <v>27</v>
      </c>
      <c r="HQ12" s="157">
        <v>46</v>
      </c>
      <c r="HR12" s="157">
        <v>46</v>
      </c>
      <c r="HS12" s="157">
        <v>0</v>
      </c>
      <c r="HT12" s="157">
        <v>0</v>
      </c>
      <c r="HU12" s="158">
        <f t="shared" si="29"/>
        <v>1</v>
      </c>
      <c r="HV12" s="162">
        <f t="shared" si="30"/>
        <v>0</v>
      </c>
      <c r="HX12" s="163" t="s">
        <v>27</v>
      </c>
      <c r="HY12" s="157">
        <v>46</v>
      </c>
      <c r="HZ12" s="157">
        <v>46</v>
      </c>
      <c r="IA12" s="157">
        <v>0</v>
      </c>
      <c r="IB12" s="157">
        <v>0</v>
      </c>
      <c r="IC12" s="158">
        <f t="shared" si="31"/>
        <v>1</v>
      </c>
      <c r="ID12" s="162">
        <f t="shared" si="32"/>
        <v>0</v>
      </c>
      <c r="IF12" s="163" t="s">
        <v>27</v>
      </c>
      <c r="IG12" s="157">
        <v>46</v>
      </c>
      <c r="IH12" s="157">
        <v>46</v>
      </c>
      <c r="II12" s="157">
        <v>0</v>
      </c>
      <c r="IJ12" s="157">
        <v>0</v>
      </c>
      <c r="IK12" s="158">
        <f t="shared" si="33"/>
        <v>1</v>
      </c>
      <c r="IL12" s="162">
        <f t="shared" si="34"/>
        <v>0</v>
      </c>
      <c r="IN12" s="163" t="s">
        <v>27</v>
      </c>
      <c r="IO12" s="157">
        <v>46</v>
      </c>
      <c r="IP12" s="157">
        <v>46</v>
      </c>
      <c r="IQ12" s="157">
        <v>0</v>
      </c>
      <c r="IR12" s="157">
        <v>0</v>
      </c>
      <c r="IS12" s="158">
        <f t="shared" si="35"/>
        <v>1</v>
      </c>
      <c r="IT12" s="162">
        <f t="shared" si="36"/>
        <v>0</v>
      </c>
      <c r="IV12" s="163" t="s">
        <v>27</v>
      </c>
      <c r="IW12" s="157">
        <v>46</v>
      </c>
      <c r="IX12" s="157">
        <v>46</v>
      </c>
      <c r="IY12" s="157">
        <v>0</v>
      </c>
      <c r="IZ12" s="157">
        <v>0</v>
      </c>
      <c r="JA12" s="158">
        <f t="shared" si="37"/>
        <v>1</v>
      </c>
      <c r="JB12" s="162">
        <f t="shared" si="38"/>
        <v>0</v>
      </c>
      <c r="JD12" s="163" t="s">
        <v>27</v>
      </c>
      <c r="JE12" s="157">
        <v>46</v>
      </c>
      <c r="JF12" s="157">
        <v>46</v>
      </c>
      <c r="JG12" s="157">
        <v>0</v>
      </c>
      <c r="JH12" s="157">
        <v>0</v>
      </c>
      <c r="JI12" s="158">
        <f t="shared" si="39"/>
        <v>1</v>
      </c>
      <c r="JJ12" s="162">
        <f t="shared" si="40"/>
        <v>0</v>
      </c>
      <c r="JL12" s="163" t="s">
        <v>27</v>
      </c>
      <c r="JM12" s="157">
        <v>46</v>
      </c>
      <c r="JN12" s="157">
        <v>46</v>
      </c>
      <c r="JO12" s="157">
        <v>0</v>
      </c>
      <c r="JP12" s="157">
        <v>0</v>
      </c>
      <c r="JQ12" s="158">
        <f t="shared" si="41"/>
        <v>1</v>
      </c>
      <c r="JR12" s="162">
        <f t="shared" si="42"/>
        <v>0</v>
      </c>
      <c r="JT12" s="163" t="s">
        <v>27</v>
      </c>
      <c r="JU12" s="157">
        <v>46</v>
      </c>
      <c r="JV12" s="157">
        <v>46</v>
      </c>
      <c r="JW12" s="157">
        <v>0</v>
      </c>
      <c r="JX12" s="157">
        <v>0</v>
      </c>
      <c r="JY12" s="158">
        <f t="shared" si="43"/>
        <v>1</v>
      </c>
      <c r="JZ12" s="162">
        <f t="shared" si="44"/>
        <v>0</v>
      </c>
      <c r="KB12" s="163" t="s">
        <v>27</v>
      </c>
      <c r="KC12" s="157">
        <v>46</v>
      </c>
      <c r="KD12" s="157">
        <v>46</v>
      </c>
      <c r="KE12" s="157">
        <v>0</v>
      </c>
      <c r="KF12" s="157">
        <v>0</v>
      </c>
      <c r="KG12" s="158">
        <f t="shared" si="45"/>
        <v>1</v>
      </c>
      <c r="KH12" s="162">
        <f t="shared" si="46"/>
        <v>0</v>
      </c>
      <c r="KJ12" s="163" t="s">
        <v>27</v>
      </c>
      <c r="KK12" s="157">
        <v>46</v>
      </c>
      <c r="KL12" s="157">
        <v>46</v>
      </c>
      <c r="KM12" s="157">
        <v>0</v>
      </c>
      <c r="KN12" s="157">
        <v>0</v>
      </c>
      <c r="KO12" s="158">
        <f t="shared" si="47"/>
        <v>1</v>
      </c>
      <c r="KP12" s="162">
        <f t="shared" si="48"/>
        <v>0</v>
      </c>
      <c r="KR12" s="163" t="s">
        <v>27</v>
      </c>
      <c r="KS12" s="157">
        <v>46</v>
      </c>
      <c r="KT12" s="157">
        <v>46</v>
      </c>
      <c r="KU12" s="157">
        <v>0</v>
      </c>
      <c r="KV12" s="157">
        <v>0</v>
      </c>
      <c r="KW12" s="158">
        <f t="shared" si="49"/>
        <v>1</v>
      </c>
      <c r="KX12" s="162">
        <f t="shared" si="50"/>
        <v>0</v>
      </c>
      <c r="KZ12" s="163" t="s">
        <v>27</v>
      </c>
      <c r="LA12" s="157">
        <v>46</v>
      </c>
      <c r="LB12" s="157">
        <v>46</v>
      </c>
      <c r="LC12" s="157">
        <v>0</v>
      </c>
      <c r="LD12" s="157">
        <v>0</v>
      </c>
      <c r="LE12" s="158">
        <f t="shared" si="51"/>
        <v>1</v>
      </c>
      <c r="LF12" s="162">
        <f t="shared" si="52"/>
        <v>0</v>
      </c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 t="shared" si="53"/>
        <v>1</v>
      </c>
      <c r="LN12" s="162">
        <f t="shared" si="54"/>
        <v>0</v>
      </c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f t="shared" si="55"/>
        <v>1</v>
      </c>
      <c r="LV12" s="162">
        <f t="shared" si="56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f t="shared" si="57"/>
        <v>1</v>
      </c>
      <c r="MD12" s="162">
        <f t="shared" si="58"/>
        <v>0</v>
      </c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 t="shared" si="59"/>
        <v>1</v>
      </c>
      <c r="MT12" s="162">
        <f t="shared" si="60"/>
        <v>0</v>
      </c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 t="shared" si="61"/>
        <v>1</v>
      </c>
      <c r="NB12" s="162">
        <f t="shared" si="62"/>
        <v>0</v>
      </c>
      <c r="ND12" s="163" t="s">
        <v>27</v>
      </c>
      <c r="NE12" s="157">
        <v>61</v>
      </c>
      <c r="NF12" s="157">
        <v>0</v>
      </c>
      <c r="NG12" s="157">
        <v>0</v>
      </c>
      <c r="NH12" s="157">
        <v>61</v>
      </c>
      <c r="NI12" s="158">
        <v>0</v>
      </c>
      <c r="NJ12" s="162"/>
    </row>
    <row r="13" spans="1:374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f t="shared" ref="F13:F73" si="66">C13/B13</f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f t="shared" si="63"/>
        <v>1</v>
      </c>
      <c r="N13" s="108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108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108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108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108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108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108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f t="shared" si="7"/>
        <v>1</v>
      </c>
      <c r="BR13" s="108">
        <f t="shared" si="8"/>
        <v>0</v>
      </c>
      <c r="BT13" s="157" t="s">
        <v>28</v>
      </c>
      <c r="BU13" s="157">
        <v>10</v>
      </c>
      <c r="BV13" s="157">
        <v>10</v>
      </c>
      <c r="BW13" s="157">
        <v>0</v>
      </c>
      <c r="BX13" s="157">
        <v>0</v>
      </c>
      <c r="BY13" s="158">
        <v>1</v>
      </c>
      <c r="BZ13" s="158">
        <v>0</v>
      </c>
      <c r="CA13" s="156"/>
      <c r="CB13" s="156" t="s">
        <v>28</v>
      </c>
      <c r="CC13" s="156">
        <v>10</v>
      </c>
      <c r="CD13" s="156">
        <v>10</v>
      </c>
      <c r="CE13" s="156">
        <v>0</v>
      </c>
      <c r="CF13" s="156">
        <v>0</v>
      </c>
      <c r="CG13" s="162">
        <v>1</v>
      </c>
      <c r="CH13" s="158">
        <v>0</v>
      </c>
      <c r="CI13" s="157"/>
      <c r="CJ13" s="156" t="s">
        <v>28</v>
      </c>
      <c r="CK13" s="156">
        <v>10</v>
      </c>
      <c r="CL13" s="156">
        <v>10</v>
      </c>
      <c r="CM13" s="156">
        <v>0</v>
      </c>
      <c r="CN13" s="156">
        <v>0</v>
      </c>
      <c r="CO13" s="162">
        <v>1</v>
      </c>
      <c r="CP13" s="162">
        <f t="shared" si="9"/>
        <v>0</v>
      </c>
      <c r="CQ13" s="156"/>
      <c r="CR13" s="156" t="s">
        <v>28</v>
      </c>
      <c r="CS13" s="156">
        <v>10</v>
      </c>
      <c r="CT13" s="156">
        <v>10</v>
      </c>
      <c r="CU13" s="156">
        <v>0</v>
      </c>
      <c r="CV13" s="156">
        <v>0</v>
      </c>
      <c r="CW13" s="162">
        <v>1</v>
      </c>
      <c r="CX13" s="158">
        <f t="shared" si="10"/>
        <v>0</v>
      </c>
      <c r="CY13" s="157"/>
      <c r="CZ13" s="156" t="s">
        <v>28</v>
      </c>
      <c r="DA13" s="156">
        <v>10</v>
      </c>
      <c r="DB13" s="156">
        <v>10</v>
      </c>
      <c r="DC13" s="156">
        <v>0</v>
      </c>
      <c r="DD13" s="156">
        <v>0</v>
      </c>
      <c r="DE13" s="162">
        <v>1</v>
      </c>
      <c r="DF13" s="158">
        <f t="shared" si="11"/>
        <v>0</v>
      </c>
      <c r="DG13" s="157"/>
      <c r="DH13" s="156" t="s">
        <v>28</v>
      </c>
      <c r="DI13" s="156">
        <v>10</v>
      </c>
      <c r="DJ13" s="156">
        <v>10</v>
      </c>
      <c r="DK13" s="156">
        <v>0</v>
      </c>
      <c r="DL13" s="156">
        <v>0</v>
      </c>
      <c r="DM13" s="162">
        <v>1</v>
      </c>
      <c r="DN13" s="158">
        <f t="shared" si="12"/>
        <v>0</v>
      </c>
      <c r="DO13" s="157"/>
      <c r="DP13" s="156" t="s">
        <v>28</v>
      </c>
      <c r="DQ13" s="156">
        <v>10</v>
      </c>
      <c r="DR13" s="156">
        <v>10</v>
      </c>
      <c r="DS13" s="156">
        <v>0</v>
      </c>
      <c r="DT13" s="156">
        <v>0</v>
      </c>
      <c r="DU13" s="162">
        <v>1</v>
      </c>
      <c r="DV13" s="162">
        <f t="shared" si="13"/>
        <v>0</v>
      </c>
      <c r="DW13" s="156"/>
      <c r="DX13" s="156" t="s">
        <v>28</v>
      </c>
      <c r="DY13" s="156">
        <v>10</v>
      </c>
      <c r="DZ13" s="156">
        <v>10</v>
      </c>
      <c r="EA13" s="156">
        <v>0</v>
      </c>
      <c r="EB13" s="156">
        <v>0</v>
      </c>
      <c r="EC13" s="162">
        <v>1</v>
      </c>
      <c r="ED13" s="162">
        <f t="shared" si="14"/>
        <v>0</v>
      </c>
      <c r="EE13" s="156"/>
      <c r="EF13" s="156" t="s">
        <v>28</v>
      </c>
      <c r="EG13" s="156">
        <v>10</v>
      </c>
      <c r="EH13" s="156">
        <v>10</v>
      </c>
      <c r="EI13" s="156">
        <v>0</v>
      </c>
      <c r="EJ13" s="156">
        <v>0</v>
      </c>
      <c r="EK13" s="162">
        <v>1</v>
      </c>
      <c r="EL13" s="162">
        <f t="shared" si="15"/>
        <v>0</v>
      </c>
      <c r="EM13" s="156"/>
      <c r="EN13" s="156" t="s">
        <v>28</v>
      </c>
      <c r="EO13" s="156">
        <v>10</v>
      </c>
      <c r="EP13" s="156">
        <v>10</v>
      </c>
      <c r="EQ13" s="156">
        <v>0</v>
      </c>
      <c r="ER13" s="156">
        <v>0</v>
      </c>
      <c r="ES13" s="162">
        <v>1</v>
      </c>
      <c r="ET13" s="162">
        <f t="shared" si="16"/>
        <v>0</v>
      </c>
      <c r="EU13" s="156"/>
      <c r="EV13" s="156"/>
      <c r="EW13" s="156"/>
      <c r="EX13" s="156"/>
      <c r="EY13" s="156"/>
      <c r="EZ13" s="156"/>
      <c r="FA13" s="156"/>
      <c r="FB13" s="156"/>
      <c r="FC13" s="162"/>
      <c r="FD13" s="156"/>
      <c r="FE13" s="156"/>
      <c r="FF13" s="156"/>
      <c r="FG13" s="156"/>
      <c r="FH13" s="156"/>
      <c r="FI13" s="156"/>
      <c r="FJ13" s="162"/>
      <c r="FK13" s="156"/>
      <c r="FL13" s="156"/>
      <c r="FM13" s="156"/>
      <c r="FN13" s="156"/>
      <c r="FO13" s="156"/>
      <c r="FP13" s="156"/>
      <c r="FQ13" s="156"/>
      <c r="FR13" s="156"/>
      <c r="FS13" s="156"/>
      <c r="FT13" s="157" t="s">
        <v>28</v>
      </c>
      <c r="FU13" s="157">
        <v>10</v>
      </c>
      <c r="FV13" s="157">
        <v>10</v>
      </c>
      <c r="FW13" s="157">
        <v>0</v>
      </c>
      <c r="FX13" s="157">
        <v>0</v>
      </c>
      <c r="FY13" s="158">
        <f t="shared" si="17"/>
        <v>1</v>
      </c>
      <c r="FZ13" s="162">
        <f t="shared" si="18"/>
        <v>0</v>
      </c>
      <c r="GA13" s="156"/>
      <c r="GB13" s="157" t="s">
        <v>28</v>
      </c>
      <c r="GC13" s="157">
        <v>10</v>
      </c>
      <c r="GD13" s="157">
        <v>10</v>
      </c>
      <c r="GE13" s="157">
        <v>0</v>
      </c>
      <c r="GF13" s="157">
        <v>0</v>
      </c>
      <c r="GG13" s="158">
        <f t="shared" si="19"/>
        <v>1</v>
      </c>
      <c r="GH13" s="162">
        <f t="shared" si="20"/>
        <v>0</v>
      </c>
      <c r="GI13" s="156"/>
      <c r="GJ13" s="157" t="s">
        <v>28</v>
      </c>
      <c r="GK13" s="157">
        <v>10</v>
      </c>
      <c r="GL13" s="157">
        <v>10</v>
      </c>
      <c r="GM13" s="157">
        <v>0</v>
      </c>
      <c r="GN13" s="157">
        <v>0</v>
      </c>
      <c r="GO13" s="158">
        <f t="shared" si="21"/>
        <v>1</v>
      </c>
      <c r="GP13" s="162">
        <f t="shared" si="22"/>
        <v>0</v>
      </c>
      <c r="GQ13" s="156"/>
      <c r="GR13" s="157" t="s">
        <v>28</v>
      </c>
      <c r="GS13" s="157">
        <v>10</v>
      </c>
      <c r="GT13" s="157">
        <v>10</v>
      </c>
      <c r="GU13" s="157">
        <v>0</v>
      </c>
      <c r="GV13" s="157">
        <v>0</v>
      </c>
      <c r="GW13" s="158">
        <f t="shared" si="23"/>
        <v>1</v>
      </c>
      <c r="GX13" s="162">
        <f t="shared" si="24"/>
        <v>0</v>
      </c>
      <c r="GY13" s="156"/>
      <c r="GZ13" s="157" t="s">
        <v>28</v>
      </c>
      <c r="HA13" s="157">
        <v>10</v>
      </c>
      <c r="HB13" s="157">
        <v>10</v>
      </c>
      <c r="HC13" s="157">
        <v>0</v>
      </c>
      <c r="HD13" s="157">
        <v>0</v>
      </c>
      <c r="HE13" s="158">
        <f t="shared" si="25"/>
        <v>1</v>
      </c>
      <c r="HF13" s="162">
        <f t="shared" si="26"/>
        <v>0</v>
      </c>
      <c r="HH13" s="157" t="s">
        <v>28</v>
      </c>
      <c r="HI13" s="157">
        <v>10</v>
      </c>
      <c r="HJ13" s="157">
        <v>10</v>
      </c>
      <c r="HK13" s="157">
        <v>0</v>
      </c>
      <c r="HL13" s="157">
        <v>0</v>
      </c>
      <c r="HM13" s="158">
        <f t="shared" si="27"/>
        <v>1</v>
      </c>
      <c r="HN13" s="162">
        <f t="shared" si="28"/>
        <v>0</v>
      </c>
      <c r="HP13" s="157" t="s">
        <v>28</v>
      </c>
      <c r="HQ13" s="157">
        <v>10</v>
      </c>
      <c r="HR13" s="157">
        <v>10</v>
      </c>
      <c r="HS13" s="157">
        <v>0</v>
      </c>
      <c r="HT13" s="157">
        <v>0</v>
      </c>
      <c r="HU13" s="158">
        <f t="shared" si="29"/>
        <v>1</v>
      </c>
      <c r="HV13" s="162">
        <f t="shared" si="30"/>
        <v>0</v>
      </c>
      <c r="HX13" s="157" t="s">
        <v>28</v>
      </c>
      <c r="HY13" s="157">
        <v>10</v>
      </c>
      <c r="HZ13" s="157">
        <v>10</v>
      </c>
      <c r="IA13" s="157">
        <v>0</v>
      </c>
      <c r="IB13" s="157">
        <v>0</v>
      </c>
      <c r="IC13" s="158">
        <f t="shared" si="31"/>
        <v>1</v>
      </c>
      <c r="ID13" s="162">
        <f t="shared" si="32"/>
        <v>0</v>
      </c>
      <c r="IF13" s="157" t="s">
        <v>28</v>
      </c>
      <c r="IG13" s="157">
        <v>10</v>
      </c>
      <c r="IH13" s="157">
        <v>10</v>
      </c>
      <c r="II13" s="157">
        <v>0</v>
      </c>
      <c r="IJ13" s="157">
        <v>0</v>
      </c>
      <c r="IK13" s="158">
        <f t="shared" si="33"/>
        <v>1</v>
      </c>
      <c r="IL13" s="162">
        <f t="shared" si="34"/>
        <v>0</v>
      </c>
      <c r="IN13" s="157" t="s">
        <v>28</v>
      </c>
      <c r="IO13" s="157">
        <v>10</v>
      </c>
      <c r="IP13" s="157">
        <v>10</v>
      </c>
      <c r="IQ13" s="157">
        <v>0</v>
      </c>
      <c r="IR13" s="157">
        <v>0</v>
      </c>
      <c r="IS13" s="158">
        <f t="shared" si="35"/>
        <v>1</v>
      </c>
      <c r="IT13" s="162">
        <f t="shared" si="36"/>
        <v>0</v>
      </c>
      <c r="IV13" s="157" t="s">
        <v>28</v>
      </c>
      <c r="IW13" s="157">
        <v>10</v>
      </c>
      <c r="IX13" s="157">
        <v>10</v>
      </c>
      <c r="IY13" s="157">
        <v>0</v>
      </c>
      <c r="IZ13" s="157">
        <v>0</v>
      </c>
      <c r="JA13" s="158">
        <f t="shared" si="37"/>
        <v>1</v>
      </c>
      <c r="JB13" s="162">
        <f t="shared" si="38"/>
        <v>0</v>
      </c>
      <c r="JD13" s="157" t="s">
        <v>28</v>
      </c>
      <c r="JE13" s="157">
        <v>10</v>
      </c>
      <c r="JF13" s="157">
        <v>10</v>
      </c>
      <c r="JG13" s="157">
        <v>0</v>
      </c>
      <c r="JH13" s="157">
        <v>0</v>
      </c>
      <c r="JI13" s="158">
        <f t="shared" si="39"/>
        <v>1</v>
      </c>
      <c r="JJ13" s="162">
        <f t="shared" si="40"/>
        <v>0</v>
      </c>
      <c r="JL13" s="157" t="s">
        <v>28</v>
      </c>
      <c r="JM13" s="157">
        <v>10</v>
      </c>
      <c r="JN13" s="157">
        <v>10</v>
      </c>
      <c r="JO13" s="157">
        <v>0</v>
      </c>
      <c r="JP13" s="157">
        <v>0</v>
      </c>
      <c r="JQ13" s="158">
        <f t="shared" si="41"/>
        <v>1</v>
      </c>
      <c r="JR13" s="162">
        <f t="shared" si="42"/>
        <v>0</v>
      </c>
      <c r="JT13" s="157" t="s">
        <v>28</v>
      </c>
      <c r="JU13" s="157">
        <v>10</v>
      </c>
      <c r="JV13" s="157">
        <v>10</v>
      </c>
      <c r="JW13" s="157">
        <v>0</v>
      </c>
      <c r="JX13" s="157">
        <v>0</v>
      </c>
      <c r="JY13" s="158">
        <f t="shared" si="43"/>
        <v>1</v>
      </c>
      <c r="JZ13" s="162">
        <f t="shared" si="44"/>
        <v>0</v>
      </c>
      <c r="KB13" s="157" t="s">
        <v>28</v>
      </c>
      <c r="KC13" s="157">
        <v>10</v>
      </c>
      <c r="KD13" s="157">
        <v>10</v>
      </c>
      <c r="KE13" s="157">
        <v>0</v>
      </c>
      <c r="KF13" s="157">
        <v>0</v>
      </c>
      <c r="KG13" s="158">
        <f t="shared" si="45"/>
        <v>1</v>
      </c>
      <c r="KH13" s="162">
        <f t="shared" si="46"/>
        <v>0</v>
      </c>
      <c r="KJ13" s="157" t="s">
        <v>28</v>
      </c>
      <c r="KK13" s="157">
        <v>10</v>
      </c>
      <c r="KL13" s="157">
        <v>10</v>
      </c>
      <c r="KM13" s="157">
        <v>0</v>
      </c>
      <c r="KN13" s="157">
        <v>0</v>
      </c>
      <c r="KO13" s="158">
        <f t="shared" si="47"/>
        <v>1</v>
      </c>
      <c r="KP13" s="162">
        <f t="shared" si="48"/>
        <v>0</v>
      </c>
      <c r="KR13" s="157" t="s">
        <v>28</v>
      </c>
      <c r="KS13" s="157">
        <v>10</v>
      </c>
      <c r="KT13" s="157">
        <v>10</v>
      </c>
      <c r="KU13" s="157">
        <v>0</v>
      </c>
      <c r="KV13" s="157">
        <v>0</v>
      </c>
      <c r="KW13" s="158">
        <f t="shared" si="49"/>
        <v>1</v>
      </c>
      <c r="KX13" s="162">
        <f t="shared" si="50"/>
        <v>0</v>
      </c>
      <c r="KZ13" s="157" t="s">
        <v>28</v>
      </c>
      <c r="LA13" s="157">
        <v>10</v>
      </c>
      <c r="LB13" s="157">
        <v>10</v>
      </c>
      <c r="LC13" s="157">
        <v>0</v>
      </c>
      <c r="LD13" s="157">
        <v>0</v>
      </c>
      <c r="LE13" s="158">
        <f t="shared" si="51"/>
        <v>1</v>
      </c>
      <c r="LF13" s="162">
        <f t="shared" si="52"/>
        <v>0</v>
      </c>
      <c r="LH13" s="157" t="s">
        <v>28</v>
      </c>
      <c r="LI13" s="157">
        <v>10</v>
      </c>
      <c r="LJ13" s="157">
        <v>10</v>
      </c>
      <c r="LK13" s="157">
        <v>0</v>
      </c>
      <c r="LL13" s="157">
        <v>0</v>
      </c>
      <c r="LM13" s="158">
        <f t="shared" si="53"/>
        <v>1</v>
      </c>
      <c r="LN13" s="162">
        <f t="shared" si="54"/>
        <v>0</v>
      </c>
      <c r="LP13" s="157" t="s">
        <v>28</v>
      </c>
      <c r="LQ13" s="157">
        <v>10</v>
      </c>
      <c r="LR13" s="157">
        <v>10</v>
      </c>
      <c r="LS13" s="157">
        <v>0</v>
      </c>
      <c r="LT13" s="157">
        <v>0</v>
      </c>
      <c r="LU13" s="158">
        <f t="shared" si="55"/>
        <v>1</v>
      </c>
      <c r="LV13" s="162">
        <f t="shared" si="56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57"/>
        <v>1</v>
      </c>
      <c r="MD13" s="162">
        <f t="shared" si="58"/>
        <v>0</v>
      </c>
      <c r="MN13" s="157" t="s">
        <v>28</v>
      </c>
      <c r="MO13" s="157">
        <v>10</v>
      </c>
      <c r="MP13" s="157">
        <v>10</v>
      </c>
      <c r="MQ13" s="157">
        <v>0</v>
      </c>
      <c r="MR13" s="157">
        <v>0</v>
      </c>
      <c r="MS13" s="158">
        <f t="shared" si="59"/>
        <v>1</v>
      </c>
      <c r="MT13" s="162">
        <f t="shared" si="60"/>
        <v>0</v>
      </c>
      <c r="MV13" s="157" t="s">
        <v>28</v>
      </c>
      <c r="MW13" s="157">
        <v>10</v>
      </c>
      <c r="MX13" s="157">
        <v>10</v>
      </c>
      <c r="MY13" s="157">
        <v>0</v>
      </c>
      <c r="MZ13" s="157">
        <v>0</v>
      </c>
      <c r="NA13" s="158">
        <f t="shared" si="61"/>
        <v>1</v>
      </c>
      <c r="NB13" s="162">
        <f t="shared" si="62"/>
        <v>0</v>
      </c>
      <c r="ND13" s="157" t="s">
        <v>28</v>
      </c>
      <c r="NE13" s="157">
        <v>10</v>
      </c>
      <c r="NF13" s="157">
        <v>0</v>
      </c>
      <c r="NG13" s="157">
        <v>0</v>
      </c>
      <c r="NH13" s="157">
        <v>10</v>
      </c>
      <c r="NI13" s="158">
        <v>0</v>
      </c>
      <c r="NJ13" s="162"/>
    </row>
    <row r="14" spans="1:374">
      <c r="A14" s="65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H14" s="65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f>J14/I14</f>
        <v>1</v>
      </c>
      <c r="N14" s="108">
        <f t="shared" si="0"/>
        <v>0</v>
      </c>
      <c r="P14" s="65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f>R14/Q14</f>
        <v>1</v>
      </c>
      <c r="V14" s="108">
        <f t="shared" si="1"/>
        <v>0</v>
      </c>
      <c r="X14" s="65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f>Z14/Y14</f>
        <v>1</v>
      </c>
      <c r="AD14" s="108">
        <f t="shared" si="2"/>
        <v>0</v>
      </c>
      <c r="AF14" s="65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f>AH14/AG14</f>
        <v>1</v>
      </c>
      <c r="AL14" s="108">
        <f t="shared" si="3"/>
        <v>0</v>
      </c>
      <c r="AN14" s="114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f>AP14/AO14</f>
        <v>1</v>
      </c>
      <c r="AT14" s="108">
        <f t="shared" si="4"/>
        <v>0</v>
      </c>
      <c r="AV14" s="114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f>AX14/AW14</f>
        <v>1</v>
      </c>
      <c r="BB14" s="108">
        <f t="shared" si="5"/>
        <v>0</v>
      </c>
      <c r="BD14" s="114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108">
        <f t="shared" si="6"/>
        <v>0</v>
      </c>
      <c r="BL14" s="114" t="s">
        <v>29</v>
      </c>
      <c r="BM14" s="2">
        <v>128</v>
      </c>
      <c r="BN14" s="2">
        <v>128</v>
      </c>
      <c r="BO14" s="2">
        <v>0</v>
      </c>
      <c r="BP14" s="2">
        <v>0</v>
      </c>
      <c r="BQ14" s="4">
        <v>1</v>
      </c>
      <c r="BR14" s="108">
        <f t="shared" si="8"/>
        <v>0</v>
      </c>
      <c r="BT14" s="164" t="s">
        <v>29</v>
      </c>
      <c r="BU14" s="157">
        <v>128</v>
      </c>
      <c r="BV14" s="157">
        <v>128</v>
      </c>
      <c r="BW14" s="157">
        <v>0</v>
      </c>
      <c r="BX14" s="157">
        <v>0</v>
      </c>
      <c r="BY14" s="158">
        <v>1</v>
      </c>
      <c r="BZ14" s="158">
        <v>0</v>
      </c>
      <c r="CA14" s="156"/>
      <c r="CB14" s="163" t="s">
        <v>29</v>
      </c>
      <c r="CC14" s="157">
        <v>128</v>
      </c>
      <c r="CD14" s="157">
        <v>128</v>
      </c>
      <c r="CE14" s="157">
        <v>0</v>
      </c>
      <c r="CF14" s="157">
        <v>0</v>
      </c>
      <c r="CG14" s="158">
        <v>1</v>
      </c>
      <c r="CH14" s="158">
        <v>0</v>
      </c>
      <c r="CI14" s="157"/>
      <c r="CJ14" s="163" t="s">
        <v>29</v>
      </c>
      <c r="CK14" s="157">
        <v>128</v>
      </c>
      <c r="CL14" s="157">
        <v>128</v>
      </c>
      <c r="CM14" s="157">
        <v>0</v>
      </c>
      <c r="CN14" s="157">
        <v>0</v>
      </c>
      <c r="CO14" s="158">
        <f>CL14/CK14</f>
        <v>1</v>
      </c>
      <c r="CP14" s="162">
        <f t="shared" si="9"/>
        <v>0</v>
      </c>
      <c r="CQ14" s="156"/>
      <c r="CR14" s="167" t="s">
        <v>29</v>
      </c>
      <c r="CS14" s="156">
        <v>163</v>
      </c>
      <c r="CT14" s="156">
        <v>128</v>
      </c>
      <c r="CU14" s="156">
        <v>0</v>
      </c>
      <c r="CV14" s="156">
        <v>35</v>
      </c>
      <c r="CW14" s="162">
        <v>0.48</v>
      </c>
      <c r="CX14" s="158">
        <f t="shared" si="10"/>
        <v>-0.52</v>
      </c>
      <c r="CY14" s="157" t="s">
        <v>280</v>
      </c>
      <c r="CZ14" s="163" t="s">
        <v>29</v>
      </c>
      <c r="DA14" s="156">
        <v>163</v>
      </c>
      <c r="DB14" s="156">
        <v>128</v>
      </c>
      <c r="DC14" s="156">
        <v>0</v>
      </c>
      <c r="DD14" s="156">
        <v>35</v>
      </c>
      <c r="DE14" s="162">
        <v>0.79</v>
      </c>
      <c r="DF14" s="158">
        <f t="shared" si="11"/>
        <v>0.31000000000000005</v>
      </c>
      <c r="DG14" s="157"/>
      <c r="DH14" s="163" t="s">
        <v>29</v>
      </c>
      <c r="DI14" s="169">
        <v>163</v>
      </c>
      <c r="DJ14" s="156">
        <v>128</v>
      </c>
      <c r="DK14" s="156">
        <v>0</v>
      </c>
      <c r="DL14" s="156">
        <v>35</v>
      </c>
      <c r="DM14" s="162">
        <f>DJ14/DI14</f>
        <v>0.78527607361963192</v>
      </c>
      <c r="DN14" s="158">
        <f t="shared" si="12"/>
        <v>-4.7239263803681153E-3</v>
      </c>
      <c r="DO14" s="157"/>
      <c r="DP14" s="163" t="s">
        <v>29</v>
      </c>
      <c r="DQ14" s="169">
        <v>163</v>
      </c>
      <c r="DR14" s="156">
        <v>128</v>
      </c>
      <c r="DS14" s="156">
        <v>0</v>
      </c>
      <c r="DT14" s="156">
        <v>35</v>
      </c>
      <c r="DU14" s="162">
        <f>DR14/DQ14</f>
        <v>0.78527607361963192</v>
      </c>
      <c r="DV14" s="162">
        <f t="shared" si="13"/>
        <v>0</v>
      </c>
      <c r="DW14" s="156"/>
      <c r="DX14" s="163" t="s">
        <v>29</v>
      </c>
      <c r="DY14" s="169">
        <v>163</v>
      </c>
      <c r="DZ14" s="156">
        <v>128</v>
      </c>
      <c r="EA14" s="156">
        <v>0</v>
      </c>
      <c r="EB14" s="156">
        <v>35</v>
      </c>
      <c r="EC14" s="162">
        <f>DZ14/DY14</f>
        <v>0.78527607361963192</v>
      </c>
      <c r="ED14" s="162">
        <f t="shared" si="14"/>
        <v>0</v>
      </c>
      <c r="EE14" s="156"/>
      <c r="EF14" s="163" t="s">
        <v>29</v>
      </c>
      <c r="EG14" s="156">
        <v>801</v>
      </c>
      <c r="EH14" s="156">
        <v>384</v>
      </c>
      <c r="EI14" s="156">
        <v>0</v>
      </c>
      <c r="EJ14" s="156">
        <v>417</v>
      </c>
      <c r="EK14" s="162">
        <v>0.48</v>
      </c>
      <c r="EL14" s="162">
        <f t="shared" si="15"/>
        <v>-0.30527607361963194</v>
      </c>
      <c r="EM14" s="156"/>
      <c r="EN14" s="163" t="s">
        <v>29</v>
      </c>
      <c r="EO14" s="169">
        <v>163</v>
      </c>
      <c r="EP14" s="156">
        <v>128</v>
      </c>
      <c r="EQ14" s="156">
        <v>0</v>
      </c>
      <c r="ER14" s="156">
        <v>35</v>
      </c>
      <c r="ES14" s="162">
        <f>EP14/EO14</f>
        <v>0.78527607361963192</v>
      </c>
      <c r="ET14" s="162">
        <f t="shared" si="16"/>
        <v>0.30527607361963194</v>
      </c>
      <c r="EU14" s="156"/>
      <c r="EV14" s="156"/>
      <c r="EW14" s="156"/>
      <c r="EX14" s="156"/>
      <c r="EY14" s="156"/>
      <c r="EZ14" s="156"/>
      <c r="FA14" s="156"/>
      <c r="FB14" s="156"/>
      <c r="FC14" s="162"/>
      <c r="FD14" s="156"/>
      <c r="FE14" s="156"/>
      <c r="FF14" s="156"/>
      <c r="FG14" s="156"/>
      <c r="FH14" s="156"/>
      <c r="FI14" s="156"/>
      <c r="FJ14" s="162"/>
      <c r="FK14" s="156"/>
      <c r="FL14" s="156"/>
      <c r="FM14" s="156"/>
      <c r="FN14" s="156"/>
      <c r="FO14" s="156"/>
      <c r="FP14" s="156"/>
      <c r="FQ14" s="156"/>
      <c r="FR14" s="156"/>
      <c r="FS14" s="156"/>
      <c r="FT14" s="163" t="s">
        <v>29</v>
      </c>
      <c r="FU14" s="169">
        <v>163</v>
      </c>
      <c r="FV14" s="156">
        <v>128</v>
      </c>
      <c r="FW14" s="156">
        <v>0</v>
      </c>
      <c r="FX14" s="156">
        <v>35</v>
      </c>
      <c r="FY14" s="158">
        <f t="shared" si="17"/>
        <v>0.78527607361963192</v>
      </c>
      <c r="FZ14" s="162">
        <f t="shared" si="18"/>
        <v>0</v>
      </c>
      <c r="GA14" s="156"/>
      <c r="GB14" s="163" t="s">
        <v>29</v>
      </c>
      <c r="GC14" s="169">
        <v>163</v>
      </c>
      <c r="GD14" s="156">
        <v>128</v>
      </c>
      <c r="GE14" s="156">
        <v>0</v>
      </c>
      <c r="GF14" s="156">
        <v>35</v>
      </c>
      <c r="GG14" s="158">
        <f t="shared" si="19"/>
        <v>0.78527607361963192</v>
      </c>
      <c r="GH14" s="162">
        <f t="shared" si="20"/>
        <v>0</v>
      </c>
      <c r="GI14" s="156"/>
      <c r="GJ14" s="163" t="s">
        <v>29</v>
      </c>
      <c r="GK14" s="169">
        <v>163</v>
      </c>
      <c r="GL14" s="156">
        <v>128</v>
      </c>
      <c r="GM14" s="156">
        <v>0</v>
      </c>
      <c r="GN14" s="156">
        <v>35</v>
      </c>
      <c r="GO14" s="158">
        <f t="shared" si="21"/>
        <v>0.78527607361963192</v>
      </c>
      <c r="GP14" s="162">
        <f t="shared" si="22"/>
        <v>0</v>
      </c>
      <c r="GQ14" s="156"/>
      <c r="GR14" s="163" t="s">
        <v>29</v>
      </c>
      <c r="GS14" s="169">
        <v>163</v>
      </c>
      <c r="GT14" s="156">
        <v>128</v>
      </c>
      <c r="GU14" s="156">
        <v>0</v>
      </c>
      <c r="GV14" s="156">
        <v>35</v>
      </c>
      <c r="GW14" s="158">
        <f t="shared" si="23"/>
        <v>0.78527607361963192</v>
      </c>
      <c r="GX14" s="162">
        <f t="shared" si="24"/>
        <v>0</v>
      </c>
      <c r="GY14" s="156"/>
      <c r="GZ14" s="163" t="s">
        <v>29</v>
      </c>
      <c r="HA14" s="169">
        <v>163</v>
      </c>
      <c r="HB14" s="156">
        <v>128</v>
      </c>
      <c r="HC14" s="156">
        <v>0</v>
      </c>
      <c r="HD14" s="156">
        <v>35</v>
      </c>
      <c r="HE14" s="158">
        <f t="shared" si="25"/>
        <v>0.78527607361963192</v>
      </c>
      <c r="HF14" s="162">
        <f t="shared" si="26"/>
        <v>0</v>
      </c>
      <c r="HH14" s="163" t="s">
        <v>29</v>
      </c>
      <c r="HI14" s="157">
        <v>163</v>
      </c>
      <c r="HJ14" s="156">
        <v>128</v>
      </c>
      <c r="HK14" s="157">
        <v>0</v>
      </c>
      <c r="HL14" s="157">
        <v>35</v>
      </c>
      <c r="HM14" s="158">
        <f t="shared" si="27"/>
        <v>0.78527607361963192</v>
      </c>
      <c r="HN14" s="162">
        <f t="shared" si="28"/>
        <v>0</v>
      </c>
      <c r="HP14" s="163" t="s">
        <v>29</v>
      </c>
      <c r="HQ14" s="157">
        <v>163</v>
      </c>
      <c r="HR14" s="156">
        <v>128</v>
      </c>
      <c r="HS14" s="157">
        <v>0</v>
      </c>
      <c r="HT14" s="157">
        <v>35</v>
      </c>
      <c r="HU14" s="158">
        <f t="shared" si="29"/>
        <v>0.78527607361963192</v>
      </c>
      <c r="HV14" s="162">
        <f t="shared" si="30"/>
        <v>0</v>
      </c>
      <c r="HX14" s="163" t="s">
        <v>29</v>
      </c>
      <c r="HY14" s="157">
        <v>163</v>
      </c>
      <c r="HZ14" s="156">
        <v>128</v>
      </c>
      <c r="IA14" s="157">
        <v>0</v>
      </c>
      <c r="IB14" s="157">
        <v>35</v>
      </c>
      <c r="IC14" s="158">
        <f t="shared" si="31"/>
        <v>0.78527607361963192</v>
      </c>
      <c r="ID14" s="162">
        <f t="shared" si="32"/>
        <v>0</v>
      </c>
      <c r="IF14" s="163" t="s">
        <v>29</v>
      </c>
      <c r="IG14" s="157">
        <v>163</v>
      </c>
      <c r="IH14" s="156">
        <v>128</v>
      </c>
      <c r="II14" s="157">
        <v>0</v>
      </c>
      <c r="IJ14" s="157">
        <v>35</v>
      </c>
      <c r="IK14" s="158">
        <f t="shared" si="33"/>
        <v>0.78527607361963192</v>
      </c>
      <c r="IL14" s="162">
        <f t="shared" si="34"/>
        <v>0</v>
      </c>
      <c r="IN14" s="163" t="s">
        <v>29</v>
      </c>
      <c r="IO14" s="157">
        <v>163</v>
      </c>
      <c r="IP14" s="156">
        <v>128</v>
      </c>
      <c r="IQ14" s="157">
        <v>0</v>
      </c>
      <c r="IR14" s="157">
        <v>35</v>
      </c>
      <c r="IS14" s="158">
        <f t="shared" si="35"/>
        <v>0.78527607361963192</v>
      </c>
      <c r="IT14" s="162">
        <f t="shared" si="36"/>
        <v>0</v>
      </c>
      <c r="IV14" s="163" t="s">
        <v>29</v>
      </c>
      <c r="IW14" s="157">
        <v>163</v>
      </c>
      <c r="IX14" s="156">
        <v>128</v>
      </c>
      <c r="IY14" s="157">
        <v>0</v>
      </c>
      <c r="IZ14" s="157">
        <v>35</v>
      </c>
      <c r="JA14" s="158">
        <f t="shared" si="37"/>
        <v>0.78527607361963192</v>
      </c>
      <c r="JB14" s="162">
        <f t="shared" si="38"/>
        <v>0</v>
      </c>
      <c r="JD14" s="161" t="s">
        <v>29</v>
      </c>
      <c r="JE14" s="157">
        <v>163</v>
      </c>
      <c r="JF14" s="156">
        <v>128</v>
      </c>
      <c r="JG14" s="157">
        <v>0</v>
      </c>
      <c r="JH14" s="157">
        <v>35</v>
      </c>
      <c r="JI14" s="158">
        <f t="shared" si="39"/>
        <v>0.78527607361963192</v>
      </c>
      <c r="JJ14" s="162">
        <f t="shared" si="40"/>
        <v>0</v>
      </c>
      <c r="JL14" s="161" t="s">
        <v>29</v>
      </c>
      <c r="JM14" s="157">
        <v>163</v>
      </c>
      <c r="JN14" s="156">
        <v>128</v>
      </c>
      <c r="JO14" s="157">
        <v>0</v>
      </c>
      <c r="JP14" s="157">
        <v>35</v>
      </c>
      <c r="JQ14" s="158">
        <f t="shared" si="41"/>
        <v>0.78527607361963192</v>
      </c>
      <c r="JR14" s="162">
        <f t="shared" si="42"/>
        <v>0</v>
      </c>
      <c r="JT14" s="161" t="s">
        <v>29</v>
      </c>
      <c r="JU14" s="157">
        <v>163</v>
      </c>
      <c r="JV14" s="156">
        <v>163</v>
      </c>
      <c r="JW14" s="157">
        <v>0</v>
      </c>
      <c r="JX14" s="157">
        <v>0</v>
      </c>
      <c r="JY14" s="158">
        <f t="shared" si="43"/>
        <v>1</v>
      </c>
      <c r="JZ14" s="162">
        <f t="shared" si="44"/>
        <v>0.21472392638036808</v>
      </c>
      <c r="KB14" s="161" t="s">
        <v>29</v>
      </c>
      <c r="KC14" s="157">
        <v>163</v>
      </c>
      <c r="KD14" s="156">
        <v>163</v>
      </c>
      <c r="KE14" s="157">
        <v>0</v>
      </c>
      <c r="KF14" s="157">
        <v>0</v>
      </c>
      <c r="KG14" s="158">
        <f t="shared" si="45"/>
        <v>1</v>
      </c>
      <c r="KH14" s="162">
        <f t="shared" si="46"/>
        <v>0</v>
      </c>
      <c r="KJ14" s="161" t="s">
        <v>29</v>
      </c>
      <c r="KK14" s="157">
        <v>163</v>
      </c>
      <c r="KL14" s="156">
        <v>163</v>
      </c>
      <c r="KM14" s="157">
        <v>0</v>
      </c>
      <c r="KN14" s="157">
        <v>0</v>
      </c>
      <c r="KO14" s="158">
        <f t="shared" si="47"/>
        <v>1</v>
      </c>
      <c r="KP14" s="162">
        <f t="shared" si="48"/>
        <v>0</v>
      </c>
      <c r="KR14" s="161" t="s">
        <v>29</v>
      </c>
      <c r="KS14" s="157">
        <v>163</v>
      </c>
      <c r="KT14" s="156">
        <v>163</v>
      </c>
      <c r="KU14" s="157">
        <v>0</v>
      </c>
      <c r="KV14" s="157">
        <v>0</v>
      </c>
      <c r="KW14" s="158">
        <f t="shared" si="49"/>
        <v>1</v>
      </c>
      <c r="KX14" s="162">
        <f t="shared" si="50"/>
        <v>0</v>
      </c>
      <c r="KZ14" s="161" t="s">
        <v>29</v>
      </c>
      <c r="LA14" s="157">
        <v>163</v>
      </c>
      <c r="LB14" s="156">
        <v>163</v>
      </c>
      <c r="LC14" s="157">
        <v>0</v>
      </c>
      <c r="LD14" s="157">
        <v>0</v>
      </c>
      <c r="LE14" s="158">
        <f t="shared" si="51"/>
        <v>1</v>
      </c>
      <c r="LF14" s="162">
        <f t="shared" si="52"/>
        <v>0</v>
      </c>
      <c r="LH14" s="161" t="s">
        <v>29</v>
      </c>
      <c r="LI14" s="157">
        <v>163</v>
      </c>
      <c r="LJ14" s="156">
        <v>163</v>
      </c>
      <c r="LK14" s="157">
        <v>0</v>
      </c>
      <c r="LL14" s="157">
        <v>0</v>
      </c>
      <c r="LM14" s="158">
        <f t="shared" si="53"/>
        <v>1</v>
      </c>
      <c r="LN14" s="162">
        <f t="shared" si="54"/>
        <v>0</v>
      </c>
      <c r="LP14" s="161" t="s">
        <v>29</v>
      </c>
      <c r="LQ14" s="157">
        <v>163</v>
      </c>
      <c r="LR14" s="156">
        <v>163</v>
      </c>
      <c r="LS14" s="157">
        <v>0</v>
      </c>
      <c r="LT14" s="157">
        <v>0</v>
      </c>
      <c r="LU14" s="158">
        <f t="shared" si="55"/>
        <v>1</v>
      </c>
      <c r="LV14" s="162">
        <f t="shared" si="56"/>
        <v>0</v>
      </c>
      <c r="LX14" s="161" t="s">
        <v>29</v>
      </c>
      <c r="LY14" s="157">
        <v>163</v>
      </c>
      <c r="LZ14" s="156">
        <v>163</v>
      </c>
      <c r="MA14" s="157">
        <v>0</v>
      </c>
      <c r="MB14" s="157">
        <v>0</v>
      </c>
      <c r="MC14" s="158">
        <f t="shared" si="57"/>
        <v>1</v>
      </c>
      <c r="MD14" s="162">
        <f t="shared" si="58"/>
        <v>0</v>
      </c>
      <c r="MN14" s="161" t="s">
        <v>29</v>
      </c>
      <c r="MO14" s="157">
        <v>163</v>
      </c>
      <c r="MP14" s="156">
        <v>163</v>
      </c>
      <c r="MQ14" s="157">
        <v>0</v>
      </c>
      <c r="MR14" s="157">
        <v>0</v>
      </c>
      <c r="MS14" s="158">
        <f t="shared" si="59"/>
        <v>1</v>
      </c>
      <c r="MT14" s="162">
        <f t="shared" si="60"/>
        <v>0</v>
      </c>
      <c r="MV14" s="161" t="s">
        <v>29</v>
      </c>
      <c r="MW14" s="157">
        <v>163</v>
      </c>
      <c r="MX14" s="156">
        <v>163</v>
      </c>
      <c r="MY14" s="157">
        <v>0</v>
      </c>
      <c r="MZ14" s="157">
        <v>0</v>
      </c>
      <c r="NA14" s="158">
        <f t="shared" si="61"/>
        <v>1</v>
      </c>
      <c r="NB14" s="162">
        <f t="shared" si="62"/>
        <v>0</v>
      </c>
      <c r="ND14" s="161" t="s">
        <v>29</v>
      </c>
      <c r="NE14" s="157">
        <v>267</v>
      </c>
      <c r="NF14" s="156">
        <v>0</v>
      </c>
      <c r="NG14" s="157">
        <v>0</v>
      </c>
      <c r="NH14" s="157">
        <v>267</v>
      </c>
      <c r="NI14" s="158">
        <v>0</v>
      </c>
      <c r="NJ14" s="162"/>
    </row>
    <row r="15" spans="1:374">
      <c r="A15" s="2" t="s">
        <v>30</v>
      </c>
      <c r="B15" s="2">
        <v>36</v>
      </c>
      <c r="C15" s="2">
        <v>36</v>
      </c>
      <c r="D15" s="2">
        <v>0</v>
      </c>
      <c r="E15" s="2">
        <v>0</v>
      </c>
      <c r="F15" s="4">
        <f t="shared" si="66"/>
        <v>1</v>
      </c>
      <c r="H15" s="2" t="s">
        <v>30</v>
      </c>
      <c r="I15" s="2">
        <v>36</v>
      </c>
      <c r="J15" s="2">
        <v>36</v>
      </c>
      <c r="K15" s="2">
        <v>0</v>
      </c>
      <c r="L15" s="2">
        <v>0</v>
      </c>
      <c r="M15" s="4">
        <f t="shared" si="63"/>
        <v>1</v>
      </c>
      <c r="N15" s="108">
        <f t="shared" si="0"/>
        <v>0</v>
      </c>
      <c r="P15" s="2" t="s">
        <v>30</v>
      </c>
      <c r="Q15" s="2">
        <v>36</v>
      </c>
      <c r="R15" s="2">
        <v>36</v>
      </c>
      <c r="S15" s="2">
        <v>0</v>
      </c>
      <c r="T15" s="2">
        <v>0</v>
      </c>
      <c r="U15" s="4">
        <v>1</v>
      </c>
      <c r="V15" s="108">
        <f t="shared" si="1"/>
        <v>0</v>
      </c>
      <c r="X15" s="2" t="s">
        <v>30</v>
      </c>
      <c r="Y15" s="2">
        <v>36</v>
      </c>
      <c r="Z15" s="2">
        <v>36</v>
      </c>
      <c r="AA15" s="2">
        <v>0</v>
      </c>
      <c r="AB15" s="2">
        <v>0</v>
      </c>
      <c r="AC15" s="4">
        <v>1</v>
      </c>
      <c r="AD15" s="108">
        <f t="shared" si="2"/>
        <v>0</v>
      </c>
      <c r="AF15" s="2" t="s">
        <v>30</v>
      </c>
      <c r="AG15" s="2">
        <v>36</v>
      </c>
      <c r="AH15" s="2">
        <v>36</v>
      </c>
      <c r="AI15" s="2">
        <v>0</v>
      </c>
      <c r="AJ15" s="2">
        <v>0</v>
      </c>
      <c r="AK15" s="4">
        <v>1</v>
      </c>
      <c r="AL15" s="108">
        <f t="shared" si="3"/>
        <v>0</v>
      </c>
      <c r="AN15" s="2" t="s">
        <v>30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108">
        <f t="shared" si="4"/>
        <v>0</v>
      </c>
      <c r="AV15" s="2" t="s">
        <v>30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108">
        <f t="shared" si="5"/>
        <v>0</v>
      </c>
      <c r="BD15" s="2" t="s">
        <v>30</v>
      </c>
      <c r="BE15" s="2">
        <v>36</v>
      </c>
      <c r="BF15" s="2">
        <v>33</v>
      </c>
      <c r="BG15" s="2">
        <v>3</v>
      </c>
      <c r="BH15" s="2">
        <v>0</v>
      </c>
      <c r="BI15" s="4">
        <v>0.92</v>
      </c>
      <c r="BJ15" s="108">
        <f t="shared" si="6"/>
        <v>-7.999999999999996E-2</v>
      </c>
      <c r="BK15" t="s">
        <v>119</v>
      </c>
      <c r="BL15" s="2" t="s">
        <v>30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7"/>
        <v>1</v>
      </c>
      <c r="BR15" s="108">
        <f t="shared" si="8"/>
        <v>7.999999999999996E-2</v>
      </c>
      <c r="BT15" s="157" t="s">
        <v>30</v>
      </c>
      <c r="BU15" s="157">
        <v>36</v>
      </c>
      <c r="BV15" s="157">
        <v>36</v>
      </c>
      <c r="BW15" s="157">
        <v>0</v>
      </c>
      <c r="BX15" s="157">
        <v>0</v>
      </c>
      <c r="BY15" s="158">
        <v>1</v>
      </c>
      <c r="BZ15" s="158">
        <v>7.999999999999996E-2</v>
      </c>
      <c r="CA15" s="156"/>
      <c r="CB15" s="156" t="s">
        <v>30</v>
      </c>
      <c r="CC15" s="156">
        <v>36</v>
      </c>
      <c r="CD15" s="156">
        <v>36</v>
      </c>
      <c r="CE15" s="156">
        <v>0</v>
      </c>
      <c r="CF15" s="156">
        <v>0</v>
      </c>
      <c r="CG15" s="162">
        <v>1</v>
      </c>
      <c r="CH15" s="158">
        <v>0</v>
      </c>
      <c r="CI15" s="157"/>
      <c r="CJ15" s="156" t="s">
        <v>30</v>
      </c>
      <c r="CK15" s="156">
        <v>36</v>
      </c>
      <c r="CL15" s="156">
        <v>36</v>
      </c>
      <c r="CM15" s="156">
        <v>0</v>
      </c>
      <c r="CN15" s="156">
        <v>0</v>
      </c>
      <c r="CO15" s="162">
        <v>1</v>
      </c>
      <c r="CP15" s="162">
        <f t="shared" si="9"/>
        <v>0</v>
      </c>
      <c r="CQ15" s="156"/>
      <c r="CR15" s="156" t="s">
        <v>30</v>
      </c>
      <c r="CS15" s="156">
        <v>36</v>
      </c>
      <c r="CT15" s="156">
        <v>36</v>
      </c>
      <c r="CU15" s="156">
        <v>0</v>
      </c>
      <c r="CV15" s="156">
        <v>0</v>
      </c>
      <c r="CW15" s="162">
        <v>1</v>
      </c>
      <c r="CX15" s="158">
        <f t="shared" si="10"/>
        <v>0</v>
      </c>
      <c r="CY15" s="157"/>
      <c r="CZ15" s="156" t="s">
        <v>30</v>
      </c>
      <c r="DA15" s="156">
        <v>36</v>
      </c>
      <c r="DB15" s="156">
        <v>36</v>
      </c>
      <c r="DC15" s="156">
        <v>0</v>
      </c>
      <c r="DD15" s="156">
        <v>0</v>
      </c>
      <c r="DE15" s="162">
        <v>1</v>
      </c>
      <c r="DF15" s="158">
        <f t="shared" si="11"/>
        <v>0</v>
      </c>
      <c r="DG15" s="157"/>
      <c r="DH15" s="156" t="s">
        <v>30</v>
      </c>
      <c r="DI15" s="156">
        <v>36</v>
      </c>
      <c r="DJ15" s="156">
        <v>36</v>
      </c>
      <c r="DK15" s="156">
        <v>0</v>
      </c>
      <c r="DL15" s="156">
        <v>0</v>
      </c>
      <c r="DM15" s="162">
        <v>1</v>
      </c>
      <c r="DN15" s="158">
        <f t="shared" si="12"/>
        <v>0</v>
      </c>
      <c r="DO15" s="157"/>
      <c r="DP15" s="156" t="s">
        <v>30</v>
      </c>
      <c r="DQ15" s="156">
        <v>36</v>
      </c>
      <c r="DR15" s="156">
        <v>36</v>
      </c>
      <c r="DS15" s="156">
        <v>0</v>
      </c>
      <c r="DT15" s="156">
        <v>0</v>
      </c>
      <c r="DU15" s="162">
        <v>1</v>
      </c>
      <c r="DV15" s="162">
        <f t="shared" si="13"/>
        <v>0</v>
      </c>
      <c r="DW15" s="156"/>
      <c r="DX15" s="156" t="s">
        <v>30</v>
      </c>
      <c r="DY15" s="156">
        <v>36</v>
      </c>
      <c r="DZ15" s="156">
        <v>36</v>
      </c>
      <c r="EA15" s="156">
        <v>0</v>
      </c>
      <c r="EB15" s="156">
        <v>0</v>
      </c>
      <c r="EC15" s="162">
        <v>1</v>
      </c>
      <c r="ED15" s="162">
        <f t="shared" si="14"/>
        <v>0</v>
      </c>
      <c r="EE15" s="156"/>
      <c r="EF15" s="156" t="s">
        <v>30</v>
      </c>
      <c r="EG15" s="156">
        <v>36</v>
      </c>
      <c r="EH15" s="156">
        <v>36</v>
      </c>
      <c r="EI15" s="156">
        <v>0</v>
      </c>
      <c r="EJ15" s="156">
        <v>0</v>
      </c>
      <c r="EK15" s="162">
        <v>1</v>
      </c>
      <c r="EL15" s="162">
        <f t="shared" si="15"/>
        <v>0</v>
      </c>
      <c r="EM15" s="156"/>
      <c r="EN15" s="156" t="s">
        <v>30</v>
      </c>
      <c r="EO15" s="156">
        <v>36</v>
      </c>
      <c r="EP15" s="156">
        <v>36</v>
      </c>
      <c r="EQ15" s="156">
        <v>0</v>
      </c>
      <c r="ER15" s="156">
        <v>0</v>
      </c>
      <c r="ES15" s="162">
        <v>1</v>
      </c>
      <c r="ET15" s="162">
        <f t="shared" si="16"/>
        <v>0</v>
      </c>
      <c r="EU15" s="156"/>
      <c r="EV15" s="156"/>
      <c r="EW15" s="156"/>
      <c r="EX15" s="156"/>
      <c r="EY15" s="156"/>
      <c r="EZ15" s="156"/>
      <c r="FA15" s="156"/>
      <c r="FB15" s="156"/>
      <c r="FC15" s="162"/>
      <c r="FD15" s="156"/>
      <c r="FE15" s="156"/>
      <c r="FF15" s="156"/>
      <c r="FG15" s="156"/>
      <c r="FH15" s="156"/>
      <c r="FI15" s="156"/>
      <c r="FJ15" s="162"/>
      <c r="FK15" s="156"/>
      <c r="FL15" s="156"/>
      <c r="FM15" s="156"/>
      <c r="FN15" s="156"/>
      <c r="FO15" s="156"/>
      <c r="FP15" s="156"/>
      <c r="FQ15" s="156"/>
      <c r="FR15" s="156"/>
      <c r="FS15" s="156"/>
      <c r="FT15" s="157" t="s">
        <v>30</v>
      </c>
      <c r="FU15" s="157">
        <v>36</v>
      </c>
      <c r="FV15" s="157">
        <v>36</v>
      </c>
      <c r="FW15" s="157">
        <v>0</v>
      </c>
      <c r="FX15" s="157">
        <v>0</v>
      </c>
      <c r="FY15" s="158">
        <f t="shared" si="17"/>
        <v>1</v>
      </c>
      <c r="FZ15" s="162">
        <f t="shared" si="18"/>
        <v>0</v>
      </c>
      <c r="GA15" s="156"/>
      <c r="GB15" s="157" t="s">
        <v>30</v>
      </c>
      <c r="GC15" s="157">
        <v>36</v>
      </c>
      <c r="GD15" s="157">
        <v>36</v>
      </c>
      <c r="GE15" s="157">
        <v>0</v>
      </c>
      <c r="GF15" s="157">
        <v>0</v>
      </c>
      <c r="GG15" s="158">
        <f t="shared" si="19"/>
        <v>1</v>
      </c>
      <c r="GH15" s="162">
        <f t="shared" si="20"/>
        <v>0</v>
      </c>
      <c r="GI15" s="156"/>
      <c r="GJ15" s="157" t="s">
        <v>30</v>
      </c>
      <c r="GK15" s="157">
        <v>36</v>
      </c>
      <c r="GL15" s="157">
        <v>36</v>
      </c>
      <c r="GM15" s="157">
        <v>0</v>
      </c>
      <c r="GN15" s="157">
        <v>0</v>
      </c>
      <c r="GO15" s="158">
        <f t="shared" si="21"/>
        <v>1</v>
      </c>
      <c r="GP15" s="162">
        <f t="shared" si="22"/>
        <v>0</v>
      </c>
      <c r="GQ15" s="156"/>
      <c r="GR15" s="157" t="s">
        <v>30</v>
      </c>
      <c r="GS15" s="157">
        <v>36</v>
      </c>
      <c r="GT15" s="157">
        <v>36</v>
      </c>
      <c r="GU15" s="157">
        <v>0</v>
      </c>
      <c r="GV15" s="157">
        <v>0</v>
      </c>
      <c r="GW15" s="158">
        <f t="shared" si="23"/>
        <v>1</v>
      </c>
      <c r="GX15" s="162">
        <f t="shared" si="24"/>
        <v>0</v>
      </c>
      <c r="GY15" s="156"/>
      <c r="GZ15" s="157" t="s">
        <v>30</v>
      </c>
      <c r="HA15" s="157">
        <v>36</v>
      </c>
      <c r="HB15" s="157">
        <v>36</v>
      </c>
      <c r="HC15" s="157">
        <v>0</v>
      </c>
      <c r="HD15" s="157">
        <v>0</v>
      </c>
      <c r="HE15" s="158">
        <f t="shared" si="25"/>
        <v>1</v>
      </c>
      <c r="HF15" s="162">
        <f t="shared" si="26"/>
        <v>0</v>
      </c>
      <c r="HH15" s="157" t="s">
        <v>30</v>
      </c>
      <c r="HI15" s="157">
        <v>36</v>
      </c>
      <c r="HJ15" s="157">
        <v>36</v>
      </c>
      <c r="HK15" s="157">
        <v>0</v>
      </c>
      <c r="HL15" s="157">
        <v>0</v>
      </c>
      <c r="HM15" s="158">
        <f t="shared" si="27"/>
        <v>1</v>
      </c>
      <c r="HN15" s="162">
        <f t="shared" si="28"/>
        <v>0</v>
      </c>
      <c r="HP15" s="157" t="s">
        <v>30</v>
      </c>
      <c r="HQ15" s="157">
        <v>36</v>
      </c>
      <c r="HR15" s="157">
        <v>36</v>
      </c>
      <c r="HS15" s="157">
        <v>0</v>
      </c>
      <c r="HT15" s="157">
        <v>0</v>
      </c>
      <c r="HU15" s="158">
        <f t="shared" si="29"/>
        <v>1</v>
      </c>
      <c r="HV15" s="162">
        <f t="shared" si="30"/>
        <v>0</v>
      </c>
      <c r="HX15" s="157" t="s">
        <v>30</v>
      </c>
      <c r="HY15" s="157">
        <v>36</v>
      </c>
      <c r="HZ15" s="157">
        <v>36</v>
      </c>
      <c r="IA15" s="157">
        <v>0</v>
      </c>
      <c r="IB15" s="157">
        <v>0</v>
      </c>
      <c r="IC15" s="158">
        <f t="shared" si="31"/>
        <v>1</v>
      </c>
      <c r="ID15" s="162">
        <f t="shared" si="32"/>
        <v>0</v>
      </c>
      <c r="IF15" s="157" t="s">
        <v>30</v>
      </c>
      <c r="IG15" s="157">
        <v>36</v>
      </c>
      <c r="IH15" s="157">
        <v>36</v>
      </c>
      <c r="II15" s="157">
        <v>0</v>
      </c>
      <c r="IJ15" s="157">
        <v>0</v>
      </c>
      <c r="IK15" s="158">
        <f t="shared" si="33"/>
        <v>1</v>
      </c>
      <c r="IL15" s="162">
        <f t="shared" si="34"/>
        <v>0</v>
      </c>
      <c r="IN15" s="157" t="s">
        <v>30</v>
      </c>
      <c r="IO15" s="157">
        <v>36</v>
      </c>
      <c r="IP15" s="157">
        <v>36</v>
      </c>
      <c r="IQ15" s="157">
        <v>0</v>
      </c>
      <c r="IR15" s="157">
        <v>0</v>
      </c>
      <c r="IS15" s="158">
        <f t="shared" si="35"/>
        <v>1</v>
      </c>
      <c r="IT15" s="162">
        <f t="shared" si="36"/>
        <v>0</v>
      </c>
      <c r="IV15" s="157" t="s">
        <v>30</v>
      </c>
      <c r="IW15" s="157">
        <v>36</v>
      </c>
      <c r="IX15" s="157">
        <v>36</v>
      </c>
      <c r="IY15" s="157">
        <v>0</v>
      </c>
      <c r="IZ15" s="157">
        <v>0</v>
      </c>
      <c r="JA15" s="158">
        <f t="shared" si="37"/>
        <v>1</v>
      </c>
      <c r="JB15" s="162">
        <f t="shared" si="38"/>
        <v>0</v>
      </c>
      <c r="JD15" s="157" t="s">
        <v>30</v>
      </c>
      <c r="JE15" s="157">
        <v>36</v>
      </c>
      <c r="JF15" s="157">
        <v>36</v>
      </c>
      <c r="JG15" s="157">
        <v>0</v>
      </c>
      <c r="JH15" s="157">
        <v>0</v>
      </c>
      <c r="JI15" s="158">
        <f t="shared" si="39"/>
        <v>1</v>
      </c>
      <c r="JJ15" s="162">
        <f t="shared" si="40"/>
        <v>0</v>
      </c>
      <c r="JL15" s="157" t="s">
        <v>30</v>
      </c>
      <c r="JM15" s="157">
        <v>36</v>
      </c>
      <c r="JN15" s="157">
        <v>36</v>
      </c>
      <c r="JO15" s="157">
        <v>0</v>
      </c>
      <c r="JP15" s="157">
        <v>0</v>
      </c>
      <c r="JQ15" s="158">
        <f t="shared" si="41"/>
        <v>1</v>
      </c>
      <c r="JR15" s="162">
        <f t="shared" si="42"/>
        <v>0</v>
      </c>
      <c r="JT15" s="157" t="s">
        <v>30</v>
      </c>
      <c r="JU15" s="157">
        <v>36</v>
      </c>
      <c r="JV15" s="157">
        <v>36</v>
      </c>
      <c r="JW15" s="157">
        <v>0</v>
      </c>
      <c r="JX15" s="157">
        <v>0</v>
      </c>
      <c r="JY15" s="158">
        <f t="shared" si="43"/>
        <v>1</v>
      </c>
      <c r="JZ15" s="162">
        <f t="shared" si="44"/>
        <v>0</v>
      </c>
      <c r="KB15" s="157" t="s">
        <v>30</v>
      </c>
      <c r="KC15" s="157">
        <v>36</v>
      </c>
      <c r="KD15" s="157">
        <v>36</v>
      </c>
      <c r="KE15" s="157">
        <v>0</v>
      </c>
      <c r="KF15" s="157">
        <v>0</v>
      </c>
      <c r="KG15" s="158">
        <f t="shared" si="45"/>
        <v>1</v>
      </c>
      <c r="KH15" s="162">
        <f t="shared" si="46"/>
        <v>0</v>
      </c>
      <c r="KJ15" s="157" t="s">
        <v>30</v>
      </c>
      <c r="KK15" s="157">
        <v>36</v>
      </c>
      <c r="KL15" s="157">
        <v>36</v>
      </c>
      <c r="KM15" s="157">
        <v>0</v>
      </c>
      <c r="KN15" s="157">
        <v>0</v>
      </c>
      <c r="KO15" s="158">
        <f t="shared" si="47"/>
        <v>1</v>
      </c>
      <c r="KP15" s="162">
        <f t="shared" si="48"/>
        <v>0</v>
      </c>
      <c r="KR15" s="157" t="s">
        <v>30</v>
      </c>
      <c r="KS15" s="157">
        <v>36</v>
      </c>
      <c r="KT15" s="157">
        <v>36</v>
      </c>
      <c r="KU15" s="157">
        <v>0</v>
      </c>
      <c r="KV15" s="157">
        <v>0</v>
      </c>
      <c r="KW15" s="158">
        <f t="shared" si="49"/>
        <v>1</v>
      </c>
      <c r="KX15" s="162">
        <f t="shared" si="50"/>
        <v>0</v>
      </c>
      <c r="KZ15" s="157" t="s">
        <v>30</v>
      </c>
      <c r="LA15" s="157">
        <v>36</v>
      </c>
      <c r="LB15" s="157">
        <v>36</v>
      </c>
      <c r="LC15" s="157">
        <v>0</v>
      </c>
      <c r="LD15" s="157">
        <v>0</v>
      </c>
      <c r="LE15" s="158">
        <f t="shared" si="51"/>
        <v>1</v>
      </c>
      <c r="LF15" s="162">
        <f t="shared" si="52"/>
        <v>0</v>
      </c>
      <c r="LH15" s="157" t="s">
        <v>30</v>
      </c>
      <c r="LI15" s="157">
        <v>36</v>
      </c>
      <c r="LJ15" s="157">
        <v>36</v>
      </c>
      <c r="LK15" s="157">
        <v>0</v>
      </c>
      <c r="LL15" s="157">
        <v>0</v>
      </c>
      <c r="LM15" s="158">
        <f t="shared" si="53"/>
        <v>1</v>
      </c>
      <c r="LN15" s="162">
        <f t="shared" si="54"/>
        <v>0</v>
      </c>
      <c r="LP15" s="157" t="s">
        <v>30</v>
      </c>
      <c r="LQ15" s="157">
        <v>36</v>
      </c>
      <c r="LR15" s="157">
        <v>36</v>
      </c>
      <c r="LS15" s="157">
        <v>0</v>
      </c>
      <c r="LT15" s="157">
        <v>0</v>
      </c>
      <c r="LU15" s="158">
        <f t="shared" si="55"/>
        <v>1</v>
      </c>
      <c r="LV15" s="162">
        <f t="shared" si="56"/>
        <v>0</v>
      </c>
      <c r="LX15" s="157" t="s">
        <v>30</v>
      </c>
      <c r="LY15" s="157">
        <v>36</v>
      </c>
      <c r="LZ15" s="157">
        <v>36</v>
      </c>
      <c r="MA15" s="157">
        <v>0</v>
      </c>
      <c r="MB15" s="157">
        <v>0</v>
      </c>
      <c r="MC15" s="158">
        <f t="shared" si="57"/>
        <v>1</v>
      </c>
      <c r="MD15" s="162">
        <f t="shared" si="58"/>
        <v>0</v>
      </c>
      <c r="MN15" s="157" t="s">
        <v>30</v>
      </c>
      <c r="MO15" s="157">
        <v>36</v>
      </c>
      <c r="MP15" s="157">
        <v>36</v>
      </c>
      <c r="MQ15" s="157">
        <v>0</v>
      </c>
      <c r="MR15" s="157">
        <v>0</v>
      </c>
      <c r="MS15" s="158">
        <f t="shared" si="59"/>
        <v>1</v>
      </c>
      <c r="MT15" s="162">
        <f t="shared" si="60"/>
        <v>0</v>
      </c>
      <c r="MV15" s="157" t="s">
        <v>30</v>
      </c>
      <c r="MW15" s="157">
        <v>40</v>
      </c>
      <c r="MX15" s="157">
        <v>40</v>
      </c>
      <c r="MY15" s="157">
        <v>0</v>
      </c>
      <c r="MZ15" s="157">
        <v>0</v>
      </c>
      <c r="NA15" s="158">
        <f t="shared" si="61"/>
        <v>1</v>
      </c>
      <c r="NB15" s="162">
        <f t="shared" si="62"/>
        <v>0</v>
      </c>
      <c r="ND15" s="157" t="s">
        <v>30</v>
      </c>
      <c r="NE15" s="157">
        <v>40</v>
      </c>
      <c r="NF15" s="157">
        <v>0</v>
      </c>
      <c r="NG15" s="157">
        <v>0</v>
      </c>
      <c r="NH15" s="157">
        <v>40</v>
      </c>
      <c r="NI15" s="158">
        <v>0</v>
      </c>
      <c r="NJ15" s="162"/>
    </row>
    <row r="16" spans="1:374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f t="shared" si="66"/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f t="shared" si="63"/>
        <v>1</v>
      </c>
      <c r="N16" s="108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108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108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108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108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108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108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f t="shared" si="7"/>
        <v>1</v>
      </c>
      <c r="BR16" s="108">
        <f t="shared" si="8"/>
        <v>0</v>
      </c>
      <c r="BT16" s="157" t="s">
        <v>31</v>
      </c>
      <c r="BU16" s="157">
        <v>6</v>
      </c>
      <c r="BV16" s="157">
        <v>6</v>
      </c>
      <c r="BW16" s="157">
        <v>0</v>
      </c>
      <c r="BX16" s="157">
        <v>0</v>
      </c>
      <c r="BY16" s="158">
        <v>1</v>
      </c>
      <c r="BZ16" s="158">
        <v>0</v>
      </c>
      <c r="CA16" s="156"/>
      <c r="CB16" s="156" t="s">
        <v>31</v>
      </c>
      <c r="CC16" s="156">
        <v>6</v>
      </c>
      <c r="CD16" s="156">
        <v>6</v>
      </c>
      <c r="CE16" s="156">
        <v>0</v>
      </c>
      <c r="CF16" s="156">
        <v>0</v>
      </c>
      <c r="CG16" s="162">
        <v>1</v>
      </c>
      <c r="CH16" s="158">
        <v>0</v>
      </c>
      <c r="CI16" s="157"/>
      <c r="CJ16" s="156" t="s">
        <v>31</v>
      </c>
      <c r="CK16" s="156">
        <v>6</v>
      </c>
      <c r="CL16" s="156">
        <v>6</v>
      </c>
      <c r="CM16" s="156">
        <v>0</v>
      </c>
      <c r="CN16" s="156">
        <v>0</v>
      </c>
      <c r="CO16" s="162">
        <v>1</v>
      </c>
      <c r="CP16" s="162">
        <f t="shared" si="9"/>
        <v>0</v>
      </c>
      <c r="CQ16" s="156"/>
      <c r="CR16" s="156" t="s">
        <v>31</v>
      </c>
      <c r="CS16" s="156">
        <v>6</v>
      </c>
      <c r="CT16" s="156">
        <v>6</v>
      </c>
      <c r="CU16" s="156">
        <v>0</v>
      </c>
      <c r="CV16" s="156">
        <v>0</v>
      </c>
      <c r="CW16" s="162">
        <v>1</v>
      </c>
      <c r="CX16" s="158">
        <f t="shared" si="10"/>
        <v>0</v>
      </c>
      <c r="CY16" s="157"/>
      <c r="CZ16" s="156" t="s">
        <v>31</v>
      </c>
      <c r="DA16" s="156">
        <v>6</v>
      </c>
      <c r="DB16" s="156">
        <v>6</v>
      </c>
      <c r="DC16" s="156">
        <v>0</v>
      </c>
      <c r="DD16" s="156">
        <v>0</v>
      </c>
      <c r="DE16" s="162">
        <v>1</v>
      </c>
      <c r="DF16" s="158">
        <f t="shared" si="11"/>
        <v>0</v>
      </c>
      <c r="DG16" s="157"/>
      <c r="DH16" s="156" t="s">
        <v>31</v>
      </c>
      <c r="DI16" s="156">
        <v>6</v>
      </c>
      <c r="DJ16" s="156">
        <v>6</v>
      </c>
      <c r="DK16" s="156">
        <v>0</v>
      </c>
      <c r="DL16" s="156">
        <v>0</v>
      </c>
      <c r="DM16" s="162">
        <v>1</v>
      </c>
      <c r="DN16" s="158">
        <f t="shared" si="12"/>
        <v>0</v>
      </c>
      <c r="DO16" s="157"/>
      <c r="DP16" s="156" t="s">
        <v>31</v>
      </c>
      <c r="DQ16" s="156">
        <v>6</v>
      </c>
      <c r="DR16" s="156">
        <v>6</v>
      </c>
      <c r="DS16" s="156">
        <v>0</v>
      </c>
      <c r="DT16" s="156">
        <v>0</v>
      </c>
      <c r="DU16" s="162">
        <v>1</v>
      </c>
      <c r="DV16" s="162">
        <f t="shared" si="13"/>
        <v>0</v>
      </c>
      <c r="DW16" s="156"/>
      <c r="DX16" s="156" t="s">
        <v>31</v>
      </c>
      <c r="DY16" s="156">
        <v>6</v>
      </c>
      <c r="DZ16" s="156">
        <v>6</v>
      </c>
      <c r="EA16" s="156">
        <v>0</v>
      </c>
      <c r="EB16" s="156">
        <v>0</v>
      </c>
      <c r="EC16" s="162">
        <v>1</v>
      </c>
      <c r="ED16" s="162">
        <f t="shared" si="14"/>
        <v>0</v>
      </c>
      <c r="EE16" s="156"/>
      <c r="EF16" s="156" t="s">
        <v>31</v>
      </c>
      <c r="EG16" s="156">
        <v>6</v>
      </c>
      <c r="EH16" s="156">
        <v>6</v>
      </c>
      <c r="EI16" s="156">
        <v>0</v>
      </c>
      <c r="EJ16" s="156">
        <v>0</v>
      </c>
      <c r="EK16" s="162">
        <v>1</v>
      </c>
      <c r="EL16" s="162">
        <f t="shared" si="15"/>
        <v>0</v>
      </c>
      <c r="EM16" s="156"/>
      <c r="EN16" s="156" t="s">
        <v>31</v>
      </c>
      <c r="EO16" s="156">
        <v>6</v>
      </c>
      <c r="EP16" s="156">
        <v>6</v>
      </c>
      <c r="EQ16" s="156">
        <v>0</v>
      </c>
      <c r="ER16" s="156">
        <v>0</v>
      </c>
      <c r="ES16" s="162">
        <v>1</v>
      </c>
      <c r="ET16" s="162">
        <f t="shared" si="16"/>
        <v>0</v>
      </c>
      <c r="EU16" s="156"/>
      <c r="EV16" s="156"/>
      <c r="EW16" s="156"/>
      <c r="EX16" s="156"/>
      <c r="EY16" s="156"/>
      <c r="EZ16" s="156"/>
      <c r="FA16" s="156"/>
      <c r="FB16" s="156"/>
      <c r="FC16" s="162"/>
      <c r="FD16" s="156"/>
      <c r="FE16" s="156"/>
      <c r="FF16" s="156"/>
      <c r="FG16" s="156"/>
      <c r="FH16" s="156"/>
      <c r="FI16" s="156"/>
      <c r="FJ16" s="162"/>
      <c r="FK16" s="156"/>
      <c r="FL16" s="156"/>
      <c r="FM16" s="156"/>
      <c r="FN16" s="156"/>
      <c r="FO16" s="156"/>
      <c r="FP16" s="156"/>
      <c r="FQ16" s="156"/>
      <c r="FR16" s="156"/>
      <c r="FS16" s="156"/>
      <c r="FT16" s="157" t="s">
        <v>31</v>
      </c>
      <c r="FU16" s="157">
        <v>6</v>
      </c>
      <c r="FV16" s="157">
        <v>6</v>
      </c>
      <c r="FW16" s="157">
        <v>0</v>
      </c>
      <c r="FX16" s="157">
        <v>0</v>
      </c>
      <c r="FY16" s="158">
        <f t="shared" si="17"/>
        <v>1</v>
      </c>
      <c r="FZ16" s="162">
        <f t="shared" si="18"/>
        <v>0</v>
      </c>
      <c r="GA16" s="156"/>
      <c r="GB16" s="157" t="s">
        <v>31</v>
      </c>
      <c r="GC16" s="157">
        <v>6</v>
      </c>
      <c r="GD16" s="157">
        <v>6</v>
      </c>
      <c r="GE16" s="157">
        <v>0</v>
      </c>
      <c r="GF16" s="157">
        <v>0</v>
      </c>
      <c r="GG16" s="158">
        <f t="shared" si="19"/>
        <v>1</v>
      </c>
      <c r="GH16" s="162">
        <f t="shared" si="20"/>
        <v>0</v>
      </c>
      <c r="GI16" s="156"/>
      <c r="GJ16" s="157" t="s">
        <v>31</v>
      </c>
      <c r="GK16" s="157">
        <v>6</v>
      </c>
      <c r="GL16" s="157">
        <v>6</v>
      </c>
      <c r="GM16" s="157">
        <v>0</v>
      </c>
      <c r="GN16" s="157">
        <v>0</v>
      </c>
      <c r="GO16" s="158">
        <f t="shared" si="21"/>
        <v>1</v>
      </c>
      <c r="GP16" s="162">
        <f t="shared" si="22"/>
        <v>0</v>
      </c>
      <c r="GQ16" s="156"/>
      <c r="GR16" s="157" t="s">
        <v>31</v>
      </c>
      <c r="GS16" s="157">
        <v>6</v>
      </c>
      <c r="GT16" s="157">
        <v>6</v>
      </c>
      <c r="GU16" s="157">
        <v>0</v>
      </c>
      <c r="GV16" s="157">
        <v>0</v>
      </c>
      <c r="GW16" s="158">
        <f t="shared" si="23"/>
        <v>1</v>
      </c>
      <c r="GX16" s="162">
        <f t="shared" si="24"/>
        <v>0</v>
      </c>
      <c r="GY16" s="156"/>
      <c r="GZ16" s="157" t="s">
        <v>31</v>
      </c>
      <c r="HA16" s="157">
        <v>6</v>
      </c>
      <c r="HB16" s="157">
        <v>6</v>
      </c>
      <c r="HC16" s="157">
        <v>0</v>
      </c>
      <c r="HD16" s="157">
        <v>0</v>
      </c>
      <c r="HE16" s="158">
        <f t="shared" si="25"/>
        <v>1</v>
      </c>
      <c r="HF16" s="162">
        <f t="shared" si="26"/>
        <v>0</v>
      </c>
      <c r="HH16" s="157" t="s">
        <v>31</v>
      </c>
      <c r="HI16" s="157">
        <v>6</v>
      </c>
      <c r="HJ16" s="157">
        <v>6</v>
      </c>
      <c r="HK16" s="157">
        <v>0</v>
      </c>
      <c r="HL16" s="157">
        <v>0</v>
      </c>
      <c r="HM16" s="158">
        <f t="shared" si="27"/>
        <v>1</v>
      </c>
      <c r="HN16" s="162">
        <f t="shared" si="28"/>
        <v>0</v>
      </c>
      <c r="HP16" s="157" t="s">
        <v>31</v>
      </c>
      <c r="HQ16" s="157">
        <v>6</v>
      </c>
      <c r="HR16" s="157">
        <v>6</v>
      </c>
      <c r="HS16" s="157">
        <v>0</v>
      </c>
      <c r="HT16" s="157">
        <v>0</v>
      </c>
      <c r="HU16" s="158">
        <f t="shared" si="29"/>
        <v>1</v>
      </c>
      <c r="HV16" s="162">
        <f t="shared" si="30"/>
        <v>0</v>
      </c>
      <c r="HX16" s="157" t="s">
        <v>31</v>
      </c>
      <c r="HY16" s="157">
        <v>6</v>
      </c>
      <c r="HZ16" s="157">
        <v>6</v>
      </c>
      <c r="IA16" s="157">
        <v>0</v>
      </c>
      <c r="IB16" s="157">
        <v>0</v>
      </c>
      <c r="IC16" s="158">
        <f t="shared" si="31"/>
        <v>1</v>
      </c>
      <c r="ID16" s="162">
        <f t="shared" si="32"/>
        <v>0</v>
      </c>
      <c r="IF16" s="157" t="s">
        <v>31</v>
      </c>
      <c r="IG16" s="157">
        <v>6</v>
      </c>
      <c r="IH16" s="157">
        <v>6</v>
      </c>
      <c r="II16" s="157">
        <v>0</v>
      </c>
      <c r="IJ16" s="157">
        <v>0</v>
      </c>
      <c r="IK16" s="158">
        <f t="shared" si="33"/>
        <v>1</v>
      </c>
      <c r="IL16" s="162">
        <f t="shared" si="34"/>
        <v>0</v>
      </c>
      <c r="IN16" s="157" t="s">
        <v>31</v>
      </c>
      <c r="IO16" s="157">
        <v>6</v>
      </c>
      <c r="IP16" s="157">
        <v>6</v>
      </c>
      <c r="IQ16" s="157">
        <v>0</v>
      </c>
      <c r="IR16" s="157">
        <v>0</v>
      </c>
      <c r="IS16" s="158">
        <f t="shared" si="35"/>
        <v>1</v>
      </c>
      <c r="IT16" s="162">
        <f t="shared" si="36"/>
        <v>0</v>
      </c>
      <c r="IV16" s="157" t="s">
        <v>31</v>
      </c>
      <c r="IW16" s="157">
        <v>6</v>
      </c>
      <c r="IX16" s="157">
        <v>6</v>
      </c>
      <c r="IY16" s="157">
        <v>0</v>
      </c>
      <c r="IZ16" s="157">
        <v>0</v>
      </c>
      <c r="JA16" s="158">
        <f t="shared" si="37"/>
        <v>1</v>
      </c>
      <c r="JB16" s="162">
        <f t="shared" si="38"/>
        <v>0</v>
      </c>
      <c r="JD16" s="157" t="s">
        <v>31</v>
      </c>
      <c r="JE16" s="157">
        <v>6</v>
      </c>
      <c r="JF16" s="157">
        <v>6</v>
      </c>
      <c r="JG16" s="157">
        <v>0</v>
      </c>
      <c r="JH16" s="157">
        <v>0</v>
      </c>
      <c r="JI16" s="158">
        <f t="shared" si="39"/>
        <v>1</v>
      </c>
      <c r="JJ16" s="162">
        <f t="shared" si="40"/>
        <v>0</v>
      </c>
      <c r="JL16" s="157" t="s">
        <v>31</v>
      </c>
      <c r="JM16" s="157">
        <v>6</v>
      </c>
      <c r="JN16" s="157">
        <v>6</v>
      </c>
      <c r="JO16" s="157">
        <v>0</v>
      </c>
      <c r="JP16" s="157">
        <v>0</v>
      </c>
      <c r="JQ16" s="158">
        <f t="shared" si="41"/>
        <v>1</v>
      </c>
      <c r="JR16" s="162">
        <f t="shared" si="42"/>
        <v>0</v>
      </c>
      <c r="JT16" s="157" t="s">
        <v>31</v>
      </c>
      <c r="JU16" s="157">
        <v>6</v>
      </c>
      <c r="JV16" s="157">
        <v>6</v>
      </c>
      <c r="JW16" s="157">
        <v>0</v>
      </c>
      <c r="JX16" s="157">
        <v>0</v>
      </c>
      <c r="JY16" s="158">
        <f t="shared" si="43"/>
        <v>1</v>
      </c>
      <c r="JZ16" s="162">
        <f t="shared" si="44"/>
        <v>0</v>
      </c>
      <c r="KB16" s="157" t="s">
        <v>31</v>
      </c>
      <c r="KC16" s="157">
        <v>6</v>
      </c>
      <c r="KD16" s="157">
        <v>6</v>
      </c>
      <c r="KE16" s="157">
        <v>0</v>
      </c>
      <c r="KF16" s="157">
        <v>0</v>
      </c>
      <c r="KG16" s="158">
        <f t="shared" si="45"/>
        <v>1</v>
      </c>
      <c r="KH16" s="162">
        <f t="shared" si="46"/>
        <v>0</v>
      </c>
      <c r="KJ16" s="157" t="s">
        <v>31</v>
      </c>
      <c r="KK16" s="157">
        <v>6</v>
      </c>
      <c r="KL16" s="157">
        <v>6</v>
      </c>
      <c r="KM16" s="157">
        <v>0</v>
      </c>
      <c r="KN16" s="157">
        <v>0</v>
      </c>
      <c r="KO16" s="158">
        <f t="shared" si="47"/>
        <v>1</v>
      </c>
      <c r="KP16" s="162">
        <f t="shared" si="48"/>
        <v>0</v>
      </c>
      <c r="KR16" s="157" t="s">
        <v>31</v>
      </c>
      <c r="KS16" s="157">
        <v>6</v>
      </c>
      <c r="KT16" s="157">
        <v>6</v>
      </c>
      <c r="KU16" s="157">
        <v>0</v>
      </c>
      <c r="KV16" s="157">
        <v>0</v>
      </c>
      <c r="KW16" s="158">
        <f t="shared" si="49"/>
        <v>1</v>
      </c>
      <c r="KX16" s="162">
        <f t="shared" si="50"/>
        <v>0</v>
      </c>
      <c r="KZ16" s="157" t="s">
        <v>31</v>
      </c>
      <c r="LA16" s="157">
        <v>6</v>
      </c>
      <c r="LB16" s="157">
        <v>6</v>
      </c>
      <c r="LC16" s="157">
        <v>0</v>
      </c>
      <c r="LD16" s="157">
        <v>0</v>
      </c>
      <c r="LE16" s="158">
        <f t="shared" si="51"/>
        <v>1</v>
      </c>
      <c r="LF16" s="162">
        <f t="shared" si="52"/>
        <v>0</v>
      </c>
      <c r="LH16" s="157" t="s">
        <v>31</v>
      </c>
      <c r="LI16" s="157">
        <v>6</v>
      </c>
      <c r="LJ16" s="157">
        <v>6</v>
      </c>
      <c r="LK16" s="157">
        <v>0</v>
      </c>
      <c r="LL16" s="157">
        <v>0</v>
      </c>
      <c r="LM16" s="158">
        <f t="shared" si="53"/>
        <v>1</v>
      </c>
      <c r="LN16" s="162">
        <f t="shared" si="54"/>
        <v>0</v>
      </c>
      <c r="LP16" s="157" t="s">
        <v>31</v>
      </c>
      <c r="LQ16" s="157">
        <v>6</v>
      </c>
      <c r="LR16" s="157">
        <v>6</v>
      </c>
      <c r="LS16" s="157">
        <v>0</v>
      </c>
      <c r="LT16" s="157">
        <v>0</v>
      </c>
      <c r="LU16" s="158">
        <f t="shared" si="55"/>
        <v>1</v>
      </c>
      <c r="LV16" s="162">
        <f t="shared" si="56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57"/>
        <v>1</v>
      </c>
      <c r="MD16" s="162">
        <f t="shared" si="58"/>
        <v>0</v>
      </c>
      <c r="MN16" s="157" t="s">
        <v>31</v>
      </c>
      <c r="MO16" s="157">
        <v>6</v>
      </c>
      <c r="MP16" s="157">
        <v>6</v>
      </c>
      <c r="MQ16" s="157">
        <v>0</v>
      </c>
      <c r="MR16" s="157">
        <v>0</v>
      </c>
      <c r="MS16" s="158">
        <f t="shared" si="59"/>
        <v>1</v>
      </c>
      <c r="MT16" s="162">
        <f t="shared" si="60"/>
        <v>0</v>
      </c>
      <c r="MV16" s="157" t="s">
        <v>31</v>
      </c>
      <c r="MW16" s="157">
        <v>6</v>
      </c>
      <c r="MX16" s="157">
        <v>6</v>
      </c>
      <c r="MY16" s="157">
        <v>0</v>
      </c>
      <c r="MZ16" s="157">
        <v>0</v>
      </c>
      <c r="NA16" s="158">
        <f t="shared" si="61"/>
        <v>1</v>
      </c>
      <c r="NB16" s="162">
        <f t="shared" si="62"/>
        <v>0</v>
      </c>
      <c r="ND16" s="157" t="s">
        <v>31</v>
      </c>
      <c r="NE16" s="157">
        <v>6</v>
      </c>
      <c r="NF16" s="157">
        <v>0</v>
      </c>
      <c r="NG16" s="157">
        <v>0</v>
      </c>
      <c r="NH16" s="157">
        <v>6</v>
      </c>
      <c r="NI16" s="158">
        <v>0</v>
      </c>
      <c r="NJ16" s="162"/>
    </row>
    <row r="17" spans="1:374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66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108">
        <f t="shared" si="0"/>
        <v>0</v>
      </c>
      <c r="P17" s="65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108">
        <f>U17-N17</f>
        <v>0.98</v>
      </c>
      <c r="X17" s="65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108">
        <f t="shared" si="2"/>
        <v>0</v>
      </c>
      <c r="AF17" s="65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108">
        <f t="shared" si="3"/>
        <v>0</v>
      </c>
      <c r="AN17" s="114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108">
        <f t="shared" si="4"/>
        <v>0</v>
      </c>
      <c r="AV17" s="114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108">
        <f t="shared" si="5"/>
        <v>0</v>
      </c>
      <c r="BD17" s="114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108">
        <f t="shared" si="6"/>
        <v>0</v>
      </c>
      <c r="BL17" s="114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108">
        <f t="shared" si="8"/>
        <v>0</v>
      </c>
      <c r="BT17" s="164" t="s">
        <v>32</v>
      </c>
      <c r="BU17" s="157">
        <v>628</v>
      </c>
      <c r="BV17" s="157">
        <v>618</v>
      </c>
      <c r="BW17" s="157">
        <v>10</v>
      </c>
      <c r="BX17" s="157">
        <v>0</v>
      </c>
      <c r="BY17" s="158">
        <v>0.98</v>
      </c>
      <c r="BZ17" s="158">
        <v>0</v>
      </c>
      <c r="CA17" s="156"/>
      <c r="CB17" s="163" t="s">
        <v>32</v>
      </c>
      <c r="CC17" s="157">
        <v>628</v>
      </c>
      <c r="CD17" s="157">
        <v>618</v>
      </c>
      <c r="CE17" s="157">
        <v>10</v>
      </c>
      <c r="CF17" s="157">
        <v>0</v>
      </c>
      <c r="CG17" s="158">
        <v>0.98</v>
      </c>
      <c r="CH17" s="158">
        <v>0</v>
      </c>
      <c r="CI17" s="157"/>
      <c r="CJ17" s="163" t="s">
        <v>32</v>
      </c>
      <c r="CK17" s="157">
        <v>628</v>
      </c>
      <c r="CL17" s="157">
        <v>618</v>
      </c>
      <c r="CM17" s="157">
        <v>10</v>
      </c>
      <c r="CN17" s="157">
        <v>0</v>
      </c>
      <c r="CO17" s="158">
        <v>0.98</v>
      </c>
      <c r="CP17" s="162">
        <f t="shared" si="9"/>
        <v>0</v>
      </c>
      <c r="CQ17" s="156"/>
      <c r="CR17" s="163" t="s">
        <v>32</v>
      </c>
      <c r="CS17" s="157">
        <v>628</v>
      </c>
      <c r="CT17" s="157">
        <v>618</v>
      </c>
      <c r="CU17" s="157">
        <v>10</v>
      </c>
      <c r="CV17" s="157">
        <v>0</v>
      </c>
      <c r="CW17" s="158">
        <v>0.98</v>
      </c>
      <c r="CX17" s="158">
        <f t="shared" si="10"/>
        <v>0</v>
      </c>
      <c r="CY17" s="157"/>
      <c r="CZ17" s="163" t="s">
        <v>32</v>
      </c>
      <c r="DA17" s="157">
        <v>628</v>
      </c>
      <c r="DB17" s="157">
        <v>618</v>
      </c>
      <c r="DC17" s="157">
        <v>10</v>
      </c>
      <c r="DD17" s="157">
        <v>0</v>
      </c>
      <c r="DE17" s="158">
        <v>0.98</v>
      </c>
      <c r="DF17" s="158">
        <f t="shared" si="11"/>
        <v>0</v>
      </c>
      <c r="DG17" s="157"/>
      <c r="DH17" s="163" t="s">
        <v>32</v>
      </c>
      <c r="DI17" s="157">
        <v>628</v>
      </c>
      <c r="DJ17" s="157">
        <v>618</v>
      </c>
      <c r="DK17" s="157">
        <v>10</v>
      </c>
      <c r="DL17" s="157">
        <v>0</v>
      </c>
      <c r="DM17" s="158">
        <v>0.98</v>
      </c>
      <c r="DN17" s="158">
        <f t="shared" si="12"/>
        <v>0</v>
      </c>
      <c r="DO17" s="157"/>
      <c r="DP17" s="163" t="s">
        <v>32</v>
      </c>
      <c r="DQ17" s="157">
        <v>628</v>
      </c>
      <c r="DR17" s="157">
        <v>618</v>
      </c>
      <c r="DS17" s="157">
        <v>10</v>
      </c>
      <c r="DT17" s="157">
        <v>0</v>
      </c>
      <c r="DU17" s="158">
        <v>0.98</v>
      </c>
      <c r="DV17" s="162">
        <f t="shared" si="13"/>
        <v>0</v>
      </c>
      <c r="DW17" s="156"/>
      <c r="DX17" s="163" t="s">
        <v>32</v>
      </c>
      <c r="DY17" s="157">
        <v>628</v>
      </c>
      <c r="DZ17" s="157">
        <v>618</v>
      </c>
      <c r="EA17" s="157">
        <v>10</v>
      </c>
      <c r="EB17" s="157">
        <v>0</v>
      </c>
      <c r="EC17" s="158">
        <v>0.98</v>
      </c>
      <c r="ED17" s="162">
        <f t="shared" si="14"/>
        <v>0</v>
      </c>
      <c r="EE17" s="156"/>
      <c r="EF17" s="163" t="s">
        <v>32</v>
      </c>
      <c r="EG17" s="156">
        <v>634</v>
      </c>
      <c r="EH17" s="156">
        <v>618</v>
      </c>
      <c r="EI17" s="156">
        <v>10</v>
      </c>
      <c r="EJ17" s="156">
        <v>6</v>
      </c>
      <c r="EK17" s="162">
        <v>0.97</v>
      </c>
      <c r="EL17" s="162">
        <f t="shared" si="15"/>
        <v>-1.0000000000000009E-2</v>
      </c>
      <c r="EM17" s="156"/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v>0.98</v>
      </c>
      <c r="ET17" s="162">
        <f t="shared" si="16"/>
        <v>1.0000000000000009E-2</v>
      </c>
      <c r="EU17" s="156"/>
      <c r="EV17" s="156"/>
      <c r="EW17" s="156"/>
      <c r="EX17" s="156"/>
      <c r="EY17" s="156"/>
      <c r="EZ17" s="156"/>
      <c r="FA17" s="156"/>
      <c r="FB17" s="156"/>
      <c r="FC17" s="162"/>
      <c r="FD17" s="156"/>
      <c r="FE17" s="156"/>
      <c r="FF17" s="156"/>
      <c r="FG17" s="156"/>
      <c r="FH17" s="156"/>
      <c r="FI17" s="156"/>
      <c r="FJ17" s="162"/>
      <c r="FK17" s="156"/>
      <c r="FL17" s="156"/>
      <c r="FM17" s="156"/>
      <c r="FN17" s="156"/>
      <c r="FO17" s="156"/>
      <c r="FP17" s="156"/>
      <c r="FQ17" s="156"/>
      <c r="FR17" s="156"/>
      <c r="FS17" s="156"/>
      <c r="FT17" s="163" t="s">
        <v>32</v>
      </c>
      <c r="FU17" s="157">
        <v>628</v>
      </c>
      <c r="FV17" s="157">
        <v>618</v>
      </c>
      <c r="FW17" s="157">
        <v>10</v>
      </c>
      <c r="FX17" s="157">
        <v>0</v>
      </c>
      <c r="FY17" s="158">
        <f t="shared" si="17"/>
        <v>0.98407643312101911</v>
      </c>
      <c r="FZ17" s="162">
        <f t="shared" si="18"/>
        <v>4.0764331210191296E-3</v>
      </c>
      <c r="GA17" s="156"/>
      <c r="GB17" s="163" t="s">
        <v>32</v>
      </c>
      <c r="GC17" s="157">
        <v>628</v>
      </c>
      <c r="GD17" s="157">
        <v>618</v>
      </c>
      <c r="GE17" s="157">
        <v>10</v>
      </c>
      <c r="GF17" s="157">
        <v>0</v>
      </c>
      <c r="GG17" s="158">
        <f t="shared" si="19"/>
        <v>0.98407643312101911</v>
      </c>
      <c r="GH17" s="162">
        <f t="shared" si="20"/>
        <v>0</v>
      </c>
      <c r="GI17" s="156"/>
      <c r="GJ17" s="163" t="s">
        <v>32</v>
      </c>
      <c r="GK17" s="157">
        <v>628</v>
      </c>
      <c r="GL17" s="157">
        <v>618</v>
      </c>
      <c r="GM17" s="157">
        <v>10</v>
      </c>
      <c r="GN17" s="157">
        <v>0</v>
      </c>
      <c r="GO17" s="158">
        <f t="shared" si="21"/>
        <v>0.98407643312101911</v>
      </c>
      <c r="GP17" s="162">
        <f t="shared" si="22"/>
        <v>0</v>
      </c>
      <c r="GQ17" s="156"/>
      <c r="GR17" s="163" t="s">
        <v>32</v>
      </c>
      <c r="GS17" s="157">
        <v>628</v>
      </c>
      <c r="GT17" s="157">
        <v>618</v>
      </c>
      <c r="GU17" s="157">
        <v>10</v>
      </c>
      <c r="GV17" s="157">
        <v>0</v>
      </c>
      <c r="GW17" s="158">
        <f t="shared" si="23"/>
        <v>0.98407643312101911</v>
      </c>
      <c r="GX17" s="162">
        <f t="shared" si="24"/>
        <v>0</v>
      </c>
      <c r="GY17" s="156"/>
      <c r="GZ17" s="163" t="s">
        <v>32</v>
      </c>
      <c r="HA17" s="157">
        <v>628</v>
      </c>
      <c r="HB17" s="157">
        <v>618</v>
      </c>
      <c r="HC17" s="157">
        <v>10</v>
      </c>
      <c r="HD17" s="157">
        <v>0</v>
      </c>
      <c r="HE17" s="158">
        <f t="shared" si="25"/>
        <v>0.98407643312101911</v>
      </c>
      <c r="HF17" s="162">
        <f t="shared" si="26"/>
        <v>0</v>
      </c>
      <c r="HH17" s="163" t="s">
        <v>32</v>
      </c>
      <c r="HI17" s="157">
        <v>628</v>
      </c>
      <c r="HJ17" s="157">
        <v>618</v>
      </c>
      <c r="HK17" s="157">
        <v>10</v>
      </c>
      <c r="HL17" s="157">
        <v>0</v>
      </c>
      <c r="HM17" s="158">
        <f t="shared" si="27"/>
        <v>0.98407643312101911</v>
      </c>
      <c r="HN17" s="162">
        <f t="shared" si="28"/>
        <v>0</v>
      </c>
      <c r="HP17" s="163" t="s">
        <v>32</v>
      </c>
      <c r="HQ17" s="157">
        <v>628</v>
      </c>
      <c r="HR17" s="157">
        <v>618</v>
      </c>
      <c r="HS17" s="157">
        <v>10</v>
      </c>
      <c r="HT17" s="157">
        <v>0</v>
      </c>
      <c r="HU17" s="158">
        <f t="shared" si="29"/>
        <v>0.98407643312101911</v>
      </c>
      <c r="HV17" s="162">
        <f t="shared" si="30"/>
        <v>0</v>
      </c>
      <c r="HX17" s="163" t="s">
        <v>32</v>
      </c>
      <c r="HY17" s="157">
        <v>628</v>
      </c>
      <c r="HZ17" s="157">
        <v>618</v>
      </c>
      <c r="IA17" s="157">
        <v>10</v>
      </c>
      <c r="IB17" s="157">
        <v>0</v>
      </c>
      <c r="IC17" s="158">
        <f t="shared" si="31"/>
        <v>0.98407643312101911</v>
      </c>
      <c r="ID17" s="162">
        <f t="shared" si="32"/>
        <v>0</v>
      </c>
      <c r="IF17" s="163" t="s">
        <v>32</v>
      </c>
      <c r="IG17" s="157">
        <v>628</v>
      </c>
      <c r="IH17" s="157">
        <v>618</v>
      </c>
      <c r="II17" s="157">
        <v>10</v>
      </c>
      <c r="IJ17" s="157">
        <v>0</v>
      </c>
      <c r="IK17" s="158">
        <f t="shared" si="33"/>
        <v>0.98407643312101911</v>
      </c>
      <c r="IL17" s="162">
        <f t="shared" si="34"/>
        <v>0</v>
      </c>
      <c r="IN17" s="163" t="s">
        <v>32</v>
      </c>
      <c r="IO17" s="157">
        <v>628</v>
      </c>
      <c r="IP17" s="157">
        <v>618</v>
      </c>
      <c r="IQ17" s="157">
        <v>10</v>
      </c>
      <c r="IR17" s="157">
        <v>0</v>
      </c>
      <c r="IS17" s="158">
        <f t="shared" si="35"/>
        <v>0.98407643312101911</v>
      </c>
      <c r="IT17" s="162">
        <f t="shared" si="36"/>
        <v>0</v>
      </c>
      <c r="IV17" s="163" t="s">
        <v>32</v>
      </c>
      <c r="IW17" s="157">
        <v>628</v>
      </c>
      <c r="IX17" s="157">
        <v>618</v>
      </c>
      <c r="IY17" s="157">
        <v>10</v>
      </c>
      <c r="IZ17" s="157">
        <v>0</v>
      </c>
      <c r="JA17" s="158">
        <f t="shared" si="37"/>
        <v>0.98407643312101911</v>
      </c>
      <c r="JB17" s="162">
        <f t="shared" si="38"/>
        <v>0</v>
      </c>
      <c r="JD17" s="173" t="s">
        <v>32</v>
      </c>
      <c r="JE17" s="157">
        <v>628</v>
      </c>
      <c r="JF17" s="157">
        <v>618</v>
      </c>
      <c r="JG17" s="157">
        <v>10</v>
      </c>
      <c r="JH17" s="157">
        <v>0</v>
      </c>
      <c r="JI17" s="158">
        <f t="shared" si="39"/>
        <v>0.98407643312101911</v>
      </c>
      <c r="JJ17" s="162">
        <f t="shared" si="40"/>
        <v>0</v>
      </c>
      <c r="JL17" s="173" t="s">
        <v>32</v>
      </c>
      <c r="JM17" s="157">
        <v>628</v>
      </c>
      <c r="JN17" s="157">
        <v>618</v>
      </c>
      <c r="JO17" s="157">
        <v>10</v>
      </c>
      <c r="JP17" s="157">
        <v>0</v>
      </c>
      <c r="JQ17" s="158">
        <f t="shared" si="41"/>
        <v>0.98407643312101911</v>
      </c>
      <c r="JR17" s="162">
        <f t="shared" si="42"/>
        <v>0</v>
      </c>
      <c r="JT17" s="173" t="s">
        <v>32</v>
      </c>
      <c r="JU17" s="157">
        <v>628</v>
      </c>
      <c r="JV17" s="157">
        <v>618</v>
      </c>
      <c r="JW17" s="157">
        <v>10</v>
      </c>
      <c r="JX17" s="157">
        <v>0</v>
      </c>
      <c r="JY17" s="158">
        <f t="shared" si="43"/>
        <v>0.98407643312101911</v>
      </c>
      <c r="JZ17" s="162">
        <f t="shared" si="44"/>
        <v>0</v>
      </c>
      <c r="KB17" s="173" t="s">
        <v>32</v>
      </c>
      <c r="KC17" s="157">
        <v>628</v>
      </c>
      <c r="KD17" s="157">
        <v>618</v>
      </c>
      <c r="KE17" s="157">
        <v>10</v>
      </c>
      <c r="KF17" s="157">
        <v>0</v>
      </c>
      <c r="KG17" s="158">
        <f t="shared" si="45"/>
        <v>0.98407643312101911</v>
      </c>
      <c r="KH17" s="162">
        <f t="shared" si="46"/>
        <v>0</v>
      </c>
      <c r="KJ17" s="173" t="s">
        <v>32</v>
      </c>
      <c r="KK17" s="157">
        <v>628</v>
      </c>
      <c r="KL17" s="157">
        <v>618</v>
      </c>
      <c r="KM17" s="157">
        <v>10</v>
      </c>
      <c r="KN17" s="157">
        <v>0</v>
      </c>
      <c r="KO17" s="158">
        <f t="shared" si="47"/>
        <v>0.98407643312101911</v>
      </c>
      <c r="KP17" s="162">
        <f t="shared" si="48"/>
        <v>0</v>
      </c>
      <c r="KR17" s="173" t="s">
        <v>32</v>
      </c>
      <c r="KS17" s="157">
        <v>628</v>
      </c>
      <c r="KT17" s="157">
        <v>618</v>
      </c>
      <c r="KU17" s="157">
        <v>10</v>
      </c>
      <c r="KV17" s="157">
        <v>0</v>
      </c>
      <c r="KW17" s="158">
        <f t="shared" si="49"/>
        <v>0.98407643312101911</v>
      </c>
      <c r="KX17" s="162">
        <f t="shared" si="50"/>
        <v>0</v>
      </c>
      <c r="KZ17" s="173" t="s">
        <v>32</v>
      </c>
      <c r="LA17" s="157">
        <v>628</v>
      </c>
      <c r="LB17" s="157">
        <v>618</v>
      </c>
      <c r="LC17" s="157">
        <v>10</v>
      </c>
      <c r="LD17" s="157">
        <v>0</v>
      </c>
      <c r="LE17" s="158">
        <f t="shared" si="51"/>
        <v>0.98407643312101911</v>
      </c>
      <c r="LF17" s="162">
        <f t="shared" si="52"/>
        <v>0</v>
      </c>
      <c r="LH17" s="17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f t="shared" si="53"/>
        <v>0.98407643312101911</v>
      </c>
      <c r="LN17" s="162">
        <f t="shared" si="54"/>
        <v>0</v>
      </c>
      <c r="LP17" s="17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f t="shared" si="55"/>
        <v>0.98407643312101911</v>
      </c>
      <c r="LV17" s="162">
        <f t="shared" si="56"/>
        <v>0</v>
      </c>
      <c r="LX17" s="17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57"/>
        <v>0.98407643312101911</v>
      </c>
      <c r="MD17" s="162">
        <f t="shared" si="58"/>
        <v>0</v>
      </c>
      <c r="MN17" s="173" t="s">
        <v>32</v>
      </c>
      <c r="MO17" s="157">
        <v>628</v>
      </c>
      <c r="MP17" s="157">
        <v>618</v>
      </c>
      <c r="MQ17" s="157">
        <v>10</v>
      </c>
      <c r="MR17" s="157">
        <v>0</v>
      </c>
      <c r="MS17" s="158">
        <f t="shared" si="59"/>
        <v>0.98407643312101911</v>
      </c>
      <c r="MT17" s="162">
        <f t="shared" si="60"/>
        <v>0</v>
      </c>
      <c r="MV17" s="173" t="s">
        <v>32</v>
      </c>
      <c r="MW17" s="157">
        <v>628</v>
      </c>
      <c r="MX17" s="157">
        <v>618</v>
      </c>
      <c r="MY17" s="157">
        <v>10</v>
      </c>
      <c r="MZ17" s="157">
        <v>0</v>
      </c>
      <c r="NA17" s="158">
        <f t="shared" si="61"/>
        <v>0.98407643312101911</v>
      </c>
      <c r="NB17" s="162">
        <f t="shared" si="62"/>
        <v>0</v>
      </c>
      <c r="ND17" s="173" t="s">
        <v>32</v>
      </c>
      <c r="NE17" s="157">
        <v>636</v>
      </c>
      <c r="NF17" s="157">
        <v>0</v>
      </c>
      <c r="NG17" s="157">
        <v>0</v>
      </c>
      <c r="NH17" s="157">
        <v>636</v>
      </c>
      <c r="NI17" s="158">
        <v>0</v>
      </c>
      <c r="NJ17" s="162"/>
    </row>
    <row r="18" spans="1:374">
      <c r="A18" s="2" t="s">
        <v>33</v>
      </c>
      <c r="B18" s="2">
        <v>109</v>
      </c>
      <c r="C18" s="2">
        <v>109</v>
      </c>
      <c r="D18" s="2">
        <v>0</v>
      </c>
      <c r="E18" s="2">
        <v>0</v>
      </c>
      <c r="F18" s="4">
        <f t="shared" si="66"/>
        <v>1</v>
      </c>
      <c r="H18" s="2" t="s">
        <v>33</v>
      </c>
      <c r="I18" s="2">
        <v>109</v>
      </c>
      <c r="J18" s="2">
        <v>109</v>
      </c>
      <c r="K18" s="2">
        <v>0</v>
      </c>
      <c r="L18" s="2">
        <v>0</v>
      </c>
      <c r="M18" s="4">
        <f t="shared" si="63"/>
        <v>1</v>
      </c>
      <c r="N18" s="108">
        <f t="shared" si="0"/>
        <v>0</v>
      </c>
      <c r="P18" s="2" t="s">
        <v>33</v>
      </c>
      <c r="Q18" s="2">
        <v>109</v>
      </c>
      <c r="R18" s="2">
        <v>109</v>
      </c>
      <c r="S18" s="2">
        <v>0</v>
      </c>
      <c r="T18" s="2">
        <v>0</v>
      </c>
      <c r="U18" s="4">
        <v>1</v>
      </c>
      <c r="V18" s="108">
        <f t="shared" si="1"/>
        <v>0</v>
      </c>
      <c r="X18" s="2" t="s">
        <v>33</v>
      </c>
      <c r="Y18" s="2">
        <v>109</v>
      </c>
      <c r="Z18" s="2">
        <v>109</v>
      </c>
      <c r="AA18" s="2">
        <v>0</v>
      </c>
      <c r="AB18" s="2">
        <v>0</v>
      </c>
      <c r="AC18" s="4">
        <v>1</v>
      </c>
      <c r="AD18" s="108">
        <f t="shared" si="2"/>
        <v>0</v>
      </c>
      <c r="AF18" s="2" t="s">
        <v>33</v>
      </c>
      <c r="AG18" s="2">
        <v>109</v>
      </c>
      <c r="AH18" s="2">
        <v>109</v>
      </c>
      <c r="AI18" s="2">
        <v>0</v>
      </c>
      <c r="AJ18" s="2">
        <v>0</v>
      </c>
      <c r="AK18" s="4">
        <v>1</v>
      </c>
      <c r="AL18" s="108">
        <f t="shared" si="3"/>
        <v>0</v>
      </c>
      <c r="AN18" s="2" t="s">
        <v>33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108">
        <f t="shared" si="4"/>
        <v>0</v>
      </c>
      <c r="AV18" s="2" t="s">
        <v>33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108">
        <f t="shared" si="5"/>
        <v>0</v>
      </c>
      <c r="BD18" s="2" t="s">
        <v>33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108">
        <f t="shared" si="6"/>
        <v>0</v>
      </c>
      <c r="BL18" s="2" t="s">
        <v>33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7"/>
        <v>1</v>
      </c>
      <c r="BR18" s="108">
        <f t="shared" si="8"/>
        <v>0</v>
      </c>
      <c r="BT18" s="157" t="s">
        <v>33</v>
      </c>
      <c r="BU18" s="157">
        <v>109</v>
      </c>
      <c r="BV18" s="157">
        <v>109</v>
      </c>
      <c r="BW18" s="157">
        <v>0</v>
      </c>
      <c r="BX18" s="157">
        <v>0</v>
      </c>
      <c r="BY18" s="158">
        <v>1</v>
      </c>
      <c r="BZ18" s="158">
        <v>0</v>
      </c>
      <c r="CA18" s="156"/>
      <c r="CB18" s="156" t="s">
        <v>33</v>
      </c>
      <c r="CC18" s="156">
        <v>109</v>
      </c>
      <c r="CD18" s="156">
        <v>109</v>
      </c>
      <c r="CE18" s="156">
        <v>0</v>
      </c>
      <c r="CF18" s="156">
        <v>0</v>
      </c>
      <c r="CG18" s="162">
        <v>1</v>
      </c>
      <c r="CH18" s="158">
        <v>0</v>
      </c>
      <c r="CI18" s="157"/>
      <c r="CJ18" s="156" t="s">
        <v>33</v>
      </c>
      <c r="CK18" s="156">
        <v>109</v>
      </c>
      <c r="CL18" s="156">
        <v>109</v>
      </c>
      <c r="CM18" s="156">
        <v>0</v>
      </c>
      <c r="CN18" s="156">
        <v>0</v>
      </c>
      <c r="CO18" s="162">
        <v>1</v>
      </c>
      <c r="CP18" s="162">
        <f t="shared" si="9"/>
        <v>0</v>
      </c>
      <c r="CQ18" s="156"/>
      <c r="CR18" s="156" t="s">
        <v>33</v>
      </c>
      <c r="CS18" s="156">
        <v>109</v>
      </c>
      <c r="CT18" s="156">
        <v>109</v>
      </c>
      <c r="CU18" s="156">
        <v>0</v>
      </c>
      <c r="CV18" s="156">
        <v>0</v>
      </c>
      <c r="CW18" s="162">
        <v>1</v>
      </c>
      <c r="CX18" s="158">
        <f t="shared" si="10"/>
        <v>0</v>
      </c>
      <c r="CY18" s="157"/>
      <c r="CZ18" s="156" t="s">
        <v>33</v>
      </c>
      <c r="DA18" s="156">
        <v>109</v>
      </c>
      <c r="DB18" s="156">
        <v>109</v>
      </c>
      <c r="DC18" s="156">
        <v>0</v>
      </c>
      <c r="DD18" s="156">
        <v>0</v>
      </c>
      <c r="DE18" s="162">
        <v>1</v>
      </c>
      <c r="DF18" s="158">
        <f t="shared" si="11"/>
        <v>0</v>
      </c>
      <c r="DG18" s="157"/>
      <c r="DH18" s="156" t="s">
        <v>33</v>
      </c>
      <c r="DI18" s="156">
        <v>109</v>
      </c>
      <c r="DJ18" s="156">
        <v>109</v>
      </c>
      <c r="DK18" s="156">
        <v>0</v>
      </c>
      <c r="DL18" s="156">
        <v>0</v>
      </c>
      <c r="DM18" s="162">
        <v>1</v>
      </c>
      <c r="DN18" s="158">
        <f t="shared" si="12"/>
        <v>0</v>
      </c>
      <c r="DO18" s="157"/>
      <c r="DP18" s="156" t="s">
        <v>33</v>
      </c>
      <c r="DQ18" s="156">
        <v>109</v>
      </c>
      <c r="DR18" s="156">
        <v>109</v>
      </c>
      <c r="DS18" s="156">
        <v>0</v>
      </c>
      <c r="DT18" s="156">
        <v>0</v>
      </c>
      <c r="DU18" s="162">
        <v>1</v>
      </c>
      <c r="DV18" s="162">
        <f t="shared" si="13"/>
        <v>0</v>
      </c>
      <c r="DW18" s="156"/>
      <c r="DX18" s="156" t="s">
        <v>33</v>
      </c>
      <c r="DY18" s="156">
        <v>109</v>
      </c>
      <c r="DZ18" s="156">
        <v>109</v>
      </c>
      <c r="EA18" s="156">
        <v>0</v>
      </c>
      <c r="EB18" s="156">
        <v>0</v>
      </c>
      <c r="EC18" s="162">
        <v>1</v>
      </c>
      <c r="ED18" s="162">
        <f t="shared" si="14"/>
        <v>0</v>
      </c>
      <c r="EE18" s="156"/>
      <c r="EF18" s="156" t="s">
        <v>33</v>
      </c>
      <c r="EG18" s="156">
        <v>109</v>
      </c>
      <c r="EH18" s="156">
        <v>109</v>
      </c>
      <c r="EI18" s="156">
        <v>0</v>
      </c>
      <c r="EJ18" s="156">
        <v>0</v>
      </c>
      <c r="EK18" s="162">
        <v>1</v>
      </c>
      <c r="EL18" s="162">
        <f t="shared" si="15"/>
        <v>0</v>
      </c>
      <c r="EM18" s="156"/>
      <c r="EN18" s="156" t="s">
        <v>33</v>
      </c>
      <c r="EO18" s="156">
        <v>109</v>
      </c>
      <c r="EP18" s="156">
        <v>109</v>
      </c>
      <c r="EQ18" s="156">
        <v>0</v>
      </c>
      <c r="ER18" s="156">
        <v>0</v>
      </c>
      <c r="ES18" s="162">
        <v>1</v>
      </c>
      <c r="ET18" s="162">
        <f t="shared" si="16"/>
        <v>0</v>
      </c>
      <c r="EU18" s="156"/>
      <c r="EV18" s="156"/>
      <c r="EW18" s="156"/>
      <c r="EX18" s="156"/>
      <c r="EY18" s="156"/>
      <c r="EZ18" s="156"/>
      <c r="FA18" s="156"/>
      <c r="FB18" s="156"/>
      <c r="FC18" s="162"/>
      <c r="FD18" s="156"/>
      <c r="FE18" s="156"/>
      <c r="FF18" s="156"/>
      <c r="FG18" s="156"/>
      <c r="FH18" s="156"/>
      <c r="FI18" s="156"/>
      <c r="FJ18" s="162"/>
      <c r="FK18" s="156"/>
      <c r="FL18" s="156"/>
      <c r="FM18" s="156"/>
      <c r="FN18" s="156"/>
      <c r="FO18" s="156"/>
      <c r="FP18" s="156"/>
      <c r="FQ18" s="156"/>
      <c r="FR18" s="156"/>
      <c r="FS18" s="156"/>
      <c r="FT18" s="157" t="s">
        <v>33</v>
      </c>
      <c r="FU18" s="157">
        <v>109</v>
      </c>
      <c r="FV18" s="157">
        <v>109</v>
      </c>
      <c r="FW18" s="157">
        <v>0</v>
      </c>
      <c r="FX18" s="157">
        <v>0</v>
      </c>
      <c r="FY18" s="158">
        <f t="shared" si="17"/>
        <v>1</v>
      </c>
      <c r="FZ18" s="162">
        <f t="shared" si="18"/>
        <v>0</v>
      </c>
      <c r="GA18" s="156"/>
      <c r="GB18" s="157" t="s">
        <v>33</v>
      </c>
      <c r="GC18" s="157">
        <v>109</v>
      </c>
      <c r="GD18" s="157">
        <v>109</v>
      </c>
      <c r="GE18" s="157">
        <v>0</v>
      </c>
      <c r="GF18" s="157">
        <v>0</v>
      </c>
      <c r="GG18" s="158">
        <f t="shared" si="19"/>
        <v>1</v>
      </c>
      <c r="GH18" s="162">
        <f t="shared" si="20"/>
        <v>0</v>
      </c>
      <c r="GI18" s="156"/>
      <c r="GJ18" s="157" t="s">
        <v>33</v>
      </c>
      <c r="GK18" s="157">
        <v>109</v>
      </c>
      <c r="GL18" s="157">
        <v>109</v>
      </c>
      <c r="GM18" s="157">
        <v>0</v>
      </c>
      <c r="GN18" s="157">
        <v>0</v>
      </c>
      <c r="GO18" s="158">
        <f t="shared" si="21"/>
        <v>1</v>
      </c>
      <c r="GP18" s="162">
        <f t="shared" si="22"/>
        <v>0</v>
      </c>
      <c r="GQ18" s="156"/>
      <c r="GR18" s="157" t="s">
        <v>33</v>
      </c>
      <c r="GS18" s="157">
        <v>109</v>
      </c>
      <c r="GT18" s="157">
        <v>109</v>
      </c>
      <c r="GU18" s="157">
        <v>0</v>
      </c>
      <c r="GV18" s="157">
        <v>0</v>
      </c>
      <c r="GW18" s="158">
        <f t="shared" si="23"/>
        <v>1</v>
      </c>
      <c r="GX18" s="162">
        <f t="shared" si="24"/>
        <v>0</v>
      </c>
      <c r="GY18" s="156"/>
      <c r="GZ18" s="157" t="s">
        <v>33</v>
      </c>
      <c r="HA18" s="157">
        <v>109</v>
      </c>
      <c r="HB18" s="157">
        <v>109</v>
      </c>
      <c r="HC18" s="157">
        <v>0</v>
      </c>
      <c r="HD18" s="157">
        <v>0</v>
      </c>
      <c r="HE18" s="158">
        <f t="shared" si="25"/>
        <v>1</v>
      </c>
      <c r="HF18" s="162">
        <f t="shared" si="26"/>
        <v>0</v>
      </c>
      <c r="HH18" s="157" t="s">
        <v>33</v>
      </c>
      <c r="HI18" s="157">
        <v>109</v>
      </c>
      <c r="HJ18" s="157">
        <v>109</v>
      </c>
      <c r="HK18" s="157">
        <v>0</v>
      </c>
      <c r="HL18" s="157">
        <v>0</v>
      </c>
      <c r="HM18" s="158">
        <f t="shared" si="27"/>
        <v>1</v>
      </c>
      <c r="HN18" s="162">
        <f t="shared" si="28"/>
        <v>0</v>
      </c>
      <c r="HP18" s="157" t="s">
        <v>33</v>
      </c>
      <c r="HQ18" s="157">
        <v>109</v>
      </c>
      <c r="HR18" s="157">
        <v>109</v>
      </c>
      <c r="HS18" s="157">
        <v>0</v>
      </c>
      <c r="HT18" s="157">
        <v>0</v>
      </c>
      <c r="HU18" s="158">
        <f t="shared" si="29"/>
        <v>1</v>
      </c>
      <c r="HV18" s="162">
        <f t="shared" si="30"/>
        <v>0</v>
      </c>
      <c r="HX18" s="157" t="s">
        <v>33</v>
      </c>
      <c r="HY18" s="157">
        <v>109</v>
      </c>
      <c r="HZ18" s="157">
        <v>109</v>
      </c>
      <c r="IA18" s="157">
        <v>0</v>
      </c>
      <c r="IB18" s="157">
        <v>0</v>
      </c>
      <c r="IC18" s="158">
        <f t="shared" si="31"/>
        <v>1</v>
      </c>
      <c r="ID18" s="162">
        <f t="shared" si="32"/>
        <v>0</v>
      </c>
      <c r="IF18" s="157" t="s">
        <v>33</v>
      </c>
      <c r="IG18" s="157">
        <v>109</v>
      </c>
      <c r="IH18" s="157">
        <v>109</v>
      </c>
      <c r="II18" s="157">
        <v>0</v>
      </c>
      <c r="IJ18" s="157">
        <v>0</v>
      </c>
      <c r="IK18" s="158">
        <f t="shared" si="33"/>
        <v>1</v>
      </c>
      <c r="IL18" s="162">
        <f t="shared" si="34"/>
        <v>0</v>
      </c>
      <c r="IN18" s="157" t="s">
        <v>33</v>
      </c>
      <c r="IO18" s="157">
        <v>109</v>
      </c>
      <c r="IP18" s="157">
        <v>109</v>
      </c>
      <c r="IQ18" s="157">
        <v>0</v>
      </c>
      <c r="IR18" s="157">
        <v>0</v>
      </c>
      <c r="IS18" s="158">
        <f t="shared" si="35"/>
        <v>1</v>
      </c>
      <c r="IT18" s="162">
        <f t="shared" si="36"/>
        <v>0</v>
      </c>
      <c r="IV18" s="157" t="s">
        <v>33</v>
      </c>
      <c r="IW18" s="157">
        <v>109</v>
      </c>
      <c r="IX18" s="157">
        <v>109</v>
      </c>
      <c r="IY18" s="157">
        <v>0</v>
      </c>
      <c r="IZ18" s="157">
        <v>0</v>
      </c>
      <c r="JA18" s="158">
        <f t="shared" si="37"/>
        <v>1</v>
      </c>
      <c r="JB18" s="162">
        <f t="shared" si="38"/>
        <v>0</v>
      </c>
      <c r="JD18" s="157" t="s">
        <v>33</v>
      </c>
      <c r="JE18" s="157">
        <v>109</v>
      </c>
      <c r="JF18" s="157">
        <v>109</v>
      </c>
      <c r="JG18" s="157">
        <v>0</v>
      </c>
      <c r="JH18" s="157">
        <v>0</v>
      </c>
      <c r="JI18" s="158">
        <f t="shared" si="39"/>
        <v>1</v>
      </c>
      <c r="JJ18" s="162">
        <f t="shared" si="40"/>
        <v>0</v>
      </c>
      <c r="JL18" s="157" t="s">
        <v>33</v>
      </c>
      <c r="JM18" s="157">
        <v>109</v>
      </c>
      <c r="JN18" s="157">
        <v>109</v>
      </c>
      <c r="JO18" s="157">
        <v>0</v>
      </c>
      <c r="JP18" s="157">
        <v>0</v>
      </c>
      <c r="JQ18" s="158">
        <f t="shared" si="41"/>
        <v>1</v>
      </c>
      <c r="JR18" s="162">
        <f t="shared" si="42"/>
        <v>0</v>
      </c>
      <c r="JT18" s="157" t="s">
        <v>33</v>
      </c>
      <c r="JU18" s="157">
        <v>109</v>
      </c>
      <c r="JV18" s="157">
        <v>109</v>
      </c>
      <c r="JW18" s="157">
        <v>0</v>
      </c>
      <c r="JX18" s="157">
        <v>0</v>
      </c>
      <c r="JY18" s="158">
        <f t="shared" si="43"/>
        <v>1</v>
      </c>
      <c r="JZ18" s="162">
        <f t="shared" si="44"/>
        <v>0</v>
      </c>
      <c r="KB18" s="157" t="s">
        <v>33</v>
      </c>
      <c r="KC18" s="157">
        <v>109</v>
      </c>
      <c r="KD18" s="157">
        <v>109</v>
      </c>
      <c r="KE18" s="157">
        <v>0</v>
      </c>
      <c r="KF18" s="157">
        <v>0</v>
      </c>
      <c r="KG18" s="158">
        <f t="shared" si="45"/>
        <v>1</v>
      </c>
      <c r="KH18" s="162">
        <f t="shared" si="46"/>
        <v>0</v>
      </c>
      <c r="KJ18" s="157" t="s">
        <v>33</v>
      </c>
      <c r="KK18" s="157">
        <v>109</v>
      </c>
      <c r="KL18" s="157">
        <v>109</v>
      </c>
      <c r="KM18" s="157">
        <v>0</v>
      </c>
      <c r="KN18" s="157">
        <v>0</v>
      </c>
      <c r="KO18" s="158">
        <f t="shared" si="47"/>
        <v>1</v>
      </c>
      <c r="KP18" s="162">
        <f t="shared" si="48"/>
        <v>0</v>
      </c>
      <c r="KR18" s="157" t="s">
        <v>33</v>
      </c>
      <c r="KS18" s="157">
        <v>109</v>
      </c>
      <c r="KT18" s="157">
        <v>109</v>
      </c>
      <c r="KU18" s="157">
        <v>0</v>
      </c>
      <c r="KV18" s="157">
        <v>0</v>
      </c>
      <c r="KW18" s="158">
        <f t="shared" si="49"/>
        <v>1</v>
      </c>
      <c r="KX18" s="162">
        <f t="shared" si="50"/>
        <v>0</v>
      </c>
      <c r="KZ18" s="157" t="s">
        <v>33</v>
      </c>
      <c r="LA18" s="157">
        <v>109</v>
      </c>
      <c r="LB18" s="157">
        <v>109</v>
      </c>
      <c r="LC18" s="157">
        <v>0</v>
      </c>
      <c r="LD18" s="157">
        <v>0</v>
      </c>
      <c r="LE18" s="158">
        <f t="shared" si="51"/>
        <v>1</v>
      </c>
      <c r="LF18" s="162">
        <f t="shared" si="52"/>
        <v>0</v>
      </c>
      <c r="LH18" s="157" t="s">
        <v>33</v>
      </c>
      <c r="LI18" s="157">
        <v>109</v>
      </c>
      <c r="LJ18" s="157">
        <v>109</v>
      </c>
      <c r="LK18" s="157">
        <v>0</v>
      </c>
      <c r="LL18" s="157">
        <v>0</v>
      </c>
      <c r="LM18" s="158">
        <f t="shared" si="53"/>
        <v>1</v>
      </c>
      <c r="LN18" s="162">
        <f t="shared" si="54"/>
        <v>0</v>
      </c>
      <c r="LP18" s="157" t="s">
        <v>33</v>
      </c>
      <c r="LQ18" s="157">
        <v>109</v>
      </c>
      <c r="LR18" s="157">
        <v>109</v>
      </c>
      <c r="LS18" s="157">
        <v>0</v>
      </c>
      <c r="LT18" s="157">
        <v>0</v>
      </c>
      <c r="LU18" s="158">
        <f t="shared" si="55"/>
        <v>1</v>
      </c>
      <c r="LV18" s="162">
        <f t="shared" si="56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57"/>
        <v>1</v>
      </c>
      <c r="MD18" s="162">
        <f t="shared" si="58"/>
        <v>0</v>
      </c>
      <c r="MN18" s="157" t="s">
        <v>33</v>
      </c>
      <c r="MO18" s="157">
        <v>109</v>
      </c>
      <c r="MP18" s="157">
        <v>109</v>
      </c>
      <c r="MQ18" s="157">
        <v>0</v>
      </c>
      <c r="MR18" s="157">
        <v>0</v>
      </c>
      <c r="MS18" s="158">
        <f t="shared" si="59"/>
        <v>1</v>
      </c>
      <c r="MT18" s="162">
        <f t="shared" si="60"/>
        <v>0</v>
      </c>
      <c r="MV18" s="157" t="s">
        <v>33</v>
      </c>
      <c r="MW18" s="157">
        <v>109</v>
      </c>
      <c r="MX18" s="157">
        <v>109</v>
      </c>
      <c r="MY18" s="157">
        <v>0</v>
      </c>
      <c r="MZ18" s="157">
        <v>0</v>
      </c>
      <c r="NA18" s="158">
        <f t="shared" si="61"/>
        <v>1</v>
      </c>
      <c r="NB18" s="162">
        <f t="shared" si="62"/>
        <v>0</v>
      </c>
      <c r="ND18" s="157" t="s">
        <v>33</v>
      </c>
      <c r="NE18" s="157">
        <v>109</v>
      </c>
      <c r="NF18" s="157">
        <v>0</v>
      </c>
      <c r="NG18" s="157">
        <v>0</v>
      </c>
      <c r="NH18" s="157">
        <v>109</v>
      </c>
      <c r="NI18" s="158">
        <v>0</v>
      </c>
      <c r="NJ18" s="162"/>
    </row>
    <row r="19" spans="1:374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f t="shared" si="66"/>
        <v>1.8518518518518517E-2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f t="shared" si="63"/>
        <v>1.8518518518518517E-2</v>
      </c>
      <c r="N19" s="108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108">
        <f t="shared" si="1"/>
        <v>1.4814814814814829E-3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108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108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108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108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108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f t="shared" si="7"/>
        <v>1.8518518518518517E-2</v>
      </c>
      <c r="BR19" s="108">
        <f t="shared" si="8"/>
        <v>-1.4814814814814829E-3</v>
      </c>
      <c r="BT19" s="157" t="s">
        <v>34</v>
      </c>
      <c r="BU19" s="157">
        <v>54</v>
      </c>
      <c r="BV19" s="157">
        <v>1</v>
      </c>
      <c r="BW19" s="157">
        <v>53</v>
      </c>
      <c r="BX19" s="157">
        <v>0</v>
      </c>
      <c r="BY19" s="158">
        <v>0.02</v>
      </c>
      <c r="BZ19" s="158">
        <v>0</v>
      </c>
      <c r="CA19" s="156"/>
      <c r="CB19" s="156" t="s">
        <v>34</v>
      </c>
      <c r="CC19" s="156">
        <v>54</v>
      </c>
      <c r="CD19" s="156">
        <v>1</v>
      </c>
      <c r="CE19" s="156">
        <v>53</v>
      </c>
      <c r="CF19" s="156">
        <v>0</v>
      </c>
      <c r="CG19" s="162">
        <v>0.02</v>
      </c>
      <c r="CH19" s="158">
        <v>0</v>
      </c>
      <c r="CI19" s="157"/>
      <c r="CJ19" s="156" t="s">
        <v>34</v>
      </c>
      <c r="CK19" s="156">
        <v>54</v>
      </c>
      <c r="CL19" s="156">
        <v>1</v>
      </c>
      <c r="CM19" s="156">
        <v>53</v>
      </c>
      <c r="CN19" s="156">
        <v>0</v>
      </c>
      <c r="CO19" s="162">
        <v>0.02</v>
      </c>
      <c r="CP19" s="162">
        <f t="shared" si="9"/>
        <v>0</v>
      </c>
      <c r="CQ19" s="156"/>
      <c r="CR19" s="156" t="s">
        <v>34</v>
      </c>
      <c r="CS19" s="156">
        <v>203</v>
      </c>
      <c r="CT19" s="156">
        <v>8</v>
      </c>
      <c r="CU19" s="156">
        <v>191</v>
      </c>
      <c r="CV19" s="156">
        <v>4</v>
      </c>
      <c r="CW19" s="162">
        <v>0.04</v>
      </c>
      <c r="CX19" s="158">
        <f t="shared" si="10"/>
        <v>0.02</v>
      </c>
      <c r="CY19" s="157"/>
      <c r="CZ19" s="156" t="s">
        <v>34</v>
      </c>
      <c r="DA19" s="156">
        <v>203</v>
      </c>
      <c r="DB19" s="156">
        <v>8</v>
      </c>
      <c r="DC19" s="156">
        <v>191</v>
      </c>
      <c r="DD19" s="156">
        <v>4</v>
      </c>
      <c r="DE19" s="162">
        <v>0.04</v>
      </c>
      <c r="DF19" s="158">
        <f t="shared" si="11"/>
        <v>0</v>
      </c>
      <c r="DG19" s="157"/>
      <c r="DH19" s="156" t="s">
        <v>34</v>
      </c>
      <c r="DI19" s="156">
        <v>203</v>
      </c>
      <c r="DJ19" s="156">
        <v>8</v>
      </c>
      <c r="DK19" s="156">
        <v>191</v>
      </c>
      <c r="DL19" s="156">
        <v>4</v>
      </c>
      <c r="DM19" s="162">
        <v>0.04</v>
      </c>
      <c r="DN19" s="158">
        <f t="shared" si="12"/>
        <v>0</v>
      </c>
      <c r="DO19" s="157"/>
      <c r="DP19" s="156" t="s">
        <v>34</v>
      </c>
      <c r="DQ19" s="156">
        <v>203</v>
      </c>
      <c r="DR19" s="156">
        <v>8</v>
      </c>
      <c r="DS19" s="156">
        <v>191</v>
      </c>
      <c r="DT19" s="156">
        <v>4</v>
      </c>
      <c r="DU19" s="162">
        <v>0.04</v>
      </c>
      <c r="DV19" s="162">
        <f t="shared" si="13"/>
        <v>0</v>
      </c>
      <c r="DW19" s="156"/>
      <c r="DX19" s="156" t="s">
        <v>34</v>
      </c>
      <c r="DY19" s="156">
        <v>203</v>
      </c>
      <c r="DZ19" s="156">
        <v>8</v>
      </c>
      <c r="EA19" s="156">
        <v>191</v>
      </c>
      <c r="EB19" s="156">
        <v>4</v>
      </c>
      <c r="EC19" s="162">
        <v>0.04</v>
      </c>
      <c r="ED19" s="162">
        <f t="shared" si="14"/>
        <v>0</v>
      </c>
      <c r="EE19" s="156"/>
      <c r="EF19" s="156" t="s">
        <v>34</v>
      </c>
      <c r="EG19" s="156">
        <v>203</v>
      </c>
      <c r="EH19" s="156">
        <v>8</v>
      </c>
      <c r="EI19" s="156">
        <v>191</v>
      </c>
      <c r="EJ19" s="156">
        <v>4</v>
      </c>
      <c r="EK19" s="162">
        <v>0.04</v>
      </c>
      <c r="EL19" s="162">
        <f t="shared" si="15"/>
        <v>0</v>
      </c>
      <c r="EM19" s="156"/>
      <c r="EN19" s="156" t="s">
        <v>34</v>
      </c>
      <c r="EO19" s="156">
        <v>203</v>
      </c>
      <c r="EP19" s="156">
        <v>8</v>
      </c>
      <c r="EQ19" s="156">
        <v>191</v>
      </c>
      <c r="ER19" s="156">
        <v>4</v>
      </c>
      <c r="ES19" s="162">
        <v>0.04</v>
      </c>
      <c r="ET19" s="162">
        <f t="shared" si="16"/>
        <v>0</v>
      </c>
      <c r="EU19" s="156"/>
      <c r="EV19" s="156"/>
      <c r="EW19" s="156"/>
      <c r="EX19" s="156"/>
      <c r="EY19" s="156"/>
      <c r="EZ19" s="156"/>
      <c r="FA19" s="156"/>
      <c r="FB19" s="156"/>
      <c r="FC19" s="162"/>
      <c r="FD19" s="156"/>
      <c r="FE19" s="156"/>
      <c r="FF19" s="156"/>
      <c r="FG19" s="156"/>
      <c r="FH19" s="156"/>
      <c r="FI19" s="156"/>
      <c r="FJ19" s="162"/>
      <c r="FK19" s="156"/>
      <c r="FL19" s="156"/>
      <c r="FM19" s="156"/>
      <c r="FN19" s="156"/>
      <c r="FO19" s="156"/>
      <c r="FP19" s="156"/>
      <c r="FQ19" s="156"/>
      <c r="FR19" s="156"/>
      <c r="FS19" s="156"/>
      <c r="FT19" s="157" t="s">
        <v>34</v>
      </c>
      <c r="FU19" s="157">
        <v>203</v>
      </c>
      <c r="FV19" s="157">
        <v>8</v>
      </c>
      <c r="FW19" s="157">
        <v>191</v>
      </c>
      <c r="FX19" s="157">
        <v>4</v>
      </c>
      <c r="FY19" s="158">
        <f t="shared" si="17"/>
        <v>3.9408866995073892E-2</v>
      </c>
      <c r="FZ19" s="162">
        <f t="shared" si="18"/>
        <v>-5.9113300492610876E-4</v>
      </c>
      <c r="GA19" s="156"/>
      <c r="GB19" s="157" t="s">
        <v>34</v>
      </c>
      <c r="GC19" s="157">
        <v>203</v>
      </c>
      <c r="GD19" s="157">
        <v>8</v>
      </c>
      <c r="GE19" s="157">
        <v>191</v>
      </c>
      <c r="GF19" s="157">
        <v>4</v>
      </c>
      <c r="GG19" s="158">
        <f t="shared" si="19"/>
        <v>3.9408866995073892E-2</v>
      </c>
      <c r="GH19" s="162">
        <f t="shared" si="20"/>
        <v>0</v>
      </c>
      <c r="GI19" s="156"/>
      <c r="GJ19" s="157" t="s">
        <v>34</v>
      </c>
      <c r="GK19" s="157">
        <v>203</v>
      </c>
      <c r="GL19" s="157">
        <v>8</v>
      </c>
      <c r="GM19" s="157">
        <v>191</v>
      </c>
      <c r="GN19" s="157">
        <v>4</v>
      </c>
      <c r="GO19" s="158">
        <f t="shared" si="21"/>
        <v>3.9408866995073892E-2</v>
      </c>
      <c r="GP19" s="162">
        <f t="shared" si="22"/>
        <v>0</v>
      </c>
      <c r="GQ19" s="156"/>
      <c r="GR19" s="157" t="s">
        <v>34</v>
      </c>
      <c r="GS19" s="157">
        <v>203</v>
      </c>
      <c r="GT19" s="157">
        <v>8</v>
      </c>
      <c r="GU19" s="157">
        <v>191</v>
      </c>
      <c r="GV19" s="157">
        <v>4</v>
      </c>
      <c r="GW19" s="158">
        <f t="shared" si="23"/>
        <v>3.9408866995073892E-2</v>
      </c>
      <c r="GX19" s="162">
        <f t="shared" si="24"/>
        <v>0</v>
      </c>
      <c r="GY19" s="156"/>
      <c r="GZ19" s="157" t="s">
        <v>34</v>
      </c>
      <c r="HA19" s="157">
        <v>203</v>
      </c>
      <c r="HB19" s="157">
        <v>8</v>
      </c>
      <c r="HC19" s="157">
        <v>191</v>
      </c>
      <c r="HD19" s="157">
        <v>4</v>
      </c>
      <c r="HE19" s="158">
        <f t="shared" si="25"/>
        <v>3.9408866995073892E-2</v>
      </c>
      <c r="HF19" s="162">
        <f t="shared" si="26"/>
        <v>0</v>
      </c>
      <c r="HH19" s="157" t="s">
        <v>34</v>
      </c>
      <c r="HI19" s="157">
        <v>203</v>
      </c>
      <c r="HJ19" s="157">
        <v>8</v>
      </c>
      <c r="HK19" s="157">
        <v>191</v>
      </c>
      <c r="HL19" s="157">
        <v>4</v>
      </c>
      <c r="HM19" s="158">
        <f t="shared" si="27"/>
        <v>3.9408866995073892E-2</v>
      </c>
      <c r="HN19" s="162">
        <f t="shared" si="28"/>
        <v>0</v>
      </c>
      <c r="HP19" s="157" t="s">
        <v>34</v>
      </c>
      <c r="HQ19" s="157">
        <v>203</v>
      </c>
      <c r="HR19" s="157">
        <v>8</v>
      </c>
      <c r="HS19" s="157">
        <v>191</v>
      </c>
      <c r="HT19" s="157">
        <v>4</v>
      </c>
      <c r="HU19" s="158">
        <f t="shared" si="29"/>
        <v>3.9408866995073892E-2</v>
      </c>
      <c r="HV19" s="162">
        <f t="shared" si="30"/>
        <v>0</v>
      </c>
      <c r="HX19" s="157" t="s">
        <v>34</v>
      </c>
      <c r="HY19" s="157">
        <v>203</v>
      </c>
      <c r="HZ19" s="157">
        <v>8</v>
      </c>
      <c r="IA19" s="157">
        <v>191</v>
      </c>
      <c r="IB19" s="157">
        <v>4</v>
      </c>
      <c r="IC19" s="158">
        <f t="shared" si="31"/>
        <v>3.9408866995073892E-2</v>
      </c>
      <c r="ID19" s="162">
        <f t="shared" si="32"/>
        <v>0</v>
      </c>
      <c r="IF19" s="157" t="s">
        <v>34</v>
      </c>
      <c r="IG19" s="157">
        <v>203</v>
      </c>
      <c r="IH19" s="157">
        <v>8</v>
      </c>
      <c r="II19" s="157">
        <v>191</v>
      </c>
      <c r="IJ19" s="157">
        <v>4</v>
      </c>
      <c r="IK19" s="158">
        <f t="shared" si="33"/>
        <v>3.9408866995073892E-2</v>
      </c>
      <c r="IL19" s="162">
        <f t="shared" si="34"/>
        <v>0</v>
      </c>
      <c r="IN19" s="157" t="s">
        <v>34</v>
      </c>
      <c r="IO19" s="157">
        <v>203</v>
      </c>
      <c r="IP19" s="157">
        <v>8</v>
      </c>
      <c r="IQ19" s="157">
        <v>191</v>
      </c>
      <c r="IR19" s="157">
        <v>4</v>
      </c>
      <c r="IS19" s="158">
        <f t="shared" si="35"/>
        <v>3.9408866995073892E-2</v>
      </c>
      <c r="IT19" s="162">
        <f t="shared" si="36"/>
        <v>0</v>
      </c>
      <c r="IV19" s="157" t="s">
        <v>34</v>
      </c>
      <c r="IW19" s="157">
        <v>203</v>
      </c>
      <c r="IX19" s="157">
        <v>8</v>
      </c>
      <c r="IY19" s="157">
        <v>191</v>
      </c>
      <c r="IZ19" s="157">
        <v>4</v>
      </c>
      <c r="JA19" s="158">
        <f t="shared" si="37"/>
        <v>3.9408866995073892E-2</v>
      </c>
      <c r="JB19" s="162">
        <f t="shared" si="38"/>
        <v>0</v>
      </c>
      <c r="JD19" s="157" t="s">
        <v>34</v>
      </c>
      <c r="JE19" s="157">
        <v>203</v>
      </c>
      <c r="JF19" s="157">
        <v>8</v>
      </c>
      <c r="JG19" s="157">
        <v>191</v>
      </c>
      <c r="JH19" s="157">
        <v>4</v>
      </c>
      <c r="JI19" s="158">
        <f t="shared" si="39"/>
        <v>3.9408866995073892E-2</v>
      </c>
      <c r="JJ19" s="162">
        <f t="shared" si="40"/>
        <v>0</v>
      </c>
      <c r="JL19" s="157" t="s">
        <v>34</v>
      </c>
      <c r="JM19" s="157">
        <v>203</v>
      </c>
      <c r="JN19" s="157">
        <v>8</v>
      </c>
      <c r="JO19" s="157">
        <v>191</v>
      </c>
      <c r="JP19" s="157">
        <v>4</v>
      </c>
      <c r="JQ19" s="158">
        <f t="shared" si="41"/>
        <v>3.9408866995073892E-2</v>
      </c>
      <c r="JR19" s="162">
        <f t="shared" si="42"/>
        <v>0</v>
      </c>
      <c r="JT19" s="157" t="s">
        <v>34</v>
      </c>
      <c r="JU19" s="157">
        <v>203</v>
      </c>
      <c r="JV19" s="157">
        <v>8</v>
      </c>
      <c r="JW19" s="157">
        <v>191</v>
      </c>
      <c r="JX19" s="157">
        <v>4</v>
      </c>
      <c r="JY19" s="158">
        <f t="shared" si="43"/>
        <v>3.9408866995073892E-2</v>
      </c>
      <c r="JZ19" s="162">
        <f t="shared" si="44"/>
        <v>0</v>
      </c>
      <c r="KB19" s="157" t="s">
        <v>34</v>
      </c>
      <c r="KC19" s="157">
        <v>203</v>
      </c>
      <c r="KD19" s="157">
        <v>8</v>
      </c>
      <c r="KE19" s="157">
        <v>191</v>
      </c>
      <c r="KF19" s="157">
        <v>4</v>
      </c>
      <c r="KG19" s="158">
        <f t="shared" si="45"/>
        <v>3.9408866995073892E-2</v>
      </c>
      <c r="KH19" s="162">
        <f t="shared" si="46"/>
        <v>0</v>
      </c>
      <c r="KJ19" s="157" t="s">
        <v>34</v>
      </c>
      <c r="KK19" s="157">
        <v>203</v>
      </c>
      <c r="KL19" s="157">
        <v>8</v>
      </c>
      <c r="KM19" s="157">
        <v>191</v>
      </c>
      <c r="KN19" s="157">
        <v>4</v>
      </c>
      <c r="KO19" s="158">
        <f t="shared" si="47"/>
        <v>3.9408866995073892E-2</v>
      </c>
      <c r="KP19" s="162">
        <f t="shared" si="48"/>
        <v>0</v>
      </c>
      <c r="KR19" s="157" t="s">
        <v>34</v>
      </c>
      <c r="KS19" s="157">
        <v>203</v>
      </c>
      <c r="KT19" s="157">
        <v>8</v>
      </c>
      <c r="KU19" s="157">
        <v>191</v>
      </c>
      <c r="KV19" s="157">
        <v>4</v>
      </c>
      <c r="KW19" s="158">
        <f t="shared" si="49"/>
        <v>3.9408866995073892E-2</v>
      </c>
      <c r="KX19" s="162">
        <f t="shared" si="50"/>
        <v>0</v>
      </c>
      <c r="KZ19" s="157" t="s">
        <v>34</v>
      </c>
      <c r="LA19" s="157">
        <v>203</v>
      </c>
      <c r="LB19" s="157">
        <v>8</v>
      </c>
      <c r="LC19" s="157">
        <v>191</v>
      </c>
      <c r="LD19" s="157">
        <v>4</v>
      </c>
      <c r="LE19" s="158">
        <f t="shared" si="51"/>
        <v>3.9408866995073892E-2</v>
      </c>
      <c r="LF19" s="162">
        <f t="shared" si="52"/>
        <v>0</v>
      </c>
      <c r="LH19" s="157" t="s">
        <v>34</v>
      </c>
      <c r="LI19" s="157">
        <v>203</v>
      </c>
      <c r="LJ19" s="157">
        <v>8</v>
      </c>
      <c r="LK19" s="157">
        <v>191</v>
      </c>
      <c r="LL19" s="157">
        <v>4</v>
      </c>
      <c r="LM19" s="158">
        <f t="shared" si="53"/>
        <v>3.9408866995073892E-2</v>
      </c>
      <c r="LN19" s="162">
        <f t="shared" si="54"/>
        <v>0</v>
      </c>
      <c r="LP19" s="157" t="s">
        <v>34</v>
      </c>
      <c r="LQ19" s="157">
        <v>203</v>
      </c>
      <c r="LR19" s="157">
        <v>8</v>
      </c>
      <c r="LS19" s="157">
        <v>191</v>
      </c>
      <c r="LT19" s="157">
        <v>4</v>
      </c>
      <c r="LU19" s="158">
        <f t="shared" si="55"/>
        <v>3.9408866995073892E-2</v>
      </c>
      <c r="LV19" s="162">
        <f t="shared" si="56"/>
        <v>0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57"/>
        <v>3.9408866995073892E-2</v>
      </c>
      <c r="MD19" s="162">
        <f t="shared" si="58"/>
        <v>0</v>
      </c>
      <c r="MN19" s="157" t="s">
        <v>34</v>
      </c>
      <c r="MO19" s="157">
        <v>203</v>
      </c>
      <c r="MP19" s="157">
        <v>8</v>
      </c>
      <c r="MQ19" s="157">
        <v>191</v>
      </c>
      <c r="MR19" s="157">
        <v>4</v>
      </c>
      <c r="MS19" s="158">
        <f t="shared" si="59"/>
        <v>3.9408866995073892E-2</v>
      </c>
      <c r="MT19" s="162">
        <f t="shared" si="60"/>
        <v>0</v>
      </c>
      <c r="MV19" s="157" t="s">
        <v>34</v>
      </c>
      <c r="MW19" s="157">
        <v>203</v>
      </c>
      <c r="MX19" s="157">
        <v>8</v>
      </c>
      <c r="MY19" s="157">
        <v>191</v>
      </c>
      <c r="MZ19" s="157">
        <v>4</v>
      </c>
      <c r="NA19" s="158">
        <f t="shared" si="61"/>
        <v>3.9408866995073892E-2</v>
      </c>
      <c r="NB19" s="162">
        <f t="shared" si="62"/>
        <v>0</v>
      </c>
      <c r="ND19" s="157" t="s">
        <v>34</v>
      </c>
      <c r="NE19" s="157">
        <v>203</v>
      </c>
      <c r="NF19" s="157">
        <v>0</v>
      </c>
      <c r="NG19" s="157">
        <v>0</v>
      </c>
      <c r="NH19" s="157">
        <v>203</v>
      </c>
      <c r="NI19" s="158">
        <v>0</v>
      </c>
      <c r="NJ19" s="162"/>
    </row>
    <row r="20" spans="1:374">
      <c r="A20" s="2" t="s">
        <v>35</v>
      </c>
      <c r="B20" s="2">
        <v>48</v>
      </c>
      <c r="C20" s="2">
        <v>21</v>
      </c>
      <c r="D20" s="2">
        <v>22</v>
      </c>
      <c r="E20" s="2">
        <v>5</v>
      </c>
      <c r="F20" s="4">
        <f t="shared" si="66"/>
        <v>0.4375</v>
      </c>
      <c r="H20" s="2" t="s">
        <v>35</v>
      </c>
      <c r="I20" s="2">
        <v>48</v>
      </c>
      <c r="J20" s="2">
        <v>21</v>
      </c>
      <c r="K20" s="2">
        <v>22</v>
      </c>
      <c r="L20" s="2">
        <v>5</v>
      </c>
      <c r="M20" s="4">
        <f t="shared" si="63"/>
        <v>0.4375</v>
      </c>
      <c r="N20" s="108">
        <f t="shared" si="0"/>
        <v>0</v>
      </c>
      <c r="P20" s="2" t="s">
        <v>35</v>
      </c>
      <c r="Q20" s="2">
        <v>48</v>
      </c>
      <c r="R20" s="2">
        <v>21</v>
      </c>
      <c r="S20" s="2">
        <v>22</v>
      </c>
      <c r="T20" s="2">
        <v>5</v>
      </c>
      <c r="U20" s="4">
        <v>0.44</v>
      </c>
      <c r="V20" s="108">
        <f t="shared" si="1"/>
        <v>2.5000000000000022E-3</v>
      </c>
      <c r="X20" s="2" t="s">
        <v>35</v>
      </c>
      <c r="Y20" s="2">
        <v>48</v>
      </c>
      <c r="Z20" s="2">
        <v>21</v>
      </c>
      <c r="AA20" s="2">
        <v>22</v>
      </c>
      <c r="AB20" s="2">
        <v>5</v>
      </c>
      <c r="AC20" s="4">
        <v>0.44</v>
      </c>
      <c r="AD20" s="108">
        <f t="shared" si="2"/>
        <v>0</v>
      </c>
      <c r="AF20" s="2" t="s">
        <v>35</v>
      </c>
      <c r="AG20" s="2">
        <v>48</v>
      </c>
      <c r="AH20" s="2">
        <v>21</v>
      </c>
      <c r="AI20" s="2">
        <v>22</v>
      </c>
      <c r="AJ20" s="2">
        <v>5</v>
      </c>
      <c r="AK20" s="4">
        <v>0.44</v>
      </c>
      <c r="AL20" s="108">
        <f t="shared" si="3"/>
        <v>0</v>
      </c>
      <c r="AN20" s="2" t="s">
        <v>35</v>
      </c>
      <c r="AO20" s="2">
        <v>48</v>
      </c>
      <c r="AP20" s="2">
        <v>21</v>
      </c>
      <c r="AQ20" s="2">
        <v>22</v>
      </c>
      <c r="AR20" s="2">
        <v>5</v>
      </c>
      <c r="AS20" s="4">
        <v>0.44</v>
      </c>
      <c r="AT20" s="108">
        <f t="shared" si="4"/>
        <v>0</v>
      </c>
      <c r="AV20" s="2" t="s">
        <v>35</v>
      </c>
      <c r="AW20" s="2">
        <v>48</v>
      </c>
      <c r="AX20" s="2">
        <v>21</v>
      </c>
      <c r="AY20" s="2">
        <v>22</v>
      </c>
      <c r="AZ20" s="2">
        <v>5</v>
      </c>
      <c r="BA20" s="4">
        <v>0.44</v>
      </c>
      <c r="BB20" s="108">
        <f t="shared" si="5"/>
        <v>0</v>
      </c>
      <c r="BD20" s="2" t="s">
        <v>35</v>
      </c>
      <c r="BE20" s="2">
        <v>48</v>
      </c>
      <c r="BF20" s="2">
        <v>21</v>
      </c>
      <c r="BG20" s="2">
        <v>22</v>
      </c>
      <c r="BH20" s="2">
        <v>5</v>
      </c>
      <c r="BI20" s="4">
        <v>0.44</v>
      </c>
      <c r="BJ20" s="108">
        <f t="shared" si="6"/>
        <v>0</v>
      </c>
      <c r="BL20" s="2" t="s">
        <v>35</v>
      </c>
      <c r="BM20" s="2">
        <v>48</v>
      </c>
      <c r="BN20" s="2">
        <v>21</v>
      </c>
      <c r="BO20" s="2">
        <v>22</v>
      </c>
      <c r="BP20" s="2">
        <v>5</v>
      </c>
      <c r="BQ20" s="4">
        <f t="shared" si="7"/>
        <v>0.4375</v>
      </c>
      <c r="BR20" s="108">
        <f t="shared" si="8"/>
        <v>-2.5000000000000022E-3</v>
      </c>
      <c r="BT20" s="165" t="s">
        <v>35</v>
      </c>
      <c r="BU20" s="157">
        <v>48</v>
      </c>
      <c r="BV20" s="157">
        <v>21</v>
      </c>
      <c r="BW20" s="157">
        <v>22</v>
      </c>
      <c r="BX20" s="157">
        <v>5</v>
      </c>
      <c r="BY20" s="158">
        <v>0.44</v>
      </c>
      <c r="BZ20" s="158">
        <v>0</v>
      </c>
      <c r="CA20" s="156"/>
      <c r="CB20" s="156" t="s">
        <v>35</v>
      </c>
      <c r="CC20" s="156">
        <v>48</v>
      </c>
      <c r="CD20" s="156">
        <v>21</v>
      </c>
      <c r="CE20" s="156">
        <v>22</v>
      </c>
      <c r="CF20" s="156">
        <v>5</v>
      </c>
      <c r="CG20" s="162">
        <v>0.44</v>
      </c>
      <c r="CH20" s="158">
        <v>0</v>
      </c>
      <c r="CI20" s="157"/>
      <c r="CJ20" s="156" t="s">
        <v>35</v>
      </c>
      <c r="CK20" s="156">
        <v>48</v>
      </c>
      <c r="CL20" s="156">
        <v>21</v>
      </c>
      <c r="CM20" s="156">
        <v>22</v>
      </c>
      <c r="CN20" s="156">
        <v>5</v>
      </c>
      <c r="CO20" s="162">
        <v>0.44</v>
      </c>
      <c r="CP20" s="162">
        <f t="shared" si="9"/>
        <v>0</v>
      </c>
      <c r="CQ20" s="156"/>
      <c r="CR20" s="156" t="s">
        <v>35</v>
      </c>
      <c r="CS20" s="156">
        <v>48</v>
      </c>
      <c r="CT20" s="156">
        <v>21</v>
      </c>
      <c r="CU20" s="156">
        <v>22</v>
      </c>
      <c r="CV20" s="156">
        <v>5</v>
      </c>
      <c r="CW20" s="162">
        <v>0.44</v>
      </c>
      <c r="CX20" s="158">
        <f t="shared" si="10"/>
        <v>0</v>
      </c>
      <c r="CY20" s="157"/>
      <c r="CZ20" s="156" t="s">
        <v>35</v>
      </c>
      <c r="DA20" s="156">
        <v>48</v>
      </c>
      <c r="DB20" s="156">
        <v>21</v>
      </c>
      <c r="DC20" s="156">
        <v>22</v>
      </c>
      <c r="DD20" s="156">
        <v>5</v>
      </c>
      <c r="DE20" s="162">
        <v>0.44</v>
      </c>
      <c r="DF20" s="158">
        <f t="shared" si="11"/>
        <v>0</v>
      </c>
      <c r="DG20" s="157"/>
      <c r="DH20" s="156" t="s">
        <v>35</v>
      </c>
      <c r="DI20" s="156">
        <v>48</v>
      </c>
      <c r="DJ20" s="156">
        <v>21</v>
      </c>
      <c r="DK20" s="156">
        <v>22</v>
      </c>
      <c r="DL20" s="156">
        <v>5</v>
      </c>
      <c r="DM20" s="162">
        <v>0.44</v>
      </c>
      <c r="DN20" s="158">
        <f t="shared" si="12"/>
        <v>0</v>
      </c>
      <c r="DO20" s="157"/>
      <c r="DP20" s="156" t="s">
        <v>35</v>
      </c>
      <c r="DQ20" s="156">
        <v>48</v>
      </c>
      <c r="DR20" s="156">
        <v>21</v>
      </c>
      <c r="DS20" s="156">
        <v>22</v>
      </c>
      <c r="DT20" s="156">
        <v>5</v>
      </c>
      <c r="DU20" s="162">
        <v>0.44</v>
      </c>
      <c r="DV20" s="162">
        <f t="shared" si="13"/>
        <v>0</v>
      </c>
      <c r="DW20" s="156"/>
      <c r="DX20" s="156" t="s">
        <v>35</v>
      </c>
      <c r="DY20" s="156">
        <v>48</v>
      </c>
      <c r="DZ20" s="156">
        <v>21</v>
      </c>
      <c r="EA20" s="156">
        <v>22</v>
      </c>
      <c r="EB20" s="156">
        <v>5</v>
      </c>
      <c r="EC20" s="162">
        <v>0.44</v>
      </c>
      <c r="ED20" s="162">
        <f t="shared" si="14"/>
        <v>0</v>
      </c>
      <c r="EE20" s="156"/>
      <c r="EF20" s="156" t="s">
        <v>35</v>
      </c>
      <c r="EG20" s="156">
        <v>48</v>
      </c>
      <c r="EH20" s="156">
        <v>21</v>
      </c>
      <c r="EI20" s="156">
        <v>22</v>
      </c>
      <c r="EJ20" s="156">
        <v>5</v>
      </c>
      <c r="EK20" s="162">
        <v>0.44</v>
      </c>
      <c r="EL20" s="162">
        <f t="shared" si="15"/>
        <v>0</v>
      </c>
      <c r="EM20" s="156"/>
      <c r="EN20" s="156" t="s">
        <v>35</v>
      </c>
      <c r="EO20" s="156">
        <v>48</v>
      </c>
      <c r="EP20" s="156">
        <v>21</v>
      </c>
      <c r="EQ20" s="156">
        <v>22</v>
      </c>
      <c r="ER20" s="156">
        <v>5</v>
      </c>
      <c r="ES20" s="162">
        <v>0.44</v>
      </c>
      <c r="ET20" s="162">
        <f t="shared" si="16"/>
        <v>0</v>
      </c>
      <c r="EU20" s="156"/>
      <c r="EV20" s="156"/>
      <c r="EW20" s="156"/>
      <c r="EX20" s="156"/>
      <c r="EY20" s="156"/>
      <c r="EZ20" s="156"/>
      <c r="FA20" s="156"/>
      <c r="FB20" s="156"/>
      <c r="FC20" s="162"/>
      <c r="FD20" s="156"/>
      <c r="FE20" s="156"/>
      <c r="FF20" s="156"/>
      <c r="FG20" s="156"/>
      <c r="FH20" s="156"/>
      <c r="FI20" s="156"/>
      <c r="FJ20" s="162"/>
      <c r="FK20" s="156"/>
      <c r="FL20" s="156"/>
      <c r="FM20" s="156"/>
      <c r="FN20" s="156"/>
      <c r="FO20" s="156"/>
      <c r="FP20" s="156"/>
      <c r="FQ20" s="156"/>
      <c r="FR20" s="156"/>
      <c r="FS20" s="156"/>
      <c r="FT20" s="157" t="s">
        <v>35</v>
      </c>
      <c r="FU20" s="157">
        <v>48</v>
      </c>
      <c r="FV20" s="157">
        <v>21</v>
      </c>
      <c r="FW20" s="157">
        <v>22</v>
      </c>
      <c r="FX20" s="157">
        <v>5</v>
      </c>
      <c r="FY20" s="158">
        <f t="shared" si="17"/>
        <v>0.4375</v>
      </c>
      <c r="FZ20" s="162">
        <f t="shared" si="18"/>
        <v>-2.5000000000000022E-3</v>
      </c>
      <c r="GA20" s="156"/>
      <c r="GB20" s="157" t="s">
        <v>35</v>
      </c>
      <c r="GC20" s="157">
        <v>48</v>
      </c>
      <c r="GD20" s="157">
        <v>21</v>
      </c>
      <c r="GE20" s="157">
        <v>22</v>
      </c>
      <c r="GF20" s="157">
        <v>5</v>
      </c>
      <c r="GG20" s="158">
        <f t="shared" si="19"/>
        <v>0.4375</v>
      </c>
      <c r="GH20" s="162">
        <f t="shared" si="20"/>
        <v>0</v>
      </c>
      <c r="GI20" s="156"/>
      <c r="GJ20" s="157" t="s">
        <v>35</v>
      </c>
      <c r="GK20" s="157">
        <v>48</v>
      </c>
      <c r="GL20" s="157">
        <v>21</v>
      </c>
      <c r="GM20" s="157">
        <v>22</v>
      </c>
      <c r="GN20" s="157">
        <v>5</v>
      </c>
      <c r="GO20" s="158">
        <f t="shared" si="21"/>
        <v>0.4375</v>
      </c>
      <c r="GP20" s="162">
        <f t="shared" si="22"/>
        <v>0</v>
      </c>
      <c r="GQ20" s="156"/>
      <c r="GR20" s="157" t="s">
        <v>35</v>
      </c>
      <c r="GS20" s="157">
        <v>48</v>
      </c>
      <c r="GT20" s="157">
        <v>21</v>
      </c>
      <c r="GU20" s="157">
        <v>22</v>
      </c>
      <c r="GV20" s="157">
        <v>5</v>
      </c>
      <c r="GW20" s="158">
        <f t="shared" si="23"/>
        <v>0.4375</v>
      </c>
      <c r="GX20" s="162">
        <f t="shared" si="24"/>
        <v>0</v>
      </c>
      <c r="GY20" s="156"/>
      <c r="GZ20" s="157" t="s">
        <v>35</v>
      </c>
      <c r="HA20" s="157">
        <v>48</v>
      </c>
      <c r="HB20" s="157">
        <v>21</v>
      </c>
      <c r="HC20" s="157">
        <v>22</v>
      </c>
      <c r="HD20" s="157">
        <v>5</v>
      </c>
      <c r="HE20" s="158">
        <f t="shared" si="25"/>
        <v>0.4375</v>
      </c>
      <c r="HF20" s="162">
        <f t="shared" si="26"/>
        <v>0</v>
      </c>
      <c r="HH20" s="157" t="s">
        <v>35</v>
      </c>
      <c r="HI20" s="157">
        <v>48</v>
      </c>
      <c r="HJ20" s="157">
        <v>21</v>
      </c>
      <c r="HK20" s="157">
        <v>22</v>
      </c>
      <c r="HL20" s="157">
        <v>5</v>
      </c>
      <c r="HM20" s="158">
        <f t="shared" si="27"/>
        <v>0.4375</v>
      </c>
      <c r="HN20" s="162">
        <f t="shared" si="28"/>
        <v>0</v>
      </c>
      <c r="HP20" s="157" t="s">
        <v>35</v>
      </c>
      <c r="HQ20" s="157">
        <v>48</v>
      </c>
      <c r="HR20" s="157">
        <v>21</v>
      </c>
      <c r="HS20" s="157">
        <v>22</v>
      </c>
      <c r="HT20" s="157">
        <v>5</v>
      </c>
      <c r="HU20" s="158">
        <f t="shared" si="29"/>
        <v>0.4375</v>
      </c>
      <c r="HV20" s="162">
        <f t="shared" si="30"/>
        <v>0</v>
      </c>
      <c r="HX20" s="157" t="s">
        <v>35</v>
      </c>
      <c r="HY20" s="157">
        <v>48</v>
      </c>
      <c r="HZ20" s="157">
        <v>21</v>
      </c>
      <c r="IA20" s="157">
        <v>22</v>
      </c>
      <c r="IB20" s="157">
        <v>5</v>
      </c>
      <c r="IC20" s="158">
        <f t="shared" si="31"/>
        <v>0.4375</v>
      </c>
      <c r="ID20" s="162">
        <f t="shared" si="32"/>
        <v>0</v>
      </c>
      <c r="IF20" s="157" t="s">
        <v>35</v>
      </c>
      <c r="IG20" s="157">
        <v>48</v>
      </c>
      <c r="IH20" s="157">
        <v>21</v>
      </c>
      <c r="II20" s="157">
        <v>22</v>
      </c>
      <c r="IJ20" s="157">
        <v>5</v>
      </c>
      <c r="IK20" s="158">
        <f t="shared" si="33"/>
        <v>0.4375</v>
      </c>
      <c r="IL20" s="162">
        <f t="shared" si="34"/>
        <v>0</v>
      </c>
      <c r="IN20" s="157" t="s">
        <v>35</v>
      </c>
      <c r="IO20" s="157">
        <v>48</v>
      </c>
      <c r="IP20" s="157">
        <v>21</v>
      </c>
      <c r="IQ20" s="157">
        <v>22</v>
      </c>
      <c r="IR20" s="157">
        <v>5</v>
      </c>
      <c r="IS20" s="158">
        <f t="shared" si="35"/>
        <v>0.4375</v>
      </c>
      <c r="IT20" s="162">
        <f t="shared" si="36"/>
        <v>0</v>
      </c>
      <c r="IV20" s="157" t="s">
        <v>35</v>
      </c>
      <c r="IW20" s="157">
        <v>48</v>
      </c>
      <c r="IX20" s="157">
        <v>21</v>
      </c>
      <c r="IY20" s="157">
        <v>22</v>
      </c>
      <c r="IZ20" s="157">
        <v>5</v>
      </c>
      <c r="JA20" s="158">
        <f t="shared" si="37"/>
        <v>0.4375</v>
      </c>
      <c r="JB20" s="162">
        <f t="shared" si="38"/>
        <v>0</v>
      </c>
      <c r="JD20" s="157" t="s">
        <v>35</v>
      </c>
      <c r="JE20" s="157">
        <v>48</v>
      </c>
      <c r="JF20" s="157">
        <v>21</v>
      </c>
      <c r="JG20" s="157">
        <v>22</v>
      </c>
      <c r="JH20" s="157">
        <v>5</v>
      </c>
      <c r="JI20" s="158">
        <f t="shared" si="39"/>
        <v>0.4375</v>
      </c>
      <c r="JJ20" s="162">
        <f t="shared" si="40"/>
        <v>0</v>
      </c>
      <c r="JL20" s="157" t="s">
        <v>35</v>
      </c>
      <c r="JM20" s="157">
        <v>48</v>
      </c>
      <c r="JN20" s="157">
        <v>21</v>
      </c>
      <c r="JO20" s="157">
        <v>22</v>
      </c>
      <c r="JP20" s="157">
        <v>5</v>
      </c>
      <c r="JQ20" s="158">
        <f t="shared" si="41"/>
        <v>0.4375</v>
      </c>
      <c r="JR20" s="162">
        <f t="shared" si="42"/>
        <v>0</v>
      </c>
      <c r="JT20" s="157" t="s">
        <v>35</v>
      </c>
      <c r="JU20" s="157">
        <v>48</v>
      </c>
      <c r="JV20" s="157">
        <v>21</v>
      </c>
      <c r="JW20" s="157">
        <v>22</v>
      </c>
      <c r="JX20" s="157">
        <v>5</v>
      </c>
      <c r="JY20" s="158">
        <f t="shared" si="43"/>
        <v>0.4375</v>
      </c>
      <c r="JZ20" s="162">
        <f t="shared" si="44"/>
        <v>0</v>
      </c>
      <c r="KB20" s="157" t="s">
        <v>35</v>
      </c>
      <c r="KC20" s="157">
        <v>48</v>
      </c>
      <c r="KD20" s="157">
        <v>21</v>
      </c>
      <c r="KE20" s="157">
        <v>22</v>
      </c>
      <c r="KF20" s="157">
        <v>5</v>
      </c>
      <c r="KG20" s="158">
        <f t="shared" si="45"/>
        <v>0.4375</v>
      </c>
      <c r="KH20" s="162">
        <f t="shared" si="46"/>
        <v>0</v>
      </c>
      <c r="KJ20" s="157" t="s">
        <v>35</v>
      </c>
      <c r="KK20" s="157">
        <v>48</v>
      </c>
      <c r="KL20" s="157">
        <v>21</v>
      </c>
      <c r="KM20" s="157">
        <v>22</v>
      </c>
      <c r="KN20" s="157">
        <v>5</v>
      </c>
      <c r="KO20" s="158">
        <f t="shared" si="47"/>
        <v>0.4375</v>
      </c>
      <c r="KP20" s="162">
        <f t="shared" si="48"/>
        <v>0</v>
      </c>
      <c r="KR20" s="157" t="s">
        <v>35</v>
      </c>
      <c r="KS20" s="157">
        <v>48</v>
      </c>
      <c r="KT20" s="157">
        <v>21</v>
      </c>
      <c r="KU20" s="157">
        <v>22</v>
      </c>
      <c r="KV20" s="157">
        <v>5</v>
      </c>
      <c r="KW20" s="158">
        <f t="shared" si="49"/>
        <v>0.4375</v>
      </c>
      <c r="KX20" s="162">
        <f t="shared" si="50"/>
        <v>0</v>
      </c>
      <c r="KZ20" s="157" t="s">
        <v>35</v>
      </c>
      <c r="LA20" s="157">
        <v>48</v>
      </c>
      <c r="LB20" s="157">
        <v>21</v>
      </c>
      <c r="LC20" s="157">
        <v>22</v>
      </c>
      <c r="LD20" s="157">
        <v>5</v>
      </c>
      <c r="LE20" s="158">
        <f t="shared" si="51"/>
        <v>0.4375</v>
      </c>
      <c r="LF20" s="162">
        <f t="shared" si="52"/>
        <v>0</v>
      </c>
      <c r="LH20" s="157" t="s">
        <v>35</v>
      </c>
      <c r="LI20" s="157">
        <v>48</v>
      </c>
      <c r="LJ20" s="157">
        <v>21</v>
      </c>
      <c r="LK20" s="157">
        <v>22</v>
      </c>
      <c r="LL20" s="157">
        <v>5</v>
      </c>
      <c r="LM20" s="158">
        <f t="shared" si="53"/>
        <v>0.4375</v>
      </c>
      <c r="LN20" s="162">
        <f t="shared" si="54"/>
        <v>0</v>
      </c>
      <c r="LP20" s="157" t="s">
        <v>35</v>
      </c>
      <c r="LQ20" s="157">
        <v>48</v>
      </c>
      <c r="LR20" s="157">
        <v>21</v>
      </c>
      <c r="LS20" s="157">
        <v>22</v>
      </c>
      <c r="LT20" s="157">
        <v>5</v>
      </c>
      <c r="LU20" s="158">
        <f t="shared" si="55"/>
        <v>0.4375</v>
      </c>
      <c r="LV20" s="162">
        <f t="shared" si="56"/>
        <v>0</v>
      </c>
      <c r="LX20" s="157" t="s">
        <v>35</v>
      </c>
      <c r="LY20" s="157">
        <v>48</v>
      </c>
      <c r="LZ20" s="157">
        <v>21</v>
      </c>
      <c r="MA20" s="157">
        <v>22</v>
      </c>
      <c r="MB20" s="157">
        <v>5</v>
      </c>
      <c r="MC20" s="158">
        <f t="shared" si="57"/>
        <v>0.4375</v>
      </c>
      <c r="MD20" s="162">
        <f t="shared" si="58"/>
        <v>0</v>
      </c>
      <c r="MN20" s="157" t="s">
        <v>35</v>
      </c>
      <c r="MO20" s="157">
        <v>48</v>
      </c>
      <c r="MP20" s="157">
        <v>21</v>
      </c>
      <c r="MQ20" s="157">
        <v>22</v>
      </c>
      <c r="MR20" s="157">
        <v>5</v>
      </c>
      <c r="MS20" s="158">
        <f t="shared" si="59"/>
        <v>0.4375</v>
      </c>
      <c r="MT20" s="162">
        <f t="shared" si="60"/>
        <v>0</v>
      </c>
      <c r="MV20" s="157" t="s">
        <v>35</v>
      </c>
      <c r="MW20" s="157">
        <v>48</v>
      </c>
      <c r="MX20" s="157">
        <v>21</v>
      </c>
      <c r="MY20" s="157">
        <v>22</v>
      </c>
      <c r="MZ20" s="157">
        <v>5</v>
      </c>
      <c r="NA20" s="158">
        <f t="shared" si="61"/>
        <v>0.4375</v>
      </c>
      <c r="NB20" s="162">
        <f t="shared" si="62"/>
        <v>0</v>
      </c>
      <c r="ND20" s="157" t="s">
        <v>35</v>
      </c>
      <c r="NE20" s="157">
        <v>48</v>
      </c>
      <c r="NF20" s="157">
        <v>0</v>
      </c>
      <c r="NG20" s="157">
        <v>0</v>
      </c>
      <c r="NH20" s="157">
        <v>48</v>
      </c>
      <c r="NI20" s="158">
        <v>0</v>
      </c>
      <c r="NJ20" s="162"/>
    </row>
    <row r="21" spans="1:374">
      <c r="A21" s="65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f t="shared" si="66"/>
        <v>1</v>
      </c>
      <c r="H21" s="65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f t="shared" si="63"/>
        <v>1</v>
      </c>
      <c r="N21" s="108">
        <f t="shared" si="0"/>
        <v>0</v>
      </c>
      <c r="P21" s="65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f>R21/Q21</f>
        <v>1</v>
      </c>
      <c r="V21" s="108">
        <f t="shared" si="1"/>
        <v>0</v>
      </c>
      <c r="X21" s="65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f>Z21/Y21</f>
        <v>1</v>
      </c>
      <c r="AD21" s="108">
        <f t="shared" si="2"/>
        <v>0</v>
      </c>
      <c r="AF21" s="65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f>AH21/AG21</f>
        <v>1</v>
      </c>
      <c r="AL21" s="108">
        <f t="shared" si="3"/>
        <v>0</v>
      </c>
      <c r="AN21" s="2" t="s">
        <v>36</v>
      </c>
      <c r="AO21" s="2">
        <v>65</v>
      </c>
      <c r="AP21" s="2">
        <v>23</v>
      </c>
      <c r="AQ21" s="8">
        <v>2</v>
      </c>
      <c r="AR21" s="8">
        <v>40</v>
      </c>
      <c r="AS21" s="4">
        <f>AP21/AO21</f>
        <v>0.35384615384615387</v>
      </c>
      <c r="AT21" s="4">
        <f t="shared" si="4"/>
        <v>-0.64615384615384608</v>
      </c>
      <c r="AU21" s="2" t="s">
        <v>119</v>
      </c>
      <c r="AV21" s="2" t="s">
        <v>36</v>
      </c>
      <c r="AW21" s="2">
        <v>65</v>
      </c>
      <c r="AX21" s="2">
        <v>23</v>
      </c>
      <c r="AY21" s="2">
        <v>2</v>
      </c>
      <c r="AZ21" s="2">
        <v>40</v>
      </c>
      <c r="BA21" s="4">
        <v>0.35</v>
      </c>
      <c r="BB21" s="108">
        <f t="shared" si="5"/>
        <v>-3.846153846153888E-3</v>
      </c>
      <c r="BD21" s="65" t="s">
        <v>36</v>
      </c>
      <c r="BE21" s="2">
        <v>25</v>
      </c>
      <c r="BF21" s="2">
        <v>23</v>
      </c>
      <c r="BG21" s="8">
        <v>2</v>
      </c>
      <c r="BH21" s="8">
        <v>0</v>
      </c>
      <c r="BI21" s="4">
        <v>0.35</v>
      </c>
      <c r="BJ21" s="108">
        <f t="shared" si="6"/>
        <v>0</v>
      </c>
      <c r="BK21" t="s">
        <v>119</v>
      </c>
      <c r="BL21" s="65" t="s">
        <v>36</v>
      </c>
      <c r="BM21" s="2">
        <v>25</v>
      </c>
      <c r="BN21" s="2">
        <v>23</v>
      </c>
      <c r="BO21" s="8">
        <v>2</v>
      </c>
      <c r="BP21" s="8">
        <v>0</v>
      </c>
      <c r="BQ21" s="4">
        <v>0.35</v>
      </c>
      <c r="BR21" s="108">
        <f t="shared" si="8"/>
        <v>0</v>
      </c>
      <c r="BT21" s="160" t="s">
        <v>36</v>
      </c>
      <c r="BU21" s="157">
        <v>65</v>
      </c>
      <c r="BV21" s="157">
        <v>23</v>
      </c>
      <c r="BW21" s="157">
        <v>2</v>
      </c>
      <c r="BX21" s="157">
        <v>40</v>
      </c>
      <c r="BY21" s="158">
        <v>0.35</v>
      </c>
      <c r="BZ21" s="158">
        <v>0</v>
      </c>
      <c r="CA21" s="156" t="s">
        <v>119</v>
      </c>
      <c r="CB21" s="167" t="s">
        <v>36</v>
      </c>
      <c r="CC21" s="156">
        <v>65</v>
      </c>
      <c r="CD21" s="156">
        <v>23</v>
      </c>
      <c r="CE21" s="168">
        <v>2</v>
      </c>
      <c r="CF21" s="168">
        <v>40</v>
      </c>
      <c r="CG21" s="162">
        <v>0.35</v>
      </c>
      <c r="CH21" s="158">
        <v>0</v>
      </c>
      <c r="CI21" s="157"/>
      <c r="CJ21" s="156" t="s">
        <v>36</v>
      </c>
      <c r="CK21" s="156">
        <v>65</v>
      </c>
      <c r="CL21" s="156">
        <v>23</v>
      </c>
      <c r="CM21" s="156">
        <v>2</v>
      </c>
      <c r="CN21" s="156">
        <v>40</v>
      </c>
      <c r="CO21" s="162">
        <v>0.35</v>
      </c>
      <c r="CP21" s="162">
        <f t="shared" si="9"/>
        <v>0</v>
      </c>
      <c r="CQ21" s="156"/>
      <c r="CR21" s="156" t="s">
        <v>36</v>
      </c>
      <c r="CS21" s="156">
        <v>25</v>
      </c>
      <c r="CT21" s="156">
        <v>23</v>
      </c>
      <c r="CU21" s="167">
        <v>2</v>
      </c>
      <c r="CV21" s="167">
        <v>0</v>
      </c>
      <c r="CW21" s="162">
        <v>0.92</v>
      </c>
      <c r="CX21" s="158">
        <f t="shared" si="10"/>
        <v>0.57000000000000006</v>
      </c>
      <c r="CY21" s="157"/>
      <c r="CZ21" s="163" t="s">
        <v>36</v>
      </c>
      <c r="DA21" s="156">
        <v>25</v>
      </c>
      <c r="DB21" s="156">
        <v>23</v>
      </c>
      <c r="DC21" s="167">
        <v>2</v>
      </c>
      <c r="DD21" s="167">
        <v>0</v>
      </c>
      <c r="DE21" s="162">
        <v>0.92</v>
      </c>
      <c r="DF21" s="158">
        <f t="shared" si="11"/>
        <v>0</v>
      </c>
      <c r="DG21" s="157"/>
      <c r="DH21" s="163" t="s">
        <v>36</v>
      </c>
      <c r="DI21" s="156">
        <v>25</v>
      </c>
      <c r="DJ21" s="156">
        <v>23</v>
      </c>
      <c r="DK21" s="167">
        <v>2</v>
      </c>
      <c r="DL21" s="167">
        <v>0</v>
      </c>
      <c r="DM21" s="162">
        <v>0.92</v>
      </c>
      <c r="DN21" s="158">
        <f t="shared" si="12"/>
        <v>0</v>
      </c>
      <c r="DO21" s="157"/>
      <c r="DP21" s="163" t="s">
        <v>36</v>
      </c>
      <c r="DQ21" s="156">
        <v>25</v>
      </c>
      <c r="DR21" s="156">
        <v>23</v>
      </c>
      <c r="DS21" s="167">
        <v>2</v>
      </c>
      <c r="DT21" s="167">
        <v>0</v>
      </c>
      <c r="DU21" s="162">
        <v>0.92</v>
      </c>
      <c r="DV21" s="162">
        <f t="shared" si="13"/>
        <v>0</v>
      </c>
      <c r="DW21" s="156"/>
      <c r="DX21" s="163" t="s">
        <v>36</v>
      </c>
      <c r="DY21" s="156">
        <v>25</v>
      </c>
      <c r="DZ21" s="156">
        <v>23</v>
      </c>
      <c r="EA21" s="167">
        <v>2</v>
      </c>
      <c r="EB21" s="167">
        <v>0</v>
      </c>
      <c r="EC21" s="162">
        <v>0.92</v>
      </c>
      <c r="ED21" s="162">
        <f t="shared" si="14"/>
        <v>0</v>
      </c>
      <c r="EE21" s="156"/>
      <c r="EF21" s="163" t="s">
        <v>36</v>
      </c>
      <c r="EG21" s="156">
        <v>195</v>
      </c>
      <c r="EH21" s="156">
        <v>69</v>
      </c>
      <c r="EI21" s="156">
        <v>6</v>
      </c>
      <c r="EJ21" s="156">
        <v>120</v>
      </c>
      <c r="EK21" s="162">
        <v>0.35</v>
      </c>
      <c r="EL21" s="162">
        <f t="shared" si="15"/>
        <v>-0.57000000000000006</v>
      </c>
      <c r="EM21" s="156"/>
      <c r="EN21" s="163" t="s">
        <v>36</v>
      </c>
      <c r="EO21" s="156">
        <v>25</v>
      </c>
      <c r="EP21" s="156">
        <v>23</v>
      </c>
      <c r="EQ21" s="167">
        <v>2</v>
      </c>
      <c r="ER21" s="167">
        <v>0</v>
      </c>
      <c r="ES21" s="162">
        <v>0.92</v>
      </c>
      <c r="ET21" s="162">
        <f t="shared" si="16"/>
        <v>0.57000000000000006</v>
      </c>
      <c r="EU21" s="156"/>
      <c r="EV21" s="156"/>
      <c r="EW21" s="156"/>
      <c r="EX21" s="156"/>
      <c r="EY21" s="156"/>
      <c r="EZ21" s="156"/>
      <c r="FA21" s="156"/>
      <c r="FB21" s="156"/>
      <c r="FC21" s="162"/>
      <c r="FD21" s="156"/>
      <c r="FE21" s="156"/>
      <c r="FF21" s="156"/>
      <c r="FG21" s="156"/>
      <c r="FH21" s="156"/>
      <c r="FI21" s="156"/>
      <c r="FJ21" s="162"/>
      <c r="FK21" s="156"/>
      <c r="FL21" s="156"/>
      <c r="FM21" s="156"/>
      <c r="FN21" s="156"/>
      <c r="FO21" s="156"/>
      <c r="FP21" s="156"/>
      <c r="FQ21" s="156"/>
      <c r="FR21" s="156"/>
      <c r="FS21" s="156"/>
      <c r="FT21" s="163" t="s">
        <v>36</v>
      </c>
      <c r="FU21" s="156">
        <v>25</v>
      </c>
      <c r="FV21" s="156">
        <v>23</v>
      </c>
      <c r="FW21" s="184">
        <v>2</v>
      </c>
      <c r="FX21" s="184">
        <v>0</v>
      </c>
      <c r="FY21" s="158">
        <f t="shared" si="17"/>
        <v>0.92</v>
      </c>
      <c r="FZ21" s="162">
        <f t="shared" si="18"/>
        <v>0</v>
      </c>
      <c r="GA21" s="156"/>
      <c r="GB21" s="163" t="s">
        <v>36</v>
      </c>
      <c r="GC21" s="156">
        <v>25</v>
      </c>
      <c r="GD21" s="156">
        <v>22</v>
      </c>
      <c r="GE21" s="184">
        <v>3</v>
      </c>
      <c r="GF21" s="184">
        <v>0</v>
      </c>
      <c r="GG21" s="158">
        <f t="shared" si="19"/>
        <v>0.88</v>
      </c>
      <c r="GH21" s="162">
        <f t="shared" si="20"/>
        <v>-4.0000000000000036E-2</v>
      </c>
      <c r="GI21" s="156"/>
      <c r="GJ21" s="163" t="s">
        <v>36</v>
      </c>
      <c r="GK21" s="156">
        <v>25</v>
      </c>
      <c r="GL21" s="156">
        <v>22</v>
      </c>
      <c r="GM21" s="184">
        <v>3</v>
      </c>
      <c r="GN21" s="184">
        <v>0</v>
      </c>
      <c r="GO21" s="158">
        <f t="shared" si="21"/>
        <v>0.88</v>
      </c>
      <c r="GP21" s="162">
        <f t="shared" si="22"/>
        <v>0</v>
      </c>
      <c r="GQ21" s="156"/>
      <c r="GR21" s="163" t="s">
        <v>36</v>
      </c>
      <c r="GS21" s="156">
        <v>25</v>
      </c>
      <c r="GT21" s="156">
        <v>22</v>
      </c>
      <c r="GU21" s="184">
        <v>3</v>
      </c>
      <c r="GV21" s="184">
        <v>0</v>
      </c>
      <c r="GW21" s="158">
        <f t="shared" si="23"/>
        <v>0.88</v>
      </c>
      <c r="GX21" s="162">
        <f t="shared" si="24"/>
        <v>0</v>
      </c>
      <c r="GY21" s="156"/>
      <c r="GZ21" s="163" t="s">
        <v>36</v>
      </c>
      <c r="HA21" s="156">
        <v>25</v>
      </c>
      <c r="HB21" s="156">
        <v>22</v>
      </c>
      <c r="HC21" s="184">
        <v>3</v>
      </c>
      <c r="HD21" s="184">
        <v>0</v>
      </c>
      <c r="HE21" s="158">
        <f t="shared" si="25"/>
        <v>0.88</v>
      </c>
      <c r="HF21" s="162">
        <f t="shared" si="26"/>
        <v>0</v>
      </c>
      <c r="HH21" s="163" t="s">
        <v>36</v>
      </c>
      <c r="HI21" s="156">
        <v>25</v>
      </c>
      <c r="HJ21" s="156">
        <v>22</v>
      </c>
      <c r="HK21" s="157">
        <v>3</v>
      </c>
      <c r="HL21" s="157">
        <v>0</v>
      </c>
      <c r="HM21" s="158">
        <f t="shared" si="27"/>
        <v>0.88</v>
      </c>
      <c r="HN21" s="162">
        <f t="shared" si="28"/>
        <v>0</v>
      </c>
      <c r="HP21" s="163" t="s">
        <v>36</v>
      </c>
      <c r="HQ21" s="156">
        <v>25</v>
      </c>
      <c r="HR21" s="156">
        <v>22</v>
      </c>
      <c r="HS21" s="157">
        <v>3</v>
      </c>
      <c r="HT21" s="157">
        <v>0</v>
      </c>
      <c r="HU21" s="158">
        <f t="shared" si="29"/>
        <v>0.88</v>
      </c>
      <c r="HV21" s="162">
        <f t="shared" si="30"/>
        <v>0</v>
      </c>
      <c r="HX21" s="163" t="s">
        <v>36</v>
      </c>
      <c r="HY21" s="156">
        <v>25</v>
      </c>
      <c r="HZ21" s="156">
        <v>22</v>
      </c>
      <c r="IA21" s="157">
        <v>3</v>
      </c>
      <c r="IB21" s="157">
        <v>0</v>
      </c>
      <c r="IC21" s="158">
        <f t="shared" si="31"/>
        <v>0.88</v>
      </c>
      <c r="ID21" s="162">
        <f t="shared" si="32"/>
        <v>0</v>
      </c>
      <c r="IF21" s="163" t="s">
        <v>36</v>
      </c>
      <c r="IG21" s="156">
        <v>25</v>
      </c>
      <c r="IH21" s="156">
        <v>22</v>
      </c>
      <c r="II21" s="157">
        <v>3</v>
      </c>
      <c r="IJ21" s="157">
        <v>0</v>
      </c>
      <c r="IK21" s="158">
        <f t="shared" si="33"/>
        <v>0.88</v>
      </c>
      <c r="IL21" s="162">
        <f t="shared" si="34"/>
        <v>0</v>
      </c>
      <c r="IN21" s="163" t="s">
        <v>36</v>
      </c>
      <c r="IO21" s="156">
        <v>25</v>
      </c>
      <c r="IP21" s="156">
        <v>22</v>
      </c>
      <c r="IQ21" s="157">
        <v>3</v>
      </c>
      <c r="IR21" s="157">
        <v>0</v>
      </c>
      <c r="IS21" s="158">
        <f t="shared" si="35"/>
        <v>0.88</v>
      </c>
      <c r="IT21" s="162">
        <f t="shared" si="36"/>
        <v>0</v>
      </c>
      <c r="IV21" s="163" t="s">
        <v>36</v>
      </c>
      <c r="IW21" s="156">
        <v>25</v>
      </c>
      <c r="IX21" s="156">
        <v>22</v>
      </c>
      <c r="IY21" s="157">
        <v>3</v>
      </c>
      <c r="IZ21" s="157">
        <v>0</v>
      </c>
      <c r="JA21" s="158">
        <f t="shared" si="37"/>
        <v>0.88</v>
      </c>
      <c r="JB21" s="162">
        <f t="shared" si="38"/>
        <v>0</v>
      </c>
      <c r="JD21" s="161" t="s">
        <v>36</v>
      </c>
      <c r="JE21" s="156">
        <v>25</v>
      </c>
      <c r="JF21" s="156">
        <v>22</v>
      </c>
      <c r="JG21" s="157">
        <v>3</v>
      </c>
      <c r="JH21" s="157">
        <v>0</v>
      </c>
      <c r="JI21" s="158">
        <f t="shared" si="39"/>
        <v>0.88</v>
      </c>
      <c r="JJ21" s="162">
        <f t="shared" si="40"/>
        <v>0</v>
      </c>
      <c r="JL21" s="161" t="s">
        <v>36</v>
      </c>
      <c r="JM21" s="170">
        <v>25</v>
      </c>
      <c r="JN21" s="170">
        <v>22</v>
      </c>
      <c r="JO21" s="159">
        <v>3</v>
      </c>
      <c r="JP21" s="159">
        <v>0</v>
      </c>
      <c r="JQ21" s="158">
        <f t="shared" si="41"/>
        <v>0.88</v>
      </c>
      <c r="JR21" s="162">
        <f t="shared" si="42"/>
        <v>0</v>
      </c>
      <c r="JT21" s="161" t="s">
        <v>36</v>
      </c>
      <c r="JU21" s="170">
        <v>25</v>
      </c>
      <c r="JV21" s="170">
        <v>22</v>
      </c>
      <c r="JW21" s="159">
        <v>3</v>
      </c>
      <c r="JX21" s="159">
        <v>0</v>
      </c>
      <c r="JY21" s="158">
        <f t="shared" si="43"/>
        <v>0.88</v>
      </c>
      <c r="JZ21" s="162">
        <f t="shared" si="44"/>
        <v>0</v>
      </c>
      <c r="KB21" s="161" t="s">
        <v>36</v>
      </c>
      <c r="KC21" s="157">
        <v>25</v>
      </c>
      <c r="KD21" s="157">
        <v>22</v>
      </c>
      <c r="KE21" s="157">
        <v>3</v>
      </c>
      <c r="KF21" s="157">
        <v>0</v>
      </c>
      <c r="KG21" s="158">
        <f t="shared" si="45"/>
        <v>0.88</v>
      </c>
      <c r="KH21" s="162">
        <f t="shared" si="46"/>
        <v>0</v>
      </c>
      <c r="KJ21" s="161" t="s">
        <v>36</v>
      </c>
      <c r="KK21" s="157">
        <v>25</v>
      </c>
      <c r="KL21" s="157">
        <v>22</v>
      </c>
      <c r="KM21" s="157">
        <v>3</v>
      </c>
      <c r="KN21" s="157">
        <v>0</v>
      </c>
      <c r="KO21" s="158">
        <f t="shared" si="47"/>
        <v>0.88</v>
      </c>
      <c r="KP21" s="162">
        <f t="shared" si="48"/>
        <v>0</v>
      </c>
      <c r="KR21" s="161" t="s">
        <v>36</v>
      </c>
      <c r="KS21" s="157">
        <v>25</v>
      </c>
      <c r="KT21" s="157">
        <v>22</v>
      </c>
      <c r="KU21" s="157">
        <v>3</v>
      </c>
      <c r="KV21" s="157">
        <v>0</v>
      </c>
      <c r="KW21" s="158">
        <f t="shared" si="49"/>
        <v>0.88</v>
      </c>
      <c r="KX21" s="162">
        <f t="shared" si="50"/>
        <v>0</v>
      </c>
      <c r="KZ21" s="161" t="s">
        <v>36</v>
      </c>
      <c r="LA21" s="157">
        <v>25</v>
      </c>
      <c r="LB21" s="157">
        <v>22</v>
      </c>
      <c r="LC21" s="157">
        <v>3</v>
      </c>
      <c r="LD21" s="157">
        <v>0</v>
      </c>
      <c r="LE21" s="158">
        <f t="shared" si="51"/>
        <v>0.88</v>
      </c>
      <c r="LF21" s="162">
        <f t="shared" si="52"/>
        <v>0</v>
      </c>
      <c r="LH21" s="161" t="s">
        <v>36</v>
      </c>
      <c r="LI21" s="157">
        <v>25</v>
      </c>
      <c r="LJ21" s="157">
        <v>22</v>
      </c>
      <c r="LK21" s="157">
        <v>3</v>
      </c>
      <c r="LL21" s="157">
        <v>0</v>
      </c>
      <c r="LM21" s="158">
        <f t="shared" si="53"/>
        <v>0.88</v>
      </c>
      <c r="LN21" s="162">
        <f t="shared" si="54"/>
        <v>0</v>
      </c>
      <c r="LP21" s="161" t="s">
        <v>36</v>
      </c>
      <c r="LQ21" s="157">
        <v>25</v>
      </c>
      <c r="LR21" s="157">
        <v>22</v>
      </c>
      <c r="LS21" s="157">
        <v>3</v>
      </c>
      <c r="LT21" s="157">
        <v>0</v>
      </c>
      <c r="LU21" s="158">
        <f t="shared" si="55"/>
        <v>0.88</v>
      </c>
      <c r="LV21" s="162">
        <f t="shared" si="56"/>
        <v>0</v>
      </c>
      <c r="LX21" s="161" t="s">
        <v>36</v>
      </c>
      <c r="LY21" s="157">
        <v>25</v>
      </c>
      <c r="LZ21" s="157">
        <v>22</v>
      </c>
      <c r="MA21" s="157">
        <v>3</v>
      </c>
      <c r="MB21" s="157">
        <v>0</v>
      </c>
      <c r="MC21" s="158">
        <f t="shared" si="57"/>
        <v>0.88</v>
      </c>
      <c r="MD21" s="162">
        <f t="shared" si="58"/>
        <v>0</v>
      </c>
      <c r="MN21" s="161" t="s">
        <v>36</v>
      </c>
      <c r="MO21" s="157">
        <v>25</v>
      </c>
      <c r="MP21" s="157">
        <v>22</v>
      </c>
      <c r="MQ21" s="157">
        <v>3</v>
      </c>
      <c r="MR21" s="157">
        <v>0</v>
      </c>
      <c r="MS21" s="158">
        <f t="shared" si="59"/>
        <v>0.88</v>
      </c>
      <c r="MT21" s="162">
        <f t="shared" si="60"/>
        <v>0</v>
      </c>
      <c r="MV21" s="161" t="s">
        <v>36</v>
      </c>
      <c r="MW21" s="157">
        <v>25</v>
      </c>
      <c r="MX21" s="157">
        <v>22</v>
      </c>
      <c r="MY21" s="157">
        <v>3</v>
      </c>
      <c r="MZ21" s="157">
        <v>0</v>
      </c>
      <c r="NA21" s="158">
        <f t="shared" si="61"/>
        <v>0.88</v>
      </c>
      <c r="NB21" s="162">
        <f t="shared" si="62"/>
        <v>0</v>
      </c>
      <c r="ND21" s="161" t="s">
        <v>36</v>
      </c>
      <c r="NE21" s="157">
        <v>67</v>
      </c>
      <c r="NF21" s="157">
        <v>0</v>
      </c>
      <c r="NG21" s="157">
        <v>0</v>
      </c>
      <c r="NH21" s="157">
        <v>67</v>
      </c>
      <c r="NI21" s="158">
        <v>0</v>
      </c>
      <c r="NJ21" s="162"/>
    </row>
    <row r="22" spans="1:374">
      <c r="A22" s="65" t="s">
        <v>37</v>
      </c>
      <c r="B22" s="2">
        <v>11</v>
      </c>
      <c r="C22" s="2">
        <v>11</v>
      </c>
      <c r="D22" s="2">
        <v>0</v>
      </c>
      <c r="E22" s="2">
        <v>0</v>
      </c>
      <c r="F22" s="4">
        <f t="shared" si="66"/>
        <v>1</v>
      </c>
      <c r="H22" s="65" t="s">
        <v>37</v>
      </c>
      <c r="I22" s="2">
        <v>11</v>
      </c>
      <c r="J22" s="2">
        <v>11</v>
      </c>
      <c r="K22" s="2">
        <v>0</v>
      </c>
      <c r="L22" s="2">
        <v>0</v>
      </c>
      <c r="M22" s="4">
        <f t="shared" si="63"/>
        <v>1</v>
      </c>
      <c r="N22" s="108">
        <f t="shared" si="0"/>
        <v>0</v>
      </c>
      <c r="P22" s="65" t="s">
        <v>37</v>
      </c>
      <c r="Q22" s="2">
        <v>11</v>
      </c>
      <c r="R22" s="2">
        <v>11</v>
      </c>
      <c r="S22" s="2">
        <v>0</v>
      </c>
      <c r="T22" s="2">
        <v>0</v>
      </c>
      <c r="U22" s="4">
        <f>R22/Q22</f>
        <v>1</v>
      </c>
      <c r="V22" s="108">
        <f t="shared" si="1"/>
        <v>0</v>
      </c>
      <c r="X22" s="65" t="s">
        <v>37</v>
      </c>
      <c r="Y22" s="2">
        <v>11</v>
      </c>
      <c r="Z22" s="2">
        <v>11</v>
      </c>
      <c r="AA22" s="2">
        <v>0</v>
      </c>
      <c r="AB22" s="2">
        <v>0</v>
      </c>
      <c r="AC22" s="4">
        <f>Z22/Y22</f>
        <v>1</v>
      </c>
      <c r="AD22" s="108">
        <f t="shared" si="2"/>
        <v>0</v>
      </c>
      <c r="AF22" s="65" t="s">
        <v>37</v>
      </c>
      <c r="AG22" s="2">
        <v>11</v>
      </c>
      <c r="AH22" s="2">
        <v>11</v>
      </c>
      <c r="AI22" s="2">
        <v>0</v>
      </c>
      <c r="AJ22" s="2">
        <v>0</v>
      </c>
      <c r="AK22" s="4">
        <f>AH22/AG22</f>
        <v>1</v>
      </c>
      <c r="AL22" s="108">
        <f t="shared" si="3"/>
        <v>0</v>
      </c>
      <c r="AN22" s="114" t="s">
        <v>37</v>
      </c>
      <c r="AO22" s="2">
        <v>11</v>
      </c>
      <c r="AP22" s="2">
        <v>11</v>
      </c>
      <c r="AQ22" s="2">
        <v>0</v>
      </c>
      <c r="AR22" s="2">
        <v>0</v>
      </c>
      <c r="AS22" s="4">
        <f>AP22/AO22</f>
        <v>1</v>
      </c>
      <c r="AT22" s="108">
        <f t="shared" si="4"/>
        <v>0</v>
      </c>
      <c r="AV22" s="114" t="s">
        <v>37</v>
      </c>
      <c r="AW22" s="2">
        <v>11</v>
      </c>
      <c r="AX22" s="2">
        <v>11</v>
      </c>
      <c r="AY22" s="2">
        <v>0</v>
      </c>
      <c r="AZ22" s="2">
        <v>0</v>
      </c>
      <c r="BA22" s="4">
        <f>AX22/AW22</f>
        <v>1</v>
      </c>
      <c r="BB22" s="108">
        <f t="shared" si="5"/>
        <v>0</v>
      </c>
      <c r="BD22" s="114" t="s">
        <v>37</v>
      </c>
      <c r="BE22" s="2">
        <v>11</v>
      </c>
      <c r="BF22" s="2">
        <v>11</v>
      </c>
      <c r="BG22" s="2">
        <v>0</v>
      </c>
      <c r="BH22" s="2">
        <v>0</v>
      </c>
      <c r="BI22" s="4">
        <v>1</v>
      </c>
      <c r="BJ22" s="108">
        <f t="shared" si="6"/>
        <v>0</v>
      </c>
      <c r="BL22" s="114" t="s">
        <v>37</v>
      </c>
      <c r="BM22" s="2">
        <v>11</v>
      </c>
      <c r="BN22" s="2">
        <v>11</v>
      </c>
      <c r="BO22" s="2">
        <v>0</v>
      </c>
      <c r="BP22" s="2">
        <v>0</v>
      </c>
      <c r="BQ22" s="4">
        <v>1</v>
      </c>
      <c r="BR22" s="108">
        <f t="shared" si="8"/>
        <v>0</v>
      </c>
      <c r="BT22" s="161" t="s">
        <v>37</v>
      </c>
      <c r="BU22" s="157">
        <v>11</v>
      </c>
      <c r="BV22" s="157">
        <v>11</v>
      </c>
      <c r="BW22" s="157">
        <v>0</v>
      </c>
      <c r="BX22" s="157">
        <v>0</v>
      </c>
      <c r="BY22" s="158">
        <v>1</v>
      </c>
      <c r="BZ22" s="158">
        <v>0</v>
      </c>
      <c r="CA22" s="156"/>
      <c r="CB22" s="163" t="s">
        <v>37</v>
      </c>
      <c r="CC22" s="157">
        <v>11</v>
      </c>
      <c r="CD22" s="157">
        <v>11</v>
      </c>
      <c r="CE22" s="157">
        <v>0</v>
      </c>
      <c r="CF22" s="157">
        <v>0</v>
      </c>
      <c r="CG22" s="158">
        <v>1</v>
      </c>
      <c r="CH22" s="158">
        <v>0</v>
      </c>
      <c r="CI22" s="157"/>
      <c r="CJ22" s="163" t="s">
        <v>37</v>
      </c>
      <c r="CK22" s="157">
        <v>11</v>
      </c>
      <c r="CL22" s="157">
        <v>11</v>
      </c>
      <c r="CM22" s="157">
        <v>0</v>
      </c>
      <c r="CN22" s="157">
        <v>0</v>
      </c>
      <c r="CO22" s="158">
        <f>CL22/CK22</f>
        <v>1</v>
      </c>
      <c r="CP22" s="162">
        <f t="shared" si="9"/>
        <v>0</v>
      </c>
      <c r="CQ22" s="156"/>
      <c r="CR22" s="163" t="s">
        <v>37</v>
      </c>
      <c r="CS22" s="157">
        <v>11</v>
      </c>
      <c r="CT22" s="157">
        <v>11</v>
      </c>
      <c r="CU22" s="157">
        <v>0</v>
      </c>
      <c r="CV22" s="157">
        <v>0</v>
      </c>
      <c r="CW22" s="158">
        <f>CT22/CS22</f>
        <v>1</v>
      </c>
      <c r="CX22" s="158">
        <f t="shared" si="10"/>
        <v>0</v>
      </c>
      <c r="CY22" s="157"/>
      <c r="CZ22" s="163" t="s">
        <v>37</v>
      </c>
      <c r="DA22" s="165">
        <v>11</v>
      </c>
      <c r="DB22" s="165">
        <v>11</v>
      </c>
      <c r="DC22" s="165">
        <v>0</v>
      </c>
      <c r="DD22" s="128">
        <v>0</v>
      </c>
      <c r="DE22" s="158">
        <f>DB22/DA22</f>
        <v>1</v>
      </c>
      <c r="DF22" s="158">
        <f t="shared" si="11"/>
        <v>0</v>
      </c>
      <c r="DG22" s="157"/>
      <c r="DH22" s="163" t="s">
        <v>37</v>
      </c>
      <c r="DI22" s="156">
        <v>11</v>
      </c>
      <c r="DJ22" s="156">
        <v>11</v>
      </c>
      <c r="DK22" s="156">
        <v>0</v>
      </c>
      <c r="DL22" s="156">
        <v>0</v>
      </c>
      <c r="DM22" s="162">
        <v>1</v>
      </c>
      <c r="DN22" s="158">
        <f t="shared" si="12"/>
        <v>0</v>
      </c>
      <c r="DO22" s="157"/>
      <c r="DP22" s="163" t="s">
        <v>37</v>
      </c>
      <c r="DQ22" s="156">
        <v>11</v>
      </c>
      <c r="DR22" s="156">
        <v>11</v>
      </c>
      <c r="DS22" s="156">
        <v>0</v>
      </c>
      <c r="DT22" s="156">
        <v>0</v>
      </c>
      <c r="DU22" s="162">
        <v>1</v>
      </c>
      <c r="DV22" s="162">
        <f t="shared" si="13"/>
        <v>0</v>
      </c>
      <c r="DW22" s="156"/>
      <c r="DX22" s="163" t="s">
        <v>37</v>
      </c>
      <c r="DY22" s="156">
        <v>11</v>
      </c>
      <c r="DZ22" s="156">
        <v>11</v>
      </c>
      <c r="EA22" s="156">
        <v>0</v>
      </c>
      <c r="EB22" s="156">
        <v>0</v>
      </c>
      <c r="EC22" s="162">
        <v>1</v>
      </c>
      <c r="ED22" s="162">
        <f t="shared" si="14"/>
        <v>0</v>
      </c>
      <c r="EE22" s="156"/>
      <c r="EF22" s="163" t="s">
        <v>37</v>
      </c>
      <c r="EG22" s="156">
        <v>243</v>
      </c>
      <c r="EH22" s="156">
        <v>33</v>
      </c>
      <c r="EI22" s="156">
        <v>0</v>
      </c>
      <c r="EJ22" s="156">
        <v>210</v>
      </c>
      <c r="EK22" s="162">
        <v>0.14000000000000001</v>
      </c>
      <c r="EL22" s="162">
        <f t="shared" si="15"/>
        <v>-0.86</v>
      </c>
      <c r="EM22" s="156"/>
      <c r="EN22" s="163" t="s">
        <v>37</v>
      </c>
      <c r="EO22" s="156">
        <v>11</v>
      </c>
      <c r="EP22" s="156">
        <v>11</v>
      </c>
      <c r="EQ22" s="156">
        <v>0</v>
      </c>
      <c r="ER22" s="156">
        <v>0</v>
      </c>
      <c r="ES22" s="162">
        <v>1</v>
      </c>
      <c r="ET22" s="162">
        <f t="shared" si="16"/>
        <v>0.86</v>
      </c>
      <c r="EU22" s="156"/>
      <c r="EV22" s="156"/>
      <c r="EW22" s="156"/>
      <c r="EX22" s="156"/>
      <c r="EY22" s="156"/>
      <c r="EZ22" s="156"/>
      <c r="FA22" s="156"/>
      <c r="FB22" s="156"/>
      <c r="FC22" s="162"/>
      <c r="FD22" s="156"/>
      <c r="FE22" s="156"/>
      <c r="FF22" s="156"/>
      <c r="FG22" s="156"/>
      <c r="FH22" s="156"/>
      <c r="FI22" s="156"/>
      <c r="FJ22" s="162"/>
      <c r="FK22" s="156"/>
      <c r="FL22" s="156"/>
      <c r="FM22" s="156"/>
      <c r="FN22" s="156"/>
      <c r="FO22" s="156"/>
      <c r="FP22" s="156"/>
      <c r="FQ22" s="156"/>
      <c r="FR22" s="156"/>
      <c r="FS22" s="156"/>
      <c r="FT22" s="163" t="s">
        <v>37</v>
      </c>
      <c r="FU22" s="156">
        <v>11</v>
      </c>
      <c r="FV22" s="156">
        <v>11</v>
      </c>
      <c r="FW22" s="156">
        <v>0</v>
      </c>
      <c r="FX22" s="156">
        <v>0</v>
      </c>
      <c r="FY22" s="158">
        <f t="shared" si="17"/>
        <v>1</v>
      </c>
      <c r="FZ22" s="162">
        <f t="shared" si="18"/>
        <v>0</v>
      </c>
      <c r="GA22" s="156"/>
      <c r="GB22" s="163" t="s">
        <v>37</v>
      </c>
      <c r="GC22" s="156">
        <v>11</v>
      </c>
      <c r="GD22" s="156">
        <v>11</v>
      </c>
      <c r="GE22" s="156">
        <v>0</v>
      </c>
      <c r="GF22" s="156">
        <v>0</v>
      </c>
      <c r="GG22" s="158">
        <f t="shared" si="19"/>
        <v>1</v>
      </c>
      <c r="GH22" s="162">
        <f t="shared" si="20"/>
        <v>0</v>
      </c>
      <c r="GI22" s="156"/>
      <c r="GJ22" s="163" t="s">
        <v>37</v>
      </c>
      <c r="GK22" s="156">
        <v>11</v>
      </c>
      <c r="GL22" s="156">
        <v>11</v>
      </c>
      <c r="GM22" s="156">
        <v>0</v>
      </c>
      <c r="GN22" s="156">
        <v>0</v>
      </c>
      <c r="GO22" s="158">
        <f t="shared" si="21"/>
        <v>1</v>
      </c>
      <c r="GP22" s="162">
        <f t="shared" si="22"/>
        <v>0</v>
      </c>
      <c r="GQ22" s="156"/>
      <c r="GR22" s="163" t="s">
        <v>37</v>
      </c>
      <c r="GS22" s="156">
        <v>11</v>
      </c>
      <c r="GT22" s="156">
        <v>11</v>
      </c>
      <c r="GU22" s="156">
        <v>0</v>
      </c>
      <c r="GV22" s="156">
        <v>0</v>
      </c>
      <c r="GW22" s="158">
        <f t="shared" si="23"/>
        <v>1</v>
      </c>
      <c r="GX22" s="162">
        <f t="shared" si="24"/>
        <v>0</v>
      </c>
      <c r="GY22" s="156"/>
      <c r="GZ22" s="163" t="s">
        <v>37</v>
      </c>
      <c r="HA22" s="156">
        <v>11</v>
      </c>
      <c r="HB22" s="156">
        <v>11</v>
      </c>
      <c r="HC22" s="156">
        <v>0</v>
      </c>
      <c r="HD22" s="156">
        <v>0</v>
      </c>
      <c r="HE22" s="158">
        <f t="shared" si="25"/>
        <v>1</v>
      </c>
      <c r="HF22" s="162">
        <f t="shared" si="26"/>
        <v>0</v>
      </c>
      <c r="HH22" s="163" t="s">
        <v>37</v>
      </c>
      <c r="HI22" s="156">
        <v>11</v>
      </c>
      <c r="HJ22" s="156">
        <v>11</v>
      </c>
      <c r="HK22" s="157">
        <v>0</v>
      </c>
      <c r="HL22" s="157">
        <v>0</v>
      </c>
      <c r="HM22" s="158">
        <f t="shared" si="27"/>
        <v>1</v>
      </c>
      <c r="HN22" s="162">
        <f t="shared" si="28"/>
        <v>0</v>
      </c>
      <c r="HP22" s="163" t="s">
        <v>37</v>
      </c>
      <c r="HQ22" s="156">
        <v>11</v>
      </c>
      <c r="HR22" s="156">
        <v>11</v>
      </c>
      <c r="HS22" s="157">
        <v>0</v>
      </c>
      <c r="HT22" s="157">
        <v>0</v>
      </c>
      <c r="HU22" s="158">
        <f t="shared" si="29"/>
        <v>1</v>
      </c>
      <c r="HV22" s="162">
        <f t="shared" si="30"/>
        <v>0</v>
      </c>
      <c r="HX22" s="163" t="s">
        <v>37</v>
      </c>
      <c r="HY22" s="156">
        <v>11</v>
      </c>
      <c r="HZ22" s="156">
        <v>11</v>
      </c>
      <c r="IA22" s="157">
        <v>0</v>
      </c>
      <c r="IB22" s="157">
        <v>0</v>
      </c>
      <c r="IC22" s="158">
        <f t="shared" si="31"/>
        <v>1</v>
      </c>
      <c r="ID22" s="162">
        <f t="shared" si="32"/>
        <v>0</v>
      </c>
      <c r="IF22" s="163" t="s">
        <v>37</v>
      </c>
      <c r="IG22" s="156">
        <v>11</v>
      </c>
      <c r="IH22" s="156">
        <v>11</v>
      </c>
      <c r="II22" s="157">
        <v>0</v>
      </c>
      <c r="IJ22" s="157">
        <v>0</v>
      </c>
      <c r="IK22" s="158">
        <f t="shared" si="33"/>
        <v>1</v>
      </c>
      <c r="IL22" s="162">
        <f t="shared" si="34"/>
        <v>0</v>
      </c>
      <c r="IN22" s="163" t="s">
        <v>37</v>
      </c>
      <c r="IO22" s="156">
        <v>11</v>
      </c>
      <c r="IP22" s="156">
        <v>11</v>
      </c>
      <c r="IQ22" s="157">
        <v>0</v>
      </c>
      <c r="IR22" s="157">
        <v>0</v>
      </c>
      <c r="IS22" s="158">
        <f t="shared" si="35"/>
        <v>1</v>
      </c>
      <c r="IT22" s="162">
        <f t="shared" si="36"/>
        <v>0</v>
      </c>
      <c r="IV22" s="163" t="s">
        <v>37</v>
      </c>
      <c r="IW22" s="156">
        <v>11</v>
      </c>
      <c r="IX22" s="156">
        <v>11</v>
      </c>
      <c r="IY22" s="157">
        <v>0</v>
      </c>
      <c r="IZ22" s="157">
        <v>0</v>
      </c>
      <c r="JA22" s="158">
        <f t="shared" si="37"/>
        <v>1</v>
      </c>
      <c r="JB22" s="162">
        <f t="shared" si="38"/>
        <v>0</v>
      </c>
      <c r="JD22" s="163" t="s">
        <v>37</v>
      </c>
      <c r="JE22" s="156">
        <v>11</v>
      </c>
      <c r="JF22" s="156">
        <v>11</v>
      </c>
      <c r="JG22" s="157">
        <v>0</v>
      </c>
      <c r="JH22" s="157">
        <v>0</v>
      </c>
      <c r="JI22" s="158">
        <f t="shared" si="39"/>
        <v>1</v>
      </c>
      <c r="JJ22" s="162">
        <f t="shared" si="40"/>
        <v>0</v>
      </c>
      <c r="JL22" s="163" t="s">
        <v>37</v>
      </c>
      <c r="JM22" s="156">
        <v>11</v>
      </c>
      <c r="JN22" s="156">
        <v>11</v>
      </c>
      <c r="JO22" s="157">
        <v>0</v>
      </c>
      <c r="JP22" s="157">
        <v>0</v>
      </c>
      <c r="JQ22" s="158">
        <f t="shared" si="41"/>
        <v>1</v>
      </c>
      <c r="JR22" s="162">
        <f t="shared" si="42"/>
        <v>0</v>
      </c>
      <c r="JT22" s="163" t="s">
        <v>37</v>
      </c>
      <c r="JU22" s="156">
        <v>11</v>
      </c>
      <c r="JV22" s="156">
        <v>11</v>
      </c>
      <c r="JW22" s="157">
        <v>0</v>
      </c>
      <c r="JX22" s="157">
        <v>0</v>
      </c>
      <c r="JY22" s="158">
        <f t="shared" si="43"/>
        <v>1</v>
      </c>
      <c r="JZ22" s="162">
        <f t="shared" si="44"/>
        <v>0</v>
      </c>
      <c r="KB22" s="163" t="s">
        <v>37</v>
      </c>
      <c r="KC22" s="157">
        <v>11</v>
      </c>
      <c r="KD22" s="157">
        <v>11</v>
      </c>
      <c r="KE22" s="157">
        <v>0</v>
      </c>
      <c r="KF22" s="157">
        <v>0</v>
      </c>
      <c r="KG22" s="158">
        <f t="shared" si="45"/>
        <v>1</v>
      </c>
      <c r="KH22" s="162">
        <f t="shared" si="46"/>
        <v>0</v>
      </c>
      <c r="KJ22" s="163" t="s">
        <v>37</v>
      </c>
      <c r="KK22" s="157">
        <v>11</v>
      </c>
      <c r="KL22" s="157">
        <v>11</v>
      </c>
      <c r="KM22" s="157">
        <v>0</v>
      </c>
      <c r="KN22" s="157">
        <v>0</v>
      </c>
      <c r="KO22" s="158">
        <f t="shared" si="47"/>
        <v>1</v>
      </c>
      <c r="KP22" s="162">
        <f t="shared" si="48"/>
        <v>0</v>
      </c>
      <c r="KR22" s="163" t="s">
        <v>37</v>
      </c>
      <c r="KS22" s="157">
        <v>11</v>
      </c>
      <c r="KT22" s="157">
        <v>11</v>
      </c>
      <c r="KU22" s="157">
        <v>0</v>
      </c>
      <c r="KV22" s="157">
        <v>0</v>
      </c>
      <c r="KW22" s="158">
        <f t="shared" si="49"/>
        <v>1</v>
      </c>
      <c r="KX22" s="162">
        <f t="shared" si="50"/>
        <v>0</v>
      </c>
      <c r="KZ22" s="163" t="s">
        <v>37</v>
      </c>
      <c r="LA22" s="157">
        <v>11</v>
      </c>
      <c r="LB22" s="157">
        <v>11</v>
      </c>
      <c r="LC22" s="157">
        <v>0</v>
      </c>
      <c r="LD22" s="157">
        <v>0</v>
      </c>
      <c r="LE22" s="158">
        <f t="shared" si="51"/>
        <v>1</v>
      </c>
      <c r="LF22" s="162">
        <f t="shared" si="52"/>
        <v>0</v>
      </c>
      <c r="LH22" s="163" t="s">
        <v>37</v>
      </c>
      <c r="LI22" s="157">
        <v>11</v>
      </c>
      <c r="LJ22" s="157">
        <v>11</v>
      </c>
      <c r="LK22" s="157">
        <v>0</v>
      </c>
      <c r="LL22" s="157">
        <v>0</v>
      </c>
      <c r="LM22" s="158">
        <f t="shared" si="53"/>
        <v>1</v>
      </c>
      <c r="LN22" s="162">
        <f t="shared" si="54"/>
        <v>0</v>
      </c>
      <c r="LP22" s="163" t="s">
        <v>37</v>
      </c>
      <c r="LQ22" s="157">
        <v>11</v>
      </c>
      <c r="LR22" s="157">
        <v>11</v>
      </c>
      <c r="LS22" s="157">
        <v>0</v>
      </c>
      <c r="LT22" s="157">
        <v>0</v>
      </c>
      <c r="LU22" s="158">
        <f t="shared" si="55"/>
        <v>1</v>
      </c>
      <c r="LV22" s="162">
        <f t="shared" si="56"/>
        <v>0</v>
      </c>
      <c r="LX22" s="163" t="s">
        <v>37</v>
      </c>
      <c r="LY22" s="157">
        <v>11</v>
      </c>
      <c r="LZ22" s="157">
        <v>11</v>
      </c>
      <c r="MA22" s="157">
        <v>0</v>
      </c>
      <c r="MB22" s="157">
        <v>0</v>
      </c>
      <c r="MC22" s="158">
        <f t="shared" si="57"/>
        <v>1</v>
      </c>
      <c r="MD22" s="162">
        <f t="shared" si="58"/>
        <v>0</v>
      </c>
      <c r="MN22" s="163" t="s">
        <v>37</v>
      </c>
      <c r="MO22" s="157">
        <v>11</v>
      </c>
      <c r="MP22" s="157">
        <v>11</v>
      </c>
      <c r="MQ22" s="157">
        <v>0</v>
      </c>
      <c r="MR22" s="157">
        <v>0</v>
      </c>
      <c r="MS22" s="158">
        <f t="shared" si="59"/>
        <v>1</v>
      </c>
      <c r="MT22" s="162">
        <f t="shared" si="60"/>
        <v>0</v>
      </c>
      <c r="MV22" s="163" t="s">
        <v>37</v>
      </c>
      <c r="MW22" s="157">
        <v>11</v>
      </c>
      <c r="MX22" s="157">
        <v>11</v>
      </c>
      <c r="MY22" s="157">
        <v>0</v>
      </c>
      <c r="MZ22" s="157">
        <v>0</v>
      </c>
      <c r="NA22" s="158">
        <f t="shared" si="61"/>
        <v>1</v>
      </c>
      <c r="NB22" s="162">
        <f t="shared" si="62"/>
        <v>0</v>
      </c>
      <c r="ND22" s="163" t="s">
        <v>37</v>
      </c>
      <c r="NE22" s="157">
        <v>81</v>
      </c>
      <c r="NF22" s="157">
        <v>0</v>
      </c>
      <c r="NG22" s="157">
        <v>0</v>
      </c>
      <c r="NH22" s="157">
        <v>81</v>
      </c>
      <c r="NI22" s="158">
        <v>0</v>
      </c>
      <c r="NJ22" s="162"/>
    </row>
    <row r="23" spans="1:374">
      <c r="A23" s="2" t="s">
        <v>38</v>
      </c>
      <c r="B23" s="2">
        <v>147</v>
      </c>
      <c r="C23" s="2">
        <v>146</v>
      </c>
      <c r="D23" s="2">
        <v>1</v>
      </c>
      <c r="E23" s="2">
        <v>0</v>
      </c>
      <c r="F23" s="4">
        <f t="shared" si="66"/>
        <v>0.99319727891156462</v>
      </c>
      <c r="H23" s="2" t="s">
        <v>38</v>
      </c>
      <c r="I23" s="2">
        <v>147</v>
      </c>
      <c r="J23" s="2">
        <v>146</v>
      </c>
      <c r="K23" s="2">
        <v>1</v>
      </c>
      <c r="L23" s="2">
        <v>0</v>
      </c>
      <c r="M23" s="4">
        <f t="shared" si="63"/>
        <v>0.99319727891156462</v>
      </c>
      <c r="N23" s="108">
        <f t="shared" si="0"/>
        <v>0</v>
      </c>
      <c r="P23" s="2" t="s">
        <v>38</v>
      </c>
      <c r="Q23" s="2">
        <v>147</v>
      </c>
      <c r="R23" s="2">
        <v>146</v>
      </c>
      <c r="S23" s="2">
        <v>1</v>
      </c>
      <c r="T23" s="2">
        <v>0</v>
      </c>
      <c r="U23" s="4">
        <v>0.99</v>
      </c>
      <c r="V23" s="108">
        <f t="shared" si="1"/>
        <v>-3.1972789115646272E-3</v>
      </c>
      <c r="X23" s="2" t="s">
        <v>38</v>
      </c>
      <c r="Y23" s="2">
        <v>147</v>
      </c>
      <c r="Z23" s="2">
        <v>146</v>
      </c>
      <c r="AA23" s="2">
        <v>1</v>
      </c>
      <c r="AB23" s="2">
        <v>0</v>
      </c>
      <c r="AC23" s="4">
        <v>0.99</v>
      </c>
      <c r="AD23" s="108">
        <f t="shared" si="2"/>
        <v>0</v>
      </c>
      <c r="AF23" s="2" t="s">
        <v>38</v>
      </c>
      <c r="AG23" s="2">
        <v>147</v>
      </c>
      <c r="AH23" s="2">
        <v>146</v>
      </c>
      <c r="AI23" s="2">
        <v>1</v>
      </c>
      <c r="AJ23" s="2">
        <v>0</v>
      </c>
      <c r="AK23" s="4">
        <v>0.99</v>
      </c>
      <c r="AL23" s="108">
        <f t="shared" si="3"/>
        <v>0</v>
      </c>
      <c r="AN23" s="2" t="s">
        <v>38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108">
        <f t="shared" si="4"/>
        <v>0</v>
      </c>
      <c r="AV23" s="2" t="s">
        <v>38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108">
        <f t="shared" si="5"/>
        <v>0</v>
      </c>
      <c r="BD23" s="2" t="s">
        <v>38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108">
        <f t="shared" si="6"/>
        <v>0</v>
      </c>
      <c r="BL23" s="2" t="s">
        <v>38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7"/>
        <v>0.99319727891156462</v>
      </c>
      <c r="BR23" s="108">
        <f t="shared" si="8"/>
        <v>3.1972789115646272E-3</v>
      </c>
      <c r="BT23" s="157" t="s">
        <v>38</v>
      </c>
      <c r="BU23" s="157">
        <v>147</v>
      </c>
      <c r="BV23" s="157">
        <v>146</v>
      </c>
      <c r="BW23" s="157">
        <v>1</v>
      </c>
      <c r="BX23" s="157">
        <v>0</v>
      </c>
      <c r="BY23" s="158">
        <v>0.99</v>
      </c>
      <c r="BZ23" s="158">
        <v>0</v>
      </c>
      <c r="CA23" s="156"/>
      <c r="CB23" s="156" t="s">
        <v>38</v>
      </c>
      <c r="CC23" s="156">
        <v>147</v>
      </c>
      <c r="CD23" s="156">
        <v>146</v>
      </c>
      <c r="CE23" s="156">
        <v>1</v>
      </c>
      <c r="CF23" s="156">
        <v>0</v>
      </c>
      <c r="CG23" s="162">
        <v>0.99</v>
      </c>
      <c r="CH23" s="158">
        <v>0</v>
      </c>
      <c r="CI23" s="157"/>
      <c r="CJ23" s="156" t="s">
        <v>38</v>
      </c>
      <c r="CK23" s="156">
        <v>147</v>
      </c>
      <c r="CL23" s="156">
        <v>146</v>
      </c>
      <c r="CM23" s="156">
        <v>1</v>
      </c>
      <c r="CN23" s="156">
        <v>0</v>
      </c>
      <c r="CO23" s="162">
        <v>0.99</v>
      </c>
      <c r="CP23" s="162">
        <f t="shared" si="9"/>
        <v>0</v>
      </c>
      <c r="CQ23" s="156"/>
      <c r="CR23" s="156" t="s">
        <v>38</v>
      </c>
      <c r="CS23" s="156">
        <v>147</v>
      </c>
      <c r="CT23" s="156">
        <v>146</v>
      </c>
      <c r="CU23" s="156">
        <v>1</v>
      </c>
      <c r="CV23" s="156">
        <v>0</v>
      </c>
      <c r="CW23" s="162">
        <v>0.99</v>
      </c>
      <c r="CX23" s="158">
        <f t="shared" si="10"/>
        <v>0</v>
      </c>
      <c r="CY23" s="157"/>
      <c r="CZ23" s="156" t="s">
        <v>38</v>
      </c>
      <c r="DA23" s="156">
        <v>147</v>
      </c>
      <c r="DB23" s="156">
        <v>146</v>
      </c>
      <c r="DC23" s="156">
        <v>1</v>
      </c>
      <c r="DD23" s="156">
        <v>0</v>
      </c>
      <c r="DE23" s="162">
        <v>0.99</v>
      </c>
      <c r="DF23" s="158">
        <f t="shared" si="11"/>
        <v>0</v>
      </c>
      <c r="DG23" s="157"/>
      <c r="DH23" s="156" t="s">
        <v>38</v>
      </c>
      <c r="DI23" s="156">
        <v>147</v>
      </c>
      <c r="DJ23" s="156">
        <v>146</v>
      </c>
      <c r="DK23" s="156">
        <v>1</v>
      </c>
      <c r="DL23" s="156">
        <v>0</v>
      </c>
      <c r="DM23" s="162">
        <v>0.99</v>
      </c>
      <c r="DN23" s="158">
        <f t="shared" si="12"/>
        <v>0</v>
      </c>
      <c r="DO23" s="157"/>
      <c r="DP23" s="156" t="s">
        <v>38</v>
      </c>
      <c r="DQ23" s="156">
        <v>147</v>
      </c>
      <c r="DR23" s="156">
        <v>146</v>
      </c>
      <c r="DS23" s="156">
        <v>1</v>
      </c>
      <c r="DT23" s="156">
        <v>0</v>
      </c>
      <c r="DU23" s="162">
        <v>0.99</v>
      </c>
      <c r="DV23" s="162">
        <f t="shared" si="13"/>
        <v>0</v>
      </c>
      <c r="DW23" s="156"/>
      <c r="DX23" s="156" t="s">
        <v>38</v>
      </c>
      <c r="DY23" s="156">
        <v>147</v>
      </c>
      <c r="DZ23" s="156">
        <v>146</v>
      </c>
      <c r="EA23" s="156">
        <v>1</v>
      </c>
      <c r="EB23" s="156">
        <v>0</v>
      </c>
      <c r="EC23" s="162">
        <v>0.99</v>
      </c>
      <c r="ED23" s="162">
        <f t="shared" si="14"/>
        <v>0</v>
      </c>
      <c r="EE23" s="156"/>
      <c r="EF23" s="156" t="s">
        <v>38</v>
      </c>
      <c r="EG23" s="156">
        <v>147</v>
      </c>
      <c r="EH23" s="156">
        <v>146</v>
      </c>
      <c r="EI23" s="156">
        <v>1</v>
      </c>
      <c r="EJ23" s="156">
        <v>0</v>
      </c>
      <c r="EK23" s="162">
        <v>0.99</v>
      </c>
      <c r="EL23" s="162">
        <f t="shared" si="15"/>
        <v>0</v>
      </c>
      <c r="EM23" s="156"/>
      <c r="EN23" s="156" t="s">
        <v>38</v>
      </c>
      <c r="EO23" s="156">
        <v>147</v>
      </c>
      <c r="EP23" s="156">
        <v>146</v>
      </c>
      <c r="EQ23" s="156">
        <v>1</v>
      </c>
      <c r="ER23" s="156">
        <v>0</v>
      </c>
      <c r="ES23" s="162">
        <v>0.99</v>
      </c>
      <c r="ET23" s="162">
        <f t="shared" si="16"/>
        <v>0</v>
      </c>
      <c r="EU23" s="156"/>
      <c r="EV23" s="156"/>
      <c r="EW23" s="156"/>
      <c r="EX23" s="156"/>
      <c r="EY23" s="156"/>
      <c r="EZ23" s="156"/>
      <c r="FA23" s="156"/>
      <c r="FB23" s="156"/>
      <c r="FC23" s="162"/>
      <c r="FD23" s="156"/>
      <c r="FE23" s="156"/>
      <c r="FF23" s="156"/>
      <c r="FG23" s="156"/>
      <c r="FH23" s="156"/>
      <c r="FI23" s="156"/>
      <c r="FJ23" s="162"/>
      <c r="FK23" s="156"/>
      <c r="FL23" s="156"/>
      <c r="FM23" s="156"/>
      <c r="FN23" s="156"/>
      <c r="FO23" s="156"/>
      <c r="FP23" s="156"/>
      <c r="FQ23" s="156"/>
      <c r="FR23" s="156"/>
      <c r="FS23" s="156"/>
      <c r="FT23" s="157" t="s">
        <v>38</v>
      </c>
      <c r="FU23" s="157">
        <v>147</v>
      </c>
      <c r="FV23" s="157">
        <v>146</v>
      </c>
      <c r="FW23" s="157">
        <v>1</v>
      </c>
      <c r="FX23" s="157">
        <v>0</v>
      </c>
      <c r="FY23" s="158">
        <f t="shared" si="17"/>
        <v>0.99319727891156462</v>
      </c>
      <c r="FZ23" s="162">
        <f t="shared" si="18"/>
        <v>3.1972789115646272E-3</v>
      </c>
      <c r="GA23" s="156"/>
      <c r="GB23" s="157" t="s">
        <v>38</v>
      </c>
      <c r="GC23" s="157">
        <v>147</v>
      </c>
      <c r="GD23" s="157">
        <v>146</v>
      </c>
      <c r="GE23" s="157">
        <v>1</v>
      </c>
      <c r="GF23" s="157">
        <v>0</v>
      </c>
      <c r="GG23" s="158">
        <f t="shared" si="19"/>
        <v>0.99319727891156462</v>
      </c>
      <c r="GH23" s="162">
        <f t="shared" si="20"/>
        <v>0</v>
      </c>
      <c r="GI23" s="156"/>
      <c r="GJ23" s="157" t="s">
        <v>38</v>
      </c>
      <c r="GK23" s="157">
        <v>147</v>
      </c>
      <c r="GL23" s="157">
        <v>146</v>
      </c>
      <c r="GM23" s="157">
        <v>1</v>
      </c>
      <c r="GN23" s="157">
        <v>0</v>
      </c>
      <c r="GO23" s="158">
        <f t="shared" si="21"/>
        <v>0.99319727891156462</v>
      </c>
      <c r="GP23" s="162">
        <f t="shared" si="22"/>
        <v>0</v>
      </c>
      <c r="GQ23" s="156"/>
      <c r="GR23" s="157" t="s">
        <v>38</v>
      </c>
      <c r="GS23" s="157">
        <v>147</v>
      </c>
      <c r="GT23" s="157">
        <v>146</v>
      </c>
      <c r="GU23" s="157">
        <v>1</v>
      </c>
      <c r="GV23" s="157">
        <v>0</v>
      </c>
      <c r="GW23" s="158">
        <f t="shared" si="23"/>
        <v>0.99319727891156462</v>
      </c>
      <c r="GX23" s="162">
        <f t="shared" si="24"/>
        <v>0</v>
      </c>
      <c r="GY23" s="156"/>
      <c r="GZ23" s="157" t="s">
        <v>38</v>
      </c>
      <c r="HA23" s="157">
        <v>147</v>
      </c>
      <c r="HB23" s="157">
        <v>146</v>
      </c>
      <c r="HC23" s="157">
        <v>1</v>
      </c>
      <c r="HD23" s="157">
        <v>0</v>
      </c>
      <c r="HE23" s="158">
        <f t="shared" si="25"/>
        <v>0.99319727891156462</v>
      </c>
      <c r="HF23" s="162">
        <f t="shared" si="26"/>
        <v>0</v>
      </c>
      <c r="HH23" s="157" t="s">
        <v>38</v>
      </c>
      <c r="HI23" s="157">
        <v>147</v>
      </c>
      <c r="HJ23" s="157">
        <v>146</v>
      </c>
      <c r="HK23" s="157">
        <v>1</v>
      </c>
      <c r="HL23" s="157">
        <v>0</v>
      </c>
      <c r="HM23" s="158">
        <f t="shared" si="27"/>
        <v>0.99319727891156462</v>
      </c>
      <c r="HN23" s="162">
        <f t="shared" si="28"/>
        <v>0</v>
      </c>
      <c r="HP23" s="157" t="s">
        <v>38</v>
      </c>
      <c r="HQ23" s="157">
        <v>147</v>
      </c>
      <c r="HR23" s="157">
        <v>146</v>
      </c>
      <c r="HS23" s="157">
        <v>1</v>
      </c>
      <c r="HT23" s="157">
        <v>0</v>
      </c>
      <c r="HU23" s="158">
        <f t="shared" si="29"/>
        <v>0.99319727891156462</v>
      </c>
      <c r="HV23" s="162">
        <f t="shared" si="30"/>
        <v>0</v>
      </c>
      <c r="HX23" s="157" t="s">
        <v>38</v>
      </c>
      <c r="HY23" s="157">
        <v>147</v>
      </c>
      <c r="HZ23" s="157">
        <v>146</v>
      </c>
      <c r="IA23" s="157">
        <v>1</v>
      </c>
      <c r="IB23" s="157">
        <v>0</v>
      </c>
      <c r="IC23" s="158">
        <f t="shared" si="31"/>
        <v>0.99319727891156462</v>
      </c>
      <c r="ID23" s="162">
        <f t="shared" si="32"/>
        <v>0</v>
      </c>
      <c r="IF23" s="157" t="s">
        <v>38</v>
      </c>
      <c r="IG23" s="157">
        <v>147</v>
      </c>
      <c r="IH23" s="157">
        <v>146</v>
      </c>
      <c r="II23" s="157">
        <v>1</v>
      </c>
      <c r="IJ23" s="157">
        <v>0</v>
      </c>
      <c r="IK23" s="158">
        <f t="shared" si="33"/>
        <v>0.99319727891156462</v>
      </c>
      <c r="IL23" s="162">
        <f t="shared" si="34"/>
        <v>0</v>
      </c>
      <c r="IN23" s="157" t="s">
        <v>38</v>
      </c>
      <c r="IO23" s="157">
        <v>147</v>
      </c>
      <c r="IP23" s="157">
        <v>146</v>
      </c>
      <c r="IQ23" s="157">
        <v>1</v>
      </c>
      <c r="IR23" s="157">
        <v>0</v>
      </c>
      <c r="IS23" s="158">
        <f t="shared" si="35"/>
        <v>0.99319727891156462</v>
      </c>
      <c r="IT23" s="162">
        <f t="shared" si="36"/>
        <v>0</v>
      </c>
      <c r="IV23" s="157" t="s">
        <v>38</v>
      </c>
      <c r="IW23" s="157">
        <v>147</v>
      </c>
      <c r="IX23" s="157">
        <v>146</v>
      </c>
      <c r="IY23" s="157">
        <v>1</v>
      </c>
      <c r="IZ23" s="157">
        <v>0</v>
      </c>
      <c r="JA23" s="158">
        <f t="shared" si="37"/>
        <v>0.99319727891156462</v>
      </c>
      <c r="JB23" s="162">
        <f t="shared" si="38"/>
        <v>0</v>
      </c>
      <c r="JD23" s="157" t="s">
        <v>38</v>
      </c>
      <c r="JE23" s="157">
        <v>147</v>
      </c>
      <c r="JF23" s="157">
        <v>146</v>
      </c>
      <c r="JG23" s="157">
        <v>1</v>
      </c>
      <c r="JH23" s="157">
        <v>0</v>
      </c>
      <c r="JI23" s="158">
        <f t="shared" si="39"/>
        <v>0.99319727891156462</v>
      </c>
      <c r="JJ23" s="162">
        <f t="shared" si="40"/>
        <v>0</v>
      </c>
      <c r="JL23" s="157" t="s">
        <v>38</v>
      </c>
      <c r="JM23" s="157">
        <v>147</v>
      </c>
      <c r="JN23" s="157">
        <v>146</v>
      </c>
      <c r="JO23" s="157">
        <v>1</v>
      </c>
      <c r="JP23" s="157">
        <v>0</v>
      </c>
      <c r="JQ23" s="158">
        <f t="shared" si="41"/>
        <v>0.99319727891156462</v>
      </c>
      <c r="JR23" s="162">
        <f t="shared" si="42"/>
        <v>0</v>
      </c>
      <c r="JT23" s="157" t="s">
        <v>38</v>
      </c>
      <c r="JU23" s="157">
        <v>147</v>
      </c>
      <c r="JV23" s="157">
        <v>146</v>
      </c>
      <c r="JW23" s="157">
        <v>1</v>
      </c>
      <c r="JX23" s="157">
        <v>0</v>
      </c>
      <c r="JY23" s="158">
        <f t="shared" si="43"/>
        <v>0.99319727891156462</v>
      </c>
      <c r="JZ23" s="162">
        <f t="shared" si="44"/>
        <v>0</v>
      </c>
      <c r="KB23" s="157" t="s">
        <v>38</v>
      </c>
      <c r="KC23" s="157">
        <v>147</v>
      </c>
      <c r="KD23" s="157">
        <v>146</v>
      </c>
      <c r="KE23" s="157">
        <v>1</v>
      </c>
      <c r="KF23" s="157">
        <v>0</v>
      </c>
      <c r="KG23" s="158">
        <f t="shared" si="45"/>
        <v>0.99319727891156462</v>
      </c>
      <c r="KH23" s="162">
        <f t="shared" si="46"/>
        <v>0</v>
      </c>
      <c r="KJ23" s="157" t="s">
        <v>38</v>
      </c>
      <c r="KK23" s="157">
        <v>147</v>
      </c>
      <c r="KL23" s="157">
        <v>146</v>
      </c>
      <c r="KM23" s="157">
        <v>1</v>
      </c>
      <c r="KN23" s="157">
        <v>0</v>
      </c>
      <c r="KO23" s="158">
        <f t="shared" si="47"/>
        <v>0.99319727891156462</v>
      </c>
      <c r="KP23" s="162">
        <f t="shared" si="48"/>
        <v>0</v>
      </c>
      <c r="KR23" s="157" t="s">
        <v>38</v>
      </c>
      <c r="KS23" s="157">
        <v>147</v>
      </c>
      <c r="KT23" s="157">
        <v>146</v>
      </c>
      <c r="KU23" s="157">
        <v>1</v>
      </c>
      <c r="KV23" s="157">
        <v>0</v>
      </c>
      <c r="KW23" s="158">
        <f t="shared" si="49"/>
        <v>0.99319727891156462</v>
      </c>
      <c r="KX23" s="162">
        <f t="shared" si="50"/>
        <v>0</v>
      </c>
      <c r="KZ23" s="157" t="s">
        <v>38</v>
      </c>
      <c r="LA23" s="157">
        <v>147</v>
      </c>
      <c r="LB23" s="157">
        <v>146</v>
      </c>
      <c r="LC23" s="157">
        <v>1</v>
      </c>
      <c r="LD23" s="157">
        <v>0</v>
      </c>
      <c r="LE23" s="158">
        <f t="shared" si="51"/>
        <v>0.99319727891156462</v>
      </c>
      <c r="LF23" s="162">
        <f t="shared" si="52"/>
        <v>0</v>
      </c>
      <c r="LH23" s="157" t="s">
        <v>38</v>
      </c>
      <c r="LI23" s="157">
        <v>147</v>
      </c>
      <c r="LJ23" s="157">
        <v>146</v>
      </c>
      <c r="LK23" s="157">
        <v>1</v>
      </c>
      <c r="LL23" s="157">
        <v>0</v>
      </c>
      <c r="LM23" s="158">
        <f t="shared" si="53"/>
        <v>0.99319727891156462</v>
      </c>
      <c r="LN23" s="162">
        <f t="shared" si="54"/>
        <v>0</v>
      </c>
      <c r="LP23" s="157" t="s">
        <v>38</v>
      </c>
      <c r="LQ23" s="157">
        <v>147</v>
      </c>
      <c r="LR23" s="157">
        <v>146</v>
      </c>
      <c r="LS23" s="157">
        <v>1</v>
      </c>
      <c r="LT23" s="157">
        <v>0</v>
      </c>
      <c r="LU23" s="158">
        <f t="shared" si="55"/>
        <v>0.99319727891156462</v>
      </c>
      <c r="LV23" s="162">
        <f t="shared" si="56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57"/>
        <v>0.99319727891156462</v>
      </c>
      <c r="MD23" s="162">
        <f t="shared" si="58"/>
        <v>0</v>
      </c>
      <c r="MN23" s="157" t="s">
        <v>38</v>
      </c>
      <c r="MO23" s="157">
        <v>147</v>
      </c>
      <c r="MP23" s="157">
        <v>146</v>
      </c>
      <c r="MQ23" s="157">
        <v>1</v>
      </c>
      <c r="MR23" s="157">
        <v>0</v>
      </c>
      <c r="MS23" s="158">
        <f t="shared" si="59"/>
        <v>0.99319727891156462</v>
      </c>
      <c r="MT23" s="162">
        <f t="shared" si="60"/>
        <v>0</v>
      </c>
      <c r="MV23" s="157" t="s">
        <v>38</v>
      </c>
      <c r="MW23" s="157">
        <v>147</v>
      </c>
      <c r="MX23" s="157">
        <v>146</v>
      </c>
      <c r="MY23" s="157">
        <v>1</v>
      </c>
      <c r="MZ23" s="157">
        <v>0</v>
      </c>
      <c r="NA23" s="158">
        <f t="shared" si="61"/>
        <v>0.99319727891156462</v>
      </c>
      <c r="NB23" s="162">
        <f t="shared" si="62"/>
        <v>0</v>
      </c>
      <c r="ND23" s="157" t="s">
        <v>38</v>
      </c>
      <c r="NE23" s="157">
        <v>147</v>
      </c>
      <c r="NF23" s="157">
        <v>0</v>
      </c>
      <c r="NG23" s="157">
        <v>0</v>
      </c>
      <c r="NH23" s="157">
        <v>147</v>
      </c>
      <c r="NI23" s="158">
        <v>0</v>
      </c>
      <c r="NJ23" s="162"/>
    </row>
    <row r="24" spans="1:374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f t="shared" si="66"/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f t="shared" si="63"/>
        <v>1</v>
      </c>
      <c r="N24" s="108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108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108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108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108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108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108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7"/>
        <v>1</v>
      </c>
      <c r="BR24" s="108">
        <f t="shared" si="8"/>
        <v>0</v>
      </c>
      <c r="BT24" s="157" t="s">
        <v>39</v>
      </c>
      <c r="BU24" s="157">
        <v>12</v>
      </c>
      <c r="BV24" s="157">
        <v>12</v>
      </c>
      <c r="BW24" s="157">
        <v>0</v>
      </c>
      <c r="BX24" s="157">
        <v>0</v>
      </c>
      <c r="BY24" s="158">
        <v>1</v>
      </c>
      <c r="BZ24" s="158">
        <v>0</v>
      </c>
      <c r="CA24" s="156"/>
      <c r="CB24" s="156" t="s">
        <v>39</v>
      </c>
      <c r="CC24" s="156">
        <v>12</v>
      </c>
      <c r="CD24" s="156">
        <v>12</v>
      </c>
      <c r="CE24" s="156">
        <v>0</v>
      </c>
      <c r="CF24" s="156">
        <v>0</v>
      </c>
      <c r="CG24" s="162">
        <v>1</v>
      </c>
      <c r="CH24" s="158">
        <v>0</v>
      </c>
      <c r="CI24" s="157"/>
      <c r="CJ24" s="156" t="s">
        <v>39</v>
      </c>
      <c r="CK24" s="156">
        <v>12</v>
      </c>
      <c r="CL24" s="156">
        <v>12</v>
      </c>
      <c r="CM24" s="156">
        <v>0</v>
      </c>
      <c r="CN24" s="156">
        <v>0</v>
      </c>
      <c r="CO24" s="162">
        <v>1</v>
      </c>
      <c r="CP24" s="162">
        <f t="shared" si="9"/>
        <v>0</v>
      </c>
      <c r="CQ24" s="156"/>
      <c r="CR24" s="156" t="s">
        <v>39</v>
      </c>
      <c r="CS24" s="156">
        <v>12</v>
      </c>
      <c r="CT24" s="156">
        <v>12</v>
      </c>
      <c r="CU24" s="156">
        <v>0</v>
      </c>
      <c r="CV24" s="156">
        <v>0</v>
      </c>
      <c r="CW24" s="162">
        <v>1</v>
      </c>
      <c r="CX24" s="158">
        <f t="shared" si="10"/>
        <v>0</v>
      </c>
      <c r="CY24" s="157"/>
      <c r="CZ24" s="156" t="s">
        <v>39</v>
      </c>
      <c r="DA24" s="156">
        <v>12</v>
      </c>
      <c r="DB24" s="156">
        <v>12</v>
      </c>
      <c r="DC24" s="156">
        <v>0</v>
      </c>
      <c r="DD24" s="156">
        <v>0</v>
      </c>
      <c r="DE24" s="162">
        <v>1</v>
      </c>
      <c r="DF24" s="158">
        <f t="shared" si="11"/>
        <v>0</v>
      </c>
      <c r="DG24" s="157"/>
      <c r="DH24" s="156" t="s">
        <v>39</v>
      </c>
      <c r="DI24" s="156">
        <v>12</v>
      </c>
      <c r="DJ24" s="156">
        <v>12</v>
      </c>
      <c r="DK24" s="156">
        <v>0</v>
      </c>
      <c r="DL24" s="156">
        <v>0</v>
      </c>
      <c r="DM24" s="162">
        <v>1</v>
      </c>
      <c r="DN24" s="158">
        <f t="shared" si="12"/>
        <v>0</v>
      </c>
      <c r="DO24" s="157"/>
      <c r="DP24" s="156" t="s">
        <v>39</v>
      </c>
      <c r="DQ24" s="156">
        <v>12</v>
      </c>
      <c r="DR24" s="156">
        <v>12</v>
      </c>
      <c r="DS24" s="156">
        <v>0</v>
      </c>
      <c r="DT24" s="156">
        <v>0</v>
      </c>
      <c r="DU24" s="162">
        <v>1</v>
      </c>
      <c r="DV24" s="162">
        <f t="shared" si="13"/>
        <v>0</v>
      </c>
      <c r="DW24" s="156"/>
      <c r="DX24" s="156" t="s">
        <v>39</v>
      </c>
      <c r="DY24" s="156">
        <v>12</v>
      </c>
      <c r="DZ24" s="156">
        <v>12</v>
      </c>
      <c r="EA24" s="156">
        <v>0</v>
      </c>
      <c r="EB24" s="156">
        <v>0</v>
      </c>
      <c r="EC24" s="162">
        <v>1</v>
      </c>
      <c r="ED24" s="162">
        <f t="shared" si="14"/>
        <v>0</v>
      </c>
      <c r="EE24" s="156"/>
      <c r="EF24" s="156" t="s">
        <v>39</v>
      </c>
      <c r="EG24" s="156">
        <v>12</v>
      </c>
      <c r="EH24" s="156">
        <v>12</v>
      </c>
      <c r="EI24" s="156">
        <v>0</v>
      </c>
      <c r="EJ24" s="156">
        <v>0</v>
      </c>
      <c r="EK24" s="162">
        <v>1</v>
      </c>
      <c r="EL24" s="162">
        <f t="shared" si="15"/>
        <v>0</v>
      </c>
      <c r="EM24" s="156"/>
      <c r="EN24" s="156" t="s">
        <v>39</v>
      </c>
      <c r="EO24" s="156">
        <v>12</v>
      </c>
      <c r="EP24" s="156">
        <v>12</v>
      </c>
      <c r="EQ24" s="156">
        <v>0</v>
      </c>
      <c r="ER24" s="156">
        <v>0</v>
      </c>
      <c r="ES24" s="162">
        <v>1</v>
      </c>
      <c r="ET24" s="162">
        <f t="shared" si="16"/>
        <v>0</v>
      </c>
      <c r="EU24" s="156"/>
      <c r="EV24" s="156"/>
      <c r="EW24" s="156"/>
      <c r="EX24" s="156"/>
      <c r="EY24" s="156"/>
      <c r="EZ24" s="156"/>
      <c r="FA24" s="156"/>
      <c r="FB24" s="156"/>
      <c r="FC24" s="162"/>
      <c r="FD24" s="156"/>
      <c r="FE24" s="156"/>
      <c r="FF24" s="156"/>
      <c r="FG24" s="156"/>
      <c r="FH24" s="156"/>
      <c r="FI24" s="156"/>
      <c r="FJ24" s="162"/>
      <c r="FK24" s="156"/>
      <c r="FL24" s="156"/>
      <c r="FM24" s="156"/>
      <c r="FN24" s="156"/>
      <c r="FO24" s="156"/>
      <c r="FP24" s="156"/>
      <c r="FQ24" s="156"/>
      <c r="FR24" s="156"/>
      <c r="FS24" s="156"/>
      <c r="FT24" s="157" t="s">
        <v>39</v>
      </c>
      <c r="FU24" s="157">
        <v>12</v>
      </c>
      <c r="FV24" s="157">
        <v>12</v>
      </c>
      <c r="FW24" s="157">
        <v>0</v>
      </c>
      <c r="FX24" s="157">
        <v>0</v>
      </c>
      <c r="FY24" s="158">
        <f t="shared" si="17"/>
        <v>1</v>
      </c>
      <c r="FZ24" s="162">
        <f t="shared" si="18"/>
        <v>0</v>
      </c>
      <c r="GA24" s="156"/>
      <c r="GB24" s="157" t="s">
        <v>39</v>
      </c>
      <c r="GC24" s="157">
        <v>12</v>
      </c>
      <c r="GD24" s="157">
        <v>12</v>
      </c>
      <c r="GE24" s="157">
        <v>0</v>
      </c>
      <c r="GF24" s="157">
        <v>0</v>
      </c>
      <c r="GG24" s="158">
        <f t="shared" si="19"/>
        <v>1</v>
      </c>
      <c r="GH24" s="162">
        <f t="shared" si="20"/>
        <v>0</v>
      </c>
      <c r="GI24" s="156"/>
      <c r="GJ24" s="157" t="s">
        <v>39</v>
      </c>
      <c r="GK24" s="157">
        <v>12</v>
      </c>
      <c r="GL24" s="157">
        <v>12</v>
      </c>
      <c r="GM24" s="157">
        <v>0</v>
      </c>
      <c r="GN24" s="157">
        <v>0</v>
      </c>
      <c r="GO24" s="158">
        <f t="shared" si="21"/>
        <v>1</v>
      </c>
      <c r="GP24" s="162">
        <f t="shared" si="22"/>
        <v>0</v>
      </c>
      <c r="GQ24" s="156"/>
      <c r="GR24" s="157" t="s">
        <v>39</v>
      </c>
      <c r="GS24" s="157">
        <v>12</v>
      </c>
      <c r="GT24" s="157">
        <v>12</v>
      </c>
      <c r="GU24" s="157">
        <v>0</v>
      </c>
      <c r="GV24" s="157">
        <v>0</v>
      </c>
      <c r="GW24" s="158">
        <f t="shared" si="23"/>
        <v>1</v>
      </c>
      <c r="GX24" s="162">
        <f t="shared" si="24"/>
        <v>0</v>
      </c>
      <c r="GY24" s="156"/>
      <c r="GZ24" s="157" t="s">
        <v>39</v>
      </c>
      <c r="HA24" s="157">
        <v>12</v>
      </c>
      <c r="HB24" s="157">
        <v>12</v>
      </c>
      <c r="HC24" s="157">
        <v>0</v>
      </c>
      <c r="HD24" s="157">
        <v>0</v>
      </c>
      <c r="HE24" s="158">
        <f t="shared" si="25"/>
        <v>1</v>
      </c>
      <c r="HF24" s="162">
        <f t="shared" si="26"/>
        <v>0</v>
      </c>
      <c r="HH24" s="157" t="s">
        <v>39</v>
      </c>
      <c r="HI24" s="157">
        <v>12</v>
      </c>
      <c r="HJ24" s="157">
        <v>12</v>
      </c>
      <c r="HK24" s="157">
        <v>0</v>
      </c>
      <c r="HL24" s="157">
        <v>0</v>
      </c>
      <c r="HM24" s="158">
        <f t="shared" si="27"/>
        <v>1</v>
      </c>
      <c r="HN24" s="162">
        <f t="shared" si="28"/>
        <v>0</v>
      </c>
      <c r="HP24" s="157" t="s">
        <v>39</v>
      </c>
      <c r="HQ24" s="157">
        <v>12</v>
      </c>
      <c r="HR24" s="157">
        <v>12</v>
      </c>
      <c r="HS24" s="157">
        <v>0</v>
      </c>
      <c r="HT24" s="157">
        <v>0</v>
      </c>
      <c r="HU24" s="158">
        <f t="shared" si="29"/>
        <v>1</v>
      </c>
      <c r="HV24" s="162">
        <f t="shared" si="30"/>
        <v>0</v>
      </c>
      <c r="HX24" s="157" t="s">
        <v>39</v>
      </c>
      <c r="HY24" s="157">
        <v>12</v>
      </c>
      <c r="HZ24" s="157">
        <v>12</v>
      </c>
      <c r="IA24" s="157">
        <v>0</v>
      </c>
      <c r="IB24" s="157">
        <v>0</v>
      </c>
      <c r="IC24" s="158">
        <f t="shared" si="31"/>
        <v>1</v>
      </c>
      <c r="ID24" s="162">
        <f t="shared" si="32"/>
        <v>0</v>
      </c>
      <c r="IF24" s="157" t="s">
        <v>39</v>
      </c>
      <c r="IG24" s="157">
        <v>12</v>
      </c>
      <c r="IH24" s="157">
        <v>12</v>
      </c>
      <c r="II24" s="157">
        <v>0</v>
      </c>
      <c r="IJ24" s="157">
        <v>0</v>
      </c>
      <c r="IK24" s="158">
        <f t="shared" si="33"/>
        <v>1</v>
      </c>
      <c r="IL24" s="162">
        <f t="shared" si="34"/>
        <v>0</v>
      </c>
      <c r="IN24" s="157" t="s">
        <v>39</v>
      </c>
      <c r="IO24" s="157">
        <v>12</v>
      </c>
      <c r="IP24" s="157">
        <v>12</v>
      </c>
      <c r="IQ24" s="157">
        <v>0</v>
      </c>
      <c r="IR24" s="157">
        <v>0</v>
      </c>
      <c r="IS24" s="158">
        <f t="shared" si="35"/>
        <v>1</v>
      </c>
      <c r="IT24" s="162">
        <f t="shared" si="36"/>
        <v>0</v>
      </c>
      <c r="IV24" s="157" t="s">
        <v>39</v>
      </c>
      <c r="IW24" s="157">
        <v>12</v>
      </c>
      <c r="IX24" s="157">
        <v>12</v>
      </c>
      <c r="IY24" s="157">
        <v>0</v>
      </c>
      <c r="IZ24" s="157">
        <v>0</v>
      </c>
      <c r="JA24" s="158">
        <f t="shared" si="37"/>
        <v>1</v>
      </c>
      <c r="JB24" s="162">
        <f t="shared" si="38"/>
        <v>0</v>
      </c>
      <c r="JD24" s="157" t="s">
        <v>39</v>
      </c>
      <c r="JE24" s="157">
        <v>12</v>
      </c>
      <c r="JF24" s="157">
        <v>12</v>
      </c>
      <c r="JG24" s="157">
        <v>0</v>
      </c>
      <c r="JH24" s="157">
        <v>0</v>
      </c>
      <c r="JI24" s="158">
        <f t="shared" si="39"/>
        <v>1</v>
      </c>
      <c r="JJ24" s="162">
        <f t="shared" si="40"/>
        <v>0</v>
      </c>
      <c r="JL24" s="157" t="s">
        <v>39</v>
      </c>
      <c r="JM24" s="157">
        <v>12</v>
      </c>
      <c r="JN24" s="157">
        <v>12</v>
      </c>
      <c r="JO24" s="157">
        <v>0</v>
      </c>
      <c r="JP24" s="157">
        <v>0</v>
      </c>
      <c r="JQ24" s="158">
        <f t="shared" si="41"/>
        <v>1</v>
      </c>
      <c r="JR24" s="162">
        <f t="shared" si="42"/>
        <v>0</v>
      </c>
      <c r="JT24" s="157" t="s">
        <v>39</v>
      </c>
      <c r="JU24" s="157">
        <v>12</v>
      </c>
      <c r="JV24" s="157">
        <v>12</v>
      </c>
      <c r="JW24" s="157">
        <v>0</v>
      </c>
      <c r="JX24" s="157">
        <v>0</v>
      </c>
      <c r="JY24" s="158">
        <f t="shared" si="43"/>
        <v>1</v>
      </c>
      <c r="JZ24" s="162">
        <f t="shared" si="44"/>
        <v>0</v>
      </c>
      <c r="KB24" s="157" t="s">
        <v>39</v>
      </c>
      <c r="KC24" s="157">
        <v>12</v>
      </c>
      <c r="KD24" s="157">
        <v>12</v>
      </c>
      <c r="KE24" s="157">
        <v>0</v>
      </c>
      <c r="KF24" s="157">
        <v>0</v>
      </c>
      <c r="KG24" s="158">
        <f t="shared" si="45"/>
        <v>1</v>
      </c>
      <c r="KH24" s="162">
        <f t="shared" si="46"/>
        <v>0</v>
      </c>
      <c r="KJ24" s="157" t="s">
        <v>39</v>
      </c>
      <c r="KK24" s="157">
        <v>12</v>
      </c>
      <c r="KL24" s="157">
        <v>12</v>
      </c>
      <c r="KM24" s="157">
        <v>0</v>
      </c>
      <c r="KN24" s="157">
        <v>0</v>
      </c>
      <c r="KO24" s="158">
        <f t="shared" si="47"/>
        <v>1</v>
      </c>
      <c r="KP24" s="162">
        <f t="shared" si="48"/>
        <v>0</v>
      </c>
      <c r="KR24" s="157" t="s">
        <v>39</v>
      </c>
      <c r="KS24" s="157">
        <v>12</v>
      </c>
      <c r="KT24" s="157">
        <v>12</v>
      </c>
      <c r="KU24" s="157">
        <v>0</v>
      </c>
      <c r="KV24" s="157">
        <v>0</v>
      </c>
      <c r="KW24" s="158">
        <f t="shared" si="49"/>
        <v>1</v>
      </c>
      <c r="KX24" s="162">
        <f t="shared" si="50"/>
        <v>0</v>
      </c>
      <c r="KZ24" s="157" t="s">
        <v>39</v>
      </c>
      <c r="LA24" s="157">
        <v>12</v>
      </c>
      <c r="LB24" s="157">
        <v>12</v>
      </c>
      <c r="LC24" s="157">
        <v>0</v>
      </c>
      <c r="LD24" s="157">
        <v>0</v>
      </c>
      <c r="LE24" s="158">
        <f t="shared" si="51"/>
        <v>1</v>
      </c>
      <c r="LF24" s="162">
        <f t="shared" si="52"/>
        <v>0</v>
      </c>
      <c r="LH24" s="157" t="s">
        <v>39</v>
      </c>
      <c r="LI24" s="157">
        <v>12</v>
      </c>
      <c r="LJ24" s="157">
        <v>12</v>
      </c>
      <c r="LK24" s="157">
        <v>0</v>
      </c>
      <c r="LL24" s="157">
        <v>0</v>
      </c>
      <c r="LM24" s="158">
        <f t="shared" si="53"/>
        <v>1</v>
      </c>
      <c r="LN24" s="162">
        <f t="shared" si="54"/>
        <v>0</v>
      </c>
      <c r="LP24" s="157" t="s">
        <v>39</v>
      </c>
      <c r="LQ24" s="157">
        <v>12</v>
      </c>
      <c r="LR24" s="157">
        <v>12</v>
      </c>
      <c r="LS24" s="157">
        <v>0</v>
      </c>
      <c r="LT24" s="157">
        <v>0</v>
      </c>
      <c r="LU24" s="158">
        <f t="shared" si="55"/>
        <v>1</v>
      </c>
      <c r="LV24" s="162">
        <f t="shared" si="56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57"/>
        <v>1</v>
      </c>
      <c r="MD24" s="162">
        <f t="shared" si="58"/>
        <v>0</v>
      </c>
      <c r="MN24" s="157" t="s">
        <v>39</v>
      </c>
      <c r="MO24" s="157">
        <v>12</v>
      </c>
      <c r="MP24" s="157">
        <v>12</v>
      </c>
      <c r="MQ24" s="157">
        <v>0</v>
      </c>
      <c r="MR24" s="157">
        <v>0</v>
      </c>
      <c r="MS24" s="158">
        <f t="shared" si="59"/>
        <v>1</v>
      </c>
      <c r="MT24" s="162">
        <f t="shared" si="60"/>
        <v>0</v>
      </c>
      <c r="MV24" s="157" t="s">
        <v>39</v>
      </c>
      <c r="MW24" s="157">
        <v>12</v>
      </c>
      <c r="MX24" s="157">
        <v>12</v>
      </c>
      <c r="MY24" s="157">
        <v>0</v>
      </c>
      <c r="MZ24" s="157">
        <v>0</v>
      </c>
      <c r="NA24" s="158">
        <f t="shared" si="61"/>
        <v>1</v>
      </c>
      <c r="NB24" s="162">
        <f t="shared" si="62"/>
        <v>0</v>
      </c>
      <c r="ND24" s="157" t="s">
        <v>39</v>
      </c>
      <c r="NE24" s="157">
        <v>12</v>
      </c>
      <c r="NF24" s="157">
        <v>0</v>
      </c>
      <c r="NG24" s="157">
        <v>0</v>
      </c>
      <c r="NH24" s="157">
        <v>12</v>
      </c>
      <c r="NI24" s="158">
        <v>0</v>
      </c>
      <c r="NJ24" s="162"/>
    </row>
    <row r="25" spans="1:374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f t="shared" si="66"/>
        <v>0.49289099526066349</v>
      </c>
      <c r="H25" s="2" t="s">
        <v>40</v>
      </c>
      <c r="I25" s="2">
        <v>211</v>
      </c>
      <c r="J25" s="2">
        <v>104</v>
      </c>
      <c r="K25" s="2">
        <v>0</v>
      </c>
      <c r="L25" s="2">
        <v>107</v>
      </c>
      <c r="M25" s="4">
        <f t="shared" si="63"/>
        <v>0.49289099526066349</v>
      </c>
      <c r="N25" s="108">
        <f t="shared" si="0"/>
        <v>0</v>
      </c>
      <c r="P25" s="2" t="s">
        <v>40</v>
      </c>
      <c r="Q25" s="2">
        <v>211</v>
      </c>
      <c r="R25" s="2">
        <v>104</v>
      </c>
      <c r="S25" s="2">
        <v>0</v>
      </c>
      <c r="T25" s="2">
        <v>107</v>
      </c>
      <c r="U25" s="4">
        <v>0.49</v>
      </c>
      <c r="V25" s="108">
        <f t="shared" si="1"/>
        <v>-2.8909952606634981E-3</v>
      </c>
      <c r="X25" s="2" t="s">
        <v>40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108">
        <f t="shared" si="2"/>
        <v>0</v>
      </c>
      <c r="AF25" s="2" t="s">
        <v>40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108">
        <f t="shared" si="3"/>
        <v>0</v>
      </c>
      <c r="AN25" s="2" t="s">
        <v>40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108">
        <f t="shared" si="4"/>
        <v>0</v>
      </c>
      <c r="AV25" s="2" t="s">
        <v>40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108">
        <f t="shared" si="5"/>
        <v>0</v>
      </c>
      <c r="BD25" s="2" t="s">
        <v>40</v>
      </c>
      <c r="BE25" s="2">
        <v>211</v>
      </c>
      <c r="BF25" s="2">
        <v>201</v>
      </c>
      <c r="BG25" s="2">
        <v>10</v>
      </c>
      <c r="BH25" s="2">
        <v>0</v>
      </c>
      <c r="BI25" s="4">
        <v>0.95</v>
      </c>
      <c r="BJ25" s="108">
        <f t="shared" si="6"/>
        <v>0.45999999999999996</v>
      </c>
      <c r="BL25" s="2" t="s">
        <v>40</v>
      </c>
      <c r="BM25" s="2">
        <v>211</v>
      </c>
      <c r="BN25" s="2">
        <v>104</v>
      </c>
      <c r="BO25" s="2">
        <v>0</v>
      </c>
      <c r="BP25" s="2">
        <v>107</v>
      </c>
      <c r="BQ25" s="4">
        <f t="shared" si="7"/>
        <v>0.49289099526066349</v>
      </c>
      <c r="BR25" s="108">
        <f t="shared" si="8"/>
        <v>-0.45710900473933647</v>
      </c>
      <c r="BS25" t="s">
        <v>119</v>
      </c>
      <c r="BT25" s="157" t="s">
        <v>40</v>
      </c>
      <c r="BU25" s="157">
        <v>211</v>
      </c>
      <c r="BV25" s="157">
        <v>104</v>
      </c>
      <c r="BW25" s="157">
        <v>0</v>
      </c>
      <c r="BX25" s="157">
        <v>107</v>
      </c>
      <c r="BY25" s="158">
        <v>0.49</v>
      </c>
      <c r="BZ25" s="158">
        <v>-0.45999999999999996</v>
      </c>
      <c r="CA25" s="156"/>
      <c r="CB25" s="156" t="s">
        <v>40</v>
      </c>
      <c r="CC25" s="156">
        <v>211</v>
      </c>
      <c r="CD25" s="156">
        <v>104</v>
      </c>
      <c r="CE25" s="156">
        <v>0</v>
      </c>
      <c r="CF25" s="156">
        <v>107</v>
      </c>
      <c r="CG25" s="162">
        <v>0.49</v>
      </c>
      <c r="CH25" s="158">
        <v>0</v>
      </c>
      <c r="CI25" s="157"/>
      <c r="CJ25" s="156" t="s">
        <v>40</v>
      </c>
      <c r="CK25" s="156">
        <v>211</v>
      </c>
      <c r="CL25" s="156">
        <v>104</v>
      </c>
      <c r="CM25" s="156">
        <v>0</v>
      </c>
      <c r="CN25" s="156">
        <v>107</v>
      </c>
      <c r="CO25" s="162">
        <v>0.49</v>
      </c>
      <c r="CP25" s="162">
        <f t="shared" si="9"/>
        <v>0</v>
      </c>
      <c r="CQ25" s="156"/>
      <c r="CR25" s="156" t="s">
        <v>40</v>
      </c>
      <c r="CS25" s="156">
        <v>211</v>
      </c>
      <c r="CT25" s="156">
        <v>104</v>
      </c>
      <c r="CU25" s="156">
        <v>0</v>
      </c>
      <c r="CV25" s="156">
        <v>107</v>
      </c>
      <c r="CW25" s="162">
        <v>0.49</v>
      </c>
      <c r="CX25" s="158">
        <f t="shared" si="10"/>
        <v>0</v>
      </c>
      <c r="CY25" s="157"/>
      <c r="CZ25" s="156" t="s">
        <v>40</v>
      </c>
      <c r="DA25" s="156">
        <v>211</v>
      </c>
      <c r="DB25" s="156">
        <v>104</v>
      </c>
      <c r="DC25" s="156">
        <v>0</v>
      </c>
      <c r="DD25" s="156">
        <v>107</v>
      </c>
      <c r="DE25" s="162">
        <v>0.49</v>
      </c>
      <c r="DF25" s="158">
        <f t="shared" si="11"/>
        <v>0</v>
      </c>
      <c r="DG25" s="157"/>
      <c r="DH25" s="156" t="s">
        <v>40</v>
      </c>
      <c r="DI25" s="156">
        <v>211</v>
      </c>
      <c r="DJ25" s="156">
        <v>104</v>
      </c>
      <c r="DK25" s="156">
        <v>0</v>
      </c>
      <c r="DL25" s="156">
        <v>107</v>
      </c>
      <c r="DM25" s="162">
        <v>0.49</v>
      </c>
      <c r="DN25" s="158">
        <f t="shared" si="12"/>
        <v>0</v>
      </c>
      <c r="DO25" s="157"/>
      <c r="DP25" s="156" t="s">
        <v>40</v>
      </c>
      <c r="DQ25" s="156">
        <v>211</v>
      </c>
      <c r="DR25" s="156">
        <v>104</v>
      </c>
      <c r="DS25" s="156">
        <v>0</v>
      </c>
      <c r="DT25" s="156">
        <v>107</v>
      </c>
      <c r="DU25" s="162">
        <v>0.49</v>
      </c>
      <c r="DV25" s="162">
        <f t="shared" si="13"/>
        <v>0</v>
      </c>
      <c r="DW25" s="156"/>
      <c r="DX25" s="156" t="s">
        <v>40</v>
      </c>
      <c r="DY25" s="156">
        <v>211</v>
      </c>
      <c r="DZ25" s="156">
        <v>104</v>
      </c>
      <c r="EA25" s="156">
        <v>0</v>
      </c>
      <c r="EB25" s="156">
        <v>107</v>
      </c>
      <c r="EC25" s="162">
        <v>0.49</v>
      </c>
      <c r="ED25" s="162">
        <f t="shared" si="14"/>
        <v>0</v>
      </c>
      <c r="EE25" s="156"/>
      <c r="EF25" s="156" t="s">
        <v>40</v>
      </c>
      <c r="EG25" s="156">
        <v>211</v>
      </c>
      <c r="EH25" s="156">
        <v>104</v>
      </c>
      <c r="EI25" s="156">
        <v>0</v>
      </c>
      <c r="EJ25" s="156">
        <v>107</v>
      </c>
      <c r="EK25" s="162">
        <v>0.49</v>
      </c>
      <c r="EL25" s="162">
        <f t="shared" si="15"/>
        <v>0</v>
      </c>
      <c r="EM25" s="156"/>
      <c r="EN25" s="156" t="s">
        <v>40</v>
      </c>
      <c r="EO25" s="156">
        <v>211</v>
      </c>
      <c r="EP25" s="156">
        <v>104</v>
      </c>
      <c r="EQ25" s="156">
        <v>0</v>
      </c>
      <c r="ER25" s="156">
        <v>107</v>
      </c>
      <c r="ES25" s="162">
        <v>0.49</v>
      </c>
      <c r="ET25" s="162">
        <f t="shared" si="16"/>
        <v>0</v>
      </c>
      <c r="EU25" s="156"/>
      <c r="EV25" s="156"/>
      <c r="EW25" s="156"/>
      <c r="EX25" s="156"/>
      <c r="EY25" s="156"/>
      <c r="EZ25" s="156"/>
      <c r="FA25" s="156"/>
      <c r="FB25" s="156"/>
      <c r="FC25" s="162"/>
      <c r="FD25" s="156"/>
      <c r="FE25" s="156"/>
      <c r="FF25" s="156"/>
      <c r="FG25" s="156"/>
      <c r="FH25" s="156"/>
      <c r="FI25" s="156"/>
      <c r="FJ25" s="162"/>
      <c r="FK25" s="156"/>
      <c r="FL25" s="156"/>
      <c r="FM25" s="156"/>
      <c r="FN25" s="156"/>
      <c r="FO25" s="156"/>
      <c r="FP25" s="156"/>
      <c r="FQ25" s="156"/>
      <c r="FR25" s="156"/>
      <c r="FS25" s="156"/>
      <c r="FT25" s="157" t="s">
        <v>40</v>
      </c>
      <c r="FU25" s="157">
        <v>211</v>
      </c>
      <c r="FV25" s="157">
        <v>104</v>
      </c>
      <c r="FW25" s="157">
        <v>0</v>
      </c>
      <c r="FX25" s="157">
        <v>107</v>
      </c>
      <c r="FY25" s="158">
        <f t="shared" si="17"/>
        <v>0.49289099526066349</v>
      </c>
      <c r="FZ25" s="162">
        <f t="shared" si="18"/>
        <v>2.8909952606634981E-3</v>
      </c>
      <c r="GA25" s="156"/>
      <c r="GB25" s="157" t="s">
        <v>40</v>
      </c>
      <c r="GC25" s="157">
        <v>211</v>
      </c>
      <c r="GD25" s="157">
        <v>104</v>
      </c>
      <c r="GE25" s="157">
        <v>0</v>
      </c>
      <c r="GF25" s="157">
        <v>107</v>
      </c>
      <c r="GG25" s="158">
        <f t="shared" si="19"/>
        <v>0.49289099526066349</v>
      </c>
      <c r="GH25" s="162">
        <f t="shared" si="20"/>
        <v>0</v>
      </c>
      <c r="GI25" s="156"/>
      <c r="GJ25" s="157" t="s">
        <v>40</v>
      </c>
      <c r="GK25" s="157">
        <v>211</v>
      </c>
      <c r="GL25" s="157">
        <v>104</v>
      </c>
      <c r="GM25" s="157">
        <v>0</v>
      </c>
      <c r="GN25" s="157">
        <v>107</v>
      </c>
      <c r="GO25" s="158">
        <f t="shared" si="21"/>
        <v>0.49289099526066349</v>
      </c>
      <c r="GP25" s="162">
        <f t="shared" si="22"/>
        <v>0</v>
      </c>
      <c r="GQ25" s="156"/>
      <c r="GR25" s="157" t="s">
        <v>40</v>
      </c>
      <c r="GS25" s="157">
        <v>211</v>
      </c>
      <c r="GT25" s="157">
        <v>104</v>
      </c>
      <c r="GU25" s="157">
        <v>0</v>
      </c>
      <c r="GV25" s="157">
        <v>107</v>
      </c>
      <c r="GW25" s="158">
        <f t="shared" si="23"/>
        <v>0.49289099526066349</v>
      </c>
      <c r="GX25" s="162">
        <f t="shared" si="24"/>
        <v>0</v>
      </c>
      <c r="GY25" s="156"/>
      <c r="GZ25" s="157" t="s">
        <v>40</v>
      </c>
      <c r="HA25" s="157">
        <v>211</v>
      </c>
      <c r="HB25" s="157">
        <v>104</v>
      </c>
      <c r="HC25" s="157">
        <v>0</v>
      </c>
      <c r="HD25" s="157">
        <v>107</v>
      </c>
      <c r="HE25" s="158">
        <f t="shared" si="25"/>
        <v>0.49289099526066349</v>
      </c>
      <c r="HF25" s="162">
        <f t="shared" si="26"/>
        <v>0</v>
      </c>
      <c r="HH25" s="157" t="s">
        <v>40</v>
      </c>
      <c r="HI25" s="157">
        <v>211</v>
      </c>
      <c r="HJ25" s="157">
        <v>104</v>
      </c>
      <c r="HK25" s="157">
        <v>0</v>
      </c>
      <c r="HL25" s="157">
        <v>107</v>
      </c>
      <c r="HM25" s="158">
        <f t="shared" si="27"/>
        <v>0.49289099526066349</v>
      </c>
      <c r="HN25" s="162">
        <f t="shared" si="28"/>
        <v>0</v>
      </c>
      <c r="HP25" s="157" t="s">
        <v>40</v>
      </c>
      <c r="HQ25" s="157">
        <v>211</v>
      </c>
      <c r="HR25" s="157">
        <v>104</v>
      </c>
      <c r="HS25" s="157">
        <v>0</v>
      </c>
      <c r="HT25" s="157">
        <v>107</v>
      </c>
      <c r="HU25" s="158">
        <f t="shared" si="29"/>
        <v>0.49289099526066349</v>
      </c>
      <c r="HV25" s="162">
        <f t="shared" si="30"/>
        <v>0</v>
      </c>
      <c r="HX25" s="157" t="s">
        <v>40</v>
      </c>
      <c r="HY25" s="157">
        <v>211</v>
      </c>
      <c r="HZ25" s="157">
        <v>104</v>
      </c>
      <c r="IA25" s="157">
        <v>0</v>
      </c>
      <c r="IB25" s="157">
        <v>107</v>
      </c>
      <c r="IC25" s="158">
        <f t="shared" si="31"/>
        <v>0.49289099526066349</v>
      </c>
      <c r="ID25" s="162">
        <f t="shared" si="32"/>
        <v>0</v>
      </c>
      <c r="IF25" s="157" t="s">
        <v>40</v>
      </c>
      <c r="IG25" s="157">
        <v>211</v>
      </c>
      <c r="IH25" s="157">
        <v>104</v>
      </c>
      <c r="II25" s="157">
        <v>0</v>
      </c>
      <c r="IJ25" s="157">
        <v>107</v>
      </c>
      <c r="IK25" s="158">
        <f t="shared" si="33"/>
        <v>0.49289099526066349</v>
      </c>
      <c r="IL25" s="162">
        <f t="shared" si="34"/>
        <v>0</v>
      </c>
      <c r="IN25" s="157" t="s">
        <v>40</v>
      </c>
      <c r="IO25" s="157">
        <v>211</v>
      </c>
      <c r="IP25" s="157">
        <v>104</v>
      </c>
      <c r="IQ25" s="157">
        <v>0</v>
      </c>
      <c r="IR25" s="157">
        <v>107</v>
      </c>
      <c r="IS25" s="158">
        <f t="shared" si="35"/>
        <v>0.49289099526066349</v>
      </c>
      <c r="IT25" s="162">
        <f t="shared" si="36"/>
        <v>0</v>
      </c>
      <c r="IV25" s="157" t="s">
        <v>40</v>
      </c>
      <c r="IW25" s="157">
        <v>211</v>
      </c>
      <c r="IX25" s="157">
        <v>104</v>
      </c>
      <c r="IY25" s="157">
        <v>0</v>
      </c>
      <c r="IZ25" s="157">
        <v>107</v>
      </c>
      <c r="JA25" s="158">
        <f t="shared" si="37"/>
        <v>0.49289099526066349</v>
      </c>
      <c r="JB25" s="162">
        <f t="shared" si="38"/>
        <v>0</v>
      </c>
      <c r="JD25" s="157" t="s">
        <v>40</v>
      </c>
      <c r="JE25" s="157">
        <v>211</v>
      </c>
      <c r="JF25" s="157">
        <v>104</v>
      </c>
      <c r="JG25" s="157">
        <v>0</v>
      </c>
      <c r="JH25" s="157">
        <v>107</v>
      </c>
      <c r="JI25" s="158">
        <f t="shared" si="39"/>
        <v>0.49289099526066349</v>
      </c>
      <c r="JJ25" s="162">
        <f t="shared" si="40"/>
        <v>0</v>
      </c>
      <c r="JL25" s="157" t="s">
        <v>40</v>
      </c>
      <c r="JM25" s="157">
        <v>211</v>
      </c>
      <c r="JN25" s="157">
        <v>104</v>
      </c>
      <c r="JO25" s="157">
        <v>0</v>
      </c>
      <c r="JP25" s="157">
        <v>107</v>
      </c>
      <c r="JQ25" s="158">
        <f t="shared" si="41"/>
        <v>0.49289099526066349</v>
      </c>
      <c r="JR25" s="162">
        <f t="shared" si="42"/>
        <v>0</v>
      </c>
      <c r="JT25" s="157" t="s">
        <v>40</v>
      </c>
      <c r="JU25" s="157">
        <v>211</v>
      </c>
      <c r="JV25" s="157">
        <v>175</v>
      </c>
      <c r="JW25" s="157">
        <v>1</v>
      </c>
      <c r="JX25" s="157">
        <v>35</v>
      </c>
      <c r="JY25" s="158">
        <f t="shared" si="43"/>
        <v>0.82938388625592419</v>
      </c>
      <c r="JZ25" s="162">
        <f t="shared" si="44"/>
        <v>0.3364928909952607</v>
      </c>
      <c r="KB25" s="157" t="s">
        <v>40</v>
      </c>
      <c r="KC25" s="157">
        <v>211</v>
      </c>
      <c r="KD25" s="157">
        <v>175</v>
      </c>
      <c r="KE25" s="157">
        <v>1</v>
      </c>
      <c r="KF25" s="157">
        <v>35</v>
      </c>
      <c r="KG25" s="158">
        <f t="shared" si="45"/>
        <v>0.82938388625592419</v>
      </c>
      <c r="KH25" s="162">
        <f t="shared" si="46"/>
        <v>0</v>
      </c>
      <c r="KJ25" s="157" t="s">
        <v>40</v>
      </c>
      <c r="KK25" s="157">
        <v>211</v>
      </c>
      <c r="KL25" s="157">
        <v>175</v>
      </c>
      <c r="KM25" s="157">
        <v>1</v>
      </c>
      <c r="KN25" s="157">
        <v>35</v>
      </c>
      <c r="KO25" s="158">
        <f t="shared" si="47"/>
        <v>0.82938388625592419</v>
      </c>
      <c r="KP25" s="162">
        <f t="shared" si="48"/>
        <v>0</v>
      </c>
      <c r="KR25" s="157" t="s">
        <v>40</v>
      </c>
      <c r="KS25" s="157">
        <v>211</v>
      </c>
      <c r="KT25" s="157">
        <v>175</v>
      </c>
      <c r="KU25" s="157">
        <v>1</v>
      </c>
      <c r="KV25" s="157">
        <v>35</v>
      </c>
      <c r="KW25" s="158">
        <f t="shared" si="49"/>
        <v>0.82938388625592419</v>
      </c>
      <c r="KX25" s="162">
        <f t="shared" si="50"/>
        <v>0</v>
      </c>
      <c r="KZ25" s="157" t="s">
        <v>40</v>
      </c>
      <c r="LA25" s="157">
        <v>211</v>
      </c>
      <c r="LB25" s="157">
        <v>175</v>
      </c>
      <c r="LC25" s="157">
        <v>1</v>
      </c>
      <c r="LD25" s="157">
        <v>35</v>
      </c>
      <c r="LE25" s="158">
        <f t="shared" si="51"/>
        <v>0.82938388625592419</v>
      </c>
      <c r="LF25" s="162">
        <f t="shared" si="52"/>
        <v>0</v>
      </c>
      <c r="LH25" s="157" t="s">
        <v>40</v>
      </c>
      <c r="LI25" s="157">
        <v>211</v>
      </c>
      <c r="LJ25" s="157">
        <v>175</v>
      </c>
      <c r="LK25" s="157">
        <v>1</v>
      </c>
      <c r="LL25" s="157">
        <v>35</v>
      </c>
      <c r="LM25" s="158">
        <f t="shared" si="53"/>
        <v>0.82938388625592419</v>
      </c>
      <c r="LN25" s="162">
        <f t="shared" si="54"/>
        <v>0</v>
      </c>
      <c r="LP25" s="157" t="s">
        <v>40</v>
      </c>
      <c r="LQ25" s="157">
        <v>211</v>
      </c>
      <c r="LR25" s="157">
        <v>175</v>
      </c>
      <c r="LS25" s="157">
        <v>1</v>
      </c>
      <c r="LT25" s="157">
        <v>35</v>
      </c>
      <c r="LU25" s="158">
        <f t="shared" si="55"/>
        <v>0.82938388625592419</v>
      </c>
      <c r="LV25" s="162">
        <f t="shared" si="56"/>
        <v>0</v>
      </c>
      <c r="LX25" s="157" t="s">
        <v>40</v>
      </c>
      <c r="LY25" s="157">
        <v>211</v>
      </c>
      <c r="LZ25" s="157">
        <v>175</v>
      </c>
      <c r="MA25" s="157">
        <v>1</v>
      </c>
      <c r="MB25" s="157">
        <v>35</v>
      </c>
      <c r="MC25" s="158">
        <f t="shared" si="57"/>
        <v>0.82938388625592419</v>
      </c>
      <c r="MD25" s="162">
        <f t="shared" si="58"/>
        <v>0</v>
      </c>
      <c r="MN25" s="157" t="s">
        <v>40</v>
      </c>
      <c r="MO25" s="157">
        <v>211</v>
      </c>
      <c r="MP25" s="157">
        <v>202</v>
      </c>
      <c r="MQ25" s="157">
        <v>9</v>
      </c>
      <c r="MR25" s="157">
        <v>0</v>
      </c>
      <c r="MS25" s="158">
        <f t="shared" si="59"/>
        <v>0.95734597156398105</v>
      </c>
      <c r="MT25" s="162">
        <f t="shared" si="60"/>
        <v>0.12796208530805686</v>
      </c>
      <c r="MV25" s="157" t="s">
        <v>40</v>
      </c>
      <c r="MW25" s="157">
        <v>211</v>
      </c>
      <c r="MX25" s="157">
        <v>104</v>
      </c>
      <c r="MY25" s="157">
        <v>0</v>
      </c>
      <c r="MZ25" s="157">
        <v>107</v>
      </c>
      <c r="NA25" s="158">
        <f t="shared" si="61"/>
        <v>0.49289099526066349</v>
      </c>
      <c r="NB25" s="162">
        <f t="shared" si="62"/>
        <v>-0.46445497630331756</v>
      </c>
      <c r="ND25" s="157" t="s">
        <v>40</v>
      </c>
      <c r="NE25" s="157">
        <v>211</v>
      </c>
      <c r="NF25" s="157">
        <v>0</v>
      </c>
      <c r="NG25" s="157">
        <v>0</v>
      </c>
      <c r="NH25" s="157">
        <v>211</v>
      </c>
      <c r="NI25" s="158">
        <v>0</v>
      </c>
      <c r="NJ25" s="162"/>
    </row>
    <row r="26" spans="1:374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f t="shared" si="66"/>
        <v>0.66666666666666663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f t="shared" si="63"/>
        <v>0.66666666666666663</v>
      </c>
      <c r="N26" s="108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108">
        <f t="shared" si="1"/>
        <v>3.3333333333334103E-3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108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108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108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108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108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f t="shared" si="7"/>
        <v>0.66666666666666663</v>
      </c>
      <c r="BR26" s="108">
        <f t="shared" si="8"/>
        <v>-3.3333333333334103E-3</v>
      </c>
      <c r="BT26" s="157" t="s">
        <v>41</v>
      </c>
      <c r="BU26" s="157">
        <v>12</v>
      </c>
      <c r="BV26" s="157">
        <v>8</v>
      </c>
      <c r="BW26" s="157">
        <v>4</v>
      </c>
      <c r="BX26" s="157">
        <v>0</v>
      </c>
      <c r="BY26" s="158">
        <v>0.67</v>
      </c>
      <c r="BZ26" s="158">
        <v>0</v>
      </c>
      <c r="CA26" s="156"/>
      <c r="CB26" s="156" t="s">
        <v>41</v>
      </c>
      <c r="CC26" s="156">
        <v>12</v>
      </c>
      <c r="CD26" s="156">
        <v>8</v>
      </c>
      <c r="CE26" s="156">
        <v>4</v>
      </c>
      <c r="CF26" s="156">
        <v>0</v>
      </c>
      <c r="CG26" s="162">
        <v>0.67</v>
      </c>
      <c r="CH26" s="158">
        <v>0</v>
      </c>
      <c r="CI26" s="157"/>
      <c r="CJ26" s="156" t="s">
        <v>41</v>
      </c>
      <c r="CK26" s="156">
        <v>12</v>
      </c>
      <c r="CL26" s="156">
        <v>8</v>
      </c>
      <c r="CM26" s="156">
        <v>4</v>
      </c>
      <c r="CN26" s="156">
        <v>0</v>
      </c>
      <c r="CO26" s="162">
        <v>0.67</v>
      </c>
      <c r="CP26" s="162">
        <f t="shared" si="9"/>
        <v>0</v>
      </c>
      <c r="CQ26" s="156"/>
      <c r="CR26" s="156" t="s">
        <v>41</v>
      </c>
      <c r="CS26" s="156">
        <v>12</v>
      </c>
      <c r="CT26" s="156">
        <v>8</v>
      </c>
      <c r="CU26" s="156">
        <v>4</v>
      </c>
      <c r="CV26" s="156">
        <v>0</v>
      </c>
      <c r="CW26" s="162">
        <v>0.67</v>
      </c>
      <c r="CX26" s="158">
        <f t="shared" si="10"/>
        <v>0</v>
      </c>
      <c r="CY26" s="157"/>
      <c r="CZ26" s="156" t="s">
        <v>41</v>
      </c>
      <c r="DA26" s="156">
        <v>12</v>
      </c>
      <c r="DB26" s="156">
        <v>8</v>
      </c>
      <c r="DC26" s="156">
        <v>4</v>
      </c>
      <c r="DD26" s="156">
        <v>0</v>
      </c>
      <c r="DE26" s="162">
        <v>0.67</v>
      </c>
      <c r="DF26" s="158">
        <f t="shared" si="11"/>
        <v>0</v>
      </c>
      <c r="DG26" s="157"/>
      <c r="DH26" s="156" t="s">
        <v>41</v>
      </c>
      <c r="DI26" s="156">
        <v>12</v>
      </c>
      <c r="DJ26" s="156">
        <v>8</v>
      </c>
      <c r="DK26" s="156">
        <v>4</v>
      </c>
      <c r="DL26" s="156">
        <v>0</v>
      </c>
      <c r="DM26" s="162">
        <v>0.67</v>
      </c>
      <c r="DN26" s="158">
        <f t="shared" si="12"/>
        <v>0</v>
      </c>
      <c r="DO26" s="157"/>
      <c r="DP26" s="156" t="s">
        <v>41</v>
      </c>
      <c r="DQ26" s="156">
        <v>12</v>
      </c>
      <c r="DR26" s="156">
        <v>8</v>
      </c>
      <c r="DS26" s="156">
        <v>4</v>
      </c>
      <c r="DT26" s="156">
        <v>0</v>
      </c>
      <c r="DU26" s="162">
        <v>0.67</v>
      </c>
      <c r="DV26" s="162">
        <f t="shared" si="13"/>
        <v>0</v>
      </c>
      <c r="DW26" s="156"/>
      <c r="DX26" s="156" t="s">
        <v>41</v>
      </c>
      <c r="DY26" s="156">
        <v>12</v>
      </c>
      <c r="DZ26" s="156">
        <v>8</v>
      </c>
      <c r="EA26" s="156">
        <v>4</v>
      </c>
      <c r="EB26" s="156">
        <v>0</v>
      </c>
      <c r="EC26" s="162">
        <v>0.67</v>
      </c>
      <c r="ED26" s="162">
        <f t="shared" si="14"/>
        <v>0</v>
      </c>
      <c r="EE26" s="156"/>
      <c r="EF26" s="156" t="s">
        <v>41</v>
      </c>
      <c r="EG26" s="156">
        <v>12</v>
      </c>
      <c r="EH26" s="156">
        <v>8</v>
      </c>
      <c r="EI26" s="156">
        <v>4</v>
      </c>
      <c r="EJ26" s="156">
        <v>0</v>
      </c>
      <c r="EK26" s="162">
        <v>0.67</v>
      </c>
      <c r="EL26" s="162">
        <f t="shared" si="15"/>
        <v>0</v>
      </c>
      <c r="EM26" s="156"/>
      <c r="EN26" s="156" t="s">
        <v>41</v>
      </c>
      <c r="EO26" s="156">
        <v>12</v>
      </c>
      <c r="EP26" s="156">
        <v>8</v>
      </c>
      <c r="EQ26" s="156">
        <v>4</v>
      </c>
      <c r="ER26" s="156">
        <v>0</v>
      </c>
      <c r="ES26" s="162">
        <v>0.67</v>
      </c>
      <c r="ET26" s="162">
        <f t="shared" si="16"/>
        <v>0</v>
      </c>
      <c r="EU26" s="156"/>
      <c r="EV26" s="156"/>
      <c r="EW26" s="156"/>
      <c r="EX26" s="156"/>
      <c r="EY26" s="156"/>
      <c r="EZ26" s="156"/>
      <c r="FA26" s="156"/>
      <c r="FB26" s="156"/>
      <c r="FC26" s="162"/>
      <c r="FD26" s="156"/>
      <c r="FE26" s="156"/>
      <c r="FF26" s="156"/>
      <c r="FG26" s="156"/>
      <c r="FH26" s="156"/>
      <c r="FI26" s="156"/>
      <c r="FJ26" s="162"/>
      <c r="FK26" s="156"/>
      <c r="FL26" s="156"/>
      <c r="FM26" s="156"/>
      <c r="FN26" s="156"/>
      <c r="FO26" s="156"/>
      <c r="FP26" s="156"/>
      <c r="FQ26" s="156"/>
      <c r="FR26" s="156"/>
      <c r="FS26" s="156"/>
      <c r="FT26" s="157" t="s">
        <v>41</v>
      </c>
      <c r="FU26" s="157">
        <v>12</v>
      </c>
      <c r="FV26" s="157">
        <v>8</v>
      </c>
      <c r="FW26" s="157">
        <v>4</v>
      </c>
      <c r="FX26" s="157">
        <v>0</v>
      </c>
      <c r="FY26" s="158">
        <f t="shared" si="17"/>
        <v>0.66666666666666663</v>
      </c>
      <c r="FZ26" s="162">
        <f t="shared" si="18"/>
        <v>-3.3333333333334103E-3</v>
      </c>
      <c r="GA26" s="156"/>
      <c r="GB26" s="157" t="s">
        <v>41</v>
      </c>
      <c r="GC26" s="157">
        <v>12</v>
      </c>
      <c r="GD26" s="157">
        <v>8</v>
      </c>
      <c r="GE26" s="157">
        <v>4</v>
      </c>
      <c r="GF26" s="157">
        <v>0</v>
      </c>
      <c r="GG26" s="158">
        <f t="shared" si="19"/>
        <v>0.66666666666666663</v>
      </c>
      <c r="GH26" s="162">
        <f t="shared" si="20"/>
        <v>0</v>
      </c>
      <c r="GI26" s="156"/>
      <c r="GJ26" s="157" t="s">
        <v>41</v>
      </c>
      <c r="GK26" s="157">
        <v>12</v>
      </c>
      <c r="GL26" s="157">
        <v>8</v>
      </c>
      <c r="GM26" s="157">
        <v>4</v>
      </c>
      <c r="GN26" s="157">
        <v>0</v>
      </c>
      <c r="GO26" s="158">
        <f t="shared" si="21"/>
        <v>0.66666666666666663</v>
      </c>
      <c r="GP26" s="162">
        <f t="shared" si="22"/>
        <v>0</v>
      </c>
      <c r="GQ26" s="156"/>
      <c r="GR26" s="157" t="s">
        <v>41</v>
      </c>
      <c r="GS26" s="157">
        <v>12</v>
      </c>
      <c r="GT26" s="157">
        <v>6</v>
      </c>
      <c r="GU26" s="157">
        <v>6</v>
      </c>
      <c r="GV26" s="157">
        <v>0</v>
      </c>
      <c r="GW26" s="158">
        <f t="shared" si="23"/>
        <v>0.5</v>
      </c>
      <c r="GX26" s="162">
        <f t="shared" si="24"/>
        <v>-0.16666666666666663</v>
      </c>
      <c r="GY26" s="156"/>
      <c r="GZ26" s="157" t="s">
        <v>41</v>
      </c>
      <c r="HA26" s="157">
        <v>12</v>
      </c>
      <c r="HB26" s="157">
        <v>6</v>
      </c>
      <c r="HC26" s="157">
        <v>6</v>
      </c>
      <c r="HD26" s="157">
        <v>0</v>
      </c>
      <c r="HE26" s="158">
        <f t="shared" si="25"/>
        <v>0.5</v>
      </c>
      <c r="HF26" s="162">
        <f t="shared" si="26"/>
        <v>0</v>
      </c>
      <c r="HH26" s="157" t="s">
        <v>41</v>
      </c>
      <c r="HI26" s="157">
        <v>12</v>
      </c>
      <c r="HJ26" s="157">
        <v>6</v>
      </c>
      <c r="HK26" s="157">
        <v>6</v>
      </c>
      <c r="HL26" s="157">
        <v>0</v>
      </c>
      <c r="HM26" s="158">
        <f t="shared" si="27"/>
        <v>0.5</v>
      </c>
      <c r="HN26" s="162">
        <f t="shared" si="28"/>
        <v>0</v>
      </c>
      <c r="HP26" s="157" t="s">
        <v>41</v>
      </c>
      <c r="HQ26" s="157">
        <v>12</v>
      </c>
      <c r="HR26" s="157">
        <v>6</v>
      </c>
      <c r="HS26" s="157">
        <v>6</v>
      </c>
      <c r="HT26" s="157">
        <v>0</v>
      </c>
      <c r="HU26" s="158">
        <f t="shared" si="29"/>
        <v>0.5</v>
      </c>
      <c r="HV26" s="162">
        <f t="shared" si="30"/>
        <v>0</v>
      </c>
      <c r="HX26" s="157" t="s">
        <v>41</v>
      </c>
      <c r="HY26" s="157">
        <v>12</v>
      </c>
      <c r="HZ26" s="157">
        <v>6</v>
      </c>
      <c r="IA26" s="157">
        <v>6</v>
      </c>
      <c r="IB26" s="157">
        <v>0</v>
      </c>
      <c r="IC26" s="158">
        <f t="shared" si="31"/>
        <v>0.5</v>
      </c>
      <c r="ID26" s="162">
        <f t="shared" si="32"/>
        <v>0</v>
      </c>
      <c r="IF26" s="157" t="s">
        <v>41</v>
      </c>
      <c r="IG26" s="157">
        <v>12</v>
      </c>
      <c r="IH26" s="157">
        <v>9</v>
      </c>
      <c r="II26" s="157">
        <v>3</v>
      </c>
      <c r="IJ26" s="157">
        <v>0</v>
      </c>
      <c r="IK26" s="158">
        <f t="shared" si="33"/>
        <v>0.75</v>
      </c>
      <c r="IL26" s="162">
        <f t="shared" si="34"/>
        <v>0.25</v>
      </c>
      <c r="IN26" s="157" t="s">
        <v>41</v>
      </c>
      <c r="IO26" s="157">
        <v>12</v>
      </c>
      <c r="IP26" s="157">
        <v>9</v>
      </c>
      <c r="IQ26" s="157">
        <v>3</v>
      </c>
      <c r="IR26" s="157">
        <v>0</v>
      </c>
      <c r="IS26" s="158">
        <f t="shared" si="35"/>
        <v>0.75</v>
      </c>
      <c r="IT26" s="162">
        <f t="shared" si="36"/>
        <v>0</v>
      </c>
      <c r="IV26" s="157" t="s">
        <v>41</v>
      </c>
      <c r="IW26" s="157">
        <v>12</v>
      </c>
      <c r="IX26" s="157">
        <v>9</v>
      </c>
      <c r="IY26" s="157">
        <v>3</v>
      </c>
      <c r="IZ26" s="157">
        <v>0</v>
      </c>
      <c r="JA26" s="158">
        <f t="shared" si="37"/>
        <v>0.75</v>
      </c>
      <c r="JB26" s="162">
        <f t="shared" si="38"/>
        <v>0</v>
      </c>
      <c r="JD26" s="157" t="s">
        <v>41</v>
      </c>
      <c r="JE26" s="157">
        <v>12</v>
      </c>
      <c r="JF26" s="157">
        <v>9</v>
      </c>
      <c r="JG26" s="157">
        <v>3</v>
      </c>
      <c r="JH26" s="157">
        <v>0</v>
      </c>
      <c r="JI26" s="158">
        <f t="shared" si="39"/>
        <v>0.75</v>
      </c>
      <c r="JJ26" s="162">
        <f t="shared" si="40"/>
        <v>0</v>
      </c>
      <c r="JL26" s="157" t="s">
        <v>41</v>
      </c>
      <c r="JM26" s="157">
        <v>12</v>
      </c>
      <c r="JN26" s="157">
        <v>9</v>
      </c>
      <c r="JO26" s="157">
        <v>3</v>
      </c>
      <c r="JP26" s="157">
        <v>0</v>
      </c>
      <c r="JQ26" s="158">
        <f t="shared" si="41"/>
        <v>0.75</v>
      </c>
      <c r="JR26" s="162">
        <f t="shared" si="42"/>
        <v>0</v>
      </c>
      <c r="JT26" s="157" t="s">
        <v>41</v>
      </c>
      <c r="JU26" s="157">
        <v>12</v>
      </c>
      <c r="JV26" s="157">
        <v>9</v>
      </c>
      <c r="JW26" s="157">
        <v>3</v>
      </c>
      <c r="JX26" s="157">
        <v>0</v>
      </c>
      <c r="JY26" s="158">
        <f t="shared" si="43"/>
        <v>0.75</v>
      </c>
      <c r="JZ26" s="162">
        <f t="shared" si="44"/>
        <v>0</v>
      </c>
      <c r="KB26" s="157" t="s">
        <v>41</v>
      </c>
      <c r="KC26" s="157">
        <v>12</v>
      </c>
      <c r="KD26" s="157">
        <v>9</v>
      </c>
      <c r="KE26" s="157">
        <v>3</v>
      </c>
      <c r="KF26" s="157">
        <v>0</v>
      </c>
      <c r="KG26" s="158">
        <f t="shared" si="45"/>
        <v>0.75</v>
      </c>
      <c r="KH26" s="162">
        <f t="shared" si="46"/>
        <v>0</v>
      </c>
      <c r="KJ26" s="157" t="s">
        <v>41</v>
      </c>
      <c r="KK26" s="157">
        <v>12</v>
      </c>
      <c r="KL26" s="157">
        <v>9</v>
      </c>
      <c r="KM26" s="157">
        <v>3</v>
      </c>
      <c r="KN26" s="157">
        <v>0</v>
      </c>
      <c r="KO26" s="158">
        <f t="shared" si="47"/>
        <v>0.75</v>
      </c>
      <c r="KP26" s="162">
        <f t="shared" si="48"/>
        <v>0</v>
      </c>
      <c r="KR26" s="157" t="s">
        <v>41</v>
      </c>
      <c r="KS26" s="157">
        <v>12</v>
      </c>
      <c r="KT26" s="157">
        <v>9</v>
      </c>
      <c r="KU26" s="157">
        <v>3</v>
      </c>
      <c r="KV26" s="157">
        <v>0</v>
      </c>
      <c r="KW26" s="158">
        <f t="shared" si="49"/>
        <v>0.75</v>
      </c>
      <c r="KX26" s="162">
        <f t="shared" si="50"/>
        <v>0</v>
      </c>
      <c r="KZ26" s="157" t="s">
        <v>41</v>
      </c>
      <c r="LA26" s="157">
        <v>12</v>
      </c>
      <c r="LB26" s="157">
        <v>9</v>
      </c>
      <c r="LC26" s="157">
        <v>3</v>
      </c>
      <c r="LD26" s="157">
        <v>0</v>
      </c>
      <c r="LE26" s="158">
        <f t="shared" si="51"/>
        <v>0.75</v>
      </c>
      <c r="LF26" s="162">
        <f t="shared" si="52"/>
        <v>0</v>
      </c>
      <c r="LH26" s="157" t="s">
        <v>41</v>
      </c>
      <c r="LI26" s="157">
        <v>12</v>
      </c>
      <c r="LJ26" s="157">
        <v>9</v>
      </c>
      <c r="LK26" s="157">
        <v>3</v>
      </c>
      <c r="LL26" s="157">
        <v>0</v>
      </c>
      <c r="LM26" s="158">
        <f t="shared" si="53"/>
        <v>0.75</v>
      </c>
      <c r="LN26" s="162">
        <f t="shared" si="54"/>
        <v>0</v>
      </c>
      <c r="LP26" s="157" t="s">
        <v>41</v>
      </c>
      <c r="LQ26" s="157">
        <v>12</v>
      </c>
      <c r="LR26" s="157">
        <v>9</v>
      </c>
      <c r="LS26" s="157">
        <v>3</v>
      </c>
      <c r="LT26" s="157">
        <v>0</v>
      </c>
      <c r="LU26" s="158">
        <f t="shared" si="55"/>
        <v>0.75</v>
      </c>
      <c r="LV26" s="162">
        <f t="shared" si="56"/>
        <v>0</v>
      </c>
      <c r="LX26" s="157" t="s">
        <v>41</v>
      </c>
      <c r="LY26" s="157">
        <v>12</v>
      </c>
      <c r="LZ26" s="157">
        <v>9</v>
      </c>
      <c r="MA26" s="157">
        <v>3</v>
      </c>
      <c r="MB26" s="157">
        <v>0</v>
      </c>
      <c r="MC26" s="158">
        <f t="shared" si="57"/>
        <v>0.75</v>
      </c>
      <c r="MD26" s="162">
        <f t="shared" si="58"/>
        <v>0</v>
      </c>
      <c r="MN26" s="157" t="s">
        <v>41</v>
      </c>
      <c r="MO26" s="157">
        <v>12</v>
      </c>
      <c r="MP26" s="157">
        <v>9</v>
      </c>
      <c r="MQ26" s="157">
        <v>3</v>
      </c>
      <c r="MR26" s="157">
        <v>0</v>
      </c>
      <c r="MS26" s="158">
        <f t="shared" si="59"/>
        <v>0.75</v>
      </c>
      <c r="MT26" s="162">
        <f t="shared" si="60"/>
        <v>0</v>
      </c>
      <c r="MV26" s="157" t="s">
        <v>41</v>
      </c>
      <c r="MW26" s="157">
        <v>12</v>
      </c>
      <c r="MX26" s="157">
        <v>9</v>
      </c>
      <c r="MY26" s="157">
        <v>3</v>
      </c>
      <c r="MZ26" s="157">
        <v>0</v>
      </c>
      <c r="NA26" s="158">
        <f t="shared" si="61"/>
        <v>0.75</v>
      </c>
      <c r="NB26" s="162">
        <f t="shared" si="62"/>
        <v>0</v>
      </c>
      <c r="ND26" s="157" t="s">
        <v>41</v>
      </c>
      <c r="NE26" s="157">
        <v>12</v>
      </c>
      <c r="NF26" s="157">
        <v>0</v>
      </c>
      <c r="NG26" s="157">
        <v>0</v>
      </c>
      <c r="NH26" s="157">
        <v>12</v>
      </c>
      <c r="NI26" s="158">
        <v>0</v>
      </c>
      <c r="NJ26" s="162"/>
    </row>
    <row r="27" spans="1:374">
      <c r="A27" s="2" t="s">
        <v>42</v>
      </c>
      <c r="B27" s="2">
        <v>390</v>
      </c>
      <c r="C27" s="2">
        <v>390</v>
      </c>
      <c r="D27" s="2">
        <v>0</v>
      </c>
      <c r="E27" s="2">
        <v>0</v>
      </c>
      <c r="F27" s="4">
        <f t="shared" si="66"/>
        <v>1</v>
      </c>
      <c r="H27" s="2" t="s">
        <v>42</v>
      </c>
      <c r="I27" s="2">
        <v>390</v>
      </c>
      <c r="J27" s="2">
        <v>390</v>
      </c>
      <c r="K27" s="2">
        <v>0</v>
      </c>
      <c r="L27" s="2">
        <v>0</v>
      </c>
      <c r="M27" s="4">
        <f t="shared" si="63"/>
        <v>1</v>
      </c>
      <c r="N27" s="108">
        <f t="shared" si="0"/>
        <v>0</v>
      </c>
      <c r="P27" s="2" t="s">
        <v>42</v>
      </c>
      <c r="Q27" s="2">
        <v>390</v>
      </c>
      <c r="R27" s="2">
        <v>390</v>
      </c>
      <c r="S27" s="2">
        <v>0</v>
      </c>
      <c r="T27" s="2">
        <v>0</v>
      </c>
      <c r="U27" s="4">
        <v>1</v>
      </c>
      <c r="V27" s="108">
        <f t="shared" si="1"/>
        <v>0</v>
      </c>
      <c r="X27" s="2" t="s">
        <v>42</v>
      </c>
      <c r="Y27" s="2">
        <v>390</v>
      </c>
      <c r="Z27" s="2">
        <v>390</v>
      </c>
      <c r="AA27" s="2">
        <v>0</v>
      </c>
      <c r="AB27" s="2">
        <v>0</v>
      </c>
      <c r="AC27" s="4">
        <v>1</v>
      </c>
      <c r="AD27" s="108">
        <f t="shared" si="2"/>
        <v>0</v>
      </c>
      <c r="AF27" s="2" t="s">
        <v>42</v>
      </c>
      <c r="AG27" s="2">
        <v>390</v>
      </c>
      <c r="AH27" s="2">
        <v>390</v>
      </c>
      <c r="AI27" s="2">
        <v>0</v>
      </c>
      <c r="AJ27" s="2">
        <v>0</v>
      </c>
      <c r="AK27" s="4">
        <v>1</v>
      </c>
      <c r="AL27" s="108">
        <f t="shared" si="3"/>
        <v>0</v>
      </c>
      <c r="AN27" s="2" t="s">
        <v>42</v>
      </c>
      <c r="AO27" s="2">
        <v>391</v>
      </c>
      <c r="AP27" s="2">
        <v>390</v>
      </c>
      <c r="AQ27" s="2">
        <v>1</v>
      </c>
      <c r="AR27" s="2">
        <v>0</v>
      </c>
      <c r="AS27" s="4">
        <v>1</v>
      </c>
      <c r="AT27" s="108">
        <f t="shared" si="4"/>
        <v>0</v>
      </c>
      <c r="AV27" s="2" t="s">
        <v>42</v>
      </c>
      <c r="AW27" s="2">
        <v>391</v>
      </c>
      <c r="AX27" s="2">
        <v>390</v>
      </c>
      <c r="AY27" s="2">
        <v>1</v>
      </c>
      <c r="AZ27" s="2">
        <v>0</v>
      </c>
      <c r="BA27" s="4">
        <v>1</v>
      </c>
      <c r="BB27" s="108">
        <f t="shared" si="5"/>
        <v>0</v>
      </c>
      <c r="BD27" s="2" t="s">
        <v>42</v>
      </c>
      <c r="BE27" s="2">
        <v>391</v>
      </c>
      <c r="BF27" s="2">
        <v>390</v>
      </c>
      <c r="BG27" s="2">
        <v>1</v>
      </c>
      <c r="BH27" s="2">
        <v>0</v>
      </c>
      <c r="BI27" s="4">
        <v>1</v>
      </c>
      <c r="BJ27" s="108">
        <f t="shared" si="6"/>
        <v>0</v>
      </c>
      <c r="BL27" s="2" t="s">
        <v>42</v>
      </c>
      <c r="BM27" s="2">
        <v>391</v>
      </c>
      <c r="BN27" s="2">
        <v>390</v>
      </c>
      <c r="BO27" s="2">
        <v>1</v>
      </c>
      <c r="BP27" s="2">
        <v>0</v>
      </c>
      <c r="BQ27" s="4">
        <f t="shared" si="7"/>
        <v>0.99744245524296671</v>
      </c>
      <c r="BR27" s="108">
        <f t="shared" si="8"/>
        <v>-2.5575447570332921E-3</v>
      </c>
      <c r="BT27" s="157" t="s">
        <v>42</v>
      </c>
      <c r="BU27" s="157">
        <v>391</v>
      </c>
      <c r="BV27" s="157">
        <v>390</v>
      </c>
      <c r="BW27" s="157">
        <v>1</v>
      </c>
      <c r="BX27" s="157">
        <v>0</v>
      </c>
      <c r="BY27" s="158">
        <v>1</v>
      </c>
      <c r="BZ27" s="158">
        <v>0</v>
      </c>
      <c r="CA27" s="156"/>
      <c r="CB27" s="156" t="s">
        <v>42</v>
      </c>
      <c r="CC27" s="156">
        <v>391</v>
      </c>
      <c r="CD27" s="156">
        <v>390</v>
      </c>
      <c r="CE27" s="156">
        <v>1</v>
      </c>
      <c r="CF27" s="156">
        <v>0</v>
      </c>
      <c r="CG27" s="162">
        <v>1</v>
      </c>
      <c r="CH27" s="158">
        <v>0</v>
      </c>
      <c r="CI27" s="157"/>
      <c r="CJ27" s="156" t="s">
        <v>42</v>
      </c>
      <c r="CK27" s="156">
        <v>391</v>
      </c>
      <c r="CL27" s="156">
        <v>390</v>
      </c>
      <c r="CM27" s="156">
        <v>1</v>
      </c>
      <c r="CN27" s="156">
        <v>0</v>
      </c>
      <c r="CO27" s="162">
        <v>1</v>
      </c>
      <c r="CP27" s="162">
        <f t="shared" si="9"/>
        <v>0</v>
      </c>
      <c r="CQ27" s="156"/>
      <c r="CR27" s="156" t="s">
        <v>42</v>
      </c>
      <c r="CS27" s="156">
        <v>392</v>
      </c>
      <c r="CT27" s="156">
        <v>391</v>
      </c>
      <c r="CU27" s="156">
        <v>1</v>
      </c>
      <c r="CV27" s="156">
        <v>0</v>
      </c>
      <c r="CW27" s="162">
        <v>1</v>
      </c>
      <c r="CX27" s="158">
        <f t="shared" si="10"/>
        <v>0</v>
      </c>
      <c r="CY27" s="157"/>
      <c r="CZ27" s="156" t="s">
        <v>42</v>
      </c>
      <c r="DA27" s="156">
        <v>392</v>
      </c>
      <c r="DB27" s="156">
        <v>391</v>
      </c>
      <c r="DC27" s="156">
        <v>1</v>
      </c>
      <c r="DD27" s="156">
        <v>0</v>
      </c>
      <c r="DE27" s="162">
        <v>1</v>
      </c>
      <c r="DF27" s="158">
        <f t="shared" si="11"/>
        <v>0</v>
      </c>
      <c r="DG27" s="157"/>
      <c r="DH27" s="156" t="s">
        <v>42</v>
      </c>
      <c r="DI27" s="156">
        <v>392</v>
      </c>
      <c r="DJ27" s="156">
        <v>391</v>
      </c>
      <c r="DK27" s="156">
        <v>1</v>
      </c>
      <c r="DL27" s="156">
        <v>0</v>
      </c>
      <c r="DM27" s="162">
        <v>1</v>
      </c>
      <c r="DN27" s="158">
        <f t="shared" si="12"/>
        <v>0</v>
      </c>
      <c r="DO27" s="157"/>
      <c r="DP27" s="156" t="s">
        <v>42</v>
      </c>
      <c r="DQ27" s="156">
        <v>392</v>
      </c>
      <c r="DR27" s="156">
        <v>391</v>
      </c>
      <c r="DS27" s="156">
        <v>1</v>
      </c>
      <c r="DT27" s="156">
        <v>0</v>
      </c>
      <c r="DU27" s="162">
        <v>1</v>
      </c>
      <c r="DV27" s="162">
        <f t="shared" si="13"/>
        <v>0</v>
      </c>
      <c r="DW27" s="156"/>
      <c r="DX27" s="156" t="s">
        <v>42</v>
      </c>
      <c r="DY27" s="156">
        <v>392</v>
      </c>
      <c r="DZ27" s="156">
        <v>391</v>
      </c>
      <c r="EA27" s="156">
        <v>1</v>
      </c>
      <c r="EB27" s="156">
        <v>0</v>
      </c>
      <c r="EC27" s="162">
        <v>1</v>
      </c>
      <c r="ED27" s="162">
        <f t="shared" si="14"/>
        <v>0</v>
      </c>
      <c r="EE27" s="156"/>
      <c r="EF27" s="156" t="s">
        <v>42</v>
      </c>
      <c r="EG27" s="156">
        <v>392</v>
      </c>
      <c r="EH27" s="156">
        <v>391</v>
      </c>
      <c r="EI27" s="156">
        <v>1</v>
      </c>
      <c r="EJ27" s="156">
        <v>0</v>
      </c>
      <c r="EK27" s="162">
        <v>1</v>
      </c>
      <c r="EL27" s="162">
        <f t="shared" si="15"/>
        <v>0</v>
      </c>
      <c r="EM27" s="156"/>
      <c r="EN27" s="156" t="s">
        <v>42</v>
      </c>
      <c r="EO27" s="156">
        <v>392</v>
      </c>
      <c r="EP27" s="156">
        <v>0</v>
      </c>
      <c r="EQ27" s="156">
        <v>0</v>
      </c>
      <c r="ER27" s="156">
        <v>392</v>
      </c>
      <c r="ES27" s="162">
        <v>0</v>
      </c>
      <c r="ET27" s="162">
        <f t="shared" si="16"/>
        <v>-1</v>
      </c>
      <c r="EU27" s="156" t="s">
        <v>119</v>
      </c>
      <c r="EV27" s="156"/>
      <c r="EW27" s="156"/>
      <c r="EX27" s="156"/>
      <c r="EY27" s="156"/>
      <c r="EZ27" s="156"/>
      <c r="FA27" s="156"/>
      <c r="FB27" s="156"/>
      <c r="FC27" s="162"/>
      <c r="FD27" s="156"/>
      <c r="FE27" s="156"/>
      <c r="FF27" s="156"/>
      <c r="FG27" s="156"/>
      <c r="FH27" s="156"/>
      <c r="FI27" s="156"/>
      <c r="FJ27" s="162"/>
      <c r="FK27" s="156"/>
      <c r="FL27" s="156"/>
      <c r="FM27" s="156"/>
      <c r="FN27" s="156"/>
      <c r="FO27" s="156"/>
      <c r="FP27" s="156"/>
      <c r="FQ27" s="156"/>
      <c r="FR27" s="156"/>
      <c r="FS27" s="156"/>
      <c r="FT27" s="157" t="s">
        <v>42</v>
      </c>
      <c r="FU27" s="157">
        <v>392</v>
      </c>
      <c r="FV27" s="157">
        <v>391</v>
      </c>
      <c r="FW27" s="157">
        <v>1</v>
      </c>
      <c r="FX27" s="157">
        <v>0</v>
      </c>
      <c r="FY27" s="158">
        <f t="shared" si="17"/>
        <v>0.99744897959183676</v>
      </c>
      <c r="FZ27" s="162">
        <f t="shared" si="18"/>
        <v>0.99744897959183676</v>
      </c>
      <c r="GA27" s="156"/>
      <c r="GB27" s="157" t="s">
        <v>42</v>
      </c>
      <c r="GC27" s="157">
        <v>392</v>
      </c>
      <c r="GD27" s="157">
        <v>391</v>
      </c>
      <c r="GE27" s="157">
        <v>1</v>
      </c>
      <c r="GF27" s="157">
        <v>0</v>
      </c>
      <c r="GG27" s="158">
        <f t="shared" si="19"/>
        <v>0.99744897959183676</v>
      </c>
      <c r="GH27" s="162">
        <f t="shared" si="20"/>
        <v>0</v>
      </c>
      <c r="GI27" s="156"/>
      <c r="GJ27" s="157" t="s">
        <v>42</v>
      </c>
      <c r="GK27" s="157">
        <v>392</v>
      </c>
      <c r="GL27" s="157">
        <v>391</v>
      </c>
      <c r="GM27" s="157">
        <v>1</v>
      </c>
      <c r="GN27" s="157">
        <v>0</v>
      </c>
      <c r="GO27" s="158">
        <f t="shared" si="21"/>
        <v>0.99744897959183676</v>
      </c>
      <c r="GP27" s="162">
        <f t="shared" si="22"/>
        <v>0</v>
      </c>
      <c r="GQ27" s="156"/>
      <c r="GR27" s="157" t="s">
        <v>42</v>
      </c>
      <c r="GS27" s="157">
        <v>392</v>
      </c>
      <c r="GT27" s="157">
        <v>0</v>
      </c>
      <c r="GU27" s="157">
        <v>0</v>
      </c>
      <c r="GV27" s="157">
        <v>392</v>
      </c>
      <c r="GW27" s="158">
        <f t="shared" si="23"/>
        <v>0</v>
      </c>
      <c r="GX27" s="162">
        <f t="shared" si="24"/>
        <v>-0.99744897959183676</v>
      </c>
      <c r="GY27" s="156"/>
      <c r="GZ27" s="157" t="s">
        <v>42</v>
      </c>
      <c r="HA27" s="157">
        <v>392</v>
      </c>
      <c r="HB27" s="157">
        <v>0</v>
      </c>
      <c r="HC27" s="157">
        <v>0</v>
      </c>
      <c r="HD27" s="157">
        <v>392</v>
      </c>
      <c r="HE27" s="158">
        <f t="shared" si="25"/>
        <v>0</v>
      </c>
      <c r="HF27" s="162">
        <f t="shared" si="26"/>
        <v>0</v>
      </c>
      <c r="HH27" s="157" t="s">
        <v>42</v>
      </c>
      <c r="HI27" s="157">
        <v>392</v>
      </c>
      <c r="HJ27" s="157">
        <v>0</v>
      </c>
      <c r="HK27" s="157">
        <v>0</v>
      </c>
      <c r="HL27" s="157">
        <v>392</v>
      </c>
      <c r="HM27" s="158">
        <f t="shared" si="27"/>
        <v>0</v>
      </c>
      <c r="HN27" s="162">
        <f t="shared" si="28"/>
        <v>0</v>
      </c>
      <c r="HP27" s="157" t="s">
        <v>42</v>
      </c>
      <c r="HQ27" s="157">
        <v>392</v>
      </c>
      <c r="HR27" s="157">
        <v>0</v>
      </c>
      <c r="HS27" s="157">
        <v>0</v>
      </c>
      <c r="HT27" s="157">
        <v>392</v>
      </c>
      <c r="HU27" s="158">
        <f t="shared" si="29"/>
        <v>0</v>
      </c>
      <c r="HV27" s="162">
        <f t="shared" si="30"/>
        <v>0</v>
      </c>
      <c r="HX27" s="157" t="s">
        <v>42</v>
      </c>
      <c r="HY27" s="157">
        <v>392</v>
      </c>
      <c r="HZ27" s="157">
        <v>0</v>
      </c>
      <c r="IA27" s="157">
        <v>0</v>
      </c>
      <c r="IB27" s="157">
        <v>392</v>
      </c>
      <c r="IC27" s="158">
        <f t="shared" si="31"/>
        <v>0</v>
      </c>
      <c r="ID27" s="162">
        <f t="shared" si="32"/>
        <v>0</v>
      </c>
      <c r="IF27" s="157" t="s">
        <v>42</v>
      </c>
      <c r="IG27" s="157">
        <v>392</v>
      </c>
      <c r="IH27" s="157">
        <v>391</v>
      </c>
      <c r="II27" s="157">
        <v>1</v>
      </c>
      <c r="IJ27" s="157">
        <v>0</v>
      </c>
      <c r="IK27" s="158">
        <f t="shared" si="33"/>
        <v>0.99744897959183676</v>
      </c>
      <c r="IL27" s="162">
        <f t="shared" si="34"/>
        <v>0.99744897959183676</v>
      </c>
      <c r="IN27" s="157" t="s">
        <v>42</v>
      </c>
      <c r="IO27" s="157">
        <v>392</v>
      </c>
      <c r="IP27" s="157">
        <v>391</v>
      </c>
      <c r="IQ27" s="157">
        <v>1</v>
      </c>
      <c r="IR27" s="157">
        <v>0</v>
      </c>
      <c r="IS27" s="158">
        <f t="shared" si="35"/>
        <v>0.99744897959183676</v>
      </c>
      <c r="IT27" s="162">
        <f t="shared" si="36"/>
        <v>0</v>
      </c>
      <c r="IV27" s="157" t="s">
        <v>42</v>
      </c>
      <c r="IW27" s="157">
        <v>392</v>
      </c>
      <c r="IX27" s="157">
        <v>391</v>
      </c>
      <c r="IY27" s="157">
        <v>1</v>
      </c>
      <c r="IZ27" s="157">
        <v>0</v>
      </c>
      <c r="JA27" s="158">
        <f t="shared" si="37"/>
        <v>0.99744897959183676</v>
      </c>
      <c r="JB27" s="162">
        <f t="shared" si="38"/>
        <v>0</v>
      </c>
      <c r="JD27" s="157" t="s">
        <v>42</v>
      </c>
      <c r="JE27" s="157">
        <v>392</v>
      </c>
      <c r="JF27" s="157">
        <v>391</v>
      </c>
      <c r="JG27" s="157">
        <v>1</v>
      </c>
      <c r="JH27" s="157">
        <v>0</v>
      </c>
      <c r="JI27" s="158">
        <f t="shared" si="39"/>
        <v>0.99744897959183676</v>
      </c>
      <c r="JJ27" s="162">
        <f t="shared" si="40"/>
        <v>0</v>
      </c>
      <c r="JL27" s="157" t="s">
        <v>42</v>
      </c>
      <c r="JM27" s="159">
        <v>392</v>
      </c>
      <c r="JN27" s="159">
        <v>391</v>
      </c>
      <c r="JO27" s="159">
        <v>1</v>
      </c>
      <c r="JP27" s="159">
        <v>0</v>
      </c>
      <c r="JQ27" s="158">
        <f t="shared" si="41"/>
        <v>0.99744897959183676</v>
      </c>
      <c r="JR27" s="162">
        <f t="shared" si="42"/>
        <v>0</v>
      </c>
      <c r="JT27" s="157" t="s">
        <v>42</v>
      </c>
      <c r="JU27" s="159">
        <v>392</v>
      </c>
      <c r="JV27" s="159">
        <v>391</v>
      </c>
      <c r="JW27" s="159">
        <v>1</v>
      </c>
      <c r="JX27" s="159">
        <v>0</v>
      </c>
      <c r="JY27" s="158">
        <f t="shared" si="43"/>
        <v>0.99744897959183676</v>
      </c>
      <c r="JZ27" s="162">
        <f t="shared" si="44"/>
        <v>0</v>
      </c>
      <c r="KB27" s="157" t="s">
        <v>42</v>
      </c>
      <c r="KC27" s="157">
        <v>392</v>
      </c>
      <c r="KD27" s="157">
        <v>391</v>
      </c>
      <c r="KE27" s="157">
        <v>1</v>
      </c>
      <c r="KF27" s="157">
        <v>0</v>
      </c>
      <c r="KG27" s="158">
        <f t="shared" si="45"/>
        <v>0.99744897959183676</v>
      </c>
      <c r="KH27" s="162">
        <f t="shared" si="46"/>
        <v>0</v>
      </c>
      <c r="KJ27" s="157" t="s">
        <v>42</v>
      </c>
      <c r="KK27" s="157">
        <v>392</v>
      </c>
      <c r="KL27" s="157">
        <v>391</v>
      </c>
      <c r="KM27" s="157">
        <v>1</v>
      </c>
      <c r="KN27" s="157">
        <v>0</v>
      </c>
      <c r="KO27" s="158">
        <f t="shared" si="47"/>
        <v>0.99744897959183676</v>
      </c>
      <c r="KP27" s="162">
        <f t="shared" si="48"/>
        <v>0</v>
      </c>
      <c r="KR27" s="157" t="s">
        <v>42</v>
      </c>
      <c r="KS27" s="157">
        <v>392</v>
      </c>
      <c r="KT27" s="157">
        <v>391</v>
      </c>
      <c r="KU27" s="157">
        <v>1</v>
      </c>
      <c r="KV27" s="157">
        <v>0</v>
      </c>
      <c r="KW27" s="158">
        <f t="shared" si="49"/>
        <v>0.99744897959183676</v>
      </c>
      <c r="KX27" s="162">
        <f t="shared" si="50"/>
        <v>0</v>
      </c>
      <c r="KZ27" s="157" t="s">
        <v>42</v>
      </c>
      <c r="LA27" s="157">
        <v>392</v>
      </c>
      <c r="LB27" s="157">
        <v>391</v>
      </c>
      <c r="LC27" s="157">
        <v>1</v>
      </c>
      <c r="LD27" s="157">
        <v>0</v>
      </c>
      <c r="LE27" s="158">
        <f t="shared" si="51"/>
        <v>0.99744897959183676</v>
      </c>
      <c r="LF27" s="162">
        <f t="shared" si="52"/>
        <v>0</v>
      </c>
      <c r="LH27" s="157" t="s">
        <v>42</v>
      </c>
      <c r="LI27" s="157">
        <v>392</v>
      </c>
      <c r="LJ27" s="157">
        <v>391</v>
      </c>
      <c r="LK27" s="157">
        <v>1</v>
      </c>
      <c r="LL27" s="157">
        <v>0</v>
      </c>
      <c r="LM27" s="158">
        <f t="shared" si="53"/>
        <v>0.99744897959183676</v>
      </c>
      <c r="LN27" s="162">
        <f t="shared" si="54"/>
        <v>0</v>
      </c>
      <c r="LP27" s="157" t="s">
        <v>42</v>
      </c>
      <c r="LQ27" s="157">
        <v>392</v>
      </c>
      <c r="LR27" s="157">
        <v>391</v>
      </c>
      <c r="LS27" s="157">
        <v>1</v>
      </c>
      <c r="LT27" s="157">
        <v>0</v>
      </c>
      <c r="LU27" s="158">
        <f t="shared" si="55"/>
        <v>0.99744897959183676</v>
      </c>
      <c r="LV27" s="162">
        <f t="shared" si="56"/>
        <v>0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57"/>
        <v>0.99744897959183676</v>
      </c>
      <c r="MD27" s="162">
        <f t="shared" si="58"/>
        <v>0</v>
      </c>
      <c r="MN27" s="157" t="s">
        <v>42</v>
      </c>
      <c r="MO27" s="157">
        <v>392</v>
      </c>
      <c r="MP27" s="157">
        <v>391</v>
      </c>
      <c r="MQ27" s="157">
        <v>1</v>
      </c>
      <c r="MR27" s="157">
        <v>0</v>
      </c>
      <c r="MS27" s="158">
        <f t="shared" si="59"/>
        <v>0.99744897959183676</v>
      </c>
      <c r="MT27" s="162">
        <f t="shared" si="60"/>
        <v>0</v>
      </c>
      <c r="MV27" s="157" t="s">
        <v>42</v>
      </c>
      <c r="MW27" s="157">
        <v>392</v>
      </c>
      <c r="MX27" s="157">
        <v>391</v>
      </c>
      <c r="MY27" s="157">
        <v>1</v>
      </c>
      <c r="MZ27" s="157">
        <v>0</v>
      </c>
      <c r="NA27" s="158">
        <f t="shared" si="61"/>
        <v>0.99744897959183676</v>
      </c>
      <c r="NB27" s="162">
        <f t="shared" si="62"/>
        <v>0</v>
      </c>
      <c r="ND27" s="157" t="s">
        <v>42</v>
      </c>
      <c r="NE27" s="157">
        <v>392</v>
      </c>
      <c r="NF27" s="157">
        <v>0</v>
      </c>
      <c r="NG27" s="157">
        <v>0</v>
      </c>
      <c r="NH27" s="157">
        <v>392</v>
      </c>
      <c r="NI27" s="158">
        <v>0</v>
      </c>
      <c r="NJ27" s="162"/>
    </row>
    <row r="28" spans="1:374">
      <c r="A28" s="2" t="s">
        <v>43</v>
      </c>
      <c r="B28" s="2">
        <v>49</v>
      </c>
      <c r="C28" s="2">
        <v>49</v>
      </c>
      <c r="D28" s="2">
        <v>0</v>
      </c>
      <c r="E28" s="2">
        <v>0</v>
      </c>
      <c r="F28" s="4">
        <f t="shared" si="66"/>
        <v>1</v>
      </c>
      <c r="H28" s="2" t="s">
        <v>43</v>
      </c>
      <c r="I28" s="2">
        <v>49</v>
      </c>
      <c r="J28" s="2">
        <v>49</v>
      </c>
      <c r="K28" s="2">
        <v>0</v>
      </c>
      <c r="L28" s="2">
        <v>0</v>
      </c>
      <c r="M28" s="4">
        <f t="shared" si="63"/>
        <v>1</v>
      </c>
      <c r="N28" s="108">
        <f t="shared" si="0"/>
        <v>0</v>
      </c>
      <c r="P28" s="2" t="s">
        <v>43</v>
      </c>
      <c r="Q28" s="2">
        <v>49</v>
      </c>
      <c r="R28" s="2">
        <v>49</v>
      </c>
      <c r="S28" s="2">
        <v>0</v>
      </c>
      <c r="T28" s="2">
        <v>0</v>
      </c>
      <c r="U28" s="4">
        <v>1</v>
      </c>
      <c r="V28" s="108">
        <f t="shared" si="1"/>
        <v>0</v>
      </c>
      <c r="X28" s="2" t="s">
        <v>43</v>
      </c>
      <c r="Y28" s="2">
        <v>49</v>
      </c>
      <c r="Z28" s="2">
        <v>49</v>
      </c>
      <c r="AA28" s="2">
        <v>0</v>
      </c>
      <c r="AB28" s="2">
        <v>0</v>
      </c>
      <c r="AC28" s="4">
        <v>1</v>
      </c>
      <c r="AD28" s="108">
        <f t="shared" si="2"/>
        <v>0</v>
      </c>
      <c r="AF28" s="2" t="s">
        <v>43</v>
      </c>
      <c r="AG28" s="2">
        <v>49</v>
      </c>
      <c r="AH28" s="2">
        <v>49</v>
      </c>
      <c r="AI28" s="2">
        <v>0</v>
      </c>
      <c r="AJ28" s="2">
        <v>0</v>
      </c>
      <c r="AK28" s="4">
        <v>1</v>
      </c>
      <c r="AL28" s="108">
        <f t="shared" si="3"/>
        <v>0</v>
      </c>
      <c r="AN28" s="2" t="s">
        <v>43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108">
        <f t="shared" si="4"/>
        <v>0</v>
      </c>
      <c r="AV28" s="2" t="s">
        <v>43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108">
        <f t="shared" si="5"/>
        <v>0</v>
      </c>
      <c r="BD28" s="2" t="s">
        <v>43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108">
        <f t="shared" si="6"/>
        <v>0</v>
      </c>
      <c r="BL28" s="2" t="s">
        <v>43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7"/>
        <v>1</v>
      </c>
      <c r="BR28" s="108">
        <f t="shared" si="8"/>
        <v>0</v>
      </c>
      <c r="BT28" s="157" t="s">
        <v>43</v>
      </c>
      <c r="BU28" s="157">
        <v>49</v>
      </c>
      <c r="BV28" s="157">
        <v>49</v>
      </c>
      <c r="BW28" s="157">
        <v>0</v>
      </c>
      <c r="BX28" s="157">
        <v>0</v>
      </c>
      <c r="BY28" s="158">
        <v>1</v>
      </c>
      <c r="BZ28" s="158">
        <v>0</v>
      </c>
      <c r="CA28" s="156"/>
      <c r="CB28" s="156" t="s">
        <v>43</v>
      </c>
      <c r="CC28" s="156">
        <v>49</v>
      </c>
      <c r="CD28" s="156">
        <v>49</v>
      </c>
      <c r="CE28" s="156">
        <v>0</v>
      </c>
      <c r="CF28" s="156">
        <v>0</v>
      </c>
      <c r="CG28" s="162">
        <v>1</v>
      </c>
      <c r="CH28" s="158">
        <v>0</v>
      </c>
      <c r="CI28" s="157"/>
      <c r="CJ28" s="156" t="s">
        <v>43</v>
      </c>
      <c r="CK28" s="156">
        <v>49</v>
      </c>
      <c r="CL28" s="156">
        <v>49</v>
      </c>
      <c r="CM28" s="156">
        <v>0</v>
      </c>
      <c r="CN28" s="156">
        <v>0</v>
      </c>
      <c r="CO28" s="162">
        <v>1</v>
      </c>
      <c r="CP28" s="162">
        <f t="shared" si="9"/>
        <v>0</v>
      </c>
      <c r="CQ28" s="156"/>
      <c r="CR28" s="156" t="s">
        <v>43</v>
      </c>
      <c r="CS28" s="156">
        <v>49</v>
      </c>
      <c r="CT28" s="156">
        <v>49</v>
      </c>
      <c r="CU28" s="156">
        <v>0</v>
      </c>
      <c r="CV28" s="156">
        <v>0</v>
      </c>
      <c r="CW28" s="162">
        <v>1</v>
      </c>
      <c r="CX28" s="158">
        <f t="shared" si="10"/>
        <v>0</v>
      </c>
      <c r="CY28" s="157"/>
      <c r="CZ28" s="156" t="s">
        <v>43</v>
      </c>
      <c r="DA28" s="156">
        <v>49</v>
      </c>
      <c r="DB28" s="156">
        <v>49</v>
      </c>
      <c r="DC28" s="156">
        <v>0</v>
      </c>
      <c r="DD28" s="156">
        <v>0</v>
      </c>
      <c r="DE28" s="162">
        <v>1</v>
      </c>
      <c r="DF28" s="158">
        <f t="shared" si="11"/>
        <v>0</v>
      </c>
      <c r="DG28" s="157"/>
      <c r="DH28" s="156" t="s">
        <v>43</v>
      </c>
      <c r="DI28" s="156">
        <v>49</v>
      </c>
      <c r="DJ28" s="156">
        <v>49</v>
      </c>
      <c r="DK28" s="156">
        <v>0</v>
      </c>
      <c r="DL28" s="156">
        <v>0</v>
      </c>
      <c r="DM28" s="162">
        <v>1</v>
      </c>
      <c r="DN28" s="158">
        <f t="shared" si="12"/>
        <v>0</v>
      </c>
      <c r="DO28" s="157"/>
      <c r="DP28" s="156" t="s">
        <v>43</v>
      </c>
      <c r="DQ28" s="156">
        <v>49</v>
      </c>
      <c r="DR28" s="156">
        <v>49</v>
      </c>
      <c r="DS28" s="156">
        <v>0</v>
      </c>
      <c r="DT28" s="156">
        <v>0</v>
      </c>
      <c r="DU28" s="162">
        <v>1</v>
      </c>
      <c r="DV28" s="162">
        <f t="shared" si="13"/>
        <v>0</v>
      </c>
      <c r="DW28" s="156"/>
      <c r="DX28" s="156" t="s">
        <v>43</v>
      </c>
      <c r="DY28" s="156">
        <v>49</v>
      </c>
      <c r="DZ28" s="156">
        <v>49</v>
      </c>
      <c r="EA28" s="156">
        <v>0</v>
      </c>
      <c r="EB28" s="156">
        <v>0</v>
      </c>
      <c r="EC28" s="162">
        <v>1</v>
      </c>
      <c r="ED28" s="162">
        <f t="shared" si="14"/>
        <v>0</v>
      </c>
      <c r="EE28" s="156"/>
      <c r="EF28" s="156" t="s">
        <v>43</v>
      </c>
      <c r="EG28" s="156">
        <v>49</v>
      </c>
      <c r="EH28" s="156">
        <v>49</v>
      </c>
      <c r="EI28" s="156">
        <v>0</v>
      </c>
      <c r="EJ28" s="156">
        <v>0</v>
      </c>
      <c r="EK28" s="162">
        <v>1</v>
      </c>
      <c r="EL28" s="162">
        <f t="shared" si="15"/>
        <v>0</v>
      </c>
      <c r="EM28" s="156"/>
      <c r="EN28" s="156" t="s">
        <v>43</v>
      </c>
      <c r="EO28" s="156">
        <v>49</v>
      </c>
      <c r="EP28" s="156">
        <v>49</v>
      </c>
      <c r="EQ28" s="156">
        <v>0</v>
      </c>
      <c r="ER28" s="156">
        <v>0</v>
      </c>
      <c r="ES28" s="162">
        <v>1</v>
      </c>
      <c r="ET28" s="162">
        <f t="shared" si="16"/>
        <v>0</v>
      </c>
      <c r="EU28" s="156"/>
      <c r="EV28" s="156"/>
      <c r="EW28" s="156"/>
      <c r="EX28" s="156"/>
      <c r="EY28" s="156"/>
      <c r="EZ28" s="156"/>
      <c r="FA28" s="156"/>
      <c r="FB28" s="156"/>
      <c r="FC28" s="162"/>
      <c r="FD28" s="156"/>
      <c r="FE28" s="156"/>
      <c r="FF28" s="156"/>
      <c r="FG28" s="156"/>
      <c r="FH28" s="156"/>
      <c r="FI28" s="156"/>
      <c r="FJ28" s="162"/>
      <c r="FK28" s="156"/>
      <c r="FL28" s="156"/>
      <c r="FM28" s="156"/>
      <c r="FN28" s="156"/>
      <c r="FO28" s="156"/>
      <c r="FP28" s="156"/>
      <c r="FQ28" s="156"/>
      <c r="FR28" s="156"/>
      <c r="FS28" s="156"/>
      <c r="FT28" s="157" t="s">
        <v>43</v>
      </c>
      <c r="FU28" s="157">
        <v>49</v>
      </c>
      <c r="FV28" s="157">
        <v>49</v>
      </c>
      <c r="FW28" s="157">
        <v>0</v>
      </c>
      <c r="FX28" s="157">
        <v>0</v>
      </c>
      <c r="FY28" s="158">
        <f t="shared" si="17"/>
        <v>1</v>
      </c>
      <c r="FZ28" s="162">
        <f t="shared" si="18"/>
        <v>0</v>
      </c>
      <c r="GA28" s="156"/>
      <c r="GB28" s="157" t="s">
        <v>43</v>
      </c>
      <c r="GC28" s="157">
        <v>49</v>
      </c>
      <c r="GD28" s="157">
        <v>49</v>
      </c>
      <c r="GE28" s="157">
        <v>0</v>
      </c>
      <c r="GF28" s="157">
        <v>0</v>
      </c>
      <c r="GG28" s="158">
        <f t="shared" si="19"/>
        <v>1</v>
      </c>
      <c r="GH28" s="162">
        <f t="shared" si="20"/>
        <v>0</v>
      </c>
      <c r="GI28" s="156"/>
      <c r="GJ28" s="157" t="s">
        <v>43</v>
      </c>
      <c r="GK28" s="157">
        <v>49</v>
      </c>
      <c r="GL28" s="157">
        <v>49</v>
      </c>
      <c r="GM28" s="157">
        <v>0</v>
      </c>
      <c r="GN28" s="157">
        <v>0</v>
      </c>
      <c r="GO28" s="158">
        <f t="shared" si="21"/>
        <v>1</v>
      </c>
      <c r="GP28" s="162">
        <f t="shared" si="22"/>
        <v>0</v>
      </c>
      <c r="GQ28" s="156"/>
      <c r="GR28" s="157" t="s">
        <v>43</v>
      </c>
      <c r="GS28" s="157">
        <v>49</v>
      </c>
      <c r="GT28" s="157">
        <v>49</v>
      </c>
      <c r="GU28" s="157">
        <v>0</v>
      </c>
      <c r="GV28" s="157">
        <v>0</v>
      </c>
      <c r="GW28" s="158">
        <f t="shared" si="23"/>
        <v>1</v>
      </c>
      <c r="GX28" s="162">
        <f t="shared" si="24"/>
        <v>0</v>
      </c>
      <c r="GY28" s="156"/>
      <c r="GZ28" s="157" t="s">
        <v>43</v>
      </c>
      <c r="HA28" s="157">
        <v>49</v>
      </c>
      <c r="HB28" s="157">
        <v>49</v>
      </c>
      <c r="HC28" s="157">
        <v>0</v>
      </c>
      <c r="HD28" s="157">
        <v>0</v>
      </c>
      <c r="HE28" s="158">
        <f t="shared" si="25"/>
        <v>1</v>
      </c>
      <c r="HF28" s="162">
        <f t="shared" si="26"/>
        <v>0</v>
      </c>
      <c r="HH28" s="157" t="s">
        <v>43</v>
      </c>
      <c r="HI28" s="157">
        <v>49</v>
      </c>
      <c r="HJ28" s="157">
        <v>49</v>
      </c>
      <c r="HK28" s="157">
        <v>0</v>
      </c>
      <c r="HL28" s="157">
        <v>0</v>
      </c>
      <c r="HM28" s="158">
        <f t="shared" si="27"/>
        <v>1</v>
      </c>
      <c r="HN28" s="162">
        <f t="shared" si="28"/>
        <v>0</v>
      </c>
      <c r="HP28" s="157" t="s">
        <v>43</v>
      </c>
      <c r="HQ28" s="157">
        <v>49</v>
      </c>
      <c r="HR28" s="157">
        <v>49</v>
      </c>
      <c r="HS28" s="157">
        <v>0</v>
      </c>
      <c r="HT28" s="157">
        <v>0</v>
      </c>
      <c r="HU28" s="158">
        <f t="shared" si="29"/>
        <v>1</v>
      </c>
      <c r="HV28" s="162">
        <f t="shared" si="30"/>
        <v>0</v>
      </c>
      <c r="HX28" s="157" t="s">
        <v>43</v>
      </c>
      <c r="HY28" s="157">
        <v>49</v>
      </c>
      <c r="HZ28" s="157">
        <v>49</v>
      </c>
      <c r="IA28" s="157">
        <v>0</v>
      </c>
      <c r="IB28" s="157">
        <v>0</v>
      </c>
      <c r="IC28" s="158">
        <f t="shared" si="31"/>
        <v>1</v>
      </c>
      <c r="ID28" s="162">
        <f t="shared" si="32"/>
        <v>0</v>
      </c>
      <c r="IF28" s="157" t="s">
        <v>43</v>
      </c>
      <c r="IG28" s="157">
        <v>49</v>
      </c>
      <c r="IH28" s="157">
        <v>49</v>
      </c>
      <c r="II28" s="157">
        <v>0</v>
      </c>
      <c r="IJ28" s="157">
        <v>0</v>
      </c>
      <c r="IK28" s="158">
        <f t="shared" si="33"/>
        <v>1</v>
      </c>
      <c r="IL28" s="162">
        <f t="shared" si="34"/>
        <v>0</v>
      </c>
      <c r="IN28" s="157" t="s">
        <v>43</v>
      </c>
      <c r="IO28" s="157">
        <v>49</v>
      </c>
      <c r="IP28" s="157">
        <v>49</v>
      </c>
      <c r="IQ28" s="157">
        <v>0</v>
      </c>
      <c r="IR28" s="157">
        <v>0</v>
      </c>
      <c r="IS28" s="158">
        <f t="shared" si="35"/>
        <v>1</v>
      </c>
      <c r="IT28" s="162">
        <f t="shared" si="36"/>
        <v>0</v>
      </c>
      <c r="IV28" s="157" t="s">
        <v>43</v>
      </c>
      <c r="IW28" s="157">
        <v>49</v>
      </c>
      <c r="IX28" s="157">
        <v>49</v>
      </c>
      <c r="IY28" s="157">
        <v>0</v>
      </c>
      <c r="IZ28" s="157">
        <v>0</v>
      </c>
      <c r="JA28" s="158">
        <f t="shared" si="37"/>
        <v>1</v>
      </c>
      <c r="JB28" s="162">
        <f t="shared" si="38"/>
        <v>0</v>
      </c>
      <c r="JD28" s="157" t="s">
        <v>43</v>
      </c>
      <c r="JE28" s="157">
        <v>49</v>
      </c>
      <c r="JF28" s="157">
        <v>49</v>
      </c>
      <c r="JG28" s="157">
        <v>0</v>
      </c>
      <c r="JH28" s="157">
        <v>0</v>
      </c>
      <c r="JI28" s="158">
        <f t="shared" si="39"/>
        <v>1</v>
      </c>
      <c r="JJ28" s="162">
        <f t="shared" si="40"/>
        <v>0</v>
      </c>
      <c r="JL28" s="157" t="s">
        <v>43</v>
      </c>
      <c r="JM28" s="157">
        <v>49</v>
      </c>
      <c r="JN28" s="157">
        <v>49</v>
      </c>
      <c r="JO28" s="157">
        <v>0</v>
      </c>
      <c r="JP28" s="157">
        <v>0</v>
      </c>
      <c r="JQ28" s="158">
        <f t="shared" si="41"/>
        <v>1</v>
      </c>
      <c r="JR28" s="162">
        <f t="shared" si="42"/>
        <v>0</v>
      </c>
      <c r="JT28" s="157" t="s">
        <v>43</v>
      </c>
      <c r="JU28" s="157">
        <v>49</v>
      </c>
      <c r="JV28" s="157">
        <v>49</v>
      </c>
      <c r="JW28" s="157">
        <v>0</v>
      </c>
      <c r="JX28" s="157">
        <v>0</v>
      </c>
      <c r="JY28" s="158">
        <f t="shared" si="43"/>
        <v>1</v>
      </c>
      <c r="JZ28" s="162">
        <f t="shared" si="44"/>
        <v>0</v>
      </c>
      <c r="KB28" s="157" t="s">
        <v>43</v>
      </c>
      <c r="KC28" s="157">
        <v>49</v>
      </c>
      <c r="KD28" s="157">
        <v>49</v>
      </c>
      <c r="KE28" s="157">
        <v>0</v>
      </c>
      <c r="KF28" s="157">
        <v>0</v>
      </c>
      <c r="KG28" s="158">
        <f t="shared" si="45"/>
        <v>1</v>
      </c>
      <c r="KH28" s="162">
        <f t="shared" si="46"/>
        <v>0</v>
      </c>
      <c r="KJ28" s="157" t="s">
        <v>43</v>
      </c>
      <c r="KK28" s="157">
        <v>49</v>
      </c>
      <c r="KL28" s="157">
        <v>49</v>
      </c>
      <c r="KM28" s="157">
        <v>0</v>
      </c>
      <c r="KN28" s="157">
        <v>0</v>
      </c>
      <c r="KO28" s="158">
        <f t="shared" si="47"/>
        <v>1</v>
      </c>
      <c r="KP28" s="162">
        <f t="shared" si="48"/>
        <v>0</v>
      </c>
      <c r="KR28" s="157" t="s">
        <v>43</v>
      </c>
      <c r="KS28" s="157">
        <v>49</v>
      </c>
      <c r="KT28" s="157">
        <v>49</v>
      </c>
      <c r="KU28" s="157">
        <v>0</v>
      </c>
      <c r="KV28" s="157">
        <v>0</v>
      </c>
      <c r="KW28" s="158">
        <f t="shared" si="49"/>
        <v>1</v>
      </c>
      <c r="KX28" s="162">
        <f t="shared" si="50"/>
        <v>0</v>
      </c>
      <c r="KZ28" s="157" t="s">
        <v>43</v>
      </c>
      <c r="LA28" s="157">
        <v>49</v>
      </c>
      <c r="LB28" s="157">
        <v>49</v>
      </c>
      <c r="LC28" s="157">
        <v>0</v>
      </c>
      <c r="LD28" s="157">
        <v>0</v>
      </c>
      <c r="LE28" s="158">
        <f t="shared" si="51"/>
        <v>1</v>
      </c>
      <c r="LF28" s="162">
        <f t="shared" si="52"/>
        <v>0</v>
      </c>
      <c r="LH28" s="157" t="s">
        <v>43</v>
      </c>
      <c r="LI28" s="157">
        <v>49</v>
      </c>
      <c r="LJ28" s="157">
        <v>49</v>
      </c>
      <c r="LK28" s="157">
        <v>0</v>
      </c>
      <c r="LL28" s="157">
        <v>0</v>
      </c>
      <c r="LM28" s="158">
        <f t="shared" si="53"/>
        <v>1</v>
      </c>
      <c r="LN28" s="162">
        <f t="shared" si="54"/>
        <v>0</v>
      </c>
      <c r="LP28" s="157" t="s">
        <v>43</v>
      </c>
      <c r="LQ28" s="157">
        <v>49</v>
      </c>
      <c r="LR28" s="157">
        <v>49</v>
      </c>
      <c r="LS28" s="157">
        <v>0</v>
      </c>
      <c r="LT28" s="157">
        <v>0</v>
      </c>
      <c r="LU28" s="158">
        <f t="shared" si="55"/>
        <v>1</v>
      </c>
      <c r="LV28" s="162">
        <f t="shared" si="56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57"/>
        <v>1</v>
      </c>
      <c r="MD28" s="162">
        <f t="shared" si="58"/>
        <v>0</v>
      </c>
      <c r="MN28" s="157" t="s">
        <v>43</v>
      </c>
      <c r="MO28" s="157">
        <v>49</v>
      </c>
      <c r="MP28" s="157">
        <v>49</v>
      </c>
      <c r="MQ28" s="157">
        <v>0</v>
      </c>
      <c r="MR28" s="157">
        <v>0</v>
      </c>
      <c r="MS28" s="158">
        <f t="shared" si="59"/>
        <v>1</v>
      </c>
      <c r="MT28" s="162">
        <f t="shared" si="60"/>
        <v>0</v>
      </c>
      <c r="MV28" s="157" t="s">
        <v>43</v>
      </c>
      <c r="MW28" s="157">
        <v>49</v>
      </c>
      <c r="MX28" s="157">
        <v>49</v>
      </c>
      <c r="MY28" s="157">
        <v>0</v>
      </c>
      <c r="MZ28" s="157">
        <v>0</v>
      </c>
      <c r="NA28" s="158">
        <f t="shared" si="61"/>
        <v>1</v>
      </c>
      <c r="NB28" s="162">
        <f t="shared" si="62"/>
        <v>0</v>
      </c>
      <c r="ND28" s="157" t="s">
        <v>43</v>
      </c>
      <c r="NE28" s="157">
        <v>49</v>
      </c>
      <c r="NF28" s="157">
        <v>0</v>
      </c>
      <c r="NG28" s="157">
        <v>0</v>
      </c>
      <c r="NH28" s="157">
        <v>49</v>
      </c>
      <c r="NI28" s="158">
        <v>0</v>
      </c>
      <c r="NJ28" s="162"/>
    </row>
    <row r="29" spans="1:374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f t="shared" si="66"/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f t="shared" si="63"/>
        <v>1</v>
      </c>
      <c r="N29" s="108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108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108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108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108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108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108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f t="shared" si="7"/>
        <v>1</v>
      </c>
      <c r="BR29" s="108">
        <f t="shared" si="8"/>
        <v>0</v>
      </c>
      <c r="BT29" s="157" t="s">
        <v>44</v>
      </c>
      <c r="BU29" s="157">
        <v>4</v>
      </c>
      <c r="BV29" s="157">
        <v>4</v>
      </c>
      <c r="BW29" s="157">
        <v>0</v>
      </c>
      <c r="BX29" s="157">
        <v>0</v>
      </c>
      <c r="BY29" s="158">
        <v>1</v>
      </c>
      <c r="BZ29" s="158">
        <v>0</v>
      </c>
      <c r="CA29" s="156"/>
      <c r="CB29" s="156" t="s">
        <v>44</v>
      </c>
      <c r="CC29" s="156">
        <v>4</v>
      </c>
      <c r="CD29" s="156">
        <v>4</v>
      </c>
      <c r="CE29" s="156">
        <v>0</v>
      </c>
      <c r="CF29" s="156">
        <v>0</v>
      </c>
      <c r="CG29" s="162">
        <v>1</v>
      </c>
      <c r="CH29" s="158">
        <v>0</v>
      </c>
      <c r="CI29" s="157"/>
      <c r="CJ29" s="156" t="s">
        <v>44</v>
      </c>
      <c r="CK29" s="156">
        <v>4</v>
      </c>
      <c r="CL29" s="156">
        <v>4</v>
      </c>
      <c r="CM29" s="156">
        <v>0</v>
      </c>
      <c r="CN29" s="156">
        <v>0</v>
      </c>
      <c r="CO29" s="162">
        <v>1</v>
      </c>
      <c r="CP29" s="162">
        <f t="shared" si="9"/>
        <v>0</v>
      </c>
      <c r="CQ29" s="156"/>
      <c r="CR29" s="156" t="s">
        <v>44</v>
      </c>
      <c r="CS29" s="156">
        <v>4</v>
      </c>
      <c r="CT29" s="156">
        <v>4</v>
      </c>
      <c r="CU29" s="156">
        <v>0</v>
      </c>
      <c r="CV29" s="156">
        <v>0</v>
      </c>
      <c r="CW29" s="162">
        <v>1</v>
      </c>
      <c r="CX29" s="158">
        <f t="shared" si="10"/>
        <v>0</v>
      </c>
      <c r="CY29" s="157"/>
      <c r="CZ29" s="156" t="s">
        <v>44</v>
      </c>
      <c r="DA29" s="156">
        <v>4</v>
      </c>
      <c r="DB29" s="156">
        <v>4</v>
      </c>
      <c r="DC29" s="156">
        <v>0</v>
      </c>
      <c r="DD29" s="156">
        <v>0</v>
      </c>
      <c r="DE29" s="162">
        <v>1</v>
      </c>
      <c r="DF29" s="158">
        <f t="shared" si="11"/>
        <v>0</v>
      </c>
      <c r="DG29" s="157"/>
      <c r="DH29" s="156" t="s">
        <v>44</v>
      </c>
      <c r="DI29" s="156">
        <v>4</v>
      </c>
      <c r="DJ29" s="156">
        <v>4</v>
      </c>
      <c r="DK29" s="156">
        <v>0</v>
      </c>
      <c r="DL29" s="156">
        <v>0</v>
      </c>
      <c r="DM29" s="162">
        <v>1</v>
      </c>
      <c r="DN29" s="158">
        <f t="shared" si="12"/>
        <v>0</v>
      </c>
      <c r="DO29" s="157"/>
      <c r="DP29" s="156" t="s">
        <v>44</v>
      </c>
      <c r="DQ29" s="156">
        <v>4</v>
      </c>
      <c r="DR29" s="156">
        <v>4</v>
      </c>
      <c r="DS29" s="156">
        <v>0</v>
      </c>
      <c r="DT29" s="156">
        <v>0</v>
      </c>
      <c r="DU29" s="162">
        <v>1</v>
      </c>
      <c r="DV29" s="162">
        <f t="shared" si="13"/>
        <v>0</v>
      </c>
      <c r="DW29" s="156"/>
      <c r="DX29" s="156" t="s">
        <v>44</v>
      </c>
      <c r="DY29" s="156">
        <v>4</v>
      </c>
      <c r="DZ29" s="156">
        <v>4</v>
      </c>
      <c r="EA29" s="156">
        <v>0</v>
      </c>
      <c r="EB29" s="156">
        <v>0</v>
      </c>
      <c r="EC29" s="162">
        <v>1</v>
      </c>
      <c r="ED29" s="162">
        <f t="shared" si="14"/>
        <v>0</v>
      </c>
      <c r="EE29" s="156"/>
      <c r="EF29" s="156" t="s">
        <v>44</v>
      </c>
      <c r="EG29" s="156">
        <v>4</v>
      </c>
      <c r="EH29" s="156">
        <v>4</v>
      </c>
      <c r="EI29" s="156">
        <v>0</v>
      </c>
      <c r="EJ29" s="156">
        <v>0</v>
      </c>
      <c r="EK29" s="162">
        <v>1</v>
      </c>
      <c r="EL29" s="162">
        <f t="shared" si="15"/>
        <v>0</v>
      </c>
      <c r="EM29" s="156"/>
      <c r="EN29" s="156" t="s">
        <v>44</v>
      </c>
      <c r="EO29" s="156">
        <v>4</v>
      </c>
      <c r="EP29" s="156">
        <v>4</v>
      </c>
      <c r="EQ29" s="156">
        <v>0</v>
      </c>
      <c r="ER29" s="156">
        <v>0</v>
      </c>
      <c r="ES29" s="162">
        <v>1</v>
      </c>
      <c r="ET29" s="162">
        <f t="shared" si="16"/>
        <v>0</v>
      </c>
      <c r="EU29" s="156"/>
      <c r="EV29" s="156"/>
      <c r="EW29" s="156"/>
      <c r="EX29" s="156"/>
      <c r="EY29" s="156"/>
      <c r="EZ29" s="156"/>
      <c r="FA29" s="156"/>
      <c r="FB29" s="156"/>
      <c r="FC29" s="162"/>
      <c r="FD29" s="156"/>
      <c r="FE29" s="156"/>
      <c r="FF29" s="156"/>
      <c r="FG29" s="156"/>
      <c r="FH29" s="156"/>
      <c r="FI29" s="156"/>
      <c r="FJ29" s="162"/>
      <c r="FK29" s="156"/>
      <c r="FL29" s="156"/>
      <c r="FM29" s="156"/>
      <c r="FN29" s="156"/>
      <c r="FO29" s="156"/>
      <c r="FP29" s="156"/>
      <c r="FQ29" s="156"/>
      <c r="FR29" s="156"/>
      <c r="FS29" s="156"/>
      <c r="FT29" s="157" t="s">
        <v>44</v>
      </c>
      <c r="FU29" s="157">
        <v>4</v>
      </c>
      <c r="FV29" s="157">
        <v>4</v>
      </c>
      <c r="FW29" s="157">
        <v>0</v>
      </c>
      <c r="FX29" s="157">
        <v>0</v>
      </c>
      <c r="FY29" s="158">
        <f t="shared" si="17"/>
        <v>1</v>
      </c>
      <c r="FZ29" s="162">
        <f t="shared" si="18"/>
        <v>0</v>
      </c>
      <c r="GA29" s="156"/>
      <c r="GB29" s="157" t="s">
        <v>44</v>
      </c>
      <c r="GC29" s="157">
        <v>4</v>
      </c>
      <c r="GD29" s="157">
        <v>4</v>
      </c>
      <c r="GE29" s="157">
        <v>0</v>
      </c>
      <c r="GF29" s="157">
        <v>0</v>
      </c>
      <c r="GG29" s="158">
        <f t="shared" si="19"/>
        <v>1</v>
      </c>
      <c r="GH29" s="162">
        <f t="shared" si="20"/>
        <v>0</v>
      </c>
      <c r="GI29" s="156"/>
      <c r="GJ29" s="157" t="s">
        <v>44</v>
      </c>
      <c r="GK29" s="157">
        <v>4</v>
      </c>
      <c r="GL29" s="157">
        <v>4</v>
      </c>
      <c r="GM29" s="157">
        <v>0</v>
      </c>
      <c r="GN29" s="157">
        <v>0</v>
      </c>
      <c r="GO29" s="158">
        <f t="shared" si="21"/>
        <v>1</v>
      </c>
      <c r="GP29" s="162">
        <f t="shared" si="22"/>
        <v>0</v>
      </c>
      <c r="GQ29" s="156"/>
      <c r="GR29" s="157" t="s">
        <v>44</v>
      </c>
      <c r="GS29" s="157">
        <v>4</v>
      </c>
      <c r="GT29" s="157">
        <v>4</v>
      </c>
      <c r="GU29" s="157">
        <v>0</v>
      </c>
      <c r="GV29" s="157">
        <v>0</v>
      </c>
      <c r="GW29" s="158">
        <f t="shared" si="23"/>
        <v>1</v>
      </c>
      <c r="GX29" s="162">
        <f t="shared" si="24"/>
        <v>0</v>
      </c>
      <c r="GY29" s="156"/>
      <c r="GZ29" s="157" t="s">
        <v>44</v>
      </c>
      <c r="HA29" s="157">
        <v>4</v>
      </c>
      <c r="HB29" s="157">
        <v>4</v>
      </c>
      <c r="HC29" s="157">
        <v>0</v>
      </c>
      <c r="HD29" s="157">
        <v>0</v>
      </c>
      <c r="HE29" s="158">
        <f t="shared" si="25"/>
        <v>1</v>
      </c>
      <c r="HF29" s="162">
        <f t="shared" si="26"/>
        <v>0</v>
      </c>
      <c r="HH29" s="157" t="s">
        <v>44</v>
      </c>
      <c r="HI29" s="157">
        <v>4</v>
      </c>
      <c r="HJ29" s="157">
        <v>4</v>
      </c>
      <c r="HK29" s="157">
        <v>0</v>
      </c>
      <c r="HL29" s="157">
        <v>0</v>
      </c>
      <c r="HM29" s="158">
        <f t="shared" si="27"/>
        <v>1</v>
      </c>
      <c r="HN29" s="162">
        <f t="shared" si="28"/>
        <v>0</v>
      </c>
      <c r="HP29" s="157" t="s">
        <v>44</v>
      </c>
      <c r="HQ29" s="157">
        <v>4</v>
      </c>
      <c r="HR29" s="157">
        <v>4</v>
      </c>
      <c r="HS29" s="157">
        <v>0</v>
      </c>
      <c r="HT29" s="157">
        <v>0</v>
      </c>
      <c r="HU29" s="158">
        <f t="shared" si="29"/>
        <v>1</v>
      </c>
      <c r="HV29" s="162">
        <f t="shared" si="30"/>
        <v>0</v>
      </c>
      <c r="HX29" s="157" t="s">
        <v>44</v>
      </c>
      <c r="HY29" s="157">
        <v>4</v>
      </c>
      <c r="HZ29" s="157">
        <v>4</v>
      </c>
      <c r="IA29" s="157">
        <v>0</v>
      </c>
      <c r="IB29" s="157">
        <v>0</v>
      </c>
      <c r="IC29" s="158">
        <f t="shared" si="31"/>
        <v>1</v>
      </c>
      <c r="ID29" s="162">
        <f t="shared" si="32"/>
        <v>0</v>
      </c>
      <c r="IF29" s="157" t="s">
        <v>44</v>
      </c>
      <c r="IG29" s="157">
        <v>4</v>
      </c>
      <c r="IH29" s="157">
        <v>4</v>
      </c>
      <c r="II29" s="157">
        <v>0</v>
      </c>
      <c r="IJ29" s="157">
        <v>0</v>
      </c>
      <c r="IK29" s="158">
        <f t="shared" si="33"/>
        <v>1</v>
      </c>
      <c r="IL29" s="162">
        <f t="shared" si="34"/>
        <v>0</v>
      </c>
      <c r="IN29" s="157" t="s">
        <v>44</v>
      </c>
      <c r="IO29" s="157">
        <v>4</v>
      </c>
      <c r="IP29" s="157">
        <v>4</v>
      </c>
      <c r="IQ29" s="157">
        <v>0</v>
      </c>
      <c r="IR29" s="157">
        <v>0</v>
      </c>
      <c r="IS29" s="158">
        <f t="shared" si="35"/>
        <v>1</v>
      </c>
      <c r="IT29" s="162">
        <f t="shared" si="36"/>
        <v>0</v>
      </c>
      <c r="IV29" s="157" t="s">
        <v>44</v>
      </c>
      <c r="IW29" s="157">
        <v>4</v>
      </c>
      <c r="IX29" s="157">
        <v>4</v>
      </c>
      <c r="IY29" s="157">
        <v>0</v>
      </c>
      <c r="IZ29" s="157">
        <v>0</v>
      </c>
      <c r="JA29" s="158">
        <f t="shared" si="37"/>
        <v>1</v>
      </c>
      <c r="JB29" s="162">
        <f t="shared" si="38"/>
        <v>0</v>
      </c>
      <c r="JD29" s="157" t="s">
        <v>44</v>
      </c>
      <c r="JE29" s="157">
        <v>4</v>
      </c>
      <c r="JF29" s="157">
        <v>4</v>
      </c>
      <c r="JG29" s="157">
        <v>0</v>
      </c>
      <c r="JH29" s="157">
        <v>0</v>
      </c>
      <c r="JI29" s="158">
        <f t="shared" si="39"/>
        <v>1</v>
      </c>
      <c r="JJ29" s="162">
        <f t="shared" si="40"/>
        <v>0</v>
      </c>
      <c r="JL29" s="157" t="s">
        <v>44</v>
      </c>
      <c r="JM29" s="157">
        <v>4</v>
      </c>
      <c r="JN29" s="157">
        <v>4</v>
      </c>
      <c r="JO29" s="157">
        <v>0</v>
      </c>
      <c r="JP29" s="157">
        <v>0</v>
      </c>
      <c r="JQ29" s="158">
        <f t="shared" si="41"/>
        <v>1</v>
      </c>
      <c r="JR29" s="162">
        <f t="shared" si="42"/>
        <v>0</v>
      </c>
      <c r="JT29" s="157" t="s">
        <v>44</v>
      </c>
      <c r="JU29" s="157">
        <v>4</v>
      </c>
      <c r="JV29" s="157">
        <v>4</v>
      </c>
      <c r="JW29" s="157">
        <v>0</v>
      </c>
      <c r="JX29" s="157">
        <v>0</v>
      </c>
      <c r="JY29" s="158">
        <f t="shared" si="43"/>
        <v>1</v>
      </c>
      <c r="JZ29" s="162">
        <f t="shared" si="44"/>
        <v>0</v>
      </c>
      <c r="KB29" s="157" t="s">
        <v>44</v>
      </c>
      <c r="KC29" s="157">
        <v>4</v>
      </c>
      <c r="KD29" s="157">
        <v>4</v>
      </c>
      <c r="KE29" s="157">
        <v>0</v>
      </c>
      <c r="KF29" s="157">
        <v>0</v>
      </c>
      <c r="KG29" s="158">
        <f t="shared" si="45"/>
        <v>1</v>
      </c>
      <c r="KH29" s="162">
        <f t="shared" si="46"/>
        <v>0</v>
      </c>
      <c r="KJ29" s="157" t="s">
        <v>44</v>
      </c>
      <c r="KK29" s="157">
        <v>4</v>
      </c>
      <c r="KL29" s="157">
        <v>4</v>
      </c>
      <c r="KM29" s="157">
        <v>0</v>
      </c>
      <c r="KN29" s="157">
        <v>0</v>
      </c>
      <c r="KO29" s="158">
        <f t="shared" si="47"/>
        <v>1</v>
      </c>
      <c r="KP29" s="162">
        <f t="shared" si="48"/>
        <v>0</v>
      </c>
      <c r="KR29" s="157" t="s">
        <v>44</v>
      </c>
      <c r="KS29" s="157">
        <v>4</v>
      </c>
      <c r="KT29" s="157">
        <v>4</v>
      </c>
      <c r="KU29" s="157">
        <v>0</v>
      </c>
      <c r="KV29" s="157">
        <v>0</v>
      </c>
      <c r="KW29" s="158">
        <f t="shared" si="49"/>
        <v>1</v>
      </c>
      <c r="KX29" s="162">
        <f t="shared" si="50"/>
        <v>0</v>
      </c>
      <c r="KZ29" s="157" t="s">
        <v>44</v>
      </c>
      <c r="LA29" s="157">
        <v>4</v>
      </c>
      <c r="LB29" s="157">
        <v>4</v>
      </c>
      <c r="LC29" s="157">
        <v>0</v>
      </c>
      <c r="LD29" s="157">
        <v>0</v>
      </c>
      <c r="LE29" s="158">
        <f t="shared" si="51"/>
        <v>1</v>
      </c>
      <c r="LF29" s="162">
        <f t="shared" si="52"/>
        <v>0</v>
      </c>
      <c r="LH29" s="157" t="s">
        <v>44</v>
      </c>
      <c r="LI29" s="157">
        <v>4</v>
      </c>
      <c r="LJ29" s="157">
        <v>4</v>
      </c>
      <c r="LK29" s="157">
        <v>0</v>
      </c>
      <c r="LL29" s="157">
        <v>0</v>
      </c>
      <c r="LM29" s="158">
        <f t="shared" si="53"/>
        <v>1</v>
      </c>
      <c r="LN29" s="162">
        <f t="shared" si="54"/>
        <v>0</v>
      </c>
      <c r="LP29" s="157" t="s">
        <v>44</v>
      </c>
      <c r="LQ29" s="157">
        <v>4</v>
      </c>
      <c r="LR29" s="157">
        <v>4</v>
      </c>
      <c r="LS29" s="157">
        <v>0</v>
      </c>
      <c r="LT29" s="157">
        <v>0</v>
      </c>
      <c r="LU29" s="158">
        <f t="shared" si="55"/>
        <v>1</v>
      </c>
      <c r="LV29" s="162">
        <f t="shared" si="56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57"/>
        <v>1</v>
      </c>
      <c r="MD29" s="162">
        <f t="shared" si="58"/>
        <v>0</v>
      </c>
      <c r="MN29" s="157" t="s">
        <v>44</v>
      </c>
      <c r="MO29" s="157">
        <v>4</v>
      </c>
      <c r="MP29" s="157">
        <v>4</v>
      </c>
      <c r="MQ29" s="157">
        <v>0</v>
      </c>
      <c r="MR29" s="157">
        <v>0</v>
      </c>
      <c r="MS29" s="158">
        <f t="shared" si="59"/>
        <v>1</v>
      </c>
      <c r="MT29" s="162">
        <f t="shared" si="60"/>
        <v>0</v>
      </c>
      <c r="MV29" s="157" t="s">
        <v>44</v>
      </c>
      <c r="MW29" s="157">
        <v>4</v>
      </c>
      <c r="MX29" s="157">
        <v>4</v>
      </c>
      <c r="MY29" s="157">
        <v>0</v>
      </c>
      <c r="MZ29" s="157">
        <v>0</v>
      </c>
      <c r="NA29" s="158">
        <f t="shared" si="61"/>
        <v>1</v>
      </c>
      <c r="NB29" s="162">
        <f t="shared" si="62"/>
        <v>0</v>
      </c>
      <c r="ND29" s="157" t="s">
        <v>44</v>
      </c>
      <c r="NE29" s="157">
        <v>4</v>
      </c>
      <c r="NF29" s="157">
        <v>0</v>
      </c>
      <c r="NG29" s="157">
        <v>0</v>
      </c>
      <c r="NH29" s="157">
        <v>4</v>
      </c>
      <c r="NI29" s="158">
        <v>0</v>
      </c>
      <c r="NJ29" s="162"/>
    </row>
    <row r="30" spans="1:374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f t="shared" si="66"/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f t="shared" si="63"/>
        <v>1</v>
      </c>
      <c r="N30" s="108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108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108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108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108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108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108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7"/>
        <v>1</v>
      </c>
      <c r="BR30" s="108">
        <f t="shared" si="8"/>
        <v>0</v>
      </c>
      <c r="BT30" s="157" t="s">
        <v>45</v>
      </c>
      <c r="BU30" s="157">
        <v>52</v>
      </c>
      <c r="BV30" s="157">
        <v>52</v>
      </c>
      <c r="BW30" s="157">
        <v>0</v>
      </c>
      <c r="BX30" s="157">
        <v>0</v>
      </c>
      <c r="BY30" s="158">
        <v>1</v>
      </c>
      <c r="BZ30" s="158">
        <v>0</v>
      </c>
      <c r="CA30" s="156"/>
      <c r="CB30" s="156" t="s">
        <v>45</v>
      </c>
      <c r="CC30" s="156">
        <v>52</v>
      </c>
      <c r="CD30" s="156">
        <v>52</v>
      </c>
      <c r="CE30" s="156">
        <v>0</v>
      </c>
      <c r="CF30" s="156">
        <v>0</v>
      </c>
      <c r="CG30" s="162">
        <v>1</v>
      </c>
      <c r="CH30" s="158">
        <v>0</v>
      </c>
      <c r="CI30" s="157"/>
      <c r="CJ30" s="156" t="s">
        <v>45</v>
      </c>
      <c r="CK30" s="156">
        <v>52</v>
      </c>
      <c r="CL30" s="156">
        <v>52</v>
      </c>
      <c r="CM30" s="156">
        <v>0</v>
      </c>
      <c r="CN30" s="156">
        <v>0</v>
      </c>
      <c r="CO30" s="162">
        <v>1</v>
      </c>
      <c r="CP30" s="162">
        <f t="shared" si="9"/>
        <v>0</v>
      </c>
      <c r="CQ30" s="156"/>
      <c r="CR30" s="156" t="s">
        <v>45</v>
      </c>
      <c r="CS30" s="156">
        <v>52</v>
      </c>
      <c r="CT30" s="156">
        <v>52</v>
      </c>
      <c r="CU30" s="156">
        <v>0</v>
      </c>
      <c r="CV30" s="156">
        <v>0</v>
      </c>
      <c r="CW30" s="162">
        <v>1</v>
      </c>
      <c r="CX30" s="158">
        <f t="shared" si="10"/>
        <v>0</v>
      </c>
      <c r="CY30" s="157"/>
      <c r="CZ30" s="156" t="s">
        <v>45</v>
      </c>
      <c r="DA30" s="156">
        <v>52</v>
      </c>
      <c r="DB30" s="156">
        <v>52</v>
      </c>
      <c r="DC30" s="156">
        <v>0</v>
      </c>
      <c r="DD30" s="156">
        <v>0</v>
      </c>
      <c r="DE30" s="162">
        <v>1</v>
      </c>
      <c r="DF30" s="158">
        <f t="shared" si="11"/>
        <v>0</v>
      </c>
      <c r="DG30" s="157"/>
      <c r="DH30" s="156" t="s">
        <v>45</v>
      </c>
      <c r="DI30" s="156">
        <v>52</v>
      </c>
      <c r="DJ30" s="156">
        <v>52</v>
      </c>
      <c r="DK30" s="156">
        <v>0</v>
      </c>
      <c r="DL30" s="156">
        <v>0</v>
      </c>
      <c r="DM30" s="162">
        <v>1</v>
      </c>
      <c r="DN30" s="158">
        <f t="shared" si="12"/>
        <v>0</v>
      </c>
      <c r="DO30" s="157"/>
      <c r="DP30" s="156" t="s">
        <v>45</v>
      </c>
      <c r="DQ30" s="156">
        <v>52</v>
      </c>
      <c r="DR30" s="156">
        <v>52</v>
      </c>
      <c r="DS30" s="156">
        <v>0</v>
      </c>
      <c r="DT30" s="156">
        <v>0</v>
      </c>
      <c r="DU30" s="162">
        <v>1</v>
      </c>
      <c r="DV30" s="162">
        <f t="shared" si="13"/>
        <v>0</v>
      </c>
      <c r="DW30" s="156"/>
      <c r="DX30" s="156" t="s">
        <v>45</v>
      </c>
      <c r="DY30" s="156">
        <v>52</v>
      </c>
      <c r="DZ30" s="156">
        <v>52</v>
      </c>
      <c r="EA30" s="156">
        <v>0</v>
      </c>
      <c r="EB30" s="156">
        <v>0</v>
      </c>
      <c r="EC30" s="162">
        <v>1</v>
      </c>
      <c r="ED30" s="162">
        <f t="shared" si="14"/>
        <v>0</v>
      </c>
      <c r="EE30" s="156"/>
      <c r="EF30" s="156" t="s">
        <v>45</v>
      </c>
      <c r="EG30" s="156">
        <v>52</v>
      </c>
      <c r="EH30" s="156">
        <v>52</v>
      </c>
      <c r="EI30" s="156">
        <v>0</v>
      </c>
      <c r="EJ30" s="156">
        <v>0</v>
      </c>
      <c r="EK30" s="162">
        <v>1</v>
      </c>
      <c r="EL30" s="162">
        <f t="shared" si="15"/>
        <v>0</v>
      </c>
      <c r="EM30" s="156"/>
      <c r="EN30" s="156" t="s">
        <v>45</v>
      </c>
      <c r="EO30" s="156">
        <v>52</v>
      </c>
      <c r="EP30" s="156">
        <v>52</v>
      </c>
      <c r="EQ30" s="156">
        <v>0</v>
      </c>
      <c r="ER30" s="156">
        <v>0</v>
      </c>
      <c r="ES30" s="162">
        <v>1</v>
      </c>
      <c r="ET30" s="162">
        <f t="shared" si="16"/>
        <v>0</v>
      </c>
      <c r="EU30" s="156"/>
      <c r="EV30" s="156"/>
      <c r="EW30" s="156"/>
      <c r="EX30" s="156"/>
      <c r="EY30" s="156"/>
      <c r="EZ30" s="156"/>
      <c r="FA30" s="156"/>
      <c r="FB30" s="156"/>
      <c r="FC30" s="162"/>
      <c r="FD30" s="156"/>
      <c r="FE30" s="156"/>
      <c r="FF30" s="156"/>
      <c r="FG30" s="156"/>
      <c r="FH30" s="156"/>
      <c r="FI30" s="156"/>
      <c r="FJ30" s="162"/>
      <c r="FK30" s="156"/>
      <c r="FL30" s="156"/>
      <c r="FM30" s="156"/>
      <c r="FN30" s="156"/>
      <c r="FO30" s="156"/>
      <c r="FP30" s="156"/>
      <c r="FQ30" s="156"/>
      <c r="FR30" s="156"/>
      <c r="FS30" s="156"/>
      <c r="FT30" s="157" t="s">
        <v>45</v>
      </c>
      <c r="FU30" s="157">
        <v>52</v>
      </c>
      <c r="FV30" s="157">
        <v>52</v>
      </c>
      <c r="FW30" s="157">
        <v>0</v>
      </c>
      <c r="FX30" s="157">
        <v>0</v>
      </c>
      <c r="FY30" s="158">
        <f t="shared" si="17"/>
        <v>1</v>
      </c>
      <c r="FZ30" s="162">
        <f t="shared" si="18"/>
        <v>0</v>
      </c>
      <c r="GA30" s="156"/>
      <c r="GB30" s="157" t="s">
        <v>45</v>
      </c>
      <c r="GC30" s="157">
        <v>52</v>
      </c>
      <c r="GD30" s="157">
        <v>52</v>
      </c>
      <c r="GE30" s="157">
        <v>0</v>
      </c>
      <c r="GF30" s="157">
        <v>0</v>
      </c>
      <c r="GG30" s="158">
        <f t="shared" si="19"/>
        <v>1</v>
      </c>
      <c r="GH30" s="162">
        <f t="shared" si="20"/>
        <v>0</v>
      </c>
      <c r="GI30" s="156"/>
      <c r="GJ30" s="157" t="s">
        <v>45</v>
      </c>
      <c r="GK30" s="157">
        <v>52</v>
      </c>
      <c r="GL30" s="157">
        <v>52</v>
      </c>
      <c r="GM30" s="157">
        <v>0</v>
      </c>
      <c r="GN30" s="157">
        <v>0</v>
      </c>
      <c r="GO30" s="158">
        <f t="shared" si="21"/>
        <v>1</v>
      </c>
      <c r="GP30" s="162">
        <f t="shared" si="22"/>
        <v>0</v>
      </c>
      <c r="GQ30" s="156"/>
      <c r="GR30" s="157" t="s">
        <v>45</v>
      </c>
      <c r="GS30" s="157">
        <v>52</v>
      </c>
      <c r="GT30" s="157">
        <v>52</v>
      </c>
      <c r="GU30" s="157">
        <v>0</v>
      </c>
      <c r="GV30" s="157">
        <v>0</v>
      </c>
      <c r="GW30" s="158">
        <f t="shared" si="23"/>
        <v>1</v>
      </c>
      <c r="GX30" s="162">
        <f t="shared" si="24"/>
        <v>0</v>
      </c>
      <c r="GY30" s="156"/>
      <c r="GZ30" s="157" t="s">
        <v>45</v>
      </c>
      <c r="HA30" s="157">
        <v>52</v>
      </c>
      <c r="HB30" s="157">
        <v>52</v>
      </c>
      <c r="HC30" s="157">
        <v>0</v>
      </c>
      <c r="HD30" s="157">
        <v>0</v>
      </c>
      <c r="HE30" s="158">
        <f t="shared" si="25"/>
        <v>1</v>
      </c>
      <c r="HF30" s="162">
        <f t="shared" si="26"/>
        <v>0</v>
      </c>
      <c r="HH30" s="157" t="s">
        <v>45</v>
      </c>
      <c r="HI30" s="157">
        <v>52</v>
      </c>
      <c r="HJ30" s="157">
        <v>52</v>
      </c>
      <c r="HK30" s="157">
        <v>0</v>
      </c>
      <c r="HL30" s="157">
        <v>0</v>
      </c>
      <c r="HM30" s="158">
        <f t="shared" si="27"/>
        <v>1</v>
      </c>
      <c r="HN30" s="162">
        <f t="shared" si="28"/>
        <v>0</v>
      </c>
      <c r="HP30" s="157" t="s">
        <v>45</v>
      </c>
      <c r="HQ30" s="157">
        <v>52</v>
      </c>
      <c r="HR30" s="157">
        <v>52</v>
      </c>
      <c r="HS30" s="157">
        <v>0</v>
      </c>
      <c r="HT30" s="157">
        <v>0</v>
      </c>
      <c r="HU30" s="158">
        <f t="shared" si="29"/>
        <v>1</v>
      </c>
      <c r="HV30" s="162">
        <f t="shared" si="30"/>
        <v>0</v>
      </c>
      <c r="HX30" s="157" t="s">
        <v>45</v>
      </c>
      <c r="HY30" s="157">
        <v>52</v>
      </c>
      <c r="HZ30" s="157">
        <v>52</v>
      </c>
      <c r="IA30" s="157">
        <v>0</v>
      </c>
      <c r="IB30" s="157">
        <v>0</v>
      </c>
      <c r="IC30" s="158">
        <f t="shared" si="31"/>
        <v>1</v>
      </c>
      <c r="ID30" s="162">
        <f t="shared" si="32"/>
        <v>0</v>
      </c>
      <c r="IF30" s="157" t="s">
        <v>45</v>
      </c>
      <c r="IG30" s="157">
        <v>52</v>
      </c>
      <c r="IH30" s="157">
        <v>52</v>
      </c>
      <c r="II30" s="157">
        <v>0</v>
      </c>
      <c r="IJ30" s="157">
        <v>0</v>
      </c>
      <c r="IK30" s="158">
        <f t="shared" si="33"/>
        <v>1</v>
      </c>
      <c r="IL30" s="162">
        <f t="shared" si="34"/>
        <v>0</v>
      </c>
      <c r="IN30" s="157" t="s">
        <v>45</v>
      </c>
      <c r="IO30" s="157">
        <v>52</v>
      </c>
      <c r="IP30" s="157">
        <v>52</v>
      </c>
      <c r="IQ30" s="157">
        <v>0</v>
      </c>
      <c r="IR30" s="157">
        <v>0</v>
      </c>
      <c r="IS30" s="158">
        <f t="shared" si="35"/>
        <v>1</v>
      </c>
      <c r="IT30" s="162">
        <f t="shared" si="36"/>
        <v>0</v>
      </c>
      <c r="IV30" s="157" t="s">
        <v>45</v>
      </c>
      <c r="IW30" s="157">
        <v>52</v>
      </c>
      <c r="IX30" s="157">
        <v>52</v>
      </c>
      <c r="IY30" s="157">
        <v>0</v>
      </c>
      <c r="IZ30" s="157">
        <v>0</v>
      </c>
      <c r="JA30" s="158">
        <f t="shared" si="37"/>
        <v>1</v>
      </c>
      <c r="JB30" s="162">
        <f t="shared" si="38"/>
        <v>0</v>
      </c>
      <c r="JD30" s="157" t="s">
        <v>45</v>
      </c>
      <c r="JE30" s="157">
        <v>52</v>
      </c>
      <c r="JF30" s="157">
        <v>52</v>
      </c>
      <c r="JG30" s="157">
        <v>0</v>
      </c>
      <c r="JH30" s="157">
        <v>0</v>
      </c>
      <c r="JI30" s="158">
        <f t="shared" si="39"/>
        <v>1</v>
      </c>
      <c r="JJ30" s="162">
        <f t="shared" si="40"/>
        <v>0</v>
      </c>
      <c r="JL30" s="157" t="s">
        <v>45</v>
      </c>
      <c r="JM30" s="157">
        <v>52</v>
      </c>
      <c r="JN30" s="157">
        <v>52</v>
      </c>
      <c r="JO30" s="157">
        <v>0</v>
      </c>
      <c r="JP30" s="157">
        <v>0</v>
      </c>
      <c r="JQ30" s="158">
        <f t="shared" si="41"/>
        <v>1</v>
      </c>
      <c r="JR30" s="162">
        <f t="shared" si="42"/>
        <v>0</v>
      </c>
      <c r="JT30" s="157" t="s">
        <v>45</v>
      </c>
      <c r="JU30" s="157">
        <v>52</v>
      </c>
      <c r="JV30" s="157">
        <v>52</v>
      </c>
      <c r="JW30" s="157">
        <v>0</v>
      </c>
      <c r="JX30" s="157">
        <v>0</v>
      </c>
      <c r="JY30" s="158">
        <f t="shared" si="43"/>
        <v>1</v>
      </c>
      <c r="JZ30" s="162">
        <f t="shared" si="44"/>
        <v>0</v>
      </c>
      <c r="KB30" s="157" t="s">
        <v>45</v>
      </c>
      <c r="KC30" s="157">
        <v>52</v>
      </c>
      <c r="KD30" s="157">
        <v>52</v>
      </c>
      <c r="KE30" s="157">
        <v>0</v>
      </c>
      <c r="KF30" s="157">
        <v>0</v>
      </c>
      <c r="KG30" s="158">
        <f t="shared" si="45"/>
        <v>1</v>
      </c>
      <c r="KH30" s="162">
        <f t="shared" si="46"/>
        <v>0</v>
      </c>
      <c r="KJ30" s="157" t="s">
        <v>45</v>
      </c>
      <c r="KK30" s="157">
        <v>52</v>
      </c>
      <c r="KL30" s="157">
        <v>52</v>
      </c>
      <c r="KM30" s="157">
        <v>0</v>
      </c>
      <c r="KN30" s="157">
        <v>0</v>
      </c>
      <c r="KO30" s="158">
        <f t="shared" si="47"/>
        <v>1</v>
      </c>
      <c r="KP30" s="162">
        <f t="shared" si="48"/>
        <v>0</v>
      </c>
      <c r="KR30" s="157" t="s">
        <v>45</v>
      </c>
      <c r="KS30" s="157">
        <v>52</v>
      </c>
      <c r="KT30" s="157">
        <v>52</v>
      </c>
      <c r="KU30" s="157">
        <v>0</v>
      </c>
      <c r="KV30" s="157">
        <v>0</v>
      </c>
      <c r="KW30" s="158">
        <f t="shared" si="49"/>
        <v>1</v>
      </c>
      <c r="KX30" s="162">
        <f t="shared" si="50"/>
        <v>0</v>
      </c>
      <c r="KZ30" s="157" t="s">
        <v>45</v>
      </c>
      <c r="LA30" s="157">
        <v>52</v>
      </c>
      <c r="LB30" s="157">
        <v>52</v>
      </c>
      <c r="LC30" s="157">
        <v>0</v>
      </c>
      <c r="LD30" s="157">
        <v>0</v>
      </c>
      <c r="LE30" s="158">
        <f t="shared" si="51"/>
        <v>1</v>
      </c>
      <c r="LF30" s="162">
        <f t="shared" si="52"/>
        <v>0</v>
      </c>
      <c r="LH30" s="157" t="s">
        <v>45</v>
      </c>
      <c r="LI30" s="157">
        <v>52</v>
      </c>
      <c r="LJ30" s="157">
        <v>52</v>
      </c>
      <c r="LK30" s="157">
        <v>0</v>
      </c>
      <c r="LL30" s="157">
        <v>0</v>
      </c>
      <c r="LM30" s="158">
        <f t="shared" si="53"/>
        <v>1</v>
      </c>
      <c r="LN30" s="162">
        <f t="shared" si="54"/>
        <v>0</v>
      </c>
      <c r="LP30" s="157" t="s">
        <v>45</v>
      </c>
      <c r="LQ30" s="157">
        <v>52</v>
      </c>
      <c r="LR30" s="157">
        <v>52</v>
      </c>
      <c r="LS30" s="157">
        <v>0</v>
      </c>
      <c r="LT30" s="157">
        <v>0</v>
      </c>
      <c r="LU30" s="158">
        <f t="shared" si="55"/>
        <v>1</v>
      </c>
      <c r="LV30" s="162">
        <f t="shared" si="56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57"/>
        <v>1</v>
      </c>
      <c r="MD30" s="162">
        <f t="shared" si="58"/>
        <v>0</v>
      </c>
      <c r="MN30" s="157" t="s">
        <v>45</v>
      </c>
      <c r="MO30" s="157">
        <v>52</v>
      </c>
      <c r="MP30" s="157">
        <v>52</v>
      </c>
      <c r="MQ30" s="157">
        <v>0</v>
      </c>
      <c r="MR30" s="157">
        <v>0</v>
      </c>
      <c r="MS30" s="158">
        <f t="shared" si="59"/>
        <v>1</v>
      </c>
      <c r="MT30" s="162">
        <f t="shared" si="60"/>
        <v>0</v>
      </c>
      <c r="MV30" s="157" t="s">
        <v>45</v>
      </c>
      <c r="MW30" s="157">
        <v>52</v>
      </c>
      <c r="MX30" s="157">
        <v>52</v>
      </c>
      <c r="MY30" s="157">
        <v>0</v>
      </c>
      <c r="MZ30" s="157">
        <v>0</v>
      </c>
      <c r="NA30" s="158">
        <f t="shared" si="61"/>
        <v>1</v>
      </c>
      <c r="NB30" s="162">
        <f t="shared" si="62"/>
        <v>0</v>
      </c>
      <c r="ND30" s="157" t="s">
        <v>45</v>
      </c>
      <c r="NE30" s="157">
        <v>52</v>
      </c>
      <c r="NF30" s="157">
        <v>0</v>
      </c>
      <c r="NG30" s="157">
        <v>0</v>
      </c>
      <c r="NH30" s="157">
        <v>52</v>
      </c>
      <c r="NI30" s="158">
        <v>0</v>
      </c>
      <c r="NJ30" s="162"/>
    </row>
    <row r="31" spans="1:374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66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108">
        <f t="shared" si="0"/>
        <v>0</v>
      </c>
      <c r="P31" s="65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108">
        <f t="shared" si="1"/>
        <v>0</v>
      </c>
      <c r="X31" s="65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108">
        <f t="shared" si="2"/>
        <v>0</v>
      </c>
      <c r="AF31" s="65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108">
        <f t="shared" si="3"/>
        <v>0</v>
      </c>
      <c r="AN31" s="114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108">
        <f t="shared" si="4"/>
        <v>0</v>
      </c>
      <c r="AV31" s="114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108">
        <f t="shared" si="5"/>
        <v>0</v>
      </c>
      <c r="BD31" s="114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108">
        <f t="shared" si="6"/>
        <v>0</v>
      </c>
      <c r="BL31" s="114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108">
        <f t="shared" si="8"/>
        <v>0</v>
      </c>
      <c r="BT31" s="161" t="s">
        <v>46</v>
      </c>
      <c r="BU31" s="157">
        <v>141</v>
      </c>
      <c r="BV31" s="157">
        <v>141</v>
      </c>
      <c r="BW31" s="157">
        <v>0</v>
      </c>
      <c r="BX31" s="157">
        <v>0</v>
      </c>
      <c r="BY31" s="158">
        <v>1</v>
      </c>
      <c r="BZ31" s="158">
        <v>0</v>
      </c>
      <c r="CA31" s="156"/>
      <c r="CB31" s="163" t="s">
        <v>46</v>
      </c>
      <c r="CC31" s="157">
        <v>141</v>
      </c>
      <c r="CD31" s="157">
        <v>141</v>
      </c>
      <c r="CE31" s="157">
        <v>0</v>
      </c>
      <c r="CF31" s="157">
        <v>0</v>
      </c>
      <c r="CG31" s="158">
        <v>1</v>
      </c>
      <c r="CH31" s="158">
        <v>0</v>
      </c>
      <c r="CI31" s="157"/>
      <c r="CJ31" s="163" t="s">
        <v>46</v>
      </c>
      <c r="CK31" s="157">
        <v>141</v>
      </c>
      <c r="CL31" s="157">
        <v>141</v>
      </c>
      <c r="CM31" s="157">
        <v>0</v>
      </c>
      <c r="CN31" s="157">
        <v>0</v>
      </c>
      <c r="CO31" s="158">
        <v>1</v>
      </c>
      <c r="CP31" s="162">
        <f t="shared" si="9"/>
        <v>0</v>
      </c>
      <c r="CQ31" s="156"/>
      <c r="CR31" s="163" t="s">
        <v>46</v>
      </c>
      <c r="CS31" s="157">
        <v>141</v>
      </c>
      <c r="CT31" s="157">
        <v>141</v>
      </c>
      <c r="CU31" s="157">
        <v>0</v>
      </c>
      <c r="CV31" s="157">
        <v>0</v>
      </c>
      <c r="CW31" s="158">
        <v>1</v>
      </c>
      <c r="CX31" s="158">
        <f t="shared" si="10"/>
        <v>0</v>
      </c>
      <c r="CY31" s="157"/>
      <c r="CZ31" s="163" t="s">
        <v>46</v>
      </c>
      <c r="DA31" s="157">
        <v>141</v>
      </c>
      <c r="DB31" s="157">
        <v>141</v>
      </c>
      <c r="DC31" s="157">
        <v>0</v>
      </c>
      <c r="DD31" s="157">
        <v>0</v>
      </c>
      <c r="DE31" s="158">
        <v>1</v>
      </c>
      <c r="DF31" s="158">
        <f t="shared" si="11"/>
        <v>0</v>
      </c>
      <c r="DG31" s="157"/>
      <c r="DH31" s="163" t="s">
        <v>46</v>
      </c>
      <c r="DI31" s="157">
        <v>141</v>
      </c>
      <c r="DJ31" s="157">
        <v>141</v>
      </c>
      <c r="DK31" s="157">
        <v>0</v>
      </c>
      <c r="DL31" s="157">
        <v>0</v>
      </c>
      <c r="DM31" s="158">
        <v>1</v>
      </c>
      <c r="DN31" s="158">
        <f t="shared" si="12"/>
        <v>0</v>
      </c>
      <c r="DO31" s="157"/>
      <c r="DP31" s="163" t="s">
        <v>46</v>
      </c>
      <c r="DQ31" s="157">
        <v>141</v>
      </c>
      <c r="DR31" s="157">
        <v>141</v>
      </c>
      <c r="DS31" s="157">
        <v>0</v>
      </c>
      <c r="DT31" s="157">
        <v>0</v>
      </c>
      <c r="DU31" s="158">
        <v>1</v>
      </c>
      <c r="DV31" s="162">
        <f t="shared" si="13"/>
        <v>0</v>
      </c>
      <c r="DW31" s="156"/>
      <c r="DX31" s="163" t="s">
        <v>46</v>
      </c>
      <c r="DY31" s="157">
        <v>141</v>
      </c>
      <c r="DZ31" s="157">
        <v>141</v>
      </c>
      <c r="EA31" s="157">
        <v>0</v>
      </c>
      <c r="EB31" s="157">
        <v>0</v>
      </c>
      <c r="EC31" s="158">
        <v>1</v>
      </c>
      <c r="ED31" s="162">
        <f t="shared" si="14"/>
        <v>0</v>
      </c>
      <c r="EE31" s="156"/>
      <c r="EF31" s="163" t="s">
        <v>46</v>
      </c>
      <c r="EG31" s="156">
        <v>435</v>
      </c>
      <c r="EH31" s="156">
        <v>423</v>
      </c>
      <c r="EI31" s="156">
        <v>0</v>
      </c>
      <c r="EJ31" s="156">
        <v>12</v>
      </c>
      <c r="EK31" s="162">
        <v>0.97</v>
      </c>
      <c r="EL31" s="162">
        <f t="shared" si="15"/>
        <v>-3.0000000000000027E-2</v>
      </c>
      <c r="EM31" s="156"/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v>1</v>
      </c>
      <c r="ET31" s="162">
        <f t="shared" si="16"/>
        <v>3.0000000000000027E-2</v>
      </c>
      <c r="EU31" s="156"/>
      <c r="EV31" s="156"/>
      <c r="EW31" s="156"/>
      <c r="EX31" s="156"/>
      <c r="EY31" s="156"/>
      <c r="EZ31" s="156"/>
      <c r="FA31" s="156"/>
      <c r="FB31" s="156"/>
      <c r="FC31" s="162"/>
      <c r="FD31" s="156"/>
      <c r="FE31" s="156"/>
      <c r="FF31" s="156"/>
      <c r="FG31" s="156"/>
      <c r="FH31" s="156"/>
      <c r="FI31" s="156"/>
      <c r="FJ31" s="162"/>
      <c r="FK31" s="156"/>
      <c r="FL31" s="156"/>
      <c r="FM31" s="156"/>
      <c r="FN31" s="156"/>
      <c r="FO31" s="156"/>
      <c r="FP31" s="156"/>
      <c r="FQ31" s="156"/>
      <c r="FR31" s="156"/>
      <c r="FS31" s="156"/>
      <c r="FT31" s="163" t="s">
        <v>46</v>
      </c>
      <c r="FU31" s="157">
        <v>141</v>
      </c>
      <c r="FV31" s="157">
        <v>141</v>
      </c>
      <c r="FW31" s="157">
        <v>0</v>
      </c>
      <c r="FX31" s="157">
        <v>0</v>
      </c>
      <c r="FY31" s="158">
        <f t="shared" si="17"/>
        <v>1</v>
      </c>
      <c r="FZ31" s="162">
        <f t="shared" si="18"/>
        <v>0</v>
      </c>
      <c r="GA31" s="156"/>
      <c r="GB31" s="163" t="s">
        <v>46</v>
      </c>
      <c r="GC31" s="157">
        <v>141</v>
      </c>
      <c r="GD31" s="157">
        <v>141</v>
      </c>
      <c r="GE31" s="157">
        <v>0</v>
      </c>
      <c r="GF31" s="157">
        <v>0</v>
      </c>
      <c r="GG31" s="158">
        <f t="shared" si="19"/>
        <v>1</v>
      </c>
      <c r="GH31" s="162">
        <f t="shared" si="20"/>
        <v>0</v>
      </c>
      <c r="GI31" s="156"/>
      <c r="GJ31" s="163" t="s">
        <v>46</v>
      </c>
      <c r="GK31" s="157">
        <v>141</v>
      </c>
      <c r="GL31" s="157">
        <v>141</v>
      </c>
      <c r="GM31" s="157">
        <v>0</v>
      </c>
      <c r="GN31" s="157">
        <v>0</v>
      </c>
      <c r="GO31" s="158">
        <f t="shared" si="21"/>
        <v>1</v>
      </c>
      <c r="GP31" s="162">
        <f t="shared" si="22"/>
        <v>0</v>
      </c>
      <c r="GQ31" s="156"/>
      <c r="GR31" s="163" t="s">
        <v>46</v>
      </c>
      <c r="GS31" s="157">
        <v>141</v>
      </c>
      <c r="GT31" s="157">
        <v>141</v>
      </c>
      <c r="GU31" s="157">
        <v>0</v>
      </c>
      <c r="GV31" s="157">
        <v>0</v>
      </c>
      <c r="GW31" s="158">
        <f t="shared" si="23"/>
        <v>1</v>
      </c>
      <c r="GX31" s="162">
        <f t="shared" si="24"/>
        <v>0</v>
      </c>
      <c r="GY31" s="156"/>
      <c r="GZ31" s="163" t="s">
        <v>46</v>
      </c>
      <c r="HA31" s="157">
        <v>141</v>
      </c>
      <c r="HB31" s="157">
        <v>141</v>
      </c>
      <c r="HC31" s="157">
        <v>0</v>
      </c>
      <c r="HD31" s="157">
        <v>0</v>
      </c>
      <c r="HE31" s="158">
        <f t="shared" si="25"/>
        <v>1</v>
      </c>
      <c r="HF31" s="162">
        <f t="shared" si="26"/>
        <v>0</v>
      </c>
      <c r="HH31" s="163" t="s">
        <v>46</v>
      </c>
      <c r="HI31" s="157">
        <v>141</v>
      </c>
      <c r="HJ31" s="157">
        <v>141</v>
      </c>
      <c r="HK31" s="157">
        <v>0</v>
      </c>
      <c r="HL31" s="157">
        <v>0</v>
      </c>
      <c r="HM31" s="158">
        <f t="shared" si="27"/>
        <v>1</v>
      </c>
      <c r="HN31" s="162">
        <f t="shared" si="28"/>
        <v>0</v>
      </c>
      <c r="HP31" s="163" t="s">
        <v>46</v>
      </c>
      <c r="HQ31" s="157">
        <v>141</v>
      </c>
      <c r="HR31" s="157">
        <v>141</v>
      </c>
      <c r="HS31" s="157">
        <v>0</v>
      </c>
      <c r="HT31" s="157">
        <v>0</v>
      </c>
      <c r="HU31" s="158">
        <f t="shared" si="29"/>
        <v>1</v>
      </c>
      <c r="HV31" s="162">
        <f t="shared" si="30"/>
        <v>0</v>
      </c>
      <c r="HX31" s="163" t="s">
        <v>46</v>
      </c>
      <c r="HY31" s="157">
        <v>141</v>
      </c>
      <c r="HZ31" s="157">
        <v>141</v>
      </c>
      <c r="IA31" s="157">
        <v>0</v>
      </c>
      <c r="IB31" s="157">
        <v>0</v>
      </c>
      <c r="IC31" s="158">
        <f t="shared" si="31"/>
        <v>1</v>
      </c>
      <c r="ID31" s="162">
        <f t="shared" si="32"/>
        <v>0</v>
      </c>
      <c r="IF31" s="163" t="s">
        <v>46</v>
      </c>
      <c r="IG31" s="157">
        <v>141</v>
      </c>
      <c r="IH31" s="157">
        <v>141</v>
      </c>
      <c r="II31" s="157">
        <v>0</v>
      </c>
      <c r="IJ31" s="157">
        <v>0</v>
      </c>
      <c r="IK31" s="158">
        <f t="shared" si="33"/>
        <v>1</v>
      </c>
      <c r="IL31" s="162">
        <f t="shared" si="34"/>
        <v>0</v>
      </c>
      <c r="IN31" s="163" t="s">
        <v>46</v>
      </c>
      <c r="IO31" s="157">
        <v>141</v>
      </c>
      <c r="IP31" s="157">
        <v>141</v>
      </c>
      <c r="IQ31" s="157">
        <v>0</v>
      </c>
      <c r="IR31" s="157">
        <v>0</v>
      </c>
      <c r="IS31" s="158">
        <f t="shared" si="35"/>
        <v>1</v>
      </c>
      <c r="IT31" s="162">
        <f t="shared" si="36"/>
        <v>0</v>
      </c>
      <c r="IV31" s="163" t="s">
        <v>46</v>
      </c>
      <c r="IW31" s="157">
        <v>141</v>
      </c>
      <c r="IX31" s="157">
        <v>141</v>
      </c>
      <c r="IY31" s="157">
        <v>0</v>
      </c>
      <c r="IZ31" s="157">
        <v>0</v>
      </c>
      <c r="JA31" s="158">
        <f t="shared" si="37"/>
        <v>1</v>
      </c>
      <c r="JB31" s="162">
        <f t="shared" si="38"/>
        <v>0</v>
      </c>
      <c r="JD31" s="163" t="s">
        <v>46</v>
      </c>
      <c r="JE31" s="157">
        <v>141</v>
      </c>
      <c r="JF31" s="157">
        <v>141</v>
      </c>
      <c r="JG31" s="157">
        <v>0</v>
      </c>
      <c r="JH31" s="157">
        <v>0</v>
      </c>
      <c r="JI31" s="158">
        <f t="shared" si="39"/>
        <v>1</v>
      </c>
      <c r="JJ31" s="162">
        <f t="shared" si="40"/>
        <v>0</v>
      </c>
      <c r="JL31" s="163" t="s">
        <v>46</v>
      </c>
      <c r="JM31" s="157">
        <v>141</v>
      </c>
      <c r="JN31" s="157">
        <v>141</v>
      </c>
      <c r="JO31" s="157">
        <v>0</v>
      </c>
      <c r="JP31" s="157">
        <v>0</v>
      </c>
      <c r="JQ31" s="158">
        <f t="shared" si="41"/>
        <v>1</v>
      </c>
      <c r="JR31" s="162">
        <f t="shared" si="42"/>
        <v>0</v>
      </c>
      <c r="JT31" s="163" t="s">
        <v>46</v>
      </c>
      <c r="JU31" s="157">
        <v>141</v>
      </c>
      <c r="JV31" s="157">
        <v>141</v>
      </c>
      <c r="JW31" s="157">
        <v>0</v>
      </c>
      <c r="JX31" s="157">
        <v>0</v>
      </c>
      <c r="JY31" s="158">
        <f t="shared" si="43"/>
        <v>1</v>
      </c>
      <c r="JZ31" s="162">
        <f t="shared" si="44"/>
        <v>0</v>
      </c>
      <c r="KB31" s="163" t="s">
        <v>46</v>
      </c>
      <c r="KC31" s="157">
        <v>141</v>
      </c>
      <c r="KD31" s="157">
        <v>141</v>
      </c>
      <c r="KE31" s="157">
        <v>0</v>
      </c>
      <c r="KF31" s="157">
        <v>0</v>
      </c>
      <c r="KG31" s="158">
        <f t="shared" si="45"/>
        <v>1</v>
      </c>
      <c r="KH31" s="162">
        <f t="shared" si="46"/>
        <v>0</v>
      </c>
      <c r="KJ31" s="163" t="s">
        <v>46</v>
      </c>
      <c r="KK31" s="157">
        <v>141</v>
      </c>
      <c r="KL31" s="157">
        <v>141</v>
      </c>
      <c r="KM31" s="157">
        <v>0</v>
      </c>
      <c r="KN31" s="157">
        <v>0</v>
      </c>
      <c r="KO31" s="158">
        <f t="shared" si="47"/>
        <v>1</v>
      </c>
      <c r="KP31" s="162">
        <f t="shared" si="48"/>
        <v>0</v>
      </c>
      <c r="KR31" s="163" t="s">
        <v>46</v>
      </c>
      <c r="KS31" s="157">
        <v>141</v>
      </c>
      <c r="KT31" s="157">
        <v>141</v>
      </c>
      <c r="KU31" s="157">
        <v>0</v>
      </c>
      <c r="KV31" s="157">
        <v>0</v>
      </c>
      <c r="KW31" s="158">
        <f t="shared" si="49"/>
        <v>1</v>
      </c>
      <c r="KX31" s="162">
        <f t="shared" si="50"/>
        <v>0</v>
      </c>
      <c r="KZ31" s="163" t="s">
        <v>46</v>
      </c>
      <c r="LA31" s="157">
        <v>141</v>
      </c>
      <c r="LB31" s="157">
        <v>141</v>
      </c>
      <c r="LC31" s="157">
        <v>0</v>
      </c>
      <c r="LD31" s="157">
        <v>0</v>
      </c>
      <c r="LE31" s="158">
        <f t="shared" si="51"/>
        <v>1</v>
      </c>
      <c r="LF31" s="162">
        <f t="shared" si="52"/>
        <v>0</v>
      </c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f t="shared" si="53"/>
        <v>1</v>
      </c>
      <c r="LN31" s="162">
        <f t="shared" si="54"/>
        <v>0</v>
      </c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f t="shared" si="55"/>
        <v>1</v>
      </c>
      <c r="LV31" s="162">
        <f t="shared" si="56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57"/>
        <v>1</v>
      </c>
      <c r="MD31" s="162">
        <f t="shared" si="58"/>
        <v>0</v>
      </c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f t="shared" si="59"/>
        <v>1</v>
      </c>
      <c r="MT31" s="162">
        <f t="shared" si="60"/>
        <v>0</v>
      </c>
      <c r="MV31" s="163" t="s">
        <v>46</v>
      </c>
      <c r="MW31" s="157">
        <v>141</v>
      </c>
      <c r="MX31" s="157">
        <v>141</v>
      </c>
      <c r="MY31" s="157">
        <v>0</v>
      </c>
      <c r="MZ31" s="157">
        <v>0</v>
      </c>
      <c r="NA31" s="158">
        <f t="shared" si="61"/>
        <v>1</v>
      </c>
      <c r="NB31" s="162">
        <f t="shared" si="62"/>
        <v>0</v>
      </c>
      <c r="ND31" s="163" t="s">
        <v>46</v>
      </c>
      <c r="NE31" s="157">
        <v>145</v>
      </c>
      <c r="NF31" s="157">
        <v>0</v>
      </c>
      <c r="NG31" s="157">
        <v>0</v>
      </c>
      <c r="NH31" s="157">
        <v>145</v>
      </c>
      <c r="NI31" s="158">
        <v>0</v>
      </c>
      <c r="NJ31" s="162"/>
    </row>
    <row r="32" spans="1:374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f t="shared" si="66"/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f t="shared" si="63"/>
        <v>1</v>
      </c>
      <c r="N32" s="108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108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108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108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108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108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108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7"/>
        <v>1</v>
      </c>
      <c r="BR32" s="108">
        <f t="shared" si="8"/>
        <v>0</v>
      </c>
      <c r="BT32" s="157" t="s">
        <v>47</v>
      </c>
      <c r="BU32" s="157">
        <v>45</v>
      </c>
      <c r="BV32" s="157">
        <v>45</v>
      </c>
      <c r="BW32" s="157">
        <v>0</v>
      </c>
      <c r="BX32" s="157">
        <v>0</v>
      </c>
      <c r="BY32" s="158">
        <v>1</v>
      </c>
      <c r="BZ32" s="158">
        <v>0</v>
      </c>
      <c r="CA32" s="156"/>
      <c r="CB32" s="156" t="s">
        <v>47</v>
      </c>
      <c r="CC32" s="156">
        <v>45</v>
      </c>
      <c r="CD32" s="156">
        <v>45</v>
      </c>
      <c r="CE32" s="156">
        <v>0</v>
      </c>
      <c r="CF32" s="156">
        <v>0</v>
      </c>
      <c r="CG32" s="162">
        <v>1</v>
      </c>
      <c r="CH32" s="158">
        <v>0</v>
      </c>
      <c r="CI32" s="157"/>
      <c r="CJ32" s="156" t="s">
        <v>47</v>
      </c>
      <c r="CK32" s="156">
        <v>45</v>
      </c>
      <c r="CL32" s="156">
        <v>45</v>
      </c>
      <c r="CM32" s="156">
        <v>0</v>
      </c>
      <c r="CN32" s="156">
        <v>0</v>
      </c>
      <c r="CO32" s="162">
        <v>1</v>
      </c>
      <c r="CP32" s="162">
        <f t="shared" si="9"/>
        <v>0</v>
      </c>
      <c r="CQ32" s="156"/>
      <c r="CR32" s="156" t="s">
        <v>47</v>
      </c>
      <c r="CS32" s="156">
        <v>45</v>
      </c>
      <c r="CT32" s="156">
        <v>45</v>
      </c>
      <c r="CU32" s="156">
        <v>0</v>
      </c>
      <c r="CV32" s="156">
        <v>0</v>
      </c>
      <c r="CW32" s="162">
        <v>1</v>
      </c>
      <c r="CX32" s="158">
        <f t="shared" si="10"/>
        <v>0</v>
      </c>
      <c r="CY32" s="157"/>
      <c r="CZ32" s="156" t="s">
        <v>47</v>
      </c>
      <c r="DA32" s="156">
        <v>45</v>
      </c>
      <c r="DB32" s="156">
        <v>45</v>
      </c>
      <c r="DC32" s="156">
        <v>0</v>
      </c>
      <c r="DD32" s="156">
        <v>0</v>
      </c>
      <c r="DE32" s="162">
        <v>1</v>
      </c>
      <c r="DF32" s="158">
        <f t="shared" si="11"/>
        <v>0</v>
      </c>
      <c r="DG32" s="157"/>
      <c r="DH32" s="156" t="s">
        <v>47</v>
      </c>
      <c r="DI32" s="156">
        <v>45</v>
      </c>
      <c r="DJ32" s="156">
        <v>45</v>
      </c>
      <c r="DK32" s="156">
        <v>0</v>
      </c>
      <c r="DL32" s="156">
        <v>0</v>
      </c>
      <c r="DM32" s="162">
        <v>1</v>
      </c>
      <c r="DN32" s="158">
        <f t="shared" si="12"/>
        <v>0</v>
      </c>
      <c r="DO32" s="157"/>
      <c r="DP32" s="156" t="s">
        <v>47</v>
      </c>
      <c r="DQ32" s="156">
        <v>45</v>
      </c>
      <c r="DR32" s="156">
        <v>45</v>
      </c>
      <c r="DS32" s="156">
        <v>0</v>
      </c>
      <c r="DT32" s="156">
        <v>0</v>
      </c>
      <c r="DU32" s="162">
        <v>1</v>
      </c>
      <c r="DV32" s="162">
        <f t="shared" si="13"/>
        <v>0</v>
      </c>
      <c r="DW32" s="156"/>
      <c r="DX32" s="156" t="s">
        <v>47</v>
      </c>
      <c r="DY32" s="156">
        <v>45</v>
      </c>
      <c r="DZ32" s="156">
        <v>45</v>
      </c>
      <c r="EA32" s="156">
        <v>0</v>
      </c>
      <c r="EB32" s="156">
        <v>0</v>
      </c>
      <c r="EC32" s="162">
        <v>1</v>
      </c>
      <c r="ED32" s="162">
        <f t="shared" si="14"/>
        <v>0</v>
      </c>
      <c r="EE32" s="156"/>
      <c r="EF32" s="156" t="s">
        <v>47</v>
      </c>
      <c r="EG32" s="156">
        <v>45</v>
      </c>
      <c r="EH32" s="156">
        <v>45</v>
      </c>
      <c r="EI32" s="156">
        <v>0</v>
      </c>
      <c r="EJ32" s="156">
        <v>0</v>
      </c>
      <c r="EK32" s="162">
        <v>1</v>
      </c>
      <c r="EL32" s="162">
        <f t="shared" si="15"/>
        <v>0</v>
      </c>
      <c r="EM32" s="156"/>
      <c r="EN32" s="156" t="s">
        <v>47</v>
      </c>
      <c r="EO32" s="156">
        <v>45</v>
      </c>
      <c r="EP32" s="156">
        <v>45</v>
      </c>
      <c r="EQ32" s="156">
        <v>0</v>
      </c>
      <c r="ER32" s="156">
        <v>0</v>
      </c>
      <c r="ES32" s="162">
        <v>1</v>
      </c>
      <c r="ET32" s="162">
        <f t="shared" si="16"/>
        <v>0</v>
      </c>
      <c r="EU32" s="156"/>
      <c r="EV32" s="156"/>
      <c r="EW32" s="156"/>
      <c r="EX32" s="156"/>
      <c r="EY32" s="156"/>
      <c r="EZ32" s="156"/>
      <c r="FA32" s="156"/>
      <c r="FB32" s="156"/>
      <c r="FC32" s="162"/>
      <c r="FD32" s="156"/>
      <c r="FE32" s="156"/>
      <c r="FF32" s="156"/>
      <c r="FG32" s="156"/>
      <c r="FH32" s="156"/>
      <c r="FI32" s="156"/>
      <c r="FJ32" s="162"/>
      <c r="FK32" s="156"/>
      <c r="FL32" s="156"/>
      <c r="FM32" s="156"/>
      <c r="FN32" s="156"/>
      <c r="FO32" s="156"/>
      <c r="FP32" s="156"/>
      <c r="FQ32" s="156"/>
      <c r="FR32" s="156"/>
      <c r="FS32" s="156"/>
      <c r="FT32" s="157" t="s">
        <v>47</v>
      </c>
      <c r="FU32" s="157">
        <v>45</v>
      </c>
      <c r="FV32" s="157">
        <v>45</v>
      </c>
      <c r="FW32" s="157">
        <v>0</v>
      </c>
      <c r="FX32" s="157">
        <v>0</v>
      </c>
      <c r="FY32" s="158">
        <f t="shared" si="17"/>
        <v>1</v>
      </c>
      <c r="FZ32" s="162">
        <f t="shared" si="18"/>
        <v>0</v>
      </c>
      <c r="GA32" s="156"/>
      <c r="GB32" s="157" t="s">
        <v>47</v>
      </c>
      <c r="GC32" s="157">
        <v>45</v>
      </c>
      <c r="GD32" s="157">
        <v>45</v>
      </c>
      <c r="GE32" s="157">
        <v>0</v>
      </c>
      <c r="GF32" s="157">
        <v>0</v>
      </c>
      <c r="GG32" s="158">
        <f t="shared" si="19"/>
        <v>1</v>
      </c>
      <c r="GH32" s="162">
        <f t="shared" si="20"/>
        <v>0</v>
      </c>
      <c r="GI32" s="156"/>
      <c r="GJ32" s="157" t="s">
        <v>47</v>
      </c>
      <c r="GK32" s="157">
        <v>45</v>
      </c>
      <c r="GL32" s="157">
        <v>45</v>
      </c>
      <c r="GM32" s="157">
        <v>0</v>
      </c>
      <c r="GN32" s="157">
        <v>0</v>
      </c>
      <c r="GO32" s="158">
        <f t="shared" si="21"/>
        <v>1</v>
      </c>
      <c r="GP32" s="162">
        <f t="shared" si="22"/>
        <v>0</v>
      </c>
      <c r="GQ32" s="156"/>
      <c r="GR32" s="157" t="s">
        <v>47</v>
      </c>
      <c r="GS32" s="157">
        <v>45</v>
      </c>
      <c r="GT32" s="157">
        <v>45</v>
      </c>
      <c r="GU32" s="157">
        <v>0</v>
      </c>
      <c r="GV32" s="157">
        <v>0</v>
      </c>
      <c r="GW32" s="158">
        <f t="shared" si="23"/>
        <v>1</v>
      </c>
      <c r="GX32" s="162">
        <f t="shared" si="24"/>
        <v>0</v>
      </c>
      <c r="GY32" s="156"/>
      <c r="GZ32" s="157" t="s">
        <v>47</v>
      </c>
      <c r="HA32" s="157">
        <v>45</v>
      </c>
      <c r="HB32" s="157">
        <v>45</v>
      </c>
      <c r="HC32" s="157">
        <v>0</v>
      </c>
      <c r="HD32" s="157">
        <v>0</v>
      </c>
      <c r="HE32" s="158">
        <f t="shared" si="25"/>
        <v>1</v>
      </c>
      <c r="HF32" s="162">
        <f t="shared" si="26"/>
        <v>0</v>
      </c>
      <c r="HH32" s="157" t="s">
        <v>47</v>
      </c>
      <c r="HI32" s="157">
        <v>45</v>
      </c>
      <c r="HJ32" s="157">
        <v>45</v>
      </c>
      <c r="HK32" s="157">
        <v>0</v>
      </c>
      <c r="HL32" s="157">
        <v>0</v>
      </c>
      <c r="HM32" s="158">
        <f t="shared" si="27"/>
        <v>1</v>
      </c>
      <c r="HN32" s="162">
        <f t="shared" si="28"/>
        <v>0</v>
      </c>
      <c r="HP32" s="157" t="s">
        <v>47</v>
      </c>
      <c r="HQ32" s="157">
        <v>45</v>
      </c>
      <c r="HR32" s="157">
        <v>45</v>
      </c>
      <c r="HS32" s="157">
        <v>0</v>
      </c>
      <c r="HT32" s="157">
        <v>0</v>
      </c>
      <c r="HU32" s="158">
        <f t="shared" si="29"/>
        <v>1</v>
      </c>
      <c r="HV32" s="162">
        <f t="shared" si="30"/>
        <v>0</v>
      </c>
      <c r="HX32" s="157" t="s">
        <v>47</v>
      </c>
      <c r="HY32" s="157">
        <v>45</v>
      </c>
      <c r="HZ32" s="157">
        <v>45</v>
      </c>
      <c r="IA32" s="157">
        <v>0</v>
      </c>
      <c r="IB32" s="157">
        <v>0</v>
      </c>
      <c r="IC32" s="158">
        <f t="shared" si="31"/>
        <v>1</v>
      </c>
      <c r="ID32" s="162">
        <f t="shared" si="32"/>
        <v>0</v>
      </c>
      <c r="IF32" s="157" t="s">
        <v>47</v>
      </c>
      <c r="IG32" s="157">
        <v>45</v>
      </c>
      <c r="IH32" s="157">
        <v>45</v>
      </c>
      <c r="II32" s="157">
        <v>0</v>
      </c>
      <c r="IJ32" s="157">
        <v>0</v>
      </c>
      <c r="IK32" s="158">
        <f t="shared" si="33"/>
        <v>1</v>
      </c>
      <c r="IL32" s="162">
        <f t="shared" si="34"/>
        <v>0</v>
      </c>
      <c r="IN32" s="157" t="s">
        <v>47</v>
      </c>
      <c r="IO32" s="157">
        <v>45</v>
      </c>
      <c r="IP32" s="157">
        <v>45</v>
      </c>
      <c r="IQ32" s="157">
        <v>0</v>
      </c>
      <c r="IR32" s="157">
        <v>0</v>
      </c>
      <c r="IS32" s="158">
        <f t="shared" si="35"/>
        <v>1</v>
      </c>
      <c r="IT32" s="162">
        <f t="shared" si="36"/>
        <v>0</v>
      </c>
      <c r="IV32" s="157" t="s">
        <v>47</v>
      </c>
      <c r="IW32" s="157">
        <v>45</v>
      </c>
      <c r="IX32" s="157">
        <v>45</v>
      </c>
      <c r="IY32" s="157">
        <v>0</v>
      </c>
      <c r="IZ32" s="157">
        <v>0</v>
      </c>
      <c r="JA32" s="158">
        <f t="shared" si="37"/>
        <v>1</v>
      </c>
      <c r="JB32" s="162">
        <f t="shared" si="38"/>
        <v>0</v>
      </c>
      <c r="JD32" s="157" t="s">
        <v>47</v>
      </c>
      <c r="JE32" s="157">
        <v>45</v>
      </c>
      <c r="JF32" s="157">
        <v>45</v>
      </c>
      <c r="JG32" s="157">
        <v>0</v>
      </c>
      <c r="JH32" s="157">
        <v>0</v>
      </c>
      <c r="JI32" s="158">
        <f t="shared" si="39"/>
        <v>1</v>
      </c>
      <c r="JJ32" s="162">
        <f t="shared" si="40"/>
        <v>0</v>
      </c>
      <c r="JL32" s="157" t="s">
        <v>47</v>
      </c>
      <c r="JM32" s="157">
        <v>45</v>
      </c>
      <c r="JN32" s="157">
        <v>45</v>
      </c>
      <c r="JO32" s="157">
        <v>0</v>
      </c>
      <c r="JP32" s="157">
        <v>0</v>
      </c>
      <c r="JQ32" s="158">
        <f t="shared" si="41"/>
        <v>1</v>
      </c>
      <c r="JR32" s="162">
        <f t="shared" si="42"/>
        <v>0</v>
      </c>
      <c r="JT32" s="157" t="s">
        <v>47</v>
      </c>
      <c r="JU32" s="157">
        <v>45</v>
      </c>
      <c r="JV32" s="157">
        <v>45</v>
      </c>
      <c r="JW32" s="157">
        <v>0</v>
      </c>
      <c r="JX32" s="157">
        <v>0</v>
      </c>
      <c r="JY32" s="158">
        <f t="shared" si="43"/>
        <v>1</v>
      </c>
      <c r="JZ32" s="162">
        <f t="shared" si="44"/>
        <v>0</v>
      </c>
      <c r="KB32" s="157" t="s">
        <v>47</v>
      </c>
      <c r="KC32" s="157">
        <v>45</v>
      </c>
      <c r="KD32" s="157">
        <v>45</v>
      </c>
      <c r="KE32" s="157">
        <v>0</v>
      </c>
      <c r="KF32" s="157">
        <v>0</v>
      </c>
      <c r="KG32" s="158">
        <f t="shared" si="45"/>
        <v>1</v>
      </c>
      <c r="KH32" s="162">
        <f t="shared" si="46"/>
        <v>0</v>
      </c>
      <c r="KJ32" s="157" t="s">
        <v>47</v>
      </c>
      <c r="KK32" s="157">
        <v>45</v>
      </c>
      <c r="KL32" s="157">
        <v>45</v>
      </c>
      <c r="KM32" s="157">
        <v>0</v>
      </c>
      <c r="KN32" s="157">
        <v>0</v>
      </c>
      <c r="KO32" s="158">
        <f t="shared" si="47"/>
        <v>1</v>
      </c>
      <c r="KP32" s="162">
        <f t="shared" si="48"/>
        <v>0</v>
      </c>
      <c r="KR32" s="157" t="s">
        <v>47</v>
      </c>
      <c r="KS32" s="157">
        <v>45</v>
      </c>
      <c r="KT32" s="157">
        <v>45</v>
      </c>
      <c r="KU32" s="157">
        <v>0</v>
      </c>
      <c r="KV32" s="157">
        <v>0</v>
      </c>
      <c r="KW32" s="158">
        <f t="shared" si="49"/>
        <v>1</v>
      </c>
      <c r="KX32" s="162">
        <f t="shared" si="50"/>
        <v>0</v>
      </c>
      <c r="KZ32" s="157" t="s">
        <v>47</v>
      </c>
      <c r="LA32" s="157">
        <v>45</v>
      </c>
      <c r="LB32" s="157">
        <v>45</v>
      </c>
      <c r="LC32" s="157">
        <v>0</v>
      </c>
      <c r="LD32" s="157">
        <v>0</v>
      </c>
      <c r="LE32" s="158">
        <f t="shared" si="51"/>
        <v>1</v>
      </c>
      <c r="LF32" s="162">
        <f t="shared" si="52"/>
        <v>0</v>
      </c>
      <c r="LH32" s="157" t="s">
        <v>47</v>
      </c>
      <c r="LI32" s="157">
        <v>45</v>
      </c>
      <c r="LJ32" s="157">
        <v>45</v>
      </c>
      <c r="LK32" s="157">
        <v>0</v>
      </c>
      <c r="LL32" s="157">
        <v>0</v>
      </c>
      <c r="LM32" s="158">
        <f t="shared" si="53"/>
        <v>1</v>
      </c>
      <c r="LN32" s="162">
        <f t="shared" si="54"/>
        <v>0</v>
      </c>
      <c r="LP32" s="157" t="s">
        <v>47</v>
      </c>
      <c r="LQ32" s="157">
        <v>45</v>
      </c>
      <c r="LR32" s="157">
        <v>45</v>
      </c>
      <c r="LS32" s="157">
        <v>0</v>
      </c>
      <c r="LT32" s="157">
        <v>0</v>
      </c>
      <c r="LU32" s="158">
        <f t="shared" si="55"/>
        <v>1</v>
      </c>
      <c r="LV32" s="162">
        <f t="shared" si="56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57"/>
        <v>1</v>
      </c>
      <c r="MD32" s="162">
        <f t="shared" si="58"/>
        <v>0</v>
      </c>
      <c r="MN32" s="157" t="s">
        <v>47</v>
      </c>
      <c r="MO32" s="157">
        <v>45</v>
      </c>
      <c r="MP32" s="157">
        <v>45</v>
      </c>
      <c r="MQ32" s="157">
        <v>0</v>
      </c>
      <c r="MR32" s="157">
        <v>0</v>
      </c>
      <c r="MS32" s="158">
        <f t="shared" si="59"/>
        <v>1</v>
      </c>
      <c r="MT32" s="162">
        <f t="shared" si="60"/>
        <v>0</v>
      </c>
      <c r="MV32" s="157" t="s">
        <v>47</v>
      </c>
      <c r="MW32" s="157">
        <v>45</v>
      </c>
      <c r="MX32" s="157">
        <v>45</v>
      </c>
      <c r="MY32" s="157">
        <v>0</v>
      </c>
      <c r="MZ32" s="157">
        <v>0</v>
      </c>
      <c r="NA32" s="158">
        <f t="shared" si="61"/>
        <v>1</v>
      </c>
      <c r="NB32" s="162">
        <f t="shared" si="62"/>
        <v>0</v>
      </c>
      <c r="ND32" s="157" t="s">
        <v>47</v>
      </c>
      <c r="NE32" s="157">
        <v>45</v>
      </c>
      <c r="NF32" s="157">
        <v>0</v>
      </c>
      <c r="NG32" s="157">
        <v>0</v>
      </c>
      <c r="NH32" s="157">
        <v>45</v>
      </c>
      <c r="NI32" s="158">
        <v>0</v>
      </c>
      <c r="NJ32" s="162"/>
    </row>
    <row r="33" spans="1:374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f t="shared" si="66"/>
        <v>0.5</v>
      </c>
      <c r="H33" s="2" t="s">
        <v>48</v>
      </c>
      <c r="I33" s="2">
        <v>4</v>
      </c>
      <c r="J33" s="2">
        <v>2</v>
      </c>
      <c r="K33" s="2">
        <v>2</v>
      </c>
      <c r="L33" s="2">
        <v>0</v>
      </c>
      <c r="M33" s="4">
        <f t="shared" si="63"/>
        <v>0.5</v>
      </c>
      <c r="N33" s="108">
        <f t="shared" si="0"/>
        <v>0</v>
      </c>
      <c r="P33" s="2" t="s">
        <v>48</v>
      </c>
      <c r="Q33" s="2">
        <v>4</v>
      </c>
      <c r="R33" s="2">
        <v>2</v>
      </c>
      <c r="S33" s="2">
        <v>2</v>
      </c>
      <c r="T33" s="2">
        <v>0</v>
      </c>
      <c r="U33" s="4">
        <v>0.5</v>
      </c>
      <c r="V33" s="108">
        <f t="shared" si="1"/>
        <v>0</v>
      </c>
      <c r="X33" s="2" t="s">
        <v>48</v>
      </c>
      <c r="Y33" s="2">
        <v>4</v>
      </c>
      <c r="Z33" s="2">
        <v>2</v>
      </c>
      <c r="AA33" s="2">
        <v>2</v>
      </c>
      <c r="AB33" s="2">
        <v>0</v>
      </c>
      <c r="AC33" s="4">
        <v>0.5</v>
      </c>
      <c r="AD33" s="108">
        <f t="shared" si="2"/>
        <v>0</v>
      </c>
      <c r="AF33" s="2" t="s">
        <v>48</v>
      </c>
      <c r="AG33" s="2">
        <v>4</v>
      </c>
      <c r="AH33" s="2">
        <v>2</v>
      </c>
      <c r="AI33" s="2">
        <v>2</v>
      </c>
      <c r="AJ33" s="2">
        <v>0</v>
      </c>
      <c r="AK33" s="4">
        <v>0.5</v>
      </c>
      <c r="AL33" s="108">
        <f t="shared" si="3"/>
        <v>0</v>
      </c>
      <c r="AN33" s="2" t="s">
        <v>48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108">
        <f t="shared" si="4"/>
        <v>0</v>
      </c>
      <c r="AV33" s="2" t="s">
        <v>48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108">
        <f t="shared" si="5"/>
        <v>0</v>
      </c>
      <c r="BD33" s="2" t="s">
        <v>48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108">
        <f t="shared" si="6"/>
        <v>0</v>
      </c>
      <c r="BL33" s="2" t="s">
        <v>48</v>
      </c>
      <c r="BM33" s="2">
        <v>4</v>
      </c>
      <c r="BN33" s="2">
        <v>2</v>
      </c>
      <c r="BO33" s="2">
        <v>2</v>
      </c>
      <c r="BP33" s="2">
        <v>0</v>
      </c>
      <c r="BQ33" s="4">
        <f t="shared" si="7"/>
        <v>0.5</v>
      </c>
      <c r="BR33" s="108">
        <f t="shared" si="8"/>
        <v>0</v>
      </c>
      <c r="BT33" s="157" t="s">
        <v>48</v>
      </c>
      <c r="BU33" s="157">
        <v>4</v>
      </c>
      <c r="BV33" s="157">
        <v>2</v>
      </c>
      <c r="BW33" s="157">
        <v>2</v>
      </c>
      <c r="BX33" s="157">
        <v>0</v>
      </c>
      <c r="BY33" s="158">
        <v>0.5</v>
      </c>
      <c r="BZ33" s="158">
        <v>0</v>
      </c>
      <c r="CA33" s="156"/>
      <c r="CB33" s="156" t="s">
        <v>48</v>
      </c>
      <c r="CC33" s="156">
        <v>4</v>
      </c>
      <c r="CD33" s="156">
        <v>2</v>
      </c>
      <c r="CE33" s="156">
        <v>2</v>
      </c>
      <c r="CF33" s="156">
        <v>0</v>
      </c>
      <c r="CG33" s="162">
        <v>0.5</v>
      </c>
      <c r="CH33" s="158">
        <v>0</v>
      </c>
      <c r="CI33" s="157"/>
      <c r="CJ33" s="156" t="s">
        <v>48</v>
      </c>
      <c r="CK33" s="156">
        <v>4</v>
      </c>
      <c r="CL33" s="156">
        <v>2</v>
      </c>
      <c r="CM33" s="156">
        <v>2</v>
      </c>
      <c r="CN33" s="156">
        <v>0</v>
      </c>
      <c r="CO33" s="162">
        <v>0.5</v>
      </c>
      <c r="CP33" s="162">
        <f t="shared" si="9"/>
        <v>0</v>
      </c>
      <c r="CQ33" s="156"/>
      <c r="CR33" s="156" t="s">
        <v>48</v>
      </c>
      <c r="CS33" s="156">
        <v>4</v>
      </c>
      <c r="CT33" s="156">
        <v>2</v>
      </c>
      <c r="CU33" s="156">
        <v>2</v>
      </c>
      <c r="CV33" s="156">
        <v>0</v>
      </c>
      <c r="CW33" s="162">
        <v>0.5</v>
      </c>
      <c r="CX33" s="158">
        <f t="shared" si="10"/>
        <v>0</v>
      </c>
      <c r="CY33" s="157"/>
      <c r="CZ33" s="156" t="s">
        <v>48</v>
      </c>
      <c r="DA33" s="156">
        <v>4</v>
      </c>
      <c r="DB33" s="156">
        <v>2</v>
      </c>
      <c r="DC33" s="156">
        <v>2</v>
      </c>
      <c r="DD33" s="156">
        <v>0</v>
      </c>
      <c r="DE33" s="162">
        <v>0.5</v>
      </c>
      <c r="DF33" s="158">
        <f t="shared" si="11"/>
        <v>0</v>
      </c>
      <c r="DG33" s="157"/>
      <c r="DH33" s="156" t="s">
        <v>48</v>
      </c>
      <c r="DI33" s="156">
        <v>4</v>
      </c>
      <c r="DJ33" s="156">
        <v>2</v>
      </c>
      <c r="DK33" s="156">
        <v>2</v>
      </c>
      <c r="DL33" s="156">
        <v>0</v>
      </c>
      <c r="DM33" s="162">
        <v>0.5</v>
      </c>
      <c r="DN33" s="158">
        <f t="shared" si="12"/>
        <v>0</v>
      </c>
      <c r="DO33" s="157"/>
      <c r="DP33" s="156" t="s">
        <v>48</v>
      </c>
      <c r="DQ33" s="156">
        <v>4</v>
      </c>
      <c r="DR33" s="156">
        <v>2</v>
      </c>
      <c r="DS33" s="156">
        <v>2</v>
      </c>
      <c r="DT33" s="156">
        <v>0</v>
      </c>
      <c r="DU33" s="162">
        <v>0.5</v>
      </c>
      <c r="DV33" s="162">
        <f t="shared" si="13"/>
        <v>0</v>
      </c>
      <c r="DW33" s="156"/>
      <c r="DX33" s="156" t="s">
        <v>48</v>
      </c>
      <c r="DY33" s="156">
        <v>4</v>
      </c>
      <c r="DZ33" s="156">
        <v>2</v>
      </c>
      <c r="EA33" s="156">
        <v>2</v>
      </c>
      <c r="EB33" s="156">
        <v>0</v>
      </c>
      <c r="EC33" s="162">
        <v>0.5</v>
      </c>
      <c r="ED33" s="162">
        <f t="shared" si="14"/>
        <v>0</v>
      </c>
      <c r="EE33" s="156"/>
      <c r="EF33" s="156" t="s">
        <v>48</v>
      </c>
      <c r="EG33" s="156">
        <v>4</v>
      </c>
      <c r="EH33" s="156">
        <v>2</v>
      </c>
      <c r="EI33" s="156">
        <v>2</v>
      </c>
      <c r="EJ33" s="156">
        <v>0</v>
      </c>
      <c r="EK33" s="162">
        <v>0.5</v>
      </c>
      <c r="EL33" s="162">
        <f t="shared" si="15"/>
        <v>0</v>
      </c>
      <c r="EM33" s="156"/>
      <c r="EN33" s="156" t="s">
        <v>48</v>
      </c>
      <c r="EO33" s="156">
        <v>4</v>
      </c>
      <c r="EP33" s="156">
        <v>2</v>
      </c>
      <c r="EQ33" s="156">
        <v>2</v>
      </c>
      <c r="ER33" s="156">
        <v>0</v>
      </c>
      <c r="ES33" s="162">
        <v>0.5</v>
      </c>
      <c r="ET33" s="162">
        <f t="shared" si="16"/>
        <v>0</v>
      </c>
      <c r="EU33" s="156"/>
      <c r="EV33" s="156"/>
      <c r="EW33" s="156"/>
      <c r="EX33" s="156"/>
      <c r="EY33" s="156"/>
      <c r="EZ33" s="156"/>
      <c r="FA33" s="156"/>
      <c r="FB33" s="156"/>
      <c r="FC33" s="162"/>
      <c r="FD33" s="156"/>
      <c r="FE33" s="156"/>
      <c r="FF33" s="156"/>
      <c r="FG33" s="156"/>
      <c r="FH33" s="156"/>
      <c r="FI33" s="156"/>
      <c r="FJ33" s="162"/>
      <c r="FK33" s="156"/>
      <c r="FL33" s="156"/>
      <c r="FM33" s="156"/>
      <c r="FN33" s="156"/>
      <c r="FO33" s="156"/>
      <c r="FP33" s="156"/>
      <c r="FQ33" s="156"/>
      <c r="FR33" s="156"/>
      <c r="FS33" s="156"/>
      <c r="FT33" s="157" t="s">
        <v>48</v>
      </c>
      <c r="FU33" s="157">
        <v>4</v>
      </c>
      <c r="FV33" s="157">
        <v>2</v>
      </c>
      <c r="FW33" s="157">
        <v>2</v>
      </c>
      <c r="FX33" s="157">
        <v>0</v>
      </c>
      <c r="FY33" s="158">
        <f t="shared" si="17"/>
        <v>0.5</v>
      </c>
      <c r="FZ33" s="162">
        <f t="shared" si="18"/>
        <v>0</v>
      </c>
      <c r="GA33" s="156"/>
      <c r="GB33" s="157" t="s">
        <v>48</v>
      </c>
      <c r="GC33" s="157">
        <v>4</v>
      </c>
      <c r="GD33" s="157">
        <v>2</v>
      </c>
      <c r="GE33" s="157">
        <v>2</v>
      </c>
      <c r="GF33" s="157">
        <v>0</v>
      </c>
      <c r="GG33" s="158">
        <f t="shared" si="19"/>
        <v>0.5</v>
      </c>
      <c r="GH33" s="162">
        <f t="shared" si="20"/>
        <v>0</v>
      </c>
      <c r="GI33" s="156"/>
      <c r="GJ33" s="157" t="s">
        <v>48</v>
      </c>
      <c r="GK33" s="157">
        <v>4</v>
      </c>
      <c r="GL33" s="157">
        <v>2</v>
      </c>
      <c r="GM33" s="157">
        <v>2</v>
      </c>
      <c r="GN33" s="157">
        <v>0</v>
      </c>
      <c r="GO33" s="158">
        <f t="shared" si="21"/>
        <v>0.5</v>
      </c>
      <c r="GP33" s="162">
        <f t="shared" si="22"/>
        <v>0</v>
      </c>
      <c r="GQ33" s="156"/>
      <c r="GR33" s="157" t="s">
        <v>48</v>
      </c>
      <c r="GS33" s="157">
        <v>4</v>
      </c>
      <c r="GT33" s="157">
        <v>2</v>
      </c>
      <c r="GU33" s="157">
        <v>2</v>
      </c>
      <c r="GV33" s="157">
        <v>0</v>
      </c>
      <c r="GW33" s="158">
        <f t="shared" si="23"/>
        <v>0.5</v>
      </c>
      <c r="GX33" s="162">
        <f t="shared" si="24"/>
        <v>0</v>
      </c>
      <c r="GY33" s="156"/>
      <c r="GZ33" s="157" t="s">
        <v>48</v>
      </c>
      <c r="HA33" s="157">
        <v>4</v>
      </c>
      <c r="HB33" s="157">
        <v>2</v>
      </c>
      <c r="HC33" s="157">
        <v>2</v>
      </c>
      <c r="HD33" s="157">
        <v>0</v>
      </c>
      <c r="HE33" s="158">
        <f t="shared" si="25"/>
        <v>0.5</v>
      </c>
      <c r="HF33" s="162">
        <f t="shared" si="26"/>
        <v>0</v>
      </c>
      <c r="HH33" s="157" t="s">
        <v>48</v>
      </c>
      <c r="HI33" s="157">
        <v>4</v>
      </c>
      <c r="HJ33" s="157">
        <v>2</v>
      </c>
      <c r="HK33" s="157">
        <v>2</v>
      </c>
      <c r="HL33" s="157">
        <v>0</v>
      </c>
      <c r="HM33" s="158">
        <f t="shared" si="27"/>
        <v>0.5</v>
      </c>
      <c r="HN33" s="162">
        <f t="shared" si="28"/>
        <v>0</v>
      </c>
      <c r="HP33" s="157" t="s">
        <v>48</v>
      </c>
      <c r="HQ33" s="157">
        <v>4</v>
      </c>
      <c r="HR33" s="157">
        <v>2</v>
      </c>
      <c r="HS33" s="157">
        <v>2</v>
      </c>
      <c r="HT33" s="157">
        <v>0</v>
      </c>
      <c r="HU33" s="158">
        <f t="shared" si="29"/>
        <v>0.5</v>
      </c>
      <c r="HV33" s="162">
        <f t="shared" si="30"/>
        <v>0</v>
      </c>
      <c r="HX33" s="157" t="s">
        <v>48</v>
      </c>
      <c r="HY33" s="157">
        <v>4</v>
      </c>
      <c r="HZ33" s="157">
        <v>2</v>
      </c>
      <c r="IA33" s="157">
        <v>2</v>
      </c>
      <c r="IB33" s="157">
        <v>0</v>
      </c>
      <c r="IC33" s="158">
        <f t="shared" si="31"/>
        <v>0.5</v>
      </c>
      <c r="ID33" s="162">
        <f t="shared" si="32"/>
        <v>0</v>
      </c>
      <c r="IF33" s="157" t="s">
        <v>48</v>
      </c>
      <c r="IG33" s="157">
        <v>4</v>
      </c>
      <c r="IH33" s="157">
        <v>2</v>
      </c>
      <c r="II33" s="157">
        <v>2</v>
      </c>
      <c r="IJ33" s="157">
        <v>0</v>
      </c>
      <c r="IK33" s="158">
        <f t="shared" si="33"/>
        <v>0.5</v>
      </c>
      <c r="IL33" s="162">
        <f t="shared" si="34"/>
        <v>0</v>
      </c>
      <c r="IN33" s="157" t="s">
        <v>48</v>
      </c>
      <c r="IO33" s="157">
        <v>4</v>
      </c>
      <c r="IP33" s="157">
        <v>2</v>
      </c>
      <c r="IQ33" s="157">
        <v>2</v>
      </c>
      <c r="IR33" s="157">
        <v>0</v>
      </c>
      <c r="IS33" s="158">
        <f t="shared" si="35"/>
        <v>0.5</v>
      </c>
      <c r="IT33" s="162">
        <f t="shared" si="36"/>
        <v>0</v>
      </c>
      <c r="IV33" s="157" t="s">
        <v>48</v>
      </c>
      <c r="IW33" s="157">
        <v>4</v>
      </c>
      <c r="IX33" s="157">
        <v>2</v>
      </c>
      <c r="IY33" s="157">
        <v>2</v>
      </c>
      <c r="IZ33" s="157">
        <v>0</v>
      </c>
      <c r="JA33" s="158">
        <f t="shared" si="37"/>
        <v>0.5</v>
      </c>
      <c r="JB33" s="162">
        <f t="shared" si="38"/>
        <v>0</v>
      </c>
      <c r="JD33" s="157" t="s">
        <v>48</v>
      </c>
      <c r="JE33" s="157">
        <v>4</v>
      </c>
      <c r="JF33" s="157">
        <v>2</v>
      </c>
      <c r="JG33" s="157">
        <v>2</v>
      </c>
      <c r="JH33" s="157">
        <v>0</v>
      </c>
      <c r="JI33" s="158">
        <f t="shared" si="39"/>
        <v>0.5</v>
      </c>
      <c r="JJ33" s="162">
        <f t="shared" si="40"/>
        <v>0</v>
      </c>
      <c r="JL33" s="157" t="s">
        <v>48</v>
      </c>
      <c r="JM33" s="157">
        <v>4</v>
      </c>
      <c r="JN33" s="157">
        <v>2</v>
      </c>
      <c r="JO33" s="157">
        <v>2</v>
      </c>
      <c r="JP33" s="157">
        <v>0</v>
      </c>
      <c r="JQ33" s="158">
        <f t="shared" si="41"/>
        <v>0.5</v>
      </c>
      <c r="JR33" s="162">
        <f t="shared" si="42"/>
        <v>0</v>
      </c>
      <c r="JT33" s="157" t="s">
        <v>48</v>
      </c>
      <c r="JU33" s="157">
        <v>4</v>
      </c>
      <c r="JV33" s="157">
        <v>2</v>
      </c>
      <c r="JW33" s="157">
        <v>2</v>
      </c>
      <c r="JX33" s="157">
        <v>0</v>
      </c>
      <c r="JY33" s="158">
        <f t="shared" si="43"/>
        <v>0.5</v>
      </c>
      <c r="JZ33" s="162">
        <f t="shared" si="44"/>
        <v>0</v>
      </c>
      <c r="KB33" s="157" t="s">
        <v>48</v>
      </c>
      <c r="KC33" s="157">
        <v>4</v>
      </c>
      <c r="KD33" s="157">
        <v>2</v>
      </c>
      <c r="KE33" s="157">
        <v>2</v>
      </c>
      <c r="KF33" s="157">
        <v>0</v>
      </c>
      <c r="KG33" s="158">
        <f t="shared" si="45"/>
        <v>0.5</v>
      </c>
      <c r="KH33" s="162">
        <f t="shared" si="46"/>
        <v>0</v>
      </c>
      <c r="KJ33" s="157" t="s">
        <v>48</v>
      </c>
      <c r="KK33" s="157">
        <v>4</v>
      </c>
      <c r="KL33" s="157">
        <v>2</v>
      </c>
      <c r="KM33" s="157">
        <v>2</v>
      </c>
      <c r="KN33" s="157">
        <v>0</v>
      </c>
      <c r="KO33" s="158">
        <f t="shared" si="47"/>
        <v>0.5</v>
      </c>
      <c r="KP33" s="162">
        <f t="shared" si="48"/>
        <v>0</v>
      </c>
      <c r="KR33" s="157" t="s">
        <v>48</v>
      </c>
      <c r="KS33" s="157">
        <v>4</v>
      </c>
      <c r="KT33" s="157">
        <v>2</v>
      </c>
      <c r="KU33" s="157">
        <v>2</v>
      </c>
      <c r="KV33" s="157">
        <v>0</v>
      </c>
      <c r="KW33" s="158">
        <f t="shared" si="49"/>
        <v>0.5</v>
      </c>
      <c r="KX33" s="162">
        <f t="shared" si="50"/>
        <v>0</v>
      </c>
      <c r="KZ33" s="157" t="s">
        <v>48</v>
      </c>
      <c r="LA33" s="157">
        <v>4</v>
      </c>
      <c r="LB33" s="157">
        <v>2</v>
      </c>
      <c r="LC33" s="157">
        <v>2</v>
      </c>
      <c r="LD33" s="157">
        <v>0</v>
      </c>
      <c r="LE33" s="158">
        <f t="shared" si="51"/>
        <v>0.5</v>
      </c>
      <c r="LF33" s="162">
        <f t="shared" si="52"/>
        <v>0</v>
      </c>
      <c r="LH33" s="157" t="s">
        <v>48</v>
      </c>
      <c r="LI33" s="157">
        <v>4</v>
      </c>
      <c r="LJ33" s="157">
        <v>2</v>
      </c>
      <c r="LK33" s="157">
        <v>2</v>
      </c>
      <c r="LL33" s="157">
        <v>0</v>
      </c>
      <c r="LM33" s="158">
        <f t="shared" si="53"/>
        <v>0.5</v>
      </c>
      <c r="LN33" s="162">
        <f t="shared" si="54"/>
        <v>0</v>
      </c>
      <c r="LP33" s="157" t="s">
        <v>48</v>
      </c>
      <c r="LQ33" s="157">
        <v>4</v>
      </c>
      <c r="LR33" s="157">
        <v>2</v>
      </c>
      <c r="LS33" s="157">
        <v>2</v>
      </c>
      <c r="LT33" s="157">
        <v>0</v>
      </c>
      <c r="LU33" s="158">
        <f t="shared" si="55"/>
        <v>0.5</v>
      </c>
      <c r="LV33" s="162">
        <f t="shared" si="56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57"/>
        <v>0.5</v>
      </c>
      <c r="MD33" s="162">
        <f t="shared" si="58"/>
        <v>0</v>
      </c>
      <c r="MN33" s="157" t="s">
        <v>48</v>
      </c>
      <c r="MO33" s="157">
        <v>4</v>
      </c>
      <c r="MP33" s="157">
        <v>2</v>
      </c>
      <c r="MQ33" s="157">
        <v>2</v>
      </c>
      <c r="MR33" s="157">
        <v>0</v>
      </c>
      <c r="MS33" s="158">
        <f t="shared" si="59"/>
        <v>0.5</v>
      </c>
      <c r="MT33" s="162">
        <f t="shared" si="60"/>
        <v>0</v>
      </c>
      <c r="MV33" s="157" t="s">
        <v>48</v>
      </c>
      <c r="MW33" s="157">
        <v>4</v>
      </c>
      <c r="MX33" s="157">
        <v>2</v>
      </c>
      <c r="MY33" s="157">
        <v>2</v>
      </c>
      <c r="MZ33" s="157">
        <v>0</v>
      </c>
      <c r="NA33" s="158">
        <f t="shared" si="61"/>
        <v>0.5</v>
      </c>
      <c r="NB33" s="162">
        <f t="shared" si="62"/>
        <v>0</v>
      </c>
      <c r="ND33" s="157" t="s">
        <v>48</v>
      </c>
      <c r="NE33" s="157">
        <v>4</v>
      </c>
      <c r="NF33" s="157">
        <v>0</v>
      </c>
      <c r="NG33" s="157">
        <v>0</v>
      </c>
      <c r="NH33" s="157">
        <v>4</v>
      </c>
      <c r="NI33" s="158">
        <v>0</v>
      </c>
      <c r="NJ33" s="162"/>
    </row>
    <row r="34" spans="1:374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f t="shared" si="66"/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f t="shared" si="63"/>
        <v>1</v>
      </c>
      <c r="N34" s="108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108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108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108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108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108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108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7"/>
        <v>1</v>
      </c>
      <c r="BR34" s="108">
        <f t="shared" si="8"/>
        <v>0</v>
      </c>
      <c r="BT34" s="157" t="s">
        <v>49</v>
      </c>
      <c r="BU34" s="157">
        <v>15</v>
      </c>
      <c r="BV34" s="157">
        <v>15</v>
      </c>
      <c r="BW34" s="157">
        <v>0</v>
      </c>
      <c r="BX34" s="157">
        <v>0</v>
      </c>
      <c r="BY34" s="158">
        <v>1</v>
      </c>
      <c r="BZ34" s="158">
        <v>0</v>
      </c>
      <c r="CA34" s="156"/>
      <c r="CB34" s="156" t="s">
        <v>49</v>
      </c>
      <c r="CC34" s="156">
        <v>15</v>
      </c>
      <c r="CD34" s="156">
        <v>15</v>
      </c>
      <c r="CE34" s="156">
        <v>0</v>
      </c>
      <c r="CF34" s="156">
        <v>0</v>
      </c>
      <c r="CG34" s="162">
        <v>1</v>
      </c>
      <c r="CH34" s="158">
        <v>0</v>
      </c>
      <c r="CI34" s="157"/>
      <c r="CJ34" s="156" t="s">
        <v>49</v>
      </c>
      <c r="CK34" s="156">
        <v>15</v>
      </c>
      <c r="CL34" s="156">
        <v>15</v>
      </c>
      <c r="CM34" s="156">
        <v>0</v>
      </c>
      <c r="CN34" s="156">
        <v>0</v>
      </c>
      <c r="CO34" s="162">
        <v>1</v>
      </c>
      <c r="CP34" s="162">
        <f t="shared" si="9"/>
        <v>0</v>
      </c>
      <c r="CQ34" s="156"/>
      <c r="CR34" s="156" t="s">
        <v>49</v>
      </c>
      <c r="CS34" s="156">
        <v>15</v>
      </c>
      <c r="CT34" s="156">
        <v>15</v>
      </c>
      <c r="CU34" s="156">
        <v>0</v>
      </c>
      <c r="CV34" s="156">
        <v>0</v>
      </c>
      <c r="CW34" s="162">
        <v>1</v>
      </c>
      <c r="CX34" s="158">
        <f t="shared" si="10"/>
        <v>0</v>
      </c>
      <c r="CY34" s="157"/>
      <c r="CZ34" s="156" t="s">
        <v>49</v>
      </c>
      <c r="DA34" s="156">
        <v>15</v>
      </c>
      <c r="DB34" s="156">
        <v>15</v>
      </c>
      <c r="DC34" s="156">
        <v>0</v>
      </c>
      <c r="DD34" s="156">
        <v>0</v>
      </c>
      <c r="DE34" s="162">
        <v>1</v>
      </c>
      <c r="DF34" s="158">
        <f t="shared" si="11"/>
        <v>0</v>
      </c>
      <c r="DG34" s="157"/>
      <c r="DH34" s="156" t="s">
        <v>49</v>
      </c>
      <c r="DI34" s="156">
        <v>15</v>
      </c>
      <c r="DJ34" s="156">
        <v>15</v>
      </c>
      <c r="DK34" s="156">
        <v>0</v>
      </c>
      <c r="DL34" s="156">
        <v>0</v>
      </c>
      <c r="DM34" s="162">
        <v>1</v>
      </c>
      <c r="DN34" s="158">
        <f t="shared" si="12"/>
        <v>0</v>
      </c>
      <c r="DO34" s="157"/>
      <c r="DP34" s="156" t="s">
        <v>49</v>
      </c>
      <c r="DQ34" s="156">
        <v>15</v>
      </c>
      <c r="DR34" s="156">
        <v>15</v>
      </c>
      <c r="DS34" s="156">
        <v>0</v>
      </c>
      <c r="DT34" s="156">
        <v>0</v>
      </c>
      <c r="DU34" s="162">
        <v>1</v>
      </c>
      <c r="DV34" s="162">
        <f t="shared" si="13"/>
        <v>0</v>
      </c>
      <c r="DW34" s="156"/>
      <c r="DX34" s="156" t="s">
        <v>49</v>
      </c>
      <c r="DY34" s="156">
        <v>15</v>
      </c>
      <c r="DZ34" s="156">
        <v>15</v>
      </c>
      <c r="EA34" s="156">
        <v>0</v>
      </c>
      <c r="EB34" s="156">
        <v>0</v>
      </c>
      <c r="EC34" s="162">
        <v>1</v>
      </c>
      <c r="ED34" s="162">
        <f t="shared" si="14"/>
        <v>0</v>
      </c>
      <c r="EE34" s="156"/>
      <c r="EF34" s="156" t="s">
        <v>49</v>
      </c>
      <c r="EG34" s="156">
        <v>15</v>
      </c>
      <c r="EH34" s="156">
        <v>15</v>
      </c>
      <c r="EI34" s="156">
        <v>0</v>
      </c>
      <c r="EJ34" s="156">
        <v>0</v>
      </c>
      <c r="EK34" s="162">
        <v>1</v>
      </c>
      <c r="EL34" s="162">
        <f t="shared" si="15"/>
        <v>0</v>
      </c>
      <c r="EM34" s="156"/>
      <c r="EN34" s="156" t="s">
        <v>49</v>
      </c>
      <c r="EO34" s="156">
        <v>15</v>
      </c>
      <c r="EP34" s="156">
        <v>15</v>
      </c>
      <c r="EQ34" s="156">
        <v>0</v>
      </c>
      <c r="ER34" s="156">
        <v>0</v>
      </c>
      <c r="ES34" s="162">
        <v>1</v>
      </c>
      <c r="ET34" s="162">
        <f t="shared" si="16"/>
        <v>0</v>
      </c>
      <c r="EU34" s="156"/>
      <c r="EV34" s="156"/>
      <c r="EW34" s="156"/>
      <c r="EX34" s="156"/>
      <c r="EY34" s="156"/>
      <c r="EZ34" s="156"/>
      <c r="FA34" s="156"/>
      <c r="FB34" s="156"/>
      <c r="FC34" s="162"/>
      <c r="FD34" s="156"/>
      <c r="FE34" s="156"/>
      <c r="FF34" s="156"/>
      <c r="FG34" s="156"/>
      <c r="FH34" s="156"/>
      <c r="FI34" s="156"/>
      <c r="FJ34" s="162"/>
      <c r="FK34" s="156"/>
      <c r="FL34" s="156"/>
      <c r="FM34" s="156"/>
      <c r="FN34" s="156"/>
      <c r="FO34" s="156"/>
      <c r="FP34" s="156"/>
      <c r="FQ34" s="156"/>
      <c r="FR34" s="156"/>
      <c r="FS34" s="156"/>
      <c r="FT34" s="157" t="s">
        <v>49</v>
      </c>
      <c r="FU34" s="157">
        <v>15</v>
      </c>
      <c r="FV34" s="157">
        <v>15</v>
      </c>
      <c r="FW34" s="157">
        <v>0</v>
      </c>
      <c r="FX34" s="157">
        <v>0</v>
      </c>
      <c r="FY34" s="158">
        <f t="shared" si="17"/>
        <v>1</v>
      </c>
      <c r="FZ34" s="162">
        <f t="shared" si="18"/>
        <v>0</v>
      </c>
      <c r="GA34" s="156"/>
      <c r="GB34" s="157" t="s">
        <v>49</v>
      </c>
      <c r="GC34" s="157">
        <v>15</v>
      </c>
      <c r="GD34" s="157">
        <v>15</v>
      </c>
      <c r="GE34" s="157">
        <v>0</v>
      </c>
      <c r="GF34" s="157">
        <v>0</v>
      </c>
      <c r="GG34" s="158">
        <f t="shared" si="19"/>
        <v>1</v>
      </c>
      <c r="GH34" s="162">
        <f t="shared" si="20"/>
        <v>0</v>
      </c>
      <c r="GI34" s="156"/>
      <c r="GJ34" s="157" t="s">
        <v>49</v>
      </c>
      <c r="GK34" s="157">
        <v>15</v>
      </c>
      <c r="GL34" s="157">
        <v>15</v>
      </c>
      <c r="GM34" s="157">
        <v>0</v>
      </c>
      <c r="GN34" s="157">
        <v>0</v>
      </c>
      <c r="GO34" s="158">
        <f t="shared" si="21"/>
        <v>1</v>
      </c>
      <c r="GP34" s="162">
        <f t="shared" si="22"/>
        <v>0</v>
      </c>
      <c r="GQ34" s="156"/>
      <c r="GR34" s="157" t="s">
        <v>49</v>
      </c>
      <c r="GS34" s="157">
        <v>15</v>
      </c>
      <c r="GT34" s="157">
        <v>15</v>
      </c>
      <c r="GU34" s="157">
        <v>0</v>
      </c>
      <c r="GV34" s="157">
        <v>0</v>
      </c>
      <c r="GW34" s="158">
        <f t="shared" si="23"/>
        <v>1</v>
      </c>
      <c r="GX34" s="162">
        <f t="shared" si="24"/>
        <v>0</v>
      </c>
      <c r="GY34" s="156"/>
      <c r="GZ34" s="157" t="s">
        <v>49</v>
      </c>
      <c r="HA34" s="157">
        <v>15</v>
      </c>
      <c r="HB34" s="157">
        <v>15</v>
      </c>
      <c r="HC34" s="157">
        <v>0</v>
      </c>
      <c r="HD34" s="157">
        <v>0</v>
      </c>
      <c r="HE34" s="158">
        <f t="shared" si="25"/>
        <v>1</v>
      </c>
      <c r="HF34" s="162">
        <f t="shared" si="26"/>
        <v>0</v>
      </c>
      <c r="HH34" s="157" t="s">
        <v>49</v>
      </c>
      <c r="HI34" s="157">
        <v>15</v>
      </c>
      <c r="HJ34" s="157">
        <v>15</v>
      </c>
      <c r="HK34" s="157">
        <v>0</v>
      </c>
      <c r="HL34" s="157">
        <v>0</v>
      </c>
      <c r="HM34" s="158">
        <f t="shared" si="27"/>
        <v>1</v>
      </c>
      <c r="HN34" s="162">
        <f t="shared" si="28"/>
        <v>0</v>
      </c>
      <c r="HP34" s="157" t="s">
        <v>49</v>
      </c>
      <c r="HQ34" s="157">
        <v>15</v>
      </c>
      <c r="HR34" s="157">
        <v>15</v>
      </c>
      <c r="HS34" s="157">
        <v>0</v>
      </c>
      <c r="HT34" s="157">
        <v>0</v>
      </c>
      <c r="HU34" s="158">
        <f t="shared" si="29"/>
        <v>1</v>
      </c>
      <c r="HV34" s="162">
        <f t="shared" si="30"/>
        <v>0</v>
      </c>
      <c r="HX34" s="157" t="s">
        <v>49</v>
      </c>
      <c r="HY34" s="157">
        <v>15</v>
      </c>
      <c r="HZ34" s="157">
        <v>15</v>
      </c>
      <c r="IA34" s="157">
        <v>0</v>
      </c>
      <c r="IB34" s="157">
        <v>0</v>
      </c>
      <c r="IC34" s="158">
        <f t="shared" si="31"/>
        <v>1</v>
      </c>
      <c r="ID34" s="162">
        <f t="shared" si="32"/>
        <v>0</v>
      </c>
      <c r="IF34" s="157" t="s">
        <v>49</v>
      </c>
      <c r="IG34" s="157">
        <v>15</v>
      </c>
      <c r="IH34" s="157">
        <v>15</v>
      </c>
      <c r="II34" s="157">
        <v>0</v>
      </c>
      <c r="IJ34" s="157">
        <v>0</v>
      </c>
      <c r="IK34" s="158">
        <f t="shared" si="33"/>
        <v>1</v>
      </c>
      <c r="IL34" s="162">
        <f t="shared" si="34"/>
        <v>0</v>
      </c>
      <c r="IN34" s="157" t="s">
        <v>49</v>
      </c>
      <c r="IO34" s="157">
        <v>15</v>
      </c>
      <c r="IP34" s="157">
        <v>15</v>
      </c>
      <c r="IQ34" s="157">
        <v>0</v>
      </c>
      <c r="IR34" s="157">
        <v>0</v>
      </c>
      <c r="IS34" s="158">
        <f t="shared" si="35"/>
        <v>1</v>
      </c>
      <c r="IT34" s="162">
        <f t="shared" si="36"/>
        <v>0</v>
      </c>
      <c r="IV34" s="157" t="s">
        <v>49</v>
      </c>
      <c r="IW34" s="157">
        <v>15</v>
      </c>
      <c r="IX34" s="157">
        <v>15</v>
      </c>
      <c r="IY34" s="157">
        <v>0</v>
      </c>
      <c r="IZ34" s="157">
        <v>0</v>
      </c>
      <c r="JA34" s="158">
        <f t="shared" si="37"/>
        <v>1</v>
      </c>
      <c r="JB34" s="162">
        <f t="shared" si="38"/>
        <v>0</v>
      </c>
      <c r="JD34" s="157" t="s">
        <v>49</v>
      </c>
      <c r="JE34" s="157">
        <v>15</v>
      </c>
      <c r="JF34" s="157">
        <v>15</v>
      </c>
      <c r="JG34" s="157">
        <v>0</v>
      </c>
      <c r="JH34" s="157">
        <v>0</v>
      </c>
      <c r="JI34" s="158">
        <f t="shared" si="39"/>
        <v>1</v>
      </c>
      <c r="JJ34" s="162">
        <f t="shared" si="40"/>
        <v>0</v>
      </c>
      <c r="JL34" s="157" t="s">
        <v>49</v>
      </c>
      <c r="JM34" s="157">
        <v>15</v>
      </c>
      <c r="JN34" s="157">
        <v>15</v>
      </c>
      <c r="JO34" s="157">
        <v>0</v>
      </c>
      <c r="JP34" s="157">
        <v>0</v>
      </c>
      <c r="JQ34" s="158">
        <f t="shared" si="41"/>
        <v>1</v>
      </c>
      <c r="JR34" s="162">
        <f t="shared" si="42"/>
        <v>0</v>
      </c>
      <c r="JT34" s="157" t="s">
        <v>49</v>
      </c>
      <c r="JU34" s="157">
        <v>15</v>
      </c>
      <c r="JV34" s="157">
        <v>15</v>
      </c>
      <c r="JW34" s="157">
        <v>0</v>
      </c>
      <c r="JX34" s="157">
        <v>0</v>
      </c>
      <c r="JY34" s="158">
        <f t="shared" si="43"/>
        <v>1</v>
      </c>
      <c r="JZ34" s="162">
        <f t="shared" si="44"/>
        <v>0</v>
      </c>
      <c r="KB34" s="157" t="s">
        <v>49</v>
      </c>
      <c r="KC34" s="157">
        <v>15</v>
      </c>
      <c r="KD34" s="157">
        <v>15</v>
      </c>
      <c r="KE34" s="157">
        <v>0</v>
      </c>
      <c r="KF34" s="157">
        <v>0</v>
      </c>
      <c r="KG34" s="158">
        <f t="shared" si="45"/>
        <v>1</v>
      </c>
      <c r="KH34" s="162">
        <f t="shared" si="46"/>
        <v>0</v>
      </c>
      <c r="KJ34" s="157" t="s">
        <v>49</v>
      </c>
      <c r="KK34" s="157">
        <v>15</v>
      </c>
      <c r="KL34" s="157">
        <v>15</v>
      </c>
      <c r="KM34" s="157">
        <v>0</v>
      </c>
      <c r="KN34" s="157">
        <v>0</v>
      </c>
      <c r="KO34" s="158">
        <f t="shared" si="47"/>
        <v>1</v>
      </c>
      <c r="KP34" s="162">
        <f t="shared" si="48"/>
        <v>0</v>
      </c>
      <c r="KR34" s="157" t="s">
        <v>49</v>
      </c>
      <c r="KS34" s="157">
        <v>15</v>
      </c>
      <c r="KT34" s="157">
        <v>15</v>
      </c>
      <c r="KU34" s="157">
        <v>0</v>
      </c>
      <c r="KV34" s="157">
        <v>0</v>
      </c>
      <c r="KW34" s="158">
        <f t="shared" si="49"/>
        <v>1</v>
      </c>
      <c r="KX34" s="162">
        <f t="shared" si="50"/>
        <v>0</v>
      </c>
      <c r="KZ34" s="157" t="s">
        <v>49</v>
      </c>
      <c r="LA34" s="157">
        <v>15</v>
      </c>
      <c r="LB34" s="157">
        <v>15</v>
      </c>
      <c r="LC34" s="157">
        <v>0</v>
      </c>
      <c r="LD34" s="157">
        <v>0</v>
      </c>
      <c r="LE34" s="158">
        <f t="shared" si="51"/>
        <v>1</v>
      </c>
      <c r="LF34" s="162">
        <f t="shared" si="52"/>
        <v>0</v>
      </c>
      <c r="LH34" s="157" t="s">
        <v>49</v>
      </c>
      <c r="LI34" s="157">
        <v>15</v>
      </c>
      <c r="LJ34" s="157">
        <v>15</v>
      </c>
      <c r="LK34" s="157">
        <v>0</v>
      </c>
      <c r="LL34" s="157">
        <v>0</v>
      </c>
      <c r="LM34" s="158">
        <f t="shared" si="53"/>
        <v>1</v>
      </c>
      <c r="LN34" s="162">
        <f t="shared" si="54"/>
        <v>0</v>
      </c>
      <c r="LP34" s="157" t="s">
        <v>49</v>
      </c>
      <c r="LQ34" s="157">
        <v>15</v>
      </c>
      <c r="LR34" s="157">
        <v>15</v>
      </c>
      <c r="LS34" s="157">
        <v>0</v>
      </c>
      <c r="LT34" s="157">
        <v>0</v>
      </c>
      <c r="LU34" s="158">
        <f t="shared" si="55"/>
        <v>1</v>
      </c>
      <c r="LV34" s="162">
        <f t="shared" si="56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57"/>
        <v>1</v>
      </c>
      <c r="MD34" s="162">
        <f t="shared" si="58"/>
        <v>0</v>
      </c>
      <c r="MN34" s="157" t="s">
        <v>49</v>
      </c>
      <c r="MO34" s="157">
        <v>15</v>
      </c>
      <c r="MP34" s="157">
        <v>15</v>
      </c>
      <c r="MQ34" s="157">
        <v>0</v>
      </c>
      <c r="MR34" s="157">
        <v>0</v>
      </c>
      <c r="MS34" s="158">
        <f t="shared" si="59"/>
        <v>1</v>
      </c>
      <c r="MT34" s="162">
        <f t="shared" si="60"/>
        <v>0</v>
      </c>
      <c r="MV34" s="157" t="s">
        <v>49</v>
      </c>
      <c r="MW34" s="157">
        <v>15</v>
      </c>
      <c r="MX34" s="157">
        <v>15</v>
      </c>
      <c r="MY34" s="157">
        <v>0</v>
      </c>
      <c r="MZ34" s="157">
        <v>0</v>
      </c>
      <c r="NA34" s="158">
        <f t="shared" si="61"/>
        <v>1</v>
      </c>
      <c r="NB34" s="162">
        <f t="shared" si="62"/>
        <v>0</v>
      </c>
      <c r="ND34" s="157" t="s">
        <v>49</v>
      </c>
      <c r="NE34" s="157">
        <v>15</v>
      </c>
      <c r="NF34" s="157">
        <v>0</v>
      </c>
      <c r="NG34" s="157">
        <v>0</v>
      </c>
      <c r="NH34" s="157">
        <v>15</v>
      </c>
      <c r="NI34" s="158">
        <v>0</v>
      </c>
      <c r="NJ34" s="162"/>
    </row>
    <row r="35" spans="1:374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f t="shared" si="66"/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f t="shared" si="63"/>
        <v>1</v>
      </c>
      <c r="N35" s="108">
        <f t="shared" si="0"/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108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108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108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108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108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108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7"/>
        <v>1</v>
      </c>
      <c r="BR35" s="108">
        <f t="shared" si="8"/>
        <v>0</v>
      </c>
      <c r="BT35" s="157" t="s">
        <v>50</v>
      </c>
      <c r="BU35" s="157">
        <v>18</v>
      </c>
      <c r="BV35" s="157">
        <v>18</v>
      </c>
      <c r="BW35" s="157">
        <v>0</v>
      </c>
      <c r="BX35" s="157">
        <v>0</v>
      </c>
      <c r="BY35" s="158">
        <v>1</v>
      </c>
      <c r="BZ35" s="158">
        <v>0</v>
      </c>
      <c r="CA35" s="156"/>
      <c r="CB35" s="156" t="s">
        <v>50</v>
      </c>
      <c r="CC35" s="156">
        <v>18</v>
      </c>
      <c r="CD35" s="156">
        <v>18</v>
      </c>
      <c r="CE35" s="156">
        <v>0</v>
      </c>
      <c r="CF35" s="156">
        <v>0</v>
      </c>
      <c r="CG35" s="162">
        <v>1</v>
      </c>
      <c r="CH35" s="158">
        <v>0</v>
      </c>
      <c r="CI35" s="157"/>
      <c r="CJ35" s="156" t="s">
        <v>50</v>
      </c>
      <c r="CK35" s="156">
        <v>18</v>
      </c>
      <c r="CL35" s="156">
        <v>18</v>
      </c>
      <c r="CM35" s="156">
        <v>0</v>
      </c>
      <c r="CN35" s="156">
        <v>0</v>
      </c>
      <c r="CO35" s="162">
        <v>1</v>
      </c>
      <c r="CP35" s="162">
        <f t="shared" si="9"/>
        <v>0</v>
      </c>
      <c r="CQ35" s="156"/>
      <c r="CR35" s="156" t="s">
        <v>50</v>
      </c>
      <c r="CS35" s="156">
        <v>18</v>
      </c>
      <c r="CT35" s="156">
        <v>18</v>
      </c>
      <c r="CU35" s="156">
        <v>0</v>
      </c>
      <c r="CV35" s="156">
        <v>0</v>
      </c>
      <c r="CW35" s="162">
        <v>1</v>
      </c>
      <c r="CX35" s="158">
        <f t="shared" si="10"/>
        <v>0</v>
      </c>
      <c r="CY35" s="157"/>
      <c r="CZ35" s="156" t="s">
        <v>50</v>
      </c>
      <c r="DA35" s="156">
        <v>18</v>
      </c>
      <c r="DB35" s="156">
        <v>18</v>
      </c>
      <c r="DC35" s="156">
        <v>0</v>
      </c>
      <c r="DD35" s="156">
        <v>0</v>
      </c>
      <c r="DE35" s="162">
        <v>1</v>
      </c>
      <c r="DF35" s="158">
        <f t="shared" si="11"/>
        <v>0</v>
      </c>
      <c r="DG35" s="157"/>
      <c r="DH35" s="156" t="s">
        <v>50</v>
      </c>
      <c r="DI35" s="156">
        <v>18</v>
      </c>
      <c r="DJ35" s="156">
        <v>18</v>
      </c>
      <c r="DK35" s="156">
        <v>0</v>
      </c>
      <c r="DL35" s="156">
        <v>0</v>
      </c>
      <c r="DM35" s="162">
        <v>1</v>
      </c>
      <c r="DN35" s="158">
        <f t="shared" si="12"/>
        <v>0</v>
      </c>
      <c r="DO35" s="157"/>
      <c r="DP35" s="156" t="s">
        <v>50</v>
      </c>
      <c r="DQ35" s="156">
        <v>18</v>
      </c>
      <c r="DR35" s="156">
        <v>18</v>
      </c>
      <c r="DS35" s="156">
        <v>0</v>
      </c>
      <c r="DT35" s="156">
        <v>0</v>
      </c>
      <c r="DU35" s="162">
        <v>1</v>
      </c>
      <c r="DV35" s="162">
        <f t="shared" si="13"/>
        <v>0</v>
      </c>
      <c r="DW35" s="156"/>
      <c r="DX35" s="156" t="s">
        <v>50</v>
      </c>
      <c r="DY35" s="156">
        <v>18</v>
      </c>
      <c r="DZ35" s="156">
        <v>18</v>
      </c>
      <c r="EA35" s="156">
        <v>0</v>
      </c>
      <c r="EB35" s="156">
        <v>0</v>
      </c>
      <c r="EC35" s="162">
        <v>1</v>
      </c>
      <c r="ED35" s="162">
        <f t="shared" si="14"/>
        <v>0</v>
      </c>
      <c r="EE35" s="156"/>
      <c r="EF35" s="156" t="s">
        <v>50</v>
      </c>
      <c r="EG35" s="156">
        <v>18</v>
      </c>
      <c r="EH35" s="156">
        <v>18</v>
      </c>
      <c r="EI35" s="156">
        <v>0</v>
      </c>
      <c r="EJ35" s="156">
        <v>0</v>
      </c>
      <c r="EK35" s="162">
        <v>1</v>
      </c>
      <c r="EL35" s="162">
        <f t="shared" si="15"/>
        <v>0</v>
      </c>
      <c r="EM35" s="156"/>
      <c r="EN35" s="156" t="s">
        <v>50</v>
      </c>
      <c r="EO35" s="156">
        <v>18</v>
      </c>
      <c r="EP35" s="156">
        <v>18</v>
      </c>
      <c r="EQ35" s="156">
        <v>0</v>
      </c>
      <c r="ER35" s="156">
        <v>0</v>
      </c>
      <c r="ES35" s="162">
        <v>1</v>
      </c>
      <c r="ET35" s="162">
        <f t="shared" si="16"/>
        <v>0</v>
      </c>
      <c r="EU35" s="156"/>
      <c r="EV35" s="156"/>
      <c r="EW35" s="156"/>
      <c r="EX35" s="156"/>
      <c r="EY35" s="156"/>
      <c r="EZ35" s="156"/>
      <c r="FA35" s="156"/>
      <c r="FB35" s="156"/>
      <c r="FC35" s="162"/>
      <c r="FD35" s="156"/>
      <c r="FE35" s="156"/>
      <c r="FF35" s="156"/>
      <c r="FG35" s="156"/>
      <c r="FH35" s="156"/>
      <c r="FI35" s="156"/>
      <c r="FJ35" s="162"/>
      <c r="FK35" s="156"/>
      <c r="FL35" s="156"/>
      <c r="FM35" s="156"/>
      <c r="FN35" s="156"/>
      <c r="FO35" s="156"/>
      <c r="FP35" s="156"/>
      <c r="FQ35" s="156"/>
      <c r="FR35" s="156"/>
      <c r="FS35" s="156"/>
      <c r="FT35" s="157" t="s">
        <v>50</v>
      </c>
      <c r="FU35" s="157">
        <v>18</v>
      </c>
      <c r="FV35" s="157">
        <v>18</v>
      </c>
      <c r="FW35" s="157">
        <v>0</v>
      </c>
      <c r="FX35" s="157">
        <v>0</v>
      </c>
      <c r="FY35" s="158">
        <f t="shared" si="17"/>
        <v>1</v>
      </c>
      <c r="FZ35" s="162">
        <f t="shared" si="18"/>
        <v>0</v>
      </c>
      <c r="GA35" s="156"/>
      <c r="GB35" s="157" t="s">
        <v>50</v>
      </c>
      <c r="GC35" s="157">
        <v>18</v>
      </c>
      <c r="GD35" s="157">
        <v>18</v>
      </c>
      <c r="GE35" s="157">
        <v>0</v>
      </c>
      <c r="GF35" s="157">
        <v>0</v>
      </c>
      <c r="GG35" s="158">
        <f t="shared" si="19"/>
        <v>1</v>
      </c>
      <c r="GH35" s="162">
        <f t="shared" si="20"/>
        <v>0</v>
      </c>
      <c r="GI35" s="156"/>
      <c r="GJ35" s="157" t="s">
        <v>50</v>
      </c>
      <c r="GK35" s="157">
        <v>18</v>
      </c>
      <c r="GL35" s="157">
        <v>18</v>
      </c>
      <c r="GM35" s="157">
        <v>0</v>
      </c>
      <c r="GN35" s="157">
        <v>0</v>
      </c>
      <c r="GO35" s="158">
        <f t="shared" si="21"/>
        <v>1</v>
      </c>
      <c r="GP35" s="162">
        <f t="shared" si="22"/>
        <v>0</v>
      </c>
      <c r="GQ35" s="156"/>
      <c r="GR35" s="157" t="s">
        <v>50</v>
      </c>
      <c r="GS35" s="157">
        <v>18</v>
      </c>
      <c r="GT35" s="157">
        <v>18</v>
      </c>
      <c r="GU35" s="157">
        <v>0</v>
      </c>
      <c r="GV35" s="157">
        <v>0</v>
      </c>
      <c r="GW35" s="158">
        <f t="shared" si="23"/>
        <v>1</v>
      </c>
      <c r="GX35" s="162">
        <f t="shared" si="24"/>
        <v>0</v>
      </c>
      <c r="GY35" s="156"/>
      <c r="GZ35" s="157" t="s">
        <v>50</v>
      </c>
      <c r="HA35" s="157">
        <v>18</v>
      </c>
      <c r="HB35" s="157">
        <v>18</v>
      </c>
      <c r="HC35" s="157">
        <v>0</v>
      </c>
      <c r="HD35" s="157">
        <v>0</v>
      </c>
      <c r="HE35" s="158">
        <f t="shared" si="25"/>
        <v>1</v>
      </c>
      <c r="HF35" s="162">
        <f t="shared" si="26"/>
        <v>0</v>
      </c>
      <c r="HH35" s="157" t="s">
        <v>50</v>
      </c>
      <c r="HI35" s="157">
        <v>18</v>
      </c>
      <c r="HJ35" s="157">
        <v>18</v>
      </c>
      <c r="HK35" s="157">
        <v>0</v>
      </c>
      <c r="HL35" s="157">
        <v>0</v>
      </c>
      <c r="HM35" s="158">
        <f t="shared" si="27"/>
        <v>1</v>
      </c>
      <c r="HN35" s="162">
        <f t="shared" si="28"/>
        <v>0</v>
      </c>
      <c r="HP35" s="157" t="s">
        <v>50</v>
      </c>
      <c r="HQ35" s="157">
        <v>18</v>
      </c>
      <c r="HR35" s="157">
        <v>18</v>
      </c>
      <c r="HS35" s="157">
        <v>0</v>
      </c>
      <c r="HT35" s="157">
        <v>0</v>
      </c>
      <c r="HU35" s="158">
        <f t="shared" si="29"/>
        <v>1</v>
      </c>
      <c r="HV35" s="162">
        <f t="shared" si="30"/>
        <v>0</v>
      </c>
      <c r="HX35" s="157" t="s">
        <v>50</v>
      </c>
      <c r="HY35" s="157">
        <v>18</v>
      </c>
      <c r="HZ35" s="157">
        <v>18</v>
      </c>
      <c r="IA35" s="157">
        <v>0</v>
      </c>
      <c r="IB35" s="157">
        <v>0</v>
      </c>
      <c r="IC35" s="158">
        <f t="shared" si="31"/>
        <v>1</v>
      </c>
      <c r="ID35" s="162">
        <f t="shared" si="32"/>
        <v>0</v>
      </c>
      <c r="IF35" s="157" t="s">
        <v>50</v>
      </c>
      <c r="IG35" s="157">
        <v>18</v>
      </c>
      <c r="IH35" s="157">
        <v>18</v>
      </c>
      <c r="II35" s="157">
        <v>0</v>
      </c>
      <c r="IJ35" s="157">
        <v>0</v>
      </c>
      <c r="IK35" s="158">
        <f t="shared" si="33"/>
        <v>1</v>
      </c>
      <c r="IL35" s="162">
        <f t="shared" si="34"/>
        <v>0</v>
      </c>
      <c r="IN35" s="157" t="s">
        <v>50</v>
      </c>
      <c r="IO35" s="157">
        <v>18</v>
      </c>
      <c r="IP35" s="157">
        <v>18</v>
      </c>
      <c r="IQ35" s="157">
        <v>0</v>
      </c>
      <c r="IR35" s="157">
        <v>0</v>
      </c>
      <c r="IS35" s="158">
        <f t="shared" si="35"/>
        <v>1</v>
      </c>
      <c r="IT35" s="162">
        <f t="shared" si="36"/>
        <v>0</v>
      </c>
      <c r="IV35" s="157" t="s">
        <v>50</v>
      </c>
      <c r="IW35" s="157">
        <v>18</v>
      </c>
      <c r="IX35" s="157">
        <v>18</v>
      </c>
      <c r="IY35" s="157">
        <v>0</v>
      </c>
      <c r="IZ35" s="157">
        <v>0</v>
      </c>
      <c r="JA35" s="158">
        <f t="shared" si="37"/>
        <v>1</v>
      </c>
      <c r="JB35" s="162">
        <f t="shared" si="38"/>
        <v>0</v>
      </c>
      <c r="JD35" s="157" t="s">
        <v>50</v>
      </c>
      <c r="JE35" s="157">
        <v>18</v>
      </c>
      <c r="JF35" s="157">
        <v>18</v>
      </c>
      <c r="JG35" s="157">
        <v>0</v>
      </c>
      <c r="JH35" s="157">
        <v>0</v>
      </c>
      <c r="JI35" s="158">
        <f t="shared" si="39"/>
        <v>1</v>
      </c>
      <c r="JJ35" s="162">
        <f t="shared" si="40"/>
        <v>0</v>
      </c>
      <c r="JL35" s="157" t="s">
        <v>50</v>
      </c>
      <c r="JM35" s="157">
        <v>18</v>
      </c>
      <c r="JN35" s="157">
        <v>18</v>
      </c>
      <c r="JO35" s="157">
        <v>0</v>
      </c>
      <c r="JP35" s="157">
        <v>0</v>
      </c>
      <c r="JQ35" s="158">
        <f t="shared" si="41"/>
        <v>1</v>
      </c>
      <c r="JR35" s="162">
        <f t="shared" si="42"/>
        <v>0</v>
      </c>
      <c r="JT35" s="157" t="s">
        <v>50</v>
      </c>
      <c r="JU35" s="157">
        <v>18</v>
      </c>
      <c r="JV35" s="157">
        <v>18</v>
      </c>
      <c r="JW35" s="157">
        <v>0</v>
      </c>
      <c r="JX35" s="157">
        <v>0</v>
      </c>
      <c r="JY35" s="158">
        <f t="shared" si="43"/>
        <v>1</v>
      </c>
      <c r="JZ35" s="162">
        <f t="shared" si="44"/>
        <v>0</v>
      </c>
      <c r="KB35" s="157" t="s">
        <v>50</v>
      </c>
      <c r="KC35" s="157">
        <v>18</v>
      </c>
      <c r="KD35" s="157">
        <v>18</v>
      </c>
      <c r="KE35" s="157">
        <v>0</v>
      </c>
      <c r="KF35" s="157">
        <v>0</v>
      </c>
      <c r="KG35" s="158">
        <f t="shared" si="45"/>
        <v>1</v>
      </c>
      <c r="KH35" s="162">
        <f t="shared" si="46"/>
        <v>0</v>
      </c>
      <c r="KJ35" s="157" t="s">
        <v>50</v>
      </c>
      <c r="KK35" s="157">
        <v>18</v>
      </c>
      <c r="KL35" s="157">
        <v>18</v>
      </c>
      <c r="KM35" s="157">
        <v>0</v>
      </c>
      <c r="KN35" s="157">
        <v>0</v>
      </c>
      <c r="KO35" s="158">
        <f t="shared" si="47"/>
        <v>1</v>
      </c>
      <c r="KP35" s="162">
        <f t="shared" si="48"/>
        <v>0</v>
      </c>
      <c r="KR35" s="157" t="s">
        <v>50</v>
      </c>
      <c r="KS35" s="157">
        <v>18</v>
      </c>
      <c r="KT35" s="157">
        <v>18</v>
      </c>
      <c r="KU35" s="157">
        <v>0</v>
      </c>
      <c r="KV35" s="157">
        <v>0</v>
      </c>
      <c r="KW35" s="158">
        <f t="shared" si="49"/>
        <v>1</v>
      </c>
      <c r="KX35" s="162">
        <f t="shared" si="50"/>
        <v>0</v>
      </c>
      <c r="KZ35" s="157" t="s">
        <v>50</v>
      </c>
      <c r="LA35" s="157">
        <v>18</v>
      </c>
      <c r="LB35" s="157">
        <v>18</v>
      </c>
      <c r="LC35" s="157">
        <v>0</v>
      </c>
      <c r="LD35" s="157">
        <v>0</v>
      </c>
      <c r="LE35" s="158">
        <f t="shared" si="51"/>
        <v>1</v>
      </c>
      <c r="LF35" s="162">
        <f t="shared" si="52"/>
        <v>0</v>
      </c>
      <c r="LH35" s="157" t="s">
        <v>50</v>
      </c>
      <c r="LI35" s="157">
        <v>18</v>
      </c>
      <c r="LJ35" s="157">
        <v>18</v>
      </c>
      <c r="LK35" s="157">
        <v>0</v>
      </c>
      <c r="LL35" s="157">
        <v>0</v>
      </c>
      <c r="LM35" s="158">
        <f t="shared" si="53"/>
        <v>1</v>
      </c>
      <c r="LN35" s="162">
        <f t="shared" si="54"/>
        <v>0</v>
      </c>
      <c r="LP35" s="157" t="s">
        <v>50</v>
      </c>
      <c r="LQ35" s="157">
        <v>18</v>
      </c>
      <c r="LR35" s="157">
        <v>18</v>
      </c>
      <c r="LS35" s="157">
        <v>0</v>
      </c>
      <c r="LT35" s="157">
        <v>0</v>
      </c>
      <c r="LU35" s="158">
        <f t="shared" si="55"/>
        <v>1</v>
      </c>
      <c r="LV35" s="162">
        <f t="shared" si="56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57"/>
        <v>1</v>
      </c>
      <c r="MD35" s="162">
        <f t="shared" si="58"/>
        <v>0</v>
      </c>
      <c r="MN35" s="157" t="s">
        <v>50</v>
      </c>
      <c r="MO35" s="157">
        <v>18</v>
      </c>
      <c r="MP35" s="157">
        <v>18</v>
      </c>
      <c r="MQ35" s="157">
        <v>0</v>
      </c>
      <c r="MR35" s="157">
        <v>0</v>
      </c>
      <c r="MS35" s="158">
        <f t="shared" si="59"/>
        <v>1</v>
      </c>
      <c r="MT35" s="162">
        <f t="shared" si="60"/>
        <v>0</v>
      </c>
      <c r="MV35" s="157" t="s">
        <v>50</v>
      </c>
      <c r="MW35" s="157">
        <v>18</v>
      </c>
      <c r="MX35" s="157">
        <v>18</v>
      </c>
      <c r="MY35" s="157">
        <v>0</v>
      </c>
      <c r="MZ35" s="157">
        <v>0</v>
      </c>
      <c r="NA35" s="158">
        <f t="shared" si="61"/>
        <v>1</v>
      </c>
      <c r="NB35" s="162">
        <f t="shared" si="62"/>
        <v>0</v>
      </c>
      <c r="ND35" s="157" t="s">
        <v>50</v>
      </c>
      <c r="NE35" s="157">
        <v>18</v>
      </c>
      <c r="NF35" s="157">
        <v>0</v>
      </c>
      <c r="NG35" s="157">
        <v>0</v>
      </c>
      <c r="NH35" s="157">
        <v>18</v>
      </c>
      <c r="NI35" s="158">
        <v>0</v>
      </c>
      <c r="NJ35" s="162"/>
    </row>
    <row r="36" spans="1:374">
      <c r="A36" s="2" t="s">
        <v>51</v>
      </c>
      <c r="B36" s="2">
        <v>59</v>
      </c>
      <c r="C36" s="2">
        <v>59</v>
      </c>
      <c r="D36" s="2">
        <v>0</v>
      </c>
      <c r="E36" s="2">
        <v>0</v>
      </c>
      <c r="F36" s="4">
        <f t="shared" si="66"/>
        <v>1</v>
      </c>
      <c r="H36" s="2" t="s">
        <v>51</v>
      </c>
      <c r="I36" s="2">
        <v>59</v>
      </c>
      <c r="J36" s="2">
        <v>59</v>
      </c>
      <c r="K36" s="2">
        <v>0</v>
      </c>
      <c r="L36" s="2">
        <v>0</v>
      </c>
      <c r="M36" s="4">
        <f t="shared" si="63"/>
        <v>1</v>
      </c>
      <c r="N36" s="108">
        <f t="shared" si="0"/>
        <v>0</v>
      </c>
      <c r="P36" s="2" t="s">
        <v>51</v>
      </c>
      <c r="Q36" s="2">
        <v>59</v>
      </c>
      <c r="R36" s="2">
        <v>59</v>
      </c>
      <c r="S36" s="2">
        <v>0</v>
      </c>
      <c r="T36" s="2">
        <v>0</v>
      </c>
      <c r="U36" s="4">
        <v>1</v>
      </c>
      <c r="V36" s="108">
        <f t="shared" si="1"/>
        <v>0</v>
      </c>
      <c r="X36" s="2" t="s">
        <v>51</v>
      </c>
      <c r="Y36" s="2">
        <v>59</v>
      </c>
      <c r="Z36" s="2">
        <v>59</v>
      </c>
      <c r="AA36" s="2">
        <v>0</v>
      </c>
      <c r="AB36" s="2">
        <v>0</v>
      </c>
      <c r="AC36" s="4">
        <v>1</v>
      </c>
      <c r="AD36" s="108">
        <f t="shared" si="2"/>
        <v>0</v>
      </c>
      <c r="AF36" s="2" t="s">
        <v>51</v>
      </c>
      <c r="AG36" s="2">
        <v>59</v>
      </c>
      <c r="AH36" s="2">
        <v>59</v>
      </c>
      <c r="AI36" s="2">
        <v>0</v>
      </c>
      <c r="AJ36" s="2">
        <v>0</v>
      </c>
      <c r="AK36" s="4">
        <v>1</v>
      </c>
      <c r="AL36" s="108">
        <f t="shared" si="3"/>
        <v>0</v>
      </c>
      <c r="AN36" s="2" t="s">
        <v>51</v>
      </c>
      <c r="AO36" s="2">
        <v>59</v>
      </c>
      <c r="AP36" s="2">
        <v>59</v>
      </c>
      <c r="AQ36" s="2">
        <v>0</v>
      </c>
      <c r="AR36" s="2">
        <v>0</v>
      </c>
      <c r="AS36" s="4">
        <v>1</v>
      </c>
      <c r="AT36" s="108">
        <f t="shared" si="4"/>
        <v>0</v>
      </c>
      <c r="AV36" s="2" t="s">
        <v>51</v>
      </c>
      <c r="AW36" s="2">
        <v>59</v>
      </c>
      <c r="AX36" s="2">
        <v>59</v>
      </c>
      <c r="AY36" s="2">
        <v>0</v>
      </c>
      <c r="AZ36" s="2">
        <v>0</v>
      </c>
      <c r="BA36" s="4">
        <v>1</v>
      </c>
      <c r="BB36" s="108">
        <f t="shared" si="5"/>
        <v>0</v>
      </c>
      <c r="BD36" s="2" t="s">
        <v>51</v>
      </c>
      <c r="BE36" s="2">
        <v>59</v>
      </c>
      <c r="BF36" s="2">
        <v>59</v>
      </c>
      <c r="BG36" s="2">
        <v>0</v>
      </c>
      <c r="BH36" s="2">
        <v>0</v>
      </c>
      <c r="BI36" s="4">
        <v>1</v>
      </c>
      <c r="BJ36" s="108">
        <f t="shared" si="6"/>
        <v>0</v>
      </c>
      <c r="BL36" s="2" t="s">
        <v>51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7"/>
        <v>1</v>
      </c>
      <c r="BR36" s="108">
        <f t="shared" si="8"/>
        <v>0</v>
      </c>
      <c r="BT36" s="157" t="s">
        <v>51</v>
      </c>
      <c r="BU36" s="157">
        <v>59</v>
      </c>
      <c r="BV36" s="157">
        <v>59</v>
      </c>
      <c r="BW36" s="157">
        <v>0</v>
      </c>
      <c r="BX36" s="157">
        <v>0</v>
      </c>
      <c r="BY36" s="158">
        <v>1</v>
      </c>
      <c r="BZ36" s="158">
        <v>0</v>
      </c>
      <c r="CA36" s="156"/>
      <c r="CB36" s="156" t="s">
        <v>51</v>
      </c>
      <c r="CC36" s="156">
        <v>59</v>
      </c>
      <c r="CD36" s="156">
        <v>59</v>
      </c>
      <c r="CE36" s="156">
        <v>0</v>
      </c>
      <c r="CF36" s="156">
        <v>0</v>
      </c>
      <c r="CG36" s="162">
        <v>1</v>
      </c>
      <c r="CH36" s="158">
        <v>0</v>
      </c>
      <c r="CI36" s="157"/>
      <c r="CJ36" s="156" t="s">
        <v>51</v>
      </c>
      <c r="CK36" s="156">
        <v>59</v>
      </c>
      <c r="CL36" s="156">
        <v>59</v>
      </c>
      <c r="CM36" s="156">
        <v>0</v>
      </c>
      <c r="CN36" s="156">
        <v>0</v>
      </c>
      <c r="CO36" s="162">
        <v>1</v>
      </c>
      <c r="CP36" s="162">
        <f t="shared" si="9"/>
        <v>0</v>
      </c>
      <c r="CQ36" s="156"/>
      <c r="CR36" s="156" t="s">
        <v>51</v>
      </c>
      <c r="CS36" s="156">
        <v>59</v>
      </c>
      <c r="CT36" s="156">
        <v>59</v>
      </c>
      <c r="CU36" s="156">
        <v>0</v>
      </c>
      <c r="CV36" s="156">
        <v>0</v>
      </c>
      <c r="CW36" s="162">
        <v>1</v>
      </c>
      <c r="CX36" s="158">
        <f t="shared" si="10"/>
        <v>0</v>
      </c>
      <c r="CY36" s="157"/>
      <c r="CZ36" s="156" t="s">
        <v>51</v>
      </c>
      <c r="DA36" s="156">
        <v>59</v>
      </c>
      <c r="DB36" s="156">
        <v>59</v>
      </c>
      <c r="DC36" s="156">
        <v>0</v>
      </c>
      <c r="DD36" s="156">
        <v>0</v>
      </c>
      <c r="DE36" s="162">
        <v>1</v>
      </c>
      <c r="DF36" s="158">
        <f t="shared" si="11"/>
        <v>0</v>
      </c>
      <c r="DG36" s="157"/>
      <c r="DH36" s="156" t="s">
        <v>51</v>
      </c>
      <c r="DI36" s="156">
        <v>59</v>
      </c>
      <c r="DJ36" s="156">
        <v>59</v>
      </c>
      <c r="DK36" s="156">
        <v>0</v>
      </c>
      <c r="DL36" s="156">
        <v>0</v>
      </c>
      <c r="DM36" s="162">
        <v>1</v>
      </c>
      <c r="DN36" s="158">
        <f t="shared" si="12"/>
        <v>0</v>
      </c>
      <c r="DO36" s="157"/>
      <c r="DP36" s="156" t="s">
        <v>51</v>
      </c>
      <c r="DQ36" s="156">
        <v>59</v>
      </c>
      <c r="DR36" s="156">
        <v>59</v>
      </c>
      <c r="DS36" s="156">
        <v>0</v>
      </c>
      <c r="DT36" s="156">
        <v>0</v>
      </c>
      <c r="DU36" s="162">
        <v>1</v>
      </c>
      <c r="DV36" s="162">
        <f t="shared" si="13"/>
        <v>0</v>
      </c>
      <c r="DW36" s="156"/>
      <c r="DX36" s="156" t="s">
        <v>51</v>
      </c>
      <c r="DY36" s="156">
        <v>59</v>
      </c>
      <c r="DZ36" s="156">
        <v>59</v>
      </c>
      <c r="EA36" s="156">
        <v>0</v>
      </c>
      <c r="EB36" s="156">
        <v>0</v>
      </c>
      <c r="EC36" s="162">
        <v>1</v>
      </c>
      <c r="ED36" s="162">
        <f t="shared" si="14"/>
        <v>0</v>
      </c>
      <c r="EE36" s="156"/>
      <c r="EF36" s="156" t="s">
        <v>51</v>
      </c>
      <c r="EG36" s="156">
        <v>59</v>
      </c>
      <c r="EH36" s="156">
        <v>59</v>
      </c>
      <c r="EI36" s="156">
        <v>0</v>
      </c>
      <c r="EJ36" s="156">
        <v>0</v>
      </c>
      <c r="EK36" s="162">
        <v>1</v>
      </c>
      <c r="EL36" s="162">
        <f t="shared" si="15"/>
        <v>0</v>
      </c>
      <c r="EM36" s="156"/>
      <c r="EN36" s="156" t="s">
        <v>51</v>
      </c>
      <c r="EO36" s="156">
        <v>59</v>
      </c>
      <c r="EP36" s="156">
        <v>59</v>
      </c>
      <c r="EQ36" s="156">
        <v>0</v>
      </c>
      <c r="ER36" s="156">
        <v>0</v>
      </c>
      <c r="ES36" s="162">
        <v>1</v>
      </c>
      <c r="ET36" s="162">
        <f t="shared" si="16"/>
        <v>0</v>
      </c>
      <c r="EU36" s="156"/>
      <c r="EV36" s="156"/>
      <c r="EW36" s="156"/>
      <c r="EX36" s="156"/>
      <c r="EY36" s="156"/>
      <c r="EZ36" s="156"/>
      <c r="FA36" s="156"/>
      <c r="FB36" s="156"/>
      <c r="FC36" s="162"/>
      <c r="FD36" s="156"/>
      <c r="FE36" s="156"/>
      <c r="FF36" s="156"/>
      <c r="FG36" s="156"/>
      <c r="FH36" s="156"/>
      <c r="FI36" s="156"/>
      <c r="FJ36" s="162"/>
      <c r="FK36" s="156"/>
      <c r="FL36" s="156"/>
      <c r="FM36" s="156"/>
      <c r="FN36" s="156"/>
      <c r="FO36" s="156"/>
      <c r="FP36" s="156"/>
      <c r="FQ36" s="156"/>
      <c r="FR36" s="156"/>
      <c r="FS36" s="156"/>
      <c r="FT36" s="157" t="s">
        <v>51</v>
      </c>
      <c r="FU36" s="157">
        <v>59</v>
      </c>
      <c r="FV36" s="157">
        <v>59</v>
      </c>
      <c r="FW36" s="157">
        <v>0</v>
      </c>
      <c r="FX36" s="157">
        <v>0</v>
      </c>
      <c r="FY36" s="158">
        <f t="shared" si="17"/>
        <v>1</v>
      </c>
      <c r="FZ36" s="162">
        <f t="shared" si="18"/>
        <v>0</v>
      </c>
      <c r="GA36" s="156"/>
      <c r="GB36" s="157" t="s">
        <v>51</v>
      </c>
      <c r="GC36" s="157">
        <v>59</v>
      </c>
      <c r="GD36" s="157">
        <v>59</v>
      </c>
      <c r="GE36" s="157">
        <v>0</v>
      </c>
      <c r="GF36" s="157">
        <v>0</v>
      </c>
      <c r="GG36" s="158">
        <f t="shared" si="19"/>
        <v>1</v>
      </c>
      <c r="GH36" s="162">
        <f t="shared" si="20"/>
        <v>0</v>
      </c>
      <c r="GI36" s="156"/>
      <c r="GJ36" s="157" t="s">
        <v>51</v>
      </c>
      <c r="GK36" s="157">
        <v>59</v>
      </c>
      <c r="GL36" s="157">
        <v>59</v>
      </c>
      <c r="GM36" s="157">
        <v>0</v>
      </c>
      <c r="GN36" s="157">
        <v>0</v>
      </c>
      <c r="GO36" s="158">
        <f t="shared" si="21"/>
        <v>1</v>
      </c>
      <c r="GP36" s="162">
        <f t="shared" si="22"/>
        <v>0</v>
      </c>
      <c r="GQ36" s="156"/>
      <c r="GR36" s="157" t="s">
        <v>51</v>
      </c>
      <c r="GS36" s="157">
        <v>59</v>
      </c>
      <c r="GT36" s="157">
        <v>59</v>
      </c>
      <c r="GU36" s="157">
        <v>0</v>
      </c>
      <c r="GV36" s="157">
        <v>0</v>
      </c>
      <c r="GW36" s="158">
        <f t="shared" si="23"/>
        <v>1</v>
      </c>
      <c r="GX36" s="162">
        <f t="shared" si="24"/>
        <v>0</v>
      </c>
      <c r="GY36" s="156"/>
      <c r="GZ36" s="157" t="s">
        <v>51</v>
      </c>
      <c r="HA36" s="157">
        <v>59</v>
      </c>
      <c r="HB36" s="157">
        <v>59</v>
      </c>
      <c r="HC36" s="157">
        <v>0</v>
      </c>
      <c r="HD36" s="157">
        <v>0</v>
      </c>
      <c r="HE36" s="158">
        <f t="shared" si="25"/>
        <v>1</v>
      </c>
      <c r="HF36" s="162">
        <f t="shared" si="26"/>
        <v>0</v>
      </c>
      <c r="HH36" s="157" t="s">
        <v>51</v>
      </c>
      <c r="HI36" s="157">
        <v>59</v>
      </c>
      <c r="HJ36" s="157">
        <v>59</v>
      </c>
      <c r="HK36" s="157">
        <v>0</v>
      </c>
      <c r="HL36" s="157">
        <v>0</v>
      </c>
      <c r="HM36" s="158">
        <f t="shared" si="27"/>
        <v>1</v>
      </c>
      <c r="HN36" s="162">
        <f t="shared" si="28"/>
        <v>0</v>
      </c>
      <c r="HP36" s="157" t="s">
        <v>51</v>
      </c>
      <c r="HQ36" s="157">
        <v>59</v>
      </c>
      <c r="HR36" s="157">
        <v>59</v>
      </c>
      <c r="HS36" s="157">
        <v>0</v>
      </c>
      <c r="HT36" s="157">
        <v>0</v>
      </c>
      <c r="HU36" s="158">
        <f t="shared" si="29"/>
        <v>1</v>
      </c>
      <c r="HV36" s="162">
        <f t="shared" si="30"/>
        <v>0</v>
      </c>
      <c r="HX36" s="157" t="s">
        <v>51</v>
      </c>
      <c r="HY36" s="157">
        <v>59</v>
      </c>
      <c r="HZ36" s="157">
        <v>59</v>
      </c>
      <c r="IA36" s="157">
        <v>0</v>
      </c>
      <c r="IB36" s="157">
        <v>0</v>
      </c>
      <c r="IC36" s="158">
        <f t="shared" si="31"/>
        <v>1</v>
      </c>
      <c r="ID36" s="162">
        <f t="shared" si="32"/>
        <v>0</v>
      </c>
      <c r="IF36" s="157" t="s">
        <v>51</v>
      </c>
      <c r="IG36" s="157">
        <v>59</v>
      </c>
      <c r="IH36" s="157">
        <v>59</v>
      </c>
      <c r="II36" s="157">
        <v>0</v>
      </c>
      <c r="IJ36" s="157">
        <v>0</v>
      </c>
      <c r="IK36" s="158">
        <f t="shared" si="33"/>
        <v>1</v>
      </c>
      <c r="IL36" s="162">
        <f t="shared" si="34"/>
        <v>0</v>
      </c>
      <c r="IN36" s="157" t="s">
        <v>51</v>
      </c>
      <c r="IO36" s="157">
        <v>59</v>
      </c>
      <c r="IP36" s="157">
        <v>59</v>
      </c>
      <c r="IQ36" s="157">
        <v>0</v>
      </c>
      <c r="IR36" s="157">
        <v>0</v>
      </c>
      <c r="IS36" s="158">
        <f t="shared" si="35"/>
        <v>1</v>
      </c>
      <c r="IT36" s="162">
        <f t="shared" si="36"/>
        <v>0</v>
      </c>
      <c r="IV36" s="157" t="s">
        <v>51</v>
      </c>
      <c r="IW36" s="157">
        <v>59</v>
      </c>
      <c r="IX36" s="157">
        <v>59</v>
      </c>
      <c r="IY36" s="157">
        <v>0</v>
      </c>
      <c r="IZ36" s="157">
        <v>0</v>
      </c>
      <c r="JA36" s="158">
        <f t="shared" si="37"/>
        <v>1</v>
      </c>
      <c r="JB36" s="162">
        <f t="shared" si="38"/>
        <v>0</v>
      </c>
      <c r="JD36" s="157" t="s">
        <v>51</v>
      </c>
      <c r="JE36" s="157">
        <v>59</v>
      </c>
      <c r="JF36" s="157">
        <v>59</v>
      </c>
      <c r="JG36" s="157">
        <v>0</v>
      </c>
      <c r="JH36" s="157">
        <v>0</v>
      </c>
      <c r="JI36" s="158">
        <f t="shared" si="39"/>
        <v>1</v>
      </c>
      <c r="JJ36" s="162">
        <f t="shared" si="40"/>
        <v>0</v>
      </c>
      <c r="JL36" s="157" t="s">
        <v>51</v>
      </c>
      <c r="JM36" s="157">
        <v>59</v>
      </c>
      <c r="JN36" s="157">
        <v>59</v>
      </c>
      <c r="JO36" s="157">
        <v>0</v>
      </c>
      <c r="JP36" s="157">
        <v>0</v>
      </c>
      <c r="JQ36" s="158">
        <f t="shared" si="41"/>
        <v>1</v>
      </c>
      <c r="JR36" s="162">
        <f t="shared" si="42"/>
        <v>0</v>
      </c>
      <c r="JT36" s="157" t="s">
        <v>51</v>
      </c>
      <c r="JU36" s="157">
        <v>59</v>
      </c>
      <c r="JV36" s="157">
        <v>59</v>
      </c>
      <c r="JW36" s="157">
        <v>0</v>
      </c>
      <c r="JX36" s="157">
        <v>0</v>
      </c>
      <c r="JY36" s="158">
        <f t="shared" si="43"/>
        <v>1</v>
      </c>
      <c r="JZ36" s="162">
        <f t="shared" si="44"/>
        <v>0</v>
      </c>
      <c r="KB36" s="157" t="s">
        <v>51</v>
      </c>
      <c r="KC36" s="157">
        <v>59</v>
      </c>
      <c r="KD36" s="157">
        <v>59</v>
      </c>
      <c r="KE36" s="157">
        <v>0</v>
      </c>
      <c r="KF36" s="157">
        <v>0</v>
      </c>
      <c r="KG36" s="158">
        <f t="shared" si="45"/>
        <v>1</v>
      </c>
      <c r="KH36" s="162">
        <f t="shared" si="46"/>
        <v>0</v>
      </c>
      <c r="KJ36" s="157" t="s">
        <v>51</v>
      </c>
      <c r="KK36" s="157">
        <v>59</v>
      </c>
      <c r="KL36" s="157">
        <v>59</v>
      </c>
      <c r="KM36" s="157">
        <v>0</v>
      </c>
      <c r="KN36" s="157">
        <v>0</v>
      </c>
      <c r="KO36" s="158">
        <f t="shared" si="47"/>
        <v>1</v>
      </c>
      <c r="KP36" s="162">
        <f t="shared" si="48"/>
        <v>0</v>
      </c>
      <c r="KR36" s="157" t="s">
        <v>51</v>
      </c>
      <c r="KS36" s="157">
        <v>59</v>
      </c>
      <c r="KT36" s="157">
        <v>59</v>
      </c>
      <c r="KU36" s="157">
        <v>0</v>
      </c>
      <c r="KV36" s="157">
        <v>0</v>
      </c>
      <c r="KW36" s="158">
        <f t="shared" si="49"/>
        <v>1</v>
      </c>
      <c r="KX36" s="162">
        <f t="shared" si="50"/>
        <v>0</v>
      </c>
      <c r="KZ36" s="157" t="s">
        <v>51</v>
      </c>
      <c r="LA36" s="157">
        <v>59</v>
      </c>
      <c r="LB36" s="157">
        <v>59</v>
      </c>
      <c r="LC36" s="157">
        <v>0</v>
      </c>
      <c r="LD36" s="157">
        <v>0</v>
      </c>
      <c r="LE36" s="158">
        <f t="shared" si="51"/>
        <v>1</v>
      </c>
      <c r="LF36" s="162">
        <f t="shared" si="52"/>
        <v>0</v>
      </c>
      <c r="LH36" s="157" t="s">
        <v>51</v>
      </c>
      <c r="LI36" s="157">
        <v>59</v>
      </c>
      <c r="LJ36" s="157">
        <v>59</v>
      </c>
      <c r="LK36" s="157">
        <v>0</v>
      </c>
      <c r="LL36" s="157">
        <v>0</v>
      </c>
      <c r="LM36" s="158">
        <f t="shared" si="53"/>
        <v>1</v>
      </c>
      <c r="LN36" s="162">
        <f t="shared" si="54"/>
        <v>0</v>
      </c>
      <c r="LP36" s="157" t="s">
        <v>51</v>
      </c>
      <c r="LQ36" s="157">
        <v>59</v>
      </c>
      <c r="LR36" s="157">
        <v>59</v>
      </c>
      <c r="LS36" s="157">
        <v>0</v>
      </c>
      <c r="LT36" s="157">
        <v>0</v>
      </c>
      <c r="LU36" s="158">
        <f t="shared" si="55"/>
        <v>1</v>
      </c>
      <c r="LV36" s="162">
        <f t="shared" si="56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57"/>
        <v>1</v>
      </c>
      <c r="MD36" s="162">
        <f t="shared" si="58"/>
        <v>0</v>
      </c>
      <c r="MN36" s="157" t="s">
        <v>51</v>
      </c>
      <c r="MO36" s="157">
        <v>59</v>
      </c>
      <c r="MP36" s="157">
        <v>59</v>
      </c>
      <c r="MQ36" s="157">
        <v>0</v>
      </c>
      <c r="MR36" s="157">
        <v>0</v>
      </c>
      <c r="MS36" s="158">
        <f t="shared" si="59"/>
        <v>1</v>
      </c>
      <c r="MT36" s="162">
        <f t="shared" si="60"/>
        <v>0</v>
      </c>
      <c r="MV36" s="157" t="s">
        <v>51</v>
      </c>
      <c r="MW36" s="157">
        <v>58</v>
      </c>
      <c r="MX36" s="157">
        <v>58</v>
      </c>
      <c r="MY36" s="157">
        <v>0</v>
      </c>
      <c r="MZ36" s="157">
        <v>0</v>
      </c>
      <c r="NA36" s="158">
        <f t="shared" si="61"/>
        <v>1</v>
      </c>
      <c r="NB36" s="162">
        <f t="shared" si="62"/>
        <v>0</v>
      </c>
      <c r="ND36" s="157" t="s">
        <v>51</v>
      </c>
      <c r="NE36" s="157">
        <v>58</v>
      </c>
      <c r="NF36" s="157">
        <v>0</v>
      </c>
      <c r="NG36" s="157">
        <v>0</v>
      </c>
      <c r="NH36" s="157">
        <v>58</v>
      </c>
      <c r="NI36" s="158">
        <v>0</v>
      </c>
      <c r="NJ36" s="162"/>
    </row>
    <row r="37" spans="1:374">
      <c r="A37" s="2" t="s">
        <v>52</v>
      </c>
      <c r="B37" s="2">
        <v>14</v>
      </c>
      <c r="C37" s="2">
        <v>12</v>
      </c>
      <c r="D37" s="2">
        <v>0</v>
      </c>
      <c r="E37" s="2">
        <v>2</v>
      </c>
      <c r="F37" s="4">
        <f t="shared" si="66"/>
        <v>0.8571428571428571</v>
      </c>
      <c r="H37" s="2" t="s">
        <v>52</v>
      </c>
      <c r="I37" s="2">
        <v>14</v>
      </c>
      <c r="J37" s="2">
        <v>12</v>
      </c>
      <c r="K37" s="2">
        <v>0</v>
      </c>
      <c r="L37" s="2">
        <v>2</v>
      </c>
      <c r="M37" s="4">
        <f t="shared" si="63"/>
        <v>0.8571428571428571</v>
      </c>
      <c r="N37" s="108">
        <f t="shared" si="0"/>
        <v>0</v>
      </c>
      <c r="P37" s="2" t="s">
        <v>52</v>
      </c>
      <c r="Q37" s="2">
        <v>14</v>
      </c>
      <c r="R37" s="2">
        <v>12</v>
      </c>
      <c r="S37" s="2">
        <v>0</v>
      </c>
      <c r="T37" s="2">
        <v>2</v>
      </c>
      <c r="U37" s="4">
        <v>0.86</v>
      </c>
      <c r="V37" s="108">
        <f t="shared" si="1"/>
        <v>2.8571428571428914E-3</v>
      </c>
      <c r="X37" s="2" t="s">
        <v>52</v>
      </c>
      <c r="Y37" s="2">
        <v>14</v>
      </c>
      <c r="Z37" s="2">
        <v>12</v>
      </c>
      <c r="AA37" s="2">
        <v>0</v>
      </c>
      <c r="AB37" s="2">
        <v>2</v>
      </c>
      <c r="AC37" s="4">
        <v>0.86</v>
      </c>
      <c r="AD37" s="108">
        <f t="shared" si="2"/>
        <v>0</v>
      </c>
      <c r="AF37" s="2" t="s">
        <v>52</v>
      </c>
      <c r="AG37" s="2">
        <v>14</v>
      </c>
      <c r="AH37" s="2">
        <v>12</v>
      </c>
      <c r="AI37" s="2">
        <v>0</v>
      </c>
      <c r="AJ37" s="2">
        <v>2</v>
      </c>
      <c r="AK37" s="4">
        <v>0.86</v>
      </c>
      <c r="AL37" s="108">
        <f t="shared" si="3"/>
        <v>0</v>
      </c>
      <c r="AN37" s="2" t="s">
        <v>52</v>
      </c>
      <c r="AO37" s="2">
        <v>14</v>
      </c>
      <c r="AP37" s="2">
        <v>12</v>
      </c>
      <c r="AQ37" s="2">
        <v>0</v>
      </c>
      <c r="AR37" s="2">
        <v>2</v>
      </c>
      <c r="AS37" s="4">
        <v>0.86</v>
      </c>
      <c r="AT37" s="108">
        <f t="shared" si="4"/>
        <v>0</v>
      </c>
      <c r="AV37" s="2" t="s">
        <v>52</v>
      </c>
      <c r="AW37" s="2">
        <v>14</v>
      </c>
      <c r="AX37" s="2">
        <v>12</v>
      </c>
      <c r="AY37" s="2">
        <v>0</v>
      </c>
      <c r="AZ37" s="2">
        <v>2</v>
      </c>
      <c r="BA37" s="4">
        <v>0.86</v>
      </c>
      <c r="BB37" s="108">
        <f t="shared" si="5"/>
        <v>0</v>
      </c>
      <c r="BD37" s="2" t="s">
        <v>52</v>
      </c>
      <c r="BE37" s="2">
        <v>14</v>
      </c>
      <c r="BF37" s="2">
        <v>12</v>
      </c>
      <c r="BG37" s="2">
        <v>0</v>
      </c>
      <c r="BH37" s="2">
        <v>2</v>
      </c>
      <c r="BI37" s="4">
        <v>0.86</v>
      </c>
      <c r="BJ37" s="108">
        <f t="shared" si="6"/>
        <v>0</v>
      </c>
      <c r="BL37" s="2" t="s">
        <v>52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7"/>
        <v>0.8571428571428571</v>
      </c>
      <c r="BR37" s="108">
        <f t="shared" si="8"/>
        <v>-2.8571428571428914E-3</v>
      </c>
      <c r="BT37" s="157" t="s">
        <v>52</v>
      </c>
      <c r="BU37" s="157">
        <v>14</v>
      </c>
      <c r="BV37" s="157">
        <v>12</v>
      </c>
      <c r="BW37" s="157">
        <v>0</v>
      </c>
      <c r="BX37" s="157">
        <v>2</v>
      </c>
      <c r="BY37" s="158">
        <v>0.86</v>
      </c>
      <c r="BZ37" s="158">
        <v>0</v>
      </c>
      <c r="CA37" s="156"/>
      <c r="CB37" s="156" t="s">
        <v>52</v>
      </c>
      <c r="CC37" s="156">
        <v>14</v>
      </c>
      <c r="CD37" s="156">
        <v>12</v>
      </c>
      <c r="CE37" s="156">
        <v>0</v>
      </c>
      <c r="CF37" s="156">
        <v>2</v>
      </c>
      <c r="CG37" s="162">
        <v>0.86</v>
      </c>
      <c r="CH37" s="158">
        <v>0</v>
      </c>
      <c r="CI37" s="157"/>
      <c r="CJ37" s="156" t="s">
        <v>52</v>
      </c>
      <c r="CK37" s="156">
        <v>14</v>
      </c>
      <c r="CL37" s="156">
        <v>12</v>
      </c>
      <c r="CM37" s="156">
        <v>0</v>
      </c>
      <c r="CN37" s="156">
        <v>2</v>
      </c>
      <c r="CO37" s="162">
        <v>0.86</v>
      </c>
      <c r="CP37" s="162">
        <f t="shared" si="9"/>
        <v>0</v>
      </c>
      <c r="CQ37" s="156"/>
      <c r="CR37" s="156" t="s">
        <v>52</v>
      </c>
      <c r="CS37" s="156">
        <v>14</v>
      </c>
      <c r="CT37" s="156">
        <v>12</v>
      </c>
      <c r="CU37" s="156">
        <v>0</v>
      </c>
      <c r="CV37" s="156">
        <v>2</v>
      </c>
      <c r="CW37" s="162">
        <v>0.86</v>
      </c>
      <c r="CX37" s="158">
        <f t="shared" si="10"/>
        <v>0</v>
      </c>
      <c r="CY37" s="157"/>
      <c r="CZ37" s="156" t="s">
        <v>52</v>
      </c>
      <c r="DA37" s="156">
        <v>14</v>
      </c>
      <c r="DB37" s="156">
        <v>12</v>
      </c>
      <c r="DC37" s="156">
        <v>0</v>
      </c>
      <c r="DD37" s="156">
        <v>2</v>
      </c>
      <c r="DE37" s="162">
        <v>0.86</v>
      </c>
      <c r="DF37" s="158">
        <f t="shared" si="11"/>
        <v>0</v>
      </c>
      <c r="DG37" s="157"/>
      <c r="DH37" s="156" t="s">
        <v>52</v>
      </c>
      <c r="DI37" s="156">
        <v>14</v>
      </c>
      <c r="DJ37" s="156">
        <v>12</v>
      </c>
      <c r="DK37" s="156">
        <v>0</v>
      </c>
      <c r="DL37" s="156">
        <v>2</v>
      </c>
      <c r="DM37" s="162">
        <v>0.86</v>
      </c>
      <c r="DN37" s="158">
        <f t="shared" si="12"/>
        <v>0</v>
      </c>
      <c r="DO37" s="157"/>
      <c r="DP37" s="156" t="s">
        <v>52</v>
      </c>
      <c r="DQ37" s="156">
        <v>14</v>
      </c>
      <c r="DR37" s="156">
        <v>12</v>
      </c>
      <c r="DS37" s="156">
        <v>0</v>
      </c>
      <c r="DT37" s="156">
        <v>2</v>
      </c>
      <c r="DU37" s="162">
        <v>0.86</v>
      </c>
      <c r="DV37" s="162">
        <f t="shared" si="13"/>
        <v>0</v>
      </c>
      <c r="DW37" s="156"/>
      <c r="DX37" s="156" t="s">
        <v>52</v>
      </c>
      <c r="DY37" s="156">
        <v>14</v>
      </c>
      <c r="DZ37" s="156">
        <v>12</v>
      </c>
      <c r="EA37" s="156">
        <v>0</v>
      </c>
      <c r="EB37" s="156">
        <v>2</v>
      </c>
      <c r="EC37" s="162">
        <v>0.86</v>
      </c>
      <c r="ED37" s="162">
        <f t="shared" si="14"/>
        <v>0</v>
      </c>
      <c r="EE37" s="156"/>
      <c r="EF37" s="156" t="s">
        <v>52</v>
      </c>
      <c r="EG37" s="156">
        <v>14</v>
      </c>
      <c r="EH37" s="156">
        <v>12</v>
      </c>
      <c r="EI37" s="156">
        <v>0</v>
      </c>
      <c r="EJ37" s="156">
        <v>2</v>
      </c>
      <c r="EK37" s="162">
        <v>0.86</v>
      </c>
      <c r="EL37" s="162">
        <f t="shared" si="15"/>
        <v>0</v>
      </c>
      <c r="EM37" s="156"/>
      <c r="EN37" s="156" t="s">
        <v>52</v>
      </c>
      <c r="EO37" s="156">
        <v>14</v>
      </c>
      <c r="EP37" s="156">
        <v>12</v>
      </c>
      <c r="EQ37" s="156">
        <v>0</v>
      </c>
      <c r="ER37" s="156">
        <v>2</v>
      </c>
      <c r="ES37" s="162">
        <v>0.86</v>
      </c>
      <c r="ET37" s="162">
        <f t="shared" si="16"/>
        <v>0</v>
      </c>
      <c r="EU37" s="156"/>
      <c r="EV37" s="156"/>
      <c r="EW37" s="156"/>
      <c r="EX37" s="156"/>
      <c r="EY37" s="156"/>
      <c r="EZ37" s="156"/>
      <c r="FA37" s="156"/>
      <c r="FB37" s="156"/>
      <c r="FC37" s="162"/>
      <c r="FD37" s="156"/>
      <c r="FE37" s="156"/>
      <c r="FF37" s="156"/>
      <c r="FG37" s="156"/>
      <c r="FH37" s="156"/>
      <c r="FI37" s="156"/>
      <c r="FJ37" s="162"/>
      <c r="FK37" s="156"/>
      <c r="FL37" s="156"/>
      <c r="FM37" s="156"/>
      <c r="FN37" s="156"/>
      <c r="FO37" s="156"/>
      <c r="FP37" s="156"/>
      <c r="FQ37" s="156"/>
      <c r="FR37" s="156"/>
      <c r="FS37" s="156"/>
      <c r="FT37" s="157" t="s">
        <v>52</v>
      </c>
      <c r="FU37" s="157">
        <v>14</v>
      </c>
      <c r="FV37" s="157">
        <v>12</v>
      </c>
      <c r="FW37" s="157">
        <v>0</v>
      </c>
      <c r="FX37" s="157">
        <v>2</v>
      </c>
      <c r="FY37" s="158">
        <f t="shared" si="17"/>
        <v>0.8571428571428571</v>
      </c>
      <c r="FZ37" s="162">
        <f t="shared" si="18"/>
        <v>-2.8571428571428914E-3</v>
      </c>
      <c r="GA37" s="156"/>
      <c r="GB37" s="157" t="s">
        <v>52</v>
      </c>
      <c r="GC37" s="157">
        <v>14</v>
      </c>
      <c r="GD37" s="157">
        <v>12</v>
      </c>
      <c r="GE37" s="157">
        <v>0</v>
      </c>
      <c r="GF37" s="157">
        <v>2</v>
      </c>
      <c r="GG37" s="158">
        <f t="shared" si="19"/>
        <v>0.8571428571428571</v>
      </c>
      <c r="GH37" s="162">
        <f t="shared" si="20"/>
        <v>0</v>
      </c>
      <c r="GI37" s="156"/>
      <c r="GJ37" s="157" t="s">
        <v>52</v>
      </c>
      <c r="GK37" s="157">
        <v>14</v>
      </c>
      <c r="GL37" s="157">
        <v>12</v>
      </c>
      <c r="GM37" s="157">
        <v>0</v>
      </c>
      <c r="GN37" s="157">
        <v>2</v>
      </c>
      <c r="GO37" s="158">
        <f t="shared" si="21"/>
        <v>0.8571428571428571</v>
      </c>
      <c r="GP37" s="162">
        <f t="shared" si="22"/>
        <v>0</v>
      </c>
      <c r="GQ37" s="156"/>
      <c r="GR37" s="157" t="s">
        <v>52</v>
      </c>
      <c r="GS37" s="157">
        <v>14</v>
      </c>
      <c r="GT37" s="157">
        <v>12</v>
      </c>
      <c r="GU37" s="157">
        <v>0</v>
      </c>
      <c r="GV37" s="157">
        <v>2</v>
      </c>
      <c r="GW37" s="158">
        <f t="shared" si="23"/>
        <v>0.8571428571428571</v>
      </c>
      <c r="GX37" s="162">
        <f t="shared" si="24"/>
        <v>0</v>
      </c>
      <c r="GY37" s="156"/>
      <c r="GZ37" s="157" t="s">
        <v>52</v>
      </c>
      <c r="HA37" s="157">
        <v>14</v>
      </c>
      <c r="HB37" s="157">
        <v>12</v>
      </c>
      <c r="HC37" s="157">
        <v>0</v>
      </c>
      <c r="HD37" s="157">
        <v>2</v>
      </c>
      <c r="HE37" s="158">
        <f t="shared" si="25"/>
        <v>0.8571428571428571</v>
      </c>
      <c r="HF37" s="162">
        <f t="shared" si="26"/>
        <v>0</v>
      </c>
      <c r="HH37" s="157" t="s">
        <v>52</v>
      </c>
      <c r="HI37" s="157">
        <v>14</v>
      </c>
      <c r="HJ37" s="157">
        <v>12</v>
      </c>
      <c r="HK37" s="157">
        <v>0</v>
      </c>
      <c r="HL37" s="157">
        <v>2</v>
      </c>
      <c r="HM37" s="158">
        <f t="shared" si="27"/>
        <v>0.8571428571428571</v>
      </c>
      <c r="HN37" s="162">
        <f t="shared" si="28"/>
        <v>0</v>
      </c>
      <c r="HP37" s="157" t="s">
        <v>52</v>
      </c>
      <c r="HQ37" s="157">
        <v>14</v>
      </c>
      <c r="HR37" s="157">
        <v>12</v>
      </c>
      <c r="HS37" s="157">
        <v>0</v>
      </c>
      <c r="HT37" s="157">
        <v>2</v>
      </c>
      <c r="HU37" s="158">
        <f t="shared" si="29"/>
        <v>0.8571428571428571</v>
      </c>
      <c r="HV37" s="162">
        <f t="shared" si="30"/>
        <v>0</v>
      </c>
      <c r="HX37" s="157" t="s">
        <v>52</v>
      </c>
      <c r="HY37" s="157">
        <v>14</v>
      </c>
      <c r="HZ37" s="157">
        <v>12</v>
      </c>
      <c r="IA37" s="157">
        <v>0</v>
      </c>
      <c r="IB37" s="157">
        <v>2</v>
      </c>
      <c r="IC37" s="158">
        <f t="shared" si="31"/>
        <v>0.8571428571428571</v>
      </c>
      <c r="ID37" s="162">
        <f t="shared" si="32"/>
        <v>0</v>
      </c>
      <c r="IF37" s="157" t="s">
        <v>52</v>
      </c>
      <c r="IG37" s="157">
        <v>14</v>
      </c>
      <c r="IH37" s="157">
        <v>12</v>
      </c>
      <c r="II37" s="157">
        <v>0</v>
      </c>
      <c r="IJ37" s="157">
        <v>2</v>
      </c>
      <c r="IK37" s="158">
        <f t="shared" si="33"/>
        <v>0.8571428571428571</v>
      </c>
      <c r="IL37" s="162">
        <f t="shared" si="34"/>
        <v>0</v>
      </c>
      <c r="IN37" s="157" t="s">
        <v>52</v>
      </c>
      <c r="IO37" s="157">
        <v>14</v>
      </c>
      <c r="IP37" s="157">
        <v>12</v>
      </c>
      <c r="IQ37" s="157">
        <v>0</v>
      </c>
      <c r="IR37" s="157">
        <v>2</v>
      </c>
      <c r="IS37" s="158">
        <f t="shared" si="35"/>
        <v>0.8571428571428571</v>
      </c>
      <c r="IT37" s="162">
        <f t="shared" si="36"/>
        <v>0</v>
      </c>
      <c r="IV37" s="157" t="s">
        <v>52</v>
      </c>
      <c r="IW37" s="157">
        <v>14</v>
      </c>
      <c r="IX37" s="157">
        <v>12</v>
      </c>
      <c r="IY37" s="157">
        <v>0</v>
      </c>
      <c r="IZ37" s="157">
        <v>2</v>
      </c>
      <c r="JA37" s="158">
        <f t="shared" si="37"/>
        <v>0.8571428571428571</v>
      </c>
      <c r="JB37" s="162">
        <f t="shared" si="38"/>
        <v>0</v>
      </c>
      <c r="JD37" s="157" t="s">
        <v>52</v>
      </c>
      <c r="JE37" s="157">
        <v>14</v>
      </c>
      <c r="JF37" s="157">
        <v>12</v>
      </c>
      <c r="JG37" s="157">
        <v>0</v>
      </c>
      <c r="JH37" s="157">
        <v>2</v>
      </c>
      <c r="JI37" s="158">
        <f t="shared" si="39"/>
        <v>0.8571428571428571</v>
      </c>
      <c r="JJ37" s="162">
        <f t="shared" si="40"/>
        <v>0</v>
      </c>
      <c r="JL37" s="157" t="s">
        <v>52</v>
      </c>
      <c r="JM37" s="157">
        <v>14</v>
      </c>
      <c r="JN37" s="157">
        <v>12</v>
      </c>
      <c r="JO37" s="157">
        <v>0</v>
      </c>
      <c r="JP37" s="157">
        <v>2</v>
      </c>
      <c r="JQ37" s="158">
        <f t="shared" si="41"/>
        <v>0.8571428571428571</v>
      </c>
      <c r="JR37" s="162">
        <f t="shared" si="42"/>
        <v>0</v>
      </c>
      <c r="JT37" s="157" t="s">
        <v>52</v>
      </c>
      <c r="JU37" s="157">
        <v>14</v>
      </c>
      <c r="JV37" s="157">
        <v>12</v>
      </c>
      <c r="JW37" s="157">
        <v>0</v>
      </c>
      <c r="JX37" s="157">
        <v>2</v>
      </c>
      <c r="JY37" s="158">
        <f t="shared" si="43"/>
        <v>0.8571428571428571</v>
      </c>
      <c r="JZ37" s="162">
        <f t="shared" si="44"/>
        <v>0</v>
      </c>
      <c r="KB37" s="157" t="s">
        <v>52</v>
      </c>
      <c r="KC37" s="157">
        <v>14</v>
      </c>
      <c r="KD37" s="157">
        <v>12</v>
      </c>
      <c r="KE37" s="157">
        <v>0</v>
      </c>
      <c r="KF37" s="157">
        <v>2</v>
      </c>
      <c r="KG37" s="158">
        <f t="shared" si="45"/>
        <v>0.8571428571428571</v>
      </c>
      <c r="KH37" s="162">
        <f t="shared" si="46"/>
        <v>0</v>
      </c>
      <c r="KJ37" s="157" t="s">
        <v>52</v>
      </c>
      <c r="KK37" s="157">
        <v>14</v>
      </c>
      <c r="KL37" s="157">
        <v>12</v>
      </c>
      <c r="KM37" s="157">
        <v>0</v>
      </c>
      <c r="KN37" s="157">
        <v>2</v>
      </c>
      <c r="KO37" s="158">
        <f t="shared" si="47"/>
        <v>0.8571428571428571</v>
      </c>
      <c r="KP37" s="162">
        <f t="shared" si="48"/>
        <v>0</v>
      </c>
      <c r="KR37" s="157" t="s">
        <v>52</v>
      </c>
      <c r="KS37" s="157">
        <v>14</v>
      </c>
      <c r="KT37" s="157">
        <v>12</v>
      </c>
      <c r="KU37" s="157">
        <v>0</v>
      </c>
      <c r="KV37" s="157">
        <v>2</v>
      </c>
      <c r="KW37" s="158">
        <f t="shared" si="49"/>
        <v>0.8571428571428571</v>
      </c>
      <c r="KX37" s="162">
        <f t="shared" si="50"/>
        <v>0</v>
      </c>
      <c r="KZ37" s="157" t="s">
        <v>52</v>
      </c>
      <c r="LA37" s="157">
        <v>14</v>
      </c>
      <c r="LB37" s="157">
        <v>12</v>
      </c>
      <c r="LC37" s="157">
        <v>0</v>
      </c>
      <c r="LD37" s="157">
        <v>2</v>
      </c>
      <c r="LE37" s="158">
        <f t="shared" si="51"/>
        <v>0.8571428571428571</v>
      </c>
      <c r="LF37" s="162">
        <f t="shared" si="52"/>
        <v>0</v>
      </c>
      <c r="LH37" s="157" t="s">
        <v>52</v>
      </c>
      <c r="LI37" s="157">
        <v>14</v>
      </c>
      <c r="LJ37" s="157">
        <v>12</v>
      </c>
      <c r="LK37" s="157">
        <v>0</v>
      </c>
      <c r="LL37" s="157">
        <v>2</v>
      </c>
      <c r="LM37" s="158">
        <f t="shared" si="53"/>
        <v>0.8571428571428571</v>
      </c>
      <c r="LN37" s="162">
        <f t="shared" si="54"/>
        <v>0</v>
      </c>
      <c r="LP37" s="157" t="s">
        <v>52</v>
      </c>
      <c r="LQ37" s="157">
        <v>14</v>
      </c>
      <c r="LR37" s="157">
        <v>12</v>
      </c>
      <c r="LS37" s="157">
        <v>0</v>
      </c>
      <c r="LT37" s="157">
        <v>2</v>
      </c>
      <c r="LU37" s="158">
        <f t="shared" si="55"/>
        <v>0.8571428571428571</v>
      </c>
      <c r="LV37" s="162">
        <f t="shared" si="56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57"/>
        <v>0.8571428571428571</v>
      </c>
      <c r="MD37" s="162">
        <f t="shared" si="58"/>
        <v>0</v>
      </c>
      <c r="MN37" s="157" t="s">
        <v>52</v>
      </c>
      <c r="MO37" s="157">
        <v>14</v>
      </c>
      <c r="MP37" s="157">
        <v>12</v>
      </c>
      <c r="MQ37" s="157">
        <v>0</v>
      </c>
      <c r="MR37" s="157">
        <v>2</v>
      </c>
      <c r="MS37" s="158">
        <f t="shared" si="59"/>
        <v>0.8571428571428571</v>
      </c>
      <c r="MT37" s="162">
        <f t="shared" si="60"/>
        <v>0</v>
      </c>
      <c r="MV37" s="157" t="s">
        <v>52</v>
      </c>
      <c r="MW37" s="157">
        <v>14</v>
      </c>
      <c r="MX37" s="157">
        <v>12</v>
      </c>
      <c r="MY37" s="157">
        <v>0</v>
      </c>
      <c r="MZ37" s="157">
        <v>2</v>
      </c>
      <c r="NA37" s="158">
        <f t="shared" si="61"/>
        <v>0.8571428571428571</v>
      </c>
      <c r="NB37" s="162">
        <f t="shared" si="62"/>
        <v>0</v>
      </c>
      <c r="ND37" s="157" t="s">
        <v>52</v>
      </c>
      <c r="NE37" s="157">
        <v>14</v>
      </c>
      <c r="NF37" s="157">
        <v>0</v>
      </c>
      <c r="NG37" s="157">
        <v>0</v>
      </c>
      <c r="NH37" s="157">
        <v>14</v>
      </c>
      <c r="NI37" s="158">
        <v>0</v>
      </c>
      <c r="NJ37" s="162"/>
    </row>
    <row r="38" spans="1:374">
      <c r="A38" s="2" t="s">
        <v>54</v>
      </c>
      <c r="B38" s="2">
        <v>72</v>
      </c>
      <c r="C38" s="2">
        <v>72</v>
      </c>
      <c r="D38" s="2">
        <v>0</v>
      </c>
      <c r="E38" s="2">
        <v>0</v>
      </c>
      <c r="F38" s="4">
        <f t="shared" si="66"/>
        <v>1</v>
      </c>
      <c r="H38" s="2" t="s">
        <v>54</v>
      </c>
      <c r="I38" s="2">
        <v>72</v>
      </c>
      <c r="J38" s="2">
        <v>72</v>
      </c>
      <c r="K38" s="2">
        <v>0</v>
      </c>
      <c r="L38" s="2">
        <v>0</v>
      </c>
      <c r="M38" s="4">
        <f t="shared" si="63"/>
        <v>1</v>
      </c>
      <c r="N38" s="108">
        <f t="shared" si="0"/>
        <v>0</v>
      </c>
      <c r="P38" s="2" t="s">
        <v>54</v>
      </c>
      <c r="Q38" s="2">
        <v>72</v>
      </c>
      <c r="R38" s="2">
        <v>72</v>
      </c>
      <c r="S38" s="2">
        <v>0</v>
      </c>
      <c r="T38" s="2">
        <v>0</v>
      </c>
      <c r="U38" s="4">
        <v>1</v>
      </c>
      <c r="V38" s="108">
        <f t="shared" si="1"/>
        <v>0</v>
      </c>
      <c r="X38" s="2" t="s">
        <v>54</v>
      </c>
      <c r="Y38" s="2">
        <v>72</v>
      </c>
      <c r="Z38" s="2">
        <v>72</v>
      </c>
      <c r="AA38" s="2">
        <v>0</v>
      </c>
      <c r="AB38" s="2">
        <v>0</v>
      </c>
      <c r="AC38" s="4">
        <v>1</v>
      </c>
      <c r="AD38" s="108">
        <f t="shared" si="2"/>
        <v>0</v>
      </c>
      <c r="AF38" s="2" t="s">
        <v>54</v>
      </c>
      <c r="AG38" s="2">
        <v>72</v>
      </c>
      <c r="AH38" s="2">
        <v>72</v>
      </c>
      <c r="AI38" s="2">
        <v>0</v>
      </c>
      <c r="AJ38" s="2">
        <v>0</v>
      </c>
      <c r="AK38" s="4">
        <v>1</v>
      </c>
      <c r="AL38" s="108">
        <f t="shared" si="3"/>
        <v>0</v>
      </c>
      <c r="AN38" s="2" t="s">
        <v>54</v>
      </c>
      <c r="AO38" s="2">
        <v>72</v>
      </c>
      <c r="AP38" s="2">
        <v>72</v>
      </c>
      <c r="AQ38" s="2">
        <v>0</v>
      </c>
      <c r="AR38" s="2">
        <v>0</v>
      </c>
      <c r="AS38" s="4">
        <v>1</v>
      </c>
      <c r="AT38" s="108">
        <f t="shared" si="4"/>
        <v>0</v>
      </c>
      <c r="AV38" s="2" t="s">
        <v>54</v>
      </c>
      <c r="AW38" s="2">
        <v>72</v>
      </c>
      <c r="AX38" s="2">
        <v>72</v>
      </c>
      <c r="AY38" s="2">
        <v>0</v>
      </c>
      <c r="AZ38" s="2">
        <v>0</v>
      </c>
      <c r="BA38" s="4">
        <v>1</v>
      </c>
      <c r="BB38" s="108">
        <f t="shared" si="5"/>
        <v>0</v>
      </c>
      <c r="BD38" s="2" t="s">
        <v>54</v>
      </c>
      <c r="BE38" s="2">
        <v>72</v>
      </c>
      <c r="BF38" s="2">
        <v>72</v>
      </c>
      <c r="BG38" s="2">
        <v>0</v>
      </c>
      <c r="BH38" s="2">
        <v>0</v>
      </c>
      <c r="BI38" s="4">
        <v>1</v>
      </c>
      <c r="BJ38" s="108">
        <f t="shared" si="6"/>
        <v>0</v>
      </c>
      <c r="BL38" s="2" t="s">
        <v>54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7"/>
        <v>1</v>
      </c>
      <c r="BR38" s="108">
        <f t="shared" si="8"/>
        <v>0</v>
      </c>
      <c r="BT38" s="157" t="s">
        <v>54</v>
      </c>
      <c r="BU38" s="157">
        <v>72</v>
      </c>
      <c r="BV38" s="157">
        <v>72</v>
      </c>
      <c r="BW38" s="157">
        <v>0</v>
      </c>
      <c r="BX38" s="157">
        <v>0</v>
      </c>
      <c r="BY38" s="158">
        <v>1</v>
      </c>
      <c r="BZ38" s="158">
        <v>0</v>
      </c>
      <c r="CA38" s="156"/>
      <c r="CB38" s="156" t="s">
        <v>54</v>
      </c>
      <c r="CC38" s="156">
        <v>72</v>
      </c>
      <c r="CD38" s="156">
        <v>72</v>
      </c>
      <c r="CE38" s="156">
        <v>0</v>
      </c>
      <c r="CF38" s="156">
        <v>0</v>
      </c>
      <c r="CG38" s="162">
        <v>1</v>
      </c>
      <c r="CH38" s="158">
        <v>0</v>
      </c>
      <c r="CI38" s="157"/>
      <c r="CJ38" s="156" t="s">
        <v>54</v>
      </c>
      <c r="CK38" s="156">
        <v>72</v>
      </c>
      <c r="CL38" s="156">
        <v>72</v>
      </c>
      <c r="CM38" s="156">
        <v>0</v>
      </c>
      <c r="CN38" s="156">
        <v>0</v>
      </c>
      <c r="CO38" s="162">
        <v>1</v>
      </c>
      <c r="CP38" s="162">
        <f t="shared" si="9"/>
        <v>0</v>
      </c>
      <c r="CQ38" s="156"/>
      <c r="CR38" s="156" t="s">
        <v>54</v>
      </c>
      <c r="CS38" s="156">
        <v>72</v>
      </c>
      <c r="CT38" s="156">
        <v>72</v>
      </c>
      <c r="CU38" s="156">
        <v>0</v>
      </c>
      <c r="CV38" s="156">
        <v>0</v>
      </c>
      <c r="CW38" s="162">
        <v>1</v>
      </c>
      <c r="CX38" s="158">
        <f t="shared" si="10"/>
        <v>0</v>
      </c>
      <c r="CY38" s="157"/>
      <c r="CZ38" s="156" t="s">
        <v>54</v>
      </c>
      <c r="DA38" s="156">
        <v>72</v>
      </c>
      <c r="DB38" s="156">
        <v>72</v>
      </c>
      <c r="DC38" s="156">
        <v>0</v>
      </c>
      <c r="DD38" s="156">
        <v>0</v>
      </c>
      <c r="DE38" s="162">
        <v>1</v>
      </c>
      <c r="DF38" s="158">
        <f t="shared" si="11"/>
        <v>0</v>
      </c>
      <c r="DG38" s="157"/>
      <c r="DH38" s="156" t="s">
        <v>54</v>
      </c>
      <c r="DI38" s="156">
        <v>72</v>
      </c>
      <c r="DJ38" s="156">
        <v>72</v>
      </c>
      <c r="DK38" s="156">
        <v>0</v>
      </c>
      <c r="DL38" s="156">
        <v>0</v>
      </c>
      <c r="DM38" s="162">
        <v>1</v>
      </c>
      <c r="DN38" s="158">
        <f t="shared" si="12"/>
        <v>0</v>
      </c>
      <c r="DO38" s="157"/>
      <c r="DP38" s="156" t="s">
        <v>54</v>
      </c>
      <c r="DQ38" s="156">
        <v>72</v>
      </c>
      <c r="DR38" s="156">
        <v>72</v>
      </c>
      <c r="DS38" s="156">
        <v>0</v>
      </c>
      <c r="DT38" s="156">
        <v>0</v>
      </c>
      <c r="DU38" s="162">
        <v>1</v>
      </c>
      <c r="DV38" s="162">
        <f t="shared" si="13"/>
        <v>0</v>
      </c>
      <c r="DW38" s="156"/>
      <c r="DX38" s="156" t="s">
        <v>54</v>
      </c>
      <c r="DY38" s="156">
        <v>72</v>
      </c>
      <c r="DZ38" s="156">
        <v>72</v>
      </c>
      <c r="EA38" s="156">
        <v>0</v>
      </c>
      <c r="EB38" s="156">
        <v>0</v>
      </c>
      <c r="EC38" s="162">
        <v>1</v>
      </c>
      <c r="ED38" s="162">
        <f t="shared" si="14"/>
        <v>0</v>
      </c>
      <c r="EE38" s="156"/>
      <c r="EF38" s="156" t="s">
        <v>54</v>
      </c>
      <c r="EG38" s="156">
        <v>72</v>
      </c>
      <c r="EH38" s="156">
        <v>72</v>
      </c>
      <c r="EI38" s="156">
        <v>0</v>
      </c>
      <c r="EJ38" s="156">
        <v>0</v>
      </c>
      <c r="EK38" s="162">
        <v>1</v>
      </c>
      <c r="EL38" s="162">
        <f t="shared" si="15"/>
        <v>0</v>
      </c>
      <c r="EM38" s="156"/>
      <c r="EN38" s="156" t="s">
        <v>54</v>
      </c>
      <c r="EO38" s="156">
        <v>72</v>
      </c>
      <c r="EP38" s="156">
        <v>72</v>
      </c>
      <c r="EQ38" s="156">
        <v>0</v>
      </c>
      <c r="ER38" s="156">
        <v>0</v>
      </c>
      <c r="ES38" s="162">
        <v>1</v>
      </c>
      <c r="ET38" s="162">
        <f t="shared" si="16"/>
        <v>0</v>
      </c>
      <c r="EU38" s="156"/>
      <c r="EV38" s="156"/>
      <c r="EW38" s="156"/>
      <c r="EX38" s="156"/>
      <c r="EY38" s="156"/>
      <c r="EZ38" s="156"/>
      <c r="FA38" s="156"/>
      <c r="FB38" s="156"/>
      <c r="FC38" s="162"/>
      <c r="FD38" s="156"/>
      <c r="FE38" s="156"/>
      <c r="FF38" s="156"/>
      <c r="FG38" s="156"/>
      <c r="FH38" s="156"/>
      <c r="FI38" s="156"/>
      <c r="FJ38" s="162"/>
      <c r="FK38" s="156"/>
      <c r="FL38" s="156"/>
      <c r="FM38" s="156"/>
      <c r="FN38" s="156"/>
      <c r="FO38" s="156"/>
      <c r="FP38" s="156"/>
      <c r="FQ38" s="156"/>
      <c r="FR38" s="156"/>
      <c r="FS38" s="156"/>
      <c r="FT38" s="157" t="s">
        <v>54</v>
      </c>
      <c r="FU38" s="157">
        <v>72</v>
      </c>
      <c r="FV38" s="157">
        <v>72</v>
      </c>
      <c r="FW38" s="157">
        <v>0</v>
      </c>
      <c r="FX38" s="157">
        <v>0</v>
      </c>
      <c r="FY38" s="158">
        <f t="shared" si="17"/>
        <v>1</v>
      </c>
      <c r="FZ38" s="162">
        <f t="shared" si="18"/>
        <v>0</v>
      </c>
      <c r="GA38" s="156"/>
      <c r="GB38" s="157" t="s">
        <v>54</v>
      </c>
      <c r="GC38" s="157">
        <v>72</v>
      </c>
      <c r="GD38" s="157">
        <v>72</v>
      </c>
      <c r="GE38" s="157">
        <v>0</v>
      </c>
      <c r="GF38" s="157">
        <v>0</v>
      </c>
      <c r="GG38" s="158">
        <f t="shared" si="19"/>
        <v>1</v>
      </c>
      <c r="GH38" s="162">
        <f t="shared" si="20"/>
        <v>0</v>
      </c>
      <c r="GI38" s="156"/>
      <c r="GJ38" s="157" t="s">
        <v>54</v>
      </c>
      <c r="GK38" s="157">
        <v>72</v>
      </c>
      <c r="GL38" s="157">
        <v>72</v>
      </c>
      <c r="GM38" s="157">
        <v>0</v>
      </c>
      <c r="GN38" s="157">
        <v>0</v>
      </c>
      <c r="GO38" s="158">
        <f t="shared" si="21"/>
        <v>1</v>
      </c>
      <c r="GP38" s="162">
        <f t="shared" si="22"/>
        <v>0</v>
      </c>
      <c r="GQ38" s="156"/>
      <c r="GR38" s="157" t="s">
        <v>54</v>
      </c>
      <c r="GS38" s="157">
        <v>72</v>
      </c>
      <c r="GT38" s="157">
        <v>72</v>
      </c>
      <c r="GU38" s="157">
        <v>0</v>
      </c>
      <c r="GV38" s="157">
        <v>0</v>
      </c>
      <c r="GW38" s="158">
        <f t="shared" si="23"/>
        <v>1</v>
      </c>
      <c r="GX38" s="162">
        <f t="shared" si="24"/>
        <v>0</v>
      </c>
      <c r="GY38" s="156"/>
      <c r="GZ38" s="157" t="s">
        <v>54</v>
      </c>
      <c r="HA38" s="157">
        <v>72</v>
      </c>
      <c r="HB38" s="157">
        <v>72</v>
      </c>
      <c r="HC38" s="157">
        <v>0</v>
      </c>
      <c r="HD38" s="157">
        <v>0</v>
      </c>
      <c r="HE38" s="158">
        <f t="shared" si="25"/>
        <v>1</v>
      </c>
      <c r="HF38" s="162">
        <f t="shared" si="26"/>
        <v>0</v>
      </c>
      <c r="HH38" s="157" t="s">
        <v>54</v>
      </c>
      <c r="HI38" s="157">
        <v>72</v>
      </c>
      <c r="HJ38" s="157">
        <v>72</v>
      </c>
      <c r="HK38" s="157">
        <v>0</v>
      </c>
      <c r="HL38" s="157">
        <v>0</v>
      </c>
      <c r="HM38" s="158">
        <f t="shared" si="27"/>
        <v>1</v>
      </c>
      <c r="HN38" s="162">
        <f t="shared" si="28"/>
        <v>0</v>
      </c>
      <c r="HP38" s="157" t="s">
        <v>54</v>
      </c>
      <c r="HQ38" s="157">
        <v>72</v>
      </c>
      <c r="HR38" s="157">
        <v>72</v>
      </c>
      <c r="HS38" s="157">
        <v>0</v>
      </c>
      <c r="HT38" s="157">
        <v>0</v>
      </c>
      <c r="HU38" s="158">
        <f t="shared" si="29"/>
        <v>1</v>
      </c>
      <c r="HV38" s="162">
        <f t="shared" si="30"/>
        <v>0</v>
      </c>
      <c r="HX38" s="157" t="s">
        <v>54</v>
      </c>
      <c r="HY38" s="157">
        <v>72</v>
      </c>
      <c r="HZ38" s="157">
        <v>72</v>
      </c>
      <c r="IA38" s="157">
        <v>0</v>
      </c>
      <c r="IB38" s="157">
        <v>0</v>
      </c>
      <c r="IC38" s="158">
        <f t="shared" si="31"/>
        <v>1</v>
      </c>
      <c r="ID38" s="162">
        <f t="shared" si="32"/>
        <v>0</v>
      </c>
      <c r="IF38" s="157" t="s">
        <v>54</v>
      </c>
      <c r="IG38" s="157">
        <v>72</v>
      </c>
      <c r="IH38" s="157">
        <v>72</v>
      </c>
      <c r="II38" s="157">
        <v>0</v>
      </c>
      <c r="IJ38" s="157">
        <v>0</v>
      </c>
      <c r="IK38" s="158">
        <f t="shared" si="33"/>
        <v>1</v>
      </c>
      <c r="IL38" s="162">
        <f t="shared" si="34"/>
        <v>0</v>
      </c>
      <c r="IN38" s="157" t="s">
        <v>54</v>
      </c>
      <c r="IO38" s="157">
        <v>72</v>
      </c>
      <c r="IP38" s="157">
        <v>72</v>
      </c>
      <c r="IQ38" s="157">
        <v>0</v>
      </c>
      <c r="IR38" s="157">
        <v>0</v>
      </c>
      <c r="IS38" s="158">
        <f t="shared" si="35"/>
        <v>1</v>
      </c>
      <c r="IT38" s="162">
        <f t="shared" si="36"/>
        <v>0</v>
      </c>
      <c r="IV38" s="157" t="s">
        <v>54</v>
      </c>
      <c r="IW38" s="157">
        <v>72</v>
      </c>
      <c r="IX38" s="157">
        <v>72</v>
      </c>
      <c r="IY38" s="157">
        <v>0</v>
      </c>
      <c r="IZ38" s="157">
        <v>0</v>
      </c>
      <c r="JA38" s="158">
        <f t="shared" si="37"/>
        <v>1</v>
      </c>
      <c r="JB38" s="162">
        <f t="shared" si="38"/>
        <v>0</v>
      </c>
      <c r="JD38" s="157" t="s">
        <v>54</v>
      </c>
      <c r="JE38" s="157">
        <v>72</v>
      </c>
      <c r="JF38" s="157">
        <v>72</v>
      </c>
      <c r="JG38" s="157">
        <v>0</v>
      </c>
      <c r="JH38" s="157">
        <v>0</v>
      </c>
      <c r="JI38" s="158">
        <f t="shared" si="39"/>
        <v>1</v>
      </c>
      <c r="JJ38" s="162">
        <f t="shared" si="40"/>
        <v>0</v>
      </c>
      <c r="JL38" s="157" t="s">
        <v>54</v>
      </c>
      <c r="JM38" s="157">
        <v>72</v>
      </c>
      <c r="JN38" s="157">
        <v>72</v>
      </c>
      <c r="JO38" s="157">
        <v>0</v>
      </c>
      <c r="JP38" s="157">
        <v>0</v>
      </c>
      <c r="JQ38" s="158">
        <f t="shared" si="41"/>
        <v>1</v>
      </c>
      <c r="JR38" s="162">
        <f t="shared" si="42"/>
        <v>0</v>
      </c>
      <c r="JT38" s="157" t="s">
        <v>54</v>
      </c>
      <c r="JU38" s="157">
        <v>72</v>
      </c>
      <c r="JV38" s="157">
        <v>72</v>
      </c>
      <c r="JW38" s="157">
        <v>0</v>
      </c>
      <c r="JX38" s="157">
        <v>0</v>
      </c>
      <c r="JY38" s="158">
        <f t="shared" si="43"/>
        <v>1</v>
      </c>
      <c r="JZ38" s="162">
        <f t="shared" si="44"/>
        <v>0</v>
      </c>
      <c r="KB38" s="157" t="s">
        <v>54</v>
      </c>
      <c r="KC38" s="157">
        <v>72</v>
      </c>
      <c r="KD38" s="157">
        <v>72</v>
      </c>
      <c r="KE38" s="157">
        <v>0</v>
      </c>
      <c r="KF38" s="157">
        <v>0</v>
      </c>
      <c r="KG38" s="158">
        <f t="shared" si="45"/>
        <v>1</v>
      </c>
      <c r="KH38" s="162">
        <f t="shared" si="46"/>
        <v>0</v>
      </c>
      <c r="KJ38" s="157" t="s">
        <v>54</v>
      </c>
      <c r="KK38" s="157">
        <v>72</v>
      </c>
      <c r="KL38" s="157">
        <v>72</v>
      </c>
      <c r="KM38" s="157">
        <v>0</v>
      </c>
      <c r="KN38" s="157">
        <v>0</v>
      </c>
      <c r="KO38" s="158">
        <f t="shared" si="47"/>
        <v>1</v>
      </c>
      <c r="KP38" s="162">
        <f t="shared" si="48"/>
        <v>0</v>
      </c>
      <c r="KR38" s="157" t="s">
        <v>54</v>
      </c>
      <c r="KS38" s="157">
        <v>72</v>
      </c>
      <c r="KT38" s="157">
        <v>72</v>
      </c>
      <c r="KU38" s="157">
        <v>0</v>
      </c>
      <c r="KV38" s="157">
        <v>0</v>
      </c>
      <c r="KW38" s="158">
        <f t="shared" si="49"/>
        <v>1</v>
      </c>
      <c r="KX38" s="162">
        <f t="shared" si="50"/>
        <v>0</v>
      </c>
      <c r="KZ38" s="157" t="s">
        <v>54</v>
      </c>
      <c r="LA38" s="157">
        <v>72</v>
      </c>
      <c r="LB38" s="157">
        <v>72</v>
      </c>
      <c r="LC38" s="157">
        <v>0</v>
      </c>
      <c r="LD38" s="157">
        <v>0</v>
      </c>
      <c r="LE38" s="158">
        <f t="shared" si="51"/>
        <v>1</v>
      </c>
      <c r="LF38" s="162">
        <f t="shared" si="52"/>
        <v>0</v>
      </c>
      <c r="LH38" s="157" t="s">
        <v>54</v>
      </c>
      <c r="LI38" s="157">
        <v>72</v>
      </c>
      <c r="LJ38" s="157">
        <v>72</v>
      </c>
      <c r="LK38" s="157">
        <v>0</v>
      </c>
      <c r="LL38" s="157">
        <v>0</v>
      </c>
      <c r="LM38" s="158">
        <f t="shared" si="53"/>
        <v>1</v>
      </c>
      <c r="LN38" s="162">
        <f t="shared" si="54"/>
        <v>0</v>
      </c>
      <c r="LP38" s="157" t="s">
        <v>54</v>
      </c>
      <c r="LQ38" s="157">
        <v>72</v>
      </c>
      <c r="LR38" s="157">
        <v>72</v>
      </c>
      <c r="LS38" s="157">
        <v>0</v>
      </c>
      <c r="LT38" s="157">
        <v>0</v>
      </c>
      <c r="LU38" s="158">
        <f t="shared" si="55"/>
        <v>1</v>
      </c>
      <c r="LV38" s="162">
        <f t="shared" si="56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57"/>
        <v>1</v>
      </c>
      <c r="MD38" s="162">
        <f t="shared" si="58"/>
        <v>0</v>
      </c>
      <c r="MN38" s="157" t="s">
        <v>54</v>
      </c>
      <c r="MO38" s="157">
        <v>72</v>
      </c>
      <c r="MP38" s="157">
        <v>72</v>
      </c>
      <c r="MQ38" s="157">
        <v>0</v>
      </c>
      <c r="MR38" s="157">
        <v>0</v>
      </c>
      <c r="MS38" s="158">
        <f t="shared" si="59"/>
        <v>1</v>
      </c>
      <c r="MT38" s="162">
        <f t="shared" si="60"/>
        <v>0</v>
      </c>
      <c r="MV38" s="157" t="s">
        <v>54</v>
      </c>
      <c r="MW38" s="157">
        <v>72</v>
      </c>
      <c r="MX38" s="157">
        <v>72</v>
      </c>
      <c r="MY38" s="157">
        <v>0</v>
      </c>
      <c r="MZ38" s="157">
        <v>0</v>
      </c>
      <c r="NA38" s="158">
        <f t="shared" si="61"/>
        <v>1</v>
      </c>
      <c r="NB38" s="162">
        <f t="shared" si="62"/>
        <v>0</v>
      </c>
      <c r="ND38" s="157" t="s">
        <v>54</v>
      </c>
      <c r="NE38" s="157">
        <v>72</v>
      </c>
      <c r="NF38" s="157">
        <v>0</v>
      </c>
      <c r="NG38" s="157">
        <v>0</v>
      </c>
      <c r="NH38" s="157">
        <v>72</v>
      </c>
      <c r="NI38" s="158">
        <v>0</v>
      </c>
      <c r="NJ38" s="162"/>
    </row>
    <row r="39" spans="1:374">
      <c r="A39" s="2" t="s">
        <v>55</v>
      </c>
      <c r="B39" s="2">
        <v>85</v>
      </c>
      <c r="C39" s="2">
        <v>35</v>
      </c>
      <c r="D39" s="2">
        <v>50</v>
      </c>
      <c r="E39" s="2">
        <v>0</v>
      </c>
      <c r="F39" s="4">
        <f t="shared" si="66"/>
        <v>0.41176470588235292</v>
      </c>
      <c r="H39" s="2" t="s">
        <v>55</v>
      </c>
      <c r="I39" s="2">
        <v>85</v>
      </c>
      <c r="J39" s="2">
        <v>35</v>
      </c>
      <c r="K39" s="2">
        <v>50</v>
      </c>
      <c r="L39" s="2">
        <v>0</v>
      </c>
      <c r="M39" s="4">
        <f t="shared" si="63"/>
        <v>0.41176470588235292</v>
      </c>
      <c r="N39" s="108">
        <f t="shared" si="0"/>
        <v>0</v>
      </c>
      <c r="P39" s="2" t="s">
        <v>55</v>
      </c>
      <c r="Q39" s="2">
        <v>85</v>
      </c>
      <c r="R39" s="2">
        <v>35</v>
      </c>
      <c r="S39" s="2">
        <v>50</v>
      </c>
      <c r="T39" s="2">
        <v>0</v>
      </c>
      <c r="U39" s="4">
        <v>0.41</v>
      </c>
      <c r="V39" s="108">
        <f t="shared" si="1"/>
        <v>-1.764705882352946E-3</v>
      </c>
      <c r="X39" s="2" t="s">
        <v>55</v>
      </c>
      <c r="Y39" s="2">
        <v>85</v>
      </c>
      <c r="Z39" s="2">
        <v>35</v>
      </c>
      <c r="AA39" s="2">
        <v>50</v>
      </c>
      <c r="AB39" s="2">
        <v>0</v>
      </c>
      <c r="AC39" s="4">
        <v>0.41</v>
      </c>
      <c r="AD39" s="108">
        <f t="shared" si="2"/>
        <v>0</v>
      </c>
      <c r="AF39" s="2" t="s">
        <v>55</v>
      </c>
      <c r="AG39" s="2">
        <v>85</v>
      </c>
      <c r="AH39" s="2">
        <v>35</v>
      </c>
      <c r="AI39" s="2">
        <v>50</v>
      </c>
      <c r="AJ39" s="2">
        <v>0</v>
      </c>
      <c r="AK39" s="4">
        <v>0.41</v>
      </c>
      <c r="AL39" s="108">
        <f t="shared" si="3"/>
        <v>0</v>
      </c>
      <c r="AN39" s="2" t="s">
        <v>55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108">
        <f t="shared" si="4"/>
        <v>0</v>
      </c>
      <c r="AV39" s="2" t="s">
        <v>55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108">
        <f t="shared" si="5"/>
        <v>0</v>
      </c>
      <c r="BD39" s="2" t="s">
        <v>55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108">
        <f t="shared" si="6"/>
        <v>0</v>
      </c>
      <c r="BL39" s="2" t="s">
        <v>55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7"/>
        <v>0.41176470588235292</v>
      </c>
      <c r="BR39" s="108">
        <f t="shared" si="8"/>
        <v>1.764705882352946E-3</v>
      </c>
      <c r="BT39" s="157" t="s">
        <v>55</v>
      </c>
      <c r="BU39" s="157">
        <v>85</v>
      </c>
      <c r="BV39" s="157">
        <v>35</v>
      </c>
      <c r="BW39" s="157">
        <v>50</v>
      </c>
      <c r="BX39" s="157">
        <v>0</v>
      </c>
      <c r="BY39" s="158">
        <v>0.41</v>
      </c>
      <c r="BZ39" s="158">
        <v>0</v>
      </c>
      <c r="CA39" s="156"/>
      <c r="CB39" s="156" t="s">
        <v>55</v>
      </c>
      <c r="CC39" s="156">
        <v>85</v>
      </c>
      <c r="CD39" s="156">
        <v>35</v>
      </c>
      <c r="CE39" s="156">
        <v>50</v>
      </c>
      <c r="CF39" s="156">
        <v>0</v>
      </c>
      <c r="CG39" s="162">
        <v>0.41</v>
      </c>
      <c r="CH39" s="158">
        <v>0</v>
      </c>
      <c r="CI39" s="157"/>
      <c r="CJ39" s="156" t="s">
        <v>55</v>
      </c>
      <c r="CK39" s="156">
        <v>85</v>
      </c>
      <c r="CL39" s="156">
        <v>35</v>
      </c>
      <c r="CM39" s="156">
        <v>50</v>
      </c>
      <c r="CN39" s="156">
        <v>0</v>
      </c>
      <c r="CO39" s="162">
        <v>0.41</v>
      </c>
      <c r="CP39" s="162">
        <f t="shared" si="9"/>
        <v>0</v>
      </c>
      <c r="CQ39" s="156"/>
      <c r="CR39" s="156" t="s">
        <v>55</v>
      </c>
      <c r="CS39" s="156">
        <v>85</v>
      </c>
      <c r="CT39" s="156">
        <v>35</v>
      </c>
      <c r="CU39" s="156">
        <v>50</v>
      </c>
      <c r="CV39" s="156">
        <v>0</v>
      </c>
      <c r="CW39" s="162">
        <v>0.41</v>
      </c>
      <c r="CX39" s="158">
        <f t="shared" si="10"/>
        <v>0</v>
      </c>
      <c r="CY39" s="157"/>
      <c r="CZ39" s="156" t="s">
        <v>55</v>
      </c>
      <c r="DA39" s="156">
        <v>85</v>
      </c>
      <c r="DB39" s="156">
        <v>35</v>
      </c>
      <c r="DC39" s="156">
        <v>50</v>
      </c>
      <c r="DD39" s="156">
        <v>0</v>
      </c>
      <c r="DE39" s="162">
        <v>0.41</v>
      </c>
      <c r="DF39" s="158">
        <f t="shared" si="11"/>
        <v>0</v>
      </c>
      <c r="DG39" s="157"/>
      <c r="DH39" s="156" t="s">
        <v>55</v>
      </c>
      <c r="DI39" s="156">
        <v>85</v>
      </c>
      <c r="DJ39" s="156">
        <v>35</v>
      </c>
      <c r="DK39" s="156">
        <v>50</v>
      </c>
      <c r="DL39" s="156">
        <v>0</v>
      </c>
      <c r="DM39" s="162">
        <v>0.41</v>
      </c>
      <c r="DN39" s="158">
        <f t="shared" si="12"/>
        <v>0</v>
      </c>
      <c r="DO39" s="157"/>
      <c r="DP39" s="156" t="s">
        <v>55</v>
      </c>
      <c r="DQ39" s="156">
        <v>85</v>
      </c>
      <c r="DR39" s="156">
        <v>35</v>
      </c>
      <c r="DS39" s="156">
        <v>50</v>
      </c>
      <c r="DT39" s="156">
        <v>0</v>
      </c>
      <c r="DU39" s="162">
        <v>0.41</v>
      </c>
      <c r="DV39" s="162">
        <f t="shared" si="13"/>
        <v>0</v>
      </c>
      <c r="DW39" s="156"/>
      <c r="DX39" s="156" t="s">
        <v>55</v>
      </c>
      <c r="DY39" s="156">
        <v>85</v>
      </c>
      <c r="DZ39" s="156">
        <v>35</v>
      </c>
      <c r="EA39" s="156">
        <v>50</v>
      </c>
      <c r="EB39" s="156">
        <v>0</v>
      </c>
      <c r="EC39" s="162">
        <v>0.41</v>
      </c>
      <c r="ED39" s="162">
        <f t="shared" si="14"/>
        <v>0</v>
      </c>
      <c r="EE39" s="156"/>
      <c r="EF39" s="156" t="s">
        <v>55</v>
      </c>
      <c r="EG39" s="156">
        <v>85</v>
      </c>
      <c r="EH39" s="156">
        <v>35</v>
      </c>
      <c r="EI39" s="156">
        <v>50</v>
      </c>
      <c r="EJ39" s="156">
        <v>0</v>
      </c>
      <c r="EK39" s="162">
        <v>0.41</v>
      </c>
      <c r="EL39" s="162">
        <f t="shared" si="15"/>
        <v>0</v>
      </c>
      <c r="EM39" s="156"/>
      <c r="EN39" s="156" t="s">
        <v>55</v>
      </c>
      <c r="EO39" s="156">
        <v>85</v>
      </c>
      <c r="EP39" s="156">
        <v>35</v>
      </c>
      <c r="EQ39" s="156">
        <v>50</v>
      </c>
      <c r="ER39" s="156">
        <v>0</v>
      </c>
      <c r="ES39" s="162">
        <v>0.41</v>
      </c>
      <c r="ET39" s="162">
        <f t="shared" si="16"/>
        <v>0</v>
      </c>
      <c r="EU39" s="156"/>
      <c r="EV39" s="156"/>
      <c r="EW39" s="156"/>
      <c r="EX39" s="156"/>
      <c r="EY39" s="156"/>
      <c r="EZ39" s="156"/>
      <c r="FA39" s="156"/>
      <c r="FB39" s="156"/>
      <c r="FC39" s="162"/>
      <c r="FD39" s="156"/>
      <c r="FE39" s="156"/>
      <c r="FF39" s="156"/>
      <c r="FG39" s="156"/>
      <c r="FH39" s="156"/>
      <c r="FI39" s="156"/>
      <c r="FJ39" s="162"/>
      <c r="FK39" s="156"/>
      <c r="FL39" s="156"/>
      <c r="FM39" s="156"/>
      <c r="FN39" s="156"/>
      <c r="FO39" s="156"/>
      <c r="FP39" s="156"/>
      <c r="FQ39" s="156"/>
      <c r="FR39" s="156"/>
      <c r="FS39" s="156"/>
      <c r="FT39" s="157" t="s">
        <v>55</v>
      </c>
      <c r="FU39" s="157">
        <v>85</v>
      </c>
      <c r="FV39" s="157">
        <v>35</v>
      </c>
      <c r="FW39" s="157">
        <v>50</v>
      </c>
      <c r="FX39" s="157">
        <v>0</v>
      </c>
      <c r="FY39" s="158">
        <f t="shared" si="17"/>
        <v>0.41176470588235292</v>
      </c>
      <c r="FZ39" s="162">
        <f t="shared" si="18"/>
        <v>1.764705882352946E-3</v>
      </c>
      <c r="GA39" s="156"/>
      <c r="GB39" s="157" t="s">
        <v>55</v>
      </c>
      <c r="GC39" s="157">
        <v>85</v>
      </c>
      <c r="GD39" s="157">
        <v>35</v>
      </c>
      <c r="GE39" s="157">
        <v>50</v>
      </c>
      <c r="GF39" s="157">
        <v>0</v>
      </c>
      <c r="GG39" s="158">
        <f t="shared" si="19"/>
        <v>0.41176470588235292</v>
      </c>
      <c r="GH39" s="162">
        <f t="shared" si="20"/>
        <v>0</v>
      </c>
      <c r="GI39" s="156"/>
      <c r="GJ39" s="157" t="s">
        <v>55</v>
      </c>
      <c r="GK39" s="157">
        <v>85</v>
      </c>
      <c r="GL39" s="157">
        <v>35</v>
      </c>
      <c r="GM39" s="157">
        <v>50</v>
      </c>
      <c r="GN39" s="157">
        <v>0</v>
      </c>
      <c r="GO39" s="158">
        <f t="shared" si="21"/>
        <v>0.41176470588235292</v>
      </c>
      <c r="GP39" s="162">
        <f t="shared" si="22"/>
        <v>0</v>
      </c>
      <c r="GQ39" s="156"/>
      <c r="GR39" s="157" t="s">
        <v>55</v>
      </c>
      <c r="GS39" s="157">
        <v>85</v>
      </c>
      <c r="GT39" s="157">
        <v>35</v>
      </c>
      <c r="GU39" s="157">
        <v>50</v>
      </c>
      <c r="GV39" s="157">
        <v>0</v>
      </c>
      <c r="GW39" s="158">
        <f t="shared" si="23"/>
        <v>0.41176470588235292</v>
      </c>
      <c r="GX39" s="162">
        <f t="shared" si="24"/>
        <v>0</v>
      </c>
      <c r="GY39" s="156"/>
      <c r="GZ39" s="157" t="s">
        <v>55</v>
      </c>
      <c r="HA39" s="157">
        <v>85</v>
      </c>
      <c r="HB39" s="157">
        <v>35</v>
      </c>
      <c r="HC39" s="157">
        <v>50</v>
      </c>
      <c r="HD39" s="157">
        <v>0</v>
      </c>
      <c r="HE39" s="158">
        <f t="shared" si="25"/>
        <v>0.41176470588235292</v>
      </c>
      <c r="HF39" s="162">
        <f t="shared" si="26"/>
        <v>0</v>
      </c>
      <c r="HH39" s="157" t="s">
        <v>55</v>
      </c>
      <c r="HI39" s="157">
        <v>85</v>
      </c>
      <c r="HJ39" s="157">
        <v>35</v>
      </c>
      <c r="HK39" s="157">
        <v>50</v>
      </c>
      <c r="HL39" s="157">
        <v>0</v>
      </c>
      <c r="HM39" s="158">
        <f t="shared" si="27"/>
        <v>0.41176470588235292</v>
      </c>
      <c r="HN39" s="162">
        <f t="shared" si="28"/>
        <v>0</v>
      </c>
      <c r="HP39" s="157" t="s">
        <v>55</v>
      </c>
      <c r="HQ39" s="157">
        <v>85</v>
      </c>
      <c r="HR39" s="157">
        <v>35</v>
      </c>
      <c r="HS39" s="157">
        <v>50</v>
      </c>
      <c r="HT39" s="157">
        <v>0</v>
      </c>
      <c r="HU39" s="158">
        <f t="shared" si="29"/>
        <v>0.41176470588235292</v>
      </c>
      <c r="HV39" s="162">
        <f t="shared" si="30"/>
        <v>0</v>
      </c>
      <c r="HX39" s="157" t="s">
        <v>55</v>
      </c>
      <c r="HY39" s="157">
        <v>85</v>
      </c>
      <c r="HZ39" s="157">
        <v>35</v>
      </c>
      <c r="IA39" s="157">
        <v>50</v>
      </c>
      <c r="IB39" s="157">
        <v>0</v>
      </c>
      <c r="IC39" s="158">
        <f t="shared" si="31"/>
        <v>0.41176470588235292</v>
      </c>
      <c r="ID39" s="162">
        <f t="shared" si="32"/>
        <v>0</v>
      </c>
      <c r="IF39" s="157" t="s">
        <v>55</v>
      </c>
      <c r="IG39" s="157">
        <v>85</v>
      </c>
      <c r="IH39" s="157">
        <v>35</v>
      </c>
      <c r="II39" s="157">
        <v>50</v>
      </c>
      <c r="IJ39" s="157">
        <v>0</v>
      </c>
      <c r="IK39" s="158">
        <f t="shared" si="33"/>
        <v>0.41176470588235292</v>
      </c>
      <c r="IL39" s="162">
        <f t="shared" si="34"/>
        <v>0</v>
      </c>
      <c r="IN39" s="157" t="s">
        <v>55</v>
      </c>
      <c r="IO39" s="157">
        <v>85</v>
      </c>
      <c r="IP39" s="157">
        <v>35</v>
      </c>
      <c r="IQ39" s="157">
        <v>50</v>
      </c>
      <c r="IR39" s="157">
        <v>0</v>
      </c>
      <c r="IS39" s="158">
        <f t="shared" si="35"/>
        <v>0.41176470588235292</v>
      </c>
      <c r="IT39" s="162">
        <f t="shared" si="36"/>
        <v>0</v>
      </c>
      <c r="IV39" s="157" t="s">
        <v>55</v>
      </c>
      <c r="IW39" s="157">
        <v>85</v>
      </c>
      <c r="IX39" s="157">
        <v>35</v>
      </c>
      <c r="IY39" s="157">
        <v>50</v>
      </c>
      <c r="IZ39" s="157">
        <v>0</v>
      </c>
      <c r="JA39" s="158">
        <f t="shared" si="37"/>
        <v>0.41176470588235292</v>
      </c>
      <c r="JB39" s="162">
        <f t="shared" si="38"/>
        <v>0</v>
      </c>
      <c r="JD39" s="157" t="s">
        <v>55</v>
      </c>
      <c r="JE39" s="157">
        <v>85</v>
      </c>
      <c r="JF39" s="157">
        <v>35</v>
      </c>
      <c r="JG39" s="157">
        <v>50</v>
      </c>
      <c r="JH39" s="157">
        <v>0</v>
      </c>
      <c r="JI39" s="158">
        <f t="shared" si="39"/>
        <v>0.41176470588235292</v>
      </c>
      <c r="JJ39" s="162">
        <f t="shared" si="40"/>
        <v>0</v>
      </c>
      <c r="JL39" s="157" t="s">
        <v>55</v>
      </c>
      <c r="JM39" s="157">
        <v>85</v>
      </c>
      <c r="JN39" s="157">
        <v>35</v>
      </c>
      <c r="JO39" s="157">
        <v>50</v>
      </c>
      <c r="JP39" s="157">
        <v>0</v>
      </c>
      <c r="JQ39" s="158">
        <f t="shared" si="41"/>
        <v>0.41176470588235292</v>
      </c>
      <c r="JR39" s="162">
        <f t="shared" si="42"/>
        <v>0</v>
      </c>
      <c r="JT39" s="157" t="s">
        <v>55</v>
      </c>
      <c r="JU39" s="157">
        <v>85</v>
      </c>
      <c r="JV39" s="157">
        <v>35</v>
      </c>
      <c r="JW39" s="157">
        <v>50</v>
      </c>
      <c r="JX39" s="157">
        <v>0</v>
      </c>
      <c r="JY39" s="158">
        <f t="shared" si="43"/>
        <v>0.41176470588235292</v>
      </c>
      <c r="JZ39" s="162">
        <f t="shared" si="44"/>
        <v>0</v>
      </c>
      <c r="KB39" s="157" t="s">
        <v>55</v>
      </c>
      <c r="KC39" s="157">
        <v>85</v>
      </c>
      <c r="KD39" s="157">
        <v>35</v>
      </c>
      <c r="KE39" s="157">
        <v>50</v>
      </c>
      <c r="KF39" s="157">
        <v>0</v>
      </c>
      <c r="KG39" s="158">
        <f t="shared" si="45"/>
        <v>0.41176470588235292</v>
      </c>
      <c r="KH39" s="162">
        <f t="shared" si="46"/>
        <v>0</v>
      </c>
      <c r="KJ39" s="157" t="s">
        <v>55</v>
      </c>
      <c r="KK39" s="157">
        <v>85</v>
      </c>
      <c r="KL39" s="157">
        <v>35</v>
      </c>
      <c r="KM39" s="157">
        <v>50</v>
      </c>
      <c r="KN39" s="157">
        <v>0</v>
      </c>
      <c r="KO39" s="158">
        <f t="shared" si="47"/>
        <v>0.41176470588235292</v>
      </c>
      <c r="KP39" s="162">
        <f t="shared" si="48"/>
        <v>0</v>
      </c>
      <c r="KR39" s="157" t="s">
        <v>55</v>
      </c>
      <c r="KS39" s="157">
        <v>85</v>
      </c>
      <c r="KT39" s="157">
        <v>35</v>
      </c>
      <c r="KU39" s="157">
        <v>50</v>
      </c>
      <c r="KV39" s="157">
        <v>0</v>
      </c>
      <c r="KW39" s="158">
        <f t="shared" si="49"/>
        <v>0.41176470588235292</v>
      </c>
      <c r="KX39" s="162">
        <f t="shared" si="50"/>
        <v>0</v>
      </c>
      <c r="KZ39" s="157" t="s">
        <v>55</v>
      </c>
      <c r="LA39" s="157">
        <v>85</v>
      </c>
      <c r="LB39" s="157">
        <v>35</v>
      </c>
      <c r="LC39" s="157">
        <v>50</v>
      </c>
      <c r="LD39" s="157">
        <v>0</v>
      </c>
      <c r="LE39" s="158">
        <f t="shared" si="51"/>
        <v>0.41176470588235292</v>
      </c>
      <c r="LF39" s="162">
        <f t="shared" si="52"/>
        <v>0</v>
      </c>
      <c r="LH39" s="157" t="s">
        <v>55</v>
      </c>
      <c r="LI39" s="157">
        <v>85</v>
      </c>
      <c r="LJ39" s="157">
        <v>35</v>
      </c>
      <c r="LK39" s="157">
        <v>50</v>
      </c>
      <c r="LL39" s="157">
        <v>0</v>
      </c>
      <c r="LM39" s="158">
        <f t="shared" si="53"/>
        <v>0.41176470588235292</v>
      </c>
      <c r="LN39" s="162">
        <f t="shared" si="54"/>
        <v>0</v>
      </c>
      <c r="LP39" s="157" t="s">
        <v>55</v>
      </c>
      <c r="LQ39" s="157">
        <v>85</v>
      </c>
      <c r="LR39" s="157">
        <v>35</v>
      </c>
      <c r="LS39" s="157">
        <v>50</v>
      </c>
      <c r="LT39" s="157">
        <v>0</v>
      </c>
      <c r="LU39" s="158">
        <f t="shared" si="55"/>
        <v>0.41176470588235292</v>
      </c>
      <c r="LV39" s="162">
        <f t="shared" si="56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57"/>
        <v>0.41176470588235292</v>
      </c>
      <c r="MD39" s="162">
        <f t="shared" si="58"/>
        <v>0</v>
      </c>
      <c r="MN39" s="157" t="s">
        <v>55</v>
      </c>
      <c r="MO39" s="157">
        <v>85</v>
      </c>
      <c r="MP39" s="157">
        <v>35</v>
      </c>
      <c r="MQ39" s="157">
        <v>50</v>
      </c>
      <c r="MR39" s="157">
        <v>0</v>
      </c>
      <c r="MS39" s="158">
        <f t="shared" si="59"/>
        <v>0.41176470588235292</v>
      </c>
      <c r="MT39" s="162">
        <f t="shared" si="60"/>
        <v>0</v>
      </c>
      <c r="MV39" s="157" t="s">
        <v>55</v>
      </c>
      <c r="MW39" s="157">
        <v>85</v>
      </c>
      <c r="MX39" s="157">
        <v>35</v>
      </c>
      <c r="MY39" s="157">
        <v>50</v>
      </c>
      <c r="MZ39" s="157">
        <v>0</v>
      </c>
      <c r="NA39" s="158">
        <f t="shared" si="61"/>
        <v>0.41176470588235292</v>
      </c>
      <c r="NB39" s="162">
        <f t="shared" si="62"/>
        <v>0</v>
      </c>
      <c r="ND39" s="157" t="s">
        <v>55</v>
      </c>
      <c r="NE39" s="157">
        <v>85</v>
      </c>
      <c r="NF39" s="157">
        <v>0</v>
      </c>
      <c r="NG39" s="157">
        <v>0</v>
      </c>
      <c r="NH39" s="157">
        <v>85</v>
      </c>
      <c r="NI39" s="158">
        <v>0</v>
      </c>
      <c r="NJ39" s="162"/>
    </row>
    <row r="40" spans="1:374">
      <c r="A40" s="2" t="s">
        <v>56</v>
      </c>
      <c r="B40" s="2">
        <v>152</v>
      </c>
      <c r="C40" s="2">
        <v>151</v>
      </c>
      <c r="D40" s="2">
        <v>1</v>
      </c>
      <c r="E40" s="2">
        <v>0</v>
      </c>
      <c r="F40" s="4">
        <f t="shared" si="66"/>
        <v>0.99342105263157898</v>
      </c>
      <c r="H40" s="2" t="s">
        <v>56</v>
      </c>
      <c r="I40" s="2">
        <v>152</v>
      </c>
      <c r="J40" s="2">
        <v>151</v>
      </c>
      <c r="K40" s="2">
        <v>1</v>
      </c>
      <c r="L40" s="2">
        <v>0</v>
      </c>
      <c r="M40" s="4">
        <f t="shared" si="63"/>
        <v>0.99342105263157898</v>
      </c>
      <c r="N40" s="108">
        <f t="shared" si="0"/>
        <v>0</v>
      </c>
      <c r="P40" s="2" t="s">
        <v>56</v>
      </c>
      <c r="Q40" s="2">
        <v>152</v>
      </c>
      <c r="R40" s="2">
        <v>151</v>
      </c>
      <c r="S40" s="2">
        <v>1</v>
      </c>
      <c r="T40" s="2">
        <v>0</v>
      </c>
      <c r="U40" s="4">
        <v>0.99</v>
      </c>
      <c r="V40" s="108">
        <f t="shared" si="1"/>
        <v>-3.4210526315789913E-3</v>
      </c>
      <c r="X40" s="2" t="s">
        <v>56</v>
      </c>
      <c r="Y40" s="2">
        <v>152</v>
      </c>
      <c r="Z40" s="2">
        <v>151</v>
      </c>
      <c r="AA40" s="2">
        <v>1</v>
      </c>
      <c r="AB40" s="2">
        <v>0</v>
      </c>
      <c r="AC40" s="4">
        <v>0.99</v>
      </c>
      <c r="AD40" s="108">
        <f t="shared" si="2"/>
        <v>0</v>
      </c>
      <c r="AF40" s="2" t="s">
        <v>56</v>
      </c>
      <c r="AG40" s="2">
        <v>152</v>
      </c>
      <c r="AH40" s="2">
        <v>151</v>
      </c>
      <c r="AI40" s="2">
        <v>1</v>
      </c>
      <c r="AJ40" s="2">
        <v>0</v>
      </c>
      <c r="AK40" s="4">
        <v>0.99</v>
      </c>
      <c r="AL40" s="108">
        <f t="shared" si="3"/>
        <v>0</v>
      </c>
      <c r="AN40" s="2" t="s">
        <v>56</v>
      </c>
      <c r="AO40" s="2">
        <v>152</v>
      </c>
      <c r="AP40" s="2">
        <v>151</v>
      </c>
      <c r="AQ40" s="2">
        <v>1</v>
      </c>
      <c r="AR40" s="2">
        <v>0</v>
      </c>
      <c r="AS40" s="4">
        <v>0.99</v>
      </c>
      <c r="AT40" s="108">
        <f t="shared" si="4"/>
        <v>0</v>
      </c>
      <c r="AV40" s="2" t="s">
        <v>56</v>
      </c>
      <c r="AW40" s="2">
        <v>152</v>
      </c>
      <c r="AX40" s="2">
        <v>151</v>
      </c>
      <c r="AY40" s="2">
        <v>1</v>
      </c>
      <c r="AZ40" s="2">
        <v>0</v>
      </c>
      <c r="BA40" s="4">
        <v>0.99</v>
      </c>
      <c r="BB40" s="108">
        <f t="shared" si="5"/>
        <v>0</v>
      </c>
      <c r="BD40" s="2" t="s">
        <v>56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108">
        <f t="shared" si="6"/>
        <v>0</v>
      </c>
      <c r="BL40" s="2" t="s">
        <v>56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7"/>
        <v>0.99342105263157898</v>
      </c>
      <c r="BR40" s="108">
        <f t="shared" si="8"/>
        <v>3.4210526315789913E-3</v>
      </c>
      <c r="BT40" s="157" t="s">
        <v>56</v>
      </c>
      <c r="BU40" s="157">
        <v>152</v>
      </c>
      <c r="BV40" s="157">
        <v>151</v>
      </c>
      <c r="BW40" s="157">
        <v>1</v>
      </c>
      <c r="BX40" s="157">
        <v>0</v>
      </c>
      <c r="BY40" s="158">
        <v>0.99</v>
      </c>
      <c r="BZ40" s="158">
        <v>0</v>
      </c>
      <c r="CA40" s="156"/>
      <c r="CB40" s="156" t="s">
        <v>56</v>
      </c>
      <c r="CC40" s="156">
        <v>152</v>
      </c>
      <c r="CD40" s="156">
        <v>151</v>
      </c>
      <c r="CE40" s="156">
        <v>1</v>
      </c>
      <c r="CF40" s="156">
        <v>0</v>
      </c>
      <c r="CG40" s="162">
        <v>0.99</v>
      </c>
      <c r="CH40" s="158">
        <v>0</v>
      </c>
      <c r="CI40" s="157"/>
      <c r="CJ40" s="156" t="s">
        <v>56</v>
      </c>
      <c r="CK40" s="156">
        <v>152</v>
      </c>
      <c r="CL40" s="156">
        <v>151</v>
      </c>
      <c r="CM40" s="156">
        <v>1</v>
      </c>
      <c r="CN40" s="156">
        <v>0</v>
      </c>
      <c r="CO40" s="162">
        <v>0.99</v>
      </c>
      <c r="CP40" s="162">
        <f t="shared" si="9"/>
        <v>0</v>
      </c>
      <c r="CQ40" s="156"/>
      <c r="CR40" s="156" t="s">
        <v>56</v>
      </c>
      <c r="CS40" s="156">
        <v>152</v>
      </c>
      <c r="CT40" s="156">
        <v>151</v>
      </c>
      <c r="CU40" s="156">
        <v>1</v>
      </c>
      <c r="CV40" s="156">
        <v>0</v>
      </c>
      <c r="CW40" s="162">
        <v>0.99</v>
      </c>
      <c r="CX40" s="158">
        <f t="shared" si="10"/>
        <v>0</v>
      </c>
      <c r="CY40" s="157"/>
      <c r="CZ40" s="156" t="s">
        <v>56</v>
      </c>
      <c r="DA40" s="156">
        <v>152</v>
      </c>
      <c r="DB40" s="156">
        <v>150</v>
      </c>
      <c r="DC40" s="156">
        <v>1</v>
      </c>
      <c r="DD40" s="156">
        <v>1</v>
      </c>
      <c r="DE40" s="162">
        <v>0.99</v>
      </c>
      <c r="DF40" s="158">
        <f t="shared" si="11"/>
        <v>0</v>
      </c>
      <c r="DG40" s="157"/>
      <c r="DH40" s="156" t="s">
        <v>56</v>
      </c>
      <c r="DI40" s="156">
        <v>152</v>
      </c>
      <c r="DJ40" s="156">
        <v>151</v>
      </c>
      <c r="DK40" s="156">
        <v>1</v>
      </c>
      <c r="DL40" s="156">
        <v>0</v>
      </c>
      <c r="DM40" s="162">
        <v>0.99</v>
      </c>
      <c r="DN40" s="158">
        <f t="shared" si="12"/>
        <v>0</v>
      </c>
      <c r="DO40" s="157"/>
      <c r="DP40" s="156" t="s">
        <v>56</v>
      </c>
      <c r="DQ40" s="156">
        <v>153</v>
      </c>
      <c r="DR40" s="156">
        <v>152</v>
      </c>
      <c r="DS40" s="156">
        <v>1</v>
      </c>
      <c r="DT40" s="156">
        <v>0</v>
      </c>
      <c r="DU40" s="162">
        <v>0.99</v>
      </c>
      <c r="DV40" s="162">
        <f t="shared" si="13"/>
        <v>0</v>
      </c>
      <c r="DW40" s="156"/>
      <c r="DX40" s="156" t="s">
        <v>56</v>
      </c>
      <c r="DY40" s="156">
        <v>153</v>
      </c>
      <c r="DZ40" s="156">
        <v>152</v>
      </c>
      <c r="EA40" s="156">
        <v>1</v>
      </c>
      <c r="EB40" s="156">
        <v>0</v>
      </c>
      <c r="EC40" s="162">
        <v>0.99</v>
      </c>
      <c r="ED40" s="162">
        <f t="shared" si="14"/>
        <v>0</v>
      </c>
      <c r="EE40" s="156"/>
      <c r="EF40" s="156" t="s">
        <v>56</v>
      </c>
      <c r="EG40" s="156">
        <v>153</v>
      </c>
      <c r="EH40" s="156">
        <v>152</v>
      </c>
      <c r="EI40" s="156">
        <v>1</v>
      </c>
      <c r="EJ40" s="156">
        <v>0</v>
      </c>
      <c r="EK40" s="162">
        <v>0.99</v>
      </c>
      <c r="EL40" s="162">
        <f t="shared" si="15"/>
        <v>0</v>
      </c>
      <c r="EM40" s="156"/>
      <c r="EN40" s="156" t="s">
        <v>56</v>
      </c>
      <c r="EO40" s="156">
        <v>153</v>
      </c>
      <c r="EP40" s="156">
        <v>152</v>
      </c>
      <c r="EQ40" s="156">
        <v>1</v>
      </c>
      <c r="ER40" s="156">
        <v>0</v>
      </c>
      <c r="ES40" s="162">
        <v>0.99</v>
      </c>
      <c r="ET40" s="162">
        <f t="shared" si="16"/>
        <v>0</v>
      </c>
      <c r="EU40" s="156"/>
      <c r="EV40" s="156"/>
      <c r="EW40" s="156"/>
      <c r="EX40" s="156"/>
      <c r="EY40" s="156"/>
      <c r="EZ40" s="156"/>
      <c r="FA40" s="156"/>
      <c r="FB40" s="156"/>
      <c r="FC40" s="162"/>
      <c r="FD40" s="156"/>
      <c r="FE40" s="156"/>
      <c r="FF40" s="156"/>
      <c r="FG40" s="156"/>
      <c r="FH40" s="156"/>
      <c r="FI40" s="156"/>
      <c r="FJ40" s="162"/>
      <c r="FK40" s="156"/>
      <c r="FL40" s="156"/>
      <c r="FM40" s="156"/>
      <c r="FN40" s="156"/>
      <c r="FO40" s="156"/>
      <c r="FP40" s="156"/>
      <c r="FQ40" s="156"/>
      <c r="FR40" s="156"/>
      <c r="FS40" s="156"/>
      <c r="FT40" s="157" t="s">
        <v>56</v>
      </c>
      <c r="FU40" s="157">
        <v>153</v>
      </c>
      <c r="FV40" s="157">
        <v>152</v>
      </c>
      <c r="FW40" s="157">
        <v>1</v>
      </c>
      <c r="FX40" s="157">
        <v>0</v>
      </c>
      <c r="FY40" s="158">
        <f t="shared" si="17"/>
        <v>0.99346405228758172</v>
      </c>
      <c r="FZ40" s="162">
        <f t="shared" si="18"/>
        <v>3.4640522875817314E-3</v>
      </c>
      <c r="GA40" s="156"/>
      <c r="GB40" s="157" t="s">
        <v>56</v>
      </c>
      <c r="GC40" s="157">
        <v>153</v>
      </c>
      <c r="GD40" s="157">
        <v>152</v>
      </c>
      <c r="GE40" s="157">
        <v>1</v>
      </c>
      <c r="GF40" s="157">
        <v>0</v>
      </c>
      <c r="GG40" s="158">
        <f t="shared" si="19"/>
        <v>0.99346405228758172</v>
      </c>
      <c r="GH40" s="162">
        <f t="shared" si="20"/>
        <v>0</v>
      </c>
      <c r="GI40" s="156"/>
      <c r="GJ40" s="157" t="s">
        <v>56</v>
      </c>
      <c r="GK40" s="157">
        <v>153</v>
      </c>
      <c r="GL40" s="157">
        <v>152</v>
      </c>
      <c r="GM40" s="157">
        <v>1</v>
      </c>
      <c r="GN40" s="157">
        <v>0</v>
      </c>
      <c r="GO40" s="158">
        <f t="shared" si="21"/>
        <v>0.99346405228758172</v>
      </c>
      <c r="GP40" s="162">
        <f t="shared" si="22"/>
        <v>0</v>
      </c>
      <c r="GQ40" s="156"/>
      <c r="GR40" s="157" t="s">
        <v>56</v>
      </c>
      <c r="GS40" s="157">
        <v>153</v>
      </c>
      <c r="GT40" s="157">
        <v>152</v>
      </c>
      <c r="GU40" s="157">
        <v>1</v>
      </c>
      <c r="GV40" s="157">
        <v>0</v>
      </c>
      <c r="GW40" s="158">
        <f t="shared" si="23"/>
        <v>0.99346405228758172</v>
      </c>
      <c r="GX40" s="162">
        <f t="shared" si="24"/>
        <v>0</v>
      </c>
      <c r="GY40" s="156"/>
      <c r="GZ40" s="157" t="s">
        <v>56</v>
      </c>
      <c r="HA40" s="157">
        <v>153</v>
      </c>
      <c r="HB40" s="157">
        <v>152</v>
      </c>
      <c r="HC40" s="157">
        <v>1</v>
      </c>
      <c r="HD40" s="157">
        <v>0</v>
      </c>
      <c r="HE40" s="158">
        <f t="shared" si="25"/>
        <v>0.99346405228758172</v>
      </c>
      <c r="HF40" s="162">
        <f t="shared" si="26"/>
        <v>0</v>
      </c>
      <c r="HH40" s="157" t="s">
        <v>56</v>
      </c>
      <c r="HI40" s="157">
        <v>153</v>
      </c>
      <c r="HJ40" s="157">
        <v>152</v>
      </c>
      <c r="HK40" s="157">
        <v>1</v>
      </c>
      <c r="HL40" s="157">
        <v>0</v>
      </c>
      <c r="HM40" s="158">
        <f t="shared" si="27"/>
        <v>0.99346405228758172</v>
      </c>
      <c r="HN40" s="162">
        <f t="shared" si="28"/>
        <v>0</v>
      </c>
      <c r="HP40" s="157" t="s">
        <v>56</v>
      </c>
      <c r="HQ40" s="157">
        <v>153</v>
      </c>
      <c r="HR40" s="157">
        <v>152</v>
      </c>
      <c r="HS40" s="157">
        <v>1</v>
      </c>
      <c r="HT40" s="157">
        <v>0</v>
      </c>
      <c r="HU40" s="158">
        <f t="shared" si="29"/>
        <v>0.99346405228758172</v>
      </c>
      <c r="HV40" s="162">
        <f t="shared" si="30"/>
        <v>0</v>
      </c>
      <c r="HX40" s="157" t="s">
        <v>56</v>
      </c>
      <c r="HY40" s="157">
        <v>153</v>
      </c>
      <c r="HZ40" s="157">
        <v>152</v>
      </c>
      <c r="IA40" s="157">
        <v>1</v>
      </c>
      <c r="IB40" s="157">
        <v>0</v>
      </c>
      <c r="IC40" s="158">
        <f t="shared" si="31"/>
        <v>0.99346405228758172</v>
      </c>
      <c r="ID40" s="162">
        <f t="shared" si="32"/>
        <v>0</v>
      </c>
      <c r="IF40" s="157" t="s">
        <v>56</v>
      </c>
      <c r="IG40" s="157">
        <v>153</v>
      </c>
      <c r="IH40" s="157">
        <v>152</v>
      </c>
      <c r="II40" s="157">
        <v>1</v>
      </c>
      <c r="IJ40" s="157">
        <v>0</v>
      </c>
      <c r="IK40" s="158">
        <f t="shared" si="33"/>
        <v>0.99346405228758172</v>
      </c>
      <c r="IL40" s="162">
        <f t="shared" si="34"/>
        <v>0</v>
      </c>
      <c r="IN40" s="157" t="s">
        <v>56</v>
      </c>
      <c r="IO40" s="157">
        <v>153</v>
      </c>
      <c r="IP40" s="157">
        <v>152</v>
      </c>
      <c r="IQ40" s="157">
        <v>1</v>
      </c>
      <c r="IR40" s="157">
        <v>0</v>
      </c>
      <c r="IS40" s="158">
        <f t="shared" si="35"/>
        <v>0.99346405228758172</v>
      </c>
      <c r="IT40" s="162">
        <f t="shared" si="36"/>
        <v>0</v>
      </c>
      <c r="IV40" s="157" t="s">
        <v>56</v>
      </c>
      <c r="IW40" s="157">
        <v>153</v>
      </c>
      <c r="IX40" s="157">
        <v>152</v>
      </c>
      <c r="IY40" s="157">
        <v>1</v>
      </c>
      <c r="IZ40" s="157">
        <v>0</v>
      </c>
      <c r="JA40" s="158">
        <f t="shared" si="37"/>
        <v>0.99346405228758172</v>
      </c>
      <c r="JB40" s="162">
        <f t="shared" si="38"/>
        <v>0</v>
      </c>
      <c r="JD40" s="157" t="s">
        <v>56</v>
      </c>
      <c r="JE40" s="157">
        <v>153</v>
      </c>
      <c r="JF40" s="157">
        <v>152</v>
      </c>
      <c r="JG40" s="157">
        <v>1</v>
      </c>
      <c r="JH40" s="157">
        <v>0</v>
      </c>
      <c r="JI40" s="158">
        <f t="shared" si="39"/>
        <v>0.99346405228758172</v>
      </c>
      <c r="JJ40" s="162">
        <f t="shared" si="40"/>
        <v>0</v>
      </c>
      <c r="JL40" s="157" t="s">
        <v>56</v>
      </c>
      <c r="JM40" s="157">
        <v>153</v>
      </c>
      <c r="JN40" s="157">
        <v>152</v>
      </c>
      <c r="JO40" s="157">
        <v>1</v>
      </c>
      <c r="JP40" s="157">
        <v>0</v>
      </c>
      <c r="JQ40" s="158">
        <f t="shared" si="41"/>
        <v>0.99346405228758172</v>
      </c>
      <c r="JR40" s="162">
        <f t="shared" si="42"/>
        <v>0</v>
      </c>
      <c r="JT40" s="157" t="s">
        <v>56</v>
      </c>
      <c r="JU40" s="157">
        <v>153</v>
      </c>
      <c r="JV40" s="157">
        <v>152</v>
      </c>
      <c r="JW40" s="157">
        <v>1</v>
      </c>
      <c r="JX40" s="157">
        <v>0</v>
      </c>
      <c r="JY40" s="158">
        <f t="shared" si="43"/>
        <v>0.99346405228758172</v>
      </c>
      <c r="JZ40" s="162">
        <f t="shared" si="44"/>
        <v>0</v>
      </c>
      <c r="KB40" s="157" t="s">
        <v>56</v>
      </c>
      <c r="KC40" s="157">
        <v>153</v>
      </c>
      <c r="KD40" s="157">
        <v>152</v>
      </c>
      <c r="KE40" s="157">
        <v>1</v>
      </c>
      <c r="KF40" s="157">
        <v>0</v>
      </c>
      <c r="KG40" s="158">
        <f t="shared" si="45"/>
        <v>0.99346405228758172</v>
      </c>
      <c r="KH40" s="162">
        <f t="shared" si="46"/>
        <v>0</v>
      </c>
      <c r="KJ40" s="157" t="s">
        <v>56</v>
      </c>
      <c r="KK40" s="157">
        <v>153</v>
      </c>
      <c r="KL40" s="157">
        <v>152</v>
      </c>
      <c r="KM40" s="157">
        <v>1</v>
      </c>
      <c r="KN40" s="157">
        <v>0</v>
      </c>
      <c r="KO40" s="158">
        <f t="shared" si="47"/>
        <v>0.99346405228758172</v>
      </c>
      <c r="KP40" s="162">
        <f t="shared" si="48"/>
        <v>0</v>
      </c>
      <c r="KR40" s="157" t="s">
        <v>56</v>
      </c>
      <c r="KS40" s="157">
        <v>153</v>
      </c>
      <c r="KT40" s="157">
        <v>152</v>
      </c>
      <c r="KU40" s="157">
        <v>1</v>
      </c>
      <c r="KV40" s="157">
        <v>0</v>
      </c>
      <c r="KW40" s="158">
        <f t="shared" si="49"/>
        <v>0.99346405228758172</v>
      </c>
      <c r="KX40" s="162">
        <f t="shared" si="50"/>
        <v>0</v>
      </c>
      <c r="KZ40" s="157" t="s">
        <v>56</v>
      </c>
      <c r="LA40" s="157">
        <v>153</v>
      </c>
      <c r="LB40" s="157">
        <v>152</v>
      </c>
      <c r="LC40" s="157">
        <v>1</v>
      </c>
      <c r="LD40" s="157">
        <v>0</v>
      </c>
      <c r="LE40" s="158">
        <f t="shared" si="51"/>
        <v>0.99346405228758172</v>
      </c>
      <c r="LF40" s="162">
        <f t="shared" si="52"/>
        <v>0</v>
      </c>
      <c r="LH40" s="157" t="s">
        <v>56</v>
      </c>
      <c r="LI40" s="157">
        <v>153</v>
      </c>
      <c r="LJ40" s="157">
        <v>152</v>
      </c>
      <c r="LK40" s="157">
        <v>1</v>
      </c>
      <c r="LL40" s="157">
        <v>0</v>
      </c>
      <c r="LM40" s="158">
        <f t="shared" si="53"/>
        <v>0.99346405228758172</v>
      </c>
      <c r="LN40" s="162">
        <f t="shared" si="54"/>
        <v>0</v>
      </c>
      <c r="LP40" s="157" t="s">
        <v>56</v>
      </c>
      <c r="LQ40" s="157">
        <v>153</v>
      </c>
      <c r="LR40" s="157">
        <v>152</v>
      </c>
      <c r="LS40" s="157">
        <v>1</v>
      </c>
      <c r="LT40" s="157">
        <v>0</v>
      </c>
      <c r="LU40" s="158">
        <f t="shared" si="55"/>
        <v>0.99346405228758172</v>
      </c>
      <c r="LV40" s="162">
        <f t="shared" si="56"/>
        <v>0</v>
      </c>
      <c r="LX40" s="157" t="s">
        <v>56</v>
      </c>
      <c r="LY40" s="157">
        <v>153</v>
      </c>
      <c r="LZ40" s="157">
        <v>152</v>
      </c>
      <c r="MA40" s="157">
        <v>1</v>
      </c>
      <c r="MB40" s="157">
        <v>0</v>
      </c>
      <c r="MC40" s="158">
        <f t="shared" si="57"/>
        <v>0.99346405228758172</v>
      </c>
      <c r="MD40" s="162">
        <f t="shared" si="58"/>
        <v>0</v>
      </c>
      <c r="MN40" s="157" t="s">
        <v>56</v>
      </c>
      <c r="MO40" s="157">
        <v>153</v>
      </c>
      <c r="MP40" s="157">
        <v>152</v>
      </c>
      <c r="MQ40" s="157">
        <v>1</v>
      </c>
      <c r="MR40" s="157">
        <v>0</v>
      </c>
      <c r="MS40" s="158">
        <f t="shared" si="59"/>
        <v>0.99346405228758172</v>
      </c>
      <c r="MT40" s="162">
        <f t="shared" si="60"/>
        <v>0</v>
      </c>
      <c r="MV40" s="157" t="s">
        <v>56</v>
      </c>
      <c r="MW40" s="157">
        <v>153</v>
      </c>
      <c r="MX40" s="157">
        <v>152</v>
      </c>
      <c r="MY40" s="157">
        <v>1</v>
      </c>
      <c r="MZ40" s="157">
        <v>0</v>
      </c>
      <c r="NA40" s="158">
        <f t="shared" si="61"/>
        <v>0.99346405228758172</v>
      </c>
      <c r="NB40" s="162">
        <f t="shared" si="62"/>
        <v>0</v>
      </c>
      <c r="ND40" s="157" t="s">
        <v>56</v>
      </c>
      <c r="NE40" s="157">
        <v>153</v>
      </c>
      <c r="NF40" s="157">
        <v>0</v>
      </c>
      <c r="NG40" s="157">
        <v>0</v>
      </c>
      <c r="NH40" s="157">
        <v>153</v>
      </c>
      <c r="NI40" s="158">
        <v>0</v>
      </c>
      <c r="NJ40" s="162"/>
    </row>
    <row r="41" spans="1:374">
      <c r="A41" s="2" t="s">
        <v>57</v>
      </c>
      <c r="B41" s="2">
        <v>67</v>
      </c>
      <c r="C41" s="2">
        <v>55</v>
      </c>
      <c r="D41" s="2">
        <v>11</v>
      </c>
      <c r="E41" s="2">
        <v>1</v>
      </c>
      <c r="F41" s="4">
        <f t="shared" si="66"/>
        <v>0.82089552238805974</v>
      </c>
      <c r="H41" s="2" t="s">
        <v>57</v>
      </c>
      <c r="I41" s="2">
        <v>67</v>
      </c>
      <c r="J41" s="2">
        <v>55</v>
      </c>
      <c r="K41" s="2">
        <v>11</v>
      </c>
      <c r="L41" s="2">
        <v>1</v>
      </c>
      <c r="M41" s="4">
        <f t="shared" si="63"/>
        <v>0.82089552238805974</v>
      </c>
      <c r="N41" s="108">
        <f t="shared" si="0"/>
        <v>0</v>
      </c>
      <c r="P41" s="2" t="s">
        <v>57</v>
      </c>
      <c r="Q41" s="2">
        <v>67</v>
      </c>
      <c r="R41" s="2">
        <v>55</v>
      </c>
      <c r="S41" s="2">
        <v>11</v>
      </c>
      <c r="T41" s="2">
        <v>1</v>
      </c>
      <c r="U41" s="4">
        <v>0.82</v>
      </c>
      <c r="V41" s="108">
        <f t="shared" si="1"/>
        <v>-8.9552238805978845E-4</v>
      </c>
      <c r="X41" s="2" t="s">
        <v>57</v>
      </c>
      <c r="Y41" s="2">
        <v>67</v>
      </c>
      <c r="Z41" s="2">
        <v>55</v>
      </c>
      <c r="AA41" s="2">
        <v>11</v>
      </c>
      <c r="AB41" s="2">
        <v>1</v>
      </c>
      <c r="AC41" s="4">
        <v>0.82</v>
      </c>
      <c r="AD41" s="108">
        <f t="shared" si="2"/>
        <v>0</v>
      </c>
      <c r="AF41" s="2" t="s">
        <v>57</v>
      </c>
      <c r="AG41" s="2">
        <v>67</v>
      </c>
      <c r="AH41" s="2">
        <v>55</v>
      </c>
      <c r="AI41" s="2">
        <v>11</v>
      </c>
      <c r="AJ41" s="2">
        <v>1</v>
      </c>
      <c r="AK41" s="4">
        <v>0.82</v>
      </c>
      <c r="AL41" s="108">
        <f t="shared" si="3"/>
        <v>0</v>
      </c>
      <c r="AN41" s="2" t="s">
        <v>57</v>
      </c>
      <c r="AO41" s="2">
        <v>67</v>
      </c>
      <c r="AP41" s="2">
        <v>55</v>
      </c>
      <c r="AQ41" s="2">
        <v>11</v>
      </c>
      <c r="AR41" s="2">
        <v>1</v>
      </c>
      <c r="AS41" s="4">
        <v>0.82</v>
      </c>
      <c r="AT41" s="108">
        <f t="shared" si="4"/>
        <v>0</v>
      </c>
      <c r="AV41" s="2" t="s">
        <v>57</v>
      </c>
      <c r="AW41" s="2">
        <v>67</v>
      </c>
      <c r="AX41" s="2">
        <v>55</v>
      </c>
      <c r="AY41" s="2">
        <v>11</v>
      </c>
      <c r="AZ41" s="2">
        <v>1</v>
      </c>
      <c r="BA41" s="4">
        <v>0.82</v>
      </c>
      <c r="BB41" s="108">
        <f t="shared" si="5"/>
        <v>0</v>
      </c>
      <c r="BD41" s="2" t="s">
        <v>57</v>
      </c>
      <c r="BE41" s="2">
        <v>67</v>
      </c>
      <c r="BF41" s="2">
        <v>55</v>
      </c>
      <c r="BG41" s="2">
        <v>11</v>
      </c>
      <c r="BH41" s="2">
        <v>1</v>
      </c>
      <c r="BI41" s="4">
        <v>0.82</v>
      </c>
      <c r="BJ41" s="108">
        <f t="shared" si="6"/>
        <v>0</v>
      </c>
      <c r="BL41" s="2" t="s">
        <v>57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7"/>
        <v>0.82089552238805974</v>
      </c>
      <c r="BR41" s="108">
        <f t="shared" si="8"/>
        <v>8.9552238805978845E-4</v>
      </c>
      <c r="BT41" s="157" t="s">
        <v>57</v>
      </c>
      <c r="BU41" s="157">
        <v>67</v>
      </c>
      <c r="BV41" s="157">
        <v>55</v>
      </c>
      <c r="BW41" s="157">
        <v>11</v>
      </c>
      <c r="BX41" s="157">
        <v>1</v>
      </c>
      <c r="BY41" s="158">
        <v>0.82</v>
      </c>
      <c r="BZ41" s="158">
        <v>0</v>
      </c>
      <c r="CA41" s="156"/>
      <c r="CB41" s="156" t="s">
        <v>57</v>
      </c>
      <c r="CC41" s="156">
        <v>67</v>
      </c>
      <c r="CD41" s="156">
        <v>55</v>
      </c>
      <c r="CE41" s="156">
        <v>11</v>
      </c>
      <c r="CF41" s="156">
        <v>1</v>
      </c>
      <c r="CG41" s="162">
        <v>0.82</v>
      </c>
      <c r="CH41" s="158">
        <v>0</v>
      </c>
      <c r="CI41" s="157"/>
      <c r="CJ41" s="156" t="s">
        <v>57</v>
      </c>
      <c r="CK41" s="156">
        <v>67</v>
      </c>
      <c r="CL41" s="156">
        <v>55</v>
      </c>
      <c r="CM41" s="156">
        <v>11</v>
      </c>
      <c r="CN41" s="156">
        <v>1</v>
      </c>
      <c r="CO41" s="162">
        <v>0.82</v>
      </c>
      <c r="CP41" s="162">
        <f t="shared" si="9"/>
        <v>0</v>
      </c>
      <c r="CQ41" s="156"/>
      <c r="CR41" s="156" t="s">
        <v>57</v>
      </c>
      <c r="CS41" s="156">
        <v>67</v>
      </c>
      <c r="CT41" s="156">
        <v>55</v>
      </c>
      <c r="CU41" s="156">
        <v>11</v>
      </c>
      <c r="CV41" s="156">
        <v>1</v>
      </c>
      <c r="CW41" s="162">
        <v>0.82</v>
      </c>
      <c r="CX41" s="158">
        <f t="shared" si="10"/>
        <v>0</v>
      </c>
      <c r="CY41" s="157"/>
      <c r="CZ41" s="156" t="s">
        <v>57</v>
      </c>
      <c r="DA41" s="156">
        <v>67</v>
      </c>
      <c r="DB41" s="156">
        <v>55</v>
      </c>
      <c r="DC41" s="156">
        <v>11</v>
      </c>
      <c r="DD41" s="156">
        <v>1</v>
      </c>
      <c r="DE41" s="162">
        <v>0.82</v>
      </c>
      <c r="DF41" s="158">
        <f t="shared" si="11"/>
        <v>0</v>
      </c>
      <c r="DG41" s="157"/>
      <c r="DH41" s="156" t="s">
        <v>57</v>
      </c>
      <c r="DI41" s="156">
        <v>67</v>
      </c>
      <c r="DJ41" s="156">
        <v>55</v>
      </c>
      <c r="DK41" s="156">
        <v>11</v>
      </c>
      <c r="DL41" s="156">
        <v>1</v>
      </c>
      <c r="DM41" s="162">
        <v>0.82</v>
      </c>
      <c r="DN41" s="158">
        <f t="shared" si="12"/>
        <v>0</v>
      </c>
      <c r="DO41" s="157"/>
      <c r="DP41" s="156" t="s">
        <v>57</v>
      </c>
      <c r="DQ41" s="156">
        <v>67</v>
      </c>
      <c r="DR41" s="156">
        <v>55</v>
      </c>
      <c r="DS41" s="156">
        <v>11</v>
      </c>
      <c r="DT41" s="156">
        <v>1</v>
      </c>
      <c r="DU41" s="162">
        <v>0.82</v>
      </c>
      <c r="DV41" s="162">
        <f t="shared" si="13"/>
        <v>0</v>
      </c>
      <c r="DW41" s="156"/>
      <c r="DX41" s="156" t="s">
        <v>57</v>
      </c>
      <c r="DY41" s="156">
        <v>67</v>
      </c>
      <c r="DZ41" s="156">
        <v>55</v>
      </c>
      <c r="EA41" s="156">
        <v>11</v>
      </c>
      <c r="EB41" s="156">
        <v>1</v>
      </c>
      <c r="EC41" s="162">
        <v>0.82</v>
      </c>
      <c r="ED41" s="162">
        <f t="shared" si="14"/>
        <v>0</v>
      </c>
      <c r="EE41" s="156"/>
      <c r="EF41" s="156" t="s">
        <v>57</v>
      </c>
      <c r="EG41" s="156">
        <v>67</v>
      </c>
      <c r="EH41" s="156">
        <v>55</v>
      </c>
      <c r="EI41" s="156">
        <v>11</v>
      </c>
      <c r="EJ41" s="156">
        <v>1</v>
      </c>
      <c r="EK41" s="162">
        <v>0.82</v>
      </c>
      <c r="EL41" s="162">
        <f t="shared" si="15"/>
        <v>0</v>
      </c>
      <c r="EM41" s="156"/>
      <c r="EN41" s="156" t="s">
        <v>57</v>
      </c>
      <c r="EO41" s="156">
        <v>67</v>
      </c>
      <c r="EP41" s="156">
        <v>55</v>
      </c>
      <c r="EQ41" s="156">
        <v>11</v>
      </c>
      <c r="ER41" s="156">
        <v>1</v>
      </c>
      <c r="ES41" s="162">
        <v>0.82</v>
      </c>
      <c r="ET41" s="162">
        <f t="shared" si="16"/>
        <v>0</v>
      </c>
      <c r="EU41" s="156"/>
      <c r="EV41" s="156"/>
      <c r="EW41" s="156"/>
      <c r="EX41" s="156"/>
      <c r="EY41" s="156"/>
      <c r="EZ41" s="156"/>
      <c r="FA41" s="156"/>
      <c r="FB41" s="156"/>
      <c r="FC41" s="162"/>
      <c r="FD41" s="156"/>
      <c r="FE41" s="156"/>
      <c r="FF41" s="156"/>
      <c r="FG41" s="156"/>
      <c r="FH41" s="156"/>
      <c r="FI41" s="156"/>
      <c r="FJ41" s="162"/>
      <c r="FK41" s="156"/>
      <c r="FL41" s="156"/>
      <c r="FM41" s="156"/>
      <c r="FN41" s="156"/>
      <c r="FO41" s="156"/>
      <c r="FP41" s="156"/>
      <c r="FQ41" s="156"/>
      <c r="FR41" s="156"/>
      <c r="FS41" s="156"/>
      <c r="FT41" s="157" t="s">
        <v>57</v>
      </c>
      <c r="FU41" s="157">
        <v>67</v>
      </c>
      <c r="FV41" s="157">
        <v>55</v>
      </c>
      <c r="FW41" s="157">
        <v>11</v>
      </c>
      <c r="FX41" s="157">
        <v>1</v>
      </c>
      <c r="FY41" s="158">
        <f t="shared" si="17"/>
        <v>0.82089552238805974</v>
      </c>
      <c r="FZ41" s="162">
        <f t="shared" si="18"/>
        <v>8.9552238805978845E-4</v>
      </c>
      <c r="GA41" s="156"/>
      <c r="GB41" s="157" t="s">
        <v>57</v>
      </c>
      <c r="GC41" s="157">
        <v>67</v>
      </c>
      <c r="GD41" s="157">
        <v>55</v>
      </c>
      <c r="GE41" s="157">
        <v>11</v>
      </c>
      <c r="GF41" s="157">
        <v>1</v>
      </c>
      <c r="GG41" s="158">
        <f t="shared" si="19"/>
        <v>0.82089552238805974</v>
      </c>
      <c r="GH41" s="162">
        <f t="shared" si="20"/>
        <v>0</v>
      </c>
      <c r="GI41" s="156"/>
      <c r="GJ41" s="157" t="s">
        <v>57</v>
      </c>
      <c r="GK41" s="157">
        <v>67</v>
      </c>
      <c r="GL41" s="157">
        <v>55</v>
      </c>
      <c r="GM41" s="157">
        <v>11</v>
      </c>
      <c r="GN41" s="157">
        <v>1</v>
      </c>
      <c r="GO41" s="158">
        <f t="shared" si="21"/>
        <v>0.82089552238805974</v>
      </c>
      <c r="GP41" s="162">
        <f t="shared" si="22"/>
        <v>0</v>
      </c>
      <c r="GQ41" s="156"/>
      <c r="GR41" s="157" t="s">
        <v>57</v>
      </c>
      <c r="GS41" s="157">
        <v>67</v>
      </c>
      <c r="GT41" s="157">
        <v>55</v>
      </c>
      <c r="GU41" s="157">
        <v>11</v>
      </c>
      <c r="GV41" s="157">
        <v>1</v>
      </c>
      <c r="GW41" s="158">
        <f t="shared" si="23"/>
        <v>0.82089552238805974</v>
      </c>
      <c r="GX41" s="162">
        <f t="shared" si="24"/>
        <v>0</v>
      </c>
      <c r="GY41" s="156"/>
      <c r="GZ41" s="157" t="s">
        <v>57</v>
      </c>
      <c r="HA41" s="157">
        <v>67</v>
      </c>
      <c r="HB41" s="157">
        <v>55</v>
      </c>
      <c r="HC41" s="157">
        <v>11</v>
      </c>
      <c r="HD41" s="157">
        <v>1</v>
      </c>
      <c r="HE41" s="158">
        <f t="shared" si="25"/>
        <v>0.82089552238805974</v>
      </c>
      <c r="HF41" s="162">
        <f t="shared" si="26"/>
        <v>0</v>
      </c>
      <c r="HH41" s="157" t="s">
        <v>57</v>
      </c>
      <c r="HI41" s="157">
        <v>67</v>
      </c>
      <c r="HJ41" s="157">
        <v>55</v>
      </c>
      <c r="HK41" s="157">
        <v>11</v>
      </c>
      <c r="HL41" s="157">
        <v>1</v>
      </c>
      <c r="HM41" s="158">
        <f t="shared" si="27"/>
        <v>0.82089552238805974</v>
      </c>
      <c r="HN41" s="162">
        <f t="shared" si="28"/>
        <v>0</v>
      </c>
      <c r="HP41" s="157" t="s">
        <v>57</v>
      </c>
      <c r="HQ41" s="157">
        <v>67</v>
      </c>
      <c r="HR41" s="157">
        <v>55</v>
      </c>
      <c r="HS41" s="157">
        <v>11</v>
      </c>
      <c r="HT41" s="157">
        <v>1</v>
      </c>
      <c r="HU41" s="158">
        <f t="shared" si="29"/>
        <v>0.82089552238805974</v>
      </c>
      <c r="HV41" s="162">
        <f t="shared" si="30"/>
        <v>0</v>
      </c>
      <c r="HX41" s="157" t="s">
        <v>57</v>
      </c>
      <c r="HY41" s="157">
        <v>67</v>
      </c>
      <c r="HZ41" s="157">
        <v>55</v>
      </c>
      <c r="IA41" s="157">
        <v>11</v>
      </c>
      <c r="IB41" s="157">
        <v>1</v>
      </c>
      <c r="IC41" s="158">
        <f t="shared" si="31"/>
        <v>0.82089552238805974</v>
      </c>
      <c r="ID41" s="162">
        <f t="shared" si="32"/>
        <v>0</v>
      </c>
      <c r="IF41" s="157" t="s">
        <v>57</v>
      </c>
      <c r="IG41" s="157">
        <v>67</v>
      </c>
      <c r="IH41" s="157">
        <v>55</v>
      </c>
      <c r="II41" s="157">
        <v>11</v>
      </c>
      <c r="IJ41" s="157">
        <v>1</v>
      </c>
      <c r="IK41" s="158">
        <f t="shared" si="33"/>
        <v>0.82089552238805974</v>
      </c>
      <c r="IL41" s="162">
        <f t="shared" si="34"/>
        <v>0</v>
      </c>
      <c r="IN41" s="157" t="s">
        <v>57</v>
      </c>
      <c r="IO41" s="157">
        <v>67</v>
      </c>
      <c r="IP41" s="157">
        <v>55</v>
      </c>
      <c r="IQ41" s="157">
        <v>11</v>
      </c>
      <c r="IR41" s="157">
        <v>1</v>
      </c>
      <c r="IS41" s="158">
        <f t="shared" si="35"/>
        <v>0.82089552238805974</v>
      </c>
      <c r="IT41" s="162">
        <f t="shared" si="36"/>
        <v>0</v>
      </c>
      <c r="IV41" s="157" t="s">
        <v>57</v>
      </c>
      <c r="IW41" s="157">
        <v>67</v>
      </c>
      <c r="IX41" s="157">
        <v>55</v>
      </c>
      <c r="IY41" s="157">
        <v>11</v>
      </c>
      <c r="IZ41" s="157">
        <v>1</v>
      </c>
      <c r="JA41" s="158">
        <f t="shared" si="37"/>
        <v>0.82089552238805974</v>
      </c>
      <c r="JB41" s="162">
        <f t="shared" si="38"/>
        <v>0</v>
      </c>
      <c r="JD41" s="157" t="s">
        <v>57</v>
      </c>
      <c r="JE41" s="157">
        <v>67</v>
      </c>
      <c r="JF41" s="157">
        <v>55</v>
      </c>
      <c r="JG41" s="157">
        <v>11</v>
      </c>
      <c r="JH41" s="157">
        <v>1</v>
      </c>
      <c r="JI41" s="158">
        <f t="shared" si="39"/>
        <v>0.82089552238805974</v>
      </c>
      <c r="JJ41" s="162">
        <f t="shared" si="40"/>
        <v>0</v>
      </c>
      <c r="JL41" s="157" t="s">
        <v>57</v>
      </c>
      <c r="JM41" s="157">
        <v>67</v>
      </c>
      <c r="JN41" s="157">
        <v>55</v>
      </c>
      <c r="JO41" s="157">
        <v>11</v>
      </c>
      <c r="JP41" s="157">
        <v>1</v>
      </c>
      <c r="JQ41" s="158">
        <f t="shared" si="41"/>
        <v>0.82089552238805974</v>
      </c>
      <c r="JR41" s="162">
        <f t="shared" si="42"/>
        <v>0</v>
      </c>
      <c r="JT41" s="157" t="s">
        <v>57</v>
      </c>
      <c r="JU41" s="157">
        <v>67</v>
      </c>
      <c r="JV41" s="157">
        <v>55</v>
      </c>
      <c r="JW41" s="157">
        <v>11</v>
      </c>
      <c r="JX41" s="157">
        <v>1</v>
      </c>
      <c r="JY41" s="158">
        <f t="shared" si="43"/>
        <v>0.82089552238805974</v>
      </c>
      <c r="JZ41" s="162">
        <f t="shared" si="44"/>
        <v>0</v>
      </c>
      <c r="KB41" s="157" t="s">
        <v>57</v>
      </c>
      <c r="KC41" s="157">
        <v>67</v>
      </c>
      <c r="KD41" s="157">
        <v>55</v>
      </c>
      <c r="KE41" s="157">
        <v>11</v>
      </c>
      <c r="KF41" s="157">
        <v>1</v>
      </c>
      <c r="KG41" s="158">
        <f t="shared" si="45"/>
        <v>0.82089552238805974</v>
      </c>
      <c r="KH41" s="162">
        <f t="shared" si="46"/>
        <v>0</v>
      </c>
      <c r="KJ41" s="157" t="s">
        <v>57</v>
      </c>
      <c r="KK41" s="157">
        <v>67</v>
      </c>
      <c r="KL41" s="157">
        <v>55</v>
      </c>
      <c r="KM41" s="157">
        <v>11</v>
      </c>
      <c r="KN41" s="157">
        <v>1</v>
      </c>
      <c r="KO41" s="158">
        <f t="shared" si="47"/>
        <v>0.82089552238805974</v>
      </c>
      <c r="KP41" s="162">
        <f t="shared" si="48"/>
        <v>0</v>
      </c>
      <c r="KR41" s="157" t="s">
        <v>57</v>
      </c>
      <c r="KS41" s="157">
        <v>67</v>
      </c>
      <c r="KT41" s="157">
        <v>55</v>
      </c>
      <c r="KU41" s="157">
        <v>11</v>
      </c>
      <c r="KV41" s="157">
        <v>1</v>
      </c>
      <c r="KW41" s="158">
        <f t="shared" si="49"/>
        <v>0.82089552238805974</v>
      </c>
      <c r="KX41" s="162">
        <f t="shared" si="50"/>
        <v>0</v>
      </c>
      <c r="KZ41" s="157" t="s">
        <v>57</v>
      </c>
      <c r="LA41" s="157">
        <v>67</v>
      </c>
      <c r="LB41" s="157">
        <v>55</v>
      </c>
      <c r="LC41" s="157">
        <v>11</v>
      </c>
      <c r="LD41" s="157">
        <v>1</v>
      </c>
      <c r="LE41" s="158">
        <f t="shared" si="51"/>
        <v>0.82089552238805974</v>
      </c>
      <c r="LF41" s="162">
        <f t="shared" si="52"/>
        <v>0</v>
      </c>
      <c r="LH41" s="157" t="s">
        <v>57</v>
      </c>
      <c r="LI41" s="157">
        <v>67</v>
      </c>
      <c r="LJ41" s="157">
        <v>55</v>
      </c>
      <c r="LK41" s="157">
        <v>11</v>
      </c>
      <c r="LL41" s="157">
        <v>1</v>
      </c>
      <c r="LM41" s="158">
        <f t="shared" si="53"/>
        <v>0.82089552238805974</v>
      </c>
      <c r="LN41" s="162">
        <f t="shared" si="54"/>
        <v>0</v>
      </c>
      <c r="LP41" s="157" t="s">
        <v>57</v>
      </c>
      <c r="LQ41" s="157">
        <v>67</v>
      </c>
      <c r="LR41" s="157">
        <v>55</v>
      </c>
      <c r="LS41" s="157">
        <v>11</v>
      </c>
      <c r="LT41" s="157">
        <v>1</v>
      </c>
      <c r="LU41" s="158">
        <f t="shared" si="55"/>
        <v>0.82089552238805974</v>
      </c>
      <c r="LV41" s="162">
        <f t="shared" si="56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57"/>
        <v>0.82089552238805974</v>
      </c>
      <c r="MD41" s="162">
        <f t="shared" si="58"/>
        <v>0</v>
      </c>
      <c r="MN41" s="157" t="s">
        <v>57</v>
      </c>
      <c r="MO41" s="157">
        <v>67</v>
      </c>
      <c r="MP41" s="157">
        <v>55</v>
      </c>
      <c r="MQ41" s="157">
        <v>11</v>
      </c>
      <c r="MR41" s="157">
        <v>1</v>
      </c>
      <c r="MS41" s="158">
        <f t="shared" si="59"/>
        <v>0.82089552238805974</v>
      </c>
      <c r="MT41" s="162">
        <f t="shared" si="60"/>
        <v>0</v>
      </c>
      <c r="MV41" s="157" t="s">
        <v>57</v>
      </c>
      <c r="MW41" s="157">
        <v>67</v>
      </c>
      <c r="MX41" s="157">
        <v>55</v>
      </c>
      <c r="MY41" s="157">
        <v>11</v>
      </c>
      <c r="MZ41" s="157">
        <v>1</v>
      </c>
      <c r="NA41" s="158">
        <f t="shared" si="61"/>
        <v>0.82089552238805974</v>
      </c>
      <c r="NB41" s="162">
        <f t="shared" si="62"/>
        <v>0</v>
      </c>
      <c r="ND41" s="157" t="s">
        <v>57</v>
      </c>
      <c r="NE41" s="157">
        <v>67</v>
      </c>
      <c r="NF41" s="157">
        <v>0</v>
      </c>
      <c r="NG41" s="157">
        <v>0</v>
      </c>
      <c r="NH41" s="157">
        <v>67</v>
      </c>
      <c r="NI41" s="158">
        <v>0</v>
      </c>
      <c r="NJ41" s="162"/>
    </row>
    <row r="42" spans="1:374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108">
        <f t="shared" si="0"/>
        <v>0</v>
      </c>
      <c r="P42" s="65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108">
        <f t="shared" si="1"/>
        <v>0</v>
      </c>
      <c r="X42" s="65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108">
        <f t="shared" si="2"/>
        <v>0</v>
      </c>
      <c r="AF42" s="2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108">
        <f t="shared" si="3"/>
        <v>0</v>
      </c>
      <c r="AN42" s="114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108">
        <f t="shared" si="4"/>
        <v>0</v>
      </c>
      <c r="AV42" s="114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108">
        <f t="shared" si="5"/>
        <v>0</v>
      </c>
      <c r="BD42" s="114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108">
        <f t="shared" si="6"/>
        <v>0</v>
      </c>
      <c r="BL42" s="114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108">
        <f t="shared" si="8"/>
        <v>0</v>
      </c>
      <c r="BT42" s="164" t="s">
        <v>58</v>
      </c>
      <c r="BU42" s="157">
        <v>3</v>
      </c>
      <c r="BV42" s="157">
        <v>3</v>
      </c>
      <c r="BW42" s="157">
        <v>0</v>
      </c>
      <c r="BX42" s="157">
        <v>0</v>
      </c>
      <c r="BY42" s="158">
        <v>1</v>
      </c>
      <c r="BZ42" s="158">
        <v>0</v>
      </c>
      <c r="CA42" s="156"/>
      <c r="CB42" s="163" t="s">
        <v>58</v>
      </c>
      <c r="CC42" s="157">
        <v>3</v>
      </c>
      <c r="CD42" s="157">
        <v>3</v>
      </c>
      <c r="CE42" s="157">
        <v>0</v>
      </c>
      <c r="CF42" s="157">
        <v>0</v>
      </c>
      <c r="CG42" s="158">
        <v>1</v>
      </c>
      <c r="CH42" s="158">
        <v>0</v>
      </c>
      <c r="CI42" s="157"/>
      <c r="CJ42" s="163" t="s">
        <v>58</v>
      </c>
      <c r="CK42" s="157">
        <v>3</v>
      </c>
      <c r="CL42" s="157">
        <v>3</v>
      </c>
      <c r="CM42" s="157">
        <v>0</v>
      </c>
      <c r="CN42" s="157">
        <v>0</v>
      </c>
      <c r="CO42" s="158">
        <v>1</v>
      </c>
      <c r="CP42" s="162">
        <f t="shared" si="9"/>
        <v>0</v>
      </c>
      <c r="CQ42" s="156"/>
      <c r="CR42" s="163" t="s">
        <v>58</v>
      </c>
      <c r="CS42" s="157">
        <v>3</v>
      </c>
      <c r="CT42" s="157">
        <v>3</v>
      </c>
      <c r="CU42" s="157">
        <v>0</v>
      </c>
      <c r="CV42" s="157">
        <v>0</v>
      </c>
      <c r="CW42" s="158">
        <v>1</v>
      </c>
      <c r="CX42" s="158">
        <f t="shared" si="10"/>
        <v>0</v>
      </c>
      <c r="CY42" s="157"/>
      <c r="CZ42" s="163" t="s">
        <v>58</v>
      </c>
      <c r="DA42" s="157">
        <v>3</v>
      </c>
      <c r="DB42" s="157">
        <v>3</v>
      </c>
      <c r="DC42" s="157">
        <v>0</v>
      </c>
      <c r="DD42" s="157">
        <v>0</v>
      </c>
      <c r="DE42" s="158">
        <v>1</v>
      </c>
      <c r="DF42" s="158">
        <f t="shared" si="11"/>
        <v>0</v>
      </c>
      <c r="DG42" s="157"/>
      <c r="DH42" s="163" t="s">
        <v>58</v>
      </c>
      <c r="DI42" s="157">
        <v>3</v>
      </c>
      <c r="DJ42" s="157">
        <v>3</v>
      </c>
      <c r="DK42" s="157">
        <v>0</v>
      </c>
      <c r="DL42" s="157">
        <v>0</v>
      </c>
      <c r="DM42" s="158">
        <v>1</v>
      </c>
      <c r="DN42" s="158">
        <f t="shared" si="12"/>
        <v>0</v>
      </c>
      <c r="DO42" s="157"/>
      <c r="DP42" s="163" t="s">
        <v>58</v>
      </c>
      <c r="DQ42" s="157">
        <v>3</v>
      </c>
      <c r="DR42" s="157">
        <v>3</v>
      </c>
      <c r="DS42" s="157">
        <v>0</v>
      </c>
      <c r="DT42" s="157">
        <v>0</v>
      </c>
      <c r="DU42" s="158">
        <v>1</v>
      </c>
      <c r="DV42" s="162">
        <f t="shared" si="13"/>
        <v>0</v>
      </c>
      <c r="DW42" s="156"/>
      <c r="DX42" s="163" t="s">
        <v>58</v>
      </c>
      <c r="DY42" s="157">
        <v>3</v>
      </c>
      <c r="DZ42" s="157">
        <v>3</v>
      </c>
      <c r="EA42" s="157">
        <v>0</v>
      </c>
      <c r="EB42" s="157">
        <v>0</v>
      </c>
      <c r="EC42" s="158">
        <v>1</v>
      </c>
      <c r="ED42" s="162">
        <f t="shared" si="14"/>
        <v>0</v>
      </c>
      <c r="EE42" s="156"/>
      <c r="EF42" s="163" t="s">
        <v>58</v>
      </c>
      <c r="EG42" s="156">
        <v>27</v>
      </c>
      <c r="EH42" s="156">
        <v>9</v>
      </c>
      <c r="EI42" s="156">
        <v>0</v>
      </c>
      <c r="EJ42" s="156">
        <v>18</v>
      </c>
      <c r="EK42" s="162">
        <v>0.33</v>
      </c>
      <c r="EL42" s="162">
        <f t="shared" si="15"/>
        <v>-0.66999999999999993</v>
      </c>
      <c r="EM42" s="156"/>
      <c r="EN42" s="163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v>1</v>
      </c>
      <c r="ET42" s="162">
        <f t="shared" si="16"/>
        <v>0.66999999999999993</v>
      </c>
      <c r="EU42" s="156"/>
      <c r="EV42" s="156"/>
      <c r="EW42" s="156"/>
      <c r="EX42" s="156"/>
      <c r="EY42" s="156"/>
      <c r="EZ42" s="156"/>
      <c r="FA42" s="156"/>
      <c r="FB42" s="156"/>
      <c r="FC42" s="162"/>
      <c r="FD42" s="156"/>
      <c r="FE42" s="156"/>
      <c r="FF42" s="156"/>
      <c r="FG42" s="156"/>
      <c r="FH42" s="156"/>
      <c r="FI42" s="156"/>
      <c r="FJ42" s="162"/>
      <c r="FK42" s="156"/>
      <c r="FL42" s="156"/>
      <c r="FM42" s="156"/>
      <c r="FN42" s="156"/>
      <c r="FO42" s="156"/>
      <c r="FP42" s="156"/>
      <c r="FQ42" s="156"/>
      <c r="FR42" s="156"/>
      <c r="FS42" s="156"/>
      <c r="FT42" s="163" t="s">
        <v>58</v>
      </c>
      <c r="FU42" s="157">
        <v>3</v>
      </c>
      <c r="FV42" s="157">
        <v>3</v>
      </c>
      <c r="FW42" s="157">
        <v>0</v>
      </c>
      <c r="FX42" s="157">
        <v>0</v>
      </c>
      <c r="FY42" s="158">
        <f t="shared" si="17"/>
        <v>1</v>
      </c>
      <c r="FZ42" s="162">
        <f t="shared" si="18"/>
        <v>0</v>
      </c>
      <c r="GA42" s="156"/>
      <c r="GB42" s="163" t="s">
        <v>58</v>
      </c>
      <c r="GC42" s="157">
        <v>3</v>
      </c>
      <c r="GD42" s="157">
        <v>3</v>
      </c>
      <c r="GE42" s="157">
        <v>0</v>
      </c>
      <c r="GF42" s="157">
        <v>0</v>
      </c>
      <c r="GG42" s="158">
        <f t="shared" si="19"/>
        <v>1</v>
      </c>
      <c r="GH42" s="162">
        <f t="shared" si="20"/>
        <v>0</v>
      </c>
      <c r="GI42" s="156"/>
      <c r="GJ42" s="163" t="s">
        <v>58</v>
      </c>
      <c r="GK42" s="157">
        <v>3</v>
      </c>
      <c r="GL42" s="157">
        <v>3</v>
      </c>
      <c r="GM42" s="157">
        <v>0</v>
      </c>
      <c r="GN42" s="157">
        <v>0</v>
      </c>
      <c r="GO42" s="158">
        <f t="shared" si="21"/>
        <v>1</v>
      </c>
      <c r="GP42" s="162">
        <f t="shared" si="22"/>
        <v>0</v>
      </c>
      <c r="GQ42" s="156"/>
      <c r="GR42" s="163" t="s">
        <v>58</v>
      </c>
      <c r="GS42" s="157">
        <v>3</v>
      </c>
      <c r="GT42" s="157">
        <v>3</v>
      </c>
      <c r="GU42" s="157">
        <v>0</v>
      </c>
      <c r="GV42" s="157">
        <v>0</v>
      </c>
      <c r="GW42" s="158">
        <f t="shared" si="23"/>
        <v>1</v>
      </c>
      <c r="GX42" s="162">
        <f t="shared" si="24"/>
        <v>0</v>
      </c>
      <c r="GY42" s="156"/>
      <c r="GZ42" s="163" t="s">
        <v>58</v>
      </c>
      <c r="HA42" s="157">
        <v>3</v>
      </c>
      <c r="HB42" s="157">
        <v>3</v>
      </c>
      <c r="HC42" s="157">
        <v>0</v>
      </c>
      <c r="HD42" s="157">
        <v>0</v>
      </c>
      <c r="HE42" s="158">
        <f t="shared" si="25"/>
        <v>1</v>
      </c>
      <c r="HF42" s="162">
        <f t="shared" si="26"/>
        <v>0</v>
      </c>
      <c r="HH42" s="163" t="s">
        <v>58</v>
      </c>
      <c r="HI42" s="157">
        <v>3</v>
      </c>
      <c r="HJ42" s="157">
        <v>3</v>
      </c>
      <c r="HK42" s="157">
        <v>0</v>
      </c>
      <c r="HL42" s="157">
        <v>0</v>
      </c>
      <c r="HM42" s="158">
        <f t="shared" si="27"/>
        <v>1</v>
      </c>
      <c r="HN42" s="162">
        <f t="shared" si="28"/>
        <v>0</v>
      </c>
      <c r="HP42" s="163" t="s">
        <v>58</v>
      </c>
      <c r="HQ42" s="157">
        <v>3</v>
      </c>
      <c r="HR42" s="157">
        <v>3</v>
      </c>
      <c r="HS42" s="157">
        <v>0</v>
      </c>
      <c r="HT42" s="157">
        <v>0</v>
      </c>
      <c r="HU42" s="158">
        <f t="shared" si="29"/>
        <v>1</v>
      </c>
      <c r="HV42" s="162">
        <f t="shared" si="30"/>
        <v>0</v>
      </c>
      <c r="HX42" s="163" t="s">
        <v>58</v>
      </c>
      <c r="HY42" s="157">
        <v>3</v>
      </c>
      <c r="HZ42" s="157">
        <v>3</v>
      </c>
      <c r="IA42" s="157">
        <v>0</v>
      </c>
      <c r="IB42" s="157">
        <v>0</v>
      </c>
      <c r="IC42" s="158">
        <f t="shared" si="31"/>
        <v>1</v>
      </c>
      <c r="ID42" s="162">
        <f t="shared" si="32"/>
        <v>0</v>
      </c>
      <c r="IF42" s="163" t="s">
        <v>58</v>
      </c>
      <c r="IG42" s="157">
        <v>3</v>
      </c>
      <c r="IH42" s="157">
        <v>3</v>
      </c>
      <c r="II42" s="157">
        <v>0</v>
      </c>
      <c r="IJ42" s="157">
        <v>0</v>
      </c>
      <c r="IK42" s="158">
        <f t="shared" si="33"/>
        <v>1</v>
      </c>
      <c r="IL42" s="162">
        <f t="shared" si="34"/>
        <v>0</v>
      </c>
      <c r="IN42" s="163" t="s">
        <v>58</v>
      </c>
      <c r="IO42" s="157">
        <v>3</v>
      </c>
      <c r="IP42" s="157">
        <v>3</v>
      </c>
      <c r="IQ42" s="157">
        <v>0</v>
      </c>
      <c r="IR42" s="157">
        <v>0</v>
      </c>
      <c r="IS42" s="158">
        <f t="shared" si="35"/>
        <v>1</v>
      </c>
      <c r="IT42" s="162">
        <f t="shared" si="36"/>
        <v>0</v>
      </c>
      <c r="IV42" s="163" t="s">
        <v>58</v>
      </c>
      <c r="IW42" s="157">
        <v>3</v>
      </c>
      <c r="IX42" s="157">
        <v>3</v>
      </c>
      <c r="IY42" s="157">
        <v>0</v>
      </c>
      <c r="IZ42" s="157">
        <v>0</v>
      </c>
      <c r="JA42" s="158">
        <f t="shared" si="37"/>
        <v>1</v>
      </c>
      <c r="JB42" s="162">
        <f t="shared" si="38"/>
        <v>0</v>
      </c>
      <c r="JD42" s="161" t="s">
        <v>58</v>
      </c>
      <c r="JE42" s="157">
        <v>3</v>
      </c>
      <c r="JF42" s="157">
        <v>3</v>
      </c>
      <c r="JG42" s="157">
        <v>0</v>
      </c>
      <c r="JH42" s="157">
        <v>0</v>
      </c>
      <c r="JI42" s="158">
        <f t="shared" si="39"/>
        <v>1</v>
      </c>
      <c r="JJ42" s="162">
        <f t="shared" si="40"/>
        <v>0</v>
      </c>
      <c r="JL42" s="161" t="s">
        <v>58</v>
      </c>
      <c r="JM42" s="157">
        <v>3</v>
      </c>
      <c r="JN42" s="157">
        <v>3</v>
      </c>
      <c r="JO42" s="157">
        <v>0</v>
      </c>
      <c r="JP42" s="157">
        <v>0</v>
      </c>
      <c r="JQ42" s="158">
        <f t="shared" si="41"/>
        <v>1</v>
      </c>
      <c r="JR42" s="162">
        <f t="shared" si="42"/>
        <v>0</v>
      </c>
      <c r="JT42" s="161" t="s">
        <v>58</v>
      </c>
      <c r="JU42" s="157">
        <v>3</v>
      </c>
      <c r="JV42" s="157">
        <v>3</v>
      </c>
      <c r="JW42" s="157">
        <v>0</v>
      </c>
      <c r="JX42" s="157">
        <v>0</v>
      </c>
      <c r="JY42" s="158">
        <f t="shared" si="43"/>
        <v>1</v>
      </c>
      <c r="JZ42" s="162">
        <f t="shared" si="44"/>
        <v>0</v>
      </c>
      <c r="KB42" s="161" t="s">
        <v>58</v>
      </c>
      <c r="KC42" s="157">
        <v>3</v>
      </c>
      <c r="KD42" s="157">
        <v>3</v>
      </c>
      <c r="KE42" s="157">
        <v>0</v>
      </c>
      <c r="KF42" s="157">
        <v>0</v>
      </c>
      <c r="KG42" s="158">
        <f t="shared" si="45"/>
        <v>1</v>
      </c>
      <c r="KH42" s="162">
        <f t="shared" si="46"/>
        <v>0</v>
      </c>
      <c r="KJ42" s="161" t="s">
        <v>58</v>
      </c>
      <c r="KK42" s="157">
        <v>3</v>
      </c>
      <c r="KL42" s="157">
        <v>3</v>
      </c>
      <c r="KM42" s="157">
        <v>0</v>
      </c>
      <c r="KN42" s="157">
        <v>0</v>
      </c>
      <c r="KO42" s="158">
        <f t="shared" si="47"/>
        <v>1</v>
      </c>
      <c r="KP42" s="162">
        <f t="shared" si="48"/>
        <v>0</v>
      </c>
      <c r="KR42" s="161" t="s">
        <v>58</v>
      </c>
      <c r="KS42" s="157">
        <v>3</v>
      </c>
      <c r="KT42" s="157">
        <v>3</v>
      </c>
      <c r="KU42" s="157">
        <v>0</v>
      </c>
      <c r="KV42" s="157">
        <v>0</v>
      </c>
      <c r="KW42" s="158">
        <f t="shared" si="49"/>
        <v>1</v>
      </c>
      <c r="KX42" s="162">
        <f t="shared" si="50"/>
        <v>0</v>
      </c>
      <c r="KZ42" s="161" t="s">
        <v>58</v>
      </c>
      <c r="LA42" s="157">
        <v>3</v>
      </c>
      <c r="LB42" s="157">
        <v>3</v>
      </c>
      <c r="LC42" s="157">
        <v>0</v>
      </c>
      <c r="LD42" s="157">
        <v>0</v>
      </c>
      <c r="LE42" s="158">
        <f t="shared" si="51"/>
        <v>1</v>
      </c>
      <c r="LF42" s="162">
        <f t="shared" si="52"/>
        <v>0</v>
      </c>
      <c r="LH42" s="161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f t="shared" si="53"/>
        <v>1</v>
      </c>
      <c r="LN42" s="162">
        <f t="shared" si="54"/>
        <v>0</v>
      </c>
      <c r="LP42" s="161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f t="shared" si="55"/>
        <v>1</v>
      </c>
      <c r="LV42" s="162">
        <f t="shared" si="56"/>
        <v>0</v>
      </c>
      <c r="LX42" s="161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57"/>
        <v>1</v>
      </c>
      <c r="MD42" s="162">
        <f t="shared" si="58"/>
        <v>0</v>
      </c>
      <c r="MN42" s="161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f t="shared" si="59"/>
        <v>1</v>
      </c>
      <c r="MT42" s="162">
        <f t="shared" si="60"/>
        <v>0</v>
      </c>
      <c r="MV42" s="161" t="s">
        <v>58</v>
      </c>
      <c r="MW42" s="157">
        <v>3</v>
      </c>
      <c r="MX42" s="157">
        <v>3</v>
      </c>
      <c r="MY42" s="157">
        <v>0</v>
      </c>
      <c r="MZ42" s="157">
        <v>0</v>
      </c>
      <c r="NA42" s="158">
        <f t="shared" si="61"/>
        <v>1</v>
      </c>
      <c r="NB42" s="162">
        <f t="shared" si="62"/>
        <v>0</v>
      </c>
      <c r="ND42" s="161" t="s">
        <v>58</v>
      </c>
      <c r="NE42" s="157">
        <v>9</v>
      </c>
      <c r="NF42" s="157">
        <v>0</v>
      </c>
      <c r="NG42" s="157">
        <v>0</v>
      </c>
      <c r="NH42" s="157">
        <v>9</v>
      </c>
      <c r="NI42" s="158">
        <v>0</v>
      </c>
      <c r="NJ42" s="162"/>
    </row>
    <row r="43" spans="1:374">
      <c r="A43" s="2" t="s">
        <v>59</v>
      </c>
      <c r="B43" s="2">
        <v>29</v>
      </c>
      <c r="C43" s="2">
        <v>26</v>
      </c>
      <c r="D43" s="2">
        <v>1</v>
      </c>
      <c r="E43" s="2">
        <v>2</v>
      </c>
      <c r="F43" s="4">
        <f t="shared" si="66"/>
        <v>0.89655172413793105</v>
      </c>
      <c r="H43" s="2" t="s">
        <v>59</v>
      </c>
      <c r="I43" s="2">
        <v>29</v>
      </c>
      <c r="J43" s="2">
        <v>26</v>
      </c>
      <c r="K43" s="2">
        <v>1</v>
      </c>
      <c r="L43" s="2">
        <v>2</v>
      </c>
      <c r="M43" s="4">
        <f t="shared" si="63"/>
        <v>0.89655172413793105</v>
      </c>
      <c r="N43" s="108">
        <f t="shared" si="0"/>
        <v>0</v>
      </c>
      <c r="P43" s="2" t="s">
        <v>59</v>
      </c>
      <c r="Q43" s="2">
        <v>29</v>
      </c>
      <c r="R43" s="2">
        <v>26</v>
      </c>
      <c r="S43" s="2">
        <v>1</v>
      </c>
      <c r="T43" s="2">
        <v>2</v>
      </c>
      <c r="U43" s="4">
        <v>0.9</v>
      </c>
      <c r="V43" s="108">
        <f t="shared" si="1"/>
        <v>3.4482758620689724E-3</v>
      </c>
      <c r="X43" s="2" t="s">
        <v>59</v>
      </c>
      <c r="Y43" s="2">
        <v>29</v>
      </c>
      <c r="Z43" s="2">
        <v>26</v>
      </c>
      <c r="AA43" s="2">
        <v>1</v>
      </c>
      <c r="AB43" s="2">
        <v>2</v>
      </c>
      <c r="AC43" s="4">
        <v>0.9</v>
      </c>
      <c r="AD43" s="108">
        <f t="shared" si="2"/>
        <v>0</v>
      </c>
      <c r="AF43" s="2" t="s">
        <v>59</v>
      </c>
      <c r="AG43" s="2">
        <v>29</v>
      </c>
      <c r="AH43" s="2">
        <v>26</v>
      </c>
      <c r="AI43" s="2">
        <v>1</v>
      </c>
      <c r="AJ43" s="2">
        <v>2</v>
      </c>
      <c r="AK43" s="4">
        <v>0.9</v>
      </c>
      <c r="AL43" s="108">
        <f t="shared" si="3"/>
        <v>0</v>
      </c>
      <c r="AN43" s="2" t="s">
        <v>59</v>
      </c>
      <c r="AO43" s="2">
        <v>29</v>
      </c>
      <c r="AP43" s="2">
        <v>26</v>
      </c>
      <c r="AQ43" s="2">
        <v>1</v>
      </c>
      <c r="AR43" s="2">
        <v>2</v>
      </c>
      <c r="AS43" s="4">
        <v>0.9</v>
      </c>
      <c r="AT43" s="108">
        <f t="shared" si="4"/>
        <v>0</v>
      </c>
      <c r="AV43" s="2" t="s">
        <v>59</v>
      </c>
      <c r="AW43" s="2">
        <v>29</v>
      </c>
      <c r="AX43" s="2">
        <v>26</v>
      </c>
      <c r="AY43" s="2">
        <v>1</v>
      </c>
      <c r="AZ43" s="2">
        <v>2</v>
      </c>
      <c r="BA43" s="4">
        <v>0.9</v>
      </c>
      <c r="BB43" s="108">
        <f t="shared" si="5"/>
        <v>0</v>
      </c>
      <c r="BD43" s="65" t="s">
        <v>59</v>
      </c>
      <c r="BE43" s="2">
        <v>27</v>
      </c>
      <c r="BF43" s="2">
        <v>26</v>
      </c>
      <c r="BG43" s="2">
        <v>1</v>
      </c>
      <c r="BH43" s="2">
        <v>0</v>
      </c>
      <c r="BI43" s="4">
        <v>0.9</v>
      </c>
      <c r="BJ43" s="108">
        <f t="shared" si="6"/>
        <v>0</v>
      </c>
      <c r="BL43" s="65" t="s">
        <v>59</v>
      </c>
      <c r="BM43" s="2">
        <v>27</v>
      </c>
      <c r="BN43" s="2">
        <v>26</v>
      </c>
      <c r="BO43" s="2">
        <v>1</v>
      </c>
      <c r="BP43" s="2">
        <v>0</v>
      </c>
      <c r="BQ43" s="4">
        <f>BN43/BM43</f>
        <v>0.96296296296296291</v>
      </c>
      <c r="BR43" s="108">
        <f t="shared" si="8"/>
        <v>6.2962962962962887E-2</v>
      </c>
      <c r="BT43" s="164" t="s">
        <v>59</v>
      </c>
      <c r="BU43" s="157">
        <v>29</v>
      </c>
      <c r="BV43" s="157">
        <v>26</v>
      </c>
      <c r="BW43" s="157">
        <v>1</v>
      </c>
      <c r="BX43" s="157">
        <v>2</v>
      </c>
      <c r="BY43" s="158">
        <v>0.9</v>
      </c>
      <c r="BZ43" s="158">
        <v>0</v>
      </c>
      <c r="CA43" s="156"/>
      <c r="CB43" s="163" t="s">
        <v>59</v>
      </c>
      <c r="CC43" s="157">
        <v>27</v>
      </c>
      <c r="CD43" s="157">
        <v>26</v>
      </c>
      <c r="CE43" s="157">
        <v>1</v>
      </c>
      <c r="CF43" s="157">
        <v>0</v>
      </c>
      <c r="CG43" s="158">
        <v>0.96296296296296291</v>
      </c>
      <c r="CH43" s="158">
        <v>6.2962962962962887E-2</v>
      </c>
      <c r="CI43" s="157"/>
      <c r="CJ43" s="163" t="s">
        <v>59</v>
      </c>
      <c r="CK43" s="157">
        <v>27</v>
      </c>
      <c r="CL43" s="157">
        <v>26</v>
      </c>
      <c r="CM43" s="157">
        <v>1</v>
      </c>
      <c r="CN43" s="157">
        <v>0</v>
      </c>
      <c r="CO43" s="158">
        <f>CL43/CK43</f>
        <v>0.96296296296296291</v>
      </c>
      <c r="CP43" s="162">
        <f t="shared" si="9"/>
        <v>0</v>
      </c>
      <c r="CQ43" s="156"/>
      <c r="CR43" s="163" t="s">
        <v>59</v>
      </c>
      <c r="CS43" s="156">
        <v>27</v>
      </c>
      <c r="CT43" s="156">
        <v>26</v>
      </c>
      <c r="CU43" s="156">
        <v>1</v>
      </c>
      <c r="CV43" s="156">
        <v>0</v>
      </c>
      <c r="CW43" s="162">
        <v>0.96</v>
      </c>
      <c r="CX43" s="158">
        <f t="shared" si="10"/>
        <v>-2.962962962962945E-3</v>
      </c>
      <c r="CY43" s="157"/>
      <c r="CZ43" s="163" t="s">
        <v>59</v>
      </c>
      <c r="DA43" s="156">
        <v>27</v>
      </c>
      <c r="DB43" s="156">
        <v>26</v>
      </c>
      <c r="DC43" s="156">
        <v>1</v>
      </c>
      <c r="DD43" s="156">
        <v>0</v>
      </c>
      <c r="DE43" s="162">
        <v>0.96</v>
      </c>
      <c r="DF43" s="158">
        <f t="shared" si="11"/>
        <v>0</v>
      </c>
      <c r="DG43" s="157"/>
      <c r="DH43" s="163" t="s">
        <v>59</v>
      </c>
      <c r="DI43" s="156">
        <v>27</v>
      </c>
      <c r="DJ43" s="156">
        <v>26</v>
      </c>
      <c r="DK43" s="156">
        <v>1</v>
      </c>
      <c r="DL43" s="156">
        <v>0</v>
      </c>
      <c r="DM43" s="162">
        <v>0.96</v>
      </c>
      <c r="DN43" s="158">
        <f t="shared" si="12"/>
        <v>0</v>
      </c>
      <c r="DO43" s="157"/>
      <c r="DP43" s="163" t="s">
        <v>59</v>
      </c>
      <c r="DQ43" s="156">
        <v>27</v>
      </c>
      <c r="DR43" s="156">
        <v>26</v>
      </c>
      <c r="DS43" s="156">
        <v>1</v>
      </c>
      <c r="DT43" s="156">
        <v>0</v>
      </c>
      <c r="DU43" s="162">
        <v>0.96</v>
      </c>
      <c r="DV43" s="162">
        <f t="shared" si="13"/>
        <v>0</v>
      </c>
      <c r="DW43" s="156"/>
      <c r="DX43" s="163" t="s">
        <v>59</v>
      </c>
      <c r="DY43" s="156">
        <v>27</v>
      </c>
      <c r="DZ43" s="156">
        <v>26</v>
      </c>
      <c r="EA43" s="156">
        <v>1</v>
      </c>
      <c r="EB43" s="156">
        <v>0</v>
      </c>
      <c r="EC43" s="162">
        <v>0.96</v>
      </c>
      <c r="ED43" s="162">
        <f t="shared" si="14"/>
        <v>0</v>
      </c>
      <c r="EE43" s="156"/>
      <c r="EF43" s="163" t="s">
        <v>59</v>
      </c>
      <c r="EG43" s="156">
        <v>87</v>
      </c>
      <c r="EH43" s="156">
        <v>78</v>
      </c>
      <c r="EI43" s="156">
        <v>3</v>
      </c>
      <c r="EJ43" s="156">
        <v>6</v>
      </c>
      <c r="EK43" s="162">
        <v>0.9</v>
      </c>
      <c r="EL43" s="162">
        <f t="shared" si="15"/>
        <v>-5.9999999999999942E-2</v>
      </c>
      <c r="EM43" s="156"/>
      <c r="EN43" s="163" t="s">
        <v>59</v>
      </c>
      <c r="EO43" s="156">
        <v>27</v>
      </c>
      <c r="EP43" s="156">
        <v>26</v>
      </c>
      <c r="EQ43" s="156">
        <v>1</v>
      </c>
      <c r="ER43" s="156">
        <v>0</v>
      </c>
      <c r="ES43" s="162">
        <v>0.96</v>
      </c>
      <c r="ET43" s="162">
        <f t="shared" si="16"/>
        <v>5.9999999999999942E-2</v>
      </c>
      <c r="EU43" s="156"/>
      <c r="EV43" s="156"/>
      <c r="EW43" s="156"/>
      <c r="EX43" s="156"/>
      <c r="EY43" s="156"/>
      <c r="EZ43" s="156"/>
      <c r="FA43" s="156"/>
      <c r="FB43" s="156"/>
      <c r="FC43" s="162"/>
      <c r="FD43" s="156"/>
      <c r="FE43" s="156"/>
      <c r="FF43" s="156"/>
      <c r="FG43" s="156"/>
      <c r="FH43" s="156"/>
      <c r="FI43" s="156"/>
      <c r="FJ43" s="162"/>
      <c r="FK43" s="156"/>
      <c r="FL43" s="156"/>
      <c r="FM43" s="156"/>
      <c r="FN43" s="156"/>
      <c r="FO43" s="156"/>
      <c r="FP43" s="156"/>
      <c r="FQ43" s="156"/>
      <c r="FR43" s="156"/>
      <c r="FS43" s="156"/>
      <c r="FT43" s="163" t="s">
        <v>59</v>
      </c>
      <c r="FU43" s="156">
        <v>27</v>
      </c>
      <c r="FV43" s="156">
        <v>26</v>
      </c>
      <c r="FW43" s="156">
        <v>1</v>
      </c>
      <c r="FX43" s="156">
        <v>0</v>
      </c>
      <c r="FY43" s="158">
        <f t="shared" si="17"/>
        <v>0.96296296296296291</v>
      </c>
      <c r="FZ43" s="162">
        <f t="shared" si="18"/>
        <v>2.962962962962945E-3</v>
      </c>
      <c r="GA43" s="156"/>
      <c r="GB43" s="163" t="s">
        <v>59</v>
      </c>
      <c r="GC43" s="156">
        <v>27</v>
      </c>
      <c r="GD43" s="156">
        <v>26</v>
      </c>
      <c r="GE43" s="156">
        <v>1</v>
      </c>
      <c r="GF43" s="156">
        <v>0</v>
      </c>
      <c r="GG43" s="158">
        <f t="shared" si="19"/>
        <v>0.96296296296296291</v>
      </c>
      <c r="GH43" s="162">
        <f t="shared" si="20"/>
        <v>0</v>
      </c>
      <c r="GI43" s="156"/>
      <c r="GJ43" s="163" t="s">
        <v>59</v>
      </c>
      <c r="GK43" s="156">
        <v>27</v>
      </c>
      <c r="GL43" s="156">
        <v>26</v>
      </c>
      <c r="GM43" s="156">
        <v>1</v>
      </c>
      <c r="GN43" s="156">
        <v>0</v>
      </c>
      <c r="GO43" s="158">
        <f t="shared" si="21"/>
        <v>0.96296296296296291</v>
      </c>
      <c r="GP43" s="162">
        <f t="shared" si="22"/>
        <v>0</v>
      </c>
      <c r="GQ43" s="156"/>
      <c r="GR43" s="163" t="s">
        <v>59</v>
      </c>
      <c r="GS43" s="156">
        <v>27</v>
      </c>
      <c r="GT43" s="156">
        <v>26</v>
      </c>
      <c r="GU43" s="156">
        <v>1</v>
      </c>
      <c r="GV43" s="156">
        <v>0</v>
      </c>
      <c r="GW43" s="158">
        <f t="shared" si="23"/>
        <v>0.96296296296296291</v>
      </c>
      <c r="GX43" s="162">
        <f t="shared" si="24"/>
        <v>0</v>
      </c>
      <c r="GY43" s="156"/>
      <c r="GZ43" s="163" t="s">
        <v>59</v>
      </c>
      <c r="HA43" s="156">
        <v>27</v>
      </c>
      <c r="HB43" s="156">
        <v>26</v>
      </c>
      <c r="HC43" s="156">
        <v>1</v>
      </c>
      <c r="HD43" s="156">
        <v>0</v>
      </c>
      <c r="HE43" s="158">
        <f t="shared" si="25"/>
        <v>0.96296296296296291</v>
      </c>
      <c r="HF43" s="162">
        <f t="shared" si="26"/>
        <v>0</v>
      </c>
      <c r="HH43" s="163" t="s">
        <v>59</v>
      </c>
      <c r="HI43" s="156">
        <v>27</v>
      </c>
      <c r="HJ43" s="156">
        <v>26</v>
      </c>
      <c r="HK43" s="157">
        <v>1</v>
      </c>
      <c r="HL43" s="157">
        <v>0</v>
      </c>
      <c r="HM43" s="158">
        <f t="shared" si="27"/>
        <v>0.96296296296296291</v>
      </c>
      <c r="HN43" s="162">
        <f t="shared" si="28"/>
        <v>0</v>
      </c>
      <c r="HP43" s="163" t="s">
        <v>59</v>
      </c>
      <c r="HQ43" s="156">
        <v>27</v>
      </c>
      <c r="HR43" s="156">
        <v>26</v>
      </c>
      <c r="HS43" s="157">
        <v>1</v>
      </c>
      <c r="HT43" s="157">
        <v>0</v>
      </c>
      <c r="HU43" s="158">
        <f t="shared" si="29"/>
        <v>0.96296296296296291</v>
      </c>
      <c r="HV43" s="162">
        <f t="shared" si="30"/>
        <v>0</v>
      </c>
      <c r="HX43" s="163" t="s">
        <v>59</v>
      </c>
      <c r="HY43" s="156">
        <v>27</v>
      </c>
      <c r="HZ43" s="156">
        <v>26</v>
      </c>
      <c r="IA43" s="157">
        <v>1</v>
      </c>
      <c r="IB43" s="157">
        <v>0</v>
      </c>
      <c r="IC43" s="158">
        <f t="shared" si="31"/>
        <v>0.96296296296296291</v>
      </c>
      <c r="ID43" s="162">
        <f t="shared" si="32"/>
        <v>0</v>
      </c>
      <c r="IF43" s="163" t="s">
        <v>59</v>
      </c>
      <c r="IG43" s="156">
        <v>27</v>
      </c>
      <c r="IH43" s="156">
        <v>26</v>
      </c>
      <c r="II43" s="157">
        <v>1</v>
      </c>
      <c r="IJ43" s="157">
        <v>0</v>
      </c>
      <c r="IK43" s="158">
        <f t="shared" si="33"/>
        <v>0.96296296296296291</v>
      </c>
      <c r="IL43" s="162">
        <f t="shared" si="34"/>
        <v>0</v>
      </c>
      <c r="IN43" s="163" t="s">
        <v>59</v>
      </c>
      <c r="IO43" s="156">
        <v>27</v>
      </c>
      <c r="IP43" s="156">
        <v>26</v>
      </c>
      <c r="IQ43" s="157">
        <v>1</v>
      </c>
      <c r="IR43" s="157">
        <v>0</v>
      </c>
      <c r="IS43" s="158">
        <f t="shared" si="35"/>
        <v>0.96296296296296291</v>
      </c>
      <c r="IT43" s="162">
        <f t="shared" si="36"/>
        <v>0</v>
      </c>
      <c r="IV43" s="163" t="s">
        <v>59</v>
      </c>
      <c r="IW43" s="156">
        <v>27</v>
      </c>
      <c r="IX43" s="156">
        <v>26</v>
      </c>
      <c r="IY43" s="157">
        <v>1</v>
      </c>
      <c r="IZ43" s="157">
        <v>0</v>
      </c>
      <c r="JA43" s="158">
        <f t="shared" si="37"/>
        <v>0.96296296296296291</v>
      </c>
      <c r="JB43" s="162">
        <f t="shared" si="38"/>
        <v>0</v>
      </c>
      <c r="JD43" s="163" t="s">
        <v>59</v>
      </c>
      <c r="JE43" s="156">
        <v>27</v>
      </c>
      <c r="JF43" s="156">
        <v>26</v>
      </c>
      <c r="JG43" s="157">
        <v>1</v>
      </c>
      <c r="JH43" s="157">
        <v>0</v>
      </c>
      <c r="JI43" s="158">
        <f t="shared" si="39"/>
        <v>0.96296296296296291</v>
      </c>
      <c r="JJ43" s="162">
        <f t="shared" si="40"/>
        <v>0</v>
      </c>
      <c r="JL43" s="163" t="s">
        <v>59</v>
      </c>
      <c r="JM43" s="156">
        <v>27</v>
      </c>
      <c r="JN43" s="156">
        <v>26</v>
      </c>
      <c r="JO43" s="157">
        <v>1</v>
      </c>
      <c r="JP43" s="157">
        <v>0</v>
      </c>
      <c r="JQ43" s="158">
        <f t="shared" si="41"/>
        <v>0.96296296296296291</v>
      </c>
      <c r="JR43" s="162">
        <f t="shared" si="42"/>
        <v>0</v>
      </c>
      <c r="JT43" s="163" t="s">
        <v>59</v>
      </c>
      <c r="JU43" s="156">
        <v>27</v>
      </c>
      <c r="JV43" s="156">
        <v>26</v>
      </c>
      <c r="JW43" s="157">
        <v>1</v>
      </c>
      <c r="JX43" s="157">
        <v>0</v>
      </c>
      <c r="JY43" s="158">
        <f t="shared" si="43"/>
        <v>0.96296296296296291</v>
      </c>
      <c r="JZ43" s="162">
        <f t="shared" si="44"/>
        <v>0</v>
      </c>
      <c r="KB43" s="163" t="s">
        <v>59</v>
      </c>
      <c r="KC43" s="156">
        <v>27</v>
      </c>
      <c r="KD43" s="156">
        <v>26</v>
      </c>
      <c r="KE43" s="157">
        <v>1</v>
      </c>
      <c r="KF43" s="157">
        <v>0</v>
      </c>
      <c r="KG43" s="158">
        <f t="shared" si="45"/>
        <v>0.96296296296296291</v>
      </c>
      <c r="KH43" s="162">
        <f t="shared" si="46"/>
        <v>0</v>
      </c>
      <c r="KJ43" s="163" t="s">
        <v>59</v>
      </c>
      <c r="KK43" s="156">
        <v>27</v>
      </c>
      <c r="KL43" s="156">
        <v>26</v>
      </c>
      <c r="KM43" s="157">
        <v>1</v>
      </c>
      <c r="KN43" s="157">
        <v>0</v>
      </c>
      <c r="KO43" s="158">
        <f t="shared" si="47"/>
        <v>0.96296296296296291</v>
      </c>
      <c r="KP43" s="162">
        <f t="shared" si="48"/>
        <v>0</v>
      </c>
      <c r="KR43" s="163" t="s">
        <v>59</v>
      </c>
      <c r="KS43" s="156">
        <v>27</v>
      </c>
      <c r="KT43" s="156">
        <v>26</v>
      </c>
      <c r="KU43" s="157">
        <v>1</v>
      </c>
      <c r="KV43" s="157">
        <v>0</v>
      </c>
      <c r="KW43" s="158">
        <f t="shared" si="49"/>
        <v>0.96296296296296291</v>
      </c>
      <c r="KX43" s="162">
        <f t="shared" si="50"/>
        <v>0</v>
      </c>
      <c r="KZ43" s="163" t="s">
        <v>59</v>
      </c>
      <c r="LA43" s="156">
        <v>27</v>
      </c>
      <c r="LB43" s="156">
        <v>26</v>
      </c>
      <c r="LC43" s="157">
        <v>1</v>
      </c>
      <c r="LD43" s="157">
        <v>0</v>
      </c>
      <c r="LE43" s="158">
        <f t="shared" si="51"/>
        <v>0.96296296296296291</v>
      </c>
      <c r="LF43" s="162">
        <f t="shared" si="52"/>
        <v>0</v>
      </c>
      <c r="LH43" s="163" t="s">
        <v>59</v>
      </c>
      <c r="LI43" s="156">
        <v>27</v>
      </c>
      <c r="LJ43" s="156">
        <v>26</v>
      </c>
      <c r="LK43" s="157">
        <v>1</v>
      </c>
      <c r="LL43" s="157">
        <v>0</v>
      </c>
      <c r="LM43" s="158">
        <f t="shared" si="53"/>
        <v>0.96296296296296291</v>
      </c>
      <c r="LN43" s="162">
        <f t="shared" si="54"/>
        <v>0</v>
      </c>
      <c r="LP43" s="163" t="s">
        <v>59</v>
      </c>
      <c r="LQ43" s="156">
        <v>27</v>
      </c>
      <c r="LR43" s="156">
        <v>26</v>
      </c>
      <c r="LS43" s="157">
        <v>1</v>
      </c>
      <c r="LT43" s="157">
        <v>0</v>
      </c>
      <c r="LU43" s="158">
        <f t="shared" si="55"/>
        <v>0.96296296296296291</v>
      </c>
      <c r="LV43" s="162">
        <f t="shared" si="56"/>
        <v>0</v>
      </c>
      <c r="LX43" s="163" t="s">
        <v>59</v>
      </c>
      <c r="LY43" s="156">
        <v>27</v>
      </c>
      <c r="LZ43" s="156">
        <v>26</v>
      </c>
      <c r="MA43" s="157">
        <v>1</v>
      </c>
      <c r="MB43" s="157">
        <v>0</v>
      </c>
      <c r="MC43" s="158">
        <f t="shared" si="57"/>
        <v>0.96296296296296291</v>
      </c>
      <c r="MD43" s="162">
        <f t="shared" si="58"/>
        <v>0</v>
      </c>
      <c r="MN43" s="163" t="s">
        <v>59</v>
      </c>
      <c r="MO43" s="156">
        <v>27</v>
      </c>
      <c r="MP43" s="156">
        <v>26</v>
      </c>
      <c r="MQ43" s="157">
        <v>1</v>
      </c>
      <c r="MR43" s="157">
        <v>0</v>
      </c>
      <c r="MS43" s="158">
        <f t="shared" si="59"/>
        <v>0.96296296296296291</v>
      </c>
      <c r="MT43" s="162">
        <f t="shared" si="60"/>
        <v>0</v>
      </c>
      <c r="MV43" s="163" t="s">
        <v>59</v>
      </c>
      <c r="MW43" s="156">
        <v>27</v>
      </c>
      <c r="MX43" s="156">
        <v>26</v>
      </c>
      <c r="MY43" s="157">
        <v>1</v>
      </c>
      <c r="MZ43" s="157">
        <v>0</v>
      </c>
      <c r="NA43" s="158">
        <f t="shared" si="61"/>
        <v>0.96296296296296291</v>
      </c>
      <c r="NB43" s="162">
        <f t="shared" si="62"/>
        <v>0</v>
      </c>
      <c r="ND43" s="163" t="s">
        <v>59</v>
      </c>
      <c r="NE43" s="156">
        <v>32</v>
      </c>
      <c r="NF43" s="156">
        <v>0</v>
      </c>
      <c r="NG43" s="157">
        <v>0</v>
      </c>
      <c r="NH43" s="157">
        <v>32</v>
      </c>
      <c r="NI43" s="158">
        <v>0</v>
      </c>
      <c r="NJ43" s="162"/>
    </row>
    <row r="44" spans="1:374">
      <c r="A44" s="2" t="s">
        <v>60</v>
      </c>
      <c r="B44" s="2">
        <v>16</v>
      </c>
      <c r="C44" s="2">
        <v>16</v>
      </c>
      <c r="D44" s="2">
        <v>0</v>
      </c>
      <c r="E44" s="2">
        <v>0</v>
      </c>
      <c r="F44" s="4">
        <f t="shared" si="66"/>
        <v>1</v>
      </c>
      <c r="H44" s="2" t="s">
        <v>60</v>
      </c>
      <c r="I44" s="2">
        <v>16</v>
      </c>
      <c r="J44" s="2">
        <v>16</v>
      </c>
      <c r="K44" s="2">
        <v>0</v>
      </c>
      <c r="L44" s="2">
        <v>0</v>
      </c>
      <c r="M44" s="4">
        <f t="shared" si="63"/>
        <v>1</v>
      </c>
      <c r="N44" s="108">
        <f t="shared" si="0"/>
        <v>0</v>
      </c>
      <c r="P44" s="2" t="s">
        <v>60</v>
      </c>
      <c r="Q44" s="2">
        <v>16</v>
      </c>
      <c r="R44" s="2">
        <v>16</v>
      </c>
      <c r="S44" s="2">
        <v>0</v>
      </c>
      <c r="T44" s="2">
        <v>0</v>
      </c>
      <c r="U44" s="4">
        <v>1</v>
      </c>
      <c r="V44" s="108">
        <f t="shared" si="1"/>
        <v>0</v>
      </c>
      <c r="X44" s="2" t="s">
        <v>60</v>
      </c>
      <c r="Y44" s="2">
        <v>16</v>
      </c>
      <c r="Z44" s="2">
        <v>16</v>
      </c>
      <c r="AA44" s="2">
        <v>0</v>
      </c>
      <c r="AB44" s="2">
        <v>0</v>
      </c>
      <c r="AC44" s="4">
        <v>1</v>
      </c>
      <c r="AD44" s="108">
        <f t="shared" si="2"/>
        <v>0</v>
      </c>
      <c r="AF44" s="2" t="s">
        <v>60</v>
      </c>
      <c r="AG44" s="2">
        <v>16</v>
      </c>
      <c r="AH44" s="2">
        <v>16</v>
      </c>
      <c r="AI44" s="2">
        <v>0</v>
      </c>
      <c r="AJ44" s="2">
        <v>0</v>
      </c>
      <c r="AK44" s="4">
        <v>1</v>
      </c>
      <c r="AL44" s="108">
        <f t="shared" si="3"/>
        <v>0</v>
      </c>
      <c r="AN44" s="2" t="s">
        <v>60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108">
        <f t="shared" si="4"/>
        <v>0</v>
      </c>
      <c r="AV44" s="2" t="s">
        <v>60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108">
        <f t="shared" si="5"/>
        <v>0</v>
      </c>
      <c r="BD44" s="2" t="s">
        <v>60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108">
        <f t="shared" si="6"/>
        <v>0</v>
      </c>
      <c r="BL44" s="2" t="s">
        <v>60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7"/>
        <v>1</v>
      </c>
      <c r="BR44" s="108">
        <f t="shared" si="8"/>
        <v>0</v>
      </c>
      <c r="BT44" s="157" t="s">
        <v>60</v>
      </c>
      <c r="BU44" s="157">
        <v>16</v>
      </c>
      <c r="BV44" s="157">
        <v>16</v>
      </c>
      <c r="BW44" s="157">
        <v>0</v>
      </c>
      <c r="BX44" s="157">
        <v>0</v>
      </c>
      <c r="BY44" s="158">
        <v>1</v>
      </c>
      <c r="BZ44" s="158">
        <v>0</v>
      </c>
      <c r="CA44" s="156"/>
      <c r="CB44" s="156" t="s">
        <v>60</v>
      </c>
      <c r="CC44" s="156">
        <v>16</v>
      </c>
      <c r="CD44" s="156">
        <v>16</v>
      </c>
      <c r="CE44" s="156">
        <v>0</v>
      </c>
      <c r="CF44" s="156">
        <v>0</v>
      </c>
      <c r="CG44" s="162">
        <v>1</v>
      </c>
      <c r="CH44" s="158">
        <v>0</v>
      </c>
      <c r="CI44" s="157"/>
      <c r="CJ44" s="156" t="s">
        <v>60</v>
      </c>
      <c r="CK44" s="156">
        <v>16</v>
      </c>
      <c r="CL44" s="156">
        <v>16</v>
      </c>
      <c r="CM44" s="156">
        <v>0</v>
      </c>
      <c r="CN44" s="156">
        <v>0</v>
      </c>
      <c r="CO44" s="162">
        <v>1</v>
      </c>
      <c r="CP44" s="162">
        <f t="shared" si="9"/>
        <v>0</v>
      </c>
      <c r="CQ44" s="156"/>
      <c r="CR44" s="156" t="s">
        <v>60</v>
      </c>
      <c r="CS44" s="156">
        <v>16</v>
      </c>
      <c r="CT44" s="156">
        <v>16</v>
      </c>
      <c r="CU44" s="156">
        <v>0</v>
      </c>
      <c r="CV44" s="156">
        <v>0</v>
      </c>
      <c r="CW44" s="162">
        <v>1</v>
      </c>
      <c r="CX44" s="158">
        <f t="shared" si="10"/>
        <v>0</v>
      </c>
      <c r="CY44" s="157"/>
      <c r="CZ44" s="156" t="s">
        <v>60</v>
      </c>
      <c r="DA44" s="156">
        <v>16</v>
      </c>
      <c r="DB44" s="156">
        <v>16</v>
      </c>
      <c r="DC44" s="156">
        <v>0</v>
      </c>
      <c r="DD44" s="156">
        <v>0</v>
      </c>
      <c r="DE44" s="162">
        <v>1</v>
      </c>
      <c r="DF44" s="158">
        <f t="shared" si="11"/>
        <v>0</v>
      </c>
      <c r="DG44" s="157"/>
      <c r="DH44" s="156" t="s">
        <v>60</v>
      </c>
      <c r="DI44" s="156">
        <v>16</v>
      </c>
      <c r="DJ44" s="156">
        <v>16</v>
      </c>
      <c r="DK44" s="156">
        <v>0</v>
      </c>
      <c r="DL44" s="156">
        <v>0</v>
      </c>
      <c r="DM44" s="162">
        <v>1</v>
      </c>
      <c r="DN44" s="158">
        <f t="shared" si="12"/>
        <v>0</v>
      </c>
      <c r="DO44" s="157"/>
      <c r="DP44" s="156" t="s">
        <v>60</v>
      </c>
      <c r="DQ44" s="156">
        <v>16</v>
      </c>
      <c r="DR44" s="156">
        <v>16</v>
      </c>
      <c r="DS44" s="156">
        <v>0</v>
      </c>
      <c r="DT44" s="156">
        <v>0</v>
      </c>
      <c r="DU44" s="162">
        <v>1</v>
      </c>
      <c r="DV44" s="162">
        <f t="shared" si="13"/>
        <v>0</v>
      </c>
      <c r="DW44" s="156"/>
      <c r="DX44" s="156" t="s">
        <v>60</v>
      </c>
      <c r="DY44" s="156">
        <v>16</v>
      </c>
      <c r="DZ44" s="156">
        <v>16</v>
      </c>
      <c r="EA44" s="156">
        <v>0</v>
      </c>
      <c r="EB44" s="156">
        <v>0</v>
      </c>
      <c r="EC44" s="162">
        <v>1</v>
      </c>
      <c r="ED44" s="162">
        <f t="shared" si="14"/>
        <v>0</v>
      </c>
      <c r="EE44" s="156"/>
      <c r="EF44" s="156" t="s">
        <v>60</v>
      </c>
      <c r="EG44" s="156">
        <v>16</v>
      </c>
      <c r="EH44" s="156">
        <v>16</v>
      </c>
      <c r="EI44" s="156">
        <v>0</v>
      </c>
      <c r="EJ44" s="156">
        <v>0</v>
      </c>
      <c r="EK44" s="162">
        <v>1</v>
      </c>
      <c r="EL44" s="162">
        <f t="shared" si="15"/>
        <v>0</v>
      </c>
      <c r="EM44" s="156"/>
      <c r="EN44" s="156" t="s">
        <v>60</v>
      </c>
      <c r="EO44" s="156">
        <v>16</v>
      </c>
      <c r="EP44" s="156">
        <v>16</v>
      </c>
      <c r="EQ44" s="156">
        <v>0</v>
      </c>
      <c r="ER44" s="156">
        <v>0</v>
      </c>
      <c r="ES44" s="162">
        <v>1</v>
      </c>
      <c r="ET44" s="162">
        <f t="shared" si="16"/>
        <v>0</v>
      </c>
      <c r="EU44" s="156"/>
      <c r="EV44" s="156"/>
      <c r="EW44" s="156"/>
      <c r="EX44" s="156"/>
      <c r="EY44" s="156"/>
      <c r="EZ44" s="156"/>
      <c r="FA44" s="156"/>
      <c r="FB44" s="156"/>
      <c r="FC44" s="162"/>
      <c r="FD44" s="156"/>
      <c r="FE44" s="156"/>
      <c r="FF44" s="156"/>
      <c r="FG44" s="156"/>
      <c r="FH44" s="156"/>
      <c r="FI44" s="156"/>
      <c r="FJ44" s="162"/>
      <c r="FK44" s="156"/>
      <c r="FL44" s="156"/>
      <c r="FM44" s="156"/>
      <c r="FN44" s="156"/>
      <c r="FO44" s="156"/>
      <c r="FP44" s="156"/>
      <c r="FQ44" s="156"/>
      <c r="FR44" s="156"/>
      <c r="FS44" s="156"/>
      <c r="FT44" s="157" t="s">
        <v>60</v>
      </c>
      <c r="FU44" s="157">
        <v>16</v>
      </c>
      <c r="FV44" s="157">
        <v>16</v>
      </c>
      <c r="FW44" s="157">
        <v>0</v>
      </c>
      <c r="FX44" s="157">
        <v>0</v>
      </c>
      <c r="FY44" s="158">
        <f t="shared" si="17"/>
        <v>1</v>
      </c>
      <c r="FZ44" s="162">
        <f t="shared" si="18"/>
        <v>0</v>
      </c>
      <c r="GA44" s="156"/>
      <c r="GB44" s="157" t="s">
        <v>60</v>
      </c>
      <c r="GC44" s="157">
        <v>16</v>
      </c>
      <c r="GD44" s="157">
        <v>16</v>
      </c>
      <c r="GE44" s="157">
        <v>0</v>
      </c>
      <c r="GF44" s="157">
        <v>0</v>
      </c>
      <c r="GG44" s="158">
        <f t="shared" si="19"/>
        <v>1</v>
      </c>
      <c r="GH44" s="162">
        <f t="shared" si="20"/>
        <v>0</v>
      </c>
      <c r="GI44" s="156"/>
      <c r="GJ44" s="157" t="s">
        <v>60</v>
      </c>
      <c r="GK44" s="157">
        <v>16</v>
      </c>
      <c r="GL44" s="157">
        <v>16</v>
      </c>
      <c r="GM44" s="157">
        <v>0</v>
      </c>
      <c r="GN44" s="157">
        <v>0</v>
      </c>
      <c r="GO44" s="158">
        <f t="shared" si="21"/>
        <v>1</v>
      </c>
      <c r="GP44" s="162">
        <f t="shared" si="22"/>
        <v>0</v>
      </c>
      <c r="GQ44" s="156"/>
      <c r="GR44" s="157" t="s">
        <v>60</v>
      </c>
      <c r="GS44" s="157">
        <v>6</v>
      </c>
      <c r="GT44" s="157">
        <v>6</v>
      </c>
      <c r="GU44" s="157">
        <v>0</v>
      </c>
      <c r="GV44" s="157">
        <v>0</v>
      </c>
      <c r="GW44" s="158">
        <f t="shared" si="23"/>
        <v>1</v>
      </c>
      <c r="GX44" s="162">
        <f t="shared" si="24"/>
        <v>0</v>
      </c>
      <c r="GY44" s="156"/>
      <c r="GZ44" s="157" t="s">
        <v>60</v>
      </c>
      <c r="HA44" s="157">
        <v>6</v>
      </c>
      <c r="HB44" s="157">
        <v>6</v>
      </c>
      <c r="HC44" s="157">
        <v>0</v>
      </c>
      <c r="HD44" s="157">
        <v>0</v>
      </c>
      <c r="HE44" s="158">
        <f t="shared" si="25"/>
        <v>1</v>
      </c>
      <c r="HF44" s="162">
        <f t="shared" si="26"/>
        <v>0</v>
      </c>
      <c r="HH44" s="157" t="s">
        <v>60</v>
      </c>
      <c r="HI44" s="157">
        <v>6</v>
      </c>
      <c r="HJ44" s="157">
        <v>6</v>
      </c>
      <c r="HK44" s="157">
        <v>0</v>
      </c>
      <c r="HL44" s="157">
        <v>0</v>
      </c>
      <c r="HM44" s="158">
        <f t="shared" si="27"/>
        <v>1</v>
      </c>
      <c r="HN44" s="162">
        <f t="shared" si="28"/>
        <v>0</v>
      </c>
      <c r="HP44" s="157" t="s">
        <v>60</v>
      </c>
      <c r="HQ44" s="157">
        <v>6</v>
      </c>
      <c r="HR44" s="157">
        <v>6</v>
      </c>
      <c r="HS44" s="157">
        <v>0</v>
      </c>
      <c r="HT44" s="157">
        <v>0</v>
      </c>
      <c r="HU44" s="158">
        <f t="shared" si="29"/>
        <v>1</v>
      </c>
      <c r="HV44" s="162">
        <f t="shared" si="30"/>
        <v>0</v>
      </c>
      <c r="HX44" s="157" t="s">
        <v>60</v>
      </c>
      <c r="HY44" s="157">
        <v>6</v>
      </c>
      <c r="HZ44" s="157">
        <v>6</v>
      </c>
      <c r="IA44" s="157">
        <v>0</v>
      </c>
      <c r="IB44" s="157">
        <v>0</v>
      </c>
      <c r="IC44" s="158">
        <f t="shared" si="31"/>
        <v>1</v>
      </c>
      <c r="ID44" s="162">
        <f t="shared" si="32"/>
        <v>0</v>
      </c>
      <c r="IF44" s="157" t="s">
        <v>60</v>
      </c>
      <c r="IG44" s="157">
        <v>6</v>
      </c>
      <c r="IH44" s="157">
        <v>6</v>
      </c>
      <c r="II44" s="157">
        <v>0</v>
      </c>
      <c r="IJ44" s="157">
        <v>0</v>
      </c>
      <c r="IK44" s="158">
        <f t="shared" si="33"/>
        <v>1</v>
      </c>
      <c r="IL44" s="162">
        <f t="shared" si="34"/>
        <v>0</v>
      </c>
      <c r="IN44" s="157" t="s">
        <v>60</v>
      </c>
      <c r="IO44" s="157">
        <v>6</v>
      </c>
      <c r="IP44" s="157">
        <v>6</v>
      </c>
      <c r="IQ44" s="157">
        <v>0</v>
      </c>
      <c r="IR44" s="157">
        <v>0</v>
      </c>
      <c r="IS44" s="158">
        <f t="shared" si="35"/>
        <v>1</v>
      </c>
      <c r="IT44" s="162">
        <f t="shared" si="36"/>
        <v>0</v>
      </c>
      <c r="IV44" s="157" t="s">
        <v>60</v>
      </c>
      <c r="IW44" s="157">
        <v>6</v>
      </c>
      <c r="IX44" s="157">
        <v>6</v>
      </c>
      <c r="IY44" s="157">
        <v>0</v>
      </c>
      <c r="IZ44" s="157">
        <v>0</v>
      </c>
      <c r="JA44" s="158">
        <f t="shared" si="37"/>
        <v>1</v>
      </c>
      <c r="JB44" s="162">
        <f t="shared" si="38"/>
        <v>0</v>
      </c>
      <c r="JD44" s="157" t="s">
        <v>60</v>
      </c>
      <c r="JE44" s="157">
        <v>6</v>
      </c>
      <c r="JF44" s="157">
        <v>6</v>
      </c>
      <c r="JG44" s="157">
        <v>0</v>
      </c>
      <c r="JH44" s="157">
        <v>0</v>
      </c>
      <c r="JI44" s="158">
        <f t="shared" si="39"/>
        <v>1</v>
      </c>
      <c r="JJ44" s="162">
        <f t="shared" si="40"/>
        <v>0</v>
      </c>
      <c r="JL44" s="157" t="s">
        <v>60</v>
      </c>
      <c r="JM44" s="157">
        <v>6</v>
      </c>
      <c r="JN44" s="157">
        <v>6</v>
      </c>
      <c r="JO44" s="157">
        <v>0</v>
      </c>
      <c r="JP44" s="157">
        <v>0</v>
      </c>
      <c r="JQ44" s="158">
        <f t="shared" si="41"/>
        <v>1</v>
      </c>
      <c r="JR44" s="162">
        <f t="shared" si="42"/>
        <v>0</v>
      </c>
      <c r="JT44" s="157" t="s">
        <v>60</v>
      </c>
      <c r="JU44" s="157">
        <v>6</v>
      </c>
      <c r="JV44" s="157">
        <v>6</v>
      </c>
      <c r="JW44" s="157">
        <v>0</v>
      </c>
      <c r="JX44" s="157">
        <v>0</v>
      </c>
      <c r="JY44" s="158">
        <f t="shared" si="43"/>
        <v>1</v>
      </c>
      <c r="JZ44" s="162">
        <f t="shared" si="44"/>
        <v>0</v>
      </c>
      <c r="KB44" s="157" t="s">
        <v>60</v>
      </c>
      <c r="KC44" s="157">
        <v>6</v>
      </c>
      <c r="KD44" s="157">
        <v>6</v>
      </c>
      <c r="KE44" s="157">
        <v>0</v>
      </c>
      <c r="KF44" s="157">
        <v>0</v>
      </c>
      <c r="KG44" s="158">
        <f t="shared" si="45"/>
        <v>1</v>
      </c>
      <c r="KH44" s="162">
        <f t="shared" si="46"/>
        <v>0</v>
      </c>
      <c r="KJ44" s="157" t="s">
        <v>60</v>
      </c>
      <c r="KK44" s="157">
        <v>6</v>
      </c>
      <c r="KL44" s="157">
        <v>6</v>
      </c>
      <c r="KM44" s="157">
        <v>0</v>
      </c>
      <c r="KN44" s="157">
        <v>0</v>
      </c>
      <c r="KO44" s="158">
        <f t="shared" si="47"/>
        <v>1</v>
      </c>
      <c r="KP44" s="162">
        <f t="shared" si="48"/>
        <v>0</v>
      </c>
      <c r="KR44" s="157" t="s">
        <v>60</v>
      </c>
      <c r="KS44" s="157">
        <v>6</v>
      </c>
      <c r="KT44" s="157">
        <v>6</v>
      </c>
      <c r="KU44" s="157">
        <v>0</v>
      </c>
      <c r="KV44" s="157">
        <v>0</v>
      </c>
      <c r="KW44" s="158">
        <f t="shared" si="49"/>
        <v>1</v>
      </c>
      <c r="KX44" s="162">
        <f t="shared" si="50"/>
        <v>0</v>
      </c>
      <c r="KZ44" s="157" t="s">
        <v>60</v>
      </c>
      <c r="LA44" s="157">
        <v>6</v>
      </c>
      <c r="LB44" s="157">
        <v>6</v>
      </c>
      <c r="LC44" s="157">
        <v>0</v>
      </c>
      <c r="LD44" s="157">
        <v>0</v>
      </c>
      <c r="LE44" s="158">
        <f t="shared" si="51"/>
        <v>1</v>
      </c>
      <c r="LF44" s="162">
        <f t="shared" si="52"/>
        <v>0</v>
      </c>
      <c r="LH44" s="157" t="s">
        <v>60</v>
      </c>
      <c r="LI44" s="157">
        <v>6</v>
      </c>
      <c r="LJ44" s="157">
        <v>6</v>
      </c>
      <c r="LK44" s="157">
        <v>0</v>
      </c>
      <c r="LL44" s="157">
        <v>0</v>
      </c>
      <c r="LM44" s="158">
        <f t="shared" si="53"/>
        <v>1</v>
      </c>
      <c r="LN44" s="162">
        <f t="shared" si="54"/>
        <v>0</v>
      </c>
      <c r="LP44" s="157" t="s">
        <v>60</v>
      </c>
      <c r="LQ44" s="157">
        <v>6</v>
      </c>
      <c r="LR44" s="157">
        <v>6</v>
      </c>
      <c r="LS44" s="157">
        <v>0</v>
      </c>
      <c r="LT44" s="157">
        <v>0</v>
      </c>
      <c r="LU44" s="158">
        <f t="shared" si="55"/>
        <v>1</v>
      </c>
      <c r="LV44" s="162">
        <f t="shared" si="56"/>
        <v>0</v>
      </c>
      <c r="LX44" s="157" t="s">
        <v>60</v>
      </c>
      <c r="LY44" s="157">
        <v>6</v>
      </c>
      <c r="LZ44" s="157">
        <v>6</v>
      </c>
      <c r="MA44" s="157">
        <v>0</v>
      </c>
      <c r="MB44" s="157">
        <v>0</v>
      </c>
      <c r="MC44" s="158">
        <f t="shared" si="57"/>
        <v>1</v>
      </c>
      <c r="MD44" s="162">
        <f t="shared" si="58"/>
        <v>0</v>
      </c>
      <c r="MN44" s="157" t="s">
        <v>60</v>
      </c>
      <c r="MO44" s="157">
        <v>6</v>
      </c>
      <c r="MP44" s="157">
        <v>6</v>
      </c>
      <c r="MQ44" s="157">
        <v>0</v>
      </c>
      <c r="MR44" s="157">
        <v>0</v>
      </c>
      <c r="MS44" s="158">
        <f t="shared" si="59"/>
        <v>1</v>
      </c>
      <c r="MT44" s="162">
        <f t="shared" si="60"/>
        <v>0</v>
      </c>
      <c r="MV44" s="157" t="s">
        <v>60</v>
      </c>
      <c r="MW44" s="157">
        <v>6</v>
      </c>
      <c r="MX44" s="157">
        <v>6</v>
      </c>
      <c r="MY44" s="157">
        <v>0</v>
      </c>
      <c r="MZ44" s="157">
        <v>0</v>
      </c>
      <c r="NA44" s="158">
        <f t="shared" si="61"/>
        <v>1</v>
      </c>
      <c r="NB44" s="162">
        <f t="shared" si="62"/>
        <v>0</v>
      </c>
      <c r="ND44" s="157" t="s">
        <v>60</v>
      </c>
      <c r="NE44" s="157">
        <v>6</v>
      </c>
      <c r="NF44" s="157">
        <v>0</v>
      </c>
      <c r="NG44" s="157">
        <v>0</v>
      </c>
      <c r="NH44" s="157">
        <v>6</v>
      </c>
      <c r="NI44" s="158">
        <v>0</v>
      </c>
      <c r="NJ44" s="162"/>
    </row>
    <row r="45" spans="1:374">
      <c r="A45" s="2" t="s">
        <v>61</v>
      </c>
      <c r="B45" s="2">
        <v>25</v>
      </c>
      <c r="C45" s="2">
        <v>17</v>
      </c>
      <c r="D45" s="2">
        <v>8</v>
      </c>
      <c r="E45" s="2">
        <v>0</v>
      </c>
      <c r="F45" s="4">
        <f t="shared" si="66"/>
        <v>0.68</v>
      </c>
      <c r="H45" s="2" t="s">
        <v>61</v>
      </c>
      <c r="I45" s="2">
        <v>25</v>
      </c>
      <c r="J45" s="2">
        <v>17</v>
      </c>
      <c r="K45" s="2">
        <v>8</v>
      </c>
      <c r="L45" s="2">
        <v>0</v>
      </c>
      <c r="M45" s="4">
        <f t="shared" si="63"/>
        <v>0.68</v>
      </c>
      <c r="N45" s="108">
        <f t="shared" si="0"/>
        <v>0</v>
      </c>
      <c r="P45" s="2" t="s">
        <v>61</v>
      </c>
      <c r="Q45" s="2">
        <v>25</v>
      </c>
      <c r="R45" s="2">
        <v>17</v>
      </c>
      <c r="S45" s="2">
        <v>8</v>
      </c>
      <c r="T45" s="2">
        <v>0</v>
      </c>
      <c r="U45" s="4">
        <v>0.68</v>
      </c>
      <c r="V45" s="108">
        <f t="shared" si="1"/>
        <v>0</v>
      </c>
      <c r="X45" s="2" t="s">
        <v>61</v>
      </c>
      <c r="Y45" s="2">
        <v>25</v>
      </c>
      <c r="Z45" s="2">
        <v>17</v>
      </c>
      <c r="AA45" s="2">
        <v>8</v>
      </c>
      <c r="AB45" s="2">
        <v>0</v>
      </c>
      <c r="AC45" s="4">
        <v>0.68</v>
      </c>
      <c r="AD45" s="108">
        <f t="shared" si="2"/>
        <v>0</v>
      </c>
      <c r="AF45" s="2" t="s">
        <v>61</v>
      </c>
      <c r="AG45" s="2">
        <v>25</v>
      </c>
      <c r="AH45" s="2">
        <v>17</v>
      </c>
      <c r="AI45" s="2">
        <v>8</v>
      </c>
      <c r="AJ45" s="2">
        <v>0</v>
      </c>
      <c r="AK45" s="4">
        <v>0.68</v>
      </c>
      <c r="AL45" s="108">
        <f t="shared" si="3"/>
        <v>0</v>
      </c>
      <c r="AN45" s="2" t="s">
        <v>61</v>
      </c>
      <c r="AO45" s="2">
        <v>25</v>
      </c>
      <c r="AP45" s="2">
        <v>17</v>
      </c>
      <c r="AQ45" s="2">
        <v>8</v>
      </c>
      <c r="AR45" s="2">
        <v>0</v>
      </c>
      <c r="AS45" s="4">
        <v>0.68</v>
      </c>
      <c r="AT45" s="108">
        <f t="shared" si="4"/>
        <v>0</v>
      </c>
      <c r="AV45" s="2" t="s">
        <v>61</v>
      </c>
      <c r="AW45" s="2">
        <v>25</v>
      </c>
      <c r="AX45" s="2">
        <v>17</v>
      </c>
      <c r="AY45" s="2">
        <v>8</v>
      </c>
      <c r="AZ45" s="2">
        <v>0</v>
      </c>
      <c r="BA45" s="4">
        <v>0.68</v>
      </c>
      <c r="BB45" s="108">
        <f t="shared" si="5"/>
        <v>0</v>
      </c>
      <c r="BD45" s="2" t="s">
        <v>61</v>
      </c>
      <c r="BE45" s="2">
        <v>25</v>
      </c>
      <c r="BF45" s="2">
        <v>17</v>
      </c>
      <c r="BG45" s="2">
        <v>8</v>
      </c>
      <c r="BH45" s="2">
        <v>0</v>
      </c>
      <c r="BI45" s="4">
        <v>0.68</v>
      </c>
      <c r="BJ45" s="108">
        <f t="shared" si="6"/>
        <v>0</v>
      </c>
      <c r="BL45" s="2" t="s">
        <v>61</v>
      </c>
      <c r="BM45" s="2">
        <v>25</v>
      </c>
      <c r="BN45" s="2">
        <v>17</v>
      </c>
      <c r="BO45" s="2">
        <v>8</v>
      </c>
      <c r="BP45" s="2">
        <v>0</v>
      </c>
      <c r="BQ45" s="4">
        <f t="shared" si="7"/>
        <v>0.68</v>
      </c>
      <c r="BR45" s="108">
        <f t="shared" si="8"/>
        <v>0</v>
      </c>
      <c r="BT45" s="157" t="s">
        <v>61</v>
      </c>
      <c r="BU45" s="157">
        <v>25</v>
      </c>
      <c r="BV45" s="157">
        <v>17</v>
      </c>
      <c r="BW45" s="157">
        <v>8</v>
      </c>
      <c r="BX45" s="157">
        <v>0</v>
      </c>
      <c r="BY45" s="158">
        <v>0.68</v>
      </c>
      <c r="BZ45" s="158">
        <v>0</v>
      </c>
      <c r="CA45" s="156"/>
      <c r="CB45" s="156" t="s">
        <v>61</v>
      </c>
      <c r="CC45" s="156">
        <v>25</v>
      </c>
      <c r="CD45" s="156">
        <v>17</v>
      </c>
      <c r="CE45" s="156">
        <v>8</v>
      </c>
      <c r="CF45" s="156">
        <v>0</v>
      </c>
      <c r="CG45" s="162">
        <v>0.68</v>
      </c>
      <c r="CH45" s="158">
        <v>0</v>
      </c>
      <c r="CI45" s="157"/>
      <c r="CJ45" s="156" t="s">
        <v>61</v>
      </c>
      <c r="CK45" s="156">
        <v>25</v>
      </c>
      <c r="CL45" s="156">
        <v>17</v>
      </c>
      <c r="CM45" s="156">
        <v>8</v>
      </c>
      <c r="CN45" s="156">
        <v>0</v>
      </c>
      <c r="CO45" s="162">
        <v>0.68</v>
      </c>
      <c r="CP45" s="162">
        <f t="shared" si="9"/>
        <v>0</v>
      </c>
      <c r="CQ45" s="156"/>
      <c r="CR45" s="156" t="s">
        <v>61</v>
      </c>
      <c r="CS45" s="156">
        <v>25</v>
      </c>
      <c r="CT45" s="156">
        <v>17</v>
      </c>
      <c r="CU45" s="156">
        <v>8</v>
      </c>
      <c r="CV45" s="156">
        <v>0</v>
      </c>
      <c r="CW45" s="162">
        <v>0.68</v>
      </c>
      <c r="CX45" s="158">
        <f t="shared" si="10"/>
        <v>0</v>
      </c>
      <c r="CY45" s="157"/>
      <c r="CZ45" s="156" t="s">
        <v>61</v>
      </c>
      <c r="DA45" s="156">
        <v>25</v>
      </c>
      <c r="DB45" s="156">
        <v>17</v>
      </c>
      <c r="DC45" s="156">
        <v>8</v>
      </c>
      <c r="DD45" s="156">
        <v>0</v>
      </c>
      <c r="DE45" s="162">
        <v>0.68</v>
      </c>
      <c r="DF45" s="158">
        <f t="shared" si="11"/>
        <v>0</v>
      </c>
      <c r="DG45" s="157"/>
      <c r="DH45" s="156" t="s">
        <v>61</v>
      </c>
      <c r="DI45" s="156">
        <v>25</v>
      </c>
      <c r="DJ45" s="156">
        <v>17</v>
      </c>
      <c r="DK45" s="156">
        <v>8</v>
      </c>
      <c r="DL45" s="156">
        <v>0</v>
      </c>
      <c r="DM45" s="162">
        <v>0.68</v>
      </c>
      <c r="DN45" s="158">
        <f t="shared" si="12"/>
        <v>0</v>
      </c>
      <c r="DO45" s="157"/>
      <c r="DP45" s="156" t="s">
        <v>61</v>
      </c>
      <c r="DQ45" s="156">
        <v>25</v>
      </c>
      <c r="DR45" s="156">
        <v>17</v>
      </c>
      <c r="DS45" s="156">
        <v>8</v>
      </c>
      <c r="DT45" s="156">
        <v>0</v>
      </c>
      <c r="DU45" s="162">
        <v>0.68</v>
      </c>
      <c r="DV45" s="162">
        <f t="shared" si="13"/>
        <v>0</v>
      </c>
      <c r="DW45" s="156"/>
      <c r="DX45" s="156" t="s">
        <v>61</v>
      </c>
      <c r="DY45" s="156">
        <v>25</v>
      </c>
      <c r="DZ45" s="156">
        <v>17</v>
      </c>
      <c r="EA45" s="156">
        <v>8</v>
      </c>
      <c r="EB45" s="156">
        <v>0</v>
      </c>
      <c r="EC45" s="162">
        <v>0.68</v>
      </c>
      <c r="ED45" s="162">
        <f t="shared" si="14"/>
        <v>0</v>
      </c>
      <c r="EE45" s="156"/>
      <c r="EF45" s="156" t="s">
        <v>61</v>
      </c>
      <c r="EG45" s="156">
        <v>25</v>
      </c>
      <c r="EH45" s="156">
        <v>17</v>
      </c>
      <c r="EI45" s="156">
        <v>8</v>
      </c>
      <c r="EJ45" s="156">
        <v>0</v>
      </c>
      <c r="EK45" s="162">
        <v>0.68</v>
      </c>
      <c r="EL45" s="162">
        <f t="shared" si="15"/>
        <v>0</v>
      </c>
      <c r="EM45" s="156"/>
      <c r="EN45" s="156" t="s">
        <v>61</v>
      </c>
      <c r="EO45" s="156">
        <v>25</v>
      </c>
      <c r="EP45" s="156">
        <v>17</v>
      </c>
      <c r="EQ45" s="156">
        <v>8</v>
      </c>
      <c r="ER45" s="156">
        <v>0</v>
      </c>
      <c r="ES45" s="162">
        <v>0.68</v>
      </c>
      <c r="ET45" s="162">
        <f t="shared" si="16"/>
        <v>0</v>
      </c>
      <c r="EU45" s="156"/>
      <c r="EV45" s="156"/>
      <c r="EW45" s="156"/>
      <c r="EX45" s="156"/>
      <c r="EY45" s="156"/>
      <c r="EZ45" s="156"/>
      <c r="FA45" s="156"/>
      <c r="FB45" s="156"/>
      <c r="FC45" s="162"/>
      <c r="FD45" s="156"/>
      <c r="FE45" s="156"/>
      <c r="FF45" s="156"/>
      <c r="FG45" s="156"/>
      <c r="FH45" s="156"/>
      <c r="FI45" s="156"/>
      <c r="FJ45" s="162"/>
      <c r="FK45" s="156"/>
      <c r="FL45" s="156"/>
      <c r="FM45" s="156"/>
      <c r="FN45" s="156"/>
      <c r="FO45" s="156"/>
      <c r="FP45" s="156"/>
      <c r="FQ45" s="156"/>
      <c r="FR45" s="156"/>
      <c r="FS45" s="156"/>
      <c r="FT45" s="157" t="s">
        <v>61</v>
      </c>
      <c r="FU45" s="157">
        <v>25</v>
      </c>
      <c r="FV45" s="157">
        <v>17</v>
      </c>
      <c r="FW45" s="157">
        <v>8</v>
      </c>
      <c r="FX45" s="157">
        <v>0</v>
      </c>
      <c r="FY45" s="158">
        <f t="shared" si="17"/>
        <v>0.68</v>
      </c>
      <c r="FZ45" s="162">
        <f t="shared" si="18"/>
        <v>0</v>
      </c>
      <c r="GA45" s="156"/>
      <c r="GB45" s="157" t="s">
        <v>61</v>
      </c>
      <c r="GC45" s="157">
        <v>25</v>
      </c>
      <c r="GD45" s="157">
        <v>17</v>
      </c>
      <c r="GE45" s="157">
        <v>8</v>
      </c>
      <c r="GF45" s="157">
        <v>0</v>
      </c>
      <c r="GG45" s="158">
        <f t="shared" si="19"/>
        <v>0.68</v>
      </c>
      <c r="GH45" s="162">
        <f t="shared" si="20"/>
        <v>0</v>
      </c>
      <c r="GI45" s="156"/>
      <c r="GJ45" s="157" t="s">
        <v>61</v>
      </c>
      <c r="GK45" s="157">
        <v>25</v>
      </c>
      <c r="GL45" s="157">
        <v>17</v>
      </c>
      <c r="GM45" s="157">
        <v>8</v>
      </c>
      <c r="GN45" s="157">
        <v>0</v>
      </c>
      <c r="GO45" s="158">
        <f t="shared" si="21"/>
        <v>0.68</v>
      </c>
      <c r="GP45" s="162">
        <f t="shared" si="22"/>
        <v>0</v>
      </c>
      <c r="GQ45" s="156"/>
      <c r="GR45" s="157" t="s">
        <v>61</v>
      </c>
      <c r="GS45" s="157">
        <v>25</v>
      </c>
      <c r="GT45" s="157">
        <v>17</v>
      </c>
      <c r="GU45" s="157">
        <v>8</v>
      </c>
      <c r="GV45" s="157">
        <v>0</v>
      </c>
      <c r="GW45" s="158">
        <f t="shared" si="23"/>
        <v>0.68</v>
      </c>
      <c r="GX45" s="162">
        <f t="shared" si="24"/>
        <v>0</v>
      </c>
      <c r="GY45" s="156"/>
      <c r="GZ45" s="157" t="s">
        <v>61</v>
      </c>
      <c r="HA45" s="157">
        <v>25</v>
      </c>
      <c r="HB45" s="157">
        <v>17</v>
      </c>
      <c r="HC45" s="157">
        <v>8</v>
      </c>
      <c r="HD45" s="157">
        <v>0</v>
      </c>
      <c r="HE45" s="158">
        <f t="shared" si="25"/>
        <v>0.68</v>
      </c>
      <c r="HF45" s="162">
        <f t="shared" si="26"/>
        <v>0</v>
      </c>
      <c r="HH45" s="157" t="s">
        <v>61</v>
      </c>
      <c r="HI45" s="157">
        <v>25</v>
      </c>
      <c r="HJ45" s="157">
        <v>17</v>
      </c>
      <c r="HK45" s="157">
        <v>8</v>
      </c>
      <c r="HL45" s="157">
        <v>0</v>
      </c>
      <c r="HM45" s="158">
        <f t="shared" si="27"/>
        <v>0.68</v>
      </c>
      <c r="HN45" s="162">
        <f t="shared" si="28"/>
        <v>0</v>
      </c>
      <c r="HP45" s="157" t="s">
        <v>61</v>
      </c>
      <c r="HQ45" s="157">
        <v>25</v>
      </c>
      <c r="HR45" s="157">
        <v>17</v>
      </c>
      <c r="HS45" s="157">
        <v>8</v>
      </c>
      <c r="HT45" s="157">
        <v>0</v>
      </c>
      <c r="HU45" s="158">
        <f t="shared" si="29"/>
        <v>0.68</v>
      </c>
      <c r="HV45" s="162">
        <f t="shared" si="30"/>
        <v>0</v>
      </c>
      <c r="HX45" s="157" t="s">
        <v>61</v>
      </c>
      <c r="HY45" s="157">
        <v>25</v>
      </c>
      <c r="HZ45" s="157">
        <v>17</v>
      </c>
      <c r="IA45" s="157">
        <v>8</v>
      </c>
      <c r="IB45" s="157">
        <v>0</v>
      </c>
      <c r="IC45" s="158">
        <f t="shared" si="31"/>
        <v>0.68</v>
      </c>
      <c r="ID45" s="162">
        <f t="shared" si="32"/>
        <v>0</v>
      </c>
      <c r="IF45" s="157" t="s">
        <v>61</v>
      </c>
      <c r="IG45" s="157">
        <v>25</v>
      </c>
      <c r="IH45" s="157">
        <v>17</v>
      </c>
      <c r="II45" s="157">
        <v>8</v>
      </c>
      <c r="IJ45" s="157">
        <v>0</v>
      </c>
      <c r="IK45" s="158">
        <f t="shared" si="33"/>
        <v>0.68</v>
      </c>
      <c r="IL45" s="162">
        <f t="shared" si="34"/>
        <v>0</v>
      </c>
      <c r="IN45" s="157" t="s">
        <v>61</v>
      </c>
      <c r="IO45" s="157">
        <v>25</v>
      </c>
      <c r="IP45" s="157">
        <v>17</v>
      </c>
      <c r="IQ45" s="157">
        <v>8</v>
      </c>
      <c r="IR45" s="157">
        <v>0</v>
      </c>
      <c r="IS45" s="158">
        <f t="shared" si="35"/>
        <v>0.68</v>
      </c>
      <c r="IT45" s="162">
        <f t="shared" si="36"/>
        <v>0</v>
      </c>
      <c r="IV45" s="157" t="s">
        <v>61</v>
      </c>
      <c r="IW45" s="157">
        <v>25</v>
      </c>
      <c r="IX45" s="157">
        <v>17</v>
      </c>
      <c r="IY45" s="157">
        <v>8</v>
      </c>
      <c r="IZ45" s="157">
        <v>0</v>
      </c>
      <c r="JA45" s="158">
        <f t="shared" si="37"/>
        <v>0.68</v>
      </c>
      <c r="JB45" s="162">
        <f t="shared" si="38"/>
        <v>0</v>
      </c>
      <c r="JD45" s="157" t="s">
        <v>61</v>
      </c>
      <c r="JE45" s="157">
        <v>25</v>
      </c>
      <c r="JF45" s="157">
        <v>17</v>
      </c>
      <c r="JG45" s="157">
        <v>8</v>
      </c>
      <c r="JH45" s="157">
        <v>0</v>
      </c>
      <c r="JI45" s="158">
        <f t="shared" si="39"/>
        <v>0.68</v>
      </c>
      <c r="JJ45" s="162">
        <f t="shared" si="40"/>
        <v>0</v>
      </c>
      <c r="JL45" s="157" t="s">
        <v>61</v>
      </c>
      <c r="JM45" s="157">
        <v>25</v>
      </c>
      <c r="JN45" s="157">
        <v>17</v>
      </c>
      <c r="JO45" s="157">
        <v>8</v>
      </c>
      <c r="JP45" s="157">
        <v>0</v>
      </c>
      <c r="JQ45" s="158">
        <f t="shared" si="41"/>
        <v>0.68</v>
      </c>
      <c r="JR45" s="162">
        <f t="shared" si="42"/>
        <v>0</v>
      </c>
      <c r="JT45" s="157" t="s">
        <v>61</v>
      </c>
      <c r="JU45" s="157">
        <v>25</v>
      </c>
      <c r="JV45" s="157">
        <v>17</v>
      </c>
      <c r="JW45" s="157">
        <v>8</v>
      </c>
      <c r="JX45" s="157">
        <v>0</v>
      </c>
      <c r="JY45" s="158">
        <f t="shared" si="43"/>
        <v>0.68</v>
      </c>
      <c r="JZ45" s="162">
        <f t="shared" si="44"/>
        <v>0</v>
      </c>
      <c r="KB45" s="157" t="s">
        <v>61</v>
      </c>
      <c r="KC45" s="157">
        <v>25</v>
      </c>
      <c r="KD45" s="157">
        <v>17</v>
      </c>
      <c r="KE45" s="157">
        <v>8</v>
      </c>
      <c r="KF45" s="157">
        <v>0</v>
      </c>
      <c r="KG45" s="158">
        <f t="shared" si="45"/>
        <v>0.68</v>
      </c>
      <c r="KH45" s="162">
        <f t="shared" si="46"/>
        <v>0</v>
      </c>
      <c r="KJ45" s="157" t="s">
        <v>61</v>
      </c>
      <c r="KK45" s="157">
        <v>25</v>
      </c>
      <c r="KL45" s="157">
        <v>17</v>
      </c>
      <c r="KM45" s="157">
        <v>8</v>
      </c>
      <c r="KN45" s="157">
        <v>0</v>
      </c>
      <c r="KO45" s="158">
        <f t="shared" si="47"/>
        <v>0.68</v>
      </c>
      <c r="KP45" s="162">
        <f t="shared" si="48"/>
        <v>0</v>
      </c>
      <c r="KR45" s="157" t="s">
        <v>61</v>
      </c>
      <c r="KS45" s="157">
        <v>25</v>
      </c>
      <c r="KT45" s="157">
        <v>17</v>
      </c>
      <c r="KU45" s="157">
        <v>8</v>
      </c>
      <c r="KV45" s="157">
        <v>0</v>
      </c>
      <c r="KW45" s="158">
        <f t="shared" si="49"/>
        <v>0.68</v>
      </c>
      <c r="KX45" s="162">
        <f t="shared" si="50"/>
        <v>0</v>
      </c>
      <c r="KZ45" s="157" t="s">
        <v>61</v>
      </c>
      <c r="LA45" s="157">
        <v>25</v>
      </c>
      <c r="LB45" s="157">
        <v>17</v>
      </c>
      <c r="LC45" s="157">
        <v>8</v>
      </c>
      <c r="LD45" s="157">
        <v>0</v>
      </c>
      <c r="LE45" s="158">
        <f t="shared" si="51"/>
        <v>0.68</v>
      </c>
      <c r="LF45" s="162">
        <f t="shared" si="52"/>
        <v>0</v>
      </c>
      <c r="LH45" s="157" t="s">
        <v>61</v>
      </c>
      <c r="LI45" s="157">
        <v>25</v>
      </c>
      <c r="LJ45" s="157">
        <v>17</v>
      </c>
      <c r="LK45" s="157">
        <v>8</v>
      </c>
      <c r="LL45" s="157">
        <v>0</v>
      </c>
      <c r="LM45" s="158">
        <f t="shared" si="53"/>
        <v>0.68</v>
      </c>
      <c r="LN45" s="162">
        <f t="shared" si="54"/>
        <v>0</v>
      </c>
      <c r="LP45" s="157" t="s">
        <v>61</v>
      </c>
      <c r="LQ45" s="157">
        <v>25</v>
      </c>
      <c r="LR45" s="157">
        <v>17</v>
      </c>
      <c r="LS45" s="157">
        <v>8</v>
      </c>
      <c r="LT45" s="157">
        <v>0</v>
      </c>
      <c r="LU45" s="158">
        <f t="shared" si="55"/>
        <v>0.68</v>
      </c>
      <c r="LV45" s="162">
        <f t="shared" si="56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57"/>
        <v>0.68</v>
      </c>
      <c r="MD45" s="162">
        <f t="shared" si="58"/>
        <v>0</v>
      </c>
      <c r="MN45" s="157" t="s">
        <v>61</v>
      </c>
      <c r="MO45" s="157">
        <v>25</v>
      </c>
      <c r="MP45" s="157">
        <v>17</v>
      </c>
      <c r="MQ45" s="157">
        <v>8</v>
      </c>
      <c r="MR45" s="157">
        <v>0</v>
      </c>
      <c r="MS45" s="158">
        <f t="shared" si="59"/>
        <v>0.68</v>
      </c>
      <c r="MT45" s="162">
        <f t="shared" si="60"/>
        <v>0</v>
      </c>
      <c r="MV45" s="157" t="s">
        <v>61</v>
      </c>
      <c r="MW45" s="157">
        <v>25</v>
      </c>
      <c r="MX45" s="157">
        <v>17</v>
      </c>
      <c r="MY45" s="157">
        <v>8</v>
      </c>
      <c r="MZ45" s="157">
        <v>0</v>
      </c>
      <c r="NA45" s="158">
        <f t="shared" si="61"/>
        <v>0.68</v>
      </c>
      <c r="NB45" s="162">
        <f t="shared" si="62"/>
        <v>0</v>
      </c>
      <c r="ND45" s="157" t="s">
        <v>61</v>
      </c>
      <c r="NE45" s="157">
        <v>25</v>
      </c>
      <c r="NF45" s="157">
        <v>0</v>
      </c>
      <c r="NG45" s="157">
        <v>0</v>
      </c>
      <c r="NH45" s="157">
        <v>25</v>
      </c>
      <c r="NI45" s="158">
        <v>0</v>
      </c>
      <c r="NJ45" s="162"/>
    </row>
    <row r="46" spans="1:374">
      <c r="A46" s="2" t="s">
        <v>62</v>
      </c>
      <c r="B46" s="2">
        <v>447</v>
      </c>
      <c r="C46" s="2">
        <v>443</v>
      </c>
      <c r="D46" s="2">
        <v>4</v>
      </c>
      <c r="E46" s="2">
        <v>0</v>
      </c>
      <c r="F46" s="4">
        <f t="shared" si="66"/>
        <v>0.99105145413870244</v>
      </c>
      <c r="H46" s="2" t="s">
        <v>62</v>
      </c>
      <c r="I46" s="2">
        <v>447</v>
      </c>
      <c r="J46" s="2">
        <v>443</v>
      </c>
      <c r="K46" s="2">
        <v>4</v>
      </c>
      <c r="L46" s="2">
        <v>0</v>
      </c>
      <c r="M46" s="4">
        <f t="shared" si="63"/>
        <v>0.99105145413870244</v>
      </c>
      <c r="N46" s="108">
        <f t="shared" si="0"/>
        <v>0</v>
      </c>
      <c r="P46" s="2" t="s">
        <v>62</v>
      </c>
      <c r="Q46" s="2">
        <v>447</v>
      </c>
      <c r="R46" s="2">
        <v>443</v>
      </c>
      <c r="S46" s="2">
        <v>4</v>
      </c>
      <c r="T46" s="2">
        <v>0</v>
      </c>
      <c r="U46" s="4">
        <v>0.99</v>
      </c>
      <c r="V46" s="108">
        <f t="shared" si="1"/>
        <v>-1.0514541387024456E-3</v>
      </c>
      <c r="X46" s="2" t="s">
        <v>62</v>
      </c>
      <c r="Y46" s="2">
        <v>447</v>
      </c>
      <c r="Z46" s="2">
        <v>443</v>
      </c>
      <c r="AA46" s="2">
        <v>4</v>
      </c>
      <c r="AB46" s="2">
        <v>0</v>
      </c>
      <c r="AC46" s="4">
        <v>0.99</v>
      </c>
      <c r="AD46" s="108">
        <f t="shared" si="2"/>
        <v>0</v>
      </c>
      <c r="AF46" s="2" t="s">
        <v>62</v>
      </c>
      <c r="AG46" s="2">
        <v>447</v>
      </c>
      <c r="AH46" s="2">
        <v>443</v>
      </c>
      <c r="AI46" s="2">
        <v>4</v>
      </c>
      <c r="AJ46" s="2">
        <v>0</v>
      </c>
      <c r="AK46" s="4">
        <v>0.99</v>
      </c>
      <c r="AL46" s="108">
        <f t="shared" si="3"/>
        <v>0</v>
      </c>
      <c r="AN46" s="2" t="s">
        <v>62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108">
        <f t="shared" si="4"/>
        <v>0</v>
      </c>
      <c r="AV46" s="2" t="s">
        <v>62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108">
        <f t="shared" si="5"/>
        <v>0</v>
      </c>
      <c r="BD46" s="2" t="s">
        <v>62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108">
        <f t="shared" si="6"/>
        <v>0</v>
      </c>
      <c r="BL46" s="2" t="s">
        <v>62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7"/>
        <v>0.99105145413870244</v>
      </c>
      <c r="BR46" s="108">
        <f t="shared" si="8"/>
        <v>1.0514541387024456E-3</v>
      </c>
      <c r="BT46" s="157" t="s">
        <v>62</v>
      </c>
      <c r="BU46" s="157">
        <v>447</v>
      </c>
      <c r="BV46" s="157">
        <v>443</v>
      </c>
      <c r="BW46" s="157">
        <v>4</v>
      </c>
      <c r="BX46" s="157">
        <v>0</v>
      </c>
      <c r="BY46" s="158">
        <v>0.99</v>
      </c>
      <c r="BZ46" s="158">
        <v>0</v>
      </c>
      <c r="CA46" s="156"/>
      <c r="CB46" s="156" t="s">
        <v>62</v>
      </c>
      <c r="CC46" s="156">
        <v>447</v>
      </c>
      <c r="CD46" s="156">
        <v>443</v>
      </c>
      <c r="CE46" s="156">
        <v>4</v>
      </c>
      <c r="CF46" s="156">
        <v>0</v>
      </c>
      <c r="CG46" s="162">
        <v>0.99</v>
      </c>
      <c r="CH46" s="158">
        <v>0</v>
      </c>
      <c r="CI46" s="157"/>
      <c r="CJ46" s="156" t="s">
        <v>62</v>
      </c>
      <c r="CK46" s="156">
        <v>447</v>
      </c>
      <c r="CL46" s="156">
        <v>443</v>
      </c>
      <c r="CM46" s="156">
        <v>4</v>
      </c>
      <c r="CN46" s="156">
        <v>0</v>
      </c>
      <c r="CO46" s="162">
        <v>0.99</v>
      </c>
      <c r="CP46" s="162">
        <f t="shared" si="9"/>
        <v>0</v>
      </c>
      <c r="CQ46" s="156"/>
      <c r="CR46" s="156" t="s">
        <v>62</v>
      </c>
      <c r="CS46" s="156">
        <v>447</v>
      </c>
      <c r="CT46" s="156">
        <v>443</v>
      </c>
      <c r="CU46" s="156">
        <v>4</v>
      </c>
      <c r="CV46" s="156">
        <v>0</v>
      </c>
      <c r="CW46" s="162">
        <v>0.99</v>
      </c>
      <c r="CX46" s="158">
        <f t="shared" si="10"/>
        <v>0</v>
      </c>
      <c r="CY46" s="157"/>
      <c r="CZ46" s="156" t="s">
        <v>62</v>
      </c>
      <c r="DA46" s="156">
        <v>447</v>
      </c>
      <c r="DB46" s="156">
        <v>443</v>
      </c>
      <c r="DC46" s="156">
        <v>4</v>
      </c>
      <c r="DD46" s="156">
        <v>0</v>
      </c>
      <c r="DE46" s="162">
        <v>0.99</v>
      </c>
      <c r="DF46" s="158">
        <f t="shared" si="11"/>
        <v>0</v>
      </c>
      <c r="DG46" s="157"/>
      <c r="DH46" s="156" t="s">
        <v>62</v>
      </c>
      <c r="DI46" s="156">
        <v>447</v>
      </c>
      <c r="DJ46" s="156">
        <v>443</v>
      </c>
      <c r="DK46" s="156">
        <v>4</v>
      </c>
      <c r="DL46" s="156">
        <v>0</v>
      </c>
      <c r="DM46" s="162">
        <v>0.99</v>
      </c>
      <c r="DN46" s="158">
        <f t="shared" si="12"/>
        <v>0</v>
      </c>
      <c r="DO46" s="157"/>
      <c r="DP46" s="156" t="s">
        <v>62</v>
      </c>
      <c r="DQ46" s="156">
        <v>447</v>
      </c>
      <c r="DR46" s="156">
        <v>443</v>
      </c>
      <c r="DS46" s="156">
        <v>4</v>
      </c>
      <c r="DT46" s="156">
        <v>0</v>
      </c>
      <c r="DU46" s="162">
        <v>0.99</v>
      </c>
      <c r="DV46" s="162">
        <f t="shared" si="13"/>
        <v>0</v>
      </c>
      <c r="DW46" s="156"/>
      <c r="DX46" s="156" t="s">
        <v>62</v>
      </c>
      <c r="DY46" s="156">
        <v>447</v>
      </c>
      <c r="DZ46" s="156">
        <v>443</v>
      </c>
      <c r="EA46" s="156">
        <v>4</v>
      </c>
      <c r="EB46" s="156">
        <v>0</v>
      </c>
      <c r="EC46" s="162">
        <v>0.99</v>
      </c>
      <c r="ED46" s="162">
        <f t="shared" si="14"/>
        <v>0</v>
      </c>
      <c r="EE46" s="156"/>
      <c r="EF46" s="156" t="s">
        <v>62</v>
      </c>
      <c r="EG46" s="156">
        <v>447</v>
      </c>
      <c r="EH46" s="156">
        <v>443</v>
      </c>
      <c r="EI46" s="156">
        <v>4</v>
      </c>
      <c r="EJ46" s="156">
        <v>0</v>
      </c>
      <c r="EK46" s="162">
        <v>0.99</v>
      </c>
      <c r="EL46" s="162">
        <f t="shared" si="15"/>
        <v>0</v>
      </c>
      <c r="EM46" s="156"/>
      <c r="EN46" s="156" t="s">
        <v>62</v>
      </c>
      <c r="EO46" s="156">
        <v>447</v>
      </c>
      <c r="EP46" s="156">
        <v>443</v>
      </c>
      <c r="EQ46" s="156">
        <v>4</v>
      </c>
      <c r="ER46" s="156">
        <v>0</v>
      </c>
      <c r="ES46" s="162">
        <v>0.99</v>
      </c>
      <c r="ET46" s="162">
        <f t="shared" si="16"/>
        <v>0</v>
      </c>
      <c r="EU46" s="156"/>
      <c r="EV46" s="156"/>
      <c r="EW46" s="156"/>
      <c r="EX46" s="156"/>
      <c r="EY46" s="156"/>
      <c r="EZ46" s="156"/>
      <c r="FA46" s="156"/>
      <c r="FB46" s="156"/>
      <c r="FC46" s="162"/>
      <c r="FD46" s="156"/>
      <c r="FE46" s="156"/>
      <c r="FF46" s="156"/>
      <c r="FG46" s="156"/>
      <c r="FH46" s="156"/>
      <c r="FI46" s="156"/>
      <c r="FJ46" s="162"/>
      <c r="FK46" s="156"/>
      <c r="FL46" s="156"/>
      <c r="FM46" s="156"/>
      <c r="FN46" s="156"/>
      <c r="FO46" s="156"/>
      <c r="FP46" s="156"/>
      <c r="FQ46" s="156"/>
      <c r="FR46" s="156"/>
      <c r="FS46" s="156"/>
      <c r="FT46" s="157" t="s">
        <v>62</v>
      </c>
      <c r="FU46" s="157">
        <v>447</v>
      </c>
      <c r="FV46" s="157">
        <v>443</v>
      </c>
      <c r="FW46" s="157">
        <v>4</v>
      </c>
      <c r="FX46" s="157">
        <v>0</v>
      </c>
      <c r="FY46" s="158">
        <f t="shared" si="17"/>
        <v>0.99105145413870244</v>
      </c>
      <c r="FZ46" s="162">
        <f t="shared" si="18"/>
        <v>1.0514541387024456E-3</v>
      </c>
      <c r="GA46" s="156"/>
      <c r="GB46" s="157" t="s">
        <v>62</v>
      </c>
      <c r="GC46" s="157">
        <v>447</v>
      </c>
      <c r="GD46" s="157">
        <v>443</v>
      </c>
      <c r="GE46" s="157">
        <v>4</v>
      </c>
      <c r="GF46" s="157">
        <v>0</v>
      </c>
      <c r="GG46" s="158">
        <f t="shared" si="19"/>
        <v>0.99105145413870244</v>
      </c>
      <c r="GH46" s="162">
        <f t="shared" si="20"/>
        <v>0</v>
      </c>
      <c r="GI46" s="156"/>
      <c r="GJ46" s="157" t="s">
        <v>62</v>
      </c>
      <c r="GK46" s="157">
        <v>447</v>
      </c>
      <c r="GL46" s="157">
        <v>443</v>
      </c>
      <c r="GM46" s="157">
        <v>4</v>
      </c>
      <c r="GN46" s="157">
        <v>0</v>
      </c>
      <c r="GO46" s="158">
        <f t="shared" si="21"/>
        <v>0.99105145413870244</v>
      </c>
      <c r="GP46" s="162">
        <f t="shared" si="22"/>
        <v>0</v>
      </c>
      <c r="GQ46" s="156"/>
      <c r="GR46" s="157" t="s">
        <v>62</v>
      </c>
      <c r="GS46" s="157">
        <v>447</v>
      </c>
      <c r="GT46" s="157">
        <v>443</v>
      </c>
      <c r="GU46" s="157">
        <v>4</v>
      </c>
      <c r="GV46" s="157">
        <v>0</v>
      </c>
      <c r="GW46" s="158">
        <f t="shared" si="23"/>
        <v>0.99105145413870244</v>
      </c>
      <c r="GX46" s="162">
        <f t="shared" si="24"/>
        <v>0</v>
      </c>
      <c r="GY46" s="156"/>
      <c r="GZ46" s="157" t="s">
        <v>62</v>
      </c>
      <c r="HA46" s="157">
        <v>447</v>
      </c>
      <c r="HB46" s="157">
        <v>443</v>
      </c>
      <c r="HC46" s="157">
        <v>4</v>
      </c>
      <c r="HD46" s="157">
        <v>0</v>
      </c>
      <c r="HE46" s="158">
        <f t="shared" si="25"/>
        <v>0.99105145413870244</v>
      </c>
      <c r="HF46" s="162">
        <f t="shared" si="26"/>
        <v>0</v>
      </c>
      <c r="HH46" s="157" t="s">
        <v>62</v>
      </c>
      <c r="HI46" s="157">
        <v>447</v>
      </c>
      <c r="HJ46" s="157">
        <v>443</v>
      </c>
      <c r="HK46" s="157">
        <v>4</v>
      </c>
      <c r="HL46" s="157">
        <v>0</v>
      </c>
      <c r="HM46" s="158">
        <f t="shared" si="27"/>
        <v>0.99105145413870244</v>
      </c>
      <c r="HN46" s="162">
        <f t="shared" si="28"/>
        <v>0</v>
      </c>
      <c r="HP46" s="157" t="s">
        <v>62</v>
      </c>
      <c r="HQ46" s="157">
        <v>447</v>
      </c>
      <c r="HR46" s="157">
        <v>443</v>
      </c>
      <c r="HS46" s="157">
        <v>4</v>
      </c>
      <c r="HT46" s="157">
        <v>0</v>
      </c>
      <c r="HU46" s="158">
        <f t="shared" si="29"/>
        <v>0.99105145413870244</v>
      </c>
      <c r="HV46" s="162">
        <f t="shared" si="30"/>
        <v>0</v>
      </c>
      <c r="HX46" s="157" t="s">
        <v>62</v>
      </c>
      <c r="HY46" s="157">
        <v>447</v>
      </c>
      <c r="HZ46" s="157">
        <v>443</v>
      </c>
      <c r="IA46" s="157">
        <v>4</v>
      </c>
      <c r="IB46" s="157">
        <v>0</v>
      </c>
      <c r="IC46" s="158">
        <f t="shared" si="31"/>
        <v>0.99105145413870244</v>
      </c>
      <c r="ID46" s="162">
        <f t="shared" si="32"/>
        <v>0</v>
      </c>
      <c r="IF46" s="157" t="s">
        <v>62</v>
      </c>
      <c r="IG46" s="157">
        <v>447</v>
      </c>
      <c r="IH46" s="157">
        <v>443</v>
      </c>
      <c r="II46" s="157">
        <v>4</v>
      </c>
      <c r="IJ46" s="157">
        <v>0</v>
      </c>
      <c r="IK46" s="158">
        <f t="shared" si="33"/>
        <v>0.99105145413870244</v>
      </c>
      <c r="IL46" s="162">
        <f t="shared" si="34"/>
        <v>0</v>
      </c>
      <c r="IN46" s="157" t="s">
        <v>62</v>
      </c>
      <c r="IO46" s="157">
        <v>447</v>
      </c>
      <c r="IP46" s="157">
        <v>443</v>
      </c>
      <c r="IQ46" s="157">
        <v>4</v>
      </c>
      <c r="IR46" s="157">
        <v>0</v>
      </c>
      <c r="IS46" s="158">
        <f t="shared" si="35"/>
        <v>0.99105145413870244</v>
      </c>
      <c r="IT46" s="162">
        <f t="shared" si="36"/>
        <v>0</v>
      </c>
      <c r="IV46" s="157" t="s">
        <v>62</v>
      </c>
      <c r="IW46" s="157">
        <v>447</v>
      </c>
      <c r="IX46" s="157">
        <v>443</v>
      </c>
      <c r="IY46" s="157">
        <v>4</v>
      </c>
      <c r="IZ46" s="157">
        <v>0</v>
      </c>
      <c r="JA46" s="158">
        <f t="shared" si="37"/>
        <v>0.99105145413870244</v>
      </c>
      <c r="JB46" s="162">
        <f t="shared" si="38"/>
        <v>0</v>
      </c>
      <c r="JD46" s="157" t="s">
        <v>62</v>
      </c>
      <c r="JE46" s="157">
        <v>447</v>
      </c>
      <c r="JF46" s="157">
        <v>443</v>
      </c>
      <c r="JG46" s="157">
        <v>4</v>
      </c>
      <c r="JH46" s="157">
        <v>0</v>
      </c>
      <c r="JI46" s="158">
        <f t="shared" si="39"/>
        <v>0.99105145413870244</v>
      </c>
      <c r="JJ46" s="162">
        <f t="shared" si="40"/>
        <v>0</v>
      </c>
      <c r="JL46" s="157" t="s">
        <v>62</v>
      </c>
      <c r="JM46" s="157">
        <v>447</v>
      </c>
      <c r="JN46" s="157">
        <v>443</v>
      </c>
      <c r="JO46" s="157">
        <v>4</v>
      </c>
      <c r="JP46" s="157">
        <v>0</v>
      </c>
      <c r="JQ46" s="158">
        <f t="shared" si="41"/>
        <v>0.99105145413870244</v>
      </c>
      <c r="JR46" s="162">
        <f t="shared" si="42"/>
        <v>0</v>
      </c>
      <c r="JT46" s="157" t="s">
        <v>62</v>
      </c>
      <c r="JU46" s="157">
        <v>447</v>
      </c>
      <c r="JV46" s="157">
        <v>443</v>
      </c>
      <c r="JW46" s="157">
        <v>4</v>
      </c>
      <c r="JX46" s="157">
        <v>0</v>
      </c>
      <c r="JY46" s="158">
        <f t="shared" si="43"/>
        <v>0.99105145413870244</v>
      </c>
      <c r="JZ46" s="162">
        <f t="shared" si="44"/>
        <v>0</v>
      </c>
      <c r="KB46" s="157" t="s">
        <v>62</v>
      </c>
      <c r="KC46" s="157">
        <v>447</v>
      </c>
      <c r="KD46" s="157">
        <v>443</v>
      </c>
      <c r="KE46" s="157">
        <v>4</v>
      </c>
      <c r="KF46" s="157">
        <v>0</v>
      </c>
      <c r="KG46" s="158">
        <f t="shared" si="45"/>
        <v>0.99105145413870244</v>
      </c>
      <c r="KH46" s="162">
        <f t="shared" si="46"/>
        <v>0</v>
      </c>
      <c r="KJ46" s="157" t="s">
        <v>62</v>
      </c>
      <c r="KK46" s="157">
        <v>447</v>
      </c>
      <c r="KL46" s="157">
        <v>443</v>
      </c>
      <c r="KM46" s="157">
        <v>4</v>
      </c>
      <c r="KN46" s="157">
        <v>0</v>
      </c>
      <c r="KO46" s="158">
        <f t="shared" si="47"/>
        <v>0.99105145413870244</v>
      </c>
      <c r="KP46" s="162">
        <f t="shared" si="48"/>
        <v>0</v>
      </c>
      <c r="KR46" s="157" t="s">
        <v>62</v>
      </c>
      <c r="KS46" s="157">
        <v>447</v>
      </c>
      <c r="KT46" s="157">
        <v>443</v>
      </c>
      <c r="KU46" s="157">
        <v>4</v>
      </c>
      <c r="KV46" s="157">
        <v>0</v>
      </c>
      <c r="KW46" s="158">
        <f t="shared" si="49"/>
        <v>0.99105145413870244</v>
      </c>
      <c r="KX46" s="162">
        <f t="shared" si="50"/>
        <v>0</v>
      </c>
      <c r="KZ46" s="157" t="s">
        <v>62</v>
      </c>
      <c r="LA46" s="157">
        <v>447</v>
      </c>
      <c r="LB46" s="157">
        <v>443</v>
      </c>
      <c r="LC46" s="157">
        <v>4</v>
      </c>
      <c r="LD46" s="157">
        <v>0</v>
      </c>
      <c r="LE46" s="158">
        <f t="shared" si="51"/>
        <v>0.99105145413870244</v>
      </c>
      <c r="LF46" s="162">
        <f t="shared" si="52"/>
        <v>0</v>
      </c>
      <c r="LH46" s="157" t="s">
        <v>62</v>
      </c>
      <c r="LI46" s="157">
        <v>447</v>
      </c>
      <c r="LJ46" s="157">
        <v>443</v>
      </c>
      <c r="LK46" s="157">
        <v>4</v>
      </c>
      <c r="LL46" s="157">
        <v>0</v>
      </c>
      <c r="LM46" s="158">
        <f t="shared" si="53"/>
        <v>0.99105145413870244</v>
      </c>
      <c r="LN46" s="162">
        <f t="shared" si="54"/>
        <v>0</v>
      </c>
      <c r="LP46" s="157" t="s">
        <v>62</v>
      </c>
      <c r="LQ46" s="157">
        <v>447</v>
      </c>
      <c r="LR46" s="157">
        <v>443</v>
      </c>
      <c r="LS46" s="157">
        <v>4</v>
      </c>
      <c r="LT46" s="157">
        <v>0</v>
      </c>
      <c r="LU46" s="158">
        <f t="shared" si="55"/>
        <v>0.99105145413870244</v>
      </c>
      <c r="LV46" s="162">
        <f t="shared" si="56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57"/>
        <v>0.99105145413870244</v>
      </c>
      <c r="MD46" s="162">
        <f t="shared" si="58"/>
        <v>0</v>
      </c>
      <c r="MN46" s="157" t="s">
        <v>62</v>
      </c>
      <c r="MO46" s="157">
        <v>447</v>
      </c>
      <c r="MP46" s="157">
        <v>443</v>
      </c>
      <c r="MQ46" s="157">
        <v>4</v>
      </c>
      <c r="MR46" s="157">
        <v>0</v>
      </c>
      <c r="MS46" s="158">
        <f t="shared" si="59"/>
        <v>0.99105145413870244</v>
      </c>
      <c r="MT46" s="162">
        <f t="shared" si="60"/>
        <v>0</v>
      </c>
      <c r="MV46" s="157" t="s">
        <v>62</v>
      </c>
      <c r="MW46" s="157">
        <v>447</v>
      </c>
      <c r="MX46" s="157">
        <v>443</v>
      </c>
      <c r="MY46" s="157">
        <v>4</v>
      </c>
      <c r="MZ46" s="157">
        <v>0</v>
      </c>
      <c r="NA46" s="158">
        <f t="shared" si="61"/>
        <v>0.99105145413870244</v>
      </c>
      <c r="NB46" s="162">
        <f t="shared" si="62"/>
        <v>0</v>
      </c>
      <c r="ND46" s="157" t="s">
        <v>62</v>
      </c>
      <c r="NE46" s="157">
        <v>447</v>
      </c>
      <c r="NF46" s="157">
        <v>0</v>
      </c>
      <c r="NG46" s="157">
        <v>0</v>
      </c>
      <c r="NH46" s="157">
        <v>447</v>
      </c>
      <c r="NI46" s="158">
        <v>0</v>
      </c>
      <c r="NJ46" s="162"/>
    </row>
    <row r="47" spans="1:374">
      <c r="A47" s="2" t="s">
        <v>63</v>
      </c>
      <c r="B47" s="2">
        <v>43</v>
      </c>
      <c r="C47" s="2">
        <v>43</v>
      </c>
      <c r="D47" s="2">
        <v>0</v>
      </c>
      <c r="E47" s="2">
        <v>0</v>
      </c>
      <c r="F47" s="4">
        <f t="shared" si="66"/>
        <v>1</v>
      </c>
      <c r="H47" s="2" t="s">
        <v>63</v>
      </c>
      <c r="I47" s="2">
        <v>43</v>
      </c>
      <c r="J47" s="2">
        <v>43</v>
      </c>
      <c r="K47" s="2">
        <v>0</v>
      </c>
      <c r="L47" s="2">
        <v>0</v>
      </c>
      <c r="M47" s="4">
        <f t="shared" si="63"/>
        <v>1</v>
      </c>
      <c r="N47" s="108">
        <f t="shared" si="0"/>
        <v>0</v>
      </c>
      <c r="P47" s="2" t="s">
        <v>63</v>
      </c>
      <c r="Q47" s="2">
        <v>43</v>
      </c>
      <c r="R47" s="2">
        <v>43</v>
      </c>
      <c r="S47" s="2">
        <v>0</v>
      </c>
      <c r="T47" s="2">
        <v>0</v>
      </c>
      <c r="U47" s="4">
        <v>1</v>
      </c>
      <c r="V47" s="108">
        <f t="shared" si="1"/>
        <v>0</v>
      </c>
      <c r="X47" s="2" t="s">
        <v>63</v>
      </c>
      <c r="Y47" s="2">
        <v>43</v>
      </c>
      <c r="Z47" s="2">
        <v>43</v>
      </c>
      <c r="AA47" s="2">
        <v>0</v>
      </c>
      <c r="AB47" s="2">
        <v>0</v>
      </c>
      <c r="AC47" s="4">
        <v>1</v>
      </c>
      <c r="AD47" s="108">
        <f t="shared" si="2"/>
        <v>0</v>
      </c>
      <c r="AF47" s="2" t="s">
        <v>63</v>
      </c>
      <c r="AG47" s="2">
        <v>43</v>
      </c>
      <c r="AH47" s="2">
        <v>43</v>
      </c>
      <c r="AI47" s="2">
        <v>0</v>
      </c>
      <c r="AJ47" s="2">
        <v>0</v>
      </c>
      <c r="AK47" s="4">
        <v>1</v>
      </c>
      <c r="AL47" s="108">
        <f t="shared" si="3"/>
        <v>0</v>
      </c>
      <c r="AN47" s="2" t="s">
        <v>63</v>
      </c>
      <c r="AO47" s="2">
        <v>43</v>
      </c>
      <c r="AP47" s="2">
        <v>43</v>
      </c>
      <c r="AQ47" s="2">
        <v>0</v>
      </c>
      <c r="AR47" s="2">
        <v>0</v>
      </c>
      <c r="AS47" s="4">
        <v>1</v>
      </c>
      <c r="AT47" s="108">
        <f t="shared" si="4"/>
        <v>0</v>
      </c>
      <c r="AV47" s="2" t="s">
        <v>63</v>
      </c>
      <c r="AW47" s="2">
        <v>43</v>
      </c>
      <c r="AX47" s="2">
        <v>43</v>
      </c>
      <c r="AY47" s="2">
        <v>0</v>
      </c>
      <c r="AZ47" s="2">
        <v>0</v>
      </c>
      <c r="BA47" s="4">
        <v>1</v>
      </c>
      <c r="BB47" s="108">
        <f t="shared" si="5"/>
        <v>0</v>
      </c>
      <c r="BD47" s="2" t="s">
        <v>63</v>
      </c>
      <c r="BE47" s="2">
        <v>43</v>
      </c>
      <c r="BF47" s="2">
        <v>43</v>
      </c>
      <c r="BG47" s="2">
        <v>0</v>
      </c>
      <c r="BH47" s="2">
        <v>0</v>
      </c>
      <c r="BI47" s="4">
        <v>1</v>
      </c>
      <c r="BJ47" s="108">
        <f t="shared" si="6"/>
        <v>0</v>
      </c>
      <c r="BL47" s="2" t="s">
        <v>63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7"/>
        <v>1</v>
      </c>
      <c r="BR47" s="108">
        <f t="shared" si="8"/>
        <v>0</v>
      </c>
      <c r="BT47" s="157" t="s">
        <v>63</v>
      </c>
      <c r="BU47" s="157">
        <v>43</v>
      </c>
      <c r="BV47" s="157">
        <v>43</v>
      </c>
      <c r="BW47" s="157">
        <v>0</v>
      </c>
      <c r="BX47" s="157">
        <v>0</v>
      </c>
      <c r="BY47" s="158">
        <v>1</v>
      </c>
      <c r="BZ47" s="158">
        <v>0</v>
      </c>
      <c r="CA47" s="156"/>
      <c r="CB47" s="156" t="s">
        <v>63</v>
      </c>
      <c r="CC47" s="156">
        <v>43</v>
      </c>
      <c r="CD47" s="156">
        <v>43</v>
      </c>
      <c r="CE47" s="156">
        <v>0</v>
      </c>
      <c r="CF47" s="156">
        <v>0</v>
      </c>
      <c r="CG47" s="162">
        <v>1</v>
      </c>
      <c r="CH47" s="158">
        <v>0</v>
      </c>
      <c r="CI47" s="157"/>
      <c r="CJ47" s="156" t="s">
        <v>63</v>
      </c>
      <c r="CK47" s="156">
        <v>43</v>
      </c>
      <c r="CL47" s="156">
        <v>43</v>
      </c>
      <c r="CM47" s="156">
        <v>0</v>
      </c>
      <c r="CN47" s="156">
        <v>0</v>
      </c>
      <c r="CO47" s="162">
        <v>1</v>
      </c>
      <c r="CP47" s="162">
        <f t="shared" si="9"/>
        <v>0</v>
      </c>
      <c r="CQ47" s="156"/>
      <c r="CR47" s="156" t="s">
        <v>63</v>
      </c>
      <c r="CS47" s="156">
        <v>43</v>
      </c>
      <c r="CT47" s="156">
        <v>43</v>
      </c>
      <c r="CU47" s="156">
        <v>0</v>
      </c>
      <c r="CV47" s="156">
        <v>0</v>
      </c>
      <c r="CW47" s="162">
        <v>1</v>
      </c>
      <c r="CX47" s="158">
        <f t="shared" si="10"/>
        <v>0</v>
      </c>
      <c r="CY47" s="157"/>
      <c r="CZ47" s="156" t="s">
        <v>63</v>
      </c>
      <c r="DA47" s="156">
        <v>43</v>
      </c>
      <c r="DB47" s="156">
        <v>43</v>
      </c>
      <c r="DC47" s="156">
        <v>0</v>
      </c>
      <c r="DD47" s="156">
        <v>0</v>
      </c>
      <c r="DE47" s="162">
        <v>1</v>
      </c>
      <c r="DF47" s="158">
        <f t="shared" si="11"/>
        <v>0</v>
      </c>
      <c r="DG47" s="157"/>
      <c r="DH47" s="156" t="s">
        <v>63</v>
      </c>
      <c r="DI47" s="156">
        <v>43</v>
      </c>
      <c r="DJ47" s="156">
        <v>43</v>
      </c>
      <c r="DK47" s="156">
        <v>0</v>
      </c>
      <c r="DL47" s="156">
        <v>0</v>
      </c>
      <c r="DM47" s="162">
        <v>1</v>
      </c>
      <c r="DN47" s="158">
        <f t="shared" si="12"/>
        <v>0</v>
      </c>
      <c r="DO47" s="157"/>
      <c r="DP47" s="156" t="s">
        <v>63</v>
      </c>
      <c r="DQ47" s="156">
        <v>43</v>
      </c>
      <c r="DR47" s="156">
        <v>43</v>
      </c>
      <c r="DS47" s="156">
        <v>0</v>
      </c>
      <c r="DT47" s="156">
        <v>0</v>
      </c>
      <c r="DU47" s="162">
        <v>1</v>
      </c>
      <c r="DV47" s="162">
        <f t="shared" si="13"/>
        <v>0</v>
      </c>
      <c r="DW47" s="156"/>
      <c r="DX47" s="156" t="s">
        <v>63</v>
      </c>
      <c r="DY47" s="156">
        <v>43</v>
      </c>
      <c r="DZ47" s="156">
        <v>43</v>
      </c>
      <c r="EA47" s="156">
        <v>0</v>
      </c>
      <c r="EB47" s="156">
        <v>0</v>
      </c>
      <c r="EC47" s="162">
        <v>1</v>
      </c>
      <c r="ED47" s="162">
        <f t="shared" si="14"/>
        <v>0</v>
      </c>
      <c r="EE47" s="156"/>
      <c r="EF47" s="156" t="s">
        <v>63</v>
      </c>
      <c r="EG47" s="156">
        <v>43</v>
      </c>
      <c r="EH47" s="156">
        <v>43</v>
      </c>
      <c r="EI47" s="156">
        <v>0</v>
      </c>
      <c r="EJ47" s="156">
        <v>0</v>
      </c>
      <c r="EK47" s="162">
        <v>1</v>
      </c>
      <c r="EL47" s="162">
        <f t="shared" si="15"/>
        <v>0</v>
      </c>
      <c r="EM47" s="156"/>
      <c r="EN47" s="156" t="s">
        <v>63</v>
      </c>
      <c r="EO47" s="156">
        <v>43</v>
      </c>
      <c r="EP47" s="156">
        <v>43</v>
      </c>
      <c r="EQ47" s="156">
        <v>0</v>
      </c>
      <c r="ER47" s="156">
        <v>0</v>
      </c>
      <c r="ES47" s="162">
        <v>1</v>
      </c>
      <c r="ET47" s="162">
        <f t="shared" si="16"/>
        <v>0</v>
      </c>
      <c r="EU47" s="156"/>
      <c r="EV47" s="156"/>
      <c r="EW47" s="156"/>
      <c r="EX47" s="156"/>
      <c r="EY47" s="156"/>
      <c r="EZ47" s="156"/>
      <c r="FA47" s="156"/>
      <c r="FB47" s="156"/>
      <c r="FC47" s="162"/>
      <c r="FD47" s="156"/>
      <c r="FE47" s="156"/>
      <c r="FF47" s="156"/>
      <c r="FG47" s="156"/>
      <c r="FH47" s="156"/>
      <c r="FI47" s="156"/>
      <c r="FJ47" s="162"/>
      <c r="FK47" s="156"/>
      <c r="FL47" s="156"/>
      <c r="FM47" s="156"/>
      <c r="FN47" s="156"/>
      <c r="FO47" s="156"/>
      <c r="FP47" s="156"/>
      <c r="FQ47" s="156"/>
      <c r="FR47" s="156"/>
      <c r="FS47" s="156"/>
      <c r="FT47" s="157" t="s">
        <v>63</v>
      </c>
      <c r="FU47" s="157">
        <v>43</v>
      </c>
      <c r="FV47" s="157">
        <v>43</v>
      </c>
      <c r="FW47" s="157">
        <v>0</v>
      </c>
      <c r="FX47" s="157">
        <v>0</v>
      </c>
      <c r="FY47" s="158">
        <f t="shared" si="17"/>
        <v>1</v>
      </c>
      <c r="FZ47" s="162">
        <f t="shared" si="18"/>
        <v>0</v>
      </c>
      <c r="GA47" s="156"/>
      <c r="GB47" s="157" t="s">
        <v>63</v>
      </c>
      <c r="GC47" s="157">
        <v>43</v>
      </c>
      <c r="GD47" s="157">
        <v>43</v>
      </c>
      <c r="GE47" s="157">
        <v>0</v>
      </c>
      <c r="GF47" s="157">
        <v>0</v>
      </c>
      <c r="GG47" s="158">
        <f t="shared" si="19"/>
        <v>1</v>
      </c>
      <c r="GH47" s="162">
        <f t="shared" si="20"/>
        <v>0</v>
      </c>
      <c r="GI47" s="156"/>
      <c r="GJ47" s="157" t="s">
        <v>63</v>
      </c>
      <c r="GK47" s="157">
        <v>43</v>
      </c>
      <c r="GL47" s="157">
        <v>43</v>
      </c>
      <c r="GM47" s="157">
        <v>0</v>
      </c>
      <c r="GN47" s="157">
        <v>0</v>
      </c>
      <c r="GO47" s="158">
        <f t="shared" si="21"/>
        <v>1</v>
      </c>
      <c r="GP47" s="162">
        <f t="shared" si="22"/>
        <v>0</v>
      </c>
      <c r="GQ47" s="156"/>
      <c r="GR47" s="157" t="s">
        <v>63</v>
      </c>
      <c r="GS47" s="157">
        <v>43</v>
      </c>
      <c r="GT47" s="157">
        <v>43</v>
      </c>
      <c r="GU47" s="157">
        <v>0</v>
      </c>
      <c r="GV47" s="157">
        <v>0</v>
      </c>
      <c r="GW47" s="158">
        <f t="shared" si="23"/>
        <v>1</v>
      </c>
      <c r="GX47" s="162">
        <f t="shared" si="24"/>
        <v>0</v>
      </c>
      <c r="GY47" s="156"/>
      <c r="GZ47" s="157" t="s">
        <v>63</v>
      </c>
      <c r="HA47" s="157">
        <v>43</v>
      </c>
      <c r="HB47" s="157">
        <v>43</v>
      </c>
      <c r="HC47" s="157">
        <v>0</v>
      </c>
      <c r="HD47" s="157">
        <v>0</v>
      </c>
      <c r="HE47" s="158">
        <f t="shared" si="25"/>
        <v>1</v>
      </c>
      <c r="HF47" s="162">
        <f t="shared" si="26"/>
        <v>0</v>
      </c>
      <c r="HH47" s="157" t="s">
        <v>63</v>
      </c>
      <c r="HI47" s="157">
        <v>43</v>
      </c>
      <c r="HJ47" s="157">
        <v>43</v>
      </c>
      <c r="HK47" s="157">
        <v>0</v>
      </c>
      <c r="HL47" s="157">
        <v>0</v>
      </c>
      <c r="HM47" s="158">
        <f t="shared" si="27"/>
        <v>1</v>
      </c>
      <c r="HN47" s="162">
        <f t="shared" si="28"/>
        <v>0</v>
      </c>
      <c r="HP47" s="157" t="s">
        <v>63</v>
      </c>
      <c r="HQ47" s="157">
        <v>43</v>
      </c>
      <c r="HR47" s="157">
        <v>43</v>
      </c>
      <c r="HS47" s="157">
        <v>0</v>
      </c>
      <c r="HT47" s="157">
        <v>0</v>
      </c>
      <c r="HU47" s="158">
        <f t="shared" si="29"/>
        <v>1</v>
      </c>
      <c r="HV47" s="162">
        <f t="shared" si="30"/>
        <v>0</v>
      </c>
      <c r="HX47" s="157" t="s">
        <v>63</v>
      </c>
      <c r="HY47" s="157">
        <v>43</v>
      </c>
      <c r="HZ47" s="157">
        <v>43</v>
      </c>
      <c r="IA47" s="157">
        <v>0</v>
      </c>
      <c r="IB47" s="157">
        <v>0</v>
      </c>
      <c r="IC47" s="158">
        <f t="shared" si="31"/>
        <v>1</v>
      </c>
      <c r="ID47" s="162">
        <f t="shared" si="32"/>
        <v>0</v>
      </c>
      <c r="IF47" s="157" t="s">
        <v>63</v>
      </c>
      <c r="IG47" s="157">
        <v>43</v>
      </c>
      <c r="IH47" s="157">
        <v>43</v>
      </c>
      <c r="II47" s="157">
        <v>0</v>
      </c>
      <c r="IJ47" s="157">
        <v>0</v>
      </c>
      <c r="IK47" s="158">
        <f t="shared" si="33"/>
        <v>1</v>
      </c>
      <c r="IL47" s="162">
        <f t="shared" si="34"/>
        <v>0</v>
      </c>
      <c r="IN47" s="157" t="s">
        <v>63</v>
      </c>
      <c r="IO47" s="157">
        <v>43</v>
      </c>
      <c r="IP47" s="157">
        <v>43</v>
      </c>
      <c r="IQ47" s="157">
        <v>0</v>
      </c>
      <c r="IR47" s="157">
        <v>0</v>
      </c>
      <c r="IS47" s="158">
        <f t="shared" si="35"/>
        <v>1</v>
      </c>
      <c r="IT47" s="162">
        <f t="shared" si="36"/>
        <v>0</v>
      </c>
      <c r="IV47" s="157" t="s">
        <v>63</v>
      </c>
      <c r="IW47" s="157">
        <v>43</v>
      </c>
      <c r="IX47" s="157">
        <v>43</v>
      </c>
      <c r="IY47" s="157">
        <v>0</v>
      </c>
      <c r="IZ47" s="157">
        <v>0</v>
      </c>
      <c r="JA47" s="158">
        <f t="shared" si="37"/>
        <v>1</v>
      </c>
      <c r="JB47" s="162">
        <f t="shared" si="38"/>
        <v>0</v>
      </c>
      <c r="JD47" s="157" t="s">
        <v>63</v>
      </c>
      <c r="JE47" s="157">
        <v>43</v>
      </c>
      <c r="JF47" s="157">
        <v>43</v>
      </c>
      <c r="JG47" s="157">
        <v>0</v>
      </c>
      <c r="JH47" s="157">
        <v>0</v>
      </c>
      <c r="JI47" s="158">
        <f t="shared" si="39"/>
        <v>1</v>
      </c>
      <c r="JJ47" s="162">
        <f t="shared" si="40"/>
        <v>0</v>
      </c>
      <c r="JL47" s="157" t="s">
        <v>63</v>
      </c>
      <c r="JM47" s="157">
        <v>43</v>
      </c>
      <c r="JN47" s="157">
        <v>43</v>
      </c>
      <c r="JO47" s="157">
        <v>0</v>
      </c>
      <c r="JP47" s="157">
        <v>0</v>
      </c>
      <c r="JQ47" s="158">
        <f t="shared" si="41"/>
        <v>1</v>
      </c>
      <c r="JR47" s="162">
        <f t="shared" si="42"/>
        <v>0</v>
      </c>
      <c r="JT47" s="157" t="s">
        <v>63</v>
      </c>
      <c r="JU47" s="157">
        <v>43</v>
      </c>
      <c r="JV47" s="157">
        <v>43</v>
      </c>
      <c r="JW47" s="157">
        <v>0</v>
      </c>
      <c r="JX47" s="157">
        <v>0</v>
      </c>
      <c r="JY47" s="158">
        <f t="shared" si="43"/>
        <v>1</v>
      </c>
      <c r="JZ47" s="162">
        <f t="shared" si="44"/>
        <v>0</v>
      </c>
      <c r="KB47" s="157" t="s">
        <v>63</v>
      </c>
      <c r="KC47" s="157">
        <v>43</v>
      </c>
      <c r="KD47" s="157">
        <v>43</v>
      </c>
      <c r="KE47" s="157">
        <v>0</v>
      </c>
      <c r="KF47" s="157">
        <v>0</v>
      </c>
      <c r="KG47" s="158">
        <f t="shared" si="45"/>
        <v>1</v>
      </c>
      <c r="KH47" s="162">
        <f t="shared" si="46"/>
        <v>0</v>
      </c>
      <c r="KJ47" s="157" t="s">
        <v>63</v>
      </c>
      <c r="KK47" s="157">
        <v>43</v>
      </c>
      <c r="KL47" s="157">
        <v>43</v>
      </c>
      <c r="KM47" s="157">
        <v>0</v>
      </c>
      <c r="KN47" s="157">
        <v>0</v>
      </c>
      <c r="KO47" s="158">
        <f t="shared" si="47"/>
        <v>1</v>
      </c>
      <c r="KP47" s="162">
        <f t="shared" si="48"/>
        <v>0</v>
      </c>
      <c r="KR47" s="157" t="s">
        <v>63</v>
      </c>
      <c r="KS47" s="157">
        <v>43</v>
      </c>
      <c r="KT47" s="157">
        <v>43</v>
      </c>
      <c r="KU47" s="157">
        <v>0</v>
      </c>
      <c r="KV47" s="157">
        <v>0</v>
      </c>
      <c r="KW47" s="158">
        <f t="shared" si="49"/>
        <v>1</v>
      </c>
      <c r="KX47" s="162">
        <f t="shared" si="50"/>
        <v>0</v>
      </c>
      <c r="KZ47" s="157" t="s">
        <v>63</v>
      </c>
      <c r="LA47" s="157">
        <v>43</v>
      </c>
      <c r="LB47" s="157">
        <v>43</v>
      </c>
      <c r="LC47" s="157">
        <v>0</v>
      </c>
      <c r="LD47" s="157">
        <v>0</v>
      </c>
      <c r="LE47" s="158">
        <f t="shared" si="51"/>
        <v>1</v>
      </c>
      <c r="LF47" s="162">
        <f t="shared" si="52"/>
        <v>0</v>
      </c>
      <c r="LH47" s="157" t="s">
        <v>63</v>
      </c>
      <c r="LI47" s="157">
        <v>43</v>
      </c>
      <c r="LJ47" s="157">
        <v>43</v>
      </c>
      <c r="LK47" s="157">
        <v>0</v>
      </c>
      <c r="LL47" s="157">
        <v>0</v>
      </c>
      <c r="LM47" s="158">
        <f t="shared" si="53"/>
        <v>1</v>
      </c>
      <c r="LN47" s="162">
        <f t="shared" si="54"/>
        <v>0</v>
      </c>
      <c r="LP47" s="157" t="s">
        <v>63</v>
      </c>
      <c r="LQ47" s="157">
        <v>43</v>
      </c>
      <c r="LR47" s="157">
        <v>43</v>
      </c>
      <c r="LS47" s="157">
        <v>0</v>
      </c>
      <c r="LT47" s="157">
        <v>0</v>
      </c>
      <c r="LU47" s="158">
        <f t="shared" si="55"/>
        <v>1</v>
      </c>
      <c r="LV47" s="162">
        <f t="shared" si="56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57"/>
        <v>1</v>
      </c>
      <c r="MD47" s="162">
        <f t="shared" si="58"/>
        <v>0</v>
      </c>
      <c r="MN47" s="157" t="s">
        <v>63</v>
      </c>
      <c r="MO47" s="157">
        <v>43</v>
      </c>
      <c r="MP47" s="157">
        <v>43</v>
      </c>
      <c r="MQ47" s="157">
        <v>0</v>
      </c>
      <c r="MR47" s="157">
        <v>0</v>
      </c>
      <c r="MS47" s="158">
        <f t="shared" si="59"/>
        <v>1</v>
      </c>
      <c r="MT47" s="162">
        <f t="shared" si="60"/>
        <v>0</v>
      </c>
      <c r="MV47" s="157" t="s">
        <v>63</v>
      </c>
      <c r="MW47" s="157">
        <v>43</v>
      </c>
      <c r="MX47" s="157">
        <v>43</v>
      </c>
      <c r="MY47" s="157">
        <v>0</v>
      </c>
      <c r="MZ47" s="157">
        <v>0</v>
      </c>
      <c r="NA47" s="158">
        <f t="shared" si="61"/>
        <v>1</v>
      </c>
      <c r="NB47" s="162">
        <f t="shared" si="62"/>
        <v>0</v>
      </c>
      <c r="ND47" s="157" t="s">
        <v>63</v>
      </c>
      <c r="NE47" s="157">
        <v>43</v>
      </c>
      <c r="NF47" s="157">
        <v>0</v>
      </c>
      <c r="NG47" s="157">
        <v>0</v>
      </c>
      <c r="NH47" s="157">
        <v>43</v>
      </c>
      <c r="NI47" s="158">
        <v>0</v>
      </c>
      <c r="NJ47" s="162"/>
    </row>
    <row r="48" spans="1:374">
      <c r="A48" s="2" t="s">
        <v>64</v>
      </c>
      <c r="B48" s="2">
        <v>10</v>
      </c>
      <c r="C48" s="2">
        <v>10</v>
      </c>
      <c r="D48" s="2">
        <v>0</v>
      </c>
      <c r="E48" s="2">
        <v>0</v>
      </c>
      <c r="F48" s="4">
        <f t="shared" si="66"/>
        <v>1</v>
      </c>
      <c r="H48" s="2" t="s">
        <v>64</v>
      </c>
      <c r="I48" s="2">
        <v>10</v>
      </c>
      <c r="J48" s="2">
        <v>10</v>
      </c>
      <c r="K48" s="2">
        <v>0</v>
      </c>
      <c r="L48" s="2">
        <v>0</v>
      </c>
      <c r="M48" s="4">
        <f t="shared" si="63"/>
        <v>1</v>
      </c>
      <c r="N48" s="108">
        <f t="shared" si="0"/>
        <v>0</v>
      </c>
      <c r="P48" s="2" t="s">
        <v>64</v>
      </c>
      <c r="Q48" s="2">
        <v>10</v>
      </c>
      <c r="R48" s="2">
        <v>10</v>
      </c>
      <c r="S48" s="2">
        <v>0</v>
      </c>
      <c r="T48" s="2">
        <v>0</v>
      </c>
      <c r="U48" s="4">
        <v>1</v>
      </c>
      <c r="V48" s="108">
        <f t="shared" si="1"/>
        <v>0</v>
      </c>
      <c r="X48" s="2" t="s">
        <v>64</v>
      </c>
      <c r="Y48" s="2">
        <v>10</v>
      </c>
      <c r="Z48" s="2">
        <v>10</v>
      </c>
      <c r="AA48" s="2">
        <v>0</v>
      </c>
      <c r="AB48" s="2">
        <v>0</v>
      </c>
      <c r="AC48" s="4">
        <v>1</v>
      </c>
      <c r="AD48" s="108">
        <f t="shared" si="2"/>
        <v>0</v>
      </c>
      <c r="AF48" s="2" t="s">
        <v>64</v>
      </c>
      <c r="AG48" s="2">
        <v>10</v>
      </c>
      <c r="AH48" s="2">
        <v>10</v>
      </c>
      <c r="AI48" s="2">
        <v>0</v>
      </c>
      <c r="AJ48" s="2">
        <v>0</v>
      </c>
      <c r="AK48" s="4">
        <v>1</v>
      </c>
      <c r="AL48" s="108">
        <f t="shared" si="3"/>
        <v>0</v>
      </c>
      <c r="AN48" s="2" t="s">
        <v>64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108">
        <f t="shared" si="4"/>
        <v>0</v>
      </c>
      <c r="AV48" s="2" t="s">
        <v>64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108">
        <f t="shared" si="5"/>
        <v>0</v>
      </c>
      <c r="BD48" s="2" t="s">
        <v>64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108">
        <f t="shared" si="6"/>
        <v>0</v>
      </c>
      <c r="BL48" s="2" t="s">
        <v>64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7"/>
        <v>1</v>
      </c>
      <c r="BR48" s="108">
        <f t="shared" si="8"/>
        <v>0</v>
      </c>
      <c r="BT48" s="157" t="s">
        <v>64</v>
      </c>
      <c r="BU48" s="157">
        <v>10</v>
      </c>
      <c r="BV48" s="157">
        <v>10</v>
      </c>
      <c r="BW48" s="157">
        <v>0</v>
      </c>
      <c r="BX48" s="157">
        <v>0</v>
      </c>
      <c r="BY48" s="158">
        <v>1</v>
      </c>
      <c r="BZ48" s="158">
        <v>0</v>
      </c>
      <c r="CA48" s="156"/>
      <c r="CB48" s="156" t="s">
        <v>64</v>
      </c>
      <c r="CC48" s="156">
        <v>10</v>
      </c>
      <c r="CD48" s="156">
        <v>10</v>
      </c>
      <c r="CE48" s="156">
        <v>0</v>
      </c>
      <c r="CF48" s="156">
        <v>0</v>
      </c>
      <c r="CG48" s="162">
        <v>1</v>
      </c>
      <c r="CH48" s="158">
        <v>0</v>
      </c>
      <c r="CI48" s="157"/>
      <c r="CJ48" s="156" t="s">
        <v>64</v>
      </c>
      <c r="CK48" s="156">
        <v>10</v>
      </c>
      <c r="CL48" s="156">
        <v>10</v>
      </c>
      <c r="CM48" s="156">
        <v>0</v>
      </c>
      <c r="CN48" s="156">
        <v>0</v>
      </c>
      <c r="CO48" s="162">
        <v>1</v>
      </c>
      <c r="CP48" s="162">
        <f t="shared" si="9"/>
        <v>0</v>
      </c>
      <c r="CQ48" s="156"/>
      <c r="CR48" s="156" t="s">
        <v>64</v>
      </c>
      <c r="CS48" s="156">
        <v>10</v>
      </c>
      <c r="CT48" s="156">
        <v>10</v>
      </c>
      <c r="CU48" s="156">
        <v>0</v>
      </c>
      <c r="CV48" s="156">
        <v>0</v>
      </c>
      <c r="CW48" s="162">
        <v>1</v>
      </c>
      <c r="CX48" s="158">
        <f t="shared" si="10"/>
        <v>0</v>
      </c>
      <c r="CY48" s="157"/>
      <c r="CZ48" s="156" t="s">
        <v>64</v>
      </c>
      <c r="DA48" s="156">
        <v>10</v>
      </c>
      <c r="DB48" s="156">
        <v>10</v>
      </c>
      <c r="DC48" s="156">
        <v>0</v>
      </c>
      <c r="DD48" s="156">
        <v>0</v>
      </c>
      <c r="DE48" s="162">
        <v>1</v>
      </c>
      <c r="DF48" s="158">
        <f t="shared" si="11"/>
        <v>0</v>
      </c>
      <c r="DG48" s="157"/>
      <c r="DH48" s="156" t="s">
        <v>64</v>
      </c>
      <c r="DI48" s="156">
        <v>10</v>
      </c>
      <c r="DJ48" s="156">
        <v>10</v>
      </c>
      <c r="DK48" s="156">
        <v>0</v>
      </c>
      <c r="DL48" s="156">
        <v>0</v>
      </c>
      <c r="DM48" s="162">
        <v>1</v>
      </c>
      <c r="DN48" s="158">
        <f t="shared" si="12"/>
        <v>0</v>
      </c>
      <c r="DO48" s="157"/>
      <c r="DP48" s="156" t="s">
        <v>64</v>
      </c>
      <c r="DQ48" s="156">
        <v>10</v>
      </c>
      <c r="DR48" s="156">
        <v>10</v>
      </c>
      <c r="DS48" s="156">
        <v>0</v>
      </c>
      <c r="DT48" s="156">
        <v>0</v>
      </c>
      <c r="DU48" s="162">
        <v>1</v>
      </c>
      <c r="DV48" s="162">
        <f t="shared" si="13"/>
        <v>0</v>
      </c>
      <c r="DW48" s="156"/>
      <c r="DX48" s="156" t="s">
        <v>64</v>
      </c>
      <c r="DY48" s="156">
        <v>10</v>
      </c>
      <c r="DZ48" s="156">
        <v>10</v>
      </c>
      <c r="EA48" s="156">
        <v>0</v>
      </c>
      <c r="EB48" s="156">
        <v>0</v>
      </c>
      <c r="EC48" s="162">
        <v>1</v>
      </c>
      <c r="ED48" s="162">
        <f t="shared" si="14"/>
        <v>0</v>
      </c>
      <c r="EE48" s="156"/>
      <c r="EF48" s="156" t="s">
        <v>64</v>
      </c>
      <c r="EG48" s="156">
        <v>10</v>
      </c>
      <c r="EH48" s="156">
        <v>10</v>
      </c>
      <c r="EI48" s="156">
        <v>0</v>
      </c>
      <c r="EJ48" s="156">
        <v>0</v>
      </c>
      <c r="EK48" s="162">
        <v>1</v>
      </c>
      <c r="EL48" s="162">
        <f t="shared" si="15"/>
        <v>0</v>
      </c>
      <c r="EM48" s="156"/>
      <c r="EN48" s="156" t="s">
        <v>64</v>
      </c>
      <c r="EO48" s="156">
        <v>10</v>
      </c>
      <c r="EP48" s="156">
        <v>10</v>
      </c>
      <c r="EQ48" s="156">
        <v>0</v>
      </c>
      <c r="ER48" s="156">
        <v>0</v>
      </c>
      <c r="ES48" s="162">
        <v>1</v>
      </c>
      <c r="ET48" s="162">
        <f t="shared" si="16"/>
        <v>0</v>
      </c>
      <c r="EU48" s="156"/>
      <c r="EV48" s="156"/>
      <c r="EW48" s="156"/>
      <c r="EX48" s="156"/>
      <c r="EY48" s="156"/>
      <c r="EZ48" s="156"/>
      <c r="FA48" s="156"/>
      <c r="FB48" s="156"/>
      <c r="FC48" s="162"/>
      <c r="FD48" s="156"/>
      <c r="FE48" s="156"/>
      <c r="FF48" s="156"/>
      <c r="FG48" s="156"/>
      <c r="FH48" s="156"/>
      <c r="FI48" s="156"/>
      <c r="FJ48" s="162"/>
      <c r="FK48" s="156"/>
      <c r="FL48" s="156"/>
      <c r="FM48" s="156"/>
      <c r="FN48" s="156"/>
      <c r="FO48" s="156"/>
      <c r="FP48" s="156"/>
      <c r="FQ48" s="156"/>
      <c r="FR48" s="156"/>
      <c r="FS48" s="156"/>
      <c r="FT48" s="157" t="s">
        <v>64</v>
      </c>
      <c r="FU48" s="157">
        <v>10</v>
      </c>
      <c r="FV48" s="157">
        <v>10</v>
      </c>
      <c r="FW48" s="157">
        <v>0</v>
      </c>
      <c r="FX48" s="157">
        <v>0</v>
      </c>
      <c r="FY48" s="158">
        <f t="shared" si="17"/>
        <v>1</v>
      </c>
      <c r="FZ48" s="162">
        <f t="shared" si="18"/>
        <v>0</v>
      </c>
      <c r="GA48" s="156"/>
      <c r="GB48" s="157" t="s">
        <v>64</v>
      </c>
      <c r="GC48" s="157">
        <v>10</v>
      </c>
      <c r="GD48" s="157">
        <v>10</v>
      </c>
      <c r="GE48" s="157">
        <v>0</v>
      </c>
      <c r="GF48" s="157">
        <v>0</v>
      </c>
      <c r="GG48" s="158">
        <f t="shared" si="19"/>
        <v>1</v>
      </c>
      <c r="GH48" s="162">
        <f t="shared" si="20"/>
        <v>0</v>
      </c>
      <c r="GI48" s="156"/>
      <c r="GJ48" s="157" t="s">
        <v>64</v>
      </c>
      <c r="GK48" s="157">
        <v>10</v>
      </c>
      <c r="GL48" s="157">
        <v>10</v>
      </c>
      <c r="GM48" s="157">
        <v>0</v>
      </c>
      <c r="GN48" s="157">
        <v>0</v>
      </c>
      <c r="GO48" s="158">
        <f t="shared" si="21"/>
        <v>1</v>
      </c>
      <c r="GP48" s="162">
        <f t="shared" si="22"/>
        <v>0</v>
      </c>
      <c r="GQ48" s="156"/>
      <c r="GR48" s="157" t="s">
        <v>64</v>
      </c>
      <c r="GS48" s="157">
        <v>10</v>
      </c>
      <c r="GT48" s="157">
        <v>10</v>
      </c>
      <c r="GU48" s="157">
        <v>0</v>
      </c>
      <c r="GV48" s="157">
        <v>0</v>
      </c>
      <c r="GW48" s="158">
        <f t="shared" si="23"/>
        <v>1</v>
      </c>
      <c r="GX48" s="162">
        <f t="shared" si="24"/>
        <v>0</v>
      </c>
      <c r="GY48" s="156"/>
      <c r="GZ48" s="157" t="s">
        <v>64</v>
      </c>
      <c r="HA48" s="157">
        <v>10</v>
      </c>
      <c r="HB48" s="157">
        <v>10</v>
      </c>
      <c r="HC48" s="157">
        <v>0</v>
      </c>
      <c r="HD48" s="157">
        <v>0</v>
      </c>
      <c r="HE48" s="158">
        <f t="shared" si="25"/>
        <v>1</v>
      </c>
      <c r="HF48" s="162">
        <f t="shared" si="26"/>
        <v>0</v>
      </c>
      <c r="HH48" s="157" t="s">
        <v>64</v>
      </c>
      <c r="HI48" s="157">
        <v>10</v>
      </c>
      <c r="HJ48" s="157">
        <v>10</v>
      </c>
      <c r="HK48" s="157">
        <v>0</v>
      </c>
      <c r="HL48" s="157">
        <v>0</v>
      </c>
      <c r="HM48" s="158">
        <f t="shared" si="27"/>
        <v>1</v>
      </c>
      <c r="HN48" s="162">
        <f t="shared" si="28"/>
        <v>0</v>
      </c>
      <c r="HP48" s="157" t="s">
        <v>64</v>
      </c>
      <c r="HQ48" s="157">
        <v>10</v>
      </c>
      <c r="HR48" s="157">
        <v>10</v>
      </c>
      <c r="HS48" s="157">
        <v>0</v>
      </c>
      <c r="HT48" s="157">
        <v>0</v>
      </c>
      <c r="HU48" s="158">
        <f t="shared" si="29"/>
        <v>1</v>
      </c>
      <c r="HV48" s="162">
        <f t="shared" si="30"/>
        <v>0</v>
      </c>
      <c r="HX48" s="157" t="s">
        <v>64</v>
      </c>
      <c r="HY48" s="157">
        <v>10</v>
      </c>
      <c r="HZ48" s="157">
        <v>10</v>
      </c>
      <c r="IA48" s="157">
        <v>0</v>
      </c>
      <c r="IB48" s="157">
        <v>0</v>
      </c>
      <c r="IC48" s="158">
        <f t="shared" si="31"/>
        <v>1</v>
      </c>
      <c r="ID48" s="162">
        <f t="shared" si="32"/>
        <v>0</v>
      </c>
      <c r="IF48" s="157" t="s">
        <v>64</v>
      </c>
      <c r="IG48" s="157">
        <v>10</v>
      </c>
      <c r="IH48" s="157">
        <v>10</v>
      </c>
      <c r="II48" s="157">
        <v>0</v>
      </c>
      <c r="IJ48" s="157">
        <v>0</v>
      </c>
      <c r="IK48" s="158">
        <f t="shared" si="33"/>
        <v>1</v>
      </c>
      <c r="IL48" s="162">
        <f t="shared" si="34"/>
        <v>0</v>
      </c>
      <c r="IN48" s="157" t="s">
        <v>64</v>
      </c>
      <c r="IO48" s="157">
        <v>10</v>
      </c>
      <c r="IP48" s="157">
        <v>10</v>
      </c>
      <c r="IQ48" s="157">
        <v>0</v>
      </c>
      <c r="IR48" s="157">
        <v>0</v>
      </c>
      <c r="IS48" s="158">
        <f t="shared" si="35"/>
        <v>1</v>
      </c>
      <c r="IT48" s="162">
        <f t="shared" si="36"/>
        <v>0</v>
      </c>
      <c r="IV48" s="157" t="s">
        <v>64</v>
      </c>
      <c r="IW48" s="157">
        <v>10</v>
      </c>
      <c r="IX48" s="157">
        <v>10</v>
      </c>
      <c r="IY48" s="157">
        <v>0</v>
      </c>
      <c r="IZ48" s="157">
        <v>0</v>
      </c>
      <c r="JA48" s="158">
        <f t="shared" si="37"/>
        <v>1</v>
      </c>
      <c r="JB48" s="162">
        <f t="shared" si="38"/>
        <v>0</v>
      </c>
      <c r="JD48" s="157" t="s">
        <v>64</v>
      </c>
      <c r="JE48" s="157">
        <v>10</v>
      </c>
      <c r="JF48" s="157">
        <v>10</v>
      </c>
      <c r="JG48" s="157">
        <v>0</v>
      </c>
      <c r="JH48" s="157">
        <v>0</v>
      </c>
      <c r="JI48" s="158">
        <f t="shared" si="39"/>
        <v>1</v>
      </c>
      <c r="JJ48" s="162">
        <f t="shared" si="40"/>
        <v>0</v>
      </c>
      <c r="JL48" s="157" t="s">
        <v>64</v>
      </c>
      <c r="JM48" s="157">
        <v>10</v>
      </c>
      <c r="JN48" s="157">
        <v>10</v>
      </c>
      <c r="JO48" s="157">
        <v>0</v>
      </c>
      <c r="JP48" s="157">
        <v>0</v>
      </c>
      <c r="JQ48" s="158">
        <f t="shared" si="41"/>
        <v>1</v>
      </c>
      <c r="JR48" s="162">
        <f t="shared" si="42"/>
        <v>0</v>
      </c>
      <c r="JT48" s="157" t="s">
        <v>64</v>
      </c>
      <c r="JU48" s="157">
        <v>10</v>
      </c>
      <c r="JV48" s="157">
        <v>10</v>
      </c>
      <c r="JW48" s="157">
        <v>0</v>
      </c>
      <c r="JX48" s="157">
        <v>0</v>
      </c>
      <c r="JY48" s="158">
        <f t="shared" si="43"/>
        <v>1</v>
      </c>
      <c r="JZ48" s="162">
        <f t="shared" si="44"/>
        <v>0</v>
      </c>
      <c r="KB48" s="157" t="s">
        <v>64</v>
      </c>
      <c r="KC48" s="157">
        <v>10</v>
      </c>
      <c r="KD48" s="157">
        <v>10</v>
      </c>
      <c r="KE48" s="157">
        <v>0</v>
      </c>
      <c r="KF48" s="157">
        <v>0</v>
      </c>
      <c r="KG48" s="158">
        <f t="shared" si="45"/>
        <v>1</v>
      </c>
      <c r="KH48" s="162">
        <f t="shared" si="46"/>
        <v>0</v>
      </c>
      <c r="KJ48" s="157" t="s">
        <v>64</v>
      </c>
      <c r="KK48" s="157">
        <v>10</v>
      </c>
      <c r="KL48" s="157">
        <v>10</v>
      </c>
      <c r="KM48" s="157">
        <v>0</v>
      </c>
      <c r="KN48" s="157">
        <v>0</v>
      </c>
      <c r="KO48" s="158">
        <f t="shared" si="47"/>
        <v>1</v>
      </c>
      <c r="KP48" s="162">
        <f t="shared" si="48"/>
        <v>0</v>
      </c>
      <c r="KR48" s="157" t="s">
        <v>64</v>
      </c>
      <c r="KS48" s="157">
        <v>10</v>
      </c>
      <c r="KT48" s="157">
        <v>10</v>
      </c>
      <c r="KU48" s="157">
        <v>0</v>
      </c>
      <c r="KV48" s="157">
        <v>0</v>
      </c>
      <c r="KW48" s="158">
        <f t="shared" si="49"/>
        <v>1</v>
      </c>
      <c r="KX48" s="162">
        <f t="shared" si="50"/>
        <v>0</v>
      </c>
      <c r="KZ48" s="157" t="s">
        <v>64</v>
      </c>
      <c r="LA48" s="157">
        <v>10</v>
      </c>
      <c r="LB48" s="157">
        <v>10</v>
      </c>
      <c r="LC48" s="157">
        <v>0</v>
      </c>
      <c r="LD48" s="157">
        <v>0</v>
      </c>
      <c r="LE48" s="158">
        <f t="shared" si="51"/>
        <v>1</v>
      </c>
      <c r="LF48" s="162">
        <f t="shared" si="52"/>
        <v>0</v>
      </c>
      <c r="LH48" s="157" t="s">
        <v>64</v>
      </c>
      <c r="LI48" s="157">
        <v>10</v>
      </c>
      <c r="LJ48" s="157">
        <v>10</v>
      </c>
      <c r="LK48" s="157">
        <v>0</v>
      </c>
      <c r="LL48" s="157">
        <v>0</v>
      </c>
      <c r="LM48" s="158">
        <f t="shared" si="53"/>
        <v>1</v>
      </c>
      <c r="LN48" s="162">
        <f t="shared" si="54"/>
        <v>0</v>
      </c>
      <c r="LP48" s="157" t="s">
        <v>64</v>
      </c>
      <c r="LQ48" s="157">
        <v>10</v>
      </c>
      <c r="LR48" s="157">
        <v>10</v>
      </c>
      <c r="LS48" s="157">
        <v>0</v>
      </c>
      <c r="LT48" s="157">
        <v>0</v>
      </c>
      <c r="LU48" s="158">
        <f t="shared" si="55"/>
        <v>1</v>
      </c>
      <c r="LV48" s="162">
        <f t="shared" si="56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57"/>
        <v>1</v>
      </c>
      <c r="MD48" s="162">
        <f t="shared" si="58"/>
        <v>0</v>
      </c>
      <c r="MN48" s="157" t="s">
        <v>64</v>
      </c>
      <c r="MO48" s="157">
        <v>10</v>
      </c>
      <c r="MP48" s="157">
        <v>10</v>
      </c>
      <c r="MQ48" s="157">
        <v>0</v>
      </c>
      <c r="MR48" s="157">
        <v>0</v>
      </c>
      <c r="MS48" s="158">
        <f t="shared" si="59"/>
        <v>1</v>
      </c>
      <c r="MT48" s="162">
        <f t="shared" si="60"/>
        <v>0</v>
      </c>
      <c r="MV48" s="157" t="s">
        <v>64</v>
      </c>
      <c r="MW48" s="157">
        <v>10</v>
      </c>
      <c r="MX48" s="157">
        <v>10</v>
      </c>
      <c r="MY48" s="157">
        <v>0</v>
      </c>
      <c r="MZ48" s="157">
        <v>0</v>
      </c>
      <c r="NA48" s="158">
        <f t="shared" si="61"/>
        <v>1</v>
      </c>
      <c r="NB48" s="162">
        <f t="shared" si="62"/>
        <v>0</v>
      </c>
      <c r="ND48" s="157" t="s">
        <v>64</v>
      </c>
      <c r="NE48" s="157">
        <v>10</v>
      </c>
      <c r="NF48" s="157">
        <v>0</v>
      </c>
      <c r="NG48" s="157">
        <v>0</v>
      </c>
      <c r="NH48" s="157">
        <v>10</v>
      </c>
      <c r="NI48" s="158">
        <v>0</v>
      </c>
      <c r="NJ48" s="162"/>
    </row>
    <row r="49" spans="1:374">
      <c r="A49" s="2" t="s">
        <v>65</v>
      </c>
      <c r="B49" s="2">
        <v>328</v>
      </c>
      <c r="C49" s="2">
        <v>286</v>
      </c>
      <c r="D49" s="2">
        <v>34</v>
      </c>
      <c r="E49" s="2">
        <v>8</v>
      </c>
      <c r="F49" s="4">
        <f t="shared" si="66"/>
        <v>0.87195121951219512</v>
      </c>
      <c r="H49" s="2" t="s">
        <v>65</v>
      </c>
      <c r="I49" s="2">
        <v>328</v>
      </c>
      <c r="J49" s="2">
        <v>286</v>
      </c>
      <c r="K49" s="2">
        <v>34</v>
      </c>
      <c r="L49" s="2">
        <v>8</v>
      </c>
      <c r="M49" s="4">
        <f t="shared" si="63"/>
        <v>0.87195121951219512</v>
      </c>
      <c r="N49" s="108">
        <f t="shared" si="0"/>
        <v>0</v>
      </c>
      <c r="P49" s="2" t="s">
        <v>65</v>
      </c>
      <c r="Q49" s="2">
        <v>328</v>
      </c>
      <c r="R49" s="2">
        <v>286</v>
      </c>
      <c r="S49" s="2">
        <v>34</v>
      </c>
      <c r="T49" s="2">
        <v>8</v>
      </c>
      <c r="U49" s="4">
        <v>0.87</v>
      </c>
      <c r="V49" s="108">
        <f t="shared" si="1"/>
        <v>-1.9512195121951237E-3</v>
      </c>
      <c r="X49" s="2" t="s">
        <v>65</v>
      </c>
      <c r="Y49" s="2">
        <v>328</v>
      </c>
      <c r="Z49" s="2">
        <v>286</v>
      </c>
      <c r="AA49" s="2">
        <v>34</v>
      </c>
      <c r="AB49" s="2">
        <v>8</v>
      </c>
      <c r="AC49" s="4">
        <v>0.87</v>
      </c>
      <c r="AD49" s="108">
        <f t="shared" si="2"/>
        <v>0</v>
      </c>
      <c r="AF49" s="2" t="s">
        <v>65</v>
      </c>
      <c r="AG49" s="2">
        <v>328</v>
      </c>
      <c r="AH49" s="2">
        <v>286</v>
      </c>
      <c r="AI49" s="2">
        <v>34</v>
      </c>
      <c r="AJ49" s="2">
        <v>8</v>
      </c>
      <c r="AK49" s="4">
        <v>0.87</v>
      </c>
      <c r="AL49" s="108">
        <f t="shared" si="3"/>
        <v>0</v>
      </c>
      <c r="AN49" s="2" t="s">
        <v>65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108">
        <f t="shared" si="4"/>
        <v>0</v>
      </c>
      <c r="AV49" s="2" t="s">
        <v>65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108">
        <f t="shared" si="5"/>
        <v>0</v>
      </c>
      <c r="BD49" s="2" t="s">
        <v>65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108">
        <f t="shared" si="6"/>
        <v>0</v>
      </c>
      <c r="BL49" s="2" t="s">
        <v>65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7"/>
        <v>0.87195121951219512</v>
      </c>
      <c r="BR49" s="108">
        <f t="shared" si="8"/>
        <v>1.9512195121951237E-3</v>
      </c>
      <c r="BT49" s="157" t="s">
        <v>65</v>
      </c>
      <c r="BU49" s="157">
        <v>328</v>
      </c>
      <c r="BV49" s="157">
        <v>286</v>
      </c>
      <c r="BW49" s="157">
        <v>34</v>
      </c>
      <c r="BX49" s="157">
        <v>8</v>
      </c>
      <c r="BY49" s="158">
        <v>0.87</v>
      </c>
      <c r="BZ49" s="158">
        <v>0</v>
      </c>
      <c r="CA49" s="156"/>
      <c r="CB49" s="156" t="s">
        <v>65</v>
      </c>
      <c r="CC49" s="156">
        <v>328</v>
      </c>
      <c r="CD49" s="156">
        <v>286</v>
      </c>
      <c r="CE49" s="156">
        <v>34</v>
      </c>
      <c r="CF49" s="156">
        <v>8</v>
      </c>
      <c r="CG49" s="162">
        <v>0.87</v>
      </c>
      <c r="CH49" s="158">
        <v>0</v>
      </c>
      <c r="CI49" s="157"/>
      <c r="CJ49" s="156" t="s">
        <v>65</v>
      </c>
      <c r="CK49" s="156">
        <v>328</v>
      </c>
      <c r="CL49" s="156">
        <v>286</v>
      </c>
      <c r="CM49" s="156">
        <v>34</v>
      </c>
      <c r="CN49" s="156">
        <v>8</v>
      </c>
      <c r="CO49" s="162">
        <v>0.87</v>
      </c>
      <c r="CP49" s="162">
        <f t="shared" si="9"/>
        <v>0</v>
      </c>
      <c r="CQ49" s="156"/>
      <c r="CR49" s="156" t="s">
        <v>65</v>
      </c>
      <c r="CS49" s="156">
        <v>382</v>
      </c>
      <c r="CT49" s="156">
        <v>296</v>
      </c>
      <c r="CU49" s="156">
        <v>58</v>
      </c>
      <c r="CV49" s="156">
        <v>28</v>
      </c>
      <c r="CW49" s="162">
        <v>0.77</v>
      </c>
      <c r="CX49" s="158">
        <f t="shared" si="10"/>
        <v>-9.9999999999999978E-2</v>
      </c>
      <c r="CY49" s="157" t="s">
        <v>119</v>
      </c>
      <c r="CZ49" s="156" t="s">
        <v>65</v>
      </c>
      <c r="DA49" s="156">
        <v>382</v>
      </c>
      <c r="DB49" s="156">
        <v>296</v>
      </c>
      <c r="DC49" s="156">
        <v>58</v>
      </c>
      <c r="DD49" s="156">
        <v>28</v>
      </c>
      <c r="DE49" s="162">
        <v>0.77</v>
      </c>
      <c r="DF49" s="158">
        <f t="shared" si="11"/>
        <v>0</v>
      </c>
      <c r="DG49" s="157"/>
      <c r="DH49" s="156" t="s">
        <v>65</v>
      </c>
      <c r="DI49" s="156">
        <v>382</v>
      </c>
      <c r="DJ49" s="156">
        <v>296</v>
      </c>
      <c r="DK49" s="156">
        <v>58</v>
      </c>
      <c r="DL49" s="156">
        <v>28</v>
      </c>
      <c r="DM49" s="162">
        <v>0.77</v>
      </c>
      <c r="DN49" s="158">
        <f t="shared" si="12"/>
        <v>0</v>
      </c>
      <c r="DO49" s="157"/>
      <c r="DP49" s="156" t="s">
        <v>65</v>
      </c>
      <c r="DQ49" s="156">
        <v>381</v>
      </c>
      <c r="DR49" s="156">
        <v>293</v>
      </c>
      <c r="DS49" s="156">
        <v>60</v>
      </c>
      <c r="DT49" s="156">
        <v>28</v>
      </c>
      <c r="DU49" s="162">
        <v>0.77</v>
      </c>
      <c r="DV49" s="162">
        <f t="shared" si="13"/>
        <v>0</v>
      </c>
      <c r="DW49" s="156"/>
      <c r="DX49" s="156" t="s">
        <v>65</v>
      </c>
      <c r="DY49" s="156">
        <v>381</v>
      </c>
      <c r="DZ49" s="156">
        <v>293</v>
      </c>
      <c r="EA49" s="156">
        <v>60</v>
      </c>
      <c r="EB49" s="156">
        <v>28</v>
      </c>
      <c r="EC49" s="162">
        <v>0.77</v>
      </c>
      <c r="ED49" s="162">
        <f t="shared" si="14"/>
        <v>0</v>
      </c>
      <c r="EE49" s="156"/>
      <c r="EF49" s="156" t="s">
        <v>65</v>
      </c>
      <c r="EG49" s="156">
        <v>381</v>
      </c>
      <c r="EH49" s="156">
        <v>293</v>
      </c>
      <c r="EI49" s="156">
        <v>60</v>
      </c>
      <c r="EJ49" s="156">
        <v>28</v>
      </c>
      <c r="EK49" s="162">
        <v>0.77</v>
      </c>
      <c r="EL49" s="162">
        <f t="shared" si="15"/>
        <v>0</v>
      </c>
      <c r="EM49" s="156"/>
      <c r="EN49" s="156" t="s">
        <v>65</v>
      </c>
      <c r="EO49" s="156">
        <v>381</v>
      </c>
      <c r="EP49" s="156">
        <v>201</v>
      </c>
      <c r="EQ49" s="156">
        <v>27</v>
      </c>
      <c r="ER49" s="156">
        <v>153</v>
      </c>
      <c r="ES49" s="162">
        <v>0.53</v>
      </c>
      <c r="ET49" s="162">
        <f t="shared" si="16"/>
        <v>-0.24</v>
      </c>
      <c r="EU49" s="156"/>
      <c r="EV49" s="156"/>
      <c r="EW49" s="156"/>
      <c r="EX49" s="156"/>
      <c r="EY49" s="156"/>
      <c r="EZ49" s="156"/>
      <c r="FA49" s="156"/>
      <c r="FB49" s="156"/>
      <c r="FC49" s="162"/>
      <c r="FD49" s="156"/>
      <c r="FE49" s="156"/>
      <c r="FF49" s="156"/>
      <c r="FG49" s="156"/>
      <c r="FH49" s="156"/>
      <c r="FI49" s="156"/>
      <c r="FJ49" s="162"/>
      <c r="FK49" s="156"/>
      <c r="FL49" s="156"/>
      <c r="FM49" s="156"/>
      <c r="FN49" s="156"/>
      <c r="FO49" s="156"/>
      <c r="FP49" s="156"/>
      <c r="FQ49" s="156"/>
      <c r="FR49" s="156"/>
      <c r="FS49" s="156"/>
      <c r="FT49" s="157" t="s">
        <v>65</v>
      </c>
      <c r="FU49" s="157">
        <v>381</v>
      </c>
      <c r="FV49" s="157">
        <v>293</v>
      </c>
      <c r="FW49" s="157">
        <v>60</v>
      </c>
      <c r="FX49" s="157">
        <v>28</v>
      </c>
      <c r="FY49" s="158">
        <f t="shared" si="17"/>
        <v>0.76902887139107612</v>
      </c>
      <c r="FZ49" s="162">
        <f t="shared" si="18"/>
        <v>0.23902887139107609</v>
      </c>
      <c r="GA49" s="156"/>
      <c r="GB49" s="157" t="s">
        <v>65</v>
      </c>
      <c r="GC49" s="157">
        <v>381</v>
      </c>
      <c r="GD49" s="157">
        <v>293</v>
      </c>
      <c r="GE49" s="157">
        <v>60</v>
      </c>
      <c r="GF49" s="157">
        <v>28</v>
      </c>
      <c r="GG49" s="158">
        <f t="shared" si="19"/>
        <v>0.76902887139107612</v>
      </c>
      <c r="GH49" s="162">
        <f t="shared" si="20"/>
        <v>0</v>
      </c>
      <c r="GI49" s="156"/>
      <c r="GJ49" s="157" t="s">
        <v>65</v>
      </c>
      <c r="GK49" s="157">
        <v>381</v>
      </c>
      <c r="GL49" s="157">
        <v>293</v>
      </c>
      <c r="GM49" s="157">
        <v>60</v>
      </c>
      <c r="GN49" s="157">
        <v>28</v>
      </c>
      <c r="GO49" s="158">
        <f t="shared" si="21"/>
        <v>0.76902887139107612</v>
      </c>
      <c r="GP49" s="162">
        <f t="shared" si="22"/>
        <v>0</v>
      </c>
      <c r="GQ49" s="156"/>
      <c r="GR49" s="157" t="s">
        <v>65</v>
      </c>
      <c r="GS49" s="157">
        <v>381</v>
      </c>
      <c r="GT49" s="157">
        <v>295</v>
      </c>
      <c r="GU49" s="157">
        <v>58</v>
      </c>
      <c r="GV49" s="157">
        <v>28</v>
      </c>
      <c r="GW49" s="158">
        <f t="shared" si="23"/>
        <v>0.77427821522309714</v>
      </c>
      <c r="GX49" s="162">
        <f t="shared" si="24"/>
        <v>5.2493438320210251E-3</v>
      </c>
      <c r="GY49" s="156"/>
      <c r="GZ49" s="157" t="s">
        <v>65</v>
      </c>
      <c r="HA49" s="157">
        <v>381</v>
      </c>
      <c r="HB49" s="157">
        <v>295</v>
      </c>
      <c r="HC49" s="157">
        <v>58</v>
      </c>
      <c r="HD49" s="157">
        <v>28</v>
      </c>
      <c r="HE49" s="158">
        <f t="shared" si="25"/>
        <v>0.77427821522309714</v>
      </c>
      <c r="HF49" s="162">
        <f t="shared" si="26"/>
        <v>0</v>
      </c>
      <c r="HH49" s="157" t="s">
        <v>65</v>
      </c>
      <c r="HI49" s="157">
        <v>381</v>
      </c>
      <c r="HJ49" s="157">
        <v>295</v>
      </c>
      <c r="HK49" s="157">
        <v>58</v>
      </c>
      <c r="HL49" s="157">
        <v>28</v>
      </c>
      <c r="HM49" s="158">
        <f t="shared" si="27"/>
        <v>0.77427821522309714</v>
      </c>
      <c r="HN49" s="162">
        <f t="shared" si="28"/>
        <v>0</v>
      </c>
      <c r="HP49" s="157" t="s">
        <v>65</v>
      </c>
      <c r="HQ49" s="157">
        <v>381</v>
      </c>
      <c r="HR49" s="157">
        <v>295</v>
      </c>
      <c r="HS49" s="157">
        <v>58</v>
      </c>
      <c r="HT49" s="157">
        <v>28</v>
      </c>
      <c r="HU49" s="158">
        <f t="shared" si="29"/>
        <v>0.77427821522309714</v>
      </c>
      <c r="HV49" s="162">
        <f t="shared" si="30"/>
        <v>0</v>
      </c>
      <c r="HX49" s="157" t="s">
        <v>65</v>
      </c>
      <c r="HY49" s="157">
        <v>381</v>
      </c>
      <c r="HZ49" s="157">
        <v>295</v>
      </c>
      <c r="IA49" s="157">
        <v>58</v>
      </c>
      <c r="IB49" s="157">
        <v>28</v>
      </c>
      <c r="IC49" s="158">
        <f t="shared" si="31"/>
        <v>0.77427821522309714</v>
      </c>
      <c r="ID49" s="162">
        <f t="shared" si="32"/>
        <v>0</v>
      </c>
      <c r="IF49" s="157" t="s">
        <v>65</v>
      </c>
      <c r="IG49" s="157">
        <v>381</v>
      </c>
      <c r="IH49" s="157">
        <v>295</v>
      </c>
      <c r="II49" s="157">
        <v>58</v>
      </c>
      <c r="IJ49" s="157">
        <v>28</v>
      </c>
      <c r="IK49" s="158">
        <f t="shared" si="33"/>
        <v>0.77427821522309714</v>
      </c>
      <c r="IL49" s="162">
        <f t="shared" si="34"/>
        <v>0</v>
      </c>
      <c r="IN49" s="157" t="s">
        <v>65</v>
      </c>
      <c r="IO49" s="157">
        <v>381</v>
      </c>
      <c r="IP49" s="157">
        <v>295</v>
      </c>
      <c r="IQ49" s="157">
        <v>58</v>
      </c>
      <c r="IR49" s="157">
        <v>28</v>
      </c>
      <c r="IS49" s="158">
        <f t="shared" si="35"/>
        <v>0.77427821522309714</v>
      </c>
      <c r="IT49" s="162">
        <f t="shared" si="36"/>
        <v>0</v>
      </c>
      <c r="IV49" s="157" t="s">
        <v>65</v>
      </c>
      <c r="IW49" s="157">
        <v>381</v>
      </c>
      <c r="IX49" s="157">
        <v>295</v>
      </c>
      <c r="IY49" s="157">
        <v>58</v>
      </c>
      <c r="IZ49" s="157">
        <v>28</v>
      </c>
      <c r="JA49" s="158">
        <f t="shared" si="37"/>
        <v>0.77427821522309714</v>
      </c>
      <c r="JB49" s="162">
        <f t="shared" si="38"/>
        <v>0</v>
      </c>
      <c r="JD49" s="157" t="s">
        <v>65</v>
      </c>
      <c r="JE49" s="157">
        <v>381</v>
      </c>
      <c r="JF49" s="157">
        <v>295</v>
      </c>
      <c r="JG49" s="157">
        <v>58</v>
      </c>
      <c r="JH49" s="157">
        <v>28</v>
      </c>
      <c r="JI49" s="158">
        <f t="shared" si="39"/>
        <v>0.77427821522309714</v>
      </c>
      <c r="JJ49" s="162">
        <f t="shared" si="40"/>
        <v>0</v>
      </c>
      <c r="JL49" s="157" t="s">
        <v>65</v>
      </c>
      <c r="JM49" s="157">
        <v>381</v>
      </c>
      <c r="JN49" s="157">
        <v>295</v>
      </c>
      <c r="JO49" s="157">
        <v>58</v>
      </c>
      <c r="JP49" s="157">
        <v>28</v>
      </c>
      <c r="JQ49" s="158">
        <f t="shared" si="41"/>
        <v>0.77427821522309714</v>
      </c>
      <c r="JR49" s="162">
        <f t="shared" si="42"/>
        <v>0</v>
      </c>
      <c r="JT49" s="157" t="s">
        <v>65</v>
      </c>
      <c r="JU49" s="157">
        <v>381</v>
      </c>
      <c r="JV49" s="157">
        <v>295</v>
      </c>
      <c r="JW49" s="157">
        <v>58</v>
      </c>
      <c r="JX49" s="157">
        <v>28</v>
      </c>
      <c r="JY49" s="158">
        <f t="shared" si="43"/>
        <v>0.77427821522309714</v>
      </c>
      <c r="JZ49" s="162">
        <f t="shared" si="44"/>
        <v>0</v>
      </c>
      <c r="KB49" s="157" t="s">
        <v>65</v>
      </c>
      <c r="KC49" s="157">
        <v>381</v>
      </c>
      <c r="KD49" s="157">
        <v>295</v>
      </c>
      <c r="KE49" s="157">
        <v>58</v>
      </c>
      <c r="KF49" s="157">
        <v>28</v>
      </c>
      <c r="KG49" s="158">
        <f t="shared" si="45"/>
        <v>0.77427821522309714</v>
      </c>
      <c r="KH49" s="162">
        <f t="shared" si="46"/>
        <v>0</v>
      </c>
      <c r="KJ49" s="157" t="s">
        <v>65</v>
      </c>
      <c r="KK49" s="157">
        <v>381</v>
      </c>
      <c r="KL49" s="157">
        <v>295</v>
      </c>
      <c r="KM49" s="157">
        <v>58</v>
      </c>
      <c r="KN49" s="157">
        <v>28</v>
      </c>
      <c r="KO49" s="158">
        <f t="shared" si="47"/>
        <v>0.77427821522309714</v>
      </c>
      <c r="KP49" s="162">
        <f t="shared" si="48"/>
        <v>0</v>
      </c>
      <c r="KR49" s="157" t="s">
        <v>65</v>
      </c>
      <c r="KS49" s="157">
        <v>381</v>
      </c>
      <c r="KT49" s="157">
        <v>295</v>
      </c>
      <c r="KU49" s="157">
        <v>58</v>
      </c>
      <c r="KV49" s="157">
        <v>28</v>
      </c>
      <c r="KW49" s="158">
        <f t="shared" si="49"/>
        <v>0.77427821522309714</v>
      </c>
      <c r="KX49" s="162">
        <f t="shared" si="50"/>
        <v>0</v>
      </c>
      <c r="KZ49" s="157" t="s">
        <v>65</v>
      </c>
      <c r="LA49" s="157">
        <v>381</v>
      </c>
      <c r="LB49" s="157">
        <v>295</v>
      </c>
      <c r="LC49" s="157">
        <v>58</v>
      </c>
      <c r="LD49" s="157">
        <v>28</v>
      </c>
      <c r="LE49" s="158">
        <f t="shared" si="51"/>
        <v>0.77427821522309714</v>
      </c>
      <c r="LF49" s="162">
        <f t="shared" si="52"/>
        <v>0</v>
      </c>
      <c r="LH49" s="157" t="s">
        <v>65</v>
      </c>
      <c r="LI49" s="157">
        <v>381</v>
      </c>
      <c r="LJ49" s="157">
        <v>295</v>
      </c>
      <c r="LK49" s="157">
        <v>58</v>
      </c>
      <c r="LL49" s="157">
        <v>28</v>
      </c>
      <c r="LM49" s="158">
        <f t="shared" si="53"/>
        <v>0.77427821522309714</v>
      </c>
      <c r="LN49" s="162">
        <f t="shared" si="54"/>
        <v>0</v>
      </c>
      <c r="LP49" s="157" t="s">
        <v>65</v>
      </c>
      <c r="LQ49" s="157">
        <v>381</v>
      </c>
      <c r="LR49" s="157">
        <v>295</v>
      </c>
      <c r="LS49" s="157">
        <v>58</v>
      </c>
      <c r="LT49" s="157">
        <v>28</v>
      </c>
      <c r="LU49" s="158">
        <f t="shared" si="55"/>
        <v>0.77427821522309714</v>
      </c>
      <c r="LV49" s="162">
        <f t="shared" si="56"/>
        <v>0</v>
      </c>
      <c r="LX49" s="157" t="s">
        <v>65</v>
      </c>
      <c r="LY49" s="157">
        <v>381</v>
      </c>
      <c r="LZ49" s="157">
        <v>295</v>
      </c>
      <c r="MA49" s="157">
        <v>58</v>
      </c>
      <c r="MB49" s="157">
        <v>28</v>
      </c>
      <c r="MC49" s="158">
        <f t="shared" si="57"/>
        <v>0.77427821522309714</v>
      </c>
      <c r="MD49" s="162">
        <f t="shared" si="58"/>
        <v>0</v>
      </c>
      <c r="MN49" s="157" t="s">
        <v>65</v>
      </c>
      <c r="MO49" s="157">
        <v>381</v>
      </c>
      <c r="MP49" s="157">
        <v>295</v>
      </c>
      <c r="MQ49" s="157">
        <v>58</v>
      </c>
      <c r="MR49" s="157">
        <v>28</v>
      </c>
      <c r="MS49" s="158">
        <f t="shared" si="59"/>
        <v>0.77427821522309714</v>
      </c>
      <c r="MT49" s="162">
        <f t="shared" si="60"/>
        <v>0</v>
      </c>
      <c r="MV49" s="157" t="s">
        <v>65</v>
      </c>
      <c r="MW49" s="157">
        <v>381</v>
      </c>
      <c r="MX49" s="157">
        <v>295</v>
      </c>
      <c r="MY49" s="157">
        <v>58</v>
      </c>
      <c r="MZ49" s="157">
        <v>28</v>
      </c>
      <c r="NA49" s="158">
        <f t="shared" si="61"/>
        <v>0.77427821522309714</v>
      </c>
      <c r="NB49" s="162">
        <f t="shared" si="62"/>
        <v>0</v>
      </c>
      <c r="ND49" s="157" t="s">
        <v>65</v>
      </c>
      <c r="NE49" s="157">
        <v>381</v>
      </c>
      <c r="NF49" s="157">
        <v>0</v>
      </c>
      <c r="NG49" s="157">
        <v>0</v>
      </c>
      <c r="NH49" s="157">
        <v>381</v>
      </c>
      <c r="NI49" s="158">
        <v>0</v>
      </c>
      <c r="NJ49" s="162"/>
    </row>
    <row r="50" spans="1:374">
      <c r="A50" s="2" t="s">
        <v>66</v>
      </c>
      <c r="B50" s="2">
        <v>341</v>
      </c>
      <c r="C50" s="2">
        <v>340</v>
      </c>
      <c r="D50" s="2">
        <v>1</v>
      </c>
      <c r="E50" s="2">
        <v>0</v>
      </c>
      <c r="F50" s="4">
        <f t="shared" si="66"/>
        <v>0.99706744868035191</v>
      </c>
      <c r="H50" s="2" t="s">
        <v>66</v>
      </c>
      <c r="I50" s="2">
        <v>341</v>
      </c>
      <c r="J50" s="2">
        <v>340</v>
      </c>
      <c r="K50" s="2">
        <v>1</v>
      </c>
      <c r="L50" s="2">
        <v>0</v>
      </c>
      <c r="M50" s="4">
        <f t="shared" si="63"/>
        <v>0.99706744868035191</v>
      </c>
      <c r="N50" s="108">
        <f t="shared" si="0"/>
        <v>0</v>
      </c>
      <c r="P50" s="2" t="s">
        <v>66</v>
      </c>
      <c r="Q50" s="2">
        <v>341</v>
      </c>
      <c r="R50" s="2">
        <v>340</v>
      </c>
      <c r="S50" s="2">
        <v>1</v>
      </c>
      <c r="T50" s="2">
        <v>0</v>
      </c>
      <c r="U50" s="4">
        <v>1</v>
      </c>
      <c r="V50" s="108">
        <f t="shared" si="1"/>
        <v>2.9325513196480912E-3</v>
      </c>
      <c r="X50" s="2" t="s">
        <v>66</v>
      </c>
      <c r="Y50" s="2">
        <v>341</v>
      </c>
      <c r="Z50" s="2">
        <v>340</v>
      </c>
      <c r="AA50" s="2">
        <v>1</v>
      </c>
      <c r="AB50" s="2">
        <v>0</v>
      </c>
      <c r="AC50" s="4">
        <v>1</v>
      </c>
      <c r="AD50" s="108">
        <f t="shared" si="2"/>
        <v>0</v>
      </c>
      <c r="AF50" s="2" t="s">
        <v>66</v>
      </c>
      <c r="AG50" s="2">
        <v>341</v>
      </c>
      <c r="AH50" s="2">
        <v>340</v>
      </c>
      <c r="AI50" s="2">
        <v>1</v>
      </c>
      <c r="AJ50" s="2">
        <v>0</v>
      </c>
      <c r="AK50" s="4">
        <v>1</v>
      </c>
      <c r="AL50" s="108">
        <f t="shared" si="3"/>
        <v>0</v>
      </c>
      <c r="AN50" s="2" t="s">
        <v>66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108">
        <f t="shared" si="4"/>
        <v>0</v>
      </c>
      <c r="AV50" s="2" t="s">
        <v>66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108">
        <f t="shared" si="5"/>
        <v>0</v>
      </c>
      <c r="BD50" s="2" t="s">
        <v>66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108">
        <f t="shared" si="6"/>
        <v>0</v>
      </c>
      <c r="BL50" s="2" t="s">
        <v>66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7"/>
        <v>0.99706744868035191</v>
      </c>
      <c r="BR50" s="108">
        <f t="shared" si="8"/>
        <v>-2.9325513196480912E-3</v>
      </c>
      <c r="BT50" s="157" t="s">
        <v>66</v>
      </c>
      <c r="BU50" s="157">
        <v>341</v>
      </c>
      <c r="BV50" s="157">
        <v>340</v>
      </c>
      <c r="BW50" s="157">
        <v>1</v>
      </c>
      <c r="BX50" s="157">
        <v>0</v>
      </c>
      <c r="BY50" s="158">
        <v>1</v>
      </c>
      <c r="BZ50" s="158">
        <v>0</v>
      </c>
      <c r="CA50" s="156"/>
      <c r="CB50" s="156" t="s">
        <v>66</v>
      </c>
      <c r="CC50" s="156">
        <v>341</v>
      </c>
      <c r="CD50" s="156">
        <v>340</v>
      </c>
      <c r="CE50" s="156">
        <v>1</v>
      </c>
      <c r="CF50" s="156">
        <v>0</v>
      </c>
      <c r="CG50" s="162">
        <v>1</v>
      </c>
      <c r="CH50" s="158">
        <v>0</v>
      </c>
      <c r="CI50" s="157"/>
      <c r="CJ50" s="156" t="s">
        <v>66</v>
      </c>
      <c r="CK50" s="156">
        <v>341</v>
      </c>
      <c r="CL50" s="156">
        <v>340</v>
      </c>
      <c r="CM50" s="156">
        <v>1</v>
      </c>
      <c r="CN50" s="156">
        <v>0</v>
      </c>
      <c r="CO50" s="162">
        <v>1</v>
      </c>
      <c r="CP50" s="162">
        <f t="shared" si="9"/>
        <v>0</v>
      </c>
      <c r="CQ50" s="156"/>
      <c r="CR50" s="156" t="s">
        <v>66</v>
      </c>
      <c r="CS50" s="156">
        <v>389</v>
      </c>
      <c r="CT50" s="156">
        <v>340</v>
      </c>
      <c r="CU50" s="156">
        <v>48</v>
      </c>
      <c r="CV50" s="156">
        <v>1</v>
      </c>
      <c r="CW50" s="162">
        <v>0.87</v>
      </c>
      <c r="CX50" s="158">
        <f t="shared" si="10"/>
        <v>-0.13</v>
      </c>
      <c r="CY50" s="157" t="s">
        <v>119</v>
      </c>
      <c r="CZ50" s="156" t="s">
        <v>66</v>
      </c>
      <c r="DA50" s="156">
        <v>389</v>
      </c>
      <c r="DB50" s="156">
        <v>340</v>
      </c>
      <c r="DC50" s="156">
        <v>48</v>
      </c>
      <c r="DD50" s="156">
        <v>1</v>
      </c>
      <c r="DE50" s="162">
        <v>0.87</v>
      </c>
      <c r="DF50" s="158">
        <f t="shared" si="11"/>
        <v>0</v>
      </c>
      <c r="DG50" s="157"/>
      <c r="DH50" s="156" t="s">
        <v>66</v>
      </c>
      <c r="DI50" s="156">
        <v>389</v>
      </c>
      <c r="DJ50" s="156">
        <v>340</v>
      </c>
      <c r="DK50" s="156">
        <v>48</v>
      </c>
      <c r="DL50" s="156">
        <v>1</v>
      </c>
      <c r="DM50" s="162">
        <v>0.87</v>
      </c>
      <c r="DN50" s="158">
        <f t="shared" si="12"/>
        <v>0</v>
      </c>
      <c r="DO50" s="157"/>
      <c r="DP50" s="156" t="s">
        <v>66</v>
      </c>
      <c r="DQ50" s="156">
        <v>389</v>
      </c>
      <c r="DR50" s="156">
        <v>340</v>
      </c>
      <c r="DS50" s="156">
        <v>48</v>
      </c>
      <c r="DT50" s="156">
        <v>1</v>
      </c>
      <c r="DU50" s="162">
        <v>0.87</v>
      </c>
      <c r="DV50" s="162">
        <f t="shared" si="13"/>
        <v>0</v>
      </c>
      <c r="DW50" s="156"/>
      <c r="DX50" s="156" t="s">
        <v>66</v>
      </c>
      <c r="DY50" s="156">
        <v>389</v>
      </c>
      <c r="DZ50" s="156">
        <v>340</v>
      </c>
      <c r="EA50" s="156">
        <v>48</v>
      </c>
      <c r="EB50" s="156">
        <v>1</v>
      </c>
      <c r="EC50" s="162">
        <v>0.87</v>
      </c>
      <c r="ED50" s="162">
        <f t="shared" si="14"/>
        <v>0</v>
      </c>
      <c r="EE50" s="156"/>
      <c r="EF50" s="156" t="s">
        <v>66</v>
      </c>
      <c r="EG50" s="156">
        <v>389</v>
      </c>
      <c r="EH50" s="156">
        <v>340</v>
      </c>
      <c r="EI50" s="156">
        <v>48</v>
      </c>
      <c r="EJ50" s="156">
        <v>1</v>
      </c>
      <c r="EK50" s="162">
        <v>0.87</v>
      </c>
      <c r="EL50" s="162">
        <f t="shared" si="15"/>
        <v>0</v>
      </c>
      <c r="EM50" s="156"/>
      <c r="EN50" s="156" t="s">
        <v>66</v>
      </c>
      <c r="EO50" s="156">
        <v>389</v>
      </c>
      <c r="EP50" s="156">
        <v>340</v>
      </c>
      <c r="EQ50" s="156">
        <v>48</v>
      </c>
      <c r="ER50" s="156">
        <v>1</v>
      </c>
      <c r="ES50" s="162">
        <v>0.87</v>
      </c>
      <c r="ET50" s="162">
        <f t="shared" si="16"/>
        <v>0</v>
      </c>
      <c r="EU50" s="156"/>
      <c r="EV50" s="156"/>
      <c r="EW50" s="156"/>
      <c r="EX50" s="156"/>
      <c r="EY50" s="156"/>
      <c r="EZ50" s="156"/>
      <c r="FA50" s="156"/>
      <c r="FB50" s="156"/>
      <c r="FC50" s="162"/>
      <c r="FD50" s="156"/>
      <c r="FE50" s="156"/>
      <c r="FF50" s="156"/>
      <c r="FG50" s="156"/>
      <c r="FH50" s="156"/>
      <c r="FI50" s="156"/>
      <c r="FJ50" s="162"/>
      <c r="FK50" s="156"/>
      <c r="FL50" s="156"/>
      <c r="FM50" s="156"/>
      <c r="FN50" s="156"/>
      <c r="FO50" s="156"/>
      <c r="FP50" s="156"/>
      <c r="FQ50" s="156"/>
      <c r="FR50" s="156"/>
      <c r="FS50" s="156"/>
      <c r="FT50" s="157" t="s">
        <v>66</v>
      </c>
      <c r="FU50" s="157">
        <v>389</v>
      </c>
      <c r="FV50" s="157">
        <v>339</v>
      </c>
      <c r="FW50" s="157">
        <v>49</v>
      </c>
      <c r="FX50" s="157">
        <v>1</v>
      </c>
      <c r="FY50" s="158">
        <f t="shared" si="17"/>
        <v>0.87146529562982</v>
      </c>
      <c r="FZ50" s="162">
        <f t="shared" si="18"/>
        <v>1.4652956298200071E-3</v>
      </c>
      <c r="GA50" s="156"/>
      <c r="GB50" s="157" t="s">
        <v>66</v>
      </c>
      <c r="GC50" s="157">
        <v>389</v>
      </c>
      <c r="GD50" s="157">
        <v>339</v>
      </c>
      <c r="GE50" s="157">
        <v>49</v>
      </c>
      <c r="GF50" s="157">
        <v>1</v>
      </c>
      <c r="GG50" s="158">
        <f t="shared" si="19"/>
        <v>0.87146529562982</v>
      </c>
      <c r="GH50" s="162">
        <f t="shared" si="20"/>
        <v>0</v>
      </c>
      <c r="GI50" s="156"/>
      <c r="GJ50" s="157" t="s">
        <v>66</v>
      </c>
      <c r="GK50" s="157">
        <v>389</v>
      </c>
      <c r="GL50" s="157">
        <v>339</v>
      </c>
      <c r="GM50" s="157">
        <v>49</v>
      </c>
      <c r="GN50" s="157">
        <v>1</v>
      </c>
      <c r="GO50" s="158">
        <f t="shared" si="21"/>
        <v>0.87146529562982</v>
      </c>
      <c r="GP50" s="162">
        <f t="shared" si="22"/>
        <v>0</v>
      </c>
      <c r="GQ50" s="156"/>
      <c r="GR50" s="157" t="s">
        <v>66</v>
      </c>
      <c r="GS50" s="157">
        <v>389</v>
      </c>
      <c r="GT50" s="157">
        <v>339</v>
      </c>
      <c r="GU50" s="157">
        <v>49</v>
      </c>
      <c r="GV50" s="157">
        <v>1</v>
      </c>
      <c r="GW50" s="158">
        <f t="shared" si="23"/>
        <v>0.87146529562982</v>
      </c>
      <c r="GX50" s="162">
        <f t="shared" si="24"/>
        <v>0</v>
      </c>
      <c r="GY50" s="156"/>
      <c r="GZ50" s="157" t="s">
        <v>66</v>
      </c>
      <c r="HA50" s="157">
        <v>389</v>
      </c>
      <c r="HB50" s="157">
        <v>339</v>
      </c>
      <c r="HC50" s="157">
        <v>49</v>
      </c>
      <c r="HD50" s="157">
        <v>1</v>
      </c>
      <c r="HE50" s="158">
        <f t="shared" si="25"/>
        <v>0.87146529562982</v>
      </c>
      <c r="HF50" s="162">
        <f t="shared" si="26"/>
        <v>0</v>
      </c>
      <c r="HH50" s="157" t="s">
        <v>66</v>
      </c>
      <c r="HI50" s="157">
        <v>389</v>
      </c>
      <c r="HJ50" s="157">
        <v>339</v>
      </c>
      <c r="HK50" s="157">
        <v>49</v>
      </c>
      <c r="HL50" s="157">
        <v>1</v>
      </c>
      <c r="HM50" s="158">
        <f t="shared" si="27"/>
        <v>0.87146529562982</v>
      </c>
      <c r="HN50" s="162">
        <f t="shared" si="28"/>
        <v>0</v>
      </c>
      <c r="HP50" s="157" t="s">
        <v>66</v>
      </c>
      <c r="HQ50" s="157">
        <v>389</v>
      </c>
      <c r="HR50" s="157">
        <v>339</v>
      </c>
      <c r="HS50" s="157">
        <v>49</v>
      </c>
      <c r="HT50" s="157">
        <v>1</v>
      </c>
      <c r="HU50" s="158">
        <f t="shared" si="29"/>
        <v>0.87146529562982</v>
      </c>
      <c r="HV50" s="162">
        <f t="shared" si="30"/>
        <v>0</v>
      </c>
      <c r="HX50" s="157" t="s">
        <v>66</v>
      </c>
      <c r="HY50" s="157">
        <v>389</v>
      </c>
      <c r="HZ50" s="157">
        <v>339</v>
      </c>
      <c r="IA50" s="157">
        <v>49</v>
      </c>
      <c r="IB50" s="157">
        <v>1</v>
      </c>
      <c r="IC50" s="158">
        <f t="shared" si="31"/>
        <v>0.87146529562982</v>
      </c>
      <c r="ID50" s="162">
        <f t="shared" si="32"/>
        <v>0</v>
      </c>
      <c r="IF50" s="157" t="s">
        <v>66</v>
      </c>
      <c r="IG50" s="157">
        <v>389</v>
      </c>
      <c r="IH50" s="157">
        <v>339</v>
      </c>
      <c r="II50" s="157">
        <v>49</v>
      </c>
      <c r="IJ50" s="157">
        <v>1</v>
      </c>
      <c r="IK50" s="158">
        <f t="shared" si="33"/>
        <v>0.87146529562982</v>
      </c>
      <c r="IL50" s="162">
        <f t="shared" si="34"/>
        <v>0</v>
      </c>
      <c r="IN50" s="157" t="s">
        <v>66</v>
      </c>
      <c r="IO50" s="157">
        <v>389</v>
      </c>
      <c r="IP50" s="157">
        <v>339</v>
      </c>
      <c r="IQ50" s="157">
        <v>49</v>
      </c>
      <c r="IR50" s="157">
        <v>1</v>
      </c>
      <c r="IS50" s="158">
        <f t="shared" si="35"/>
        <v>0.87146529562982</v>
      </c>
      <c r="IT50" s="162">
        <f t="shared" si="36"/>
        <v>0</v>
      </c>
      <c r="IV50" s="157" t="s">
        <v>66</v>
      </c>
      <c r="IW50" s="157">
        <v>389</v>
      </c>
      <c r="IX50" s="157">
        <v>339</v>
      </c>
      <c r="IY50" s="157">
        <v>49</v>
      </c>
      <c r="IZ50" s="157">
        <v>1</v>
      </c>
      <c r="JA50" s="158">
        <f t="shared" si="37"/>
        <v>0.87146529562982</v>
      </c>
      <c r="JB50" s="162">
        <f t="shared" si="38"/>
        <v>0</v>
      </c>
      <c r="JD50" s="157" t="s">
        <v>66</v>
      </c>
      <c r="JE50" s="157">
        <v>389</v>
      </c>
      <c r="JF50" s="157">
        <v>339</v>
      </c>
      <c r="JG50" s="157">
        <v>49</v>
      </c>
      <c r="JH50" s="157">
        <v>1</v>
      </c>
      <c r="JI50" s="158">
        <f t="shared" si="39"/>
        <v>0.87146529562982</v>
      </c>
      <c r="JJ50" s="162">
        <f t="shared" si="40"/>
        <v>0</v>
      </c>
      <c r="JL50" s="157" t="s">
        <v>66</v>
      </c>
      <c r="JM50" s="157">
        <v>389</v>
      </c>
      <c r="JN50" s="157">
        <v>339</v>
      </c>
      <c r="JO50" s="157">
        <v>49</v>
      </c>
      <c r="JP50" s="157">
        <v>1</v>
      </c>
      <c r="JQ50" s="158">
        <f t="shared" si="41"/>
        <v>0.87146529562982</v>
      </c>
      <c r="JR50" s="162">
        <f t="shared" si="42"/>
        <v>0</v>
      </c>
      <c r="JT50" s="157" t="s">
        <v>66</v>
      </c>
      <c r="JU50" s="157">
        <v>389</v>
      </c>
      <c r="JV50" s="157">
        <v>339</v>
      </c>
      <c r="JW50" s="157">
        <v>49</v>
      </c>
      <c r="JX50" s="157">
        <v>1</v>
      </c>
      <c r="JY50" s="158">
        <f t="shared" si="43"/>
        <v>0.87146529562982</v>
      </c>
      <c r="JZ50" s="162">
        <f t="shared" si="44"/>
        <v>0</v>
      </c>
      <c r="KB50" s="157" t="s">
        <v>66</v>
      </c>
      <c r="KC50" s="157">
        <v>389</v>
      </c>
      <c r="KD50" s="157">
        <v>339</v>
      </c>
      <c r="KE50" s="157">
        <v>49</v>
      </c>
      <c r="KF50" s="157">
        <v>1</v>
      </c>
      <c r="KG50" s="158">
        <f t="shared" si="45"/>
        <v>0.87146529562982</v>
      </c>
      <c r="KH50" s="162">
        <f t="shared" si="46"/>
        <v>0</v>
      </c>
      <c r="KJ50" s="157" t="s">
        <v>66</v>
      </c>
      <c r="KK50" s="157">
        <v>389</v>
      </c>
      <c r="KL50" s="157">
        <v>339</v>
      </c>
      <c r="KM50" s="157">
        <v>49</v>
      </c>
      <c r="KN50" s="157">
        <v>1</v>
      </c>
      <c r="KO50" s="158">
        <f t="shared" si="47"/>
        <v>0.87146529562982</v>
      </c>
      <c r="KP50" s="162">
        <f t="shared" si="48"/>
        <v>0</v>
      </c>
      <c r="KR50" s="157" t="s">
        <v>66</v>
      </c>
      <c r="KS50" s="157">
        <v>389</v>
      </c>
      <c r="KT50" s="157">
        <v>339</v>
      </c>
      <c r="KU50" s="157">
        <v>49</v>
      </c>
      <c r="KV50" s="157">
        <v>1</v>
      </c>
      <c r="KW50" s="158">
        <f t="shared" si="49"/>
        <v>0.87146529562982</v>
      </c>
      <c r="KX50" s="162">
        <f t="shared" si="50"/>
        <v>0</v>
      </c>
      <c r="KZ50" s="157" t="s">
        <v>66</v>
      </c>
      <c r="LA50" s="157">
        <v>389</v>
      </c>
      <c r="LB50" s="157">
        <v>339</v>
      </c>
      <c r="LC50" s="157">
        <v>49</v>
      </c>
      <c r="LD50" s="157">
        <v>1</v>
      </c>
      <c r="LE50" s="158">
        <f t="shared" si="51"/>
        <v>0.87146529562982</v>
      </c>
      <c r="LF50" s="162">
        <f t="shared" si="52"/>
        <v>0</v>
      </c>
      <c r="LH50" s="157" t="s">
        <v>66</v>
      </c>
      <c r="LI50" s="157">
        <v>389</v>
      </c>
      <c r="LJ50" s="157">
        <v>339</v>
      </c>
      <c r="LK50" s="157">
        <v>49</v>
      </c>
      <c r="LL50" s="157">
        <v>1</v>
      </c>
      <c r="LM50" s="158">
        <f t="shared" si="53"/>
        <v>0.87146529562982</v>
      </c>
      <c r="LN50" s="162">
        <f t="shared" si="54"/>
        <v>0</v>
      </c>
      <c r="LP50" s="157" t="s">
        <v>66</v>
      </c>
      <c r="LQ50" s="157">
        <v>389</v>
      </c>
      <c r="LR50" s="157">
        <v>339</v>
      </c>
      <c r="LS50" s="157">
        <v>49</v>
      </c>
      <c r="LT50" s="157">
        <v>1</v>
      </c>
      <c r="LU50" s="158">
        <f t="shared" si="55"/>
        <v>0.87146529562982</v>
      </c>
      <c r="LV50" s="162">
        <f t="shared" si="56"/>
        <v>0</v>
      </c>
      <c r="LX50" s="157" t="s">
        <v>66</v>
      </c>
      <c r="LY50" s="157">
        <v>389</v>
      </c>
      <c r="LZ50" s="157">
        <v>339</v>
      </c>
      <c r="MA50" s="157">
        <v>49</v>
      </c>
      <c r="MB50" s="157">
        <v>1</v>
      </c>
      <c r="MC50" s="158">
        <f t="shared" si="57"/>
        <v>0.87146529562982</v>
      </c>
      <c r="MD50" s="162">
        <f t="shared" si="58"/>
        <v>0</v>
      </c>
      <c r="MN50" s="157" t="s">
        <v>66</v>
      </c>
      <c r="MO50" s="157">
        <v>389</v>
      </c>
      <c r="MP50" s="157">
        <v>339</v>
      </c>
      <c r="MQ50" s="157">
        <v>49</v>
      </c>
      <c r="MR50" s="157">
        <v>1</v>
      </c>
      <c r="MS50" s="158">
        <f t="shared" si="59"/>
        <v>0.87146529562982</v>
      </c>
      <c r="MT50" s="162">
        <f t="shared" si="60"/>
        <v>0</v>
      </c>
      <c r="MV50" s="157" t="s">
        <v>66</v>
      </c>
      <c r="MW50" s="157">
        <v>389</v>
      </c>
      <c r="MX50" s="157">
        <v>339</v>
      </c>
      <c r="MY50" s="157">
        <v>49</v>
      </c>
      <c r="MZ50" s="157">
        <v>1</v>
      </c>
      <c r="NA50" s="158">
        <f t="shared" si="61"/>
        <v>0.87146529562982</v>
      </c>
      <c r="NB50" s="162">
        <f t="shared" si="62"/>
        <v>0</v>
      </c>
      <c r="ND50" s="157" t="s">
        <v>66</v>
      </c>
      <c r="NE50" s="157">
        <v>389</v>
      </c>
      <c r="NF50" s="157">
        <v>0</v>
      </c>
      <c r="NG50" s="157">
        <v>0</v>
      </c>
      <c r="NH50" s="157">
        <v>389</v>
      </c>
      <c r="NI50" s="158">
        <v>0</v>
      </c>
      <c r="NJ50" s="162"/>
    </row>
    <row r="51" spans="1:374">
      <c r="A51" s="2" t="s">
        <v>67</v>
      </c>
      <c r="B51" s="2">
        <v>135</v>
      </c>
      <c r="C51" s="2">
        <v>129</v>
      </c>
      <c r="D51" s="2">
        <v>0</v>
      </c>
      <c r="E51" s="2">
        <v>6</v>
      </c>
      <c r="F51" s="4">
        <f t="shared" si="66"/>
        <v>0.9555555555555556</v>
      </c>
      <c r="H51" s="2" t="s">
        <v>67</v>
      </c>
      <c r="I51" s="2">
        <v>135</v>
      </c>
      <c r="J51" s="2">
        <v>129</v>
      </c>
      <c r="K51" s="2">
        <v>0</v>
      </c>
      <c r="L51" s="2">
        <v>6</v>
      </c>
      <c r="M51" s="4">
        <f t="shared" si="63"/>
        <v>0.9555555555555556</v>
      </c>
      <c r="N51" s="108">
        <f t="shared" si="0"/>
        <v>0</v>
      </c>
      <c r="P51" s="2" t="s">
        <v>67</v>
      </c>
      <c r="Q51" s="2">
        <v>135</v>
      </c>
      <c r="R51" s="2">
        <v>129</v>
      </c>
      <c r="S51" s="2">
        <v>0</v>
      </c>
      <c r="T51" s="2">
        <v>6</v>
      </c>
      <c r="U51" s="4">
        <v>0.96</v>
      </c>
      <c r="V51" s="108">
        <f t="shared" si="1"/>
        <v>4.444444444444362E-3</v>
      </c>
      <c r="X51" s="2" t="s">
        <v>67</v>
      </c>
      <c r="Y51" s="2">
        <v>135</v>
      </c>
      <c r="Z51" s="2">
        <v>129</v>
      </c>
      <c r="AA51" s="2">
        <v>0</v>
      </c>
      <c r="AB51" s="2">
        <v>6</v>
      </c>
      <c r="AC51" s="4">
        <v>0.96</v>
      </c>
      <c r="AD51" s="108">
        <f t="shared" si="2"/>
        <v>0</v>
      </c>
      <c r="AF51" s="2" t="s">
        <v>67</v>
      </c>
      <c r="AG51" s="2">
        <v>135</v>
      </c>
      <c r="AH51" s="2">
        <v>129</v>
      </c>
      <c r="AI51" s="2">
        <v>0</v>
      </c>
      <c r="AJ51" s="2">
        <v>6</v>
      </c>
      <c r="AK51" s="4">
        <v>0.96</v>
      </c>
      <c r="AL51" s="108">
        <f t="shared" si="3"/>
        <v>0</v>
      </c>
      <c r="AN51" s="2" t="s">
        <v>67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108">
        <f t="shared" si="4"/>
        <v>0</v>
      </c>
      <c r="AV51" s="2" t="s">
        <v>67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108">
        <f t="shared" si="5"/>
        <v>0</v>
      </c>
      <c r="BD51" s="2" t="s">
        <v>67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108">
        <f t="shared" si="6"/>
        <v>0</v>
      </c>
      <c r="BL51" s="2" t="s">
        <v>67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7"/>
        <v>0.9555555555555556</v>
      </c>
      <c r="BR51" s="108">
        <f t="shared" si="8"/>
        <v>-4.444444444444362E-3</v>
      </c>
      <c r="BT51" s="157" t="s">
        <v>67</v>
      </c>
      <c r="BU51" s="157">
        <v>135</v>
      </c>
      <c r="BV51" s="157">
        <v>129</v>
      </c>
      <c r="BW51" s="157">
        <v>0</v>
      </c>
      <c r="BX51" s="157">
        <v>6</v>
      </c>
      <c r="BY51" s="158">
        <v>0.96</v>
      </c>
      <c r="BZ51" s="158">
        <v>0</v>
      </c>
      <c r="CA51" s="156"/>
      <c r="CB51" s="156" t="s">
        <v>67</v>
      </c>
      <c r="CC51" s="156">
        <v>135</v>
      </c>
      <c r="CD51" s="156">
        <v>129</v>
      </c>
      <c r="CE51" s="156">
        <v>0</v>
      </c>
      <c r="CF51" s="156">
        <v>6</v>
      </c>
      <c r="CG51" s="162">
        <v>0.96</v>
      </c>
      <c r="CH51" s="158">
        <v>0</v>
      </c>
      <c r="CI51" s="157"/>
      <c r="CJ51" s="156" t="s">
        <v>67</v>
      </c>
      <c r="CK51" s="156">
        <v>135</v>
      </c>
      <c r="CL51" s="156">
        <v>129</v>
      </c>
      <c r="CM51" s="156">
        <v>0</v>
      </c>
      <c r="CN51" s="156">
        <v>6</v>
      </c>
      <c r="CO51" s="162">
        <v>0.96</v>
      </c>
      <c r="CP51" s="162">
        <f t="shared" si="9"/>
        <v>0</v>
      </c>
      <c r="CQ51" s="156"/>
      <c r="CR51" s="156" t="s">
        <v>67</v>
      </c>
      <c r="CS51" s="156">
        <v>135</v>
      </c>
      <c r="CT51" s="156">
        <v>129</v>
      </c>
      <c r="CU51" s="156">
        <v>0</v>
      </c>
      <c r="CV51" s="156">
        <v>6</v>
      </c>
      <c r="CW51" s="162">
        <v>0.96</v>
      </c>
      <c r="CX51" s="158">
        <f t="shared" si="10"/>
        <v>0</v>
      </c>
      <c r="CY51" s="157"/>
      <c r="CZ51" s="156" t="s">
        <v>67</v>
      </c>
      <c r="DA51" s="156">
        <v>135</v>
      </c>
      <c r="DB51" s="156">
        <v>129</v>
      </c>
      <c r="DC51" s="156">
        <v>0</v>
      </c>
      <c r="DD51" s="156">
        <v>6</v>
      </c>
      <c r="DE51" s="162">
        <v>0.96</v>
      </c>
      <c r="DF51" s="158">
        <f t="shared" si="11"/>
        <v>0</v>
      </c>
      <c r="DG51" s="157"/>
      <c r="DH51" s="156" t="s">
        <v>67</v>
      </c>
      <c r="DI51" s="156">
        <v>135</v>
      </c>
      <c r="DJ51" s="156">
        <v>129</v>
      </c>
      <c r="DK51" s="156">
        <v>0</v>
      </c>
      <c r="DL51" s="156">
        <v>6</v>
      </c>
      <c r="DM51" s="162">
        <v>0.96</v>
      </c>
      <c r="DN51" s="158">
        <f t="shared" si="12"/>
        <v>0</v>
      </c>
      <c r="DO51" s="157"/>
      <c r="DP51" s="156" t="s">
        <v>67</v>
      </c>
      <c r="DQ51" s="156">
        <v>135</v>
      </c>
      <c r="DR51" s="156">
        <v>129</v>
      </c>
      <c r="DS51" s="156">
        <v>0</v>
      </c>
      <c r="DT51" s="156">
        <v>6</v>
      </c>
      <c r="DU51" s="162">
        <v>0.96</v>
      </c>
      <c r="DV51" s="162">
        <f t="shared" si="13"/>
        <v>0</v>
      </c>
      <c r="DW51" s="156"/>
      <c r="DX51" s="156" t="s">
        <v>67</v>
      </c>
      <c r="DY51" s="156">
        <v>135</v>
      </c>
      <c r="DZ51" s="156">
        <v>129</v>
      </c>
      <c r="EA51" s="156">
        <v>0</v>
      </c>
      <c r="EB51" s="156">
        <v>6</v>
      </c>
      <c r="EC51" s="162">
        <v>0.96</v>
      </c>
      <c r="ED51" s="162">
        <f t="shared" si="14"/>
        <v>0</v>
      </c>
      <c r="EE51" s="156"/>
      <c r="EF51" s="156" t="s">
        <v>67</v>
      </c>
      <c r="EG51" s="156">
        <v>135</v>
      </c>
      <c r="EH51" s="156">
        <v>129</v>
      </c>
      <c r="EI51" s="156">
        <v>0</v>
      </c>
      <c r="EJ51" s="156">
        <v>6</v>
      </c>
      <c r="EK51" s="162">
        <v>0.96</v>
      </c>
      <c r="EL51" s="162">
        <f t="shared" si="15"/>
        <v>0</v>
      </c>
      <c r="EM51" s="156"/>
      <c r="EN51" s="156" t="s">
        <v>67</v>
      </c>
      <c r="EO51" s="156">
        <v>135</v>
      </c>
      <c r="EP51" s="156">
        <v>129</v>
      </c>
      <c r="EQ51" s="156">
        <v>0</v>
      </c>
      <c r="ER51" s="156">
        <v>6</v>
      </c>
      <c r="ES51" s="162">
        <v>0.96</v>
      </c>
      <c r="ET51" s="162">
        <f t="shared" si="16"/>
        <v>0</v>
      </c>
      <c r="EU51" s="156"/>
      <c r="EV51" s="156"/>
      <c r="EW51" s="156"/>
      <c r="EX51" s="156"/>
      <c r="EY51" s="156"/>
      <c r="EZ51" s="156"/>
      <c r="FA51" s="156"/>
      <c r="FB51" s="156"/>
      <c r="FC51" s="162"/>
      <c r="FD51" s="156"/>
      <c r="FE51" s="156"/>
      <c r="FF51" s="156"/>
      <c r="FG51" s="156"/>
      <c r="FH51" s="156"/>
      <c r="FI51" s="156"/>
      <c r="FJ51" s="162"/>
      <c r="FK51" s="156"/>
      <c r="FL51" s="156"/>
      <c r="FM51" s="156"/>
      <c r="FN51" s="156"/>
      <c r="FO51" s="156"/>
      <c r="FP51" s="156"/>
      <c r="FQ51" s="156"/>
      <c r="FR51" s="156"/>
      <c r="FS51" s="156"/>
      <c r="FT51" s="157" t="s">
        <v>67</v>
      </c>
      <c r="FU51" s="157">
        <v>135</v>
      </c>
      <c r="FV51" s="157">
        <v>129</v>
      </c>
      <c r="FW51" s="157">
        <v>0</v>
      </c>
      <c r="FX51" s="157">
        <v>6</v>
      </c>
      <c r="FY51" s="158">
        <f t="shared" si="17"/>
        <v>0.9555555555555556</v>
      </c>
      <c r="FZ51" s="162">
        <f t="shared" si="18"/>
        <v>-4.444444444444362E-3</v>
      </c>
      <c r="GA51" s="156"/>
      <c r="GB51" s="157" t="s">
        <v>67</v>
      </c>
      <c r="GC51" s="157">
        <v>135</v>
      </c>
      <c r="GD51" s="157">
        <v>129</v>
      </c>
      <c r="GE51" s="157">
        <v>0</v>
      </c>
      <c r="GF51" s="157">
        <v>6</v>
      </c>
      <c r="GG51" s="158">
        <f t="shared" si="19"/>
        <v>0.9555555555555556</v>
      </c>
      <c r="GH51" s="162">
        <f t="shared" si="20"/>
        <v>0</v>
      </c>
      <c r="GI51" s="156"/>
      <c r="GJ51" s="157" t="s">
        <v>67</v>
      </c>
      <c r="GK51" s="157">
        <v>135</v>
      </c>
      <c r="GL51" s="157">
        <v>129</v>
      </c>
      <c r="GM51" s="157">
        <v>0</v>
      </c>
      <c r="GN51" s="157">
        <v>6</v>
      </c>
      <c r="GO51" s="158">
        <f t="shared" si="21"/>
        <v>0.9555555555555556</v>
      </c>
      <c r="GP51" s="162">
        <f t="shared" si="22"/>
        <v>0</v>
      </c>
      <c r="GQ51" s="156"/>
      <c r="GR51" s="157" t="s">
        <v>67</v>
      </c>
      <c r="GS51" s="157">
        <v>135</v>
      </c>
      <c r="GT51" s="157">
        <v>129</v>
      </c>
      <c r="GU51" s="157">
        <v>0</v>
      </c>
      <c r="GV51" s="157">
        <v>6</v>
      </c>
      <c r="GW51" s="158">
        <f t="shared" si="23"/>
        <v>0.9555555555555556</v>
      </c>
      <c r="GX51" s="162">
        <f t="shared" si="24"/>
        <v>0</v>
      </c>
      <c r="GY51" s="156"/>
      <c r="GZ51" s="157" t="s">
        <v>67</v>
      </c>
      <c r="HA51" s="157">
        <v>135</v>
      </c>
      <c r="HB51" s="157">
        <v>129</v>
      </c>
      <c r="HC51" s="157">
        <v>0</v>
      </c>
      <c r="HD51" s="157">
        <v>6</v>
      </c>
      <c r="HE51" s="158">
        <f t="shared" si="25"/>
        <v>0.9555555555555556</v>
      </c>
      <c r="HF51" s="162">
        <f t="shared" si="26"/>
        <v>0</v>
      </c>
      <c r="HH51" s="157" t="s">
        <v>67</v>
      </c>
      <c r="HI51" s="157">
        <v>135</v>
      </c>
      <c r="HJ51" s="157">
        <v>129</v>
      </c>
      <c r="HK51" s="157">
        <v>0</v>
      </c>
      <c r="HL51" s="157">
        <v>6</v>
      </c>
      <c r="HM51" s="158">
        <f t="shared" si="27"/>
        <v>0.9555555555555556</v>
      </c>
      <c r="HN51" s="162">
        <f t="shared" si="28"/>
        <v>0</v>
      </c>
      <c r="HP51" s="157" t="s">
        <v>67</v>
      </c>
      <c r="HQ51" s="157">
        <v>135</v>
      </c>
      <c r="HR51" s="157">
        <v>129</v>
      </c>
      <c r="HS51" s="157">
        <v>0</v>
      </c>
      <c r="HT51" s="157">
        <v>6</v>
      </c>
      <c r="HU51" s="158">
        <f t="shared" si="29"/>
        <v>0.9555555555555556</v>
      </c>
      <c r="HV51" s="162">
        <f t="shared" si="30"/>
        <v>0</v>
      </c>
      <c r="HX51" s="157" t="s">
        <v>67</v>
      </c>
      <c r="HY51" s="157">
        <v>135</v>
      </c>
      <c r="HZ51" s="157">
        <v>129</v>
      </c>
      <c r="IA51" s="157">
        <v>0</v>
      </c>
      <c r="IB51" s="157">
        <v>6</v>
      </c>
      <c r="IC51" s="158">
        <f t="shared" si="31"/>
        <v>0.9555555555555556</v>
      </c>
      <c r="ID51" s="162">
        <f t="shared" si="32"/>
        <v>0</v>
      </c>
      <c r="IF51" s="157" t="s">
        <v>67</v>
      </c>
      <c r="IG51" s="157">
        <v>135</v>
      </c>
      <c r="IH51" s="157">
        <v>129</v>
      </c>
      <c r="II51" s="157">
        <v>0</v>
      </c>
      <c r="IJ51" s="157">
        <v>6</v>
      </c>
      <c r="IK51" s="158">
        <f t="shared" si="33"/>
        <v>0.9555555555555556</v>
      </c>
      <c r="IL51" s="162">
        <f t="shared" si="34"/>
        <v>0</v>
      </c>
      <c r="IN51" s="157" t="s">
        <v>67</v>
      </c>
      <c r="IO51" s="157">
        <v>135</v>
      </c>
      <c r="IP51" s="157">
        <v>129</v>
      </c>
      <c r="IQ51" s="157">
        <v>0</v>
      </c>
      <c r="IR51" s="157">
        <v>6</v>
      </c>
      <c r="IS51" s="158">
        <f t="shared" si="35"/>
        <v>0.9555555555555556</v>
      </c>
      <c r="IT51" s="162">
        <f t="shared" si="36"/>
        <v>0</v>
      </c>
      <c r="IV51" s="157" t="s">
        <v>67</v>
      </c>
      <c r="IW51" s="157">
        <v>135</v>
      </c>
      <c r="IX51" s="157">
        <v>129</v>
      </c>
      <c r="IY51" s="157">
        <v>0</v>
      </c>
      <c r="IZ51" s="157">
        <v>6</v>
      </c>
      <c r="JA51" s="158">
        <f t="shared" si="37"/>
        <v>0.9555555555555556</v>
      </c>
      <c r="JB51" s="162">
        <f t="shared" si="38"/>
        <v>0</v>
      </c>
      <c r="JD51" s="157" t="s">
        <v>67</v>
      </c>
      <c r="JE51" s="157">
        <v>135</v>
      </c>
      <c r="JF51" s="157">
        <v>129</v>
      </c>
      <c r="JG51" s="157">
        <v>0</v>
      </c>
      <c r="JH51" s="157">
        <v>6</v>
      </c>
      <c r="JI51" s="158">
        <f t="shared" si="39"/>
        <v>0.9555555555555556</v>
      </c>
      <c r="JJ51" s="162">
        <f t="shared" si="40"/>
        <v>0</v>
      </c>
      <c r="JL51" s="157" t="s">
        <v>67</v>
      </c>
      <c r="JM51" s="157">
        <v>135</v>
      </c>
      <c r="JN51" s="157">
        <v>129</v>
      </c>
      <c r="JO51" s="157">
        <v>0</v>
      </c>
      <c r="JP51" s="157">
        <v>6</v>
      </c>
      <c r="JQ51" s="158">
        <f t="shared" si="41"/>
        <v>0.9555555555555556</v>
      </c>
      <c r="JR51" s="162">
        <f t="shared" si="42"/>
        <v>0</v>
      </c>
      <c r="JT51" s="157" t="s">
        <v>67</v>
      </c>
      <c r="JU51" s="157">
        <v>135</v>
      </c>
      <c r="JV51" s="157">
        <v>129</v>
      </c>
      <c r="JW51" s="157">
        <v>0</v>
      </c>
      <c r="JX51" s="157">
        <v>6</v>
      </c>
      <c r="JY51" s="158">
        <f t="shared" si="43"/>
        <v>0.9555555555555556</v>
      </c>
      <c r="JZ51" s="162">
        <f t="shared" si="44"/>
        <v>0</v>
      </c>
      <c r="KB51" s="157" t="s">
        <v>67</v>
      </c>
      <c r="KC51" s="157">
        <v>148</v>
      </c>
      <c r="KD51" s="157">
        <v>129</v>
      </c>
      <c r="KE51" s="157">
        <v>4</v>
      </c>
      <c r="KF51" s="157">
        <v>15</v>
      </c>
      <c r="KG51" s="158">
        <f t="shared" si="45"/>
        <v>0.8716216216216216</v>
      </c>
      <c r="KH51" s="162">
        <f t="shared" si="46"/>
        <v>-8.3933933933934002E-2</v>
      </c>
      <c r="KJ51" s="157" t="s">
        <v>67</v>
      </c>
      <c r="KK51" s="157">
        <v>148</v>
      </c>
      <c r="KL51" s="157">
        <v>129</v>
      </c>
      <c r="KM51" s="157">
        <v>4</v>
      </c>
      <c r="KN51" s="157">
        <v>15</v>
      </c>
      <c r="KO51" s="158">
        <f t="shared" si="47"/>
        <v>0.8716216216216216</v>
      </c>
      <c r="KP51" s="162">
        <f t="shared" si="48"/>
        <v>0</v>
      </c>
      <c r="KR51" s="157" t="s">
        <v>67</v>
      </c>
      <c r="KS51" s="157">
        <v>148</v>
      </c>
      <c r="KT51" s="157">
        <v>129</v>
      </c>
      <c r="KU51" s="157">
        <v>4</v>
      </c>
      <c r="KV51" s="157">
        <v>15</v>
      </c>
      <c r="KW51" s="158">
        <f t="shared" si="49"/>
        <v>0.8716216216216216</v>
      </c>
      <c r="KX51" s="162">
        <f t="shared" si="50"/>
        <v>0</v>
      </c>
      <c r="KZ51" s="157" t="s">
        <v>67</v>
      </c>
      <c r="LA51" s="157">
        <v>148</v>
      </c>
      <c r="LB51" s="157">
        <v>129</v>
      </c>
      <c r="LC51" s="157">
        <v>4</v>
      </c>
      <c r="LD51" s="157">
        <v>15</v>
      </c>
      <c r="LE51" s="158">
        <f t="shared" si="51"/>
        <v>0.8716216216216216</v>
      </c>
      <c r="LF51" s="162">
        <f t="shared" si="52"/>
        <v>0</v>
      </c>
      <c r="LH51" s="157" t="s">
        <v>67</v>
      </c>
      <c r="LI51" s="157">
        <v>148</v>
      </c>
      <c r="LJ51" s="157">
        <v>129</v>
      </c>
      <c r="LK51" s="157">
        <v>4</v>
      </c>
      <c r="LL51" s="157">
        <v>15</v>
      </c>
      <c r="LM51" s="158">
        <f t="shared" si="53"/>
        <v>0.8716216216216216</v>
      </c>
      <c r="LN51" s="162">
        <f t="shared" si="54"/>
        <v>0</v>
      </c>
      <c r="LP51" s="157" t="s">
        <v>67</v>
      </c>
      <c r="LQ51" s="157">
        <v>148</v>
      </c>
      <c r="LR51" s="157">
        <v>129</v>
      </c>
      <c r="LS51" s="157">
        <v>4</v>
      </c>
      <c r="LT51" s="157">
        <v>15</v>
      </c>
      <c r="LU51" s="158">
        <f t="shared" si="55"/>
        <v>0.8716216216216216</v>
      </c>
      <c r="LV51" s="162">
        <f t="shared" si="56"/>
        <v>0</v>
      </c>
      <c r="LX51" s="157" t="s">
        <v>67</v>
      </c>
      <c r="LY51" s="157">
        <v>148</v>
      </c>
      <c r="LZ51" s="157">
        <v>129</v>
      </c>
      <c r="MA51" s="157">
        <v>4</v>
      </c>
      <c r="MB51" s="157">
        <v>15</v>
      </c>
      <c r="MC51" s="158">
        <f t="shared" si="57"/>
        <v>0.8716216216216216</v>
      </c>
      <c r="MD51" s="162">
        <f t="shared" si="58"/>
        <v>0</v>
      </c>
      <c r="MN51" s="157" t="s">
        <v>67</v>
      </c>
      <c r="MO51" s="157">
        <v>148</v>
      </c>
      <c r="MP51" s="157">
        <v>129</v>
      </c>
      <c r="MQ51" s="157">
        <v>4</v>
      </c>
      <c r="MR51" s="157">
        <v>15</v>
      </c>
      <c r="MS51" s="158">
        <f t="shared" si="59"/>
        <v>0.8716216216216216</v>
      </c>
      <c r="MT51" s="162">
        <f t="shared" si="60"/>
        <v>0</v>
      </c>
      <c r="MV51" s="157" t="s">
        <v>67</v>
      </c>
      <c r="MW51" s="157">
        <v>148</v>
      </c>
      <c r="MX51" s="157">
        <v>129</v>
      </c>
      <c r="MY51" s="157">
        <v>4</v>
      </c>
      <c r="MZ51" s="157">
        <v>15</v>
      </c>
      <c r="NA51" s="158">
        <f t="shared" si="61"/>
        <v>0.8716216216216216</v>
      </c>
      <c r="NB51" s="162">
        <f t="shared" si="62"/>
        <v>0</v>
      </c>
      <c r="ND51" s="157" t="s">
        <v>67</v>
      </c>
      <c r="NE51" s="157">
        <v>148</v>
      </c>
      <c r="NF51" s="157">
        <v>0</v>
      </c>
      <c r="NG51" s="157">
        <v>0</v>
      </c>
      <c r="NH51" s="157">
        <v>148</v>
      </c>
      <c r="NI51" s="158">
        <v>0</v>
      </c>
      <c r="NJ51" s="162"/>
    </row>
    <row r="52" spans="1:374">
      <c r="A52" s="2" t="s">
        <v>68</v>
      </c>
      <c r="B52" s="2">
        <v>1595</v>
      </c>
      <c r="C52" s="2">
        <v>1587</v>
      </c>
      <c r="D52" s="7">
        <v>8</v>
      </c>
      <c r="E52" s="2">
        <v>0</v>
      </c>
      <c r="F52" s="4">
        <f t="shared" si="66"/>
        <v>0.99498432601880882</v>
      </c>
      <c r="H52" s="2" t="s">
        <v>68</v>
      </c>
      <c r="I52" s="2">
        <v>1595</v>
      </c>
      <c r="J52" s="2">
        <v>1587</v>
      </c>
      <c r="K52" s="2">
        <v>8</v>
      </c>
      <c r="L52" s="2">
        <v>0</v>
      </c>
      <c r="M52" s="4">
        <f t="shared" si="63"/>
        <v>0.99498432601880882</v>
      </c>
      <c r="N52" s="108">
        <f t="shared" si="0"/>
        <v>0</v>
      </c>
      <c r="P52" s="2" t="s">
        <v>68</v>
      </c>
      <c r="Q52" s="2">
        <v>1595</v>
      </c>
      <c r="R52" s="2">
        <v>1587</v>
      </c>
      <c r="S52" s="2">
        <v>8</v>
      </c>
      <c r="T52" s="2">
        <v>0</v>
      </c>
      <c r="U52" s="4">
        <v>0.99</v>
      </c>
      <c r="V52" s="108">
        <f t="shared" si="1"/>
        <v>-4.9843260188088268E-3</v>
      </c>
      <c r="X52" s="2" t="s">
        <v>68</v>
      </c>
      <c r="Y52" s="2">
        <v>1595</v>
      </c>
      <c r="Z52" s="2">
        <v>1587</v>
      </c>
      <c r="AA52" s="2">
        <v>8</v>
      </c>
      <c r="AB52" s="2">
        <v>0</v>
      </c>
      <c r="AC52" s="4">
        <v>0.99</v>
      </c>
      <c r="AD52" s="108">
        <f t="shared" si="2"/>
        <v>0</v>
      </c>
      <c r="AF52" s="2" t="s">
        <v>68</v>
      </c>
      <c r="AG52" s="2">
        <v>1595</v>
      </c>
      <c r="AH52" s="2">
        <v>1587</v>
      </c>
      <c r="AI52" s="2">
        <v>8</v>
      </c>
      <c r="AJ52" s="2">
        <v>0</v>
      </c>
      <c r="AK52" s="4">
        <v>0.99</v>
      </c>
      <c r="AL52" s="108">
        <f t="shared" si="3"/>
        <v>0</v>
      </c>
      <c r="AN52" s="2" t="s">
        <v>68</v>
      </c>
      <c r="AO52" s="2">
        <v>1595</v>
      </c>
      <c r="AP52" s="2">
        <v>1587</v>
      </c>
      <c r="AQ52" s="2">
        <v>8</v>
      </c>
      <c r="AR52" s="2">
        <v>0</v>
      </c>
      <c r="AS52" s="4">
        <v>0.99</v>
      </c>
      <c r="AT52" s="108">
        <f t="shared" si="4"/>
        <v>0</v>
      </c>
      <c r="AV52" s="2" t="s">
        <v>68</v>
      </c>
      <c r="AW52" s="2">
        <v>1595</v>
      </c>
      <c r="AX52" s="2">
        <v>1587</v>
      </c>
      <c r="AY52" s="2">
        <v>8</v>
      </c>
      <c r="AZ52" s="2">
        <v>0</v>
      </c>
      <c r="BA52" s="4">
        <v>0.99</v>
      </c>
      <c r="BB52" s="108">
        <f t="shared" si="5"/>
        <v>0</v>
      </c>
      <c r="BD52" s="2" t="s">
        <v>68</v>
      </c>
      <c r="BE52" s="2">
        <v>1595</v>
      </c>
      <c r="BF52" s="2">
        <v>1588</v>
      </c>
      <c r="BG52" s="2">
        <v>7</v>
      </c>
      <c r="BH52" s="2">
        <v>0</v>
      </c>
      <c r="BI52" s="4">
        <v>1</v>
      </c>
      <c r="BJ52" s="108">
        <f t="shared" si="6"/>
        <v>1.0000000000000009E-2</v>
      </c>
      <c r="BL52" s="2" t="s">
        <v>68</v>
      </c>
      <c r="BM52" s="2">
        <v>1595</v>
      </c>
      <c r="BN52" s="2">
        <v>1587</v>
      </c>
      <c r="BO52" s="2">
        <v>8</v>
      </c>
      <c r="BP52" s="2">
        <v>0</v>
      </c>
      <c r="BQ52" s="4">
        <f t="shared" si="7"/>
        <v>0.99498432601880882</v>
      </c>
      <c r="BR52" s="108">
        <f t="shared" si="8"/>
        <v>-5.0156739811911821E-3</v>
      </c>
      <c r="BS52" t="s">
        <v>119</v>
      </c>
      <c r="BT52" s="157" t="s">
        <v>68</v>
      </c>
      <c r="BU52" s="157">
        <v>1595</v>
      </c>
      <c r="BV52" s="157">
        <v>1587</v>
      </c>
      <c r="BW52" s="157">
        <v>8</v>
      </c>
      <c r="BX52" s="157">
        <v>0</v>
      </c>
      <c r="BY52" s="158">
        <v>0.99</v>
      </c>
      <c r="BZ52" s="158">
        <v>-1.0000000000000009E-2</v>
      </c>
      <c r="CA52" s="156"/>
      <c r="CB52" s="156" t="s">
        <v>68</v>
      </c>
      <c r="CC52" s="156">
        <v>1595</v>
      </c>
      <c r="CD52" s="156">
        <v>1587</v>
      </c>
      <c r="CE52" s="156">
        <v>8</v>
      </c>
      <c r="CF52" s="156">
        <v>0</v>
      </c>
      <c r="CG52" s="162">
        <v>0.99</v>
      </c>
      <c r="CH52" s="158">
        <v>0</v>
      </c>
      <c r="CI52" s="157"/>
      <c r="CJ52" s="156" t="s">
        <v>68</v>
      </c>
      <c r="CK52" s="156">
        <v>1595</v>
      </c>
      <c r="CL52" s="156">
        <v>1587</v>
      </c>
      <c r="CM52" s="156">
        <v>8</v>
      </c>
      <c r="CN52" s="156">
        <v>0</v>
      </c>
      <c r="CO52" s="162">
        <v>0.99</v>
      </c>
      <c r="CP52" s="162">
        <f t="shared" si="9"/>
        <v>0</v>
      </c>
      <c r="CQ52" s="156"/>
      <c r="CR52" s="156" t="s">
        <v>68</v>
      </c>
      <c r="CS52" s="156">
        <v>1595</v>
      </c>
      <c r="CT52" s="156">
        <v>1587</v>
      </c>
      <c r="CU52" s="156">
        <v>8</v>
      </c>
      <c r="CV52" s="156">
        <v>0</v>
      </c>
      <c r="CW52" s="162">
        <v>0.99</v>
      </c>
      <c r="CX52" s="158">
        <f t="shared" si="10"/>
        <v>0</v>
      </c>
      <c r="CY52" s="157"/>
      <c r="CZ52" s="156" t="s">
        <v>68</v>
      </c>
      <c r="DA52" s="156">
        <v>1595</v>
      </c>
      <c r="DB52" s="156">
        <v>1587</v>
      </c>
      <c r="DC52" s="156">
        <v>8</v>
      </c>
      <c r="DD52" s="156">
        <v>0</v>
      </c>
      <c r="DE52" s="162">
        <v>0.99</v>
      </c>
      <c r="DF52" s="158">
        <f t="shared" si="11"/>
        <v>0</v>
      </c>
      <c r="DG52" s="157"/>
      <c r="DH52" s="156" t="s">
        <v>68</v>
      </c>
      <c r="DI52" s="156">
        <v>1595</v>
      </c>
      <c r="DJ52" s="156">
        <v>1587</v>
      </c>
      <c r="DK52" s="156">
        <v>8</v>
      </c>
      <c r="DL52" s="156">
        <v>0</v>
      </c>
      <c r="DM52" s="162">
        <v>0.99</v>
      </c>
      <c r="DN52" s="158">
        <f t="shared" si="12"/>
        <v>0</v>
      </c>
      <c r="DO52" s="157"/>
      <c r="DP52" s="156" t="s">
        <v>68</v>
      </c>
      <c r="DQ52" s="156">
        <v>1595</v>
      </c>
      <c r="DR52" s="156">
        <v>1587</v>
      </c>
      <c r="DS52" s="156">
        <v>8</v>
      </c>
      <c r="DT52" s="156">
        <v>0</v>
      </c>
      <c r="DU52" s="162">
        <v>0.99</v>
      </c>
      <c r="DV52" s="162">
        <f t="shared" si="13"/>
        <v>0</v>
      </c>
      <c r="DW52" s="156"/>
      <c r="DX52" s="156" t="s">
        <v>68</v>
      </c>
      <c r="DY52" s="156">
        <v>1595</v>
      </c>
      <c r="DZ52" s="156">
        <v>1587</v>
      </c>
      <c r="EA52" s="156">
        <v>8</v>
      </c>
      <c r="EB52" s="156">
        <v>0</v>
      </c>
      <c r="EC52" s="162">
        <v>0.99</v>
      </c>
      <c r="ED52" s="162">
        <f t="shared" si="14"/>
        <v>0</v>
      </c>
      <c r="EE52" s="156"/>
      <c r="EF52" s="156" t="s">
        <v>68</v>
      </c>
      <c r="EG52" s="156">
        <v>1595</v>
      </c>
      <c r="EH52" s="156">
        <v>1587</v>
      </c>
      <c r="EI52" s="156">
        <v>8</v>
      </c>
      <c r="EJ52" s="156">
        <v>0</v>
      </c>
      <c r="EK52" s="162">
        <v>0.99</v>
      </c>
      <c r="EL52" s="162">
        <f t="shared" si="15"/>
        <v>0</v>
      </c>
      <c r="EM52" s="156"/>
      <c r="EN52" s="156" t="s">
        <v>68</v>
      </c>
      <c r="EO52" s="156">
        <v>1595</v>
      </c>
      <c r="EP52" s="156">
        <v>1587</v>
      </c>
      <c r="EQ52" s="156">
        <v>8</v>
      </c>
      <c r="ER52" s="156">
        <v>0</v>
      </c>
      <c r="ES52" s="162">
        <v>0.99</v>
      </c>
      <c r="ET52" s="162">
        <f t="shared" si="16"/>
        <v>0</v>
      </c>
      <c r="EU52" s="156"/>
      <c r="EV52" s="156"/>
      <c r="EW52" s="156"/>
      <c r="EX52" s="156"/>
      <c r="EY52" s="156"/>
      <c r="EZ52" s="156"/>
      <c r="FA52" s="156"/>
      <c r="FB52" s="156"/>
      <c r="FC52" s="162"/>
      <c r="FD52" s="156"/>
      <c r="FE52" s="156"/>
      <c r="FF52" s="156"/>
      <c r="FG52" s="156"/>
      <c r="FH52" s="156"/>
      <c r="FI52" s="156"/>
      <c r="FJ52" s="162"/>
      <c r="FK52" s="156"/>
      <c r="FL52" s="156"/>
      <c r="FM52" s="156"/>
      <c r="FN52" s="156"/>
      <c r="FO52" s="156"/>
      <c r="FP52" s="156"/>
      <c r="FQ52" s="156"/>
      <c r="FR52" s="156"/>
      <c r="FS52" s="156"/>
      <c r="FT52" s="157" t="s">
        <v>68</v>
      </c>
      <c r="FU52" s="157">
        <v>1595</v>
      </c>
      <c r="FV52" s="157">
        <v>1587</v>
      </c>
      <c r="FW52" s="157">
        <v>8</v>
      </c>
      <c r="FX52" s="157">
        <v>0</v>
      </c>
      <c r="FY52" s="158">
        <f t="shared" si="17"/>
        <v>0.99498432601880882</v>
      </c>
      <c r="FZ52" s="162">
        <f t="shared" si="18"/>
        <v>4.9843260188088268E-3</v>
      </c>
      <c r="GA52" s="156"/>
      <c r="GB52" s="157" t="s">
        <v>68</v>
      </c>
      <c r="GC52" s="157">
        <v>1595</v>
      </c>
      <c r="GD52" s="157">
        <v>1587</v>
      </c>
      <c r="GE52" s="157">
        <v>8</v>
      </c>
      <c r="GF52" s="157">
        <v>0</v>
      </c>
      <c r="GG52" s="158">
        <f t="shared" si="19"/>
        <v>0.99498432601880882</v>
      </c>
      <c r="GH52" s="162">
        <f t="shared" si="20"/>
        <v>0</v>
      </c>
      <c r="GI52" s="156"/>
      <c r="GJ52" s="157" t="s">
        <v>68</v>
      </c>
      <c r="GK52" s="157">
        <v>1595</v>
      </c>
      <c r="GL52" s="157">
        <v>1128</v>
      </c>
      <c r="GM52" s="157">
        <v>5</v>
      </c>
      <c r="GN52" s="157">
        <v>462</v>
      </c>
      <c r="GO52" s="158">
        <f t="shared" si="21"/>
        <v>0.70721003134796234</v>
      </c>
      <c r="GP52" s="162">
        <f t="shared" si="22"/>
        <v>-0.28777429467084648</v>
      </c>
      <c r="GQ52" s="156"/>
      <c r="GR52" s="157" t="s">
        <v>68</v>
      </c>
      <c r="GS52" s="157">
        <v>1597</v>
      </c>
      <c r="GT52" s="157">
        <v>1589</v>
      </c>
      <c r="GU52" s="157">
        <v>8</v>
      </c>
      <c r="GV52" s="157">
        <v>0</v>
      </c>
      <c r="GW52" s="158">
        <f t="shared" si="23"/>
        <v>0.99499060738885414</v>
      </c>
      <c r="GX52" s="162">
        <f t="shared" si="24"/>
        <v>0.2877805760408918</v>
      </c>
      <c r="GY52" s="156"/>
      <c r="GZ52" s="157" t="s">
        <v>68</v>
      </c>
      <c r="HA52" s="157">
        <v>1597</v>
      </c>
      <c r="HB52" s="157">
        <v>1589</v>
      </c>
      <c r="HC52" s="157">
        <v>8</v>
      </c>
      <c r="HD52" s="157">
        <v>0</v>
      </c>
      <c r="HE52" s="158">
        <f t="shared" si="25"/>
        <v>0.99499060738885414</v>
      </c>
      <c r="HF52" s="162">
        <f t="shared" si="26"/>
        <v>0</v>
      </c>
      <c r="HH52" s="157" t="s">
        <v>68</v>
      </c>
      <c r="HI52" s="157">
        <v>1597</v>
      </c>
      <c r="HJ52" s="157">
        <v>1589</v>
      </c>
      <c r="HK52" s="157">
        <v>8</v>
      </c>
      <c r="HL52" s="157">
        <v>0</v>
      </c>
      <c r="HM52" s="158">
        <f t="shared" si="27"/>
        <v>0.99499060738885414</v>
      </c>
      <c r="HN52" s="162">
        <f t="shared" si="28"/>
        <v>0</v>
      </c>
      <c r="HP52" s="157" t="s">
        <v>68</v>
      </c>
      <c r="HQ52" s="157">
        <v>1597</v>
      </c>
      <c r="HR52" s="157">
        <v>1589</v>
      </c>
      <c r="HS52" s="157">
        <v>8</v>
      </c>
      <c r="HT52" s="157">
        <v>0</v>
      </c>
      <c r="HU52" s="158">
        <f t="shared" si="29"/>
        <v>0.99499060738885414</v>
      </c>
      <c r="HV52" s="162">
        <f t="shared" si="30"/>
        <v>0</v>
      </c>
      <c r="HX52" s="157" t="s">
        <v>68</v>
      </c>
      <c r="HY52" s="157">
        <v>1597</v>
      </c>
      <c r="HZ52" s="157">
        <v>1589</v>
      </c>
      <c r="IA52" s="157">
        <v>8</v>
      </c>
      <c r="IB52" s="157">
        <v>0</v>
      </c>
      <c r="IC52" s="158">
        <f t="shared" si="31"/>
        <v>0.99499060738885414</v>
      </c>
      <c r="ID52" s="162">
        <f t="shared" si="32"/>
        <v>0</v>
      </c>
      <c r="IF52" s="157" t="s">
        <v>68</v>
      </c>
      <c r="IG52" s="157">
        <v>1597</v>
      </c>
      <c r="IH52" s="157">
        <v>1589</v>
      </c>
      <c r="II52" s="157">
        <v>8</v>
      </c>
      <c r="IJ52" s="157">
        <v>0</v>
      </c>
      <c r="IK52" s="158">
        <f t="shared" si="33"/>
        <v>0.99499060738885414</v>
      </c>
      <c r="IL52" s="162">
        <f t="shared" si="34"/>
        <v>0</v>
      </c>
      <c r="IN52" s="157" t="s">
        <v>68</v>
      </c>
      <c r="IO52" s="157">
        <v>1597</v>
      </c>
      <c r="IP52" s="157">
        <v>1589</v>
      </c>
      <c r="IQ52" s="157">
        <v>8</v>
      </c>
      <c r="IR52" s="157">
        <v>0</v>
      </c>
      <c r="IS52" s="158">
        <f t="shared" si="35"/>
        <v>0.99499060738885414</v>
      </c>
      <c r="IT52" s="162">
        <f t="shared" si="36"/>
        <v>0</v>
      </c>
      <c r="IV52" s="157" t="s">
        <v>68</v>
      </c>
      <c r="IW52" s="157">
        <v>1597</v>
      </c>
      <c r="IX52" s="157">
        <v>1589</v>
      </c>
      <c r="IY52" s="157">
        <v>8</v>
      </c>
      <c r="IZ52" s="157">
        <v>0</v>
      </c>
      <c r="JA52" s="158">
        <f t="shared" si="37"/>
        <v>0.99499060738885414</v>
      </c>
      <c r="JB52" s="162">
        <f t="shared" si="38"/>
        <v>0</v>
      </c>
      <c r="JD52" s="157" t="s">
        <v>68</v>
      </c>
      <c r="JE52" s="157">
        <v>1597</v>
      </c>
      <c r="JF52" s="157">
        <v>1589</v>
      </c>
      <c r="JG52" s="157">
        <v>8</v>
      </c>
      <c r="JH52" s="157">
        <v>0</v>
      </c>
      <c r="JI52" s="158">
        <f t="shared" si="39"/>
        <v>0.99499060738885414</v>
      </c>
      <c r="JJ52" s="162">
        <f t="shared" si="40"/>
        <v>0</v>
      </c>
      <c r="JL52" s="157" t="s">
        <v>68</v>
      </c>
      <c r="JM52" s="157">
        <v>1597</v>
      </c>
      <c r="JN52" s="157">
        <v>1589</v>
      </c>
      <c r="JO52" s="157">
        <v>8</v>
      </c>
      <c r="JP52" s="157">
        <v>0</v>
      </c>
      <c r="JQ52" s="158">
        <f t="shared" si="41"/>
        <v>0.99499060738885414</v>
      </c>
      <c r="JR52" s="162">
        <f t="shared" si="42"/>
        <v>0</v>
      </c>
      <c r="JT52" s="157" t="s">
        <v>68</v>
      </c>
      <c r="JU52" s="157">
        <v>1597</v>
      </c>
      <c r="JV52" s="157">
        <v>1590</v>
      </c>
      <c r="JW52" s="157">
        <v>7</v>
      </c>
      <c r="JX52" s="157">
        <v>0</v>
      </c>
      <c r="JY52" s="158">
        <f t="shared" si="43"/>
        <v>0.99561678146524735</v>
      </c>
      <c r="JZ52" s="162">
        <f t="shared" si="44"/>
        <v>6.2617407639320444E-4</v>
      </c>
      <c r="KB52" s="157" t="s">
        <v>68</v>
      </c>
      <c r="KC52" s="157">
        <v>1597</v>
      </c>
      <c r="KD52" s="157">
        <v>1590</v>
      </c>
      <c r="KE52" s="157">
        <v>7</v>
      </c>
      <c r="KF52" s="157">
        <v>0</v>
      </c>
      <c r="KG52" s="158">
        <f t="shared" si="45"/>
        <v>0.99561678146524735</v>
      </c>
      <c r="KH52" s="162">
        <f t="shared" si="46"/>
        <v>0</v>
      </c>
      <c r="KJ52" s="157" t="s">
        <v>68</v>
      </c>
      <c r="KK52" s="157">
        <v>1597</v>
      </c>
      <c r="KL52" s="157">
        <v>1589</v>
      </c>
      <c r="KM52" s="157">
        <v>8</v>
      </c>
      <c r="KN52" s="157">
        <v>0</v>
      </c>
      <c r="KO52" s="158">
        <f t="shared" si="47"/>
        <v>0.99499060738885414</v>
      </c>
      <c r="KP52" s="162">
        <f t="shared" si="48"/>
        <v>-6.2617407639320444E-4</v>
      </c>
      <c r="KR52" s="157" t="s">
        <v>68</v>
      </c>
      <c r="KS52" s="157">
        <v>1597</v>
      </c>
      <c r="KT52" s="157">
        <v>1589</v>
      </c>
      <c r="KU52" s="157">
        <v>8</v>
      </c>
      <c r="KV52" s="157">
        <v>0</v>
      </c>
      <c r="KW52" s="158">
        <f t="shared" si="49"/>
        <v>0.99499060738885414</v>
      </c>
      <c r="KX52" s="162">
        <f t="shared" si="50"/>
        <v>0</v>
      </c>
      <c r="KZ52" s="157" t="s">
        <v>68</v>
      </c>
      <c r="LA52" s="157">
        <v>1597</v>
      </c>
      <c r="LB52" s="157">
        <v>1589</v>
      </c>
      <c r="LC52" s="157">
        <v>8</v>
      </c>
      <c r="LD52" s="157">
        <v>0</v>
      </c>
      <c r="LE52" s="158">
        <f t="shared" si="51"/>
        <v>0.99499060738885414</v>
      </c>
      <c r="LF52" s="162">
        <f t="shared" si="52"/>
        <v>0</v>
      </c>
      <c r="LH52" s="157" t="s">
        <v>68</v>
      </c>
      <c r="LI52" s="157">
        <v>1597</v>
      </c>
      <c r="LJ52" s="157">
        <v>1589</v>
      </c>
      <c r="LK52" s="157">
        <v>8</v>
      </c>
      <c r="LL52" s="157">
        <v>0</v>
      </c>
      <c r="LM52" s="158">
        <f t="shared" si="53"/>
        <v>0.99499060738885414</v>
      </c>
      <c r="LN52" s="162">
        <f t="shared" si="54"/>
        <v>0</v>
      </c>
      <c r="LP52" s="157" t="s">
        <v>68</v>
      </c>
      <c r="LQ52" s="157">
        <v>1597</v>
      </c>
      <c r="LR52" s="157">
        <v>1589</v>
      </c>
      <c r="LS52" s="157">
        <v>8</v>
      </c>
      <c r="LT52" s="157">
        <v>0</v>
      </c>
      <c r="LU52" s="158">
        <f t="shared" si="55"/>
        <v>0.99499060738885414</v>
      </c>
      <c r="LV52" s="162">
        <f t="shared" si="56"/>
        <v>0</v>
      </c>
      <c r="LX52" s="157" t="s">
        <v>68</v>
      </c>
      <c r="LY52" s="157">
        <v>1597</v>
      </c>
      <c r="LZ52" s="157">
        <v>1589</v>
      </c>
      <c r="MA52" s="157">
        <v>8</v>
      </c>
      <c r="MB52" s="157">
        <v>0</v>
      </c>
      <c r="MC52" s="158">
        <f t="shared" si="57"/>
        <v>0.99499060738885414</v>
      </c>
      <c r="MD52" s="162">
        <f t="shared" si="58"/>
        <v>0</v>
      </c>
      <c r="MN52" s="157" t="s">
        <v>68</v>
      </c>
      <c r="MO52" s="157">
        <v>1597</v>
      </c>
      <c r="MP52" s="157">
        <v>1589</v>
      </c>
      <c r="MQ52" s="157">
        <v>8</v>
      </c>
      <c r="MR52" s="157">
        <v>0</v>
      </c>
      <c r="MS52" s="158">
        <f t="shared" si="59"/>
        <v>0.99499060738885414</v>
      </c>
      <c r="MT52" s="162">
        <f t="shared" si="60"/>
        <v>0</v>
      </c>
      <c r="MV52" s="157" t="s">
        <v>68</v>
      </c>
      <c r="MW52" s="157">
        <v>1597</v>
      </c>
      <c r="MX52" s="157">
        <v>1589</v>
      </c>
      <c r="MY52" s="157">
        <v>8</v>
      </c>
      <c r="MZ52" s="157">
        <v>0</v>
      </c>
      <c r="NA52" s="158">
        <f t="shared" si="61"/>
        <v>0.99499060738885414</v>
      </c>
      <c r="NB52" s="162">
        <f t="shared" si="62"/>
        <v>0</v>
      </c>
      <c r="ND52" s="157" t="s">
        <v>68</v>
      </c>
      <c r="NE52" s="157">
        <v>1597</v>
      </c>
      <c r="NF52" s="157">
        <v>0</v>
      </c>
      <c r="NG52" s="157">
        <v>0</v>
      </c>
      <c r="NH52" s="157">
        <v>1597</v>
      </c>
      <c r="NI52" s="158">
        <v>0</v>
      </c>
      <c r="NJ52" s="162"/>
    </row>
    <row r="53" spans="1:374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f t="shared" si="66"/>
        <v>0.98863636363636365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f t="shared" si="63"/>
        <v>0.98863636363636365</v>
      </c>
      <c r="N53" s="108">
        <f t="shared" si="0"/>
        <v>0</v>
      </c>
      <c r="P53" s="2" t="s">
        <v>69</v>
      </c>
      <c r="Q53" s="2">
        <v>176</v>
      </c>
      <c r="R53" s="2">
        <v>173</v>
      </c>
      <c r="S53" s="2">
        <v>2</v>
      </c>
      <c r="T53" s="7">
        <v>1</v>
      </c>
      <c r="U53" s="4">
        <v>0.98</v>
      </c>
      <c r="V53" s="108">
        <f t="shared" si="1"/>
        <v>-8.6363636363636642E-3</v>
      </c>
      <c r="W53" t="s">
        <v>212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108">
        <f t="shared" si="2"/>
        <v>1.0000000000000009E-2</v>
      </c>
      <c r="AF53" s="2" t="s">
        <v>69</v>
      </c>
      <c r="AG53" s="2">
        <v>176</v>
      </c>
      <c r="AH53" s="2">
        <v>173</v>
      </c>
      <c r="AI53" s="2">
        <v>2</v>
      </c>
      <c r="AJ53" s="7">
        <v>1</v>
      </c>
      <c r="AK53" s="4">
        <v>0.98</v>
      </c>
      <c r="AL53" s="108">
        <f t="shared" si="3"/>
        <v>-1.0000000000000009E-2</v>
      </c>
      <c r="AM53" t="s">
        <v>226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108">
        <f t="shared" si="4"/>
        <v>1.0000000000000009E-2</v>
      </c>
      <c r="AV53" s="2" t="s">
        <v>69</v>
      </c>
      <c r="AW53" s="2">
        <v>176</v>
      </c>
      <c r="AX53" s="2">
        <v>173</v>
      </c>
      <c r="AY53" s="2">
        <v>2</v>
      </c>
      <c r="AZ53" s="7">
        <v>1</v>
      </c>
      <c r="BA53" s="4">
        <v>0.98</v>
      </c>
      <c r="BB53" s="108">
        <f t="shared" si="5"/>
        <v>-1.0000000000000009E-2</v>
      </c>
      <c r="BC53" t="s">
        <v>246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108">
        <f t="shared" si="6"/>
        <v>1.0000000000000009E-2</v>
      </c>
      <c r="BL53" s="2" t="s">
        <v>69</v>
      </c>
      <c r="BM53" s="2">
        <v>176</v>
      </c>
      <c r="BN53" s="2">
        <v>173</v>
      </c>
      <c r="BO53" s="2">
        <v>2</v>
      </c>
      <c r="BP53" s="2">
        <v>1</v>
      </c>
      <c r="BQ53" s="4">
        <f t="shared" si="7"/>
        <v>0.98295454545454541</v>
      </c>
      <c r="BR53" s="108">
        <f t="shared" si="8"/>
        <v>-7.0454545454545769E-3</v>
      </c>
      <c r="BS53" t="s">
        <v>119</v>
      </c>
      <c r="BT53" s="157" t="s">
        <v>69</v>
      </c>
      <c r="BU53" s="157">
        <v>176</v>
      </c>
      <c r="BV53" s="157">
        <v>173</v>
      </c>
      <c r="BW53" s="157">
        <v>2</v>
      </c>
      <c r="BX53" s="157">
        <v>1</v>
      </c>
      <c r="BY53" s="158">
        <v>0.98</v>
      </c>
      <c r="BZ53" s="158">
        <v>-1.0000000000000009E-2</v>
      </c>
      <c r="CA53" s="156"/>
      <c r="CB53" s="166" t="s">
        <v>69</v>
      </c>
      <c r="CC53" s="156">
        <v>176</v>
      </c>
      <c r="CD53" s="156">
        <v>172</v>
      </c>
      <c r="CE53" s="156">
        <v>2</v>
      </c>
      <c r="CF53" s="156">
        <v>2</v>
      </c>
      <c r="CG53" s="162">
        <v>0.98</v>
      </c>
      <c r="CH53" s="158">
        <v>0</v>
      </c>
      <c r="CI53" s="157"/>
      <c r="CJ53" s="156" t="s">
        <v>69</v>
      </c>
      <c r="CK53" s="156">
        <v>176</v>
      </c>
      <c r="CL53" s="156">
        <v>172</v>
      </c>
      <c r="CM53" s="156">
        <v>2</v>
      </c>
      <c r="CN53" s="156">
        <v>2</v>
      </c>
      <c r="CO53" s="162">
        <v>0.98</v>
      </c>
      <c r="CP53" s="162">
        <f t="shared" si="9"/>
        <v>0</v>
      </c>
      <c r="CQ53" s="156"/>
      <c r="CR53" s="156" t="s">
        <v>69</v>
      </c>
      <c r="CS53" s="156">
        <v>176</v>
      </c>
      <c r="CT53" s="156">
        <v>172</v>
      </c>
      <c r="CU53" s="156">
        <v>3</v>
      </c>
      <c r="CV53" s="156">
        <v>1</v>
      </c>
      <c r="CW53" s="162">
        <v>0.98</v>
      </c>
      <c r="CX53" s="158">
        <f t="shared" si="10"/>
        <v>0</v>
      </c>
      <c r="CY53" s="157" t="s">
        <v>119</v>
      </c>
      <c r="CZ53" s="156" t="s">
        <v>69</v>
      </c>
      <c r="DA53" s="156">
        <v>176</v>
      </c>
      <c r="DB53" s="156">
        <v>174</v>
      </c>
      <c r="DC53" s="156">
        <v>2</v>
      </c>
      <c r="DD53" s="156">
        <v>0</v>
      </c>
      <c r="DE53" s="162">
        <v>0.99</v>
      </c>
      <c r="DF53" s="158">
        <f t="shared" si="11"/>
        <v>1.0000000000000009E-2</v>
      </c>
      <c r="DG53" s="157"/>
      <c r="DH53" s="156" t="s">
        <v>69</v>
      </c>
      <c r="DI53" s="156">
        <v>176</v>
      </c>
      <c r="DJ53" s="156">
        <v>174</v>
      </c>
      <c r="DK53" s="156">
        <v>2</v>
      </c>
      <c r="DL53" s="156">
        <v>0</v>
      </c>
      <c r="DM53" s="162">
        <v>0.99</v>
      </c>
      <c r="DN53" s="158">
        <f t="shared" si="12"/>
        <v>0</v>
      </c>
      <c r="DO53" s="157"/>
      <c r="DP53" s="156" t="s">
        <v>69</v>
      </c>
      <c r="DQ53" s="156">
        <v>176</v>
      </c>
      <c r="DR53" s="156">
        <v>173</v>
      </c>
      <c r="DS53" s="156">
        <v>2</v>
      </c>
      <c r="DT53" s="156">
        <v>1</v>
      </c>
      <c r="DU53" s="162">
        <f>DR53/DQ53</f>
        <v>0.98295454545454541</v>
      </c>
      <c r="DV53" s="162">
        <f t="shared" si="13"/>
        <v>-7.0454545454545769E-3</v>
      </c>
      <c r="DW53" s="156" t="s">
        <v>119</v>
      </c>
      <c r="DX53" s="156" t="s">
        <v>69</v>
      </c>
      <c r="DY53" s="156">
        <v>176</v>
      </c>
      <c r="DZ53" s="156">
        <v>173</v>
      </c>
      <c r="EA53" s="156">
        <v>2</v>
      </c>
      <c r="EB53" s="156">
        <v>1</v>
      </c>
      <c r="EC53" s="162">
        <f>DZ53/DY53</f>
        <v>0.98295454545454541</v>
      </c>
      <c r="ED53" s="162">
        <f t="shared" si="14"/>
        <v>0</v>
      </c>
      <c r="EE53" s="156" t="s">
        <v>119</v>
      </c>
      <c r="EF53" s="156" t="s">
        <v>69</v>
      </c>
      <c r="EG53" s="156">
        <v>176</v>
      </c>
      <c r="EH53" s="156">
        <v>173</v>
      </c>
      <c r="EI53" s="156">
        <v>2</v>
      </c>
      <c r="EJ53" s="156">
        <v>1</v>
      </c>
      <c r="EK53" s="162">
        <v>0.98</v>
      </c>
      <c r="EL53" s="162">
        <f t="shared" si="15"/>
        <v>-2.9545454545454319E-3</v>
      </c>
      <c r="EM53" s="156"/>
      <c r="EN53" s="156" t="s">
        <v>69</v>
      </c>
      <c r="EO53" s="156">
        <v>176</v>
      </c>
      <c r="EP53" s="156">
        <v>173</v>
      </c>
      <c r="EQ53" s="156">
        <v>2</v>
      </c>
      <c r="ER53" s="156">
        <v>1</v>
      </c>
      <c r="ES53" s="162">
        <v>0.98</v>
      </c>
      <c r="ET53" s="162">
        <f t="shared" si="16"/>
        <v>0</v>
      </c>
      <c r="EU53" s="156"/>
      <c r="EV53" s="156"/>
      <c r="EW53" s="156"/>
      <c r="EX53" s="156"/>
      <c r="EY53" s="156"/>
      <c r="EZ53" s="156"/>
      <c r="FA53" s="156"/>
      <c r="FB53" s="156"/>
      <c r="FC53" s="162"/>
      <c r="FD53" s="156"/>
      <c r="FE53" s="156"/>
      <c r="FF53" s="156"/>
      <c r="FG53" s="156"/>
      <c r="FH53" s="156"/>
      <c r="FI53" s="156"/>
      <c r="FJ53" s="162"/>
      <c r="FK53" s="156"/>
      <c r="FL53" s="156"/>
      <c r="FM53" s="156"/>
      <c r="FN53" s="156"/>
      <c r="FO53" s="156"/>
      <c r="FP53" s="156"/>
      <c r="FQ53" s="156"/>
      <c r="FR53" s="156"/>
      <c r="FS53" s="156"/>
      <c r="FT53" s="157" t="s">
        <v>69</v>
      </c>
      <c r="FU53" s="157">
        <v>176</v>
      </c>
      <c r="FV53" s="157">
        <v>166</v>
      </c>
      <c r="FW53" s="157">
        <v>2</v>
      </c>
      <c r="FX53" s="157">
        <v>8</v>
      </c>
      <c r="FY53" s="158">
        <f t="shared" si="17"/>
        <v>0.94318181818181823</v>
      </c>
      <c r="FZ53" s="162">
        <f t="shared" si="18"/>
        <v>-3.681818181818175E-2</v>
      </c>
      <c r="GA53" s="156"/>
      <c r="GB53" s="157" t="s">
        <v>69</v>
      </c>
      <c r="GC53" s="157">
        <v>176</v>
      </c>
      <c r="GD53" s="157">
        <v>165</v>
      </c>
      <c r="GE53" s="157">
        <v>2</v>
      </c>
      <c r="GF53" s="157">
        <v>9</v>
      </c>
      <c r="GG53" s="158">
        <f t="shared" si="19"/>
        <v>0.9375</v>
      </c>
      <c r="GH53" s="162">
        <f t="shared" si="20"/>
        <v>-5.6818181818182323E-3</v>
      </c>
      <c r="GI53" s="156"/>
      <c r="GJ53" s="157" t="s">
        <v>69</v>
      </c>
      <c r="GK53" s="157">
        <v>176</v>
      </c>
      <c r="GL53" s="157">
        <v>164</v>
      </c>
      <c r="GM53" s="157">
        <v>2</v>
      </c>
      <c r="GN53" s="157">
        <v>10</v>
      </c>
      <c r="GO53" s="158">
        <f t="shared" si="21"/>
        <v>0.93181818181818177</v>
      </c>
      <c r="GP53" s="162">
        <f t="shared" si="22"/>
        <v>-5.6818181818182323E-3</v>
      </c>
      <c r="GQ53" s="156"/>
      <c r="GR53" s="157" t="s">
        <v>69</v>
      </c>
      <c r="GS53" s="157">
        <v>176</v>
      </c>
      <c r="GT53" s="157">
        <v>164</v>
      </c>
      <c r="GU53" s="157">
        <v>2</v>
      </c>
      <c r="GV53" s="157">
        <v>10</v>
      </c>
      <c r="GW53" s="158">
        <f t="shared" si="23"/>
        <v>0.93181818181818177</v>
      </c>
      <c r="GX53" s="162">
        <f t="shared" si="24"/>
        <v>0</v>
      </c>
      <c r="GY53" s="156"/>
      <c r="GZ53" s="157" t="s">
        <v>69</v>
      </c>
      <c r="HA53" s="157">
        <v>176</v>
      </c>
      <c r="HB53" s="157">
        <v>164</v>
      </c>
      <c r="HC53" s="157">
        <v>2</v>
      </c>
      <c r="HD53" s="157">
        <v>10</v>
      </c>
      <c r="HE53" s="158">
        <f t="shared" si="25"/>
        <v>0.93181818181818177</v>
      </c>
      <c r="HF53" s="162">
        <f t="shared" si="26"/>
        <v>0</v>
      </c>
      <c r="HH53" s="157" t="s">
        <v>69</v>
      </c>
      <c r="HI53" s="157">
        <v>176</v>
      </c>
      <c r="HJ53" s="157">
        <v>164</v>
      </c>
      <c r="HK53" s="157">
        <v>2</v>
      </c>
      <c r="HL53" s="157">
        <v>10</v>
      </c>
      <c r="HM53" s="158">
        <f t="shared" si="27"/>
        <v>0.93181818181818177</v>
      </c>
      <c r="HN53" s="162">
        <f t="shared" si="28"/>
        <v>0</v>
      </c>
      <c r="HP53" s="157" t="s">
        <v>69</v>
      </c>
      <c r="HQ53" s="157">
        <v>176</v>
      </c>
      <c r="HR53" s="157">
        <v>164</v>
      </c>
      <c r="HS53" s="157">
        <v>2</v>
      </c>
      <c r="HT53" s="157">
        <v>10</v>
      </c>
      <c r="HU53" s="158">
        <f t="shared" si="29"/>
        <v>0.93181818181818177</v>
      </c>
      <c r="HV53" s="162">
        <f t="shared" si="30"/>
        <v>0</v>
      </c>
      <c r="HX53" s="157" t="s">
        <v>69</v>
      </c>
      <c r="HY53" s="157">
        <v>176</v>
      </c>
      <c r="HZ53" s="157">
        <v>165</v>
      </c>
      <c r="IA53" s="157">
        <v>2</v>
      </c>
      <c r="IB53" s="157">
        <v>9</v>
      </c>
      <c r="IC53" s="158">
        <f t="shared" si="31"/>
        <v>0.9375</v>
      </c>
      <c r="ID53" s="162">
        <f t="shared" si="32"/>
        <v>5.6818181818182323E-3</v>
      </c>
      <c r="IF53" s="157" t="s">
        <v>69</v>
      </c>
      <c r="IG53" s="157">
        <v>176</v>
      </c>
      <c r="IH53" s="157">
        <v>165</v>
      </c>
      <c r="II53" s="157">
        <v>2</v>
      </c>
      <c r="IJ53" s="157">
        <v>9</v>
      </c>
      <c r="IK53" s="158">
        <f t="shared" si="33"/>
        <v>0.9375</v>
      </c>
      <c r="IL53" s="162">
        <f t="shared" si="34"/>
        <v>0</v>
      </c>
      <c r="IN53" s="157" t="s">
        <v>69</v>
      </c>
      <c r="IO53" s="157">
        <v>176</v>
      </c>
      <c r="IP53" s="157">
        <v>165</v>
      </c>
      <c r="IQ53" s="157">
        <v>2</v>
      </c>
      <c r="IR53" s="157">
        <v>9</v>
      </c>
      <c r="IS53" s="158">
        <f t="shared" si="35"/>
        <v>0.9375</v>
      </c>
      <c r="IT53" s="162">
        <f t="shared" si="36"/>
        <v>0</v>
      </c>
      <c r="IV53" s="157" t="s">
        <v>69</v>
      </c>
      <c r="IW53" s="157">
        <v>176</v>
      </c>
      <c r="IX53" s="157">
        <v>165</v>
      </c>
      <c r="IY53" s="157">
        <v>2</v>
      </c>
      <c r="IZ53" s="157">
        <v>9</v>
      </c>
      <c r="JA53" s="158">
        <f t="shared" si="37"/>
        <v>0.9375</v>
      </c>
      <c r="JB53" s="162">
        <f t="shared" si="38"/>
        <v>0</v>
      </c>
      <c r="JD53" s="157" t="s">
        <v>69</v>
      </c>
      <c r="JE53" s="157">
        <v>176</v>
      </c>
      <c r="JF53" s="157">
        <v>165</v>
      </c>
      <c r="JG53" s="157">
        <v>2</v>
      </c>
      <c r="JH53" s="157">
        <v>9</v>
      </c>
      <c r="JI53" s="158">
        <f t="shared" si="39"/>
        <v>0.9375</v>
      </c>
      <c r="JJ53" s="162">
        <f t="shared" si="40"/>
        <v>0</v>
      </c>
      <c r="JL53" s="157" t="s">
        <v>69</v>
      </c>
      <c r="JM53" s="157">
        <v>176</v>
      </c>
      <c r="JN53" s="157">
        <v>165</v>
      </c>
      <c r="JO53" s="157">
        <v>2</v>
      </c>
      <c r="JP53" s="157">
        <v>9</v>
      </c>
      <c r="JQ53" s="158">
        <f t="shared" si="41"/>
        <v>0.9375</v>
      </c>
      <c r="JR53" s="162">
        <f t="shared" si="42"/>
        <v>0</v>
      </c>
      <c r="JT53" s="157" t="s">
        <v>69</v>
      </c>
      <c r="JU53" s="157">
        <v>176</v>
      </c>
      <c r="JV53" s="157">
        <v>165</v>
      </c>
      <c r="JW53" s="157">
        <v>2</v>
      </c>
      <c r="JX53" s="157">
        <v>9</v>
      </c>
      <c r="JY53" s="158">
        <f t="shared" si="43"/>
        <v>0.9375</v>
      </c>
      <c r="JZ53" s="162">
        <f t="shared" si="44"/>
        <v>0</v>
      </c>
      <c r="KB53" s="157" t="s">
        <v>69</v>
      </c>
      <c r="KC53" s="157">
        <v>176</v>
      </c>
      <c r="KD53" s="157">
        <v>165</v>
      </c>
      <c r="KE53" s="157">
        <v>2</v>
      </c>
      <c r="KF53" s="157">
        <v>9</v>
      </c>
      <c r="KG53" s="158">
        <f t="shared" si="45"/>
        <v>0.9375</v>
      </c>
      <c r="KH53" s="162">
        <f t="shared" si="46"/>
        <v>0</v>
      </c>
      <c r="KJ53" s="157" t="s">
        <v>69</v>
      </c>
      <c r="KK53" s="157">
        <v>176</v>
      </c>
      <c r="KL53" s="157">
        <v>165</v>
      </c>
      <c r="KM53" s="157">
        <v>2</v>
      </c>
      <c r="KN53" s="157">
        <v>9</v>
      </c>
      <c r="KO53" s="158">
        <f t="shared" si="47"/>
        <v>0.9375</v>
      </c>
      <c r="KP53" s="162">
        <f t="shared" si="48"/>
        <v>0</v>
      </c>
      <c r="KR53" s="157" t="s">
        <v>69</v>
      </c>
      <c r="KS53" s="157">
        <v>176</v>
      </c>
      <c r="KT53" s="157">
        <v>166</v>
      </c>
      <c r="KU53" s="157">
        <v>2</v>
      </c>
      <c r="KV53" s="157">
        <v>8</v>
      </c>
      <c r="KW53" s="158">
        <f t="shared" si="49"/>
        <v>0.94318181818181823</v>
      </c>
      <c r="KX53" s="162">
        <f t="shared" si="50"/>
        <v>5.6818181818182323E-3</v>
      </c>
      <c r="KZ53" s="157" t="s">
        <v>69</v>
      </c>
      <c r="LA53" s="157">
        <v>176</v>
      </c>
      <c r="LB53" s="157">
        <v>166</v>
      </c>
      <c r="LC53" s="157">
        <v>2</v>
      </c>
      <c r="LD53" s="157">
        <v>8</v>
      </c>
      <c r="LE53" s="158">
        <f t="shared" si="51"/>
        <v>0.94318181818181823</v>
      </c>
      <c r="LF53" s="162">
        <f t="shared" si="52"/>
        <v>0</v>
      </c>
      <c r="LH53" s="157" t="s">
        <v>69</v>
      </c>
      <c r="LI53" s="157">
        <v>176</v>
      </c>
      <c r="LJ53" s="157">
        <v>166</v>
      </c>
      <c r="LK53" s="157">
        <v>2</v>
      </c>
      <c r="LL53" s="157">
        <v>8</v>
      </c>
      <c r="LM53" s="158">
        <f t="shared" si="53"/>
        <v>0.94318181818181823</v>
      </c>
      <c r="LN53" s="162">
        <f t="shared" si="54"/>
        <v>0</v>
      </c>
      <c r="LP53" s="157" t="s">
        <v>69</v>
      </c>
      <c r="LQ53" s="157">
        <v>176</v>
      </c>
      <c r="LR53" s="157">
        <v>166</v>
      </c>
      <c r="LS53" s="157">
        <v>2</v>
      </c>
      <c r="LT53" s="157">
        <v>8</v>
      </c>
      <c r="LU53" s="158">
        <f t="shared" si="55"/>
        <v>0.94318181818181823</v>
      </c>
      <c r="LV53" s="162">
        <f t="shared" si="56"/>
        <v>0</v>
      </c>
      <c r="LX53" s="157" t="s">
        <v>69</v>
      </c>
      <c r="LY53" s="157">
        <v>176</v>
      </c>
      <c r="LZ53" s="157">
        <v>166</v>
      </c>
      <c r="MA53" s="157">
        <v>2</v>
      </c>
      <c r="MB53" s="157">
        <v>8</v>
      </c>
      <c r="MC53" s="158">
        <f t="shared" si="57"/>
        <v>0.94318181818181823</v>
      </c>
      <c r="MD53" s="162">
        <f t="shared" si="58"/>
        <v>0</v>
      </c>
      <c r="MN53" s="157" t="s">
        <v>69</v>
      </c>
      <c r="MO53" s="157">
        <v>176</v>
      </c>
      <c r="MP53" s="157">
        <v>166</v>
      </c>
      <c r="MQ53" s="157">
        <v>2</v>
      </c>
      <c r="MR53" s="157">
        <v>8</v>
      </c>
      <c r="MS53" s="158">
        <f t="shared" si="59"/>
        <v>0.94318181818181823</v>
      </c>
      <c r="MT53" s="162">
        <f t="shared" si="60"/>
        <v>0</v>
      </c>
      <c r="MV53" s="157" t="s">
        <v>69</v>
      </c>
      <c r="MW53" s="157">
        <v>176</v>
      </c>
      <c r="MX53" s="157">
        <v>166</v>
      </c>
      <c r="MY53" s="157">
        <v>2</v>
      </c>
      <c r="MZ53" s="157">
        <v>8</v>
      </c>
      <c r="NA53" s="158">
        <f t="shared" si="61"/>
        <v>0.94318181818181823</v>
      </c>
      <c r="NB53" s="162">
        <f t="shared" si="62"/>
        <v>0</v>
      </c>
      <c r="ND53" s="157" t="s">
        <v>69</v>
      </c>
      <c r="NE53" s="157">
        <v>176</v>
      </c>
      <c r="NF53" s="157">
        <v>0</v>
      </c>
      <c r="NG53" s="157">
        <v>0</v>
      </c>
      <c r="NH53" s="157">
        <v>176</v>
      </c>
      <c r="NI53" s="158">
        <v>0</v>
      </c>
      <c r="NJ53" s="162"/>
    </row>
    <row r="54" spans="1:374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f t="shared" si="66"/>
        <v>0.96536796536796532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f t="shared" si="63"/>
        <v>0.96536796536796532</v>
      </c>
      <c r="N54" s="108">
        <f t="shared" si="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108">
        <f t="shared" si="1"/>
        <v>4.6320346320346539E-3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108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108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108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108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108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7"/>
        <v>0.96536796536796532</v>
      </c>
      <c r="BR54" s="108">
        <f t="shared" si="8"/>
        <v>-4.6320346320346539E-3</v>
      </c>
      <c r="BT54" s="157" t="s">
        <v>70</v>
      </c>
      <c r="BU54" s="157">
        <v>231</v>
      </c>
      <c r="BV54" s="157">
        <v>223</v>
      </c>
      <c r="BW54" s="157">
        <v>7</v>
      </c>
      <c r="BX54" s="157">
        <v>1</v>
      </c>
      <c r="BY54" s="158">
        <v>0.97</v>
      </c>
      <c r="BZ54" s="158">
        <v>0</v>
      </c>
      <c r="CA54" s="156"/>
      <c r="CB54" s="156" t="s">
        <v>70</v>
      </c>
      <c r="CC54" s="156">
        <v>231</v>
      </c>
      <c r="CD54" s="156">
        <v>223</v>
      </c>
      <c r="CE54" s="156">
        <v>7</v>
      </c>
      <c r="CF54" s="156">
        <v>1</v>
      </c>
      <c r="CG54" s="162">
        <v>0.97</v>
      </c>
      <c r="CH54" s="158">
        <v>0</v>
      </c>
      <c r="CI54" s="157"/>
      <c r="CJ54" s="156" t="s">
        <v>70</v>
      </c>
      <c r="CK54" s="156">
        <v>231</v>
      </c>
      <c r="CL54" s="156">
        <v>223</v>
      </c>
      <c r="CM54" s="156">
        <v>7</v>
      </c>
      <c r="CN54" s="156">
        <v>1</v>
      </c>
      <c r="CO54" s="162">
        <v>0.97</v>
      </c>
      <c r="CP54" s="162">
        <f t="shared" si="9"/>
        <v>0</v>
      </c>
      <c r="CQ54" s="156"/>
      <c r="CR54" s="156" t="s">
        <v>70</v>
      </c>
      <c r="CS54" s="156">
        <v>231</v>
      </c>
      <c r="CT54" s="156">
        <v>223</v>
      </c>
      <c r="CU54" s="156">
        <v>7</v>
      </c>
      <c r="CV54" s="156">
        <v>1</v>
      </c>
      <c r="CW54" s="162">
        <v>0.97</v>
      </c>
      <c r="CX54" s="158">
        <f t="shared" si="10"/>
        <v>0</v>
      </c>
      <c r="CY54" s="157"/>
      <c r="CZ54" s="156" t="s">
        <v>70</v>
      </c>
      <c r="DA54" s="156">
        <v>231</v>
      </c>
      <c r="DB54" s="156">
        <v>223</v>
      </c>
      <c r="DC54" s="156">
        <v>7</v>
      </c>
      <c r="DD54" s="156">
        <v>1</v>
      </c>
      <c r="DE54" s="162">
        <v>0.97</v>
      </c>
      <c r="DF54" s="158">
        <f t="shared" si="11"/>
        <v>0</v>
      </c>
      <c r="DG54" s="157"/>
      <c r="DH54" s="156" t="s">
        <v>70</v>
      </c>
      <c r="DI54" s="156">
        <v>231</v>
      </c>
      <c r="DJ54" s="156">
        <v>223</v>
      </c>
      <c r="DK54" s="156">
        <v>7</v>
      </c>
      <c r="DL54" s="156">
        <v>1</v>
      </c>
      <c r="DM54" s="162">
        <v>0.97</v>
      </c>
      <c r="DN54" s="158">
        <f t="shared" si="12"/>
        <v>0</v>
      </c>
      <c r="DO54" s="157"/>
      <c r="DP54" s="156" t="s">
        <v>70</v>
      </c>
      <c r="DQ54" s="156">
        <v>231</v>
      </c>
      <c r="DR54" s="156">
        <v>223</v>
      </c>
      <c r="DS54" s="156">
        <v>7</v>
      </c>
      <c r="DT54" s="156">
        <v>1</v>
      </c>
      <c r="DU54" s="162">
        <v>0.97</v>
      </c>
      <c r="DV54" s="162">
        <f t="shared" si="13"/>
        <v>0</v>
      </c>
      <c r="DW54" s="156"/>
      <c r="DX54" s="156" t="s">
        <v>70</v>
      </c>
      <c r="DY54" s="156">
        <v>231</v>
      </c>
      <c r="DZ54" s="156">
        <v>223</v>
      </c>
      <c r="EA54" s="156">
        <v>7</v>
      </c>
      <c r="EB54" s="156">
        <v>1</v>
      </c>
      <c r="EC54" s="162">
        <v>0.97</v>
      </c>
      <c r="ED54" s="162">
        <f t="shared" si="14"/>
        <v>0</v>
      </c>
      <c r="EE54" s="156"/>
      <c r="EF54" s="156" t="s">
        <v>70</v>
      </c>
      <c r="EG54" s="156">
        <v>231</v>
      </c>
      <c r="EH54" s="156">
        <v>223</v>
      </c>
      <c r="EI54" s="156">
        <v>7</v>
      </c>
      <c r="EJ54" s="156">
        <v>1</v>
      </c>
      <c r="EK54" s="162">
        <v>0.97</v>
      </c>
      <c r="EL54" s="162">
        <f t="shared" si="15"/>
        <v>0</v>
      </c>
      <c r="EM54" s="156"/>
      <c r="EN54" s="156" t="s">
        <v>70</v>
      </c>
      <c r="EO54" s="156">
        <v>231</v>
      </c>
      <c r="EP54" s="156">
        <v>223</v>
      </c>
      <c r="EQ54" s="156">
        <v>7</v>
      </c>
      <c r="ER54" s="156">
        <v>1</v>
      </c>
      <c r="ES54" s="162">
        <v>0.97</v>
      </c>
      <c r="ET54" s="162">
        <f t="shared" si="16"/>
        <v>0</v>
      </c>
      <c r="EU54" s="156"/>
      <c r="EV54" s="156"/>
      <c r="EW54" s="156"/>
      <c r="EX54" s="156"/>
      <c r="EY54" s="156"/>
      <c r="EZ54" s="156"/>
      <c r="FA54" s="156"/>
      <c r="FB54" s="156"/>
      <c r="FC54" s="162"/>
      <c r="FD54" s="156"/>
      <c r="FE54" s="156"/>
      <c r="FF54" s="156"/>
      <c r="FG54" s="156"/>
      <c r="FH54" s="156"/>
      <c r="FI54" s="156"/>
      <c r="FJ54" s="162"/>
      <c r="FK54" s="156"/>
      <c r="FL54" s="156"/>
      <c r="FM54" s="156"/>
      <c r="FN54" s="156"/>
      <c r="FO54" s="156"/>
      <c r="FP54" s="156"/>
      <c r="FQ54" s="156"/>
      <c r="FR54" s="156"/>
      <c r="FS54" s="156"/>
      <c r="FT54" s="157" t="s">
        <v>70</v>
      </c>
      <c r="FU54" s="157">
        <v>231</v>
      </c>
      <c r="FV54" s="157">
        <v>223</v>
      </c>
      <c r="FW54" s="157">
        <v>7</v>
      </c>
      <c r="FX54" s="157">
        <v>1</v>
      </c>
      <c r="FY54" s="158">
        <f t="shared" si="17"/>
        <v>0.96536796536796532</v>
      </c>
      <c r="FZ54" s="162">
        <f t="shared" si="18"/>
        <v>-4.6320346320346539E-3</v>
      </c>
      <c r="GA54" s="156"/>
      <c r="GB54" s="157" t="s">
        <v>70</v>
      </c>
      <c r="GC54" s="157">
        <v>231</v>
      </c>
      <c r="GD54" s="157">
        <v>223</v>
      </c>
      <c r="GE54" s="157">
        <v>7</v>
      </c>
      <c r="GF54" s="157">
        <v>1</v>
      </c>
      <c r="GG54" s="158">
        <f t="shared" si="19"/>
        <v>0.96536796536796532</v>
      </c>
      <c r="GH54" s="162">
        <f t="shared" si="20"/>
        <v>0</v>
      </c>
      <c r="GI54" s="156"/>
      <c r="GJ54" s="157" t="s">
        <v>70</v>
      </c>
      <c r="GK54" s="157">
        <v>231</v>
      </c>
      <c r="GL54" s="157">
        <v>223</v>
      </c>
      <c r="GM54" s="157">
        <v>7</v>
      </c>
      <c r="GN54" s="157">
        <v>1</v>
      </c>
      <c r="GO54" s="158">
        <f t="shared" si="21"/>
        <v>0.96536796536796532</v>
      </c>
      <c r="GP54" s="162">
        <f t="shared" si="22"/>
        <v>0</v>
      </c>
      <c r="GQ54" s="156"/>
      <c r="GR54" s="157" t="s">
        <v>70</v>
      </c>
      <c r="GS54" s="157">
        <v>231</v>
      </c>
      <c r="GT54" s="157">
        <v>223</v>
      </c>
      <c r="GU54" s="157">
        <v>7</v>
      </c>
      <c r="GV54" s="157">
        <v>1</v>
      </c>
      <c r="GW54" s="158">
        <f t="shared" si="23"/>
        <v>0.96536796536796532</v>
      </c>
      <c r="GX54" s="162">
        <f t="shared" si="24"/>
        <v>0</v>
      </c>
      <c r="GY54" s="156"/>
      <c r="GZ54" s="157" t="s">
        <v>70</v>
      </c>
      <c r="HA54" s="157">
        <v>231</v>
      </c>
      <c r="HB54" s="157">
        <v>223</v>
      </c>
      <c r="HC54" s="157">
        <v>7</v>
      </c>
      <c r="HD54" s="157">
        <v>1</v>
      </c>
      <c r="HE54" s="158">
        <f t="shared" si="25"/>
        <v>0.96536796536796532</v>
      </c>
      <c r="HF54" s="162">
        <f t="shared" si="26"/>
        <v>0</v>
      </c>
      <c r="HH54" s="157" t="s">
        <v>70</v>
      </c>
      <c r="HI54" s="157">
        <v>231</v>
      </c>
      <c r="HJ54" s="157">
        <v>223</v>
      </c>
      <c r="HK54" s="157">
        <v>7</v>
      </c>
      <c r="HL54" s="157">
        <v>1</v>
      </c>
      <c r="HM54" s="158">
        <f t="shared" si="27"/>
        <v>0.96536796536796532</v>
      </c>
      <c r="HN54" s="162">
        <f t="shared" si="28"/>
        <v>0</v>
      </c>
      <c r="HP54" s="157" t="s">
        <v>70</v>
      </c>
      <c r="HQ54" s="157">
        <v>231</v>
      </c>
      <c r="HR54" s="157">
        <v>223</v>
      </c>
      <c r="HS54" s="157">
        <v>7</v>
      </c>
      <c r="HT54" s="157">
        <v>1</v>
      </c>
      <c r="HU54" s="158">
        <f t="shared" si="29"/>
        <v>0.96536796536796532</v>
      </c>
      <c r="HV54" s="162">
        <f t="shared" si="30"/>
        <v>0</v>
      </c>
      <c r="HX54" s="157" t="s">
        <v>70</v>
      </c>
      <c r="HY54" s="157">
        <v>231</v>
      </c>
      <c r="HZ54" s="157">
        <v>223</v>
      </c>
      <c r="IA54" s="157">
        <v>7</v>
      </c>
      <c r="IB54" s="157">
        <v>1</v>
      </c>
      <c r="IC54" s="158">
        <f t="shared" si="31"/>
        <v>0.96536796536796532</v>
      </c>
      <c r="ID54" s="162">
        <f t="shared" si="32"/>
        <v>0</v>
      </c>
      <c r="IF54" s="157" t="s">
        <v>70</v>
      </c>
      <c r="IG54" s="157">
        <v>231</v>
      </c>
      <c r="IH54" s="157">
        <v>223</v>
      </c>
      <c r="II54" s="157">
        <v>7</v>
      </c>
      <c r="IJ54" s="157">
        <v>1</v>
      </c>
      <c r="IK54" s="158">
        <f t="shared" si="33"/>
        <v>0.96536796536796532</v>
      </c>
      <c r="IL54" s="162">
        <f t="shared" si="34"/>
        <v>0</v>
      </c>
      <c r="IN54" s="157" t="s">
        <v>70</v>
      </c>
      <c r="IO54" s="157">
        <v>231</v>
      </c>
      <c r="IP54" s="157">
        <v>223</v>
      </c>
      <c r="IQ54" s="157">
        <v>7</v>
      </c>
      <c r="IR54" s="157">
        <v>1</v>
      </c>
      <c r="IS54" s="158">
        <f t="shared" si="35"/>
        <v>0.96536796536796532</v>
      </c>
      <c r="IT54" s="162">
        <f t="shared" si="36"/>
        <v>0</v>
      </c>
      <c r="IV54" s="157" t="s">
        <v>70</v>
      </c>
      <c r="IW54" s="157">
        <v>231</v>
      </c>
      <c r="IX54" s="157">
        <v>223</v>
      </c>
      <c r="IY54" s="157">
        <v>7</v>
      </c>
      <c r="IZ54" s="157">
        <v>1</v>
      </c>
      <c r="JA54" s="158">
        <f t="shared" si="37"/>
        <v>0.96536796536796532</v>
      </c>
      <c r="JB54" s="162">
        <f t="shared" si="38"/>
        <v>0</v>
      </c>
      <c r="JD54" s="157" t="s">
        <v>70</v>
      </c>
      <c r="JE54" s="157">
        <v>231</v>
      </c>
      <c r="JF54" s="157">
        <v>223</v>
      </c>
      <c r="JG54" s="157">
        <v>7</v>
      </c>
      <c r="JH54" s="157">
        <v>1</v>
      </c>
      <c r="JI54" s="158">
        <f t="shared" si="39"/>
        <v>0.96536796536796532</v>
      </c>
      <c r="JJ54" s="162">
        <f t="shared" si="40"/>
        <v>0</v>
      </c>
      <c r="JL54" s="157" t="s">
        <v>70</v>
      </c>
      <c r="JM54" s="157">
        <v>231</v>
      </c>
      <c r="JN54" s="157">
        <v>223</v>
      </c>
      <c r="JO54" s="157">
        <v>7</v>
      </c>
      <c r="JP54" s="157">
        <v>1</v>
      </c>
      <c r="JQ54" s="158">
        <f t="shared" si="41"/>
        <v>0.96536796536796532</v>
      </c>
      <c r="JR54" s="162">
        <f t="shared" si="42"/>
        <v>0</v>
      </c>
      <c r="JT54" s="157" t="s">
        <v>70</v>
      </c>
      <c r="JU54" s="157">
        <v>231</v>
      </c>
      <c r="JV54" s="157">
        <v>223</v>
      </c>
      <c r="JW54" s="157">
        <v>7</v>
      </c>
      <c r="JX54" s="157">
        <v>1</v>
      </c>
      <c r="JY54" s="158">
        <f t="shared" si="43"/>
        <v>0.96536796536796532</v>
      </c>
      <c r="JZ54" s="162">
        <f t="shared" si="44"/>
        <v>0</v>
      </c>
      <c r="KB54" s="157" t="s">
        <v>70</v>
      </c>
      <c r="KC54" s="157">
        <v>231</v>
      </c>
      <c r="KD54" s="157">
        <v>223</v>
      </c>
      <c r="KE54" s="157">
        <v>7</v>
      </c>
      <c r="KF54" s="157">
        <v>1</v>
      </c>
      <c r="KG54" s="158">
        <f t="shared" si="45"/>
        <v>0.96536796536796532</v>
      </c>
      <c r="KH54" s="162">
        <f t="shared" si="46"/>
        <v>0</v>
      </c>
      <c r="KJ54" s="157" t="s">
        <v>70</v>
      </c>
      <c r="KK54" s="157">
        <v>231</v>
      </c>
      <c r="KL54" s="157">
        <v>223</v>
      </c>
      <c r="KM54" s="157">
        <v>7</v>
      </c>
      <c r="KN54" s="157">
        <v>1</v>
      </c>
      <c r="KO54" s="158">
        <f t="shared" si="47"/>
        <v>0.96536796536796532</v>
      </c>
      <c r="KP54" s="162">
        <f t="shared" si="48"/>
        <v>0</v>
      </c>
      <c r="KR54" s="157" t="s">
        <v>70</v>
      </c>
      <c r="KS54" s="157">
        <v>231</v>
      </c>
      <c r="KT54" s="157">
        <v>223</v>
      </c>
      <c r="KU54" s="157">
        <v>7</v>
      </c>
      <c r="KV54" s="157">
        <v>1</v>
      </c>
      <c r="KW54" s="158">
        <f t="shared" si="49"/>
        <v>0.96536796536796532</v>
      </c>
      <c r="KX54" s="162">
        <f t="shared" si="50"/>
        <v>0</v>
      </c>
      <c r="KZ54" s="157" t="s">
        <v>70</v>
      </c>
      <c r="LA54" s="157">
        <v>231</v>
      </c>
      <c r="LB54" s="157">
        <v>223</v>
      </c>
      <c r="LC54" s="157">
        <v>7</v>
      </c>
      <c r="LD54" s="157">
        <v>1</v>
      </c>
      <c r="LE54" s="158">
        <f t="shared" si="51"/>
        <v>0.96536796536796532</v>
      </c>
      <c r="LF54" s="162">
        <f t="shared" si="52"/>
        <v>0</v>
      </c>
      <c r="LH54" s="157" t="s">
        <v>70</v>
      </c>
      <c r="LI54" s="157">
        <v>270</v>
      </c>
      <c r="LJ54" s="157">
        <v>260</v>
      </c>
      <c r="LK54" s="157">
        <v>8</v>
      </c>
      <c r="LL54" s="157">
        <v>2</v>
      </c>
      <c r="LM54" s="158">
        <f t="shared" si="53"/>
        <v>0.96296296296296291</v>
      </c>
      <c r="LN54" s="162">
        <f t="shared" si="54"/>
        <v>-2.4050024050024099E-3</v>
      </c>
      <c r="LP54" s="157" t="s">
        <v>70</v>
      </c>
      <c r="LQ54" s="157">
        <v>270</v>
      </c>
      <c r="LR54" s="157">
        <v>260</v>
      </c>
      <c r="LS54" s="157">
        <v>8</v>
      </c>
      <c r="LT54" s="157">
        <v>2</v>
      </c>
      <c r="LU54" s="158">
        <f t="shared" si="55"/>
        <v>0.96296296296296291</v>
      </c>
      <c r="LV54" s="162">
        <f t="shared" si="56"/>
        <v>0</v>
      </c>
      <c r="LX54" s="157" t="s">
        <v>70</v>
      </c>
      <c r="LY54" s="157">
        <v>270</v>
      </c>
      <c r="LZ54" s="157">
        <v>260</v>
      </c>
      <c r="MA54" s="157">
        <v>8</v>
      </c>
      <c r="MB54" s="157">
        <v>2</v>
      </c>
      <c r="MC54" s="158">
        <f t="shared" si="57"/>
        <v>0.96296296296296291</v>
      </c>
      <c r="MD54" s="162">
        <f t="shared" si="58"/>
        <v>0</v>
      </c>
      <c r="MN54" s="157" t="s">
        <v>70</v>
      </c>
      <c r="MO54" s="157">
        <v>270</v>
      </c>
      <c r="MP54" s="157">
        <v>260</v>
      </c>
      <c r="MQ54" s="157">
        <v>8</v>
      </c>
      <c r="MR54" s="157">
        <v>2</v>
      </c>
      <c r="MS54" s="158">
        <f t="shared" si="59"/>
        <v>0.96296296296296291</v>
      </c>
      <c r="MT54" s="162">
        <f t="shared" si="60"/>
        <v>0</v>
      </c>
      <c r="MV54" s="157" t="s">
        <v>70</v>
      </c>
      <c r="MW54" s="157">
        <v>270</v>
      </c>
      <c r="MX54" s="157">
        <v>260</v>
      </c>
      <c r="MY54" s="157">
        <v>8</v>
      </c>
      <c r="MZ54" s="157">
        <v>2</v>
      </c>
      <c r="NA54" s="158">
        <f t="shared" si="61"/>
        <v>0.96296296296296291</v>
      </c>
      <c r="NB54" s="162">
        <f t="shared" si="62"/>
        <v>0</v>
      </c>
      <c r="ND54" s="157" t="s">
        <v>70</v>
      </c>
      <c r="NE54" s="157">
        <v>270</v>
      </c>
      <c r="NF54" s="157">
        <v>0</v>
      </c>
      <c r="NG54" s="157">
        <v>0</v>
      </c>
      <c r="NH54" s="157">
        <v>270</v>
      </c>
      <c r="NI54" s="158">
        <v>0</v>
      </c>
      <c r="NJ54" s="162"/>
    </row>
    <row r="55" spans="1:374">
      <c r="A55" s="65" t="s">
        <v>71</v>
      </c>
      <c r="B55" s="2">
        <v>192</v>
      </c>
      <c r="C55" s="2">
        <v>183</v>
      </c>
      <c r="D55" s="2">
        <v>7</v>
      </c>
      <c r="E55" s="7">
        <v>2</v>
      </c>
      <c r="F55" s="4">
        <f t="shared" si="66"/>
        <v>0.953125</v>
      </c>
      <c r="H55" s="65" t="s">
        <v>71</v>
      </c>
      <c r="I55" s="2">
        <v>192</v>
      </c>
      <c r="J55" s="2">
        <v>183</v>
      </c>
      <c r="K55" s="2">
        <v>7</v>
      </c>
      <c r="L55" s="7">
        <v>2</v>
      </c>
      <c r="M55" s="4">
        <f t="shared" si="63"/>
        <v>0.953125</v>
      </c>
      <c r="N55" s="108">
        <f t="shared" si="0"/>
        <v>0</v>
      </c>
      <c r="P55" s="65" t="s">
        <v>71</v>
      </c>
      <c r="Q55" s="2">
        <v>192</v>
      </c>
      <c r="R55" s="2">
        <v>183</v>
      </c>
      <c r="S55" s="2">
        <v>7</v>
      </c>
      <c r="T55" s="7">
        <v>2</v>
      </c>
      <c r="U55" s="4">
        <f>R55/Q55</f>
        <v>0.953125</v>
      </c>
      <c r="V55" s="108">
        <f t="shared" si="1"/>
        <v>0</v>
      </c>
      <c r="X55" s="65" t="s">
        <v>71</v>
      </c>
      <c r="Y55" s="2">
        <v>192</v>
      </c>
      <c r="Z55" s="2">
        <v>183</v>
      </c>
      <c r="AA55" s="2">
        <v>7</v>
      </c>
      <c r="AB55" s="7">
        <v>2</v>
      </c>
      <c r="AC55" s="4">
        <f>Z55/Y55</f>
        <v>0.953125</v>
      </c>
      <c r="AD55" s="108">
        <f t="shared" si="2"/>
        <v>0</v>
      </c>
      <c r="AE55" t="s">
        <v>219</v>
      </c>
      <c r="AF55" s="65" t="s">
        <v>71</v>
      </c>
      <c r="AG55" s="2">
        <v>192</v>
      </c>
      <c r="AH55" s="2">
        <v>183</v>
      </c>
      <c r="AI55" s="2">
        <v>7</v>
      </c>
      <c r="AJ55" s="7">
        <v>2</v>
      </c>
      <c r="AK55" s="4">
        <f>AH55/AG55</f>
        <v>0.953125</v>
      </c>
      <c r="AL55" s="108">
        <f t="shared" si="3"/>
        <v>0</v>
      </c>
      <c r="AM55" t="s">
        <v>222</v>
      </c>
      <c r="AN55" s="114" t="s">
        <v>71</v>
      </c>
      <c r="AO55" s="2">
        <v>192</v>
      </c>
      <c r="AP55" s="2">
        <v>184</v>
      </c>
      <c r="AQ55" s="2">
        <v>7</v>
      </c>
      <c r="AR55" s="2">
        <v>1</v>
      </c>
      <c r="AS55" s="4">
        <v>0.96</v>
      </c>
      <c r="AT55" s="108">
        <f t="shared" si="4"/>
        <v>6.8749999999999645E-3</v>
      </c>
      <c r="AV55" s="114" t="s">
        <v>71</v>
      </c>
      <c r="AW55" s="2">
        <v>192</v>
      </c>
      <c r="AX55" s="2">
        <v>184</v>
      </c>
      <c r="AY55" s="2">
        <v>7</v>
      </c>
      <c r="AZ55" s="2">
        <v>1</v>
      </c>
      <c r="BA55" s="4">
        <v>0.96</v>
      </c>
      <c r="BB55" s="108">
        <f t="shared" si="5"/>
        <v>0</v>
      </c>
      <c r="BD55" s="114" t="s">
        <v>71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108">
        <f t="shared" si="6"/>
        <v>0</v>
      </c>
      <c r="BL55" s="114" t="s">
        <v>71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108">
        <f t="shared" si="8"/>
        <v>0</v>
      </c>
      <c r="BT55" s="161" t="s">
        <v>71</v>
      </c>
      <c r="BU55" s="157">
        <v>192</v>
      </c>
      <c r="BV55" s="157">
        <v>185</v>
      </c>
      <c r="BW55" s="157">
        <v>7</v>
      </c>
      <c r="BX55" s="157">
        <v>0</v>
      </c>
      <c r="BY55" s="158">
        <v>0.96</v>
      </c>
      <c r="BZ55" s="158">
        <v>0</v>
      </c>
      <c r="CA55" s="156"/>
      <c r="CB55" s="163" t="s">
        <v>71</v>
      </c>
      <c r="CC55" s="156">
        <v>192</v>
      </c>
      <c r="CD55" s="156">
        <v>184</v>
      </c>
      <c r="CE55" s="156">
        <v>7</v>
      </c>
      <c r="CF55" s="156">
        <v>1</v>
      </c>
      <c r="CG55" s="162">
        <v>0.95833333333333337</v>
      </c>
      <c r="CH55" s="158">
        <v>-1.6666666666665941E-3</v>
      </c>
      <c r="CI55" s="157"/>
      <c r="CJ55" s="163" t="s">
        <v>71</v>
      </c>
      <c r="CK55" s="156">
        <v>192</v>
      </c>
      <c r="CL55" s="156">
        <v>184</v>
      </c>
      <c r="CM55" s="156">
        <v>7</v>
      </c>
      <c r="CN55" s="156">
        <v>2</v>
      </c>
      <c r="CO55" s="162">
        <f>CL55/CK55</f>
        <v>0.95833333333333337</v>
      </c>
      <c r="CP55" s="162">
        <f t="shared" si="9"/>
        <v>0</v>
      </c>
      <c r="CQ55" s="156"/>
      <c r="CR55" s="156" t="s">
        <v>71</v>
      </c>
      <c r="CS55" s="156">
        <v>194</v>
      </c>
      <c r="CT55" s="156">
        <v>183</v>
      </c>
      <c r="CU55" s="156">
        <v>7</v>
      </c>
      <c r="CV55" s="156">
        <v>4</v>
      </c>
      <c r="CW55" s="162">
        <v>0.94</v>
      </c>
      <c r="CX55" s="158">
        <f t="shared" si="10"/>
        <v>-1.8333333333333424E-2</v>
      </c>
      <c r="CY55" s="157"/>
      <c r="CZ55" s="163" t="s">
        <v>71</v>
      </c>
      <c r="DA55" s="156">
        <v>192</v>
      </c>
      <c r="DB55" s="156">
        <v>184</v>
      </c>
      <c r="DC55" s="156">
        <v>7</v>
      </c>
      <c r="DD55" s="156">
        <v>1</v>
      </c>
      <c r="DE55" s="162">
        <v>0.95</v>
      </c>
      <c r="DF55" s="158">
        <f t="shared" si="11"/>
        <v>1.0000000000000009E-2</v>
      </c>
      <c r="DG55" s="157" t="s">
        <v>119</v>
      </c>
      <c r="DH55" s="156" t="s">
        <v>71</v>
      </c>
      <c r="DI55" s="156">
        <v>194</v>
      </c>
      <c r="DJ55" s="156">
        <v>183</v>
      </c>
      <c r="DK55" s="156">
        <v>7</v>
      </c>
      <c r="DL55" s="156">
        <v>4</v>
      </c>
      <c r="DM55" s="162">
        <v>0.94</v>
      </c>
      <c r="DN55" s="158">
        <f t="shared" si="12"/>
        <v>-1.0000000000000009E-2</v>
      </c>
      <c r="DO55" s="157"/>
      <c r="DP55" s="156" t="s">
        <v>71</v>
      </c>
      <c r="DQ55" s="156">
        <v>194</v>
      </c>
      <c r="DR55" s="156">
        <v>183</v>
      </c>
      <c r="DS55" s="156">
        <v>7</v>
      </c>
      <c r="DT55" s="156">
        <v>4</v>
      </c>
      <c r="DU55" s="162">
        <v>0.94</v>
      </c>
      <c r="DV55" s="162">
        <f t="shared" si="13"/>
        <v>0</v>
      </c>
      <c r="DW55" s="156"/>
      <c r="DX55" s="163" t="s">
        <v>71</v>
      </c>
      <c r="DY55" s="156">
        <v>192</v>
      </c>
      <c r="DZ55" s="156">
        <v>183</v>
      </c>
      <c r="EA55" s="156">
        <v>7</v>
      </c>
      <c r="EB55" s="156">
        <v>2</v>
      </c>
      <c r="EC55" s="162">
        <v>0.94</v>
      </c>
      <c r="ED55" s="162">
        <f t="shared" si="14"/>
        <v>0</v>
      </c>
      <c r="EE55" s="156"/>
      <c r="EF55" s="156" t="s">
        <v>71</v>
      </c>
      <c r="EG55" s="156">
        <v>194</v>
      </c>
      <c r="EH55" s="156">
        <v>183</v>
      </c>
      <c r="EI55" s="156">
        <v>7</v>
      </c>
      <c r="EJ55" s="156">
        <v>4</v>
      </c>
      <c r="EK55" s="162">
        <v>0.94</v>
      </c>
      <c r="EL55" s="162">
        <f t="shared" si="15"/>
        <v>0</v>
      </c>
      <c r="EM55" s="156"/>
      <c r="EN55" s="163" t="s">
        <v>71</v>
      </c>
      <c r="EO55" s="156">
        <v>192</v>
      </c>
      <c r="EP55" s="156">
        <v>183</v>
      </c>
      <c r="EQ55" s="156">
        <v>7</v>
      </c>
      <c r="ER55" s="156">
        <v>2</v>
      </c>
      <c r="ES55" s="162">
        <v>0.94</v>
      </c>
      <c r="ET55" s="162">
        <f t="shared" si="16"/>
        <v>0</v>
      </c>
      <c r="EU55" s="156"/>
      <c r="EV55" s="156"/>
      <c r="EW55" s="156"/>
      <c r="EX55" s="156"/>
      <c r="EY55" s="156"/>
      <c r="EZ55" s="156"/>
      <c r="FA55" s="156"/>
      <c r="FB55" s="156"/>
      <c r="FC55" s="162"/>
      <c r="FD55" s="156"/>
      <c r="FE55" s="156"/>
      <c r="FF55" s="156"/>
      <c r="FG55" s="156"/>
      <c r="FH55" s="156"/>
      <c r="FI55" s="156"/>
      <c r="FJ55" s="162"/>
      <c r="FK55" s="156"/>
      <c r="FL55" s="156"/>
      <c r="FM55" s="156"/>
      <c r="FN55" s="156"/>
      <c r="FO55" s="156"/>
      <c r="FP55" s="156"/>
      <c r="FQ55" s="156"/>
      <c r="FR55" s="156"/>
      <c r="FS55" s="156"/>
      <c r="FT55" s="161" t="s">
        <v>71</v>
      </c>
      <c r="FU55" s="157">
        <v>192</v>
      </c>
      <c r="FV55" s="157">
        <v>184</v>
      </c>
      <c r="FW55" s="157">
        <v>7</v>
      </c>
      <c r="FX55" s="157">
        <v>1</v>
      </c>
      <c r="FY55" s="158">
        <f t="shared" si="17"/>
        <v>0.95833333333333337</v>
      </c>
      <c r="FZ55" s="162">
        <f t="shared" si="18"/>
        <v>1.8333333333333424E-2</v>
      </c>
      <c r="GA55" s="156"/>
      <c r="GB55" s="161" t="s">
        <v>71</v>
      </c>
      <c r="GC55" s="157">
        <v>192</v>
      </c>
      <c r="GD55" s="157">
        <v>184</v>
      </c>
      <c r="GE55" s="157">
        <v>7</v>
      </c>
      <c r="GF55" s="157">
        <v>1</v>
      </c>
      <c r="GG55" s="158">
        <f t="shared" si="19"/>
        <v>0.95833333333333337</v>
      </c>
      <c r="GH55" s="162">
        <f t="shared" si="20"/>
        <v>0</v>
      </c>
      <c r="GI55" s="156"/>
      <c r="GJ55" s="161" t="s">
        <v>71</v>
      </c>
      <c r="GK55" s="157">
        <v>192</v>
      </c>
      <c r="GL55" s="157">
        <v>184</v>
      </c>
      <c r="GM55" s="157">
        <v>7</v>
      </c>
      <c r="GN55" s="157">
        <v>1</v>
      </c>
      <c r="GO55" s="158">
        <f t="shared" si="21"/>
        <v>0.95833333333333337</v>
      </c>
      <c r="GP55" s="162">
        <f t="shared" si="22"/>
        <v>0</v>
      </c>
      <c r="GQ55" s="156"/>
      <c r="GR55" s="161" t="s">
        <v>71</v>
      </c>
      <c r="GS55" s="157">
        <v>192</v>
      </c>
      <c r="GT55" s="157">
        <v>184</v>
      </c>
      <c r="GU55" s="157">
        <v>7</v>
      </c>
      <c r="GV55" s="159">
        <v>1</v>
      </c>
      <c r="GW55" s="158">
        <f t="shared" si="23"/>
        <v>0.95833333333333337</v>
      </c>
      <c r="GX55" s="162">
        <f t="shared" si="24"/>
        <v>0</v>
      </c>
      <c r="GY55" s="156"/>
      <c r="GZ55" s="161" t="s">
        <v>71</v>
      </c>
      <c r="HA55" s="157">
        <v>192</v>
      </c>
      <c r="HB55" s="157">
        <v>183</v>
      </c>
      <c r="HC55" s="157">
        <v>7</v>
      </c>
      <c r="HD55" s="157">
        <v>2</v>
      </c>
      <c r="HE55" s="158">
        <f t="shared" si="25"/>
        <v>0.953125</v>
      </c>
      <c r="HF55" s="162">
        <f t="shared" si="26"/>
        <v>-5.2083333333333703E-3</v>
      </c>
      <c r="HH55" s="161" t="s">
        <v>71</v>
      </c>
      <c r="HI55" s="157">
        <v>192</v>
      </c>
      <c r="HJ55" s="157">
        <v>184</v>
      </c>
      <c r="HK55" s="157">
        <v>7</v>
      </c>
      <c r="HL55" s="157">
        <v>1</v>
      </c>
      <c r="HM55" s="158">
        <f t="shared" si="27"/>
        <v>0.95833333333333337</v>
      </c>
      <c r="HN55" s="162">
        <f t="shared" si="28"/>
        <v>5.2083333333333703E-3</v>
      </c>
      <c r="HP55" s="161" t="s">
        <v>71</v>
      </c>
      <c r="HQ55" s="157">
        <v>192</v>
      </c>
      <c r="HR55" s="157">
        <v>184</v>
      </c>
      <c r="HS55" s="157">
        <v>7</v>
      </c>
      <c r="HT55" s="157">
        <v>1</v>
      </c>
      <c r="HU55" s="158">
        <f t="shared" si="29"/>
        <v>0.95833333333333337</v>
      </c>
      <c r="HV55" s="162">
        <f t="shared" si="30"/>
        <v>0</v>
      </c>
      <c r="HX55" s="161" t="s">
        <v>71</v>
      </c>
      <c r="HY55" s="157">
        <v>192</v>
      </c>
      <c r="HZ55" s="157">
        <v>184</v>
      </c>
      <c r="IA55" s="157">
        <v>7</v>
      </c>
      <c r="IB55" s="157">
        <v>1</v>
      </c>
      <c r="IC55" s="158">
        <f t="shared" si="31"/>
        <v>0.95833333333333337</v>
      </c>
      <c r="ID55" s="162">
        <f t="shared" si="32"/>
        <v>0</v>
      </c>
      <c r="IF55" s="161" t="s">
        <v>71</v>
      </c>
      <c r="IG55" s="157">
        <v>192</v>
      </c>
      <c r="IH55" s="157">
        <v>184</v>
      </c>
      <c r="II55" s="157">
        <v>7</v>
      </c>
      <c r="IJ55" s="157">
        <v>1</v>
      </c>
      <c r="IK55" s="158">
        <f t="shared" si="33"/>
        <v>0.95833333333333337</v>
      </c>
      <c r="IL55" s="162">
        <f t="shared" si="34"/>
        <v>0</v>
      </c>
      <c r="IN55" s="161" t="s">
        <v>71</v>
      </c>
      <c r="IO55" s="157">
        <v>192</v>
      </c>
      <c r="IP55" s="157">
        <v>184</v>
      </c>
      <c r="IQ55" s="157">
        <v>7</v>
      </c>
      <c r="IR55" s="157">
        <v>1</v>
      </c>
      <c r="IS55" s="158">
        <f t="shared" si="35"/>
        <v>0.95833333333333337</v>
      </c>
      <c r="IT55" s="162">
        <f t="shared" si="36"/>
        <v>0</v>
      </c>
      <c r="IV55" s="161" t="s">
        <v>71</v>
      </c>
      <c r="IW55" s="157">
        <v>192</v>
      </c>
      <c r="IX55" s="157">
        <v>184</v>
      </c>
      <c r="IY55" s="157">
        <v>7</v>
      </c>
      <c r="IZ55" s="157">
        <v>1</v>
      </c>
      <c r="JA55" s="158">
        <f t="shared" si="37"/>
        <v>0.95833333333333337</v>
      </c>
      <c r="JB55" s="162">
        <f t="shared" si="38"/>
        <v>0</v>
      </c>
      <c r="JD55" s="161" t="s">
        <v>71</v>
      </c>
      <c r="JE55" s="157">
        <v>192</v>
      </c>
      <c r="JF55" s="157">
        <v>184</v>
      </c>
      <c r="JG55" s="157">
        <v>7</v>
      </c>
      <c r="JH55" s="157">
        <v>1</v>
      </c>
      <c r="JI55" s="158">
        <f t="shared" si="39"/>
        <v>0.95833333333333337</v>
      </c>
      <c r="JJ55" s="162">
        <f t="shared" si="40"/>
        <v>0</v>
      </c>
      <c r="JL55" s="161" t="s">
        <v>71</v>
      </c>
      <c r="JM55" s="157">
        <v>192</v>
      </c>
      <c r="JN55" s="157">
        <v>184</v>
      </c>
      <c r="JO55" s="157">
        <v>7</v>
      </c>
      <c r="JP55" s="157">
        <v>1</v>
      </c>
      <c r="JQ55" s="158">
        <f t="shared" si="41"/>
        <v>0.95833333333333337</v>
      </c>
      <c r="JR55" s="162">
        <f t="shared" si="42"/>
        <v>0</v>
      </c>
      <c r="JT55" s="161" t="s">
        <v>71</v>
      </c>
      <c r="JU55" s="157">
        <v>192</v>
      </c>
      <c r="JV55" s="157">
        <v>185</v>
      </c>
      <c r="JW55" s="157">
        <v>7</v>
      </c>
      <c r="JX55" s="157">
        <v>0</v>
      </c>
      <c r="JY55" s="158">
        <f t="shared" si="43"/>
        <v>0.96354166666666663</v>
      </c>
      <c r="JZ55" s="162">
        <f t="shared" si="44"/>
        <v>5.2083333333332593E-3</v>
      </c>
      <c r="KB55" s="161" t="s">
        <v>71</v>
      </c>
      <c r="KC55" s="157">
        <v>192</v>
      </c>
      <c r="KD55" s="157">
        <v>185</v>
      </c>
      <c r="KE55" s="157">
        <v>7</v>
      </c>
      <c r="KF55" s="157">
        <v>0</v>
      </c>
      <c r="KG55" s="158">
        <f t="shared" si="45"/>
        <v>0.96354166666666663</v>
      </c>
      <c r="KH55" s="162">
        <f t="shared" si="46"/>
        <v>0</v>
      </c>
      <c r="KJ55" s="161" t="s">
        <v>71</v>
      </c>
      <c r="KK55" s="157">
        <v>192</v>
      </c>
      <c r="KL55" s="157">
        <v>185</v>
      </c>
      <c r="KM55" s="157">
        <v>7</v>
      </c>
      <c r="KN55" s="157">
        <v>0</v>
      </c>
      <c r="KO55" s="158">
        <f t="shared" si="47"/>
        <v>0.96354166666666663</v>
      </c>
      <c r="KP55" s="162">
        <f t="shared" si="48"/>
        <v>0</v>
      </c>
      <c r="KR55" s="161" t="s">
        <v>71</v>
      </c>
      <c r="KS55" s="157">
        <v>192</v>
      </c>
      <c r="KT55" s="157">
        <v>185</v>
      </c>
      <c r="KU55" s="157">
        <v>7</v>
      </c>
      <c r="KV55" s="157">
        <v>0</v>
      </c>
      <c r="KW55" s="158">
        <f t="shared" si="49"/>
        <v>0.96354166666666663</v>
      </c>
      <c r="KX55" s="162">
        <f t="shared" si="50"/>
        <v>0</v>
      </c>
      <c r="KZ55" s="161" t="s">
        <v>71</v>
      </c>
      <c r="LA55" s="157">
        <v>192</v>
      </c>
      <c r="LB55" s="157">
        <v>185</v>
      </c>
      <c r="LC55" s="157">
        <v>7</v>
      </c>
      <c r="LD55" s="157">
        <v>0</v>
      </c>
      <c r="LE55" s="158">
        <f t="shared" si="51"/>
        <v>0.96354166666666663</v>
      </c>
      <c r="LF55" s="162">
        <f t="shared" si="52"/>
        <v>0</v>
      </c>
      <c r="LH55" s="161" t="s">
        <v>71</v>
      </c>
      <c r="LI55" s="157">
        <v>194</v>
      </c>
      <c r="LJ55" s="157">
        <v>187</v>
      </c>
      <c r="LK55" s="157">
        <v>7</v>
      </c>
      <c r="LL55" s="157">
        <v>0</v>
      </c>
      <c r="LM55" s="158">
        <f t="shared" si="53"/>
        <v>0.96391752577319589</v>
      </c>
      <c r="LN55" s="162">
        <f t="shared" si="54"/>
        <v>3.758591065292638E-4</v>
      </c>
      <c r="LP55" s="161" t="s">
        <v>71</v>
      </c>
      <c r="LQ55" s="157">
        <v>194</v>
      </c>
      <c r="LR55" s="157">
        <v>187</v>
      </c>
      <c r="LS55" s="157">
        <v>7</v>
      </c>
      <c r="LT55" s="157">
        <v>0</v>
      </c>
      <c r="LU55" s="158">
        <f t="shared" si="55"/>
        <v>0.96391752577319589</v>
      </c>
      <c r="LV55" s="162">
        <f t="shared" si="56"/>
        <v>0</v>
      </c>
      <c r="LX55" s="161" t="s">
        <v>71</v>
      </c>
      <c r="LY55" s="157">
        <v>194</v>
      </c>
      <c r="LZ55" s="157">
        <v>187</v>
      </c>
      <c r="MA55" s="157">
        <v>7</v>
      </c>
      <c r="MB55" s="157">
        <v>0</v>
      </c>
      <c r="MC55" s="158">
        <f t="shared" si="57"/>
        <v>0.96391752577319589</v>
      </c>
      <c r="MD55" s="162">
        <f t="shared" si="58"/>
        <v>0</v>
      </c>
      <c r="MN55" s="161" t="s">
        <v>71</v>
      </c>
      <c r="MO55" s="157">
        <v>194</v>
      </c>
      <c r="MP55" s="157">
        <v>187</v>
      </c>
      <c r="MQ55" s="157">
        <v>7</v>
      </c>
      <c r="MR55" s="157">
        <v>0</v>
      </c>
      <c r="MS55" s="158">
        <f t="shared" si="59"/>
        <v>0.96391752577319589</v>
      </c>
      <c r="MT55" s="162">
        <f t="shared" si="60"/>
        <v>0</v>
      </c>
      <c r="MV55" s="161" t="s">
        <v>71</v>
      </c>
      <c r="MW55" s="157">
        <v>194</v>
      </c>
      <c r="MX55" s="157">
        <v>187</v>
      </c>
      <c r="MY55" s="157">
        <v>7</v>
      </c>
      <c r="MZ55" s="157">
        <v>0</v>
      </c>
      <c r="NA55" s="158">
        <f t="shared" si="61"/>
        <v>0.96391752577319589</v>
      </c>
      <c r="NB55" s="162">
        <f t="shared" si="62"/>
        <v>0</v>
      </c>
      <c r="ND55" s="161" t="s">
        <v>71</v>
      </c>
      <c r="NE55" s="157">
        <v>196</v>
      </c>
      <c r="NF55" s="157">
        <v>0</v>
      </c>
      <c r="NG55" s="157">
        <v>0</v>
      </c>
      <c r="NH55" s="157">
        <v>196</v>
      </c>
      <c r="NI55" s="158">
        <v>0</v>
      </c>
      <c r="NJ55" s="162"/>
    </row>
    <row r="56" spans="1:374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f t="shared" si="66"/>
        <v>0.63529411764705879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f t="shared" si="63"/>
        <v>0.63529411764705879</v>
      </c>
      <c r="N56" s="108">
        <f t="shared" si="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108">
        <f t="shared" si="1"/>
        <v>4.7058823529412264E-3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108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108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108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108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108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7"/>
        <v>0.63529411764705879</v>
      </c>
      <c r="BR56" s="108">
        <f t="shared" si="8"/>
        <v>-4.7058823529412264E-3</v>
      </c>
      <c r="BT56" s="157" t="s">
        <v>72</v>
      </c>
      <c r="BU56" s="157">
        <v>85</v>
      </c>
      <c r="BV56" s="157">
        <v>54</v>
      </c>
      <c r="BW56" s="157">
        <v>2</v>
      </c>
      <c r="BX56" s="157">
        <v>29</v>
      </c>
      <c r="BY56" s="158">
        <v>0.64</v>
      </c>
      <c r="BZ56" s="158">
        <v>0</v>
      </c>
      <c r="CA56" s="156"/>
      <c r="CB56" s="156" t="s">
        <v>72</v>
      </c>
      <c r="CC56" s="156">
        <v>85</v>
      </c>
      <c r="CD56" s="156">
        <v>54</v>
      </c>
      <c r="CE56" s="156">
        <v>2</v>
      </c>
      <c r="CF56" s="156">
        <v>29</v>
      </c>
      <c r="CG56" s="162">
        <v>0.64</v>
      </c>
      <c r="CH56" s="158">
        <v>0</v>
      </c>
      <c r="CI56" s="157"/>
      <c r="CJ56" s="156" t="s">
        <v>72</v>
      </c>
      <c r="CK56" s="156">
        <v>85</v>
      </c>
      <c r="CL56" s="156">
        <v>54</v>
      </c>
      <c r="CM56" s="156">
        <v>2</v>
      </c>
      <c r="CN56" s="156">
        <v>29</v>
      </c>
      <c r="CO56" s="162">
        <v>0.64</v>
      </c>
      <c r="CP56" s="162">
        <f t="shared" si="9"/>
        <v>0</v>
      </c>
      <c r="CQ56" s="156"/>
      <c r="CR56" s="156" t="s">
        <v>72</v>
      </c>
      <c r="CS56" s="156">
        <v>85</v>
      </c>
      <c r="CT56" s="156">
        <v>54</v>
      </c>
      <c r="CU56" s="156">
        <v>2</v>
      </c>
      <c r="CV56" s="156">
        <v>29</v>
      </c>
      <c r="CW56" s="162">
        <v>0.64</v>
      </c>
      <c r="CX56" s="158">
        <f t="shared" si="10"/>
        <v>0</v>
      </c>
      <c r="CY56" s="157"/>
      <c r="CZ56" s="156" t="s">
        <v>72</v>
      </c>
      <c r="DA56" s="156">
        <v>85</v>
      </c>
      <c r="DB56" s="156">
        <v>54</v>
      </c>
      <c r="DC56" s="156">
        <v>2</v>
      </c>
      <c r="DD56" s="156">
        <v>29</v>
      </c>
      <c r="DE56" s="162">
        <v>0.64</v>
      </c>
      <c r="DF56" s="158">
        <f t="shared" si="11"/>
        <v>0</v>
      </c>
      <c r="DG56" s="157"/>
      <c r="DH56" s="156" t="s">
        <v>72</v>
      </c>
      <c r="DI56" s="156">
        <v>85</v>
      </c>
      <c r="DJ56" s="156">
        <v>54</v>
      </c>
      <c r="DK56" s="156">
        <v>2</v>
      </c>
      <c r="DL56" s="156">
        <v>29</v>
      </c>
      <c r="DM56" s="162">
        <v>0.64</v>
      </c>
      <c r="DN56" s="158">
        <f t="shared" si="12"/>
        <v>0</v>
      </c>
      <c r="DO56" s="157"/>
      <c r="DP56" s="156" t="s">
        <v>72</v>
      </c>
      <c r="DQ56" s="156">
        <v>85</v>
      </c>
      <c r="DR56" s="156">
        <v>54</v>
      </c>
      <c r="DS56" s="156">
        <v>2</v>
      </c>
      <c r="DT56" s="156">
        <v>29</v>
      </c>
      <c r="DU56" s="162">
        <v>0.64</v>
      </c>
      <c r="DV56" s="162">
        <f t="shared" si="13"/>
        <v>0</v>
      </c>
      <c r="DW56" s="156"/>
      <c r="DX56" s="156" t="s">
        <v>72</v>
      </c>
      <c r="DY56" s="156">
        <v>85</v>
      </c>
      <c r="DZ56" s="156">
        <v>54</v>
      </c>
      <c r="EA56" s="156">
        <v>2</v>
      </c>
      <c r="EB56" s="156">
        <v>29</v>
      </c>
      <c r="EC56" s="162">
        <v>0.64</v>
      </c>
      <c r="ED56" s="162">
        <f t="shared" si="14"/>
        <v>0</v>
      </c>
      <c r="EE56" s="156"/>
      <c r="EF56" s="156" t="s">
        <v>72</v>
      </c>
      <c r="EG56" s="156">
        <v>85</v>
      </c>
      <c r="EH56" s="156">
        <v>53</v>
      </c>
      <c r="EI56" s="156">
        <v>2</v>
      </c>
      <c r="EJ56" s="156">
        <v>30</v>
      </c>
      <c r="EK56" s="162">
        <v>0.62</v>
      </c>
      <c r="EL56" s="162">
        <f t="shared" si="15"/>
        <v>-2.0000000000000018E-2</v>
      </c>
      <c r="EM56" s="156" t="s">
        <v>119</v>
      </c>
      <c r="EN56" s="156" t="s">
        <v>72</v>
      </c>
      <c r="EO56" s="156">
        <v>85</v>
      </c>
      <c r="EP56" s="156">
        <v>54</v>
      </c>
      <c r="EQ56" s="156">
        <v>2</v>
      </c>
      <c r="ER56" s="156">
        <v>29</v>
      </c>
      <c r="ES56" s="162">
        <v>0.64</v>
      </c>
      <c r="ET56" s="162">
        <f t="shared" si="16"/>
        <v>2.0000000000000018E-2</v>
      </c>
      <c r="EU56" s="156"/>
      <c r="EV56" s="156"/>
      <c r="EW56" s="156"/>
      <c r="EX56" s="156"/>
      <c r="EY56" s="156"/>
      <c r="EZ56" s="156"/>
      <c r="FA56" s="156"/>
      <c r="FB56" s="156"/>
      <c r="FC56" s="162"/>
      <c r="FD56" s="156"/>
      <c r="FE56" s="156"/>
      <c r="FF56" s="156"/>
      <c r="FG56" s="156"/>
      <c r="FH56" s="156"/>
      <c r="FI56" s="156"/>
      <c r="FJ56" s="162"/>
      <c r="FK56" s="156"/>
      <c r="FL56" s="156"/>
      <c r="FM56" s="156"/>
      <c r="FN56" s="156"/>
      <c r="FO56" s="156"/>
      <c r="FP56" s="156"/>
      <c r="FQ56" s="156"/>
      <c r="FR56" s="156"/>
      <c r="FS56" s="156"/>
      <c r="FT56" s="157" t="s">
        <v>72</v>
      </c>
      <c r="FU56" s="157">
        <v>85</v>
      </c>
      <c r="FV56" s="157">
        <v>53</v>
      </c>
      <c r="FW56" s="157">
        <v>2</v>
      </c>
      <c r="FX56" s="157">
        <v>30</v>
      </c>
      <c r="FY56" s="158">
        <f t="shared" si="17"/>
        <v>0.62352941176470589</v>
      </c>
      <c r="FZ56" s="162">
        <f t="shared" si="18"/>
        <v>-1.6470588235294126E-2</v>
      </c>
      <c r="GA56" s="156"/>
      <c r="GB56" s="157" t="s">
        <v>72</v>
      </c>
      <c r="GC56" s="157">
        <v>85</v>
      </c>
      <c r="GD56" s="157">
        <v>53</v>
      </c>
      <c r="GE56" s="157">
        <v>2</v>
      </c>
      <c r="GF56" s="157">
        <v>30</v>
      </c>
      <c r="GG56" s="158">
        <f t="shared" si="19"/>
        <v>0.62352941176470589</v>
      </c>
      <c r="GH56" s="162">
        <f t="shared" si="20"/>
        <v>0</v>
      </c>
      <c r="GI56" s="156"/>
      <c r="GJ56" s="157" t="s">
        <v>72</v>
      </c>
      <c r="GK56" s="157">
        <v>85</v>
      </c>
      <c r="GL56" s="157">
        <v>54</v>
      </c>
      <c r="GM56" s="157">
        <v>2</v>
      </c>
      <c r="GN56" s="157">
        <v>29</v>
      </c>
      <c r="GO56" s="158">
        <f t="shared" si="21"/>
        <v>0.63529411764705879</v>
      </c>
      <c r="GP56" s="162">
        <f t="shared" si="22"/>
        <v>1.1764705882352899E-2</v>
      </c>
      <c r="GQ56" s="156"/>
      <c r="GR56" s="157" t="s">
        <v>72</v>
      </c>
      <c r="GS56" s="157">
        <v>85</v>
      </c>
      <c r="GT56" s="157">
        <v>54</v>
      </c>
      <c r="GU56" s="157">
        <v>2</v>
      </c>
      <c r="GV56" s="157">
        <v>29</v>
      </c>
      <c r="GW56" s="158">
        <f t="shared" si="23"/>
        <v>0.63529411764705879</v>
      </c>
      <c r="GX56" s="162">
        <f t="shared" si="24"/>
        <v>0</v>
      </c>
      <c r="GY56" s="156"/>
      <c r="GZ56" s="157" t="s">
        <v>72</v>
      </c>
      <c r="HA56" s="157">
        <v>85</v>
      </c>
      <c r="HB56" s="157">
        <v>52</v>
      </c>
      <c r="HC56" s="157">
        <v>3</v>
      </c>
      <c r="HD56" s="157">
        <v>30</v>
      </c>
      <c r="HE56" s="158">
        <f t="shared" si="25"/>
        <v>0.61176470588235299</v>
      </c>
      <c r="HF56" s="162">
        <f t="shared" si="26"/>
        <v>-2.3529411764705799E-2</v>
      </c>
      <c r="HH56" s="157" t="s">
        <v>72</v>
      </c>
      <c r="HI56" s="157">
        <v>85</v>
      </c>
      <c r="HJ56" s="157">
        <v>54</v>
      </c>
      <c r="HK56" s="157">
        <v>2</v>
      </c>
      <c r="HL56" s="157">
        <v>29</v>
      </c>
      <c r="HM56" s="158">
        <f t="shared" si="27"/>
        <v>0.63529411764705879</v>
      </c>
      <c r="HN56" s="162">
        <f t="shared" si="28"/>
        <v>2.3529411764705799E-2</v>
      </c>
      <c r="HP56" s="157" t="s">
        <v>72</v>
      </c>
      <c r="HQ56" s="157">
        <v>85</v>
      </c>
      <c r="HR56" s="157">
        <v>54</v>
      </c>
      <c r="HS56" s="157">
        <v>2</v>
      </c>
      <c r="HT56" s="157">
        <v>29</v>
      </c>
      <c r="HU56" s="158">
        <f t="shared" si="29"/>
        <v>0.63529411764705879</v>
      </c>
      <c r="HV56" s="162">
        <f t="shared" si="30"/>
        <v>0</v>
      </c>
      <c r="HX56" s="157" t="s">
        <v>72</v>
      </c>
      <c r="HY56" s="157">
        <v>85</v>
      </c>
      <c r="HZ56" s="157">
        <v>54</v>
      </c>
      <c r="IA56" s="157">
        <v>2</v>
      </c>
      <c r="IB56" s="157">
        <v>29</v>
      </c>
      <c r="IC56" s="158">
        <f t="shared" si="31"/>
        <v>0.63529411764705879</v>
      </c>
      <c r="ID56" s="162">
        <f t="shared" si="32"/>
        <v>0</v>
      </c>
      <c r="IF56" s="157" t="s">
        <v>72</v>
      </c>
      <c r="IG56" s="157">
        <v>85</v>
      </c>
      <c r="IH56" s="157">
        <v>54</v>
      </c>
      <c r="II56" s="157">
        <v>2</v>
      </c>
      <c r="IJ56" s="157">
        <v>29</v>
      </c>
      <c r="IK56" s="158">
        <f t="shared" si="33"/>
        <v>0.63529411764705879</v>
      </c>
      <c r="IL56" s="162">
        <f t="shared" si="34"/>
        <v>0</v>
      </c>
      <c r="IN56" s="157" t="s">
        <v>72</v>
      </c>
      <c r="IO56" s="157">
        <v>85</v>
      </c>
      <c r="IP56" s="157">
        <v>54</v>
      </c>
      <c r="IQ56" s="157">
        <v>2</v>
      </c>
      <c r="IR56" s="157">
        <v>29</v>
      </c>
      <c r="IS56" s="158">
        <f t="shared" si="35"/>
        <v>0.63529411764705879</v>
      </c>
      <c r="IT56" s="162">
        <f t="shared" si="36"/>
        <v>0</v>
      </c>
      <c r="IV56" s="157" t="s">
        <v>72</v>
      </c>
      <c r="IW56" s="157">
        <v>85</v>
      </c>
      <c r="IX56" s="157">
        <v>54</v>
      </c>
      <c r="IY56" s="157">
        <v>2</v>
      </c>
      <c r="IZ56" s="157">
        <v>29</v>
      </c>
      <c r="JA56" s="158">
        <f t="shared" si="37"/>
        <v>0.63529411764705879</v>
      </c>
      <c r="JB56" s="162">
        <f t="shared" si="38"/>
        <v>0</v>
      </c>
      <c r="JD56" s="157" t="s">
        <v>72</v>
      </c>
      <c r="JE56" s="157">
        <v>85</v>
      </c>
      <c r="JF56" s="157">
        <v>54</v>
      </c>
      <c r="JG56" s="157">
        <v>2</v>
      </c>
      <c r="JH56" s="157">
        <v>29</v>
      </c>
      <c r="JI56" s="158">
        <f t="shared" si="39"/>
        <v>0.63529411764705879</v>
      </c>
      <c r="JJ56" s="162">
        <f t="shared" si="40"/>
        <v>0</v>
      </c>
      <c r="JL56" s="157" t="s">
        <v>72</v>
      </c>
      <c r="JM56" s="157">
        <v>85</v>
      </c>
      <c r="JN56" s="157">
        <v>54</v>
      </c>
      <c r="JO56" s="157">
        <v>2</v>
      </c>
      <c r="JP56" s="157">
        <v>29</v>
      </c>
      <c r="JQ56" s="158">
        <f t="shared" si="41"/>
        <v>0.63529411764705879</v>
      </c>
      <c r="JR56" s="162">
        <f t="shared" si="42"/>
        <v>0</v>
      </c>
      <c r="JT56" s="157" t="s">
        <v>72</v>
      </c>
      <c r="JU56" s="157">
        <v>85</v>
      </c>
      <c r="JV56" s="157">
        <v>54</v>
      </c>
      <c r="JW56" s="157">
        <v>2</v>
      </c>
      <c r="JX56" s="157">
        <v>29</v>
      </c>
      <c r="JY56" s="158">
        <f t="shared" si="43"/>
        <v>0.63529411764705879</v>
      </c>
      <c r="JZ56" s="162">
        <f t="shared" si="44"/>
        <v>0</v>
      </c>
      <c r="KB56" s="157" t="s">
        <v>72</v>
      </c>
      <c r="KC56" s="157">
        <v>85</v>
      </c>
      <c r="KD56" s="157">
        <v>54</v>
      </c>
      <c r="KE56" s="157">
        <v>2</v>
      </c>
      <c r="KF56" s="157">
        <v>29</v>
      </c>
      <c r="KG56" s="158">
        <f t="shared" si="45"/>
        <v>0.63529411764705879</v>
      </c>
      <c r="KH56" s="162">
        <f t="shared" si="46"/>
        <v>0</v>
      </c>
      <c r="KJ56" s="157" t="s">
        <v>72</v>
      </c>
      <c r="KK56" s="157">
        <v>85</v>
      </c>
      <c r="KL56" s="157">
        <v>54</v>
      </c>
      <c r="KM56" s="157">
        <v>2</v>
      </c>
      <c r="KN56" s="157">
        <v>29</v>
      </c>
      <c r="KO56" s="158">
        <f t="shared" si="47"/>
        <v>0.63529411764705879</v>
      </c>
      <c r="KP56" s="162">
        <f t="shared" si="48"/>
        <v>0</v>
      </c>
      <c r="KR56" s="157" t="s">
        <v>72</v>
      </c>
      <c r="KS56" s="157">
        <v>85</v>
      </c>
      <c r="KT56" s="157">
        <v>54</v>
      </c>
      <c r="KU56" s="157">
        <v>2</v>
      </c>
      <c r="KV56" s="157">
        <v>29</v>
      </c>
      <c r="KW56" s="158">
        <f t="shared" si="49"/>
        <v>0.63529411764705879</v>
      </c>
      <c r="KX56" s="162">
        <f t="shared" si="50"/>
        <v>0</v>
      </c>
      <c r="KZ56" s="157" t="s">
        <v>72</v>
      </c>
      <c r="LA56" s="157">
        <v>85</v>
      </c>
      <c r="LB56" s="157">
        <v>54</v>
      </c>
      <c r="LC56" s="157">
        <v>2</v>
      </c>
      <c r="LD56" s="157">
        <v>29</v>
      </c>
      <c r="LE56" s="158">
        <f t="shared" si="51"/>
        <v>0.63529411764705879</v>
      </c>
      <c r="LF56" s="162">
        <f t="shared" si="52"/>
        <v>0</v>
      </c>
      <c r="LH56" s="157" t="s">
        <v>72</v>
      </c>
      <c r="LI56" s="157">
        <v>85</v>
      </c>
      <c r="LJ56" s="157">
        <v>54</v>
      </c>
      <c r="LK56" s="157">
        <v>2</v>
      </c>
      <c r="LL56" s="157">
        <v>29</v>
      </c>
      <c r="LM56" s="158">
        <f t="shared" si="53"/>
        <v>0.63529411764705879</v>
      </c>
      <c r="LN56" s="162">
        <f t="shared" si="54"/>
        <v>0</v>
      </c>
      <c r="LP56" s="157" t="s">
        <v>72</v>
      </c>
      <c r="LQ56" s="157">
        <v>85</v>
      </c>
      <c r="LR56" s="157">
        <v>54</v>
      </c>
      <c r="LS56" s="157">
        <v>2</v>
      </c>
      <c r="LT56" s="157">
        <v>29</v>
      </c>
      <c r="LU56" s="158">
        <f t="shared" si="55"/>
        <v>0.63529411764705879</v>
      </c>
      <c r="LV56" s="162">
        <f t="shared" si="56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57"/>
        <v>0.63529411764705879</v>
      </c>
      <c r="MD56" s="162">
        <f t="shared" si="58"/>
        <v>0</v>
      </c>
      <c r="MN56" s="157" t="s">
        <v>72</v>
      </c>
      <c r="MO56" s="157">
        <v>85</v>
      </c>
      <c r="MP56" s="157">
        <v>54</v>
      </c>
      <c r="MQ56" s="157">
        <v>2</v>
      </c>
      <c r="MR56" s="157">
        <v>29</v>
      </c>
      <c r="MS56" s="158">
        <f t="shared" si="59"/>
        <v>0.63529411764705879</v>
      </c>
      <c r="MT56" s="162">
        <f t="shared" si="60"/>
        <v>0</v>
      </c>
      <c r="MV56" s="157" t="s">
        <v>72</v>
      </c>
      <c r="MW56" s="157">
        <v>85</v>
      </c>
      <c r="MX56" s="157">
        <v>54</v>
      </c>
      <c r="MY56" s="157">
        <v>2</v>
      </c>
      <c r="MZ56" s="157">
        <v>29</v>
      </c>
      <c r="NA56" s="158">
        <f t="shared" si="61"/>
        <v>0.63529411764705879</v>
      </c>
      <c r="NB56" s="162">
        <f t="shared" si="62"/>
        <v>0</v>
      </c>
      <c r="ND56" s="157" t="s">
        <v>72</v>
      </c>
      <c r="NE56" s="157">
        <v>85</v>
      </c>
      <c r="NF56" s="157">
        <v>0</v>
      </c>
      <c r="NG56" s="157">
        <v>0</v>
      </c>
      <c r="NH56" s="157">
        <v>85</v>
      </c>
      <c r="NI56" s="158">
        <v>0</v>
      </c>
      <c r="NJ56" s="162"/>
    </row>
    <row r="57" spans="1:374">
      <c r="A57" s="2" t="s">
        <v>73</v>
      </c>
      <c r="B57" s="2">
        <v>281</v>
      </c>
      <c r="C57" s="2">
        <v>261</v>
      </c>
      <c r="D57" s="2">
        <v>18</v>
      </c>
      <c r="E57" s="2">
        <v>2</v>
      </c>
      <c r="F57" s="4">
        <f t="shared" si="66"/>
        <v>0.92882562277580072</v>
      </c>
      <c r="H57" s="2" t="s">
        <v>73</v>
      </c>
      <c r="I57" s="2">
        <v>281</v>
      </c>
      <c r="J57" s="2">
        <v>261</v>
      </c>
      <c r="K57" s="2">
        <v>18</v>
      </c>
      <c r="L57" s="2">
        <v>2</v>
      </c>
      <c r="M57" s="4">
        <f t="shared" si="63"/>
        <v>0.92882562277580072</v>
      </c>
      <c r="N57" s="108">
        <f t="shared" si="0"/>
        <v>0</v>
      </c>
      <c r="P57" s="2" t="s">
        <v>73</v>
      </c>
      <c r="Q57" s="2">
        <v>281</v>
      </c>
      <c r="R57" s="2">
        <v>261</v>
      </c>
      <c r="S57" s="2">
        <v>18</v>
      </c>
      <c r="T57" s="2">
        <v>2</v>
      </c>
      <c r="U57" s="4">
        <v>0.93</v>
      </c>
      <c r="V57" s="108">
        <f t="shared" si="1"/>
        <v>1.17437722419933E-3</v>
      </c>
      <c r="X57" s="2" t="s">
        <v>73</v>
      </c>
      <c r="Y57" s="2">
        <v>281</v>
      </c>
      <c r="Z57" s="2">
        <v>261</v>
      </c>
      <c r="AA57" s="2">
        <v>18</v>
      </c>
      <c r="AB57" s="2">
        <v>2</v>
      </c>
      <c r="AC57" s="4">
        <v>0.93</v>
      </c>
      <c r="AD57" s="108">
        <f t="shared" si="2"/>
        <v>0</v>
      </c>
      <c r="AF57" s="2" t="s">
        <v>73</v>
      </c>
      <c r="AG57" s="2">
        <v>281</v>
      </c>
      <c r="AH57" s="2">
        <v>261</v>
      </c>
      <c r="AI57" s="2">
        <v>18</v>
      </c>
      <c r="AJ57" s="2">
        <v>2</v>
      </c>
      <c r="AK57" s="4">
        <v>0.93</v>
      </c>
      <c r="AL57" s="108">
        <f t="shared" si="3"/>
        <v>0</v>
      </c>
      <c r="AN57" s="2" t="s">
        <v>73</v>
      </c>
      <c r="AO57" s="2">
        <v>291</v>
      </c>
      <c r="AP57" s="2">
        <v>263</v>
      </c>
      <c r="AQ57" s="2">
        <v>26</v>
      </c>
      <c r="AR57" s="2">
        <v>2</v>
      </c>
      <c r="AS57" s="4">
        <v>0.9</v>
      </c>
      <c r="AT57" s="108">
        <f t="shared" si="4"/>
        <v>-3.0000000000000027E-2</v>
      </c>
      <c r="AU57" t="s">
        <v>119</v>
      </c>
      <c r="AV57" s="2" t="s">
        <v>73</v>
      </c>
      <c r="AW57" s="2">
        <v>291</v>
      </c>
      <c r="AX57" s="2">
        <v>263</v>
      </c>
      <c r="AY57" s="2">
        <v>26</v>
      </c>
      <c r="AZ57" s="2">
        <v>2</v>
      </c>
      <c r="BA57" s="4">
        <v>0.9</v>
      </c>
      <c r="BB57" s="108">
        <f t="shared" si="5"/>
        <v>0</v>
      </c>
      <c r="BD57" s="2" t="s">
        <v>73</v>
      </c>
      <c r="BE57" s="2">
        <v>291</v>
      </c>
      <c r="BF57" s="2">
        <v>263</v>
      </c>
      <c r="BG57" s="2">
        <v>26</v>
      </c>
      <c r="BH57" s="2">
        <v>2</v>
      </c>
      <c r="BI57" s="4">
        <v>0.9</v>
      </c>
      <c r="BJ57" s="108">
        <f t="shared" si="6"/>
        <v>0</v>
      </c>
      <c r="BL57" s="2" t="s">
        <v>73</v>
      </c>
      <c r="BM57" s="2">
        <v>291</v>
      </c>
      <c r="BN57" s="2">
        <v>263</v>
      </c>
      <c r="BO57" s="2">
        <v>26</v>
      </c>
      <c r="BP57" s="2">
        <v>2</v>
      </c>
      <c r="BQ57" s="4">
        <f t="shared" si="7"/>
        <v>0.90378006872852235</v>
      </c>
      <c r="BR57" s="108">
        <f t="shared" si="8"/>
        <v>3.7800687285223233E-3</v>
      </c>
      <c r="BT57" s="157" t="s">
        <v>73</v>
      </c>
      <c r="BU57" s="157">
        <v>291</v>
      </c>
      <c r="BV57" s="157">
        <v>263</v>
      </c>
      <c r="BW57" s="157">
        <v>26</v>
      </c>
      <c r="BX57" s="157">
        <v>2</v>
      </c>
      <c r="BY57" s="158">
        <v>0.9</v>
      </c>
      <c r="BZ57" s="158">
        <v>0</v>
      </c>
      <c r="CA57" s="156"/>
      <c r="CB57" s="156" t="s">
        <v>73</v>
      </c>
      <c r="CC57" s="156">
        <v>291</v>
      </c>
      <c r="CD57" s="156">
        <v>263</v>
      </c>
      <c r="CE57" s="156">
        <v>26</v>
      </c>
      <c r="CF57" s="156">
        <v>2</v>
      </c>
      <c r="CG57" s="162">
        <v>0.9</v>
      </c>
      <c r="CH57" s="158">
        <v>0</v>
      </c>
      <c r="CI57" s="157"/>
      <c r="CJ57" s="156" t="s">
        <v>73</v>
      </c>
      <c r="CK57" s="156">
        <v>291</v>
      </c>
      <c r="CL57" s="156">
        <v>263</v>
      </c>
      <c r="CM57" s="156">
        <v>26</v>
      </c>
      <c r="CN57" s="156">
        <v>2</v>
      </c>
      <c r="CO57" s="162">
        <v>0.9</v>
      </c>
      <c r="CP57" s="162">
        <f t="shared" si="9"/>
        <v>0</v>
      </c>
      <c r="CQ57" s="156"/>
      <c r="CR57" s="156" t="s">
        <v>73</v>
      </c>
      <c r="CS57" s="156">
        <v>291</v>
      </c>
      <c r="CT57" s="156">
        <v>263</v>
      </c>
      <c r="CU57" s="156">
        <v>26</v>
      </c>
      <c r="CV57" s="156">
        <v>2</v>
      </c>
      <c r="CW57" s="162">
        <v>0.9</v>
      </c>
      <c r="CX57" s="158">
        <f t="shared" si="10"/>
        <v>0</v>
      </c>
      <c r="CY57" s="157"/>
      <c r="CZ57" s="156" t="s">
        <v>73</v>
      </c>
      <c r="DA57" s="156">
        <v>291</v>
      </c>
      <c r="DB57" s="156">
        <v>263</v>
      </c>
      <c r="DC57" s="156">
        <v>26</v>
      </c>
      <c r="DD57" s="156">
        <v>2</v>
      </c>
      <c r="DE57" s="162">
        <v>0.9</v>
      </c>
      <c r="DF57" s="158">
        <f t="shared" si="11"/>
        <v>0</v>
      </c>
      <c r="DG57" s="157"/>
      <c r="DH57" s="156" t="s">
        <v>73</v>
      </c>
      <c r="DI57" s="156">
        <v>291</v>
      </c>
      <c r="DJ57" s="156">
        <v>263</v>
      </c>
      <c r="DK57" s="156">
        <v>26</v>
      </c>
      <c r="DL57" s="156">
        <v>2</v>
      </c>
      <c r="DM57" s="162">
        <v>0.9</v>
      </c>
      <c r="DN57" s="158">
        <f t="shared" si="12"/>
        <v>0</v>
      </c>
      <c r="DO57" s="157"/>
      <c r="DP57" s="156" t="s">
        <v>73</v>
      </c>
      <c r="DQ57" s="156">
        <v>291</v>
      </c>
      <c r="DR57" s="156">
        <v>263</v>
      </c>
      <c r="DS57" s="156">
        <v>26</v>
      </c>
      <c r="DT57" s="156">
        <v>2</v>
      </c>
      <c r="DU57" s="162">
        <v>0.9</v>
      </c>
      <c r="DV57" s="162">
        <f t="shared" si="13"/>
        <v>0</v>
      </c>
      <c r="DW57" s="156"/>
      <c r="DX57" s="156" t="s">
        <v>73</v>
      </c>
      <c r="DY57" s="156">
        <v>291</v>
      </c>
      <c r="DZ57" s="156">
        <v>263</v>
      </c>
      <c r="EA57" s="156">
        <v>26</v>
      </c>
      <c r="EB57" s="156">
        <v>2</v>
      </c>
      <c r="EC57" s="162">
        <v>0.9</v>
      </c>
      <c r="ED57" s="162">
        <f t="shared" si="14"/>
        <v>0</v>
      </c>
      <c r="EE57" s="156"/>
      <c r="EF57" s="156" t="s">
        <v>73</v>
      </c>
      <c r="EG57" s="156">
        <v>291</v>
      </c>
      <c r="EH57" s="156">
        <v>263</v>
      </c>
      <c r="EI57" s="156">
        <v>26</v>
      </c>
      <c r="EJ57" s="156">
        <v>2</v>
      </c>
      <c r="EK57" s="162">
        <v>0.9</v>
      </c>
      <c r="EL57" s="162">
        <f t="shared" si="15"/>
        <v>0</v>
      </c>
      <c r="EM57" s="156"/>
      <c r="EN57" s="156" t="s">
        <v>73</v>
      </c>
      <c r="EO57" s="156">
        <v>291</v>
      </c>
      <c r="EP57" s="156">
        <v>263</v>
      </c>
      <c r="EQ57" s="156">
        <v>26</v>
      </c>
      <c r="ER57" s="156">
        <v>2</v>
      </c>
      <c r="ES57" s="162">
        <v>0.9</v>
      </c>
      <c r="ET57" s="162">
        <f t="shared" si="16"/>
        <v>0</v>
      </c>
      <c r="EU57" s="156"/>
      <c r="EV57" s="156"/>
      <c r="EW57" s="156"/>
      <c r="EX57" s="156"/>
      <c r="EY57" s="156"/>
      <c r="EZ57" s="156"/>
      <c r="FA57" s="156"/>
      <c r="FB57" s="156"/>
      <c r="FC57" s="162"/>
      <c r="FD57" s="156"/>
      <c r="FE57" s="156"/>
      <c r="FF57" s="156"/>
      <c r="FG57" s="156"/>
      <c r="FH57" s="156"/>
      <c r="FI57" s="156"/>
      <c r="FJ57" s="162"/>
      <c r="FK57" s="156"/>
      <c r="FL57" s="156"/>
      <c r="FM57" s="156"/>
      <c r="FN57" s="156"/>
      <c r="FO57" s="156"/>
      <c r="FP57" s="156"/>
      <c r="FQ57" s="156"/>
      <c r="FR57" s="156"/>
      <c r="FS57" s="156"/>
      <c r="FT57" s="157" t="s">
        <v>73</v>
      </c>
      <c r="FU57" s="157">
        <v>291</v>
      </c>
      <c r="FV57" s="157">
        <v>261</v>
      </c>
      <c r="FW57" s="157">
        <v>27</v>
      </c>
      <c r="FX57" s="157">
        <v>3</v>
      </c>
      <c r="FY57" s="158">
        <f t="shared" si="17"/>
        <v>0.89690721649484539</v>
      </c>
      <c r="FZ57" s="162">
        <f t="shared" si="18"/>
        <v>-3.0927835051546282E-3</v>
      </c>
      <c r="GA57" s="156"/>
      <c r="GB57" s="157" t="s">
        <v>73</v>
      </c>
      <c r="GC57" s="157">
        <v>291</v>
      </c>
      <c r="GD57" s="157">
        <v>261</v>
      </c>
      <c r="GE57" s="157">
        <v>27</v>
      </c>
      <c r="GF57" s="157">
        <v>3</v>
      </c>
      <c r="GG57" s="158">
        <f t="shared" si="19"/>
        <v>0.89690721649484539</v>
      </c>
      <c r="GH57" s="162">
        <f t="shared" si="20"/>
        <v>0</v>
      </c>
      <c r="GI57" s="156"/>
      <c r="GJ57" s="157" t="s">
        <v>73</v>
      </c>
      <c r="GK57" s="157">
        <v>291</v>
      </c>
      <c r="GL57" s="157">
        <v>261</v>
      </c>
      <c r="GM57" s="157">
        <v>27</v>
      </c>
      <c r="GN57" s="157">
        <v>3</v>
      </c>
      <c r="GO57" s="158">
        <f t="shared" si="21"/>
        <v>0.89690721649484539</v>
      </c>
      <c r="GP57" s="162">
        <f t="shared" si="22"/>
        <v>0</v>
      </c>
      <c r="GQ57" s="156"/>
      <c r="GR57" s="157" t="s">
        <v>73</v>
      </c>
      <c r="GS57" s="157">
        <v>291</v>
      </c>
      <c r="GT57" s="157">
        <v>262</v>
      </c>
      <c r="GU57" s="157">
        <v>26</v>
      </c>
      <c r="GV57" s="157">
        <v>3</v>
      </c>
      <c r="GW57" s="158">
        <f t="shared" si="23"/>
        <v>0.90034364261168387</v>
      </c>
      <c r="GX57" s="162">
        <f t="shared" si="24"/>
        <v>3.4364261168384758E-3</v>
      </c>
      <c r="GY57" s="156"/>
      <c r="GZ57" s="157" t="s">
        <v>73</v>
      </c>
      <c r="HA57" s="157">
        <v>291</v>
      </c>
      <c r="HB57" s="157">
        <v>261</v>
      </c>
      <c r="HC57" s="157">
        <v>27</v>
      </c>
      <c r="HD57" s="157">
        <v>3</v>
      </c>
      <c r="HE57" s="158">
        <f t="shared" si="25"/>
        <v>0.89690721649484539</v>
      </c>
      <c r="HF57" s="162">
        <f t="shared" si="26"/>
        <v>-3.4364261168384758E-3</v>
      </c>
      <c r="HH57" s="157" t="s">
        <v>73</v>
      </c>
      <c r="HI57" s="157">
        <v>291</v>
      </c>
      <c r="HJ57" s="157">
        <v>261</v>
      </c>
      <c r="HK57" s="157">
        <v>27</v>
      </c>
      <c r="HL57" s="157">
        <v>3</v>
      </c>
      <c r="HM57" s="158">
        <f t="shared" si="27"/>
        <v>0.89690721649484539</v>
      </c>
      <c r="HN57" s="162">
        <f t="shared" si="28"/>
        <v>0</v>
      </c>
      <c r="HP57" s="157" t="s">
        <v>73</v>
      </c>
      <c r="HQ57" s="157">
        <v>291</v>
      </c>
      <c r="HR57" s="157">
        <v>261</v>
      </c>
      <c r="HS57" s="157">
        <v>27</v>
      </c>
      <c r="HT57" s="157">
        <v>3</v>
      </c>
      <c r="HU57" s="158">
        <f t="shared" si="29"/>
        <v>0.89690721649484539</v>
      </c>
      <c r="HV57" s="162">
        <f t="shared" si="30"/>
        <v>0</v>
      </c>
      <c r="HX57" s="157" t="s">
        <v>73</v>
      </c>
      <c r="HY57" s="157">
        <v>291</v>
      </c>
      <c r="HZ57" s="157">
        <v>261</v>
      </c>
      <c r="IA57" s="157">
        <v>27</v>
      </c>
      <c r="IB57" s="157">
        <v>3</v>
      </c>
      <c r="IC57" s="158">
        <f t="shared" si="31"/>
        <v>0.89690721649484539</v>
      </c>
      <c r="ID57" s="162">
        <f t="shared" si="32"/>
        <v>0</v>
      </c>
      <c r="IF57" s="157" t="s">
        <v>73</v>
      </c>
      <c r="IG57" s="157">
        <v>291</v>
      </c>
      <c r="IH57" s="157">
        <v>261</v>
      </c>
      <c r="II57" s="157">
        <v>27</v>
      </c>
      <c r="IJ57" s="157">
        <v>3</v>
      </c>
      <c r="IK57" s="158">
        <f t="shared" si="33"/>
        <v>0.89690721649484539</v>
      </c>
      <c r="IL57" s="162">
        <f t="shared" si="34"/>
        <v>0</v>
      </c>
      <c r="IN57" s="157" t="s">
        <v>73</v>
      </c>
      <c r="IO57" s="157">
        <v>291</v>
      </c>
      <c r="IP57" s="157">
        <v>262</v>
      </c>
      <c r="IQ57" s="157">
        <v>26</v>
      </c>
      <c r="IR57" s="157">
        <v>3</v>
      </c>
      <c r="IS57" s="158">
        <f t="shared" si="35"/>
        <v>0.90034364261168387</v>
      </c>
      <c r="IT57" s="162">
        <f t="shared" si="36"/>
        <v>3.4364261168384758E-3</v>
      </c>
      <c r="IV57" s="157" t="s">
        <v>73</v>
      </c>
      <c r="IW57" s="157">
        <v>291</v>
      </c>
      <c r="IX57" s="157">
        <v>261</v>
      </c>
      <c r="IY57" s="157">
        <v>27</v>
      </c>
      <c r="IZ57" s="157">
        <v>3</v>
      </c>
      <c r="JA57" s="158">
        <f t="shared" si="37"/>
        <v>0.89690721649484539</v>
      </c>
      <c r="JB57" s="162">
        <f t="shared" si="38"/>
        <v>-3.4364261168384758E-3</v>
      </c>
      <c r="JD57" s="157" t="s">
        <v>73</v>
      </c>
      <c r="JE57" s="157">
        <v>291</v>
      </c>
      <c r="JF57" s="157">
        <v>261</v>
      </c>
      <c r="JG57" s="157">
        <v>27</v>
      </c>
      <c r="JH57" s="157">
        <v>3</v>
      </c>
      <c r="JI57" s="158">
        <f t="shared" si="39"/>
        <v>0.89690721649484539</v>
      </c>
      <c r="JJ57" s="162">
        <f t="shared" si="40"/>
        <v>0</v>
      </c>
      <c r="JL57" s="157" t="s">
        <v>73</v>
      </c>
      <c r="JM57" s="157">
        <v>291</v>
      </c>
      <c r="JN57" s="157">
        <v>261</v>
      </c>
      <c r="JO57" s="157">
        <v>27</v>
      </c>
      <c r="JP57" s="157">
        <v>3</v>
      </c>
      <c r="JQ57" s="158">
        <f t="shared" si="41"/>
        <v>0.89690721649484539</v>
      </c>
      <c r="JR57" s="162">
        <f t="shared" si="42"/>
        <v>0</v>
      </c>
      <c r="JT57" s="157" t="s">
        <v>73</v>
      </c>
      <c r="JU57" s="157">
        <v>291</v>
      </c>
      <c r="JV57" s="157">
        <v>261</v>
      </c>
      <c r="JW57" s="157">
        <v>27</v>
      </c>
      <c r="JX57" s="157">
        <v>3</v>
      </c>
      <c r="JY57" s="158">
        <f t="shared" si="43"/>
        <v>0.89690721649484539</v>
      </c>
      <c r="JZ57" s="162">
        <f t="shared" si="44"/>
        <v>0</v>
      </c>
      <c r="KB57" s="157" t="s">
        <v>73</v>
      </c>
      <c r="KC57" s="157">
        <v>291</v>
      </c>
      <c r="KD57" s="157">
        <v>261</v>
      </c>
      <c r="KE57" s="157">
        <v>27</v>
      </c>
      <c r="KF57" s="157">
        <v>3</v>
      </c>
      <c r="KG57" s="158">
        <f t="shared" si="45"/>
        <v>0.89690721649484539</v>
      </c>
      <c r="KH57" s="162">
        <f t="shared" si="46"/>
        <v>0</v>
      </c>
      <c r="KJ57" s="157" t="s">
        <v>73</v>
      </c>
      <c r="KK57" s="157">
        <v>291</v>
      </c>
      <c r="KL57" s="157">
        <v>261</v>
      </c>
      <c r="KM57" s="157">
        <v>27</v>
      </c>
      <c r="KN57" s="157">
        <v>3</v>
      </c>
      <c r="KO57" s="158">
        <f t="shared" si="47"/>
        <v>0.89690721649484539</v>
      </c>
      <c r="KP57" s="162">
        <f t="shared" si="48"/>
        <v>0</v>
      </c>
      <c r="KR57" s="157" t="s">
        <v>73</v>
      </c>
      <c r="KS57" s="157">
        <v>291</v>
      </c>
      <c r="KT57" s="157">
        <v>261</v>
      </c>
      <c r="KU57" s="157">
        <v>27</v>
      </c>
      <c r="KV57" s="157">
        <v>3</v>
      </c>
      <c r="KW57" s="158">
        <f t="shared" si="49"/>
        <v>0.89690721649484539</v>
      </c>
      <c r="KX57" s="162">
        <f t="shared" si="50"/>
        <v>0</v>
      </c>
      <c r="KZ57" s="157" t="s">
        <v>73</v>
      </c>
      <c r="LA57" s="157">
        <v>291</v>
      </c>
      <c r="LB57" s="157">
        <v>261</v>
      </c>
      <c r="LC57" s="157">
        <v>27</v>
      </c>
      <c r="LD57" s="157">
        <v>3</v>
      </c>
      <c r="LE57" s="158">
        <f t="shared" si="51"/>
        <v>0.89690721649484539</v>
      </c>
      <c r="LF57" s="162">
        <f t="shared" si="52"/>
        <v>0</v>
      </c>
      <c r="LH57" s="157" t="s">
        <v>73</v>
      </c>
      <c r="LI57" s="157">
        <v>291</v>
      </c>
      <c r="LJ57" s="157">
        <v>261</v>
      </c>
      <c r="LK57" s="157">
        <v>27</v>
      </c>
      <c r="LL57" s="157">
        <v>3</v>
      </c>
      <c r="LM57" s="158">
        <f t="shared" si="53"/>
        <v>0.89690721649484539</v>
      </c>
      <c r="LN57" s="162">
        <f t="shared" si="54"/>
        <v>0</v>
      </c>
      <c r="LP57" s="157" t="s">
        <v>73</v>
      </c>
      <c r="LQ57" s="157">
        <v>291</v>
      </c>
      <c r="LR57" s="157">
        <v>262</v>
      </c>
      <c r="LS57" s="157">
        <v>26</v>
      </c>
      <c r="LT57" s="157">
        <v>3</v>
      </c>
      <c r="LU57" s="158">
        <f t="shared" si="55"/>
        <v>0.90034364261168387</v>
      </c>
      <c r="LV57" s="162">
        <f t="shared" si="56"/>
        <v>3.4364261168384758E-3</v>
      </c>
      <c r="LX57" s="157" t="s">
        <v>73</v>
      </c>
      <c r="LY57" s="157">
        <v>291</v>
      </c>
      <c r="LZ57" s="157">
        <v>261</v>
      </c>
      <c r="MA57" s="157">
        <v>27</v>
      </c>
      <c r="MB57" s="157">
        <v>3</v>
      </c>
      <c r="MC57" s="158">
        <f t="shared" si="57"/>
        <v>0.89690721649484539</v>
      </c>
      <c r="MD57" s="162">
        <f t="shared" si="58"/>
        <v>-3.4364261168384758E-3</v>
      </c>
      <c r="MN57" s="157" t="s">
        <v>73</v>
      </c>
      <c r="MO57" s="157">
        <v>291</v>
      </c>
      <c r="MP57" s="157">
        <v>261</v>
      </c>
      <c r="MQ57" s="157">
        <v>27</v>
      </c>
      <c r="MR57" s="157">
        <v>3</v>
      </c>
      <c r="MS57" s="158">
        <f t="shared" si="59"/>
        <v>0.89690721649484539</v>
      </c>
      <c r="MT57" s="162">
        <f t="shared" si="60"/>
        <v>0</v>
      </c>
      <c r="MV57" s="157" t="s">
        <v>73</v>
      </c>
      <c r="MW57" s="157">
        <v>291</v>
      </c>
      <c r="MX57" s="157">
        <v>261</v>
      </c>
      <c r="MY57" s="157">
        <v>27</v>
      </c>
      <c r="MZ57" s="157">
        <v>3</v>
      </c>
      <c r="NA57" s="158">
        <f t="shared" si="61"/>
        <v>0.89690721649484539</v>
      </c>
      <c r="NB57" s="162">
        <f t="shared" si="62"/>
        <v>0</v>
      </c>
      <c r="ND57" s="157" t="s">
        <v>73</v>
      </c>
      <c r="NE57" s="157">
        <v>291</v>
      </c>
      <c r="NF57" s="157">
        <v>0</v>
      </c>
      <c r="NG57" s="157">
        <v>0</v>
      </c>
      <c r="NH57" s="157">
        <v>291</v>
      </c>
      <c r="NI57" s="158">
        <v>0</v>
      </c>
      <c r="NJ57" s="162"/>
    </row>
    <row r="58" spans="1:374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f t="shared" si="66"/>
        <v>0.8571428571428571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f t="shared" si="63"/>
        <v>0.8571428571428571</v>
      </c>
      <c r="N58" s="108">
        <f t="shared" si="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108">
        <f t="shared" si="1"/>
        <v>2.8571428571428914E-3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108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108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108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108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108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f t="shared" si="7"/>
        <v>0.8571428571428571</v>
      </c>
      <c r="BR58" s="108">
        <f t="shared" si="8"/>
        <v>-2.8571428571428914E-3</v>
      </c>
      <c r="BT58" s="157" t="s">
        <v>74</v>
      </c>
      <c r="BU58" s="157">
        <v>7</v>
      </c>
      <c r="BV58" s="157">
        <v>6</v>
      </c>
      <c r="BW58" s="157">
        <v>1</v>
      </c>
      <c r="BX58" s="157">
        <v>0</v>
      </c>
      <c r="BY58" s="158">
        <v>0.86</v>
      </c>
      <c r="BZ58" s="158">
        <v>0</v>
      </c>
      <c r="CA58" s="156"/>
      <c r="CB58" s="156" t="s">
        <v>74</v>
      </c>
      <c r="CC58" s="156">
        <v>7</v>
      </c>
      <c r="CD58" s="156">
        <v>6</v>
      </c>
      <c r="CE58" s="156">
        <v>1</v>
      </c>
      <c r="CF58" s="156">
        <v>0</v>
      </c>
      <c r="CG58" s="162">
        <v>0.86</v>
      </c>
      <c r="CH58" s="158">
        <v>0</v>
      </c>
      <c r="CI58" s="157"/>
      <c r="CJ58" s="156" t="s">
        <v>74</v>
      </c>
      <c r="CK58" s="156">
        <v>7</v>
      </c>
      <c r="CL58" s="156">
        <v>6</v>
      </c>
      <c r="CM58" s="156">
        <v>1</v>
      </c>
      <c r="CN58" s="156">
        <v>0</v>
      </c>
      <c r="CO58" s="162">
        <v>0.86</v>
      </c>
      <c r="CP58" s="162">
        <f t="shared" si="9"/>
        <v>0</v>
      </c>
      <c r="CQ58" s="156"/>
      <c r="CR58" s="156" t="s">
        <v>264</v>
      </c>
      <c r="CS58" s="156">
        <v>7</v>
      </c>
      <c r="CT58" s="156">
        <v>6</v>
      </c>
      <c r="CU58" s="156">
        <v>1</v>
      </c>
      <c r="CV58" s="156">
        <v>0</v>
      </c>
      <c r="CW58" s="162">
        <v>0.86</v>
      </c>
      <c r="CX58" s="158">
        <f t="shared" si="10"/>
        <v>0</v>
      </c>
      <c r="CY58" s="157"/>
      <c r="CZ58" s="156" t="s">
        <v>264</v>
      </c>
      <c r="DA58" s="156">
        <v>7</v>
      </c>
      <c r="DB58" s="156">
        <v>6</v>
      </c>
      <c r="DC58" s="156">
        <v>1</v>
      </c>
      <c r="DD58" s="156">
        <v>0</v>
      </c>
      <c r="DE58" s="162">
        <v>0.86</v>
      </c>
      <c r="DF58" s="158">
        <f t="shared" si="11"/>
        <v>0</v>
      </c>
      <c r="DG58" s="157"/>
      <c r="DH58" s="156" t="s">
        <v>264</v>
      </c>
      <c r="DI58" s="156">
        <v>7</v>
      </c>
      <c r="DJ58" s="156">
        <v>6</v>
      </c>
      <c r="DK58" s="156">
        <v>1</v>
      </c>
      <c r="DL58" s="156">
        <v>0</v>
      </c>
      <c r="DM58" s="162">
        <v>0.86</v>
      </c>
      <c r="DN58" s="158">
        <f t="shared" si="12"/>
        <v>0</v>
      </c>
      <c r="DO58" s="157"/>
      <c r="DP58" s="156" t="s">
        <v>264</v>
      </c>
      <c r="DQ58" s="156">
        <v>7</v>
      </c>
      <c r="DR58" s="156">
        <v>6</v>
      </c>
      <c r="DS58" s="156">
        <v>1</v>
      </c>
      <c r="DT58" s="156">
        <v>0</v>
      </c>
      <c r="DU58" s="162">
        <v>0.86</v>
      </c>
      <c r="DV58" s="162">
        <f t="shared" si="13"/>
        <v>0</v>
      </c>
      <c r="DW58" s="156"/>
      <c r="DX58" s="156" t="s">
        <v>264</v>
      </c>
      <c r="DY58" s="156">
        <v>7</v>
      </c>
      <c r="DZ58" s="156">
        <v>6</v>
      </c>
      <c r="EA58" s="156">
        <v>1</v>
      </c>
      <c r="EB58" s="156">
        <v>0</v>
      </c>
      <c r="EC58" s="162">
        <v>0.86</v>
      </c>
      <c r="ED58" s="162">
        <f t="shared" si="14"/>
        <v>0</v>
      </c>
      <c r="EE58" s="156"/>
      <c r="EF58" s="156" t="s">
        <v>264</v>
      </c>
      <c r="EG58" s="156">
        <v>7</v>
      </c>
      <c r="EH58" s="156">
        <v>6</v>
      </c>
      <c r="EI58" s="156">
        <v>1</v>
      </c>
      <c r="EJ58" s="156">
        <v>0</v>
      </c>
      <c r="EK58" s="162">
        <v>0.86</v>
      </c>
      <c r="EL58" s="162">
        <f t="shared" si="15"/>
        <v>0</v>
      </c>
      <c r="EM58" s="156"/>
      <c r="EN58" s="156" t="s">
        <v>264</v>
      </c>
      <c r="EO58" s="156">
        <v>7</v>
      </c>
      <c r="EP58" s="156">
        <v>6</v>
      </c>
      <c r="EQ58" s="156">
        <v>1</v>
      </c>
      <c r="ER58" s="156">
        <v>0</v>
      </c>
      <c r="ES58" s="162">
        <v>0.86</v>
      </c>
      <c r="ET58" s="162">
        <f t="shared" si="16"/>
        <v>0</v>
      </c>
      <c r="EU58" s="156"/>
      <c r="EV58" s="156"/>
      <c r="EW58" s="156"/>
      <c r="EX58" s="156"/>
      <c r="EY58" s="156"/>
      <c r="EZ58" s="156"/>
      <c r="FA58" s="156"/>
      <c r="FB58" s="156"/>
      <c r="FC58" s="162"/>
      <c r="FD58" s="156"/>
      <c r="FE58" s="156"/>
      <c r="FF58" s="156"/>
      <c r="FG58" s="156"/>
      <c r="FH58" s="156"/>
      <c r="FI58" s="156"/>
      <c r="FJ58" s="162"/>
      <c r="FK58" s="156"/>
      <c r="FL58" s="156"/>
      <c r="FM58" s="156"/>
      <c r="FN58" s="156"/>
      <c r="FO58" s="156"/>
      <c r="FP58" s="156"/>
      <c r="FQ58" s="156"/>
      <c r="FR58" s="156"/>
      <c r="FS58" s="156"/>
      <c r="FT58" s="157" t="s">
        <v>264</v>
      </c>
      <c r="FU58" s="157">
        <v>7</v>
      </c>
      <c r="FV58" s="157">
        <v>6</v>
      </c>
      <c r="FW58" s="157">
        <v>1</v>
      </c>
      <c r="FX58" s="157">
        <v>0</v>
      </c>
      <c r="FY58" s="158">
        <f t="shared" si="17"/>
        <v>0.8571428571428571</v>
      </c>
      <c r="FZ58" s="162">
        <f t="shared" si="18"/>
        <v>-2.8571428571428914E-3</v>
      </c>
      <c r="GA58" s="156"/>
      <c r="GB58" s="157" t="s">
        <v>264</v>
      </c>
      <c r="GC58" s="157">
        <v>7</v>
      </c>
      <c r="GD58" s="157">
        <v>6</v>
      </c>
      <c r="GE58" s="157">
        <v>1</v>
      </c>
      <c r="GF58" s="157">
        <v>0</v>
      </c>
      <c r="GG58" s="158">
        <f t="shared" si="19"/>
        <v>0.8571428571428571</v>
      </c>
      <c r="GH58" s="162">
        <f t="shared" si="20"/>
        <v>0</v>
      </c>
      <c r="GI58" s="156"/>
      <c r="GJ58" s="157" t="s">
        <v>264</v>
      </c>
      <c r="GK58" s="157">
        <v>7</v>
      </c>
      <c r="GL58" s="157">
        <v>6</v>
      </c>
      <c r="GM58" s="157">
        <v>1</v>
      </c>
      <c r="GN58" s="157">
        <v>0</v>
      </c>
      <c r="GO58" s="158">
        <f t="shared" si="21"/>
        <v>0.8571428571428571</v>
      </c>
      <c r="GP58" s="162">
        <f t="shared" si="22"/>
        <v>0</v>
      </c>
      <c r="GQ58" s="156"/>
      <c r="GR58" s="157" t="s">
        <v>264</v>
      </c>
      <c r="GS58" s="157">
        <v>7</v>
      </c>
      <c r="GT58" s="157">
        <v>6</v>
      </c>
      <c r="GU58" s="157">
        <v>1</v>
      </c>
      <c r="GV58" s="157">
        <v>0</v>
      </c>
      <c r="GW58" s="158">
        <f t="shared" si="23"/>
        <v>0.8571428571428571</v>
      </c>
      <c r="GX58" s="162">
        <f t="shared" si="24"/>
        <v>0</v>
      </c>
      <c r="GY58" s="156"/>
      <c r="GZ58" s="157" t="s">
        <v>264</v>
      </c>
      <c r="HA58" s="157">
        <v>7</v>
      </c>
      <c r="HB58" s="157">
        <v>6</v>
      </c>
      <c r="HC58" s="157">
        <v>1</v>
      </c>
      <c r="HD58" s="157">
        <v>0</v>
      </c>
      <c r="HE58" s="158">
        <f t="shared" si="25"/>
        <v>0.8571428571428571</v>
      </c>
      <c r="HF58" s="162">
        <f t="shared" si="26"/>
        <v>0</v>
      </c>
      <c r="HH58" s="157" t="s">
        <v>264</v>
      </c>
      <c r="HI58" s="157">
        <v>7</v>
      </c>
      <c r="HJ58" s="157">
        <v>6</v>
      </c>
      <c r="HK58" s="157">
        <v>1</v>
      </c>
      <c r="HL58" s="157">
        <v>0</v>
      </c>
      <c r="HM58" s="158">
        <f t="shared" si="27"/>
        <v>0.8571428571428571</v>
      </c>
      <c r="HN58" s="162">
        <f t="shared" si="28"/>
        <v>0</v>
      </c>
      <c r="HP58" s="157" t="s">
        <v>264</v>
      </c>
      <c r="HQ58" s="157">
        <v>7</v>
      </c>
      <c r="HR58" s="157">
        <v>6</v>
      </c>
      <c r="HS58" s="157">
        <v>1</v>
      </c>
      <c r="HT58" s="157">
        <v>0</v>
      </c>
      <c r="HU58" s="158">
        <f t="shared" si="29"/>
        <v>0.8571428571428571</v>
      </c>
      <c r="HV58" s="162">
        <f t="shared" si="30"/>
        <v>0</v>
      </c>
      <c r="HX58" s="157" t="s">
        <v>264</v>
      </c>
      <c r="HY58" s="157">
        <v>7</v>
      </c>
      <c r="HZ58" s="157">
        <v>6</v>
      </c>
      <c r="IA58" s="157">
        <v>1</v>
      </c>
      <c r="IB58" s="157">
        <v>0</v>
      </c>
      <c r="IC58" s="158">
        <f t="shared" si="31"/>
        <v>0.8571428571428571</v>
      </c>
      <c r="ID58" s="162">
        <f t="shared" si="32"/>
        <v>0</v>
      </c>
      <c r="IF58" s="157" t="s">
        <v>264</v>
      </c>
      <c r="IG58" s="157">
        <v>7</v>
      </c>
      <c r="IH58" s="157">
        <v>6</v>
      </c>
      <c r="II58" s="157">
        <v>1</v>
      </c>
      <c r="IJ58" s="157">
        <v>0</v>
      </c>
      <c r="IK58" s="158">
        <f t="shared" si="33"/>
        <v>0.8571428571428571</v>
      </c>
      <c r="IL58" s="162">
        <f t="shared" si="34"/>
        <v>0</v>
      </c>
      <c r="IN58" s="157" t="s">
        <v>264</v>
      </c>
      <c r="IO58" s="157">
        <v>7</v>
      </c>
      <c r="IP58" s="157">
        <v>6</v>
      </c>
      <c r="IQ58" s="157">
        <v>1</v>
      </c>
      <c r="IR58" s="157">
        <v>0</v>
      </c>
      <c r="IS58" s="158">
        <f t="shared" si="35"/>
        <v>0.8571428571428571</v>
      </c>
      <c r="IT58" s="162">
        <f t="shared" si="36"/>
        <v>0</v>
      </c>
      <c r="IV58" s="157" t="s">
        <v>264</v>
      </c>
      <c r="IW58" s="157">
        <v>7</v>
      </c>
      <c r="IX58" s="157">
        <v>6</v>
      </c>
      <c r="IY58" s="157">
        <v>1</v>
      </c>
      <c r="IZ58" s="157">
        <v>0</v>
      </c>
      <c r="JA58" s="158">
        <f t="shared" si="37"/>
        <v>0.8571428571428571</v>
      </c>
      <c r="JB58" s="162">
        <f t="shared" si="38"/>
        <v>0</v>
      </c>
      <c r="JD58" s="157" t="s">
        <v>264</v>
      </c>
      <c r="JE58" s="157">
        <v>7</v>
      </c>
      <c r="JF58" s="157">
        <v>6</v>
      </c>
      <c r="JG58" s="157">
        <v>1</v>
      </c>
      <c r="JH58" s="157">
        <v>0</v>
      </c>
      <c r="JI58" s="158">
        <f t="shared" si="39"/>
        <v>0.8571428571428571</v>
      </c>
      <c r="JJ58" s="162">
        <f t="shared" si="40"/>
        <v>0</v>
      </c>
      <c r="JL58" s="157" t="s">
        <v>264</v>
      </c>
      <c r="JM58" s="157">
        <v>7</v>
      </c>
      <c r="JN58" s="157">
        <v>6</v>
      </c>
      <c r="JO58" s="157">
        <v>1</v>
      </c>
      <c r="JP58" s="157">
        <v>0</v>
      </c>
      <c r="JQ58" s="158">
        <f t="shared" si="41"/>
        <v>0.8571428571428571</v>
      </c>
      <c r="JR58" s="162">
        <f t="shared" si="42"/>
        <v>0</v>
      </c>
      <c r="JT58" s="157" t="s">
        <v>264</v>
      </c>
      <c r="JU58" s="157">
        <v>7</v>
      </c>
      <c r="JV58" s="157">
        <v>6</v>
      </c>
      <c r="JW58" s="157">
        <v>1</v>
      </c>
      <c r="JX58" s="157">
        <v>0</v>
      </c>
      <c r="JY58" s="158">
        <f t="shared" si="43"/>
        <v>0.8571428571428571</v>
      </c>
      <c r="JZ58" s="162">
        <f t="shared" si="44"/>
        <v>0</v>
      </c>
      <c r="KB58" s="157" t="s">
        <v>264</v>
      </c>
      <c r="KC58" s="157">
        <v>7</v>
      </c>
      <c r="KD58" s="157">
        <v>6</v>
      </c>
      <c r="KE58" s="157">
        <v>1</v>
      </c>
      <c r="KF58" s="157">
        <v>0</v>
      </c>
      <c r="KG58" s="158">
        <f t="shared" si="45"/>
        <v>0.8571428571428571</v>
      </c>
      <c r="KH58" s="162">
        <f t="shared" si="46"/>
        <v>0</v>
      </c>
      <c r="KJ58" s="157" t="s">
        <v>264</v>
      </c>
      <c r="KK58" s="157">
        <v>7</v>
      </c>
      <c r="KL58" s="157">
        <v>6</v>
      </c>
      <c r="KM58" s="157">
        <v>1</v>
      </c>
      <c r="KN58" s="157">
        <v>0</v>
      </c>
      <c r="KO58" s="158">
        <f t="shared" si="47"/>
        <v>0.8571428571428571</v>
      </c>
      <c r="KP58" s="162">
        <f t="shared" si="48"/>
        <v>0</v>
      </c>
      <c r="KR58" s="157" t="s">
        <v>264</v>
      </c>
      <c r="KS58" s="157">
        <v>7</v>
      </c>
      <c r="KT58" s="157">
        <v>6</v>
      </c>
      <c r="KU58" s="157">
        <v>1</v>
      </c>
      <c r="KV58" s="157">
        <v>0</v>
      </c>
      <c r="KW58" s="158">
        <f t="shared" si="49"/>
        <v>0.8571428571428571</v>
      </c>
      <c r="KX58" s="162">
        <f t="shared" si="50"/>
        <v>0</v>
      </c>
      <c r="KZ58" s="157" t="s">
        <v>264</v>
      </c>
      <c r="LA58" s="157">
        <v>7</v>
      </c>
      <c r="LB58" s="157">
        <v>6</v>
      </c>
      <c r="LC58" s="157">
        <v>1</v>
      </c>
      <c r="LD58" s="157">
        <v>0</v>
      </c>
      <c r="LE58" s="158">
        <f t="shared" si="51"/>
        <v>0.8571428571428571</v>
      </c>
      <c r="LF58" s="162">
        <f t="shared" si="52"/>
        <v>0</v>
      </c>
      <c r="LH58" s="157" t="s">
        <v>264</v>
      </c>
      <c r="LI58" s="157">
        <v>7</v>
      </c>
      <c r="LJ58" s="157">
        <v>6</v>
      </c>
      <c r="LK58" s="157">
        <v>1</v>
      </c>
      <c r="LL58" s="157">
        <v>0</v>
      </c>
      <c r="LM58" s="158">
        <f t="shared" si="53"/>
        <v>0.8571428571428571</v>
      </c>
      <c r="LN58" s="162">
        <f t="shared" si="54"/>
        <v>0</v>
      </c>
      <c r="LP58" s="157" t="s">
        <v>264</v>
      </c>
      <c r="LQ58" s="157">
        <v>7</v>
      </c>
      <c r="LR58" s="157">
        <v>6</v>
      </c>
      <c r="LS58" s="157">
        <v>1</v>
      </c>
      <c r="LT58" s="157">
        <v>0</v>
      </c>
      <c r="LU58" s="158">
        <f t="shared" si="55"/>
        <v>0.8571428571428571</v>
      </c>
      <c r="LV58" s="162">
        <f t="shared" si="56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57"/>
        <v>0.8571428571428571</v>
      </c>
      <c r="MD58" s="162">
        <f t="shared" si="58"/>
        <v>0</v>
      </c>
      <c r="MN58" s="157" t="s">
        <v>264</v>
      </c>
      <c r="MO58" s="157">
        <v>7</v>
      </c>
      <c r="MP58" s="157">
        <v>6</v>
      </c>
      <c r="MQ58" s="157">
        <v>1</v>
      </c>
      <c r="MR58" s="157">
        <v>0</v>
      </c>
      <c r="MS58" s="158">
        <f t="shared" si="59"/>
        <v>0.8571428571428571</v>
      </c>
      <c r="MT58" s="162">
        <f t="shared" si="60"/>
        <v>0</v>
      </c>
      <c r="MV58" s="157" t="s">
        <v>264</v>
      </c>
      <c r="MW58" s="157">
        <v>7</v>
      </c>
      <c r="MX58" s="157">
        <v>6</v>
      </c>
      <c r="MY58" s="157">
        <v>1</v>
      </c>
      <c r="MZ58" s="157">
        <v>0</v>
      </c>
      <c r="NA58" s="158">
        <f t="shared" si="61"/>
        <v>0.8571428571428571</v>
      </c>
      <c r="NB58" s="162">
        <f t="shared" si="62"/>
        <v>0</v>
      </c>
      <c r="ND58" s="157" t="s">
        <v>264</v>
      </c>
      <c r="NE58" s="157">
        <v>7</v>
      </c>
      <c r="NF58" s="157">
        <v>0</v>
      </c>
      <c r="NG58" s="157">
        <v>0</v>
      </c>
      <c r="NH58" s="157">
        <v>7</v>
      </c>
      <c r="NI58" s="158">
        <v>0</v>
      </c>
      <c r="NJ58" s="162"/>
    </row>
    <row r="59" spans="1:374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f t="shared" si="66"/>
        <v>0.93055555555555558</v>
      </c>
      <c r="H59" s="2" t="s">
        <v>179</v>
      </c>
      <c r="I59" s="2">
        <v>144</v>
      </c>
      <c r="J59" s="2">
        <v>134</v>
      </c>
      <c r="K59" s="2">
        <v>8</v>
      </c>
      <c r="L59" s="2">
        <v>2</v>
      </c>
      <c r="M59" s="4">
        <f t="shared" si="63"/>
        <v>0.93055555555555558</v>
      </c>
      <c r="N59" s="108">
        <f t="shared" si="0"/>
        <v>0</v>
      </c>
      <c r="P59" s="2" t="s">
        <v>179</v>
      </c>
      <c r="Q59" s="2">
        <v>144</v>
      </c>
      <c r="R59" s="2">
        <v>134</v>
      </c>
      <c r="S59" s="2">
        <v>8</v>
      </c>
      <c r="T59" s="2">
        <v>2</v>
      </c>
      <c r="U59" s="4">
        <v>0.93</v>
      </c>
      <c r="V59" s="108">
        <f t="shared" si="1"/>
        <v>-5.5555555555553138E-4</v>
      </c>
      <c r="X59" s="2" t="s">
        <v>179</v>
      </c>
      <c r="Y59" s="2">
        <v>144</v>
      </c>
      <c r="Z59" s="2">
        <v>134</v>
      </c>
      <c r="AA59" s="2">
        <v>8</v>
      </c>
      <c r="AB59" s="2">
        <v>2</v>
      </c>
      <c r="AC59" s="4">
        <v>0.93</v>
      </c>
      <c r="AD59" s="108">
        <f t="shared" si="2"/>
        <v>0</v>
      </c>
      <c r="AF59" s="2" t="s">
        <v>179</v>
      </c>
      <c r="AG59" s="2">
        <v>144</v>
      </c>
      <c r="AH59" s="2">
        <v>134</v>
      </c>
      <c r="AI59" s="2">
        <v>8</v>
      </c>
      <c r="AJ59" s="2">
        <v>2</v>
      </c>
      <c r="AK59" s="4">
        <v>0.93</v>
      </c>
      <c r="AL59" s="108">
        <f t="shared" si="3"/>
        <v>0</v>
      </c>
      <c r="AN59" s="2" t="s">
        <v>179</v>
      </c>
      <c r="AO59" s="2">
        <v>144</v>
      </c>
      <c r="AP59" s="2">
        <v>133</v>
      </c>
      <c r="AQ59" s="2">
        <v>7</v>
      </c>
      <c r="AR59" s="2">
        <v>4</v>
      </c>
      <c r="AS59" s="4">
        <v>0.92</v>
      </c>
      <c r="AT59" s="108">
        <f t="shared" si="4"/>
        <v>-1.0000000000000009E-2</v>
      </c>
      <c r="AU59" t="s">
        <v>119</v>
      </c>
      <c r="AV59" s="2" t="s">
        <v>179</v>
      </c>
      <c r="AW59" s="2">
        <v>144</v>
      </c>
      <c r="AX59" s="2">
        <v>132</v>
      </c>
      <c r="AY59" s="2">
        <v>8</v>
      </c>
      <c r="AZ59" s="2">
        <v>4</v>
      </c>
      <c r="BA59" s="4">
        <v>0.92</v>
      </c>
      <c r="BB59" s="108">
        <f t="shared" si="5"/>
        <v>0</v>
      </c>
      <c r="BD59" s="2" t="s">
        <v>179</v>
      </c>
      <c r="BE59" s="2">
        <v>144</v>
      </c>
      <c r="BF59" s="2">
        <v>133</v>
      </c>
      <c r="BG59" s="2">
        <v>8</v>
      </c>
      <c r="BH59" s="2">
        <v>3</v>
      </c>
      <c r="BI59" s="4">
        <v>0.92</v>
      </c>
      <c r="BJ59" s="108">
        <f t="shared" si="6"/>
        <v>0</v>
      </c>
      <c r="BL59" s="2" t="s">
        <v>179</v>
      </c>
      <c r="BM59" s="2">
        <v>144</v>
      </c>
      <c r="BN59" s="2">
        <v>133</v>
      </c>
      <c r="BO59" s="2">
        <v>8</v>
      </c>
      <c r="BP59" s="2">
        <v>3</v>
      </c>
      <c r="BQ59" s="4">
        <f t="shared" si="7"/>
        <v>0.92361111111111116</v>
      </c>
      <c r="BR59" s="108">
        <f t="shared" si="8"/>
        <v>3.6111111111111205E-3</v>
      </c>
      <c r="BT59" s="157" t="s">
        <v>179</v>
      </c>
      <c r="BU59" s="157">
        <v>144</v>
      </c>
      <c r="BV59" s="157">
        <v>133</v>
      </c>
      <c r="BW59" s="157">
        <v>8</v>
      </c>
      <c r="BX59" s="157">
        <v>3</v>
      </c>
      <c r="BY59" s="158">
        <v>0.92</v>
      </c>
      <c r="BZ59" s="158">
        <v>0</v>
      </c>
      <c r="CA59" s="156"/>
      <c r="CB59" s="156" t="s">
        <v>179</v>
      </c>
      <c r="CC59" s="156">
        <v>144</v>
      </c>
      <c r="CD59" s="156">
        <v>133</v>
      </c>
      <c r="CE59" s="156">
        <v>9</v>
      </c>
      <c r="CF59" s="156">
        <v>2</v>
      </c>
      <c r="CG59" s="162">
        <v>0.92</v>
      </c>
      <c r="CH59" s="158">
        <v>0</v>
      </c>
      <c r="CI59" s="157" t="s">
        <v>119</v>
      </c>
      <c r="CJ59" s="156" t="s">
        <v>179</v>
      </c>
      <c r="CK59" s="156">
        <v>144</v>
      </c>
      <c r="CL59" s="156">
        <v>132</v>
      </c>
      <c r="CM59" s="156">
        <v>8</v>
      </c>
      <c r="CN59" s="156">
        <v>4</v>
      </c>
      <c r="CO59" s="162">
        <v>0.92</v>
      </c>
      <c r="CP59" s="162">
        <f t="shared" si="9"/>
        <v>0</v>
      </c>
      <c r="CQ59" s="156"/>
      <c r="CR59" s="156" t="s">
        <v>270</v>
      </c>
      <c r="CS59" s="156">
        <v>144</v>
      </c>
      <c r="CT59" s="156">
        <v>132</v>
      </c>
      <c r="CU59" s="156">
        <v>9</v>
      </c>
      <c r="CV59" s="156">
        <v>3</v>
      </c>
      <c r="CW59" s="162">
        <v>0.92</v>
      </c>
      <c r="CX59" s="158">
        <f t="shared" si="10"/>
        <v>0</v>
      </c>
      <c r="CY59" s="157" t="s">
        <v>119</v>
      </c>
      <c r="CZ59" s="156" t="s">
        <v>270</v>
      </c>
      <c r="DA59" s="156">
        <v>144</v>
      </c>
      <c r="DB59" s="156">
        <v>134</v>
      </c>
      <c r="DC59" s="156">
        <v>8</v>
      </c>
      <c r="DD59" s="156">
        <v>2</v>
      </c>
      <c r="DE59" s="162">
        <v>0.93</v>
      </c>
      <c r="DF59" s="158">
        <f t="shared" si="11"/>
        <v>1.0000000000000009E-2</v>
      </c>
      <c r="DG59" s="157"/>
      <c r="DH59" s="156" t="s">
        <v>270</v>
      </c>
      <c r="DI59" s="156">
        <v>144</v>
      </c>
      <c r="DJ59" s="156">
        <v>133</v>
      </c>
      <c r="DK59" s="156">
        <v>8</v>
      </c>
      <c r="DL59" s="156">
        <v>3</v>
      </c>
      <c r="DM59" s="162">
        <v>0.92</v>
      </c>
      <c r="DN59" s="158">
        <f t="shared" si="12"/>
        <v>-1.0000000000000009E-2</v>
      </c>
      <c r="DO59" s="157" t="s">
        <v>119</v>
      </c>
      <c r="DP59" s="156" t="s">
        <v>270</v>
      </c>
      <c r="DQ59" s="156">
        <v>144</v>
      </c>
      <c r="DR59" s="156">
        <v>133</v>
      </c>
      <c r="DS59" s="156">
        <v>8</v>
      </c>
      <c r="DT59" s="156">
        <v>3</v>
      </c>
      <c r="DU59" s="162">
        <v>0.92</v>
      </c>
      <c r="DV59" s="162">
        <f t="shared" si="13"/>
        <v>0</v>
      </c>
      <c r="DW59" s="156"/>
      <c r="DX59" s="156" t="s">
        <v>270</v>
      </c>
      <c r="DY59" s="156">
        <v>144</v>
      </c>
      <c r="DZ59" s="156">
        <v>133</v>
      </c>
      <c r="EA59" s="156">
        <v>8</v>
      </c>
      <c r="EB59" s="156">
        <v>3</v>
      </c>
      <c r="EC59" s="162">
        <v>0.92</v>
      </c>
      <c r="ED59" s="162">
        <f t="shared" si="14"/>
        <v>0</v>
      </c>
      <c r="EE59" s="156"/>
      <c r="EF59" s="156" t="s">
        <v>270</v>
      </c>
      <c r="EG59" s="156">
        <v>144</v>
      </c>
      <c r="EH59" s="156">
        <v>134</v>
      </c>
      <c r="EI59" s="156">
        <v>8</v>
      </c>
      <c r="EJ59" s="156">
        <v>2</v>
      </c>
      <c r="EK59" s="162">
        <v>0.93</v>
      </c>
      <c r="EL59" s="162">
        <f t="shared" si="15"/>
        <v>1.0000000000000009E-2</v>
      </c>
      <c r="EM59" s="156"/>
      <c r="EN59" s="156" t="s">
        <v>270</v>
      </c>
      <c r="EO59" s="156">
        <v>144</v>
      </c>
      <c r="EP59" s="156">
        <v>133</v>
      </c>
      <c r="EQ59" s="156">
        <v>8</v>
      </c>
      <c r="ER59" s="156">
        <v>3</v>
      </c>
      <c r="ES59" s="162">
        <v>0.92</v>
      </c>
      <c r="ET59" s="162">
        <f t="shared" si="16"/>
        <v>-1.0000000000000009E-2</v>
      </c>
      <c r="EU59" s="156"/>
      <c r="EV59" s="156"/>
      <c r="EW59" s="156"/>
      <c r="EX59" s="156"/>
      <c r="EY59" s="156"/>
      <c r="EZ59" s="156"/>
      <c r="FA59" s="156"/>
      <c r="FB59" s="156"/>
      <c r="FC59" s="162"/>
      <c r="FD59" s="156"/>
      <c r="FE59" s="156"/>
      <c r="FF59" s="156"/>
      <c r="FG59" s="156"/>
      <c r="FH59" s="156"/>
      <c r="FI59" s="156"/>
      <c r="FJ59" s="162"/>
      <c r="FK59" s="156"/>
      <c r="FL59" s="156"/>
      <c r="FM59" s="156"/>
      <c r="FN59" s="156"/>
      <c r="FO59" s="156"/>
      <c r="FP59" s="156"/>
      <c r="FQ59" s="156"/>
      <c r="FR59" s="156"/>
      <c r="FS59" s="156"/>
      <c r="FT59" s="157" t="s">
        <v>270</v>
      </c>
      <c r="FU59" s="157">
        <v>144</v>
      </c>
      <c r="FV59" s="157">
        <v>132</v>
      </c>
      <c r="FW59" s="157">
        <v>8</v>
      </c>
      <c r="FX59" s="157">
        <v>4</v>
      </c>
      <c r="FY59" s="158">
        <f t="shared" si="17"/>
        <v>0.91666666666666663</v>
      </c>
      <c r="FZ59" s="162">
        <f t="shared" si="18"/>
        <v>-3.3333333333334103E-3</v>
      </c>
      <c r="GA59" s="156"/>
      <c r="GB59" s="157" t="s">
        <v>270</v>
      </c>
      <c r="GC59" s="157">
        <v>144</v>
      </c>
      <c r="GD59" s="157">
        <v>132</v>
      </c>
      <c r="GE59" s="157">
        <v>8</v>
      </c>
      <c r="GF59" s="157">
        <v>4</v>
      </c>
      <c r="GG59" s="158">
        <f t="shared" si="19"/>
        <v>0.91666666666666663</v>
      </c>
      <c r="GH59" s="162">
        <f t="shared" si="20"/>
        <v>0</v>
      </c>
      <c r="GI59" s="156"/>
      <c r="GJ59" s="157" t="s">
        <v>270</v>
      </c>
      <c r="GK59" s="157">
        <v>144</v>
      </c>
      <c r="GL59" s="157">
        <v>131</v>
      </c>
      <c r="GM59" s="157">
        <v>8</v>
      </c>
      <c r="GN59" s="157">
        <v>5</v>
      </c>
      <c r="GO59" s="158">
        <f t="shared" si="21"/>
        <v>0.90972222222222221</v>
      </c>
      <c r="GP59" s="162">
        <f t="shared" si="22"/>
        <v>-6.9444444444444198E-3</v>
      </c>
      <c r="GQ59" s="156"/>
      <c r="GR59" s="157" t="s">
        <v>270</v>
      </c>
      <c r="GS59" s="157">
        <v>144</v>
      </c>
      <c r="GT59" s="157">
        <v>132</v>
      </c>
      <c r="GU59" s="157">
        <v>8</v>
      </c>
      <c r="GV59" s="157">
        <v>4</v>
      </c>
      <c r="GW59" s="158">
        <f t="shared" si="23"/>
        <v>0.91666666666666663</v>
      </c>
      <c r="GX59" s="162">
        <f t="shared" si="24"/>
        <v>6.9444444444444198E-3</v>
      </c>
      <c r="GY59" s="156"/>
      <c r="GZ59" s="157" t="s">
        <v>270</v>
      </c>
      <c r="HA59" s="157">
        <v>144</v>
      </c>
      <c r="HB59" s="157">
        <v>133</v>
      </c>
      <c r="HC59" s="157">
        <v>8</v>
      </c>
      <c r="HD59" s="157">
        <v>3</v>
      </c>
      <c r="HE59" s="158">
        <f t="shared" si="25"/>
        <v>0.92361111111111116</v>
      </c>
      <c r="HF59" s="162">
        <f t="shared" si="26"/>
        <v>6.9444444444445308E-3</v>
      </c>
      <c r="HH59" s="157" t="s">
        <v>270</v>
      </c>
      <c r="HI59" s="157">
        <v>144</v>
      </c>
      <c r="HJ59" s="157">
        <v>133</v>
      </c>
      <c r="HK59" s="157">
        <v>8</v>
      </c>
      <c r="HL59" s="157">
        <v>3</v>
      </c>
      <c r="HM59" s="158">
        <f t="shared" si="27"/>
        <v>0.92361111111111116</v>
      </c>
      <c r="HN59" s="162">
        <f t="shared" si="28"/>
        <v>0</v>
      </c>
      <c r="HP59" s="157" t="s">
        <v>270</v>
      </c>
      <c r="HQ59" s="157">
        <v>144</v>
      </c>
      <c r="HR59" s="157">
        <v>133</v>
      </c>
      <c r="HS59" s="157">
        <v>8</v>
      </c>
      <c r="HT59" s="157">
        <v>3</v>
      </c>
      <c r="HU59" s="158">
        <f t="shared" si="29"/>
        <v>0.92361111111111116</v>
      </c>
      <c r="HV59" s="162">
        <f t="shared" si="30"/>
        <v>0</v>
      </c>
      <c r="HX59" s="157" t="s">
        <v>270</v>
      </c>
      <c r="HY59" s="157">
        <v>144</v>
      </c>
      <c r="HZ59" s="157">
        <v>133</v>
      </c>
      <c r="IA59" s="157">
        <v>8</v>
      </c>
      <c r="IB59" s="157">
        <v>3</v>
      </c>
      <c r="IC59" s="158">
        <f t="shared" si="31"/>
        <v>0.92361111111111116</v>
      </c>
      <c r="ID59" s="162">
        <f t="shared" si="32"/>
        <v>0</v>
      </c>
      <c r="IF59" s="157" t="s">
        <v>270</v>
      </c>
      <c r="IG59" s="157">
        <v>144</v>
      </c>
      <c r="IH59" s="157">
        <v>133</v>
      </c>
      <c r="II59" s="157">
        <v>8</v>
      </c>
      <c r="IJ59" s="157">
        <v>3</v>
      </c>
      <c r="IK59" s="158">
        <f t="shared" si="33"/>
        <v>0.92361111111111116</v>
      </c>
      <c r="IL59" s="162">
        <f t="shared" si="34"/>
        <v>0</v>
      </c>
      <c r="IN59" s="157" t="s">
        <v>270</v>
      </c>
      <c r="IO59" s="157">
        <v>144</v>
      </c>
      <c r="IP59" s="157">
        <v>133</v>
      </c>
      <c r="IQ59" s="157">
        <v>8</v>
      </c>
      <c r="IR59" s="157">
        <v>3</v>
      </c>
      <c r="IS59" s="158">
        <f t="shared" si="35"/>
        <v>0.92361111111111116</v>
      </c>
      <c r="IT59" s="162">
        <f t="shared" si="36"/>
        <v>0</v>
      </c>
      <c r="IV59" s="157" t="s">
        <v>270</v>
      </c>
      <c r="IW59" s="157">
        <v>144</v>
      </c>
      <c r="IX59" s="157">
        <v>133</v>
      </c>
      <c r="IY59" s="157">
        <v>8</v>
      </c>
      <c r="IZ59" s="157">
        <v>3</v>
      </c>
      <c r="JA59" s="158">
        <f t="shared" si="37"/>
        <v>0.92361111111111116</v>
      </c>
      <c r="JB59" s="162">
        <f t="shared" si="38"/>
        <v>0</v>
      </c>
      <c r="JD59" s="157" t="s">
        <v>270</v>
      </c>
      <c r="JE59" s="157">
        <v>144</v>
      </c>
      <c r="JF59" s="157">
        <v>133</v>
      </c>
      <c r="JG59" s="157">
        <v>8</v>
      </c>
      <c r="JH59" s="157">
        <v>3</v>
      </c>
      <c r="JI59" s="158">
        <f t="shared" si="39"/>
        <v>0.92361111111111116</v>
      </c>
      <c r="JJ59" s="162">
        <f t="shared" si="40"/>
        <v>0</v>
      </c>
      <c r="JL59" s="157" t="s">
        <v>270</v>
      </c>
      <c r="JM59" s="157">
        <v>144</v>
      </c>
      <c r="JN59" s="157">
        <v>133</v>
      </c>
      <c r="JO59" s="157">
        <v>8</v>
      </c>
      <c r="JP59" s="157">
        <v>3</v>
      </c>
      <c r="JQ59" s="158">
        <f t="shared" si="41"/>
        <v>0.92361111111111116</v>
      </c>
      <c r="JR59" s="162">
        <f t="shared" si="42"/>
        <v>0</v>
      </c>
      <c r="JT59" s="157" t="s">
        <v>270</v>
      </c>
      <c r="JU59" s="157">
        <v>144</v>
      </c>
      <c r="JV59" s="157">
        <v>134</v>
      </c>
      <c r="JW59" s="157">
        <v>8</v>
      </c>
      <c r="JX59" s="157">
        <v>2</v>
      </c>
      <c r="JY59" s="158">
        <f t="shared" si="43"/>
        <v>0.93055555555555558</v>
      </c>
      <c r="JZ59" s="162">
        <f t="shared" si="44"/>
        <v>6.9444444444444198E-3</v>
      </c>
      <c r="KB59" s="157" t="s">
        <v>270</v>
      </c>
      <c r="KC59" s="157">
        <v>144</v>
      </c>
      <c r="KD59" s="157">
        <v>134</v>
      </c>
      <c r="KE59" s="157">
        <v>8</v>
      </c>
      <c r="KF59" s="157">
        <v>2</v>
      </c>
      <c r="KG59" s="158">
        <f t="shared" si="45"/>
        <v>0.93055555555555558</v>
      </c>
      <c r="KH59" s="162">
        <f t="shared" si="46"/>
        <v>0</v>
      </c>
      <c r="KJ59" s="157" t="s">
        <v>270</v>
      </c>
      <c r="KK59" s="157">
        <v>144</v>
      </c>
      <c r="KL59" s="157">
        <v>134</v>
      </c>
      <c r="KM59" s="157">
        <v>8</v>
      </c>
      <c r="KN59" s="157">
        <v>2</v>
      </c>
      <c r="KO59" s="158">
        <f t="shared" si="47"/>
        <v>0.93055555555555558</v>
      </c>
      <c r="KP59" s="162">
        <f t="shared" si="48"/>
        <v>0</v>
      </c>
      <c r="KR59" s="157" t="s">
        <v>270</v>
      </c>
      <c r="KS59" s="157">
        <v>144</v>
      </c>
      <c r="KT59" s="157">
        <v>134</v>
      </c>
      <c r="KU59" s="157">
        <v>8</v>
      </c>
      <c r="KV59" s="157">
        <v>2</v>
      </c>
      <c r="KW59" s="158">
        <f t="shared" si="49"/>
        <v>0.93055555555555558</v>
      </c>
      <c r="KX59" s="162">
        <f t="shared" si="50"/>
        <v>0</v>
      </c>
      <c r="KZ59" s="157" t="s">
        <v>270</v>
      </c>
      <c r="LA59" s="157">
        <v>144</v>
      </c>
      <c r="LB59" s="157">
        <v>134</v>
      </c>
      <c r="LC59" s="157">
        <v>8</v>
      </c>
      <c r="LD59" s="157">
        <v>2</v>
      </c>
      <c r="LE59" s="158">
        <f t="shared" si="51"/>
        <v>0.93055555555555558</v>
      </c>
      <c r="LF59" s="162">
        <f t="shared" si="52"/>
        <v>0</v>
      </c>
      <c r="LH59" s="157" t="s">
        <v>270</v>
      </c>
      <c r="LI59" s="157">
        <v>144</v>
      </c>
      <c r="LJ59" s="157">
        <v>134</v>
      </c>
      <c r="LK59" s="157">
        <v>8</v>
      </c>
      <c r="LL59" s="157">
        <v>2</v>
      </c>
      <c r="LM59" s="158">
        <f t="shared" si="53"/>
        <v>0.93055555555555558</v>
      </c>
      <c r="LN59" s="162">
        <f t="shared" si="54"/>
        <v>0</v>
      </c>
      <c r="LP59" s="157" t="s">
        <v>270</v>
      </c>
      <c r="LQ59" s="157">
        <v>144</v>
      </c>
      <c r="LR59" s="157">
        <v>134</v>
      </c>
      <c r="LS59" s="157">
        <v>8</v>
      </c>
      <c r="LT59" s="157">
        <v>2</v>
      </c>
      <c r="LU59" s="158">
        <f t="shared" si="55"/>
        <v>0.93055555555555558</v>
      </c>
      <c r="LV59" s="162">
        <f t="shared" si="56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57"/>
        <v>0.93055555555555558</v>
      </c>
      <c r="MD59" s="162">
        <f t="shared" si="58"/>
        <v>0</v>
      </c>
      <c r="MN59" s="157" t="s">
        <v>270</v>
      </c>
      <c r="MO59" s="157">
        <v>144</v>
      </c>
      <c r="MP59" s="157">
        <v>134</v>
      </c>
      <c r="MQ59" s="157">
        <v>8</v>
      </c>
      <c r="MR59" s="157">
        <v>2</v>
      </c>
      <c r="MS59" s="158">
        <f t="shared" si="59"/>
        <v>0.93055555555555558</v>
      </c>
      <c r="MT59" s="162">
        <f t="shared" si="60"/>
        <v>0</v>
      </c>
      <c r="MV59" s="157" t="s">
        <v>270</v>
      </c>
      <c r="MW59" s="157">
        <v>144</v>
      </c>
      <c r="MX59" s="157">
        <v>134</v>
      </c>
      <c r="MY59" s="157">
        <v>8</v>
      </c>
      <c r="MZ59" s="157">
        <v>2</v>
      </c>
      <c r="NA59" s="158">
        <f t="shared" si="61"/>
        <v>0.93055555555555558</v>
      </c>
      <c r="NB59" s="162">
        <f t="shared" si="62"/>
        <v>0</v>
      </c>
      <c r="ND59" s="157" t="s">
        <v>270</v>
      </c>
      <c r="NE59" s="157">
        <v>144</v>
      </c>
      <c r="NF59" s="157">
        <v>0</v>
      </c>
      <c r="NG59" s="157">
        <v>0</v>
      </c>
      <c r="NH59" s="157">
        <v>144</v>
      </c>
      <c r="NI59" s="158">
        <v>0</v>
      </c>
      <c r="NJ59" s="162"/>
    </row>
    <row r="60" spans="1:374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f t="shared" si="66"/>
        <v>1</v>
      </c>
      <c r="H60" s="2" t="s">
        <v>75</v>
      </c>
      <c r="I60" s="2">
        <v>68</v>
      </c>
      <c r="J60" s="2">
        <v>68</v>
      </c>
      <c r="K60" s="2">
        <v>0</v>
      </c>
      <c r="L60" s="2">
        <v>0</v>
      </c>
      <c r="M60" s="4">
        <f t="shared" si="63"/>
        <v>1</v>
      </c>
      <c r="N60" s="108">
        <f t="shared" si="0"/>
        <v>0</v>
      </c>
      <c r="P60" s="2" t="s">
        <v>75</v>
      </c>
      <c r="Q60" s="2">
        <v>68</v>
      </c>
      <c r="R60" s="2">
        <v>68</v>
      </c>
      <c r="S60" s="2">
        <v>0</v>
      </c>
      <c r="T60" s="2">
        <v>0</v>
      </c>
      <c r="U60" s="4">
        <v>1</v>
      </c>
      <c r="V60" s="108">
        <f t="shared" si="1"/>
        <v>0</v>
      </c>
      <c r="X60" s="2" t="s">
        <v>75</v>
      </c>
      <c r="Y60" s="2">
        <v>68</v>
      </c>
      <c r="Z60" s="2">
        <v>68</v>
      </c>
      <c r="AA60" s="2">
        <v>0</v>
      </c>
      <c r="AB60" s="2">
        <v>0</v>
      </c>
      <c r="AC60" s="4">
        <v>1</v>
      </c>
      <c r="AD60" s="108">
        <f t="shared" si="2"/>
        <v>0</v>
      </c>
      <c r="AF60" s="2" t="s">
        <v>75</v>
      </c>
      <c r="AG60" s="2">
        <v>68</v>
      </c>
      <c r="AH60" s="2">
        <v>68</v>
      </c>
      <c r="AI60" s="2">
        <v>0</v>
      </c>
      <c r="AJ60" s="2">
        <v>0</v>
      </c>
      <c r="AK60" s="4">
        <v>1</v>
      </c>
      <c r="AL60" s="108">
        <f t="shared" si="3"/>
        <v>0</v>
      </c>
      <c r="AN60" s="2" t="s">
        <v>75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108">
        <f t="shared" si="4"/>
        <v>0</v>
      </c>
      <c r="AV60" s="2" t="s">
        <v>75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108">
        <f t="shared" si="5"/>
        <v>0</v>
      </c>
      <c r="BD60" s="2" t="s">
        <v>75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108">
        <f t="shared" si="6"/>
        <v>0</v>
      </c>
      <c r="BL60" s="2" t="s">
        <v>75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7"/>
        <v>1</v>
      </c>
      <c r="BR60" s="108">
        <f t="shared" si="8"/>
        <v>0</v>
      </c>
      <c r="BT60" s="157" t="s">
        <v>75</v>
      </c>
      <c r="BU60" s="157">
        <v>68</v>
      </c>
      <c r="BV60" s="157">
        <v>68</v>
      </c>
      <c r="BW60" s="157">
        <v>0</v>
      </c>
      <c r="BX60" s="157">
        <v>0</v>
      </c>
      <c r="BY60" s="158">
        <v>1</v>
      </c>
      <c r="BZ60" s="158">
        <v>0</v>
      </c>
      <c r="CA60" s="156"/>
      <c r="CB60" s="156" t="s">
        <v>75</v>
      </c>
      <c r="CC60" s="156">
        <v>68</v>
      </c>
      <c r="CD60" s="156">
        <v>68</v>
      </c>
      <c r="CE60" s="156">
        <v>0</v>
      </c>
      <c r="CF60" s="156">
        <v>0</v>
      </c>
      <c r="CG60" s="162">
        <v>1</v>
      </c>
      <c r="CH60" s="158">
        <v>0</v>
      </c>
      <c r="CI60" s="157"/>
      <c r="CJ60" s="156" t="s">
        <v>75</v>
      </c>
      <c r="CK60" s="156">
        <v>68</v>
      </c>
      <c r="CL60" s="156">
        <v>68</v>
      </c>
      <c r="CM60" s="156">
        <v>0</v>
      </c>
      <c r="CN60" s="156">
        <v>0</v>
      </c>
      <c r="CO60" s="162">
        <v>1</v>
      </c>
      <c r="CP60" s="162">
        <f t="shared" si="9"/>
        <v>0</v>
      </c>
      <c r="CQ60" s="156"/>
      <c r="CR60" s="156" t="s">
        <v>265</v>
      </c>
      <c r="CS60" s="156">
        <v>68</v>
      </c>
      <c r="CT60" s="156">
        <v>68</v>
      </c>
      <c r="CU60" s="156">
        <v>0</v>
      </c>
      <c r="CV60" s="156">
        <v>0</v>
      </c>
      <c r="CW60" s="162">
        <v>1</v>
      </c>
      <c r="CX60" s="158">
        <f t="shared" si="10"/>
        <v>0</v>
      </c>
      <c r="CY60" s="157"/>
      <c r="CZ60" s="156" t="s">
        <v>265</v>
      </c>
      <c r="DA60" s="156">
        <v>68</v>
      </c>
      <c r="DB60" s="156">
        <v>68</v>
      </c>
      <c r="DC60" s="156">
        <v>0</v>
      </c>
      <c r="DD60" s="156">
        <v>0</v>
      </c>
      <c r="DE60" s="162">
        <v>1</v>
      </c>
      <c r="DF60" s="158">
        <f t="shared" si="11"/>
        <v>0</v>
      </c>
      <c r="DG60" s="157"/>
      <c r="DH60" s="156" t="s">
        <v>265</v>
      </c>
      <c r="DI60" s="156">
        <v>68</v>
      </c>
      <c r="DJ60" s="156">
        <v>68</v>
      </c>
      <c r="DK60" s="156">
        <v>0</v>
      </c>
      <c r="DL60" s="156">
        <v>0</v>
      </c>
      <c r="DM60" s="162">
        <v>1</v>
      </c>
      <c r="DN60" s="158">
        <f t="shared" si="12"/>
        <v>0</v>
      </c>
      <c r="DO60" s="157"/>
      <c r="DP60" s="156" t="s">
        <v>265</v>
      </c>
      <c r="DQ60" s="156">
        <v>68</v>
      </c>
      <c r="DR60" s="156">
        <v>68</v>
      </c>
      <c r="DS60" s="156">
        <v>0</v>
      </c>
      <c r="DT60" s="156">
        <v>0</v>
      </c>
      <c r="DU60" s="162">
        <v>1</v>
      </c>
      <c r="DV60" s="162">
        <f t="shared" si="13"/>
        <v>0</v>
      </c>
      <c r="DW60" s="156"/>
      <c r="DX60" s="156" t="s">
        <v>265</v>
      </c>
      <c r="DY60" s="156">
        <v>68</v>
      </c>
      <c r="DZ60" s="156">
        <v>68</v>
      </c>
      <c r="EA60" s="156">
        <v>0</v>
      </c>
      <c r="EB60" s="156">
        <v>0</v>
      </c>
      <c r="EC60" s="162">
        <v>1</v>
      </c>
      <c r="ED60" s="162">
        <f t="shared" si="14"/>
        <v>0</v>
      </c>
      <c r="EE60" s="156"/>
      <c r="EF60" s="156" t="s">
        <v>265</v>
      </c>
      <c r="EG60" s="156">
        <v>68</v>
      </c>
      <c r="EH60" s="156">
        <v>68</v>
      </c>
      <c r="EI60" s="156">
        <v>0</v>
      </c>
      <c r="EJ60" s="156">
        <v>0</v>
      </c>
      <c r="EK60" s="162">
        <v>1</v>
      </c>
      <c r="EL60" s="162">
        <f t="shared" si="15"/>
        <v>0</v>
      </c>
      <c r="EM60" s="156"/>
      <c r="EN60" s="156" t="s">
        <v>265</v>
      </c>
      <c r="EO60" s="156">
        <v>68</v>
      </c>
      <c r="EP60" s="156">
        <v>68</v>
      </c>
      <c r="EQ60" s="156">
        <v>0</v>
      </c>
      <c r="ER60" s="156">
        <v>0</v>
      </c>
      <c r="ES60" s="162">
        <v>1</v>
      </c>
      <c r="ET60" s="162">
        <f t="shared" si="16"/>
        <v>0</v>
      </c>
      <c r="EU60" s="156"/>
      <c r="EV60" s="156"/>
      <c r="EW60" s="156"/>
      <c r="EX60" s="156"/>
      <c r="EY60" s="156"/>
      <c r="EZ60" s="156"/>
      <c r="FA60" s="156"/>
      <c r="FB60" s="156"/>
      <c r="FC60" s="162"/>
      <c r="FD60" s="156"/>
      <c r="FE60" s="156"/>
      <c r="FF60" s="156"/>
      <c r="FG60" s="156"/>
      <c r="FH60" s="156"/>
      <c r="FI60" s="156"/>
      <c r="FJ60" s="162"/>
      <c r="FK60" s="156"/>
      <c r="FL60" s="156"/>
      <c r="FM60" s="156"/>
      <c r="FN60" s="156"/>
      <c r="FO60" s="156"/>
      <c r="FP60" s="156"/>
      <c r="FQ60" s="156"/>
      <c r="FR60" s="156"/>
      <c r="FS60" s="156"/>
      <c r="FT60" s="157" t="s">
        <v>265</v>
      </c>
      <c r="FU60" s="157">
        <v>68</v>
      </c>
      <c r="FV60" s="157">
        <v>68</v>
      </c>
      <c r="FW60" s="157">
        <v>0</v>
      </c>
      <c r="FX60" s="157">
        <v>0</v>
      </c>
      <c r="FY60" s="158">
        <f t="shared" si="17"/>
        <v>1</v>
      </c>
      <c r="FZ60" s="162">
        <f t="shared" si="18"/>
        <v>0</v>
      </c>
      <c r="GA60" s="156"/>
      <c r="GB60" s="157" t="s">
        <v>265</v>
      </c>
      <c r="GC60" s="157">
        <v>68</v>
      </c>
      <c r="GD60" s="157">
        <v>68</v>
      </c>
      <c r="GE60" s="157">
        <v>0</v>
      </c>
      <c r="GF60" s="157">
        <v>0</v>
      </c>
      <c r="GG60" s="158">
        <f t="shared" si="19"/>
        <v>1</v>
      </c>
      <c r="GH60" s="162">
        <f t="shared" si="20"/>
        <v>0</v>
      </c>
      <c r="GI60" s="156"/>
      <c r="GJ60" s="157" t="s">
        <v>265</v>
      </c>
      <c r="GK60" s="157">
        <v>68</v>
      </c>
      <c r="GL60" s="157">
        <v>68</v>
      </c>
      <c r="GM60" s="157">
        <v>0</v>
      </c>
      <c r="GN60" s="157">
        <v>0</v>
      </c>
      <c r="GO60" s="158">
        <f t="shared" si="21"/>
        <v>1</v>
      </c>
      <c r="GP60" s="162">
        <f t="shared" si="22"/>
        <v>0</v>
      </c>
      <c r="GQ60" s="156"/>
      <c r="GR60" s="157" t="s">
        <v>265</v>
      </c>
      <c r="GS60" s="157">
        <v>68</v>
      </c>
      <c r="GT60" s="157">
        <v>68</v>
      </c>
      <c r="GU60" s="157">
        <v>0</v>
      </c>
      <c r="GV60" s="157">
        <v>0</v>
      </c>
      <c r="GW60" s="158">
        <f t="shared" si="23"/>
        <v>1</v>
      </c>
      <c r="GX60" s="162">
        <f t="shared" si="24"/>
        <v>0</v>
      </c>
      <c r="GY60" s="156"/>
      <c r="GZ60" s="157" t="s">
        <v>265</v>
      </c>
      <c r="HA60" s="157">
        <v>68</v>
      </c>
      <c r="HB60" s="157">
        <v>68</v>
      </c>
      <c r="HC60" s="157">
        <v>0</v>
      </c>
      <c r="HD60" s="157">
        <v>0</v>
      </c>
      <c r="HE60" s="158">
        <f t="shared" si="25"/>
        <v>1</v>
      </c>
      <c r="HF60" s="162">
        <f t="shared" si="26"/>
        <v>0</v>
      </c>
      <c r="HH60" s="157" t="s">
        <v>265</v>
      </c>
      <c r="HI60" s="157">
        <v>68</v>
      </c>
      <c r="HJ60" s="157">
        <v>68</v>
      </c>
      <c r="HK60" s="157">
        <v>0</v>
      </c>
      <c r="HL60" s="157">
        <v>0</v>
      </c>
      <c r="HM60" s="158">
        <f t="shared" si="27"/>
        <v>1</v>
      </c>
      <c r="HN60" s="162">
        <f t="shared" si="28"/>
        <v>0</v>
      </c>
      <c r="HP60" s="157" t="s">
        <v>265</v>
      </c>
      <c r="HQ60" s="157">
        <v>68</v>
      </c>
      <c r="HR60" s="157">
        <v>68</v>
      </c>
      <c r="HS60" s="157">
        <v>0</v>
      </c>
      <c r="HT60" s="157">
        <v>0</v>
      </c>
      <c r="HU60" s="158">
        <f t="shared" si="29"/>
        <v>1</v>
      </c>
      <c r="HV60" s="162">
        <f t="shared" si="30"/>
        <v>0</v>
      </c>
      <c r="HX60" s="157" t="s">
        <v>265</v>
      </c>
      <c r="HY60" s="157">
        <v>68</v>
      </c>
      <c r="HZ60" s="157">
        <v>68</v>
      </c>
      <c r="IA60" s="157">
        <v>0</v>
      </c>
      <c r="IB60" s="157">
        <v>0</v>
      </c>
      <c r="IC60" s="158">
        <f t="shared" si="31"/>
        <v>1</v>
      </c>
      <c r="ID60" s="162">
        <f t="shared" si="32"/>
        <v>0</v>
      </c>
      <c r="IF60" s="157" t="s">
        <v>265</v>
      </c>
      <c r="IG60" s="157">
        <v>68</v>
      </c>
      <c r="IH60" s="157">
        <v>68</v>
      </c>
      <c r="II60" s="157">
        <v>0</v>
      </c>
      <c r="IJ60" s="157">
        <v>0</v>
      </c>
      <c r="IK60" s="158">
        <f t="shared" si="33"/>
        <v>1</v>
      </c>
      <c r="IL60" s="162">
        <f t="shared" si="34"/>
        <v>0</v>
      </c>
      <c r="IN60" s="157" t="s">
        <v>265</v>
      </c>
      <c r="IO60" s="157">
        <v>68</v>
      </c>
      <c r="IP60" s="157">
        <v>68</v>
      </c>
      <c r="IQ60" s="157">
        <v>0</v>
      </c>
      <c r="IR60" s="157">
        <v>0</v>
      </c>
      <c r="IS60" s="158">
        <f t="shared" si="35"/>
        <v>1</v>
      </c>
      <c r="IT60" s="162">
        <f t="shared" si="36"/>
        <v>0</v>
      </c>
      <c r="IV60" s="157" t="s">
        <v>265</v>
      </c>
      <c r="IW60" s="157">
        <v>68</v>
      </c>
      <c r="IX60" s="157">
        <v>68</v>
      </c>
      <c r="IY60" s="157">
        <v>0</v>
      </c>
      <c r="IZ60" s="157">
        <v>0</v>
      </c>
      <c r="JA60" s="158">
        <f t="shared" si="37"/>
        <v>1</v>
      </c>
      <c r="JB60" s="162">
        <f t="shared" si="38"/>
        <v>0</v>
      </c>
      <c r="JD60" s="157" t="s">
        <v>265</v>
      </c>
      <c r="JE60" s="157">
        <v>68</v>
      </c>
      <c r="JF60" s="157">
        <v>68</v>
      </c>
      <c r="JG60" s="157">
        <v>0</v>
      </c>
      <c r="JH60" s="157">
        <v>0</v>
      </c>
      <c r="JI60" s="158">
        <f t="shared" si="39"/>
        <v>1</v>
      </c>
      <c r="JJ60" s="162">
        <f t="shared" si="40"/>
        <v>0</v>
      </c>
      <c r="JL60" s="157" t="s">
        <v>265</v>
      </c>
      <c r="JM60" s="157">
        <v>68</v>
      </c>
      <c r="JN60" s="157">
        <v>68</v>
      </c>
      <c r="JO60" s="157">
        <v>0</v>
      </c>
      <c r="JP60" s="157">
        <v>0</v>
      </c>
      <c r="JQ60" s="158">
        <f t="shared" si="41"/>
        <v>1</v>
      </c>
      <c r="JR60" s="162">
        <f t="shared" si="42"/>
        <v>0</v>
      </c>
      <c r="JT60" s="157" t="s">
        <v>265</v>
      </c>
      <c r="JU60" s="157">
        <v>68</v>
      </c>
      <c r="JV60" s="157">
        <v>68</v>
      </c>
      <c r="JW60" s="157">
        <v>0</v>
      </c>
      <c r="JX60" s="157">
        <v>0</v>
      </c>
      <c r="JY60" s="158">
        <f t="shared" si="43"/>
        <v>1</v>
      </c>
      <c r="JZ60" s="162">
        <f t="shared" si="44"/>
        <v>0</v>
      </c>
      <c r="KB60" s="157" t="s">
        <v>265</v>
      </c>
      <c r="KC60" s="157">
        <v>68</v>
      </c>
      <c r="KD60" s="157">
        <v>68</v>
      </c>
      <c r="KE60" s="157">
        <v>0</v>
      </c>
      <c r="KF60" s="157">
        <v>0</v>
      </c>
      <c r="KG60" s="158">
        <f t="shared" si="45"/>
        <v>1</v>
      </c>
      <c r="KH60" s="162">
        <f t="shared" si="46"/>
        <v>0</v>
      </c>
      <c r="KJ60" s="157" t="s">
        <v>265</v>
      </c>
      <c r="KK60" s="157">
        <v>68</v>
      </c>
      <c r="KL60" s="157">
        <v>68</v>
      </c>
      <c r="KM60" s="157">
        <v>0</v>
      </c>
      <c r="KN60" s="157">
        <v>0</v>
      </c>
      <c r="KO60" s="158">
        <f t="shared" si="47"/>
        <v>1</v>
      </c>
      <c r="KP60" s="162">
        <f t="shared" si="48"/>
        <v>0</v>
      </c>
      <c r="KR60" s="157" t="s">
        <v>265</v>
      </c>
      <c r="KS60" s="157">
        <v>68</v>
      </c>
      <c r="KT60" s="157">
        <v>68</v>
      </c>
      <c r="KU60" s="157">
        <v>0</v>
      </c>
      <c r="KV60" s="157">
        <v>0</v>
      </c>
      <c r="KW60" s="158">
        <f t="shared" si="49"/>
        <v>1</v>
      </c>
      <c r="KX60" s="162">
        <f t="shared" si="50"/>
        <v>0</v>
      </c>
      <c r="KZ60" s="157" t="s">
        <v>265</v>
      </c>
      <c r="LA60" s="157">
        <v>68</v>
      </c>
      <c r="LB60" s="157">
        <v>68</v>
      </c>
      <c r="LC60" s="157">
        <v>0</v>
      </c>
      <c r="LD60" s="157">
        <v>0</v>
      </c>
      <c r="LE60" s="158">
        <f t="shared" si="51"/>
        <v>1</v>
      </c>
      <c r="LF60" s="162">
        <f t="shared" si="52"/>
        <v>0</v>
      </c>
      <c r="LH60" s="157" t="s">
        <v>265</v>
      </c>
      <c r="LI60" s="157">
        <v>68</v>
      </c>
      <c r="LJ60" s="157">
        <v>68</v>
      </c>
      <c r="LK60" s="157">
        <v>0</v>
      </c>
      <c r="LL60" s="157">
        <v>0</v>
      </c>
      <c r="LM60" s="158">
        <f t="shared" si="53"/>
        <v>1</v>
      </c>
      <c r="LN60" s="162">
        <f t="shared" si="54"/>
        <v>0</v>
      </c>
      <c r="LP60" s="157" t="s">
        <v>265</v>
      </c>
      <c r="LQ60" s="157">
        <v>68</v>
      </c>
      <c r="LR60" s="157">
        <v>68</v>
      </c>
      <c r="LS60" s="157">
        <v>0</v>
      </c>
      <c r="LT60" s="157">
        <v>0</v>
      </c>
      <c r="LU60" s="158">
        <f t="shared" si="55"/>
        <v>1</v>
      </c>
      <c r="LV60" s="162">
        <f t="shared" si="56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57"/>
        <v>1</v>
      </c>
      <c r="MD60" s="162">
        <f t="shared" si="58"/>
        <v>0</v>
      </c>
      <c r="MN60" s="157" t="s">
        <v>265</v>
      </c>
      <c r="MO60" s="157">
        <v>68</v>
      </c>
      <c r="MP60" s="157">
        <v>68</v>
      </c>
      <c r="MQ60" s="157">
        <v>0</v>
      </c>
      <c r="MR60" s="157">
        <v>0</v>
      </c>
      <c r="MS60" s="158">
        <f t="shared" si="59"/>
        <v>1</v>
      </c>
      <c r="MT60" s="162">
        <f t="shared" si="60"/>
        <v>0</v>
      </c>
      <c r="MV60" s="157" t="s">
        <v>265</v>
      </c>
      <c r="MW60" s="157">
        <v>68</v>
      </c>
      <c r="MX60" s="157">
        <v>68</v>
      </c>
      <c r="MY60" s="157">
        <v>0</v>
      </c>
      <c r="MZ60" s="157">
        <v>0</v>
      </c>
      <c r="NA60" s="158">
        <f t="shared" si="61"/>
        <v>1</v>
      </c>
      <c r="NB60" s="162">
        <f t="shared" si="62"/>
        <v>0</v>
      </c>
      <c r="ND60" s="157" t="s">
        <v>265</v>
      </c>
      <c r="NE60" s="157">
        <v>68</v>
      </c>
      <c r="NF60" s="157">
        <v>0</v>
      </c>
      <c r="NG60" s="157">
        <v>0</v>
      </c>
      <c r="NH60" s="157">
        <v>68</v>
      </c>
      <c r="NI60" s="158">
        <v>0</v>
      </c>
      <c r="NJ60" s="162"/>
    </row>
    <row r="61" spans="1:374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f t="shared" si="66"/>
        <v>1</v>
      </c>
      <c r="H61" s="2" t="s">
        <v>180</v>
      </c>
      <c r="I61" s="2">
        <v>3</v>
      </c>
      <c r="J61" s="2">
        <v>3</v>
      </c>
      <c r="K61" s="2">
        <v>0</v>
      </c>
      <c r="L61" s="2">
        <v>0</v>
      </c>
      <c r="M61" s="4">
        <f t="shared" si="63"/>
        <v>1</v>
      </c>
      <c r="N61" s="108">
        <f t="shared" si="0"/>
        <v>0</v>
      </c>
      <c r="P61" s="2" t="s">
        <v>180</v>
      </c>
      <c r="Q61" s="2">
        <v>3</v>
      </c>
      <c r="R61" s="2">
        <v>3</v>
      </c>
      <c r="S61" s="2">
        <v>0</v>
      </c>
      <c r="T61" s="2">
        <v>0</v>
      </c>
      <c r="U61" s="4">
        <v>1</v>
      </c>
      <c r="V61" s="108">
        <f t="shared" si="1"/>
        <v>0</v>
      </c>
      <c r="X61" s="2" t="s">
        <v>180</v>
      </c>
      <c r="Y61" s="2">
        <v>3</v>
      </c>
      <c r="Z61" s="2">
        <v>3</v>
      </c>
      <c r="AA61" s="2">
        <v>0</v>
      </c>
      <c r="AB61" s="2">
        <v>0</v>
      </c>
      <c r="AC61" s="4">
        <v>1</v>
      </c>
      <c r="AD61" s="108">
        <f t="shared" si="2"/>
        <v>0</v>
      </c>
      <c r="AF61" s="2" t="s">
        <v>180</v>
      </c>
      <c r="AG61" s="2">
        <v>3</v>
      </c>
      <c r="AH61" s="2">
        <v>3</v>
      </c>
      <c r="AI61" s="2">
        <v>0</v>
      </c>
      <c r="AJ61" s="2">
        <v>0</v>
      </c>
      <c r="AK61" s="4">
        <v>1</v>
      </c>
      <c r="AL61" s="108">
        <f t="shared" si="3"/>
        <v>0</v>
      </c>
      <c r="AN61" s="2" t="s">
        <v>180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108">
        <f t="shared" si="4"/>
        <v>0</v>
      </c>
      <c r="AV61" s="2" t="s">
        <v>180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108">
        <f t="shared" si="5"/>
        <v>0</v>
      </c>
      <c r="BD61" s="2" t="s">
        <v>180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108">
        <f t="shared" si="6"/>
        <v>0</v>
      </c>
      <c r="BL61" s="2" t="s">
        <v>180</v>
      </c>
      <c r="BM61" s="2">
        <v>3</v>
      </c>
      <c r="BN61" s="2">
        <v>3</v>
      </c>
      <c r="BO61" s="2">
        <v>0</v>
      </c>
      <c r="BP61" s="2">
        <v>0</v>
      </c>
      <c r="BQ61" s="4">
        <f t="shared" si="7"/>
        <v>1</v>
      </c>
      <c r="BR61" s="108">
        <f t="shared" si="8"/>
        <v>0</v>
      </c>
      <c r="BT61" s="157" t="s">
        <v>180</v>
      </c>
      <c r="BU61" s="157">
        <v>3</v>
      </c>
      <c r="BV61" s="157">
        <v>3</v>
      </c>
      <c r="BW61" s="157">
        <v>0</v>
      </c>
      <c r="BX61" s="157">
        <v>0</v>
      </c>
      <c r="BY61" s="158">
        <v>1</v>
      </c>
      <c r="BZ61" s="158">
        <v>0</v>
      </c>
      <c r="CA61" s="156"/>
      <c r="CB61" s="156" t="s">
        <v>180</v>
      </c>
      <c r="CC61" s="156">
        <v>3</v>
      </c>
      <c r="CD61" s="156">
        <v>3</v>
      </c>
      <c r="CE61" s="156">
        <v>0</v>
      </c>
      <c r="CF61" s="156">
        <v>0</v>
      </c>
      <c r="CG61" s="162">
        <v>1</v>
      </c>
      <c r="CH61" s="158">
        <v>0</v>
      </c>
      <c r="CI61" s="157"/>
      <c r="CJ61" s="156" t="s">
        <v>180</v>
      </c>
      <c r="CK61" s="156">
        <v>3</v>
      </c>
      <c r="CL61" s="156">
        <v>3</v>
      </c>
      <c r="CM61" s="156">
        <v>0</v>
      </c>
      <c r="CN61" s="156">
        <v>0</v>
      </c>
      <c r="CO61" s="162">
        <v>1</v>
      </c>
      <c r="CP61" s="162">
        <f t="shared" si="9"/>
        <v>0</v>
      </c>
      <c r="CQ61" s="156"/>
      <c r="CR61" s="156" t="s">
        <v>180</v>
      </c>
      <c r="CS61" s="156">
        <v>3</v>
      </c>
      <c r="CT61" s="156">
        <v>3</v>
      </c>
      <c r="CU61" s="156">
        <v>0</v>
      </c>
      <c r="CV61" s="156">
        <v>0</v>
      </c>
      <c r="CW61" s="162">
        <v>1</v>
      </c>
      <c r="CX61" s="158">
        <f t="shared" si="10"/>
        <v>0</v>
      </c>
      <c r="CY61" s="157"/>
      <c r="CZ61" s="156" t="s">
        <v>180</v>
      </c>
      <c r="DA61" s="156">
        <v>3</v>
      </c>
      <c r="DB61" s="156">
        <v>3</v>
      </c>
      <c r="DC61" s="156">
        <v>0</v>
      </c>
      <c r="DD61" s="156">
        <v>0</v>
      </c>
      <c r="DE61" s="162">
        <v>1</v>
      </c>
      <c r="DF61" s="158">
        <f t="shared" si="11"/>
        <v>0</v>
      </c>
      <c r="DG61" s="157"/>
      <c r="DH61" s="156" t="s">
        <v>180</v>
      </c>
      <c r="DI61" s="156">
        <v>3</v>
      </c>
      <c r="DJ61" s="156">
        <v>3</v>
      </c>
      <c r="DK61" s="156">
        <v>0</v>
      </c>
      <c r="DL61" s="156">
        <v>0</v>
      </c>
      <c r="DM61" s="162">
        <v>1</v>
      </c>
      <c r="DN61" s="158">
        <f t="shared" si="12"/>
        <v>0</v>
      </c>
      <c r="DO61" s="157"/>
      <c r="DP61" s="156" t="s">
        <v>180</v>
      </c>
      <c r="DQ61" s="156">
        <v>3</v>
      </c>
      <c r="DR61" s="156">
        <v>3</v>
      </c>
      <c r="DS61" s="156">
        <v>0</v>
      </c>
      <c r="DT61" s="156">
        <v>0</v>
      </c>
      <c r="DU61" s="162">
        <v>1</v>
      </c>
      <c r="DV61" s="162">
        <f t="shared" si="13"/>
        <v>0</v>
      </c>
      <c r="DW61" s="156"/>
      <c r="DX61" s="156" t="s">
        <v>180</v>
      </c>
      <c r="DY61" s="156">
        <v>3</v>
      </c>
      <c r="DZ61" s="156">
        <v>3</v>
      </c>
      <c r="EA61" s="156">
        <v>0</v>
      </c>
      <c r="EB61" s="156">
        <v>0</v>
      </c>
      <c r="EC61" s="162">
        <v>1</v>
      </c>
      <c r="ED61" s="162">
        <f t="shared" si="14"/>
        <v>0</v>
      </c>
      <c r="EE61" s="156"/>
      <c r="EF61" s="156" t="s">
        <v>180</v>
      </c>
      <c r="EG61" s="156">
        <v>3</v>
      </c>
      <c r="EH61" s="156">
        <v>3</v>
      </c>
      <c r="EI61" s="156">
        <v>0</v>
      </c>
      <c r="EJ61" s="156">
        <v>0</v>
      </c>
      <c r="EK61" s="162">
        <v>1</v>
      </c>
      <c r="EL61" s="162">
        <f t="shared" si="15"/>
        <v>0</v>
      </c>
      <c r="EM61" s="156"/>
      <c r="EN61" s="156" t="s">
        <v>180</v>
      </c>
      <c r="EO61" s="156">
        <v>3</v>
      </c>
      <c r="EP61" s="156">
        <v>3</v>
      </c>
      <c r="EQ61" s="156">
        <v>0</v>
      </c>
      <c r="ER61" s="156">
        <v>0</v>
      </c>
      <c r="ES61" s="162">
        <v>1</v>
      </c>
      <c r="ET61" s="162">
        <f t="shared" si="16"/>
        <v>0</v>
      </c>
      <c r="EU61" s="156"/>
      <c r="EV61" s="156"/>
      <c r="EW61" s="156"/>
      <c r="EX61" s="156"/>
      <c r="EY61" s="156"/>
      <c r="EZ61" s="156"/>
      <c r="FA61" s="156"/>
      <c r="FB61" s="156"/>
      <c r="FC61" s="162"/>
      <c r="FD61" s="156"/>
      <c r="FE61" s="156"/>
      <c r="FF61" s="156"/>
      <c r="FG61" s="156"/>
      <c r="FH61" s="156"/>
      <c r="FI61" s="156"/>
      <c r="FJ61" s="162"/>
      <c r="FK61" s="156"/>
      <c r="FL61" s="156"/>
      <c r="FM61" s="156"/>
      <c r="FN61" s="156"/>
      <c r="FO61" s="156"/>
      <c r="FP61" s="156"/>
      <c r="FQ61" s="156"/>
      <c r="FR61" s="156"/>
      <c r="FS61" s="156"/>
      <c r="FT61" s="157" t="s">
        <v>180</v>
      </c>
      <c r="FU61" s="157">
        <v>3</v>
      </c>
      <c r="FV61" s="157">
        <v>3</v>
      </c>
      <c r="FW61" s="157">
        <v>0</v>
      </c>
      <c r="FX61" s="157">
        <v>0</v>
      </c>
      <c r="FY61" s="158">
        <f t="shared" si="17"/>
        <v>1</v>
      </c>
      <c r="FZ61" s="162">
        <f t="shared" si="18"/>
        <v>0</v>
      </c>
      <c r="GA61" s="156"/>
      <c r="GB61" s="157" t="s">
        <v>180</v>
      </c>
      <c r="GC61" s="157">
        <v>3</v>
      </c>
      <c r="GD61" s="157">
        <v>3</v>
      </c>
      <c r="GE61" s="157">
        <v>0</v>
      </c>
      <c r="GF61" s="157">
        <v>0</v>
      </c>
      <c r="GG61" s="158">
        <f t="shared" si="19"/>
        <v>1</v>
      </c>
      <c r="GH61" s="162">
        <f t="shared" si="20"/>
        <v>0</v>
      </c>
      <c r="GI61" s="156"/>
      <c r="GJ61" s="157" t="s">
        <v>180</v>
      </c>
      <c r="GK61" s="157">
        <v>3</v>
      </c>
      <c r="GL61" s="157">
        <v>3</v>
      </c>
      <c r="GM61" s="157">
        <v>0</v>
      </c>
      <c r="GN61" s="157">
        <v>0</v>
      </c>
      <c r="GO61" s="158">
        <f t="shared" si="21"/>
        <v>1</v>
      </c>
      <c r="GP61" s="162">
        <f t="shared" si="22"/>
        <v>0</v>
      </c>
      <c r="GQ61" s="156"/>
      <c r="GR61" s="157" t="s">
        <v>180</v>
      </c>
      <c r="GS61" s="157">
        <v>3</v>
      </c>
      <c r="GT61" s="157">
        <v>3</v>
      </c>
      <c r="GU61" s="157">
        <v>0</v>
      </c>
      <c r="GV61" s="157">
        <v>0</v>
      </c>
      <c r="GW61" s="158">
        <f t="shared" si="23"/>
        <v>1</v>
      </c>
      <c r="GX61" s="162">
        <f t="shared" si="24"/>
        <v>0</v>
      </c>
      <c r="GY61" s="156"/>
      <c r="GZ61" s="157" t="s">
        <v>180</v>
      </c>
      <c r="HA61" s="157">
        <v>3</v>
      </c>
      <c r="HB61" s="157">
        <v>3</v>
      </c>
      <c r="HC61" s="157">
        <v>0</v>
      </c>
      <c r="HD61" s="157">
        <v>0</v>
      </c>
      <c r="HE61" s="158">
        <f t="shared" si="25"/>
        <v>1</v>
      </c>
      <c r="HF61" s="162">
        <f t="shared" si="26"/>
        <v>0</v>
      </c>
      <c r="HH61" s="157" t="s">
        <v>180</v>
      </c>
      <c r="HI61" s="157">
        <v>3</v>
      </c>
      <c r="HJ61" s="157">
        <v>3</v>
      </c>
      <c r="HK61" s="157">
        <v>0</v>
      </c>
      <c r="HL61" s="157">
        <v>0</v>
      </c>
      <c r="HM61" s="158">
        <f t="shared" si="27"/>
        <v>1</v>
      </c>
      <c r="HN61" s="162">
        <f t="shared" si="28"/>
        <v>0</v>
      </c>
      <c r="HP61" s="157" t="s">
        <v>180</v>
      </c>
      <c r="HQ61" s="157">
        <v>3</v>
      </c>
      <c r="HR61" s="157">
        <v>3</v>
      </c>
      <c r="HS61" s="157">
        <v>0</v>
      </c>
      <c r="HT61" s="157">
        <v>0</v>
      </c>
      <c r="HU61" s="158">
        <f t="shared" si="29"/>
        <v>1</v>
      </c>
      <c r="HV61" s="162">
        <f t="shared" si="30"/>
        <v>0</v>
      </c>
      <c r="HX61" s="157" t="s">
        <v>180</v>
      </c>
      <c r="HY61" s="157">
        <v>3</v>
      </c>
      <c r="HZ61" s="157">
        <v>3</v>
      </c>
      <c r="IA61" s="157">
        <v>0</v>
      </c>
      <c r="IB61" s="157">
        <v>0</v>
      </c>
      <c r="IC61" s="158">
        <f t="shared" si="31"/>
        <v>1</v>
      </c>
      <c r="ID61" s="162">
        <f t="shared" si="32"/>
        <v>0</v>
      </c>
      <c r="IF61" s="157" t="s">
        <v>180</v>
      </c>
      <c r="IG61" s="157">
        <v>3</v>
      </c>
      <c r="IH61" s="157">
        <v>3</v>
      </c>
      <c r="II61" s="157">
        <v>0</v>
      </c>
      <c r="IJ61" s="157">
        <v>0</v>
      </c>
      <c r="IK61" s="158">
        <f t="shared" si="33"/>
        <v>1</v>
      </c>
      <c r="IL61" s="162">
        <f t="shared" si="34"/>
        <v>0</v>
      </c>
      <c r="IN61" s="157" t="s">
        <v>180</v>
      </c>
      <c r="IO61" s="157">
        <v>3</v>
      </c>
      <c r="IP61" s="157">
        <v>3</v>
      </c>
      <c r="IQ61" s="157">
        <v>0</v>
      </c>
      <c r="IR61" s="157">
        <v>0</v>
      </c>
      <c r="IS61" s="158">
        <f t="shared" si="35"/>
        <v>1</v>
      </c>
      <c r="IT61" s="162">
        <f t="shared" si="36"/>
        <v>0</v>
      </c>
      <c r="IV61" s="157" t="s">
        <v>180</v>
      </c>
      <c r="IW61" s="157">
        <v>3</v>
      </c>
      <c r="IX61" s="157">
        <v>3</v>
      </c>
      <c r="IY61" s="157">
        <v>0</v>
      </c>
      <c r="IZ61" s="157">
        <v>0</v>
      </c>
      <c r="JA61" s="158">
        <f t="shared" si="37"/>
        <v>1</v>
      </c>
      <c r="JB61" s="162">
        <f t="shared" si="38"/>
        <v>0</v>
      </c>
      <c r="JD61" s="157" t="s">
        <v>180</v>
      </c>
      <c r="JE61" s="157">
        <v>3</v>
      </c>
      <c r="JF61" s="157">
        <v>3</v>
      </c>
      <c r="JG61" s="157">
        <v>0</v>
      </c>
      <c r="JH61" s="157">
        <v>0</v>
      </c>
      <c r="JI61" s="158">
        <f t="shared" si="39"/>
        <v>1</v>
      </c>
      <c r="JJ61" s="162">
        <f t="shared" si="40"/>
        <v>0</v>
      </c>
      <c r="JL61" s="157" t="s">
        <v>180</v>
      </c>
      <c r="JM61" s="157">
        <v>3</v>
      </c>
      <c r="JN61" s="157">
        <v>3</v>
      </c>
      <c r="JO61" s="157">
        <v>0</v>
      </c>
      <c r="JP61" s="157">
        <v>0</v>
      </c>
      <c r="JQ61" s="158">
        <f t="shared" si="41"/>
        <v>1</v>
      </c>
      <c r="JR61" s="162">
        <f t="shared" si="42"/>
        <v>0</v>
      </c>
      <c r="JT61" s="157" t="s">
        <v>180</v>
      </c>
      <c r="JU61" s="157">
        <v>3</v>
      </c>
      <c r="JV61" s="157">
        <v>3</v>
      </c>
      <c r="JW61" s="157">
        <v>0</v>
      </c>
      <c r="JX61" s="157">
        <v>0</v>
      </c>
      <c r="JY61" s="158">
        <f t="shared" si="43"/>
        <v>1</v>
      </c>
      <c r="JZ61" s="162">
        <f t="shared" si="44"/>
        <v>0</v>
      </c>
      <c r="KB61" s="157" t="s">
        <v>180</v>
      </c>
      <c r="KC61" s="157">
        <v>3</v>
      </c>
      <c r="KD61" s="157">
        <v>3</v>
      </c>
      <c r="KE61" s="157">
        <v>0</v>
      </c>
      <c r="KF61" s="157">
        <v>0</v>
      </c>
      <c r="KG61" s="158">
        <f t="shared" si="45"/>
        <v>1</v>
      </c>
      <c r="KH61" s="162">
        <f t="shared" si="46"/>
        <v>0</v>
      </c>
      <c r="KJ61" s="157" t="s">
        <v>180</v>
      </c>
      <c r="KK61" s="157">
        <v>3</v>
      </c>
      <c r="KL61" s="157">
        <v>3</v>
      </c>
      <c r="KM61" s="157">
        <v>0</v>
      </c>
      <c r="KN61" s="157">
        <v>0</v>
      </c>
      <c r="KO61" s="158">
        <f t="shared" si="47"/>
        <v>1</v>
      </c>
      <c r="KP61" s="162">
        <f t="shared" si="48"/>
        <v>0</v>
      </c>
      <c r="KR61" s="157" t="s">
        <v>180</v>
      </c>
      <c r="KS61" s="157">
        <v>3</v>
      </c>
      <c r="KT61" s="157">
        <v>3</v>
      </c>
      <c r="KU61" s="157">
        <v>0</v>
      </c>
      <c r="KV61" s="157">
        <v>0</v>
      </c>
      <c r="KW61" s="158">
        <f t="shared" si="49"/>
        <v>1</v>
      </c>
      <c r="KX61" s="162">
        <f t="shared" si="50"/>
        <v>0</v>
      </c>
      <c r="KZ61" s="157" t="s">
        <v>180</v>
      </c>
      <c r="LA61" s="157">
        <v>3</v>
      </c>
      <c r="LB61" s="157">
        <v>3</v>
      </c>
      <c r="LC61" s="157">
        <v>0</v>
      </c>
      <c r="LD61" s="157">
        <v>0</v>
      </c>
      <c r="LE61" s="158">
        <f t="shared" si="51"/>
        <v>1</v>
      </c>
      <c r="LF61" s="162">
        <f t="shared" si="52"/>
        <v>0</v>
      </c>
      <c r="LH61" s="157" t="s">
        <v>180</v>
      </c>
      <c r="LI61" s="157">
        <v>3</v>
      </c>
      <c r="LJ61" s="157">
        <v>3</v>
      </c>
      <c r="LK61" s="157">
        <v>0</v>
      </c>
      <c r="LL61" s="157">
        <v>0</v>
      </c>
      <c r="LM61" s="158">
        <f t="shared" si="53"/>
        <v>1</v>
      </c>
      <c r="LN61" s="162">
        <f t="shared" si="54"/>
        <v>0</v>
      </c>
      <c r="LP61" s="157" t="s">
        <v>180</v>
      </c>
      <c r="LQ61" s="157">
        <v>3</v>
      </c>
      <c r="LR61" s="157">
        <v>3</v>
      </c>
      <c r="LS61" s="157">
        <v>0</v>
      </c>
      <c r="LT61" s="157">
        <v>0</v>
      </c>
      <c r="LU61" s="158">
        <f t="shared" si="55"/>
        <v>1</v>
      </c>
      <c r="LV61" s="162">
        <f t="shared" si="56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57"/>
        <v>1</v>
      </c>
      <c r="MD61" s="162">
        <f t="shared" si="58"/>
        <v>0</v>
      </c>
      <c r="MN61" s="157" t="s">
        <v>180</v>
      </c>
      <c r="MO61" s="157">
        <v>3</v>
      </c>
      <c r="MP61" s="157">
        <v>3</v>
      </c>
      <c r="MQ61" s="157">
        <v>0</v>
      </c>
      <c r="MR61" s="157">
        <v>0</v>
      </c>
      <c r="MS61" s="158">
        <f t="shared" si="59"/>
        <v>1</v>
      </c>
      <c r="MT61" s="162">
        <f t="shared" si="60"/>
        <v>0</v>
      </c>
      <c r="MV61" s="157" t="s">
        <v>180</v>
      </c>
      <c r="MW61" s="157">
        <v>3</v>
      </c>
      <c r="MX61" s="157">
        <v>3</v>
      </c>
      <c r="MY61" s="157">
        <v>0</v>
      </c>
      <c r="MZ61" s="157">
        <v>0</v>
      </c>
      <c r="NA61" s="158">
        <f t="shared" si="61"/>
        <v>1</v>
      </c>
      <c r="NB61" s="162">
        <f t="shared" si="62"/>
        <v>0</v>
      </c>
      <c r="ND61" s="157" t="s">
        <v>180</v>
      </c>
      <c r="NE61" s="157">
        <v>3</v>
      </c>
      <c r="NF61" s="157">
        <v>0</v>
      </c>
      <c r="NG61" s="157">
        <v>0</v>
      </c>
      <c r="NH61" s="157">
        <v>3</v>
      </c>
      <c r="NI61" s="158">
        <v>0</v>
      </c>
      <c r="NJ61" s="162"/>
    </row>
    <row r="62" spans="1:374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f t="shared" si="66"/>
        <v>0.8571428571428571</v>
      </c>
      <c r="H62" s="2" t="s">
        <v>77</v>
      </c>
      <c r="I62" s="2">
        <v>7</v>
      </c>
      <c r="J62" s="2">
        <v>6</v>
      </c>
      <c r="K62" s="2">
        <v>1</v>
      </c>
      <c r="L62" s="2">
        <v>0</v>
      </c>
      <c r="M62" s="4">
        <f t="shared" si="63"/>
        <v>0.8571428571428571</v>
      </c>
      <c r="N62" s="108">
        <f t="shared" si="0"/>
        <v>0</v>
      </c>
      <c r="P62" s="2" t="s">
        <v>77</v>
      </c>
      <c r="Q62" s="2">
        <v>7</v>
      </c>
      <c r="R62" s="2">
        <v>6</v>
      </c>
      <c r="S62" s="2">
        <v>1</v>
      </c>
      <c r="T62" s="2">
        <v>0</v>
      </c>
      <c r="U62" s="4">
        <v>0.86</v>
      </c>
      <c r="V62" s="108">
        <f t="shared" si="1"/>
        <v>2.8571428571428914E-3</v>
      </c>
      <c r="X62" s="2" t="s">
        <v>77</v>
      </c>
      <c r="Y62" s="2">
        <v>7</v>
      </c>
      <c r="Z62" s="2">
        <v>6</v>
      </c>
      <c r="AA62" s="2">
        <v>1</v>
      </c>
      <c r="AB62" s="2">
        <v>0</v>
      </c>
      <c r="AC62" s="4">
        <v>0.86</v>
      </c>
      <c r="AD62" s="108">
        <f t="shared" si="2"/>
        <v>0</v>
      </c>
      <c r="AF62" s="2" t="s">
        <v>77</v>
      </c>
      <c r="AG62" s="2">
        <v>7</v>
      </c>
      <c r="AH62" s="2">
        <v>6</v>
      </c>
      <c r="AI62" s="2">
        <v>1</v>
      </c>
      <c r="AJ62" s="2">
        <v>0</v>
      </c>
      <c r="AK62" s="4">
        <v>0.86</v>
      </c>
      <c r="AL62" s="108">
        <f t="shared" si="3"/>
        <v>0</v>
      </c>
      <c r="AN62" s="2" t="s">
        <v>77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108">
        <f t="shared" si="4"/>
        <v>0</v>
      </c>
      <c r="AV62" s="2" t="s">
        <v>77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108">
        <f t="shared" si="5"/>
        <v>0</v>
      </c>
      <c r="BD62" s="2" t="s">
        <v>77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108">
        <f t="shared" si="6"/>
        <v>0</v>
      </c>
      <c r="BL62" s="2" t="s">
        <v>77</v>
      </c>
      <c r="BM62" s="2">
        <v>7</v>
      </c>
      <c r="BN62" s="2">
        <v>6</v>
      </c>
      <c r="BO62" s="2">
        <v>1</v>
      </c>
      <c r="BP62" s="2">
        <v>0</v>
      </c>
      <c r="BQ62" s="4">
        <f t="shared" si="7"/>
        <v>0.8571428571428571</v>
      </c>
      <c r="BR62" s="108">
        <f t="shared" si="8"/>
        <v>-2.8571428571428914E-3</v>
      </c>
      <c r="BT62" s="157" t="s">
        <v>77</v>
      </c>
      <c r="BU62" s="157">
        <v>7</v>
      </c>
      <c r="BV62" s="157">
        <v>6</v>
      </c>
      <c r="BW62" s="157">
        <v>1</v>
      </c>
      <c r="BX62" s="157">
        <v>0</v>
      </c>
      <c r="BY62" s="158">
        <v>0.86</v>
      </c>
      <c r="BZ62" s="158">
        <v>0</v>
      </c>
      <c r="CA62" s="156"/>
      <c r="CB62" s="156" t="s">
        <v>77</v>
      </c>
      <c r="CC62" s="156">
        <v>7</v>
      </c>
      <c r="CD62" s="156">
        <v>6</v>
      </c>
      <c r="CE62" s="156">
        <v>1</v>
      </c>
      <c r="CF62" s="156">
        <v>0</v>
      </c>
      <c r="CG62" s="162">
        <v>0.86</v>
      </c>
      <c r="CH62" s="158">
        <v>0</v>
      </c>
      <c r="CI62" s="157"/>
      <c r="CJ62" s="156" t="s">
        <v>77</v>
      </c>
      <c r="CK62" s="156">
        <v>7</v>
      </c>
      <c r="CL62" s="156">
        <v>6</v>
      </c>
      <c r="CM62" s="156">
        <v>1</v>
      </c>
      <c r="CN62" s="156">
        <v>0</v>
      </c>
      <c r="CO62" s="162">
        <v>0.86</v>
      </c>
      <c r="CP62" s="162">
        <f t="shared" si="9"/>
        <v>0</v>
      </c>
      <c r="CQ62" s="156"/>
      <c r="CR62" s="156" t="s">
        <v>77</v>
      </c>
      <c r="CS62" s="156">
        <v>7</v>
      </c>
      <c r="CT62" s="156">
        <v>6</v>
      </c>
      <c r="CU62" s="156">
        <v>1</v>
      </c>
      <c r="CV62" s="156">
        <v>0</v>
      </c>
      <c r="CW62" s="162">
        <v>0.86</v>
      </c>
      <c r="CX62" s="158">
        <f t="shared" si="10"/>
        <v>0</v>
      </c>
      <c r="CY62" s="157"/>
      <c r="CZ62" s="156" t="s">
        <v>77</v>
      </c>
      <c r="DA62" s="156">
        <v>7</v>
      </c>
      <c r="DB62" s="156">
        <v>6</v>
      </c>
      <c r="DC62" s="156">
        <v>1</v>
      </c>
      <c r="DD62" s="156">
        <v>0</v>
      </c>
      <c r="DE62" s="162">
        <v>0.86</v>
      </c>
      <c r="DF62" s="158">
        <f t="shared" si="11"/>
        <v>0</v>
      </c>
      <c r="DG62" s="157"/>
      <c r="DH62" s="156" t="s">
        <v>77</v>
      </c>
      <c r="DI62" s="156">
        <v>7</v>
      </c>
      <c r="DJ62" s="156">
        <v>6</v>
      </c>
      <c r="DK62" s="156">
        <v>1</v>
      </c>
      <c r="DL62" s="156">
        <v>0</v>
      </c>
      <c r="DM62" s="162">
        <v>0.86</v>
      </c>
      <c r="DN62" s="158">
        <f t="shared" si="12"/>
        <v>0</v>
      </c>
      <c r="DO62" s="157"/>
      <c r="DP62" s="156" t="s">
        <v>77</v>
      </c>
      <c r="DQ62" s="156">
        <v>7</v>
      </c>
      <c r="DR62" s="156">
        <v>6</v>
      </c>
      <c r="DS62" s="156">
        <v>1</v>
      </c>
      <c r="DT62" s="156">
        <v>0</v>
      </c>
      <c r="DU62" s="162">
        <v>0.86</v>
      </c>
      <c r="DV62" s="162">
        <f t="shared" si="13"/>
        <v>0</v>
      </c>
      <c r="DW62" s="156"/>
      <c r="DX62" s="156" t="s">
        <v>77</v>
      </c>
      <c r="DY62" s="156">
        <v>7</v>
      </c>
      <c r="DZ62" s="156">
        <v>6</v>
      </c>
      <c r="EA62" s="156">
        <v>1</v>
      </c>
      <c r="EB62" s="156">
        <v>0</v>
      </c>
      <c r="EC62" s="162">
        <v>0.86</v>
      </c>
      <c r="ED62" s="162">
        <f t="shared" si="14"/>
        <v>0</v>
      </c>
      <c r="EE62" s="156"/>
      <c r="EF62" s="156" t="s">
        <v>77</v>
      </c>
      <c r="EG62" s="156">
        <v>7</v>
      </c>
      <c r="EH62" s="156">
        <v>6</v>
      </c>
      <c r="EI62" s="156">
        <v>1</v>
      </c>
      <c r="EJ62" s="156">
        <v>0</v>
      </c>
      <c r="EK62" s="162">
        <v>0.86</v>
      </c>
      <c r="EL62" s="162">
        <f t="shared" si="15"/>
        <v>0</v>
      </c>
      <c r="EM62" s="156"/>
      <c r="EN62" s="156" t="s">
        <v>77</v>
      </c>
      <c r="EO62" s="156">
        <v>7</v>
      </c>
      <c r="EP62" s="156">
        <v>6</v>
      </c>
      <c r="EQ62" s="156">
        <v>1</v>
      </c>
      <c r="ER62" s="156">
        <v>0</v>
      </c>
      <c r="ES62" s="162">
        <v>0.86</v>
      </c>
      <c r="ET62" s="162">
        <f t="shared" si="16"/>
        <v>0</v>
      </c>
      <c r="EU62" s="156"/>
      <c r="EV62" s="156"/>
      <c r="EW62" s="156"/>
      <c r="EX62" s="156"/>
      <c r="EY62" s="156"/>
      <c r="EZ62" s="156"/>
      <c r="FA62" s="156"/>
      <c r="FB62" s="156"/>
      <c r="FC62" s="162"/>
      <c r="FD62" s="156"/>
      <c r="FE62" s="156"/>
      <c r="FF62" s="156"/>
      <c r="FG62" s="156"/>
      <c r="FH62" s="156"/>
      <c r="FI62" s="156"/>
      <c r="FJ62" s="162"/>
      <c r="FK62" s="156"/>
      <c r="FL62" s="156"/>
      <c r="FM62" s="156"/>
      <c r="FN62" s="156"/>
      <c r="FO62" s="156"/>
      <c r="FP62" s="156"/>
      <c r="FQ62" s="156"/>
      <c r="FR62" s="156"/>
      <c r="FS62" s="156"/>
      <c r="FT62" s="157" t="s">
        <v>77</v>
      </c>
      <c r="FU62" s="157">
        <v>7</v>
      </c>
      <c r="FV62" s="157">
        <v>6</v>
      </c>
      <c r="FW62" s="157">
        <v>1</v>
      </c>
      <c r="FX62" s="157">
        <v>0</v>
      </c>
      <c r="FY62" s="158">
        <f t="shared" si="17"/>
        <v>0.8571428571428571</v>
      </c>
      <c r="FZ62" s="162">
        <f t="shared" si="18"/>
        <v>-2.8571428571428914E-3</v>
      </c>
      <c r="GA62" s="156"/>
      <c r="GB62" s="157" t="s">
        <v>77</v>
      </c>
      <c r="GC62" s="157">
        <v>7</v>
      </c>
      <c r="GD62" s="157">
        <v>6</v>
      </c>
      <c r="GE62" s="157">
        <v>1</v>
      </c>
      <c r="GF62" s="157">
        <v>0</v>
      </c>
      <c r="GG62" s="158">
        <f t="shared" si="19"/>
        <v>0.8571428571428571</v>
      </c>
      <c r="GH62" s="162">
        <f t="shared" si="20"/>
        <v>0</v>
      </c>
      <c r="GI62" s="156"/>
      <c r="GJ62" s="157" t="s">
        <v>77</v>
      </c>
      <c r="GK62" s="157">
        <v>7</v>
      </c>
      <c r="GL62" s="157">
        <v>6</v>
      </c>
      <c r="GM62" s="157">
        <v>1</v>
      </c>
      <c r="GN62" s="157">
        <v>0</v>
      </c>
      <c r="GO62" s="158">
        <f t="shared" si="21"/>
        <v>0.8571428571428571</v>
      </c>
      <c r="GP62" s="162">
        <f t="shared" si="22"/>
        <v>0</v>
      </c>
      <c r="GQ62" s="156"/>
      <c r="GR62" s="157" t="s">
        <v>77</v>
      </c>
      <c r="GS62" s="157">
        <v>7</v>
      </c>
      <c r="GT62" s="157">
        <v>6</v>
      </c>
      <c r="GU62" s="157">
        <v>1</v>
      </c>
      <c r="GV62" s="157">
        <v>0</v>
      </c>
      <c r="GW62" s="158">
        <f t="shared" si="23"/>
        <v>0.8571428571428571</v>
      </c>
      <c r="GX62" s="162">
        <f t="shared" si="24"/>
        <v>0</v>
      </c>
      <c r="GY62" s="156"/>
      <c r="GZ62" s="157" t="s">
        <v>77</v>
      </c>
      <c r="HA62" s="157">
        <v>7</v>
      </c>
      <c r="HB62" s="157">
        <v>6</v>
      </c>
      <c r="HC62" s="157">
        <v>1</v>
      </c>
      <c r="HD62" s="157">
        <v>0</v>
      </c>
      <c r="HE62" s="158">
        <f t="shared" si="25"/>
        <v>0.8571428571428571</v>
      </c>
      <c r="HF62" s="162">
        <f t="shared" si="26"/>
        <v>0</v>
      </c>
      <c r="HH62" s="157" t="s">
        <v>77</v>
      </c>
      <c r="HI62" s="157">
        <v>7</v>
      </c>
      <c r="HJ62" s="157">
        <v>6</v>
      </c>
      <c r="HK62" s="157">
        <v>1</v>
      </c>
      <c r="HL62" s="157">
        <v>0</v>
      </c>
      <c r="HM62" s="158">
        <f t="shared" si="27"/>
        <v>0.8571428571428571</v>
      </c>
      <c r="HN62" s="162">
        <f t="shared" si="28"/>
        <v>0</v>
      </c>
      <c r="HP62" s="157" t="s">
        <v>77</v>
      </c>
      <c r="HQ62" s="157">
        <v>7</v>
      </c>
      <c r="HR62" s="157">
        <v>6</v>
      </c>
      <c r="HS62" s="157">
        <v>1</v>
      </c>
      <c r="HT62" s="157">
        <v>0</v>
      </c>
      <c r="HU62" s="158">
        <f t="shared" si="29"/>
        <v>0.8571428571428571</v>
      </c>
      <c r="HV62" s="162">
        <f t="shared" si="30"/>
        <v>0</v>
      </c>
      <c r="HX62" s="157" t="s">
        <v>77</v>
      </c>
      <c r="HY62" s="157">
        <v>7</v>
      </c>
      <c r="HZ62" s="157">
        <v>6</v>
      </c>
      <c r="IA62" s="157">
        <v>1</v>
      </c>
      <c r="IB62" s="157">
        <v>0</v>
      </c>
      <c r="IC62" s="158">
        <f t="shared" si="31"/>
        <v>0.8571428571428571</v>
      </c>
      <c r="ID62" s="162">
        <f t="shared" si="32"/>
        <v>0</v>
      </c>
      <c r="IF62" s="157" t="s">
        <v>77</v>
      </c>
      <c r="IG62" s="157">
        <v>7</v>
      </c>
      <c r="IH62" s="157">
        <v>6</v>
      </c>
      <c r="II62" s="157">
        <v>1</v>
      </c>
      <c r="IJ62" s="157">
        <v>0</v>
      </c>
      <c r="IK62" s="158">
        <f t="shared" si="33"/>
        <v>0.8571428571428571</v>
      </c>
      <c r="IL62" s="162">
        <f t="shared" si="34"/>
        <v>0</v>
      </c>
      <c r="IN62" s="157" t="s">
        <v>77</v>
      </c>
      <c r="IO62" s="157">
        <v>7</v>
      </c>
      <c r="IP62" s="157">
        <v>6</v>
      </c>
      <c r="IQ62" s="157">
        <v>1</v>
      </c>
      <c r="IR62" s="157">
        <v>0</v>
      </c>
      <c r="IS62" s="158">
        <f t="shared" si="35"/>
        <v>0.8571428571428571</v>
      </c>
      <c r="IT62" s="162">
        <f t="shared" si="36"/>
        <v>0</v>
      </c>
      <c r="IV62" s="157" t="s">
        <v>77</v>
      </c>
      <c r="IW62" s="157">
        <v>7</v>
      </c>
      <c r="IX62" s="157">
        <v>6</v>
      </c>
      <c r="IY62" s="157">
        <v>1</v>
      </c>
      <c r="IZ62" s="157">
        <v>0</v>
      </c>
      <c r="JA62" s="158">
        <f t="shared" si="37"/>
        <v>0.8571428571428571</v>
      </c>
      <c r="JB62" s="162">
        <f t="shared" si="38"/>
        <v>0</v>
      </c>
      <c r="JD62" s="157" t="s">
        <v>77</v>
      </c>
      <c r="JE62" s="157">
        <v>7</v>
      </c>
      <c r="JF62" s="157">
        <v>6</v>
      </c>
      <c r="JG62" s="157">
        <v>1</v>
      </c>
      <c r="JH62" s="157">
        <v>0</v>
      </c>
      <c r="JI62" s="158">
        <f t="shared" si="39"/>
        <v>0.8571428571428571</v>
      </c>
      <c r="JJ62" s="162">
        <f t="shared" si="40"/>
        <v>0</v>
      </c>
      <c r="JL62" s="157" t="s">
        <v>77</v>
      </c>
      <c r="JM62" s="157">
        <v>7</v>
      </c>
      <c r="JN62" s="157">
        <v>6</v>
      </c>
      <c r="JO62" s="157">
        <v>1</v>
      </c>
      <c r="JP62" s="157">
        <v>0</v>
      </c>
      <c r="JQ62" s="158">
        <f t="shared" si="41"/>
        <v>0.8571428571428571</v>
      </c>
      <c r="JR62" s="162">
        <f t="shared" si="42"/>
        <v>0</v>
      </c>
      <c r="JT62" s="157" t="s">
        <v>77</v>
      </c>
      <c r="JU62" s="157">
        <v>7</v>
      </c>
      <c r="JV62" s="157">
        <v>6</v>
      </c>
      <c r="JW62" s="157">
        <v>1</v>
      </c>
      <c r="JX62" s="157">
        <v>0</v>
      </c>
      <c r="JY62" s="158">
        <f t="shared" si="43"/>
        <v>0.8571428571428571</v>
      </c>
      <c r="JZ62" s="162">
        <f t="shared" si="44"/>
        <v>0</v>
      </c>
      <c r="KB62" s="157" t="s">
        <v>77</v>
      </c>
      <c r="KC62" s="157">
        <v>7</v>
      </c>
      <c r="KD62" s="157">
        <v>6</v>
      </c>
      <c r="KE62" s="157">
        <v>1</v>
      </c>
      <c r="KF62" s="157">
        <v>0</v>
      </c>
      <c r="KG62" s="158">
        <f t="shared" si="45"/>
        <v>0.8571428571428571</v>
      </c>
      <c r="KH62" s="162">
        <f t="shared" si="46"/>
        <v>0</v>
      </c>
      <c r="KJ62" s="157" t="s">
        <v>77</v>
      </c>
      <c r="KK62" s="157">
        <v>7</v>
      </c>
      <c r="KL62" s="157">
        <v>6</v>
      </c>
      <c r="KM62" s="157">
        <v>1</v>
      </c>
      <c r="KN62" s="157">
        <v>0</v>
      </c>
      <c r="KO62" s="158">
        <f t="shared" si="47"/>
        <v>0.8571428571428571</v>
      </c>
      <c r="KP62" s="162">
        <f t="shared" si="48"/>
        <v>0</v>
      </c>
      <c r="KR62" s="157" t="s">
        <v>77</v>
      </c>
      <c r="KS62" s="157">
        <v>7</v>
      </c>
      <c r="KT62" s="157">
        <v>6</v>
      </c>
      <c r="KU62" s="157">
        <v>1</v>
      </c>
      <c r="KV62" s="157">
        <v>0</v>
      </c>
      <c r="KW62" s="158">
        <f t="shared" si="49"/>
        <v>0.8571428571428571</v>
      </c>
      <c r="KX62" s="162">
        <f t="shared" si="50"/>
        <v>0</v>
      </c>
      <c r="KZ62" s="157" t="s">
        <v>77</v>
      </c>
      <c r="LA62" s="157">
        <v>7</v>
      </c>
      <c r="LB62" s="157">
        <v>6</v>
      </c>
      <c r="LC62" s="157">
        <v>1</v>
      </c>
      <c r="LD62" s="157">
        <v>0</v>
      </c>
      <c r="LE62" s="158">
        <f t="shared" si="51"/>
        <v>0.8571428571428571</v>
      </c>
      <c r="LF62" s="162">
        <f t="shared" si="52"/>
        <v>0</v>
      </c>
      <c r="LH62" s="157" t="s">
        <v>77</v>
      </c>
      <c r="LI62" s="157">
        <v>7</v>
      </c>
      <c r="LJ62" s="157">
        <v>6</v>
      </c>
      <c r="LK62" s="157">
        <v>1</v>
      </c>
      <c r="LL62" s="157">
        <v>0</v>
      </c>
      <c r="LM62" s="158">
        <f t="shared" si="53"/>
        <v>0.8571428571428571</v>
      </c>
      <c r="LN62" s="162">
        <f t="shared" si="54"/>
        <v>0</v>
      </c>
      <c r="LP62" s="157" t="s">
        <v>77</v>
      </c>
      <c r="LQ62" s="157">
        <v>7</v>
      </c>
      <c r="LR62" s="157">
        <v>6</v>
      </c>
      <c r="LS62" s="157">
        <v>1</v>
      </c>
      <c r="LT62" s="157">
        <v>0</v>
      </c>
      <c r="LU62" s="158">
        <f t="shared" si="55"/>
        <v>0.8571428571428571</v>
      </c>
      <c r="LV62" s="162">
        <f t="shared" si="56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57"/>
        <v>0.8571428571428571</v>
      </c>
      <c r="MD62" s="162">
        <f t="shared" si="58"/>
        <v>0</v>
      </c>
      <c r="MN62" s="157" t="s">
        <v>77</v>
      </c>
      <c r="MO62" s="157">
        <v>7</v>
      </c>
      <c r="MP62" s="157">
        <v>6</v>
      </c>
      <c r="MQ62" s="157">
        <v>1</v>
      </c>
      <c r="MR62" s="157">
        <v>0</v>
      </c>
      <c r="MS62" s="158">
        <f t="shared" si="59"/>
        <v>0.8571428571428571</v>
      </c>
      <c r="MT62" s="162">
        <f t="shared" si="60"/>
        <v>0</v>
      </c>
      <c r="MV62" s="157" t="s">
        <v>77</v>
      </c>
      <c r="MW62" s="157">
        <v>7</v>
      </c>
      <c r="MX62" s="157">
        <v>6</v>
      </c>
      <c r="MY62" s="157">
        <v>1</v>
      </c>
      <c r="MZ62" s="157">
        <v>0</v>
      </c>
      <c r="NA62" s="158">
        <f t="shared" si="61"/>
        <v>0.8571428571428571</v>
      </c>
      <c r="NB62" s="162">
        <f t="shared" si="62"/>
        <v>0</v>
      </c>
      <c r="ND62" s="157" t="s">
        <v>77</v>
      </c>
      <c r="NE62" s="157">
        <v>7</v>
      </c>
      <c r="NF62" s="157">
        <v>0</v>
      </c>
      <c r="NG62" s="157">
        <v>0</v>
      </c>
      <c r="NH62" s="157">
        <v>7</v>
      </c>
      <c r="NI62" s="158">
        <v>0</v>
      </c>
      <c r="NJ62" s="162"/>
    </row>
    <row r="63" spans="1:374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f t="shared" si="66"/>
        <v>0.96875</v>
      </c>
      <c r="H63" s="2" t="s">
        <v>78</v>
      </c>
      <c r="I63" s="2">
        <v>32</v>
      </c>
      <c r="J63" s="2">
        <v>31</v>
      </c>
      <c r="K63" s="2">
        <v>1</v>
      </c>
      <c r="L63" s="2">
        <v>0</v>
      </c>
      <c r="M63" s="4">
        <f t="shared" si="63"/>
        <v>0.96875</v>
      </c>
      <c r="N63" s="108">
        <f t="shared" si="0"/>
        <v>0</v>
      </c>
      <c r="P63" s="2" t="s">
        <v>78</v>
      </c>
      <c r="Q63" s="2">
        <v>32</v>
      </c>
      <c r="R63" s="2">
        <v>31</v>
      </c>
      <c r="S63" s="2">
        <v>1</v>
      </c>
      <c r="T63" s="2">
        <v>0</v>
      </c>
      <c r="U63" s="4">
        <v>0.97</v>
      </c>
      <c r="V63" s="108">
        <f t="shared" si="1"/>
        <v>1.2499999999999734E-3</v>
      </c>
      <c r="X63" s="2" t="s">
        <v>78</v>
      </c>
      <c r="Y63" s="2">
        <v>32</v>
      </c>
      <c r="Z63" s="2">
        <v>31</v>
      </c>
      <c r="AA63" s="2">
        <v>1</v>
      </c>
      <c r="AB63" s="2">
        <v>0</v>
      </c>
      <c r="AC63" s="4">
        <v>0.97</v>
      </c>
      <c r="AD63" s="108">
        <f t="shared" si="2"/>
        <v>0</v>
      </c>
      <c r="AF63" s="2" t="s">
        <v>78</v>
      </c>
      <c r="AG63" s="2">
        <v>32</v>
      </c>
      <c r="AH63" s="2">
        <v>31</v>
      </c>
      <c r="AI63" s="2">
        <v>1</v>
      </c>
      <c r="AJ63" s="2">
        <v>0</v>
      </c>
      <c r="AK63" s="4">
        <v>0.97</v>
      </c>
      <c r="AL63" s="108">
        <f t="shared" si="3"/>
        <v>0</v>
      </c>
      <c r="AN63" s="2" t="s">
        <v>78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108">
        <f t="shared" si="4"/>
        <v>0</v>
      </c>
      <c r="AV63" s="2" t="s">
        <v>78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108">
        <f t="shared" si="5"/>
        <v>0</v>
      </c>
      <c r="BD63" s="2" t="s">
        <v>78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108">
        <f t="shared" si="6"/>
        <v>0</v>
      </c>
      <c r="BL63" s="2" t="s">
        <v>78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7"/>
        <v>0.96875</v>
      </c>
      <c r="BR63" s="108">
        <f t="shared" si="8"/>
        <v>-1.2499999999999734E-3</v>
      </c>
      <c r="BT63" s="157" t="s">
        <v>78</v>
      </c>
      <c r="BU63" s="157">
        <v>32</v>
      </c>
      <c r="BV63" s="157">
        <v>31</v>
      </c>
      <c r="BW63" s="157">
        <v>1</v>
      </c>
      <c r="BX63" s="157">
        <v>0</v>
      </c>
      <c r="BY63" s="158">
        <v>0.97</v>
      </c>
      <c r="BZ63" s="158">
        <v>0</v>
      </c>
      <c r="CA63" s="156"/>
      <c r="CB63" s="156" t="s">
        <v>78</v>
      </c>
      <c r="CC63" s="156">
        <v>32</v>
      </c>
      <c r="CD63" s="156">
        <v>31</v>
      </c>
      <c r="CE63" s="156">
        <v>1</v>
      </c>
      <c r="CF63" s="156">
        <v>0</v>
      </c>
      <c r="CG63" s="162">
        <v>0.97</v>
      </c>
      <c r="CH63" s="158">
        <v>0</v>
      </c>
      <c r="CI63" s="157"/>
      <c r="CJ63" s="156" t="s">
        <v>78</v>
      </c>
      <c r="CK63" s="156">
        <v>32</v>
      </c>
      <c r="CL63" s="156">
        <v>31</v>
      </c>
      <c r="CM63" s="156">
        <v>1</v>
      </c>
      <c r="CN63" s="156">
        <v>0</v>
      </c>
      <c r="CO63" s="162">
        <v>0.97</v>
      </c>
      <c r="CP63" s="162">
        <f t="shared" si="9"/>
        <v>0</v>
      </c>
      <c r="CQ63" s="156"/>
      <c r="CR63" s="156" t="s">
        <v>78</v>
      </c>
      <c r="CS63" s="156">
        <v>32</v>
      </c>
      <c r="CT63" s="156">
        <v>31</v>
      </c>
      <c r="CU63" s="156">
        <v>1</v>
      </c>
      <c r="CV63" s="156">
        <v>0</v>
      </c>
      <c r="CW63" s="162">
        <v>0.97</v>
      </c>
      <c r="CX63" s="158">
        <f t="shared" si="10"/>
        <v>0</v>
      </c>
      <c r="CY63" s="157"/>
      <c r="CZ63" s="156" t="s">
        <v>78</v>
      </c>
      <c r="DA63" s="156">
        <v>32</v>
      </c>
      <c r="DB63" s="156">
        <v>31</v>
      </c>
      <c r="DC63" s="156">
        <v>1</v>
      </c>
      <c r="DD63" s="156">
        <v>0</v>
      </c>
      <c r="DE63" s="162">
        <v>0.97</v>
      </c>
      <c r="DF63" s="158">
        <f t="shared" si="11"/>
        <v>0</v>
      </c>
      <c r="DG63" s="157"/>
      <c r="DH63" s="156" t="s">
        <v>78</v>
      </c>
      <c r="DI63" s="156">
        <v>32</v>
      </c>
      <c r="DJ63" s="156">
        <v>31</v>
      </c>
      <c r="DK63" s="156">
        <v>1</v>
      </c>
      <c r="DL63" s="156">
        <v>0</v>
      </c>
      <c r="DM63" s="162">
        <v>0.97</v>
      </c>
      <c r="DN63" s="158">
        <f t="shared" si="12"/>
        <v>0</v>
      </c>
      <c r="DO63" s="157"/>
      <c r="DP63" s="156" t="s">
        <v>78</v>
      </c>
      <c r="DQ63" s="156">
        <v>32</v>
      </c>
      <c r="DR63" s="156">
        <v>31</v>
      </c>
      <c r="DS63" s="156">
        <v>1</v>
      </c>
      <c r="DT63" s="156">
        <v>0</v>
      </c>
      <c r="DU63" s="162">
        <v>0.97</v>
      </c>
      <c r="DV63" s="162">
        <f t="shared" si="13"/>
        <v>0</v>
      </c>
      <c r="DW63" s="156"/>
      <c r="DX63" s="156" t="s">
        <v>78</v>
      </c>
      <c r="DY63" s="156">
        <v>32</v>
      </c>
      <c r="DZ63" s="156">
        <v>31</v>
      </c>
      <c r="EA63" s="156">
        <v>1</v>
      </c>
      <c r="EB63" s="156">
        <v>0</v>
      </c>
      <c r="EC63" s="162">
        <v>0.97</v>
      </c>
      <c r="ED63" s="162">
        <f t="shared" si="14"/>
        <v>0</v>
      </c>
      <c r="EE63" s="156"/>
      <c r="EF63" s="156" t="s">
        <v>78</v>
      </c>
      <c r="EG63" s="156">
        <v>32</v>
      </c>
      <c r="EH63" s="156">
        <v>31</v>
      </c>
      <c r="EI63" s="156">
        <v>1</v>
      </c>
      <c r="EJ63" s="156">
        <v>0</v>
      </c>
      <c r="EK63" s="162">
        <v>0.97</v>
      </c>
      <c r="EL63" s="162">
        <f t="shared" si="15"/>
        <v>0</v>
      </c>
      <c r="EM63" s="156"/>
      <c r="EN63" s="156" t="s">
        <v>78</v>
      </c>
      <c r="EO63" s="156">
        <v>32</v>
      </c>
      <c r="EP63" s="156">
        <v>31</v>
      </c>
      <c r="EQ63" s="156">
        <v>1</v>
      </c>
      <c r="ER63" s="156">
        <v>0</v>
      </c>
      <c r="ES63" s="162">
        <v>0.97</v>
      </c>
      <c r="ET63" s="162">
        <f t="shared" si="16"/>
        <v>0</v>
      </c>
      <c r="EU63" s="156"/>
      <c r="EV63" s="156"/>
      <c r="EW63" s="156"/>
      <c r="EX63" s="156"/>
      <c r="EY63" s="156"/>
      <c r="EZ63" s="156"/>
      <c r="FA63" s="156"/>
      <c r="FB63" s="156"/>
      <c r="FC63" s="162"/>
      <c r="FD63" s="156"/>
      <c r="FE63" s="156"/>
      <c r="FF63" s="156"/>
      <c r="FG63" s="156"/>
      <c r="FH63" s="156"/>
      <c r="FI63" s="156"/>
      <c r="FJ63" s="162"/>
      <c r="FK63" s="156"/>
      <c r="FL63" s="156"/>
      <c r="FM63" s="156"/>
      <c r="FN63" s="156"/>
      <c r="FO63" s="156"/>
      <c r="FP63" s="156"/>
      <c r="FQ63" s="156"/>
      <c r="FR63" s="156"/>
      <c r="FS63" s="156"/>
      <c r="FT63" s="157" t="s">
        <v>78</v>
      </c>
      <c r="FU63" s="157">
        <v>32</v>
      </c>
      <c r="FV63" s="157">
        <v>31</v>
      </c>
      <c r="FW63" s="157">
        <v>1</v>
      </c>
      <c r="FX63" s="157">
        <v>0</v>
      </c>
      <c r="FY63" s="158">
        <f t="shared" si="17"/>
        <v>0.96875</v>
      </c>
      <c r="FZ63" s="162">
        <f t="shared" si="18"/>
        <v>-1.2499999999999734E-3</v>
      </c>
      <c r="GA63" s="156"/>
      <c r="GB63" s="157" t="s">
        <v>78</v>
      </c>
      <c r="GC63" s="157">
        <v>32</v>
      </c>
      <c r="GD63" s="157">
        <v>31</v>
      </c>
      <c r="GE63" s="157">
        <v>1</v>
      </c>
      <c r="GF63" s="157">
        <v>0</v>
      </c>
      <c r="GG63" s="158">
        <f t="shared" si="19"/>
        <v>0.96875</v>
      </c>
      <c r="GH63" s="162">
        <f t="shared" si="20"/>
        <v>0</v>
      </c>
      <c r="GI63" s="156"/>
      <c r="GJ63" s="157" t="s">
        <v>78</v>
      </c>
      <c r="GK63" s="157">
        <v>32</v>
      </c>
      <c r="GL63" s="157">
        <v>31</v>
      </c>
      <c r="GM63" s="157">
        <v>1</v>
      </c>
      <c r="GN63" s="157">
        <v>0</v>
      </c>
      <c r="GO63" s="158">
        <f t="shared" si="21"/>
        <v>0.96875</v>
      </c>
      <c r="GP63" s="162">
        <f t="shared" si="22"/>
        <v>0</v>
      </c>
      <c r="GQ63" s="156"/>
      <c r="GR63" s="157" t="s">
        <v>78</v>
      </c>
      <c r="GS63" s="157">
        <v>32</v>
      </c>
      <c r="GT63" s="157">
        <v>31</v>
      </c>
      <c r="GU63" s="157">
        <v>1</v>
      </c>
      <c r="GV63" s="157">
        <v>0</v>
      </c>
      <c r="GW63" s="158">
        <f t="shared" si="23"/>
        <v>0.96875</v>
      </c>
      <c r="GX63" s="162">
        <f t="shared" si="24"/>
        <v>0</v>
      </c>
      <c r="GY63" s="156"/>
      <c r="GZ63" s="157" t="s">
        <v>78</v>
      </c>
      <c r="HA63" s="157">
        <v>32</v>
      </c>
      <c r="HB63" s="157">
        <v>31</v>
      </c>
      <c r="HC63" s="157">
        <v>1</v>
      </c>
      <c r="HD63" s="157">
        <v>0</v>
      </c>
      <c r="HE63" s="158">
        <f t="shared" si="25"/>
        <v>0.96875</v>
      </c>
      <c r="HF63" s="162">
        <f t="shared" si="26"/>
        <v>0</v>
      </c>
      <c r="HH63" s="157" t="s">
        <v>78</v>
      </c>
      <c r="HI63" s="157">
        <v>32</v>
      </c>
      <c r="HJ63" s="157">
        <v>31</v>
      </c>
      <c r="HK63" s="157">
        <v>1</v>
      </c>
      <c r="HL63" s="157">
        <v>0</v>
      </c>
      <c r="HM63" s="158">
        <f t="shared" si="27"/>
        <v>0.96875</v>
      </c>
      <c r="HN63" s="162">
        <f t="shared" si="28"/>
        <v>0</v>
      </c>
      <c r="HP63" s="157" t="s">
        <v>78</v>
      </c>
      <c r="HQ63" s="157">
        <v>32</v>
      </c>
      <c r="HR63" s="157">
        <v>31</v>
      </c>
      <c r="HS63" s="157">
        <v>1</v>
      </c>
      <c r="HT63" s="157">
        <v>0</v>
      </c>
      <c r="HU63" s="158">
        <f t="shared" si="29"/>
        <v>0.96875</v>
      </c>
      <c r="HV63" s="162">
        <f t="shared" si="30"/>
        <v>0</v>
      </c>
      <c r="HX63" s="157" t="s">
        <v>78</v>
      </c>
      <c r="HY63" s="157">
        <v>32</v>
      </c>
      <c r="HZ63" s="157">
        <v>31</v>
      </c>
      <c r="IA63" s="157">
        <v>1</v>
      </c>
      <c r="IB63" s="157">
        <v>0</v>
      </c>
      <c r="IC63" s="158">
        <f t="shared" si="31"/>
        <v>0.96875</v>
      </c>
      <c r="ID63" s="162">
        <f t="shared" si="32"/>
        <v>0</v>
      </c>
      <c r="IF63" s="157" t="s">
        <v>78</v>
      </c>
      <c r="IG63" s="157">
        <v>32</v>
      </c>
      <c r="IH63" s="157">
        <v>31</v>
      </c>
      <c r="II63" s="157">
        <v>1</v>
      </c>
      <c r="IJ63" s="157">
        <v>0</v>
      </c>
      <c r="IK63" s="158">
        <f t="shared" si="33"/>
        <v>0.96875</v>
      </c>
      <c r="IL63" s="162">
        <f t="shared" si="34"/>
        <v>0</v>
      </c>
      <c r="IN63" s="157" t="s">
        <v>78</v>
      </c>
      <c r="IO63" s="157">
        <v>32</v>
      </c>
      <c r="IP63" s="157">
        <v>31</v>
      </c>
      <c r="IQ63" s="157">
        <v>1</v>
      </c>
      <c r="IR63" s="157">
        <v>0</v>
      </c>
      <c r="IS63" s="158">
        <f t="shared" si="35"/>
        <v>0.96875</v>
      </c>
      <c r="IT63" s="162">
        <f t="shared" si="36"/>
        <v>0</v>
      </c>
      <c r="IV63" s="157" t="s">
        <v>78</v>
      </c>
      <c r="IW63" s="157">
        <v>32</v>
      </c>
      <c r="IX63" s="157">
        <v>31</v>
      </c>
      <c r="IY63" s="157">
        <v>1</v>
      </c>
      <c r="IZ63" s="157">
        <v>0</v>
      </c>
      <c r="JA63" s="158">
        <f t="shared" si="37"/>
        <v>0.96875</v>
      </c>
      <c r="JB63" s="162">
        <f t="shared" si="38"/>
        <v>0</v>
      </c>
      <c r="JD63" s="157" t="s">
        <v>78</v>
      </c>
      <c r="JE63" s="157">
        <v>32</v>
      </c>
      <c r="JF63" s="157">
        <v>31</v>
      </c>
      <c r="JG63" s="157">
        <v>1</v>
      </c>
      <c r="JH63" s="157">
        <v>0</v>
      </c>
      <c r="JI63" s="158">
        <f t="shared" si="39"/>
        <v>0.96875</v>
      </c>
      <c r="JJ63" s="162">
        <f t="shared" si="40"/>
        <v>0</v>
      </c>
      <c r="JL63" s="157" t="s">
        <v>78</v>
      </c>
      <c r="JM63" s="157">
        <v>32</v>
      </c>
      <c r="JN63" s="157">
        <v>31</v>
      </c>
      <c r="JO63" s="157">
        <v>1</v>
      </c>
      <c r="JP63" s="157">
        <v>0</v>
      </c>
      <c r="JQ63" s="158">
        <f t="shared" si="41"/>
        <v>0.96875</v>
      </c>
      <c r="JR63" s="162">
        <f t="shared" si="42"/>
        <v>0</v>
      </c>
      <c r="JT63" s="157" t="s">
        <v>78</v>
      </c>
      <c r="JU63" s="157">
        <v>32</v>
      </c>
      <c r="JV63" s="157">
        <v>31</v>
      </c>
      <c r="JW63" s="157">
        <v>1</v>
      </c>
      <c r="JX63" s="157">
        <v>0</v>
      </c>
      <c r="JY63" s="158">
        <f t="shared" si="43"/>
        <v>0.96875</v>
      </c>
      <c r="JZ63" s="162">
        <f t="shared" si="44"/>
        <v>0</v>
      </c>
      <c r="KB63" s="157" t="s">
        <v>78</v>
      </c>
      <c r="KC63" s="157">
        <v>32</v>
      </c>
      <c r="KD63" s="157">
        <v>31</v>
      </c>
      <c r="KE63" s="157">
        <v>1</v>
      </c>
      <c r="KF63" s="157">
        <v>0</v>
      </c>
      <c r="KG63" s="158">
        <f t="shared" si="45"/>
        <v>0.96875</v>
      </c>
      <c r="KH63" s="162">
        <f t="shared" si="46"/>
        <v>0</v>
      </c>
      <c r="KJ63" s="157" t="s">
        <v>78</v>
      </c>
      <c r="KK63" s="157">
        <v>32</v>
      </c>
      <c r="KL63" s="157">
        <v>31</v>
      </c>
      <c r="KM63" s="157">
        <v>1</v>
      </c>
      <c r="KN63" s="157">
        <v>0</v>
      </c>
      <c r="KO63" s="158">
        <f t="shared" si="47"/>
        <v>0.96875</v>
      </c>
      <c r="KP63" s="162">
        <f t="shared" si="48"/>
        <v>0</v>
      </c>
      <c r="KR63" s="157" t="s">
        <v>78</v>
      </c>
      <c r="KS63" s="157">
        <v>32</v>
      </c>
      <c r="KT63" s="157">
        <v>31</v>
      </c>
      <c r="KU63" s="157">
        <v>1</v>
      </c>
      <c r="KV63" s="157">
        <v>0</v>
      </c>
      <c r="KW63" s="158">
        <f t="shared" si="49"/>
        <v>0.96875</v>
      </c>
      <c r="KX63" s="162">
        <f t="shared" si="50"/>
        <v>0</v>
      </c>
      <c r="KZ63" s="157" t="s">
        <v>78</v>
      </c>
      <c r="LA63" s="157">
        <v>32</v>
      </c>
      <c r="LB63" s="157">
        <v>31</v>
      </c>
      <c r="LC63" s="157">
        <v>1</v>
      </c>
      <c r="LD63" s="157">
        <v>0</v>
      </c>
      <c r="LE63" s="158">
        <f t="shared" si="51"/>
        <v>0.96875</v>
      </c>
      <c r="LF63" s="162">
        <f t="shared" si="52"/>
        <v>0</v>
      </c>
      <c r="LH63" s="157" t="s">
        <v>78</v>
      </c>
      <c r="LI63" s="157">
        <v>32</v>
      </c>
      <c r="LJ63" s="157">
        <v>31</v>
      </c>
      <c r="LK63" s="157">
        <v>1</v>
      </c>
      <c r="LL63" s="157">
        <v>0</v>
      </c>
      <c r="LM63" s="158">
        <f t="shared" si="53"/>
        <v>0.96875</v>
      </c>
      <c r="LN63" s="162">
        <f t="shared" si="54"/>
        <v>0</v>
      </c>
      <c r="LP63" s="157" t="s">
        <v>78</v>
      </c>
      <c r="LQ63" s="157">
        <v>32</v>
      </c>
      <c r="LR63" s="157">
        <v>31</v>
      </c>
      <c r="LS63" s="157">
        <v>1</v>
      </c>
      <c r="LT63" s="157">
        <v>0</v>
      </c>
      <c r="LU63" s="158">
        <f t="shared" si="55"/>
        <v>0.96875</v>
      </c>
      <c r="LV63" s="162">
        <f t="shared" si="56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57"/>
        <v>0.96875</v>
      </c>
      <c r="MD63" s="162">
        <f t="shared" si="58"/>
        <v>0</v>
      </c>
      <c r="MN63" s="157" t="s">
        <v>78</v>
      </c>
      <c r="MO63" s="157">
        <v>32</v>
      </c>
      <c r="MP63" s="157">
        <v>31</v>
      </c>
      <c r="MQ63" s="157">
        <v>1</v>
      </c>
      <c r="MR63" s="157">
        <v>0</v>
      </c>
      <c r="MS63" s="158">
        <f t="shared" si="59"/>
        <v>0.96875</v>
      </c>
      <c r="MT63" s="162">
        <f t="shared" si="60"/>
        <v>0</v>
      </c>
      <c r="MV63" s="157" t="s">
        <v>78</v>
      </c>
      <c r="MW63" s="157">
        <v>32</v>
      </c>
      <c r="MX63" s="157">
        <v>31</v>
      </c>
      <c r="MY63" s="157">
        <v>1</v>
      </c>
      <c r="MZ63" s="157">
        <v>0</v>
      </c>
      <c r="NA63" s="158">
        <f t="shared" si="61"/>
        <v>0.96875</v>
      </c>
      <c r="NB63" s="162">
        <f t="shared" si="62"/>
        <v>0</v>
      </c>
      <c r="ND63" s="157" t="s">
        <v>78</v>
      </c>
      <c r="NE63" s="157">
        <v>32</v>
      </c>
      <c r="NF63" s="157">
        <v>0</v>
      </c>
      <c r="NG63" s="157">
        <v>0</v>
      </c>
      <c r="NH63" s="157">
        <v>32</v>
      </c>
      <c r="NI63" s="158">
        <v>0</v>
      </c>
      <c r="NJ63" s="162"/>
    </row>
    <row r="64" spans="1:374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f t="shared" si="66"/>
        <v>0.2</v>
      </c>
      <c r="H64" s="2" t="s">
        <v>79</v>
      </c>
      <c r="I64" s="2">
        <v>160</v>
      </c>
      <c r="J64" s="2">
        <v>32</v>
      </c>
      <c r="K64" s="2">
        <v>49</v>
      </c>
      <c r="L64" s="2">
        <v>79</v>
      </c>
      <c r="M64" s="4">
        <f t="shared" si="63"/>
        <v>0.2</v>
      </c>
      <c r="N64" s="108">
        <f t="shared" si="0"/>
        <v>0</v>
      </c>
      <c r="P64" s="2" t="s">
        <v>79</v>
      </c>
      <c r="Q64" s="2">
        <v>160</v>
      </c>
      <c r="R64" s="2">
        <v>32</v>
      </c>
      <c r="S64" s="2">
        <v>47</v>
      </c>
      <c r="T64" s="2">
        <v>81</v>
      </c>
      <c r="U64" s="4">
        <v>0.2</v>
      </c>
      <c r="V64" s="108">
        <f t="shared" si="1"/>
        <v>0</v>
      </c>
      <c r="X64" s="2" t="s">
        <v>79</v>
      </c>
      <c r="Y64" s="2">
        <v>160</v>
      </c>
      <c r="Z64" s="2">
        <v>32</v>
      </c>
      <c r="AA64" s="2">
        <v>49</v>
      </c>
      <c r="AB64" s="2">
        <v>79</v>
      </c>
      <c r="AC64" s="4">
        <v>0.2</v>
      </c>
      <c r="AD64" s="108">
        <f t="shared" si="2"/>
        <v>0</v>
      </c>
      <c r="AF64" s="2" t="s">
        <v>79</v>
      </c>
      <c r="AG64" s="2">
        <v>160</v>
      </c>
      <c r="AH64" s="2">
        <v>32</v>
      </c>
      <c r="AI64" s="2">
        <v>47</v>
      </c>
      <c r="AJ64" s="2">
        <v>81</v>
      </c>
      <c r="AK64" s="4">
        <v>0.2</v>
      </c>
      <c r="AL64" s="108">
        <f t="shared" si="3"/>
        <v>0</v>
      </c>
      <c r="AN64" s="2" t="s">
        <v>79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108">
        <f t="shared" si="4"/>
        <v>0</v>
      </c>
      <c r="AV64" s="2" t="s">
        <v>79</v>
      </c>
      <c r="AW64" s="2">
        <v>160</v>
      </c>
      <c r="AX64" s="2">
        <v>32</v>
      </c>
      <c r="AY64" s="2">
        <v>48</v>
      </c>
      <c r="AZ64" s="2">
        <v>80</v>
      </c>
      <c r="BA64" s="4">
        <v>0.2</v>
      </c>
      <c r="BB64" s="108">
        <f t="shared" si="5"/>
        <v>0</v>
      </c>
      <c r="BD64" s="2" t="s">
        <v>79</v>
      </c>
      <c r="BE64" s="2">
        <v>160</v>
      </c>
      <c r="BF64" s="2">
        <v>32</v>
      </c>
      <c r="BG64" s="2">
        <v>49</v>
      </c>
      <c r="BH64" s="2">
        <v>79</v>
      </c>
      <c r="BI64" s="4">
        <v>0.2</v>
      </c>
      <c r="BJ64" s="108">
        <f t="shared" si="6"/>
        <v>0</v>
      </c>
      <c r="BL64" s="2" t="s">
        <v>79</v>
      </c>
      <c r="BM64" s="2">
        <v>160</v>
      </c>
      <c r="BN64" s="2">
        <v>32</v>
      </c>
      <c r="BO64" s="2">
        <v>49</v>
      </c>
      <c r="BP64" s="2">
        <v>79</v>
      </c>
      <c r="BQ64" s="4">
        <f t="shared" si="7"/>
        <v>0.2</v>
      </c>
      <c r="BR64" s="108">
        <f t="shared" si="8"/>
        <v>0</v>
      </c>
      <c r="BT64" s="157" t="s">
        <v>79</v>
      </c>
      <c r="BU64" s="157">
        <v>160</v>
      </c>
      <c r="BV64" s="157">
        <v>32</v>
      </c>
      <c r="BW64" s="157">
        <v>47</v>
      </c>
      <c r="BX64" s="157">
        <v>81</v>
      </c>
      <c r="BY64" s="158">
        <v>0.2</v>
      </c>
      <c r="BZ64" s="158">
        <v>0</v>
      </c>
      <c r="CA64" s="156"/>
      <c r="CB64" s="156" t="s">
        <v>79</v>
      </c>
      <c r="CC64" s="156">
        <v>160</v>
      </c>
      <c r="CD64" s="156">
        <v>32</v>
      </c>
      <c r="CE64" s="156">
        <v>47</v>
      </c>
      <c r="CF64" s="156">
        <v>81</v>
      </c>
      <c r="CG64" s="162">
        <v>0.2</v>
      </c>
      <c r="CH64" s="158">
        <v>0</v>
      </c>
      <c r="CI64" s="157"/>
      <c r="CJ64" s="156" t="s">
        <v>79</v>
      </c>
      <c r="CK64" s="156">
        <v>160</v>
      </c>
      <c r="CL64" s="156">
        <v>32</v>
      </c>
      <c r="CM64" s="156">
        <v>48</v>
      </c>
      <c r="CN64" s="156">
        <v>80</v>
      </c>
      <c r="CO64" s="162">
        <v>0.2</v>
      </c>
      <c r="CP64" s="162">
        <f t="shared" si="9"/>
        <v>0</v>
      </c>
      <c r="CQ64" s="156"/>
      <c r="CR64" s="156" t="s">
        <v>266</v>
      </c>
      <c r="CS64" s="156">
        <v>160</v>
      </c>
      <c r="CT64" s="156">
        <v>32</v>
      </c>
      <c r="CU64" s="156">
        <v>49</v>
      </c>
      <c r="CV64" s="156">
        <v>79</v>
      </c>
      <c r="CW64" s="162">
        <v>0.2</v>
      </c>
      <c r="CX64" s="158">
        <f t="shared" si="10"/>
        <v>0</v>
      </c>
      <c r="CY64" s="157"/>
      <c r="CZ64" s="156" t="s">
        <v>266</v>
      </c>
      <c r="DA64" s="156">
        <v>160</v>
      </c>
      <c r="DB64" s="156">
        <v>32</v>
      </c>
      <c r="DC64" s="156">
        <v>47</v>
      </c>
      <c r="DD64" s="156">
        <v>81</v>
      </c>
      <c r="DE64" s="162">
        <v>0.2</v>
      </c>
      <c r="DF64" s="158">
        <f t="shared" si="11"/>
        <v>0</v>
      </c>
      <c r="DG64" s="157"/>
      <c r="DH64" s="156" t="s">
        <v>266</v>
      </c>
      <c r="DI64" s="156">
        <v>160</v>
      </c>
      <c r="DJ64" s="156">
        <v>32</v>
      </c>
      <c r="DK64" s="156">
        <v>47</v>
      </c>
      <c r="DL64" s="156">
        <v>81</v>
      </c>
      <c r="DM64" s="162">
        <v>0.2</v>
      </c>
      <c r="DN64" s="158">
        <f t="shared" si="12"/>
        <v>0</v>
      </c>
      <c r="DO64" s="157"/>
      <c r="DP64" s="156" t="s">
        <v>266</v>
      </c>
      <c r="DQ64" s="156">
        <v>160</v>
      </c>
      <c r="DR64" s="156">
        <v>32</v>
      </c>
      <c r="DS64" s="156">
        <v>47</v>
      </c>
      <c r="DT64" s="156">
        <v>81</v>
      </c>
      <c r="DU64" s="162">
        <v>0.2</v>
      </c>
      <c r="DV64" s="162">
        <f t="shared" si="13"/>
        <v>0</v>
      </c>
      <c r="DW64" s="156"/>
      <c r="DX64" s="156" t="s">
        <v>266</v>
      </c>
      <c r="DY64" s="156">
        <v>160</v>
      </c>
      <c r="DZ64" s="156">
        <v>32</v>
      </c>
      <c r="EA64" s="156">
        <v>47</v>
      </c>
      <c r="EB64" s="156">
        <v>81</v>
      </c>
      <c r="EC64" s="162">
        <v>0.2</v>
      </c>
      <c r="ED64" s="162">
        <f t="shared" si="14"/>
        <v>0</v>
      </c>
      <c r="EE64" s="156"/>
      <c r="EF64" s="156" t="s">
        <v>266</v>
      </c>
      <c r="EG64" s="156">
        <v>160</v>
      </c>
      <c r="EH64" s="156">
        <v>32</v>
      </c>
      <c r="EI64" s="156">
        <v>49</v>
      </c>
      <c r="EJ64" s="156">
        <v>79</v>
      </c>
      <c r="EK64" s="162">
        <v>0.2</v>
      </c>
      <c r="EL64" s="162">
        <f t="shared" si="15"/>
        <v>0</v>
      </c>
      <c r="EM64" s="156"/>
      <c r="EN64" s="156" t="s">
        <v>266</v>
      </c>
      <c r="EO64" s="156">
        <v>160</v>
      </c>
      <c r="EP64" s="156">
        <v>32</v>
      </c>
      <c r="EQ64" s="156">
        <v>47</v>
      </c>
      <c r="ER64" s="156">
        <v>81</v>
      </c>
      <c r="ES64" s="162">
        <v>0.2</v>
      </c>
      <c r="ET64" s="162">
        <f t="shared" si="16"/>
        <v>0</v>
      </c>
      <c r="EU64" s="156"/>
      <c r="EV64" s="156"/>
      <c r="EW64" s="156"/>
      <c r="EX64" s="156"/>
      <c r="EY64" s="156"/>
      <c r="EZ64" s="156"/>
      <c r="FA64" s="156"/>
      <c r="FB64" s="156"/>
      <c r="FC64" s="162"/>
      <c r="FD64" s="156"/>
      <c r="FE64" s="156"/>
      <c r="FF64" s="156"/>
      <c r="FG64" s="156"/>
      <c r="FH64" s="156"/>
      <c r="FI64" s="156"/>
      <c r="FJ64" s="162"/>
      <c r="FK64" s="156"/>
      <c r="FL64" s="156"/>
      <c r="FM64" s="156"/>
      <c r="FN64" s="156"/>
      <c r="FO64" s="156"/>
      <c r="FP64" s="156"/>
      <c r="FQ64" s="156"/>
      <c r="FR64" s="156"/>
      <c r="FS64" s="156"/>
      <c r="FT64" s="157" t="s">
        <v>266</v>
      </c>
      <c r="FU64" s="157">
        <v>160</v>
      </c>
      <c r="FV64" s="157">
        <v>32</v>
      </c>
      <c r="FW64" s="157">
        <v>49</v>
      </c>
      <c r="FX64" s="157">
        <v>79</v>
      </c>
      <c r="FY64" s="158">
        <f t="shared" si="17"/>
        <v>0.2</v>
      </c>
      <c r="FZ64" s="162">
        <f t="shared" si="18"/>
        <v>0</v>
      </c>
      <c r="GA64" s="156"/>
      <c r="GB64" s="157" t="s">
        <v>266</v>
      </c>
      <c r="GC64" s="157">
        <v>160</v>
      </c>
      <c r="GD64" s="157">
        <v>32</v>
      </c>
      <c r="GE64" s="157">
        <v>49</v>
      </c>
      <c r="GF64" s="157">
        <v>79</v>
      </c>
      <c r="GG64" s="158">
        <f t="shared" si="19"/>
        <v>0.2</v>
      </c>
      <c r="GH64" s="162">
        <f t="shared" si="20"/>
        <v>0</v>
      </c>
      <c r="GI64" s="156"/>
      <c r="GJ64" s="157" t="s">
        <v>266</v>
      </c>
      <c r="GK64" s="157">
        <v>160</v>
      </c>
      <c r="GL64" s="157">
        <v>32</v>
      </c>
      <c r="GM64" s="157">
        <v>49</v>
      </c>
      <c r="GN64" s="157">
        <v>79</v>
      </c>
      <c r="GO64" s="158">
        <f t="shared" si="21"/>
        <v>0.2</v>
      </c>
      <c r="GP64" s="162">
        <f t="shared" si="22"/>
        <v>0</v>
      </c>
      <c r="GQ64" s="156"/>
      <c r="GR64" s="157" t="s">
        <v>266</v>
      </c>
      <c r="GS64" s="157">
        <v>160</v>
      </c>
      <c r="GT64" s="157">
        <v>32</v>
      </c>
      <c r="GU64" s="157">
        <v>47</v>
      </c>
      <c r="GV64" s="157">
        <v>81</v>
      </c>
      <c r="GW64" s="158">
        <f t="shared" si="23"/>
        <v>0.2</v>
      </c>
      <c r="GX64" s="162">
        <f t="shared" si="24"/>
        <v>0</v>
      </c>
      <c r="GY64" s="156"/>
      <c r="GZ64" s="157" t="s">
        <v>266</v>
      </c>
      <c r="HA64" s="157">
        <v>160</v>
      </c>
      <c r="HB64" s="157">
        <v>32</v>
      </c>
      <c r="HC64" s="157">
        <v>47</v>
      </c>
      <c r="HD64" s="157">
        <v>81</v>
      </c>
      <c r="HE64" s="158">
        <f t="shared" si="25"/>
        <v>0.2</v>
      </c>
      <c r="HF64" s="162">
        <f t="shared" si="26"/>
        <v>0</v>
      </c>
      <c r="HH64" s="157" t="s">
        <v>266</v>
      </c>
      <c r="HI64" s="157">
        <v>160</v>
      </c>
      <c r="HJ64" s="157">
        <v>32</v>
      </c>
      <c r="HK64" s="157">
        <v>47</v>
      </c>
      <c r="HL64" s="157">
        <v>81</v>
      </c>
      <c r="HM64" s="158">
        <f t="shared" si="27"/>
        <v>0.2</v>
      </c>
      <c r="HN64" s="162">
        <f t="shared" si="28"/>
        <v>0</v>
      </c>
      <c r="HP64" s="157" t="s">
        <v>266</v>
      </c>
      <c r="HQ64" s="157">
        <v>160</v>
      </c>
      <c r="HR64" s="157">
        <v>32</v>
      </c>
      <c r="HS64" s="157">
        <v>47</v>
      </c>
      <c r="HT64" s="157">
        <v>81</v>
      </c>
      <c r="HU64" s="158">
        <f t="shared" si="29"/>
        <v>0.2</v>
      </c>
      <c r="HV64" s="162">
        <f t="shared" si="30"/>
        <v>0</v>
      </c>
      <c r="HX64" s="157" t="s">
        <v>266</v>
      </c>
      <c r="HY64" s="157">
        <v>160</v>
      </c>
      <c r="HZ64" s="157">
        <v>32</v>
      </c>
      <c r="IA64" s="157">
        <v>47</v>
      </c>
      <c r="IB64" s="157">
        <v>81</v>
      </c>
      <c r="IC64" s="158">
        <f t="shared" si="31"/>
        <v>0.2</v>
      </c>
      <c r="ID64" s="162">
        <f t="shared" si="32"/>
        <v>0</v>
      </c>
      <c r="IF64" s="157" t="s">
        <v>266</v>
      </c>
      <c r="IG64" s="157">
        <v>160</v>
      </c>
      <c r="IH64" s="157">
        <v>32</v>
      </c>
      <c r="II64" s="157">
        <v>47</v>
      </c>
      <c r="IJ64" s="157">
        <v>81</v>
      </c>
      <c r="IK64" s="158">
        <f t="shared" si="33"/>
        <v>0.2</v>
      </c>
      <c r="IL64" s="162">
        <f t="shared" si="34"/>
        <v>0</v>
      </c>
      <c r="IN64" s="157" t="s">
        <v>266</v>
      </c>
      <c r="IO64" s="157">
        <v>160</v>
      </c>
      <c r="IP64" s="157">
        <v>32</v>
      </c>
      <c r="IQ64" s="157">
        <v>47</v>
      </c>
      <c r="IR64" s="157">
        <v>81</v>
      </c>
      <c r="IS64" s="158">
        <f t="shared" si="35"/>
        <v>0.2</v>
      </c>
      <c r="IT64" s="162">
        <f t="shared" si="36"/>
        <v>0</v>
      </c>
      <c r="IV64" s="157" t="s">
        <v>266</v>
      </c>
      <c r="IW64" s="157">
        <v>160</v>
      </c>
      <c r="IX64" s="157">
        <v>32</v>
      </c>
      <c r="IY64" s="157">
        <v>47</v>
      </c>
      <c r="IZ64" s="157">
        <v>81</v>
      </c>
      <c r="JA64" s="158">
        <f t="shared" si="37"/>
        <v>0.2</v>
      </c>
      <c r="JB64" s="162">
        <f t="shared" si="38"/>
        <v>0</v>
      </c>
      <c r="JD64" s="157" t="s">
        <v>266</v>
      </c>
      <c r="JE64" s="157">
        <v>160</v>
      </c>
      <c r="JF64" s="157">
        <v>32</v>
      </c>
      <c r="JG64" s="157">
        <v>47</v>
      </c>
      <c r="JH64" s="157">
        <v>81</v>
      </c>
      <c r="JI64" s="158">
        <f t="shared" si="39"/>
        <v>0.2</v>
      </c>
      <c r="JJ64" s="162">
        <f t="shared" si="40"/>
        <v>0</v>
      </c>
      <c r="JL64" s="157" t="s">
        <v>266</v>
      </c>
      <c r="JM64" s="157">
        <v>160</v>
      </c>
      <c r="JN64" s="157">
        <v>32</v>
      </c>
      <c r="JO64" s="157">
        <v>47</v>
      </c>
      <c r="JP64" s="157">
        <v>81</v>
      </c>
      <c r="JQ64" s="158">
        <f t="shared" si="41"/>
        <v>0.2</v>
      </c>
      <c r="JR64" s="162">
        <f t="shared" si="42"/>
        <v>0</v>
      </c>
      <c r="JT64" s="157" t="s">
        <v>266</v>
      </c>
      <c r="JU64" s="157">
        <v>160</v>
      </c>
      <c r="JV64" s="157">
        <v>32</v>
      </c>
      <c r="JW64" s="157">
        <v>47</v>
      </c>
      <c r="JX64" s="157">
        <v>81</v>
      </c>
      <c r="JY64" s="158">
        <f t="shared" si="43"/>
        <v>0.2</v>
      </c>
      <c r="JZ64" s="162">
        <f t="shared" si="44"/>
        <v>0</v>
      </c>
      <c r="KB64" s="157" t="s">
        <v>266</v>
      </c>
      <c r="KC64" s="157">
        <v>160</v>
      </c>
      <c r="KD64" s="157">
        <v>32</v>
      </c>
      <c r="KE64" s="157">
        <v>49</v>
      </c>
      <c r="KF64" s="157">
        <v>79</v>
      </c>
      <c r="KG64" s="158">
        <f t="shared" si="45"/>
        <v>0.2</v>
      </c>
      <c r="KH64" s="162">
        <f t="shared" si="46"/>
        <v>0</v>
      </c>
      <c r="KJ64" s="157" t="s">
        <v>266</v>
      </c>
      <c r="KK64" s="157">
        <v>160</v>
      </c>
      <c r="KL64" s="157">
        <v>32</v>
      </c>
      <c r="KM64" s="157">
        <v>47</v>
      </c>
      <c r="KN64" s="157">
        <v>81</v>
      </c>
      <c r="KO64" s="158">
        <f t="shared" si="47"/>
        <v>0.2</v>
      </c>
      <c r="KP64" s="162">
        <f t="shared" si="48"/>
        <v>0</v>
      </c>
      <c r="KR64" s="157" t="s">
        <v>266</v>
      </c>
      <c r="KS64" s="157">
        <v>160</v>
      </c>
      <c r="KT64" s="157">
        <v>32</v>
      </c>
      <c r="KU64" s="157">
        <v>47</v>
      </c>
      <c r="KV64" s="157">
        <v>81</v>
      </c>
      <c r="KW64" s="158">
        <f t="shared" si="49"/>
        <v>0.2</v>
      </c>
      <c r="KX64" s="162">
        <f t="shared" si="50"/>
        <v>0</v>
      </c>
      <c r="KZ64" s="157" t="s">
        <v>266</v>
      </c>
      <c r="LA64" s="157">
        <v>160</v>
      </c>
      <c r="LB64" s="157">
        <v>32</v>
      </c>
      <c r="LC64" s="157">
        <v>47</v>
      </c>
      <c r="LD64" s="157">
        <v>81</v>
      </c>
      <c r="LE64" s="158">
        <f t="shared" si="51"/>
        <v>0.2</v>
      </c>
      <c r="LF64" s="162">
        <f t="shared" si="52"/>
        <v>0</v>
      </c>
      <c r="LH64" s="157" t="s">
        <v>266</v>
      </c>
      <c r="LI64" s="157">
        <v>160</v>
      </c>
      <c r="LJ64" s="157">
        <v>32</v>
      </c>
      <c r="LK64" s="157">
        <v>48</v>
      </c>
      <c r="LL64" s="157">
        <v>80</v>
      </c>
      <c r="LM64" s="158">
        <f t="shared" si="53"/>
        <v>0.2</v>
      </c>
      <c r="LN64" s="162">
        <f t="shared" si="54"/>
        <v>0</v>
      </c>
      <c r="LP64" s="157" t="s">
        <v>266</v>
      </c>
      <c r="LQ64" s="157">
        <v>160</v>
      </c>
      <c r="LR64" s="157">
        <v>32</v>
      </c>
      <c r="LS64" s="157">
        <v>47</v>
      </c>
      <c r="LT64" s="157">
        <v>81</v>
      </c>
      <c r="LU64" s="158">
        <f t="shared" si="55"/>
        <v>0.2</v>
      </c>
      <c r="LV64" s="162">
        <f t="shared" si="56"/>
        <v>0</v>
      </c>
      <c r="LX64" s="157" t="s">
        <v>266</v>
      </c>
      <c r="LY64" s="157">
        <v>160</v>
      </c>
      <c r="LZ64" s="157">
        <v>32</v>
      </c>
      <c r="MA64" s="157">
        <v>48</v>
      </c>
      <c r="MB64" s="157">
        <v>80</v>
      </c>
      <c r="MC64" s="158">
        <f t="shared" si="57"/>
        <v>0.2</v>
      </c>
      <c r="MD64" s="162">
        <f t="shared" si="58"/>
        <v>0</v>
      </c>
      <c r="MN64" s="157" t="s">
        <v>266</v>
      </c>
      <c r="MO64" s="157">
        <v>160</v>
      </c>
      <c r="MP64" s="157">
        <v>32</v>
      </c>
      <c r="MQ64" s="157">
        <v>47</v>
      </c>
      <c r="MR64" s="157">
        <v>81</v>
      </c>
      <c r="MS64" s="158">
        <f t="shared" si="59"/>
        <v>0.2</v>
      </c>
      <c r="MT64" s="162">
        <f t="shared" si="60"/>
        <v>0</v>
      </c>
      <c r="MV64" s="157" t="s">
        <v>266</v>
      </c>
      <c r="MW64" s="157">
        <v>160</v>
      </c>
      <c r="MX64" s="157">
        <v>32</v>
      </c>
      <c r="MY64" s="157">
        <v>47</v>
      </c>
      <c r="MZ64" s="157">
        <v>81</v>
      </c>
      <c r="NA64" s="158">
        <f t="shared" si="61"/>
        <v>0.2</v>
      </c>
      <c r="NB64" s="162">
        <f t="shared" si="62"/>
        <v>0</v>
      </c>
      <c r="ND64" s="157" t="s">
        <v>266</v>
      </c>
      <c r="NE64" s="157">
        <v>160</v>
      </c>
      <c r="NF64" s="157">
        <v>0</v>
      </c>
      <c r="NG64" s="157">
        <v>0</v>
      </c>
      <c r="NH64" s="157">
        <v>160</v>
      </c>
      <c r="NI64" s="158">
        <v>0</v>
      </c>
      <c r="NJ64" s="162"/>
    </row>
    <row r="65" spans="1:374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f t="shared" si="66"/>
        <v>1</v>
      </c>
      <c r="H65" s="2" t="s">
        <v>106</v>
      </c>
      <c r="I65" s="2">
        <v>52</v>
      </c>
      <c r="J65" s="2">
        <v>52</v>
      </c>
      <c r="K65" s="2">
        <v>0</v>
      </c>
      <c r="L65" s="2">
        <v>0</v>
      </c>
      <c r="M65" s="4">
        <f t="shared" si="63"/>
        <v>1</v>
      </c>
      <c r="N65" s="108">
        <f t="shared" si="0"/>
        <v>0</v>
      </c>
      <c r="P65" s="2" t="s">
        <v>106</v>
      </c>
      <c r="Q65" s="2">
        <v>52</v>
      </c>
      <c r="R65" s="2">
        <v>52</v>
      </c>
      <c r="S65" s="2">
        <v>0</v>
      </c>
      <c r="T65" s="2">
        <v>0</v>
      </c>
      <c r="U65" s="4">
        <v>1</v>
      </c>
      <c r="V65" s="108">
        <f t="shared" si="1"/>
        <v>0</v>
      </c>
      <c r="X65" s="2" t="s">
        <v>106</v>
      </c>
      <c r="Y65" s="2">
        <v>52</v>
      </c>
      <c r="Z65" s="2">
        <v>52</v>
      </c>
      <c r="AA65" s="2">
        <v>0</v>
      </c>
      <c r="AB65" s="2">
        <v>0</v>
      </c>
      <c r="AC65" s="4">
        <v>1</v>
      </c>
      <c r="AD65" s="108">
        <f t="shared" si="2"/>
        <v>0</v>
      </c>
      <c r="AF65" s="2" t="s">
        <v>106</v>
      </c>
      <c r="AG65" s="2">
        <v>52</v>
      </c>
      <c r="AH65" s="2">
        <v>52</v>
      </c>
      <c r="AI65" s="2">
        <v>0</v>
      </c>
      <c r="AJ65" s="2">
        <v>0</v>
      </c>
      <c r="AK65" s="4">
        <v>1</v>
      </c>
      <c r="AL65" s="108">
        <f t="shared" si="3"/>
        <v>0</v>
      </c>
      <c r="AN65" s="2" t="s">
        <v>106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108">
        <f t="shared" si="4"/>
        <v>0</v>
      </c>
      <c r="AV65" s="2" t="s">
        <v>106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108">
        <f t="shared" si="5"/>
        <v>0</v>
      </c>
      <c r="BD65" s="2" t="s">
        <v>106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108">
        <f t="shared" si="6"/>
        <v>0</v>
      </c>
      <c r="BL65" s="2" t="s">
        <v>106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7"/>
        <v>1</v>
      </c>
      <c r="BR65" s="108">
        <f t="shared" si="8"/>
        <v>0</v>
      </c>
      <c r="BT65" s="157" t="s">
        <v>106</v>
      </c>
      <c r="BU65" s="157">
        <v>52</v>
      </c>
      <c r="BV65" s="157">
        <v>52</v>
      </c>
      <c r="BW65" s="157">
        <v>0</v>
      </c>
      <c r="BX65" s="157">
        <v>0</v>
      </c>
      <c r="BY65" s="158">
        <v>1</v>
      </c>
      <c r="BZ65" s="158">
        <v>0</v>
      </c>
      <c r="CA65" s="156"/>
      <c r="CB65" s="156" t="s">
        <v>106</v>
      </c>
      <c r="CC65" s="156">
        <v>52</v>
      </c>
      <c r="CD65" s="156">
        <v>52</v>
      </c>
      <c r="CE65" s="156">
        <v>0</v>
      </c>
      <c r="CF65" s="156">
        <v>0</v>
      </c>
      <c r="CG65" s="162">
        <v>1</v>
      </c>
      <c r="CH65" s="158">
        <v>0</v>
      </c>
      <c r="CI65" s="157"/>
      <c r="CJ65" s="156" t="s">
        <v>106</v>
      </c>
      <c r="CK65" s="156">
        <v>52</v>
      </c>
      <c r="CL65" s="156">
        <v>52</v>
      </c>
      <c r="CM65" s="156">
        <v>0</v>
      </c>
      <c r="CN65" s="156">
        <v>0</v>
      </c>
      <c r="CO65" s="162">
        <v>1</v>
      </c>
      <c r="CP65" s="162">
        <f t="shared" si="9"/>
        <v>0</v>
      </c>
      <c r="CQ65" s="156"/>
      <c r="CR65" s="156" t="s">
        <v>106</v>
      </c>
      <c r="CS65" s="156">
        <v>52</v>
      </c>
      <c r="CT65" s="156">
        <v>52</v>
      </c>
      <c r="CU65" s="156">
        <v>0</v>
      </c>
      <c r="CV65" s="156">
        <v>0</v>
      </c>
      <c r="CW65" s="162">
        <v>1</v>
      </c>
      <c r="CX65" s="158">
        <f t="shared" si="10"/>
        <v>0</v>
      </c>
      <c r="CY65" s="157"/>
      <c r="CZ65" s="156" t="s">
        <v>106</v>
      </c>
      <c r="DA65" s="156">
        <v>52</v>
      </c>
      <c r="DB65" s="156">
        <v>52</v>
      </c>
      <c r="DC65" s="156">
        <v>0</v>
      </c>
      <c r="DD65" s="156">
        <v>0</v>
      </c>
      <c r="DE65" s="162">
        <v>1</v>
      </c>
      <c r="DF65" s="158">
        <f t="shared" si="11"/>
        <v>0</v>
      </c>
      <c r="DG65" s="157"/>
      <c r="DH65" s="156" t="s">
        <v>106</v>
      </c>
      <c r="DI65" s="156">
        <v>52</v>
      </c>
      <c r="DJ65" s="156">
        <v>48</v>
      </c>
      <c r="DK65" s="156">
        <v>0</v>
      </c>
      <c r="DL65" s="156">
        <v>4</v>
      </c>
      <c r="DM65" s="162">
        <v>0.92</v>
      </c>
      <c r="DN65" s="158">
        <f t="shared" si="12"/>
        <v>-7.999999999999996E-2</v>
      </c>
      <c r="DO65" s="157" t="s">
        <v>119</v>
      </c>
      <c r="DP65" s="156" t="s">
        <v>106</v>
      </c>
      <c r="DQ65" s="156">
        <v>52</v>
      </c>
      <c r="DR65" s="156">
        <v>52</v>
      </c>
      <c r="DS65" s="156">
        <v>0</v>
      </c>
      <c r="DT65" s="156">
        <v>0</v>
      </c>
      <c r="DU65" s="162">
        <v>1</v>
      </c>
      <c r="DV65" s="162">
        <f t="shared" si="13"/>
        <v>7.999999999999996E-2</v>
      </c>
      <c r="DW65" s="156"/>
      <c r="DX65" s="156" t="s">
        <v>106</v>
      </c>
      <c r="DY65" s="156">
        <v>52</v>
      </c>
      <c r="DZ65" s="156">
        <v>52</v>
      </c>
      <c r="EA65" s="156">
        <v>0</v>
      </c>
      <c r="EB65" s="156">
        <v>0</v>
      </c>
      <c r="EC65" s="162">
        <v>1</v>
      </c>
      <c r="ED65" s="162">
        <f t="shared" si="14"/>
        <v>0</v>
      </c>
      <c r="EE65" s="156"/>
      <c r="EF65" s="156" t="s">
        <v>106</v>
      </c>
      <c r="EG65" s="156">
        <v>52</v>
      </c>
      <c r="EH65" s="156">
        <v>52</v>
      </c>
      <c r="EI65" s="156">
        <v>0</v>
      </c>
      <c r="EJ65" s="156">
        <v>0</v>
      </c>
      <c r="EK65" s="162">
        <v>1</v>
      </c>
      <c r="EL65" s="162">
        <f t="shared" si="15"/>
        <v>0</v>
      </c>
      <c r="EM65" s="156"/>
      <c r="EN65" s="156" t="s">
        <v>106</v>
      </c>
      <c r="EO65" s="156">
        <v>52</v>
      </c>
      <c r="EP65" s="156">
        <v>52</v>
      </c>
      <c r="EQ65" s="156">
        <v>0</v>
      </c>
      <c r="ER65" s="156">
        <v>0</v>
      </c>
      <c r="ES65" s="162">
        <v>1</v>
      </c>
      <c r="ET65" s="162">
        <f t="shared" si="16"/>
        <v>0</v>
      </c>
      <c r="EU65" s="156"/>
      <c r="EV65" s="156"/>
      <c r="EW65" s="156"/>
      <c r="EX65" s="156"/>
      <c r="EY65" s="156"/>
      <c r="EZ65" s="156"/>
      <c r="FA65" s="156"/>
      <c r="FB65" s="156"/>
      <c r="FC65" s="162"/>
      <c r="FD65" s="156"/>
      <c r="FE65" s="156"/>
      <c r="FF65" s="156"/>
      <c r="FG65" s="156"/>
      <c r="FH65" s="156"/>
      <c r="FI65" s="156"/>
      <c r="FJ65" s="162"/>
      <c r="FK65" s="156"/>
      <c r="FL65" s="156"/>
      <c r="FM65" s="156"/>
      <c r="FN65" s="156"/>
      <c r="FO65" s="156"/>
      <c r="FP65" s="156"/>
      <c r="FQ65" s="156"/>
      <c r="FR65" s="156"/>
      <c r="FS65" s="156"/>
      <c r="FT65" s="157" t="s">
        <v>106</v>
      </c>
      <c r="FU65" s="157">
        <v>52</v>
      </c>
      <c r="FV65" s="157">
        <v>52</v>
      </c>
      <c r="FW65" s="157">
        <v>0</v>
      </c>
      <c r="FX65" s="157">
        <v>0</v>
      </c>
      <c r="FY65" s="158">
        <f t="shared" si="17"/>
        <v>1</v>
      </c>
      <c r="FZ65" s="162">
        <f t="shared" si="18"/>
        <v>0</v>
      </c>
      <c r="GA65" s="156"/>
      <c r="GB65" s="157" t="s">
        <v>106</v>
      </c>
      <c r="GC65" s="157">
        <v>52</v>
      </c>
      <c r="GD65" s="157">
        <v>52</v>
      </c>
      <c r="GE65" s="157">
        <v>0</v>
      </c>
      <c r="GF65" s="157">
        <v>0</v>
      </c>
      <c r="GG65" s="158">
        <f t="shared" si="19"/>
        <v>1</v>
      </c>
      <c r="GH65" s="162">
        <f t="shared" si="20"/>
        <v>0</v>
      </c>
      <c r="GI65" s="156"/>
      <c r="GJ65" s="157" t="s">
        <v>106</v>
      </c>
      <c r="GK65" s="157">
        <v>52</v>
      </c>
      <c r="GL65" s="157">
        <v>52</v>
      </c>
      <c r="GM65" s="157">
        <v>0</v>
      </c>
      <c r="GN65" s="157">
        <v>0</v>
      </c>
      <c r="GO65" s="158">
        <f t="shared" si="21"/>
        <v>1</v>
      </c>
      <c r="GP65" s="162">
        <f t="shared" si="22"/>
        <v>0</v>
      </c>
      <c r="GQ65" s="156"/>
      <c r="GR65" s="157" t="s">
        <v>106</v>
      </c>
      <c r="GS65" s="157">
        <v>52</v>
      </c>
      <c r="GT65" s="157">
        <v>52</v>
      </c>
      <c r="GU65" s="157">
        <v>0</v>
      </c>
      <c r="GV65" s="157">
        <v>0</v>
      </c>
      <c r="GW65" s="158">
        <f t="shared" si="23"/>
        <v>1</v>
      </c>
      <c r="GX65" s="162">
        <f t="shared" si="24"/>
        <v>0</v>
      </c>
      <c r="GY65" s="156"/>
      <c r="GZ65" s="157" t="s">
        <v>106</v>
      </c>
      <c r="HA65" s="157">
        <v>52</v>
      </c>
      <c r="HB65" s="157">
        <v>52</v>
      </c>
      <c r="HC65" s="157">
        <v>0</v>
      </c>
      <c r="HD65" s="157">
        <v>0</v>
      </c>
      <c r="HE65" s="158">
        <f t="shared" si="25"/>
        <v>1</v>
      </c>
      <c r="HF65" s="162">
        <f t="shared" si="26"/>
        <v>0</v>
      </c>
      <c r="HH65" s="157" t="s">
        <v>106</v>
      </c>
      <c r="HI65" s="157">
        <v>52</v>
      </c>
      <c r="HJ65" s="157">
        <v>52</v>
      </c>
      <c r="HK65" s="157">
        <v>0</v>
      </c>
      <c r="HL65" s="157">
        <v>0</v>
      </c>
      <c r="HM65" s="158">
        <f t="shared" si="27"/>
        <v>1</v>
      </c>
      <c r="HN65" s="162">
        <f t="shared" si="28"/>
        <v>0</v>
      </c>
      <c r="HP65" s="157" t="s">
        <v>106</v>
      </c>
      <c r="HQ65" s="157">
        <v>52</v>
      </c>
      <c r="HR65" s="157">
        <v>52</v>
      </c>
      <c r="HS65" s="157">
        <v>0</v>
      </c>
      <c r="HT65" s="157">
        <v>0</v>
      </c>
      <c r="HU65" s="158">
        <f t="shared" si="29"/>
        <v>1</v>
      </c>
      <c r="HV65" s="162">
        <f t="shared" si="30"/>
        <v>0</v>
      </c>
      <c r="HX65" s="157" t="s">
        <v>106</v>
      </c>
      <c r="HY65" s="157">
        <v>52</v>
      </c>
      <c r="HZ65" s="157">
        <v>52</v>
      </c>
      <c r="IA65" s="157">
        <v>0</v>
      </c>
      <c r="IB65" s="157">
        <v>0</v>
      </c>
      <c r="IC65" s="158">
        <f t="shared" si="31"/>
        <v>1</v>
      </c>
      <c r="ID65" s="162">
        <f t="shared" si="32"/>
        <v>0</v>
      </c>
      <c r="IF65" s="157" t="s">
        <v>106</v>
      </c>
      <c r="IG65" s="157">
        <v>52</v>
      </c>
      <c r="IH65" s="157">
        <v>52</v>
      </c>
      <c r="II65" s="157">
        <v>0</v>
      </c>
      <c r="IJ65" s="157">
        <v>0</v>
      </c>
      <c r="IK65" s="158">
        <f t="shared" si="33"/>
        <v>1</v>
      </c>
      <c r="IL65" s="162">
        <f t="shared" si="34"/>
        <v>0</v>
      </c>
      <c r="IN65" s="157" t="s">
        <v>106</v>
      </c>
      <c r="IO65" s="157">
        <v>52</v>
      </c>
      <c r="IP65" s="157">
        <v>52</v>
      </c>
      <c r="IQ65" s="157">
        <v>0</v>
      </c>
      <c r="IR65" s="157">
        <v>0</v>
      </c>
      <c r="IS65" s="158">
        <f t="shared" si="35"/>
        <v>1</v>
      </c>
      <c r="IT65" s="162">
        <f t="shared" si="36"/>
        <v>0</v>
      </c>
      <c r="IV65" s="157" t="s">
        <v>106</v>
      </c>
      <c r="IW65" s="157">
        <v>52</v>
      </c>
      <c r="IX65" s="157">
        <v>52</v>
      </c>
      <c r="IY65" s="157">
        <v>0</v>
      </c>
      <c r="IZ65" s="157">
        <v>0</v>
      </c>
      <c r="JA65" s="158">
        <f t="shared" si="37"/>
        <v>1</v>
      </c>
      <c r="JB65" s="162">
        <f t="shared" si="38"/>
        <v>0</v>
      </c>
      <c r="JD65" s="157" t="s">
        <v>106</v>
      </c>
      <c r="JE65" s="157">
        <v>52</v>
      </c>
      <c r="JF65" s="157">
        <v>52</v>
      </c>
      <c r="JG65" s="157">
        <v>0</v>
      </c>
      <c r="JH65" s="157">
        <v>0</v>
      </c>
      <c r="JI65" s="158">
        <f t="shared" si="39"/>
        <v>1</v>
      </c>
      <c r="JJ65" s="162">
        <f t="shared" si="40"/>
        <v>0</v>
      </c>
      <c r="JL65" s="157" t="s">
        <v>106</v>
      </c>
      <c r="JM65" s="157">
        <v>52</v>
      </c>
      <c r="JN65" s="157">
        <v>52</v>
      </c>
      <c r="JO65" s="157">
        <v>0</v>
      </c>
      <c r="JP65" s="157">
        <v>0</v>
      </c>
      <c r="JQ65" s="158">
        <f t="shared" si="41"/>
        <v>1</v>
      </c>
      <c r="JR65" s="162">
        <f t="shared" si="42"/>
        <v>0</v>
      </c>
      <c r="JT65" s="157" t="s">
        <v>106</v>
      </c>
      <c r="JU65" s="157">
        <v>52</v>
      </c>
      <c r="JV65" s="157">
        <v>52</v>
      </c>
      <c r="JW65" s="157">
        <v>0</v>
      </c>
      <c r="JX65" s="157">
        <v>0</v>
      </c>
      <c r="JY65" s="158">
        <f t="shared" si="43"/>
        <v>1</v>
      </c>
      <c r="JZ65" s="162">
        <f t="shared" si="44"/>
        <v>0</v>
      </c>
      <c r="KB65" s="157" t="s">
        <v>106</v>
      </c>
      <c r="KC65" s="157">
        <v>52</v>
      </c>
      <c r="KD65" s="157">
        <v>52</v>
      </c>
      <c r="KE65" s="157">
        <v>0</v>
      </c>
      <c r="KF65" s="157">
        <v>0</v>
      </c>
      <c r="KG65" s="158">
        <f t="shared" si="45"/>
        <v>1</v>
      </c>
      <c r="KH65" s="162">
        <f t="shared" si="46"/>
        <v>0</v>
      </c>
      <c r="KJ65" s="157" t="s">
        <v>106</v>
      </c>
      <c r="KK65" s="157">
        <v>52</v>
      </c>
      <c r="KL65" s="157">
        <v>52</v>
      </c>
      <c r="KM65" s="157">
        <v>0</v>
      </c>
      <c r="KN65" s="157">
        <v>0</v>
      </c>
      <c r="KO65" s="158">
        <f t="shared" si="47"/>
        <v>1</v>
      </c>
      <c r="KP65" s="162">
        <f t="shared" si="48"/>
        <v>0</v>
      </c>
      <c r="KR65" s="157" t="s">
        <v>106</v>
      </c>
      <c r="KS65" s="157">
        <v>52</v>
      </c>
      <c r="KT65" s="157">
        <v>52</v>
      </c>
      <c r="KU65" s="157">
        <v>0</v>
      </c>
      <c r="KV65" s="157">
        <v>0</v>
      </c>
      <c r="KW65" s="158">
        <f t="shared" si="49"/>
        <v>1</v>
      </c>
      <c r="KX65" s="162">
        <f t="shared" si="50"/>
        <v>0</v>
      </c>
      <c r="KZ65" s="157" t="s">
        <v>106</v>
      </c>
      <c r="LA65" s="157">
        <v>52</v>
      </c>
      <c r="LB65" s="157">
        <v>52</v>
      </c>
      <c r="LC65" s="157">
        <v>0</v>
      </c>
      <c r="LD65" s="157">
        <v>0</v>
      </c>
      <c r="LE65" s="158">
        <f t="shared" si="51"/>
        <v>1</v>
      </c>
      <c r="LF65" s="162">
        <f t="shared" si="52"/>
        <v>0</v>
      </c>
      <c r="LH65" s="157" t="s">
        <v>106</v>
      </c>
      <c r="LI65" s="157">
        <v>52</v>
      </c>
      <c r="LJ65" s="157">
        <v>52</v>
      </c>
      <c r="LK65" s="157">
        <v>0</v>
      </c>
      <c r="LL65" s="157">
        <v>0</v>
      </c>
      <c r="LM65" s="158">
        <f t="shared" si="53"/>
        <v>1</v>
      </c>
      <c r="LN65" s="162">
        <f t="shared" si="54"/>
        <v>0</v>
      </c>
      <c r="LP65" s="157" t="s">
        <v>106</v>
      </c>
      <c r="LQ65" s="157">
        <v>52</v>
      </c>
      <c r="LR65" s="157">
        <v>52</v>
      </c>
      <c r="LS65" s="157">
        <v>0</v>
      </c>
      <c r="LT65" s="157">
        <v>0</v>
      </c>
      <c r="LU65" s="158">
        <f t="shared" si="55"/>
        <v>1</v>
      </c>
      <c r="LV65" s="162">
        <f t="shared" si="56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57"/>
        <v>1</v>
      </c>
      <c r="MD65" s="162">
        <f t="shared" si="58"/>
        <v>0</v>
      </c>
      <c r="MN65" s="157" t="s">
        <v>106</v>
      </c>
      <c r="MO65" s="157">
        <v>52</v>
      </c>
      <c r="MP65" s="157">
        <v>52</v>
      </c>
      <c r="MQ65" s="157">
        <v>0</v>
      </c>
      <c r="MR65" s="157">
        <v>0</v>
      </c>
      <c r="MS65" s="158">
        <f t="shared" si="59"/>
        <v>1</v>
      </c>
      <c r="MT65" s="162">
        <f t="shared" si="60"/>
        <v>0</v>
      </c>
      <c r="MV65" s="157" t="s">
        <v>106</v>
      </c>
      <c r="MW65" s="157">
        <v>52</v>
      </c>
      <c r="MX65" s="157">
        <v>52</v>
      </c>
      <c r="MY65" s="157">
        <v>0</v>
      </c>
      <c r="MZ65" s="157">
        <v>0</v>
      </c>
      <c r="NA65" s="158">
        <f t="shared" si="61"/>
        <v>1</v>
      </c>
      <c r="NB65" s="162">
        <f t="shared" si="62"/>
        <v>0</v>
      </c>
      <c r="ND65" s="157" t="s">
        <v>106</v>
      </c>
      <c r="NE65" s="157">
        <v>52</v>
      </c>
      <c r="NF65" s="157">
        <v>0</v>
      </c>
      <c r="NG65" s="157">
        <v>0</v>
      </c>
      <c r="NH65" s="157">
        <v>52</v>
      </c>
      <c r="NI65" s="158">
        <v>0</v>
      </c>
      <c r="NJ65" s="162"/>
    </row>
    <row r="66" spans="1:374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f t="shared" si="66"/>
        <v>1</v>
      </c>
      <c r="H66" s="2" t="s">
        <v>80</v>
      </c>
      <c r="I66" s="2">
        <v>20</v>
      </c>
      <c r="J66" s="2">
        <v>20</v>
      </c>
      <c r="K66" s="2">
        <v>0</v>
      </c>
      <c r="L66" s="2">
        <v>0</v>
      </c>
      <c r="M66" s="4">
        <f t="shared" si="63"/>
        <v>1</v>
      </c>
      <c r="N66" s="108">
        <f t="shared" si="0"/>
        <v>0</v>
      </c>
      <c r="P66" s="2" t="s">
        <v>80</v>
      </c>
      <c r="Q66" s="2">
        <v>20</v>
      </c>
      <c r="R66" s="2">
        <v>20</v>
      </c>
      <c r="S66" s="2">
        <v>0</v>
      </c>
      <c r="T66" s="2">
        <v>0</v>
      </c>
      <c r="U66" s="4">
        <v>1</v>
      </c>
      <c r="V66" s="108">
        <f t="shared" si="1"/>
        <v>0</v>
      </c>
      <c r="X66" s="2" t="s">
        <v>80</v>
      </c>
      <c r="Y66" s="2">
        <v>20</v>
      </c>
      <c r="Z66" s="2">
        <v>20</v>
      </c>
      <c r="AA66" s="2">
        <v>0</v>
      </c>
      <c r="AB66" s="2">
        <v>0</v>
      </c>
      <c r="AC66" s="4">
        <v>1</v>
      </c>
      <c r="AD66" s="108">
        <f t="shared" si="2"/>
        <v>0</v>
      </c>
      <c r="AF66" s="2" t="s">
        <v>80</v>
      </c>
      <c r="AG66" s="2">
        <v>20</v>
      </c>
      <c r="AH66" s="2">
        <v>20</v>
      </c>
      <c r="AI66" s="2">
        <v>0</v>
      </c>
      <c r="AJ66" s="2">
        <v>0</v>
      </c>
      <c r="AK66" s="4">
        <v>1</v>
      </c>
      <c r="AL66" s="108">
        <f t="shared" si="3"/>
        <v>0</v>
      </c>
      <c r="AN66" s="2" t="s">
        <v>80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108">
        <f t="shared" si="4"/>
        <v>0</v>
      </c>
      <c r="AV66" s="2" t="s">
        <v>80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108">
        <f t="shared" si="5"/>
        <v>0</v>
      </c>
      <c r="BD66" s="2" t="s">
        <v>80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108">
        <f t="shared" si="6"/>
        <v>0</v>
      </c>
      <c r="BL66" s="2" t="s">
        <v>80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7"/>
        <v>1</v>
      </c>
      <c r="BR66" s="108">
        <f t="shared" si="8"/>
        <v>0</v>
      </c>
      <c r="BT66" s="157" t="s">
        <v>80</v>
      </c>
      <c r="BU66" s="157">
        <v>20</v>
      </c>
      <c r="BV66" s="157">
        <v>20</v>
      </c>
      <c r="BW66" s="157">
        <v>0</v>
      </c>
      <c r="BX66" s="157">
        <v>0</v>
      </c>
      <c r="BY66" s="158">
        <v>1</v>
      </c>
      <c r="BZ66" s="158">
        <v>0</v>
      </c>
      <c r="CA66" s="156"/>
      <c r="CB66" s="156" t="s">
        <v>80</v>
      </c>
      <c r="CC66" s="156">
        <v>20</v>
      </c>
      <c r="CD66" s="156">
        <v>20</v>
      </c>
      <c r="CE66" s="156">
        <v>0</v>
      </c>
      <c r="CF66" s="156">
        <v>0</v>
      </c>
      <c r="CG66" s="162">
        <v>1</v>
      </c>
      <c r="CH66" s="158">
        <v>0</v>
      </c>
      <c r="CI66" s="157"/>
      <c r="CJ66" s="156" t="s">
        <v>80</v>
      </c>
      <c r="CK66" s="156">
        <v>20</v>
      </c>
      <c r="CL66" s="156">
        <v>20</v>
      </c>
      <c r="CM66" s="156">
        <v>0</v>
      </c>
      <c r="CN66" s="156">
        <v>0</v>
      </c>
      <c r="CO66" s="162">
        <v>1</v>
      </c>
      <c r="CP66" s="162">
        <f t="shared" si="9"/>
        <v>0</v>
      </c>
      <c r="CQ66" s="156"/>
      <c r="CR66" s="156" t="s">
        <v>80</v>
      </c>
      <c r="CS66" s="156">
        <v>20</v>
      </c>
      <c r="CT66" s="156">
        <v>20</v>
      </c>
      <c r="CU66" s="156">
        <v>0</v>
      </c>
      <c r="CV66" s="156">
        <v>0</v>
      </c>
      <c r="CW66" s="162">
        <v>1</v>
      </c>
      <c r="CX66" s="158">
        <f t="shared" si="10"/>
        <v>0</v>
      </c>
      <c r="CY66" s="157"/>
      <c r="CZ66" s="156" t="s">
        <v>80</v>
      </c>
      <c r="DA66" s="156">
        <v>20</v>
      </c>
      <c r="DB66" s="156">
        <v>20</v>
      </c>
      <c r="DC66" s="156">
        <v>0</v>
      </c>
      <c r="DD66" s="156">
        <v>0</v>
      </c>
      <c r="DE66" s="162">
        <v>1</v>
      </c>
      <c r="DF66" s="158">
        <f t="shared" si="11"/>
        <v>0</v>
      </c>
      <c r="DG66" s="157"/>
      <c r="DH66" s="156" t="s">
        <v>80</v>
      </c>
      <c r="DI66" s="156">
        <v>20</v>
      </c>
      <c r="DJ66" s="156">
        <v>20</v>
      </c>
      <c r="DK66" s="156">
        <v>0</v>
      </c>
      <c r="DL66" s="156">
        <v>0</v>
      </c>
      <c r="DM66" s="162">
        <v>1</v>
      </c>
      <c r="DN66" s="158">
        <f t="shared" si="12"/>
        <v>0</v>
      </c>
      <c r="DO66" s="157"/>
      <c r="DP66" s="156" t="s">
        <v>80</v>
      </c>
      <c r="DQ66" s="156">
        <v>20</v>
      </c>
      <c r="DR66" s="156">
        <v>20</v>
      </c>
      <c r="DS66" s="156">
        <v>0</v>
      </c>
      <c r="DT66" s="156">
        <v>0</v>
      </c>
      <c r="DU66" s="162">
        <v>1</v>
      </c>
      <c r="DV66" s="162">
        <f t="shared" si="13"/>
        <v>0</v>
      </c>
      <c r="DW66" s="156"/>
      <c r="DX66" s="156" t="s">
        <v>80</v>
      </c>
      <c r="DY66" s="156">
        <v>20</v>
      </c>
      <c r="DZ66" s="156">
        <v>20</v>
      </c>
      <c r="EA66" s="156">
        <v>0</v>
      </c>
      <c r="EB66" s="156">
        <v>0</v>
      </c>
      <c r="EC66" s="162">
        <v>1</v>
      </c>
      <c r="ED66" s="162">
        <f t="shared" si="14"/>
        <v>0</v>
      </c>
      <c r="EE66" s="156"/>
      <c r="EF66" s="156" t="s">
        <v>80</v>
      </c>
      <c r="EG66" s="156">
        <v>20</v>
      </c>
      <c r="EH66" s="156">
        <v>20</v>
      </c>
      <c r="EI66" s="156">
        <v>0</v>
      </c>
      <c r="EJ66" s="156">
        <v>0</v>
      </c>
      <c r="EK66" s="162">
        <v>1</v>
      </c>
      <c r="EL66" s="162">
        <f t="shared" si="15"/>
        <v>0</v>
      </c>
      <c r="EM66" s="156"/>
      <c r="EN66" s="156" t="s">
        <v>80</v>
      </c>
      <c r="EO66" s="156">
        <v>20</v>
      </c>
      <c r="EP66" s="156">
        <v>20</v>
      </c>
      <c r="EQ66" s="156">
        <v>0</v>
      </c>
      <c r="ER66" s="156">
        <v>0</v>
      </c>
      <c r="ES66" s="162">
        <v>1</v>
      </c>
      <c r="ET66" s="162">
        <f t="shared" si="16"/>
        <v>0</v>
      </c>
      <c r="EU66" s="156"/>
      <c r="EV66" s="156"/>
      <c r="EW66" s="156"/>
      <c r="EX66" s="156"/>
      <c r="EY66" s="156"/>
      <c r="EZ66" s="156"/>
      <c r="FA66" s="156"/>
      <c r="FB66" s="156"/>
      <c r="FC66" s="162"/>
      <c r="FD66" s="156"/>
      <c r="FE66" s="156"/>
      <c r="FF66" s="156"/>
      <c r="FG66" s="156"/>
      <c r="FH66" s="156"/>
      <c r="FI66" s="156"/>
      <c r="FJ66" s="162"/>
      <c r="FK66" s="156"/>
      <c r="FL66" s="156"/>
      <c r="FM66" s="156"/>
      <c r="FN66" s="156"/>
      <c r="FO66" s="156"/>
      <c r="FP66" s="156"/>
      <c r="FQ66" s="156"/>
      <c r="FR66" s="156"/>
      <c r="FS66" s="156"/>
      <c r="FT66" s="157" t="s">
        <v>80</v>
      </c>
      <c r="FU66" s="157">
        <v>20</v>
      </c>
      <c r="FV66" s="157">
        <v>20</v>
      </c>
      <c r="FW66" s="157">
        <v>0</v>
      </c>
      <c r="FX66" s="157">
        <v>0</v>
      </c>
      <c r="FY66" s="158">
        <f t="shared" si="17"/>
        <v>1</v>
      </c>
      <c r="FZ66" s="162">
        <f t="shared" si="18"/>
        <v>0</v>
      </c>
      <c r="GA66" s="156"/>
      <c r="GB66" s="157" t="s">
        <v>80</v>
      </c>
      <c r="GC66" s="157">
        <v>20</v>
      </c>
      <c r="GD66" s="157">
        <v>20</v>
      </c>
      <c r="GE66" s="157">
        <v>0</v>
      </c>
      <c r="GF66" s="157">
        <v>0</v>
      </c>
      <c r="GG66" s="158">
        <f t="shared" si="19"/>
        <v>1</v>
      </c>
      <c r="GH66" s="162">
        <f t="shared" si="20"/>
        <v>0</v>
      </c>
      <c r="GI66" s="156"/>
      <c r="GJ66" s="157" t="s">
        <v>80</v>
      </c>
      <c r="GK66" s="157">
        <v>20</v>
      </c>
      <c r="GL66" s="157">
        <v>20</v>
      </c>
      <c r="GM66" s="157">
        <v>0</v>
      </c>
      <c r="GN66" s="157">
        <v>0</v>
      </c>
      <c r="GO66" s="158">
        <f t="shared" si="21"/>
        <v>1</v>
      </c>
      <c r="GP66" s="162">
        <f t="shared" si="22"/>
        <v>0</v>
      </c>
      <c r="GQ66" s="156"/>
      <c r="GR66" s="157" t="s">
        <v>80</v>
      </c>
      <c r="GS66" s="157">
        <v>20</v>
      </c>
      <c r="GT66" s="157">
        <v>20</v>
      </c>
      <c r="GU66" s="157">
        <v>0</v>
      </c>
      <c r="GV66" s="157">
        <v>0</v>
      </c>
      <c r="GW66" s="158">
        <f t="shared" si="23"/>
        <v>1</v>
      </c>
      <c r="GX66" s="162">
        <f t="shared" si="24"/>
        <v>0</v>
      </c>
      <c r="GY66" s="156"/>
      <c r="GZ66" s="157" t="s">
        <v>80</v>
      </c>
      <c r="HA66" s="157">
        <v>20</v>
      </c>
      <c r="HB66" s="157">
        <v>20</v>
      </c>
      <c r="HC66" s="157">
        <v>0</v>
      </c>
      <c r="HD66" s="157">
        <v>0</v>
      </c>
      <c r="HE66" s="158">
        <f t="shared" si="25"/>
        <v>1</v>
      </c>
      <c r="HF66" s="162">
        <f t="shared" si="26"/>
        <v>0</v>
      </c>
      <c r="HH66" s="157" t="s">
        <v>80</v>
      </c>
      <c r="HI66" s="157">
        <v>20</v>
      </c>
      <c r="HJ66" s="157">
        <v>20</v>
      </c>
      <c r="HK66" s="157">
        <v>0</v>
      </c>
      <c r="HL66" s="157">
        <v>0</v>
      </c>
      <c r="HM66" s="158">
        <f t="shared" si="27"/>
        <v>1</v>
      </c>
      <c r="HN66" s="162">
        <f t="shared" si="28"/>
        <v>0</v>
      </c>
      <c r="HP66" s="157" t="s">
        <v>80</v>
      </c>
      <c r="HQ66" s="157">
        <v>20</v>
      </c>
      <c r="HR66" s="157">
        <v>20</v>
      </c>
      <c r="HS66" s="157">
        <v>0</v>
      </c>
      <c r="HT66" s="157">
        <v>0</v>
      </c>
      <c r="HU66" s="158">
        <f t="shared" si="29"/>
        <v>1</v>
      </c>
      <c r="HV66" s="162">
        <f t="shared" si="30"/>
        <v>0</v>
      </c>
      <c r="HX66" s="157" t="s">
        <v>80</v>
      </c>
      <c r="HY66" s="157">
        <v>20</v>
      </c>
      <c r="HZ66" s="157">
        <v>20</v>
      </c>
      <c r="IA66" s="157">
        <v>0</v>
      </c>
      <c r="IB66" s="157">
        <v>0</v>
      </c>
      <c r="IC66" s="158">
        <f t="shared" si="31"/>
        <v>1</v>
      </c>
      <c r="ID66" s="162">
        <f t="shared" si="32"/>
        <v>0</v>
      </c>
      <c r="IF66" s="157" t="s">
        <v>80</v>
      </c>
      <c r="IG66" s="157">
        <v>20</v>
      </c>
      <c r="IH66" s="157">
        <v>20</v>
      </c>
      <c r="II66" s="157">
        <v>0</v>
      </c>
      <c r="IJ66" s="157">
        <v>0</v>
      </c>
      <c r="IK66" s="158">
        <f t="shared" si="33"/>
        <v>1</v>
      </c>
      <c r="IL66" s="162">
        <f t="shared" si="34"/>
        <v>0</v>
      </c>
      <c r="IN66" s="157" t="s">
        <v>80</v>
      </c>
      <c r="IO66" s="157">
        <v>20</v>
      </c>
      <c r="IP66" s="157">
        <v>20</v>
      </c>
      <c r="IQ66" s="157">
        <v>0</v>
      </c>
      <c r="IR66" s="157">
        <v>0</v>
      </c>
      <c r="IS66" s="158">
        <f t="shared" si="35"/>
        <v>1</v>
      </c>
      <c r="IT66" s="162">
        <f t="shared" si="36"/>
        <v>0</v>
      </c>
      <c r="IV66" s="157" t="s">
        <v>80</v>
      </c>
      <c r="IW66" s="157">
        <v>20</v>
      </c>
      <c r="IX66" s="157">
        <v>20</v>
      </c>
      <c r="IY66" s="157">
        <v>0</v>
      </c>
      <c r="IZ66" s="157">
        <v>0</v>
      </c>
      <c r="JA66" s="158">
        <f t="shared" si="37"/>
        <v>1</v>
      </c>
      <c r="JB66" s="162">
        <f t="shared" si="38"/>
        <v>0</v>
      </c>
      <c r="JD66" s="157" t="s">
        <v>80</v>
      </c>
      <c r="JE66" s="157">
        <v>20</v>
      </c>
      <c r="JF66" s="157">
        <v>20</v>
      </c>
      <c r="JG66" s="157">
        <v>0</v>
      </c>
      <c r="JH66" s="157">
        <v>0</v>
      </c>
      <c r="JI66" s="158">
        <f t="shared" si="39"/>
        <v>1</v>
      </c>
      <c r="JJ66" s="162">
        <f t="shared" si="40"/>
        <v>0</v>
      </c>
      <c r="JL66" s="157" t="s">
        <v>80</v>
      </c>
      <c r="JM66" s="157">
        <v>20</v>
      </c>
      <c r="JN66" s="157">
        <v>20</v>
      </c>
      <c r="JO66" s="157">
        <v>0</v>
      </c>
      <c r="JP66" s="157">
        <v>0</v>
      </c>
      <c r="JQ66" s="158">
        <f t="shared" si="41"/>
        <v>1</v>
      </c>
      <c r="JR66" s="162">
        <f t="shared" si="42"/>
        <v>0</v>
      </c>
      <c r="JT66" s="157" t="s">
        <v>80</v>
      </c>
      <c r="JU66" s="157">
        <v>20</v>
      </c>
      <c r="JV66" s="157">
        <v>20</v>
      </c>
      <c r="JW66" s="157">
        <v>0</v>
      </c>
      <c r="JX66" s="157">
        <v>0</v>
      </c>
      <c r="JY66" s="158">
        <f t="shared" si="43"/>
        <v>1</v>
      </c>
      <c r="JZ66" s="162">
        <f t="shared" si="44"/>
        <v>0</v>
      </c>
      <c r="KB66" s="157" t="s">
        <v>80</v>
      </c>
      <c r="KC66" s="157">
        <v>20</v>
      </c>
      <c r="KD66" s="157">
        <v>20</v>
      </c>
      <c r="KE66" s="157">
        <v>0</v>
      </c>
      <c r="KF66" s="157">
        <v>0</v>
      </c>
      <c r="KG66" s="158">
        <f t="shared" si="45"/>
        <v>1</v>
      </c>
      <c r="KH66" s="162">
        <f t="shared" si="46"/>
        <v>0</v>
      </c>
      <c r="KJ66" s="157" t="s">
        <v>80</v>
      </c>
      <c r="KK66" s="157">
        <v>20</v>
      </c>
      <c r="KL66" s="157">
        <v>20</v>
      </c>
      <c r="KM66" s="157">
        <v>0</v>
      </c>
      <c r="KN66" s="157">
        <v>0</v>
      </c>
      <c r="KO66" s="158">
        <f t="shared" si="47"/>
        <v>1</v>
      </c>
      <c r="KP66" s="162">
        <f t="shared" si="48"/>
        <v>0</v>
      </c>
      <c r="KR66" s="157" t="s">
        <v>80</v>
      </c>
      <c r="KS66" s="157">
        <v>20</v>
      </c>
      <c r="KT66" s="157">
        <v>20</v>
      </c>
      <c r="KU66" s="157">
        <v>0</v>
      </c>
      <c r="KV66" s="157">
        <v>0</v>
      </c>
      <c r="KW66" s="158">
        <f t="shared" si="49"/>
        <v>1</v>
      </c>
      <c r="KX66" s="162">
        <f t="shared" si="50"/>
        <v>0</v>
      </c>
      <c r="KZ66" s="157" t="s">
        <v>80</v>
      </c>
      <c r="LA66" s="157">
        <v>20</v>
      </c>
      <c r="LB66" s="157">
        <v>20</v>
      </c>
      <c r="LC66" s="157">
        <v>0</v>
      </c>
      <c r="LD66" s="157">
        <v>0</v>
      </c>
      <c r="LE66" s="158">
        <f t="shared" si="51"/>
        <v>1</v>
      </c>
      <c r="LF66" s="162">
        <f t="shared" si="52"/>
        <v>0</v>
      </c>
      <c r="LH66" s="157" t="s">
        <v>80</v>
      </c>
      <c r="LI66" s="157">
        <v>20</v>
      </c>
      <c r="LJ66" s="157">
        <v>20</v>
      </c>
      <c r="LK66" s="157">
        <v>0</v>
      </c>
      <c r="LL66" s="157">
        <v>0</v>
      </c>
      <c r="LM66" s="158">
        <f t="shared" si="53"/>
        <v>1</v>
      </c>
      <c r="LN66" s="162">
        <f t="shared" si="54"/>
        <v>0</v>
      </c>
      <c r="LP66" s="157" t="s">
        <v>80</v>
      </c>
      <c r="LQ66" s="157">
        <v>20</v>
      </c>
      <c r="LR66" s="157">
        <v>20</v>
      </c>
      <c r="LS66" s="157">
        <v>0</v>
      </c>
      <c r="LT66" s="157">
        <v>0</v>
      </c>
      <c r="LU66" s="158">
        <f t="shared" si="55"/>
        <v>1</v>
      </c>
      <c r="LV66" s="162">
        <f t="shared" si="56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57"/>
        <v>1</v>
      </c>
      <c r="MD66" s="162">
        <f t="shared" si="58"/>
        <v>0</v>
      </c>
      <c r="MN66" s="157" t="s">
        <v>80</v>
      </c>
      <c r="MO66" s="157">
        <v>20</v>
      </c>
      <c r="MP66" s="157">
        <v>20</v>
      </c>
      <c r="MQ66" s="157">
        <v>0</v>
      </c>
      <c r="MR66" s="157">
        <v>0</v>
      </c>
      <c r="MS66" s="158">
        <f t="shared" si="59"/>
        <v>1</v>
      </c>
      <c r="MT66" s="162">
        <f t="shared" si="60"/>
        <v>0</v>
      </c>
      <c r="MV66" s="157" t="s">
        <v>80</v>
      </c>
      <c r="MW66" s="157">
        <v>20</v>
      </c>
      <c r="MX66" s="157">
        <v>20</v>
      </c>
      <c r="MY66" s="157">
        <v>0</v>
      </c>
      <c r="MZ66" s="157">
        <v>0</v>
      </c>
      <c r="NA66" s="158">
        <f t="shared" si="61"/>
        <v>1</v>
      </c>
      <c r="NB66" s="162">
        <f t="shared" si="62"/>
        <v>0</v>
      </c>
      <c r="ND66" s="157" t="s">
        <v>80</v>
      </c>
      <c r="NE66" s="157">
        <v>20</v>
      </c>
      <c r="NF66" s="157">
        <v>0</v>
      </c>
      <c r="NG66" s="157">
        <v>0</v>
      </c>
      <c r="NH66" s="157">
        <v>20</v>
      </c>
      <c r="NI66" s="158">
        <v>0</v>
      </c>
      <c r="NJ66" s="162"/>
    </row>
    <row r="67" spans="1:374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f t="shared" si="66"/>
        <v>1</v>
      </c>
      <c r="H67" s="2" t="s">
        <v>85</v>
      </c>
      <c r="I67" s="2">
        <v>3</v>
      </c>
      <c r="J67" s="2">
        <v>3</v>
      </c>
      <c r="K67" s="2">
        <v>0</v>
      </c>
      <c r="L67" s="2">
        <v>0</v>
      </c>
      <c r="M67" s="4">
        <f t="shared" si="63"/>
        <v>1</v>
      </c>
      <c r="N67" s="108">
        <f t="shared" si="0"/>
        <v>0</v>
      </c>
      <c r="P67" s="2" t="s">
        <v>85</v>
      </c>
      <c r="Q67" s="2">
        <v>3</v>
      </c>
      <c r="R67" s="2">
        <v>3</v>
      </c>
      <c r="S67" s="2">
        <v>0</v>
      </c>
      <c r="T67" s="2">
        <v>0</v>
      </c>
      <c r="U67" s="4">
        <v>1</v>
      </c>
      <c r="V67" s="108">
        <f t="shared" si="1"/>
        <v>0</v>
      </c>
      <c r="X67" s="2" t="s">
        <v>85</v>
      </c>
      <c r="Y67" s="2">
        <v>3</v>
      </c>
      <c r="Z67" s="2">
        <v>3</v>
      </c>
      <c r="AA67" s="2">
        <v>0</v>
      </c>
      <c r="AB67" s="2">
        <v>0</v>
      </c>
      <c r="AC67" s="4">
        <v>1</v>
      </c>
      <c r="AD67" s="108">
        <f t="shared" si="2"/>
        <v>0</v>
      </c>
      <c r="AF67" s="2" t="s">
        <v>85</v>
      </c>
      <c r="AG67" s="2">
        <v>3</v>
      </c>
      <c r="AH67" s="2">
        <v>3</v>
      </c>
      <c r="AI67" s="2">
        <v>0</v>
      </c>
      <c r="AJ67" s="2">
        <v>0</v>
      </c>
      <c r="AK67" s="4">
        <v>1</v>
      </c>
      <c r="AL67" s="108">
        <f t="shared" si="3"/>
        <v>0</v>
      </c>
      <c r="AN67" s="2" t="s">
        <v>85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108">
        <f t="shared" si="4"/>
        <v>0</v>
      </c>
      <c r="AV67" s="2" t="s">
        <v>85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108">
        <f t="shared" si="5"/>
        <v>0</v>
      </c>
      <c r="BD67" s="2" t="s">
        <v>85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108">
        <f t="shared" si="6"/>
        <v>0</v>
      </c>
      <c r="BL67" s="2" t="s">
        <v>85</v>
      </c>
      <c r="BM67" s="2">
        <v>3</v>
      </c>
      <c r="BN67" s="2">
        <v>3</v>
      </c>
      <c r="BO67" s="2">
        <v>0</v>
      </c>
      <c r="BP67" s="2">
        <v>0</v>
      </c>
      <c r="BQ67" s="4">
        <f t="shared" si="7"/>
        <v>1</v>
      </c>
      <c r="BR67" s="108">
        <f t="shared" si="8"/>
        <v>0</v>
      </c>
      <c r="BT67" s="157" t="s">
        <v>85</v>
      </c>
      <c r="BU67" s="157">
        <v>3</v>
      </c>
      <c r="BV67" s="157">
        <v>3</v>
      </c>
      <c r="BW67" s="157">
        <v>0</v>
      </c>
      <c r="BX67" s="157">
        <v>0</v>
      </c>
      <c r="BY67" s="158">
        <v>1</v>
      </c>
      <c r="BZ67" s="158">
        <v>0</v>
      </c>
      <c r="CA67" s="156"/>
      <c r="CB67" s="156" t="s">
        <v>85</v>
      </c>
      <c r="CC67" s="156">
        <v>3</v>
      </c>
      <c r="CD67" s="156">
        <v>3</v>
      </c>
      <c r="CE67" s="156">
        <v>0</v>
      </c>
      <c r="CF67" s="156">
        <v>0</v>
      </c>
      <c r="CG67" s="162">
        <v>1</v>
      </c>
      <c r="CH67" s="158">
        <v>0</v>
      </c>
      <c r="CI67" s="157"/>
      <c r="CJ67" s="156" t="s">
        <v>85</v>
      </c>
      <c r="CK67" s="156">
        <v>3</v>
      </c>
      <c r="CL67" s="156">
        <v>3</v>
      </c>
      <c r="CM67" s="156">
        <v>0</v>
      </c>
      <c r="CN67" s="156">
        <v>0</v>
      </c>
      <c r="CO67" s="162">
        <v>1</v>
      </c>
      <c r="CP67" s="162">
        <f t="shared" si="9"/>
        <v>0</v>
      </c>
      <c r="CQ67" s="156"/>
      <c r="CR67" s="156" t="s">
        <v>85</v>
      </c>
      <c r="CS67" s="156">
        <v>3</v>
      </c>
      <c r="CT67" s="156">
        <v>3</v>
      </c>
      <c r="CU67" s="156">
        <v>0</v>
      </c>
      <c r="CV67" s="156">
        <v>0</v>
      </c>
      <c r="CW67" s="162">
        <v>1</v>
      </c>
      <c r="CX67" s="158">
        <f t="shared" si="10"/>
        <v>0</v>
      </c>
      <c r="CY67" s="157"/>
      <c r="CZ67" s="156" t="s">
        <v>85</v>
      </c>
      <c r="DA67" s="156">
        <v>3</v>
      </c>
      <c r="DB67" s="156">
        <v>3</v>
      </c>
      <c r="DC67" s="156">
        <v>0</v>
      </c>
      <c r="DD67" s="156">
        <v>0</v>
      </c>
      <c r="DE67" s="162">
        <v>1</v>
      </c>
      <c r="DF67" s="158">
        <f t="shared" si="11"/>
        <v>0</v>
      </c>
      <c r="DG67" s="157"/>
      <c r="DH67" s="156" t="s">
        <v>85</v>
      </c>
      <c r="DI67" s="156">
        <v>3</v>
      </c>
      <c r="DJ67" s="156">
        <v>3</v>
      </c>
      <c r="DK67" s="156">
        <v>0</v>
      </c>
      <c r="DL67" s="156">
        <v>0</v>
      </c>
      <c r="DM67" s="162">
        <v>1</v>
      </c>
      <c r="DN67" s="158">
        <f t="shared" si="12"/>
        <v>0</v>
      </c>
      <c r="DO67" s="157"/>
      <c r="DP67" s="156" t="s">
        <v>85</v>
      </c>
      <c r="DQ67" s="156">
        <v>3</v>
      </c>
      <c r="DR67" s="156">
        <v>3</v>
      </c>
      <c r="DS67" s="156">
        <v>0</v>
      </c>
      <c r="DT67" s="156">
        <v>0</v>
      </c>
      <c r="DU67" s="162">
        <v>1</v>
      </c>
      <c r="DV67" s="162">
        <f t="shared" si="13"/>
        <v>0</v>
      </c>
      <c r="DW67" s="156"/>
      <c r="DX67" s="156" t="s">
        <v>85</v>
      </c>
      <c r="DY67" s="156">
        <v>3</v>
      </c>
      <c r="DZ67" s="156">
        <v>3</v>
      </c>
      <c r="EA67" s="156">
        <v>0</v>
      </c>
      <c r="EB67" s="156">
        <v>0</v>
      </c>
      <c r="EC67" s="162">
        <v>1</v>
      </c>
      <c r="ED67" s="162">
        <f t="shared" si="14"/>
        <v>0</v>
      </c>
      <c r="EE67" s="156"/>
      <c r="EF67" s="156" t="s">
        <v>85</v>
      </c>
      <c r="EG67" s="156">
        <v>3</v>
      </c>
      <c r="EH67" s="156">
        <v>3</v>
      </c>
      <c r="EI67" s="156">
        <v>0</v>
      </c>
      <c r="EJ67" s="156">
        <v>0</v>
      </c>
      <c r="EK67" s="162">
        <v>1</v>
      </c>
      <c r="EL67" s="162">
        <f t="shared" si="15"/>
        <v>0</v>
      </c>
      <c r="EM67" s="156"/>
      <c r="EN67" s="156" t="s">
        <v>85</v>
      </c>
      <c r="EO67" s="156">
        <v>3</v>
      </c>
      <c r="EP67" s="156">
        <v>3</v>
      </c>
      <c r="EQ67" s="156">
        <v>0</v>
      </c>
      <c r="ER67" s="156">
        <v>0</v>
      </c>
      <c r="ES67" s="162">
        <v>1</v>
      </c>
      <c r="ET67" s="162">
        <f t="shared" si="16"/>
        <v>0</v>
      </c>
      <c r="EU67" s="156"/>
      <c r="EV67" s="156"/>
      <c r="EW67" s="156"/>
      <c r="EX67" s="156"/>
      <c r="EY67" s="156"/>
      <c r="EZ67" s="156"/>
      <c r="FA67" s="156"/>
      <c r="FB67" s="156"/>
      <c r="FC67" s="162"/>
      <c r="FD67" s="156"/>
      <c r="FE67" s="156"/>
      <c r="FF67" s="156"/>
      <c r="FG67" s="156"/>
      <c r="FH67" s="156"/>
      <c r="FI67" s="156"/>
      <c r="FJ67" s="162"/>
      <c r="FK67" s="156"/>
      <c r="FL67" s="156"/>
      <c r="FM67" s="156"/>
      <c r="FN67" s="156"/>
      <c r="FO67" s="156"/>
      <c r="FP67" s="156"/>
      <c r="FQ67" s="156"/>
      <c r="FR67" s="156"/>
      <c r="FS67" s="156"/>
      <c r="FT67" s="157" t="s">
        <v>85</v>
      </c>
      <c r="FU67" s="157">
        <v>3</v>
      </c>
      <c r="FV67" s="157">
        <v>3</v>
      </c>
      <c r="FW67" s="157">
        <v>0</v>
      </c>
      <c r="FX67" s="157">
        <v>0</v>
      </c>
      <c r="FY67" s="158">
        <f t="shared" si="17"/>
        <v>1</v>
      </c>
      <c r="FZ67" s="162">
        <f t="shared" si="18"/>
        <v>0</v>
      </c>
      <c r="GA67" s="156"/>
      <c r="GB67" s="157" t="s">
        <v>85</v>
      </c>
      <c r="GC67" s="157">
        <v>3</v>
      </c>
      <c r="GD67" s="157">
        <v>3</v>
      </c>
      <c r="GE67" s="157">
        <v>0</v>
      </c>
      <c r="GF67" s="157">
        <v>0</v>
      </c>
      <c r="GG67" s="158">
        <f t="shared" si="19"/>
        <v>1</v>
      </c>
      <c r="GH67" s="162">
        <f t="shared" si="20"/>
        <v>0</v>
      </c>
      <c r="GI67" s="156"/>
      <c r="GJ67" s="157" t="s">
        <v>85</v>
      </c>
      <c r="GK67" s="157">
        <v>3</v>
      </c>
      <c r="GL67" s="157">
        <v>3</v>
      </c>
      <c r="GM67" s="157">
        <v>0</v>
      </c>
      <c r="GN67" s="157">
        <v>0</v>
      </c>
      <c r="GO67" s="158">
        <f t="shared" si="21"/>
        <v>1</v>
      </c>
      <c r="GP67" s="162">
        <f t="shared" si="22"/>
        <v>0</v>
      </c>
      <c r="GQ67" s="156"/>
      <c r="GR67" s="157" t="s">
        <v>85</v>
      </c>
      <c r="GS67" s="157">
        <v>3</v>
      </c>
      <c r="GT67" s="157">
        <v>3</v>
      </c>
      <c r="GU67" s="157">
        <v>0</v>
      </c>
      <c r="GV67" s="157">
        <v>0</v>
      </c>
      <c r="GW67" s="158">
        <f t="shared" si="23"/>
        <v>1</v>
      </c>
      <c r="GX67" s="162">
        <f t="shared" si="24"/>
        <v>0</v>
      </c>
      <c r="GY67" s="156"/>
      <c r="GZ67" s="157" t="s">
        <v>85</v>
      </c>
      <c r="HA67" s="157">
        <v>3</v>
      </c>
      <c r="HB67" s="157">
        <v>3</v>
      </c>
      <c r="HC67" s="157">
        <v>0</v>
      </c>
      <c r="HD67" s="157">
        <v>0</v>
      </c>
      <c r="HE67" s="158">
        <f t="shared" si="25"/>
        <v>1</v>
      </c>
      <c r="HF67" s="162">
        <f t="shared" si="26"/>
        <v>0</v>
      </c>
      <c r="HH67" s="157" t="s">
        <v>85</v>
      </c>
      <c r="HI67" s="157">
        <v>3</v>
      </c>
      <c r="HJ67" s="157">
        <v>3</v>
      </c>
      <c r="HK67" s="157">
        <v>0</v>
      </c>
      <c r="HL67" s="157">
        <v>0</v>
      </c>
      <c r="HM67" s="158">
        <f t="shared" si="27"/>
        <v>1</v>
      </c>
      <c r="HN67" s="162">
        <f t="shared" si="28"/>
        <v>0</v>
      </c>
      <c r="HP67" s="157" t="s">
        <v>85</v>
      </c>
      <c r="HQ67" s="157">
        <v>3</v>
      </c>
      <c r="HR67" s="157">
        <v>3</v>
      </c>
      <c r="HS67" s="157">
        <v>0</v>
      </c>
      <c r="HT67" s="157">
        <v>0</v>
      </c>
      <c r="HU67" s="158">
        <f t="shared" si="29"/>
        <v>1</v>
      </c>
      <c r="HV67" s="162">
        <f t="shared" si="30"/>
        <v>0</v>
      </c>
      <c r="HX67" s="157" t="s">
        <v>85</v>
      </c>
      <c r="HY67" s="157">
        <v>3</v>
      </c>
      <c r="HZ67" s="157">
        <v>3</v>
      </c>
      <c r="IA67" s="157">
        <v>0</v>
      </c>
      <c r="IB67" s="157">
        <v>0</v>
      </c>
      <c r="IC67" s="158">
        <f t="shared" si="31"/>
        <v>1</v>
      </c>
      <c r="ID67" s="162">
        <f t="shared" si="32"/>
        <v>0</v>
      </c>
      <c r="IF67" s="157" t="s">
        <v>85</v>
      </c>
      <c r="IG67" s="157">
        <v>3</v>
      </c>
      <c r="IH67" s="157">
        <v>3</v>
      </c>
      <c r="II67" s="157">
        <v>0</v>
      </c>
      <c r="IJ67" s="157">
        <v>0</v>
      </c>
      <c r="IK67" s="158">
        <f t="shared" si="33"/>
        <v>1</v>
      </c>
      <c r="IL67" s="162">
        <f t="shared" si="34"/>
        <v>0</v>
      </c>
      <c r="IN67" s="157" t="s">
        <v>85</v>
      </c>
      <c r="IO67" s="157">
        <v>3</v>
      </c>
      <c r="IP67" s="157">
        <v>3</v>
      </c>
      <c r="IQ67" s="157">
        <v>0</v>
      </c>
      <c r="IR67" s="157">
        <v>0</v>
      </c>
      <c r="IS67" s="158">
        <f t="shared" si="35"/>
        <v>1</v>
      </c>
      <c r="IT67" s="162">
        <f t="shared" si="36"/>
        <v>0</v>
      </c>
      <c r="IV67" s="157" t="s">
        <v>85</v>
      </c>
      <c r="IW67" s="157">
        <v>3</v>
      </c>
      <c r="IX67" s="157">
        <v>3</v>
      </c>
      <c r="IY67" s="157">
        <v>0</v>
      </c>
      <c r="IZ67" s="157">
        <v>0</v>
      </c>
      <c r="JA67" s="158">
        <f t="shared" si="37"/>
        <v>1</v>
      </c>
      <c r="JB67" s="162">
        <f t="shared" si="38"/>
        <v>0</v>
      </c>
      <c r="JD67" s="157" t="s">
        <v>85</v>
      </c>
      <c r="JE67" s="157">
        <v>3</v>
      </c>
      <c r="JF67" s="157">
        <v>3</v>
      </c>
      <c r="JG67" s="157">
        <v>0</v>
      </c>
      <c r="JH67" s="157">
        <v>0</v>
      </c>
      <c r="JI67" s="158">
        <f t="shared" si="39"/>
        <v>1</v>
      </c>
      <c r="JJ67" s="162">
        <f t="shared" si="40"/>
        <v>0</v>
      </c>
      <c r="JL67" s="157" t="s">
        <v>85</v>
      </c>
      <c r="JM67" s="157">
        <v>3</v>
      </c>
      <c r="JN67" s="157">
        <v>3</v>
      </c>
      <c r="JO67" s="157">
        <v>0</v>
      </c>
      <c r="JP67" s="157">
        <v>0</v>
      </c>
      <c r="JQ67" s="158">
        <f t="shared" si="41"/>
        <v>1</v>
      </c>
      <c r="JR67" s="162">
        <f t="shared" si="42"/>
        <v>0</v>
      </c>
      <c r="JT67" s="157" t="s">
        <v>85</v>
      </c>
      <c r="JU67" s="157">
        <v>3</v>
      </c>
      <c r="JV67" s="157">
        <v>3</v>
      </c>
      <c r="JW67" s="157">
        <v>0</v>
      </c>
      <c r="JX67" s="157">
        <v>0</v>
      </c>
      <c r="JY67" s="158">
        <f t="shared" si="43"/>
        <v>1</v>
      </c>
      <c r="JZ67" s="162">
        <f t="shared" si="44"/>
        <v>0</v>
      </c>
      <c r="KB67" s="157" t="s">
        <v>85</v>
      </c>
      <c r="KC67" s="157">
        <v>3</v>
      </c>
      <c r="KD67" s="157">
        <v>3</v>
      </c>
      <c r="KE67" s="157">
        <v>0</v>
      </c>
      <c r="KF67" s="157">
        <v>0</v>
      </c>
      <c r="KG67" s="158">
        <f t="shared" si="45"/>
        <v>1</v>
      </c>
      <c r="KH67" s="162">
        <f t="shared" si="46"/>
        <v>0</v>
      </c>
      <c r="KJ67" s="157" t="s">
        <v>85</v>
      </c>
      <c r="KK67" s="157">
        <v>3</v>
      </c>
      <c r="KL67" s="157">
        <v>3</v>
      </c>
      <c r="KM67" s="157">
        <v>0</v>
      </c>
      <c r="KN67" s="157">
        <v>0</v>
      </c>
      <c r="KO67" s="158">
        <f t="shared" si="47"/>
        <v>1</v>
      </c>
      <c r="KP67" s="162">
        <f t="shared" si="48"/>
        <v>0</v>
      </c>
      <c r="KR67" s="157" t="s">
        <v>85</v>
      </c>
      <c r="KS67" s="157">
        <v>3</v>
      </c>
      <c r="KT67" s="157">
        <v>3</v>
      </c>
      <c r="KU67" s="157">
        <v>0</v>
      </c>
      <c r="KV67" s="157">
        <v>0</v>
      </c>
      <c r="KW67" s="158">
        <f t="shared" si="49"/>
        <v>1</v>
      </c>
      <c r="KX67" s="162">
        <f t="shared" si="50"/>
        <v>0</v>
      </c>
      <c r="KZ67" s="157" t="s">
        <v>85</v>
      </c>
      <c r="LA67" s="157">
        <v>3</v>
      </c>
      <c r="LB67" s="157">
        <v>3</v>
      </c>
      <c r="LC67" s="157">
        <v>0</v>
      </c>
      <c r="LD67" s="157">
        <v>0</v>
      </c>
      <c r="LE67" s="158">
        <f t="shared" si="51"/>
        <v>1</v>
      </c>
      <c r="LF67" s="162">
        <f t="shared" si="52"/>
        <v>0</v>
      </c>
      <c r="LH67" s="157" t="s">
        <v>85</v>
      </c>
      <c r="LI67" s="157">
        <v>3</v>
      </c>
      <c r="LJ67" s="157">
        <v>3</v>
      </c>
      <c r="LK67" s="157">
        <v>0</v>
      </c>
      <c r="LL67" s="157">
        <v>0</v>
      </c>
      <c r="LM67" s="158">
        <f t="shared" si="53"/>
        <v>1</v>
      </c>
      <c r="LN67" s="162">
        <f t="shared" si="54"/>
        <v>0</v>
      </c>
      <c r="LP67" s="157" t="s">
        <v>85</v>
      </c>
      <c r="LQ67" s="157">
        <v>3</v>
      </c>
      <c r="LR67" s="157">
        <v>3</v>
      </c>
      <c r="LS67" s="157">
        <v>0</v>
      </c>
      <c r="LT67" s="157">
        <v>0</v>
      </c>
      <c r="LU67" s="158">
        <f t="shared" si="55"/>
        <v>1</v>
      </c>
      <c r="LV67" s="162">
        <f t="shared" si="56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57"/>
        <v>1</v>
      </c>
      <c r="MD67" s="162">
        <f t="shared" si="58"/>
        <v>0</v>
      </c>
      <c r="MN67" s="157" t="s">
        <v>85</v>
      </c>
      <c r="MO67" s="157">
        <v>3</v>
      </c>
      <c r="MP67" s="157">
        <v>3</v>
      </c>
      <c r="MQ67" s="157">
        <v>0</v>
      </c>
      <c r="MR67" s="157">
        <v>0</v>
      </c>
      <c r="MS67" s="158">
        <f t="shared" si="59"/>
        <v>1</v>
      </c>
      <c r="MT67" s="162">
        <f t="shared" si="60"/>
        <v>0</v>
      </c>
      <c r="MV67" s="157" t="s">
        <v>85</v>
      </c>
      <c r="MW67" s="157">
        <v>3</v>
      </c>
      <c r="MX67" s="157">
        <v>3</v>
      </c>
      <c r="MY67" s="157">
        <v>0</v>
      </c>
      <c r="MZ67" s="157">
        <v>0</v>
      </c>
      <c r="NA67" s="158">
        <f t="shared" si="61"/>
        <v>1</v>
      </c>
      <c r="NB67" s="162">
        <f t="shared" si="62"/>
        <v>0</v>
      </c>
      <c r="ND67" s="157" t="s">
        <v>85</v>
      </c>
      <c r="NE67" s="157">
        <v>3</v>
      </c>
      <c r="NF67" s="157">
        <v>0</v>
      </c>
      <c r="NG67" s="157">
        <v>0</v>
      </c>
      <c r="NH67" s="157">
        <v>3</v>
      </c>
      <c r="NI67" s="158">
        <v>0</v>
      </c>
      <c r="NJ67" s="162"/>
    </row>
    <row r="68" spans="1:374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f t="shared" si="66"/>
        <v>1</v>
      </c>
      <c r="H68" s="2" t="s">
        <v>108</v>
      </c>
      <c r="I68" s="2">
        <v>4</v>
      </c>
      <c r="J68" s="2">
        <v>4</v>
      </c>
      <c r="K68" s="2">
        <v>0</v>
      </c>
      <c r="L68" s="2">
        <v>0</v>
      </c>
      <c r="M68" s="4">
        <f t="shared" ref="M68:M74" si="67">J68/I68</f>
        <v>1</v>
      </c>
      <c r="N68" s="108">
        <f t="shared" ref="N68:N73" si="68">M68-F68</f>
        <v>0</v>
      </c>
      <c r="P68" s="2" t="s">
        <v>108</v>
      </c>
      <c r="Q68" s="2">
        <v>4</v>
      </c>
      <c r="R68" s="2">
        <v>4</v>
      </c>
      <c r="S68" s="2">
        <v>0</v>
      </c>
      <c r="T68" s="2">
        <v>0</v>
      </c>
      <c r="U68" s="4">
        <v>1</v>
      </c>
      <c r="V68" s="108">
        <f t="shared" ref="V68:V73" si="69">U68-M68</f>
        <v>0</v>
      </c>
      <c r="X68" s="2" t="s">
        <v>108</v>
      </c>
      <c r="Y68" s="2">
        <v>4</v>
      </c>
      <c r="Z68" s="2">
        <v>4</v>
      </c>
      <c r="AA68" s="2">
        <v>0</v>
      </c>
      <c r="AB68" s="2">
        <v>0</v>
      </c>
      <c r="AC68" s="4">
        <v>1</v>
      </c>
      <c r="AD68" s="108">
        <f t="shared" ref="AD68:AD73" si="70">AC68-U68</f>
        <v>0</v>
      </c>
      <c r="AF68" s="2" t="s">
        <v>108</v>
      </c>
      <c r="AG68" s="2">
        <v>4</v>
      </c>
      <c r="AH68" s="2">
        <v>4</v>
      </c>
      <c r="AI68" s="2">
        <v>0</v>
      </c>
      <c r="AJ68" s="2">
        <v>0</v>
      </c>
      <c r="AK68" s="4">
        <v>1</v>
      </c>
      <c r="AL68" s="108">
        <f t="shared" ref="AL68:AL73" si="71">AK68-AC68</f>
        <v>0</v>
      </c>
      <c r="AN68" s="2" t="s">
        <v>108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108">
        <f t="shared" ref="AT68:AT73" si="72">AS68-AK68</f>
        <v>0</v>
      </c>
      <c r="AV68" s="2" t="s">
        <v>108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108">
        <f t="shared" ref="BB68:BB73" si="73">BA68-AS68</f>
        <v>0</v>
      </c>
      <c r="BD68" s="2" t="s">
        <v>108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108">
        <f t="shared" ref="BJ68:BJ73" si="74">BI68-BA68</f>
        <v>0</v>
      </c>
      <c r="BL68" s="2" t="s">
        <v>108</v>
      </c>
      <c r="BM68" s="2">
        <v>4</v>
      </c>
      <c r="BN68" s="2">
        <v>4</v>
      </c>
      <c r="BO68" s="2">
        <v>0</v>
      </c>
      <c r="BP68" s="2">
        <v>0</v>
      </c>
      <c r="BQ68" s="4">
        <f t="shared" ref="BQ68:BQ74" si="75">BN68/BM68</f>
        <v>1</v>
      </c>
      <c r="BR68" s="108">
        <f t="shared" ref="BR68:BR73" si="76">BQ68-BI68</f>
        <v>0</v>
      </c>
      <c r="BT68" s="157" t="s">
        <v>108</v>
      </c>
      <c r="BU68" s="157">
        <v>4</v>
      </c>
      <c r="BV68" s="157">
        <v>4</v>
      </c>
      <c r="BW68" s="157">
        <v>0</v>
      </c>
      <c r="BX68" s="157">
        <v>0</v>
      </c>
      <c r="BY68" s="158">
        <v>1</v>
      </c>
      <c r="BZ68" s="158">
        <v>0</v>
      </c>
      <c r="CA68" s="156"/>
      <c r="CB68" s="156" t="s">
        <v>108</v>
      </c>
      <c r="CC68" s="156">
        <v>4</v>
      </c>
      <c r="CD68" s="156">
        <v>4</v>
      </c>
      <c r="CE68" s="156">
        <v>0</v>
      </c>
      <c r="CF68" s="156">
        <v>0</v>
      </c>
      <c r="CG68" s="162">
        <v>1</v>
      </c>
      <c r="CH68" s="158">
        <v>0</v>
      </c>
      <c r="CI68" s="157"/>
      <c r="CJ68" s="156" t="s">
        <v>108</v>
      </c>
      <c r="CK68" s="156">
        <v>4</v>
      </c>
      <c r="CL68" s="156">
        <v>4</v>
      </c>
      <c r="CM68" s="156">
        <v>0</v>
      </c>
      <c r="CN68" s="156">
        <v>0</v>
      </c>
      <c r="CO68" s="162">
        <v>1</v>
      </c>
      <c r="CP68" s="162">
        <f t="shared" ref="CP68:CP73" si="77">CO68-CG68</f>
        <v>0</v>
      </c>
      <c r="CQ68" s="156"/>
      <c r="CR68" s="156" t="s">
        <v>108</v>
      </c>
      <c r="CS68" s="156">
        <v>4</v>
      </c>
      <c r="CT68" s="156">
        <v>4</v>
      </c>
      <c r="CU68" s="156">
        <v>0</v>
      </c>
      <c r="CV68" s="156">
        <v>0</v>
      </c>
      <c r="CW68" s="162">
        <v>1</v>
      </c>
      <c r="CX68" s="158">
        <f t="shared" ref="CX68:CX73" si="78">CW68-CO68</f>
        <v>0</v>
      </c>
      <c r="CY68" s="157"/>
      <c r="CZ68" s="156" t="s">
        <v>108</v>
      </c>
      <c r="DA68" s="156">
        <v>4</v>
      </c>
      <c r="DB68" s="156">
        <v>4</v>
      </c>
      <c r="DC68" s="156">
        <v>0</v>
      </c>
      <c r="DD68" s="156">
        <v>0</v>
      </c>
      <c r="DE68" s="162">
        <v>1</v>
      </c>
      <c r="DF68" s="158">
        <f t="shared" ref="DF68:DF73" si="79">DE68-CW68</f>
        <v>0</v>
      </c>
      <c r="DG68" s="157"/>
      <c r="DH68" s="156" t="s">
        <v>108</v>
      </c>
      <c r="DI68" s="156">
        <v>4</v>
      </c>
      <c r="DJ68" s="156">
        <v>4</v>
      </c>
      <c r="DK68" s="156">
        <v>0</v>
      </c>
      <c r="DL68" s="156">
        <v>0</v>
      </c>
      <c r="DM68" s="162">
        <v>1</v>
      </c>
      <c r="DN68" s="158">
        <f t="shared" ref="DN68:DN73" si="80">DM68-DE68</f>
        <v>0</v>
      </c>
      <c r="DO68" s="157"/>
      <c r="DP68" s="156" t="s">
        <v>108</v>
      </c>
      <c r="DQ68" s="156">
        <v>4</v>
      </c>
      <c r="DR68" s="156">
        <v>4</v>
      </c>
      <c r="DS68" s="156">
        <v>0</v>
      </c>
      <c r="DT68" s="156">
        <v>0</v>
      </c>
      <c r="DU68" s="162">
        <v>1</v>
      </c>
      <c r="DV68" s="162">
        <f t="shared" ref="DV68:DV73" si="81">DU68-DM68</f>
        <v>0</v>
      </c>
      <c r="DW68" s="156"/>
      <c r="DX68" s="156" t="s">
        <v>108</v>
      </c>
      <c r="DY68" s="156">
        <v>4</v>
      </c>
      <c r="DZ68" s="156">
        <v>4</v>
      </c>
      <c r="EA68" s="156">
        <v>0</v>
      </c>
      <c r="EB68" s="156">
        <v>0</v>
      </c>
      <c r="EC68" s="162">
        <v>1</v>
      </c>
      <c r="ED68" s="162">
        <f t="shared" ref="ED68:ED73" si="82">EC68-DU68</f>
        <v>0</v>
      </c>
      <c r="EE68" s="156"/>
      <c r="EF68" s="156" t="s">
        <v>108</v>
      </c>
      <c r="EG68" s="156">
        <v>4</v>
      </c>
      <c r="EH68" s="156">
        <v>4</v>
      </c>
      <c r="EI68" s="156">
        <v>0</v>
      </c>
      <c r="EJ68" s="156">
        <v>0</v>
      </c>
      <c r="EK68" s="162">
        <v>1</v>
      </c>
      <c r="EL68" s="162">
        <f t="shared" ref="EL68:EL73" si="83">EK68-EC68</f>
        <v>0</v>
      </c>
      <c r="EM68" s="156"/>
      <c r="EN68" s="156" t="s">
        <v>108</v>
      </c>
      <c r="EO68" s="156">
        <v>4</v>
      </c>
      <c r="EP68" s="156">
        <v>4</v>
      </c>
      <c r="EQ68" s="156">
        <v>0</v>
      </c>
      <c r="ER68" s="156">
        <v>0</v>
      </c>
      <c r="ES68" s="162">
        <v>1</v>
      </c>
      <c r="ET68" s="162">
        <f t="shared" ref="ET68:ET73" si="84">ES68-EK68</f>
        <v>0</v>
      </c>
      <c r="EU68" s="156"/>
      <c r="EV68" s="156"/>
      <c r="EW68" s="156"/>
      <c r="EX68" s="156"/>
      <c r="EY68" s="156"/>
      <c r="EZ68" s="156"/>
      <c r="FA68" s="156"/>
      <c r="FB68" s="156"/>
      <c r="FC68" s="162"/>
      <c r="FD68" s="156"/>
      <c r="FE68" s="156"/>
      <c r="FF68" s="156"/>
      <c r="FG68" s="156"/>
      <c r="FH68" s="156"/>
      <c r="FI68" s="156"/>
      <c r="FJ68" s="162"/>
      <c r="FK68" s="156"/>
      <c r="FL68" s="156"/>
      <c r="FM68" s="156"/>
      <c r="FN68" s="156"/>
      <c r="FO68" s="156"/>
      <c r="FP68" s="156"/>
      <c r="FQ68" s="156"/>
      <c r="FR68" s="156"/>
      <c r="FS68" s="156"/>
      <c r="FT68" s="157" t="s">
        <v>108</v>
      </c>
      <c r="FU68" s="157">
        <v>4</v>
      </c>
      <c r="FV68" s="157">
        <v>4</v>
      </c>
      <c r="FW68" s="157">
        <v>0</v>
      </c>
      <c r="FX68" s="157">
        <v>0</v>
      </c>
      <c r="FY68" s="158">
        <f t="shared" ref="FY68:FY73" si="85">FV68/FU68</f>
        <v>1</v>
      </c>
      <c r="FZ68" s="162">
        <f t="shared" ref="FZ68:FZ70" si="86">FY68-ES68</f>
        <v>0</v>
      </c>
      <c r="GA68" s="156"/>
      <c r="GB68" s="157" t="s">
        <v>108</v>
      </c>
      <c r="GC68" s="157">
        <v>4</v>
      </c>
      <c r="GD68" s="157">
        <v>4</v>
      </c>
      <c r="GE68" s="157">
        <v>0</v>
      </c>
      <c r="GF68" s="157">
        <v>0</v>
      </c>
      <c r="GG68" s="158">
        <f t="shared" ref="GG68:GG73" si="87">GD68/GC68</f>
        <v>1</v>
      </c>
      <c r="GH68" s="162">
        <f t="shared" ref="GH68:GH71" si="88">GG68-FY68</f>
        <v>0</v>
      </c>
      <c r="GI68" s="156"/>
      <c r="GJ68" s="157" t="s">
        <v>108</v>
      </c>
      <c r="GK68" s="157">
        <v>4</v>
      </c>
      <c r="GL68" s="157">
        <v>4</v>
      </c>
      <c r="GM68" s="157">
        <v>0</v>
      </c>
      <c r="GN68" s="157">
        <v>0</v>
      </c>
      <c r="GO68" s="158">
        <f t="shared" ref="GO68:GO73" si="89">GL68/GK68</f>
        <v>1</v>
      </c>
      <c r="GP68" s="162">
        <f t="shared" ref="GP68:GP73" si="90">GO68-GG68</f>
        <v>0</v>
      </c>
      <c r="GQ68" s="156"/>
      <c r="GR68" s="157" t="s">
        <v>108</v>
      </c>
      <c r="GS68" s="157">
        <v>4</v>
      </c>
      <c r="GT68" s="157">
        <v>4</v>
      </c>
      <c r="GU68" s="157">
        <v>0</v>
      </c>
      <c r="GV68" s="157">
        <v>0</v>
      </c>
      <c r="GW68" s="158">
        <f t="shared" ref="GW68:GW72" si="91">GT68/GS68</f>
        <v>1</v>
      </c>
      <c r="GX68" s="162">
        <f t="shared" ref="GX68:GX73" si="92">GW68-GO68</f>
        <v>0</v>
      </c>
      <c r="GY68" s="156"/>
      <c r="GZ68" s="157" t="s">
        <v>108</v>
      </c>
      <c r="HA68" s="157">
        <v>4</v>
      </c>
      <c r="HB68" s="157">
        <v>4</v>
      </c>
      <c r="HC68" s="157">
        <v>0</v>
      </c>
      <c r="HD68" s="157">
        <v>0</v>
      </c>
      <c r="HE68" s="158">
        <f t="shared" ref="HE68:HE74" si="93">HB68/HA68</f>
        <v>1</v>
      </c>
      <c r="HF68" s="162">
        <f t="shared" ref="HF68:HF73" si="94">HE68-GW68</f>
        <v>0</v>
      </c>
      <c r="HH68" s="157" t="s">
        <v>108</v>
      </c>
      <c r="HI68" s="157">
        <v>4</v>
      </c>
      <c r="HJ68" s="157">
        <v>4</v>
      </c>
      <c r="HK68" s="157">
        <v>0</v>
      </c>
      <c r="HL68" s="157">
        <v>0</v>
      </c>
      <c r="HM68" s="158">
        <f t="shared" ref="HM68:HM73" si="95">HJ68/HI68</f>
        <v>1</v>
      </c>
      <c r="HN68" s="162">
        <f t="shared" ref="HN68:HN73" si="96">HM68-HE68</f>
        <v>0</v>
      </c>
      <c r="HP68" s="157" t="s">
        <v>108</v>
      </c>
      <c r="HQ68" s="157">
        <v>4</v>
      </c>
      <c r="HR68" s="157">
        <v>4</v>
      </c>
      <c r="HS68" s="157">
        <v>0</v>
      </c>
      <c r="HT68" s="157">
        <v>0</v>
      </c>
      <c r="HU68" s="158">
        <f t="shared" ref="HU68:HU74" si="97">HR68/HQ68</f>
        <v>1</v>
      </c>
      <c r="HV68" s="162">
        <f t="shared" ref="HV68:HV73" si="98">HU68-HM68</f>
        <v>0</v>
      </c>
      <c r="HX68" s="157" t="s">
        <v>108</v>
      </c>
      <c r="HY68" s="157">
        <v>4</v>
      </c>
      <c r="HZ68" s="157">
        <v>4</v>
      </c>
      <c r="IA68" s="157">
        <v>0</v>
      </c>
      <c r="IB68" s="157">
        <v>0</v>
      </c>
      <c r="IC68" s="158">
        <f t="shared" ref="IC68:IC73" si="99">HZ68/HY68</f>
        <v>1</v>
      </c>
      <c r="ID68" s="162">
        <f t="shared" ref="ID68:ID73" si="100">IC68-HU68</f>
        <v>0</v>
      </c>
      <c r="IF68" s="157" t="s">
        <v>108</v>
      </c>
      <c r="IG68" s="157">
        <v>4</v>
      </c>
      <c r="IH68" s="157">
        <v>4</v>
      </c>
      <c r="II68" s="157">
        <v>0</v>
      </c>
      <c r="IJ68" s="157">
        <v>0</v>
      </c>
      <c r="IK68" s="158">
        <f t="shared" ref="IK68:IK73" si="101">IH68/IG68</f>
        <v>1</v>
      </c>
      <c r="IL68" s="162">
        <f t="shared" ref="IL68:IL73" si="102">IK68-IC68</f>
        <v>0</v>
      </c>
      <c r="IN68" s="157" t="s">
        <v>108</v>
      </c>
      <c r="IO68" s="157">
        <v>4</v>
      </c>
      <c r="IP68" s="157">
        <v>4</v>
      </c>
      <c r="IQ68" s="157">
        <v>0</v>
      </c>
      <c r="IR68" s="157">
        <v>0</v>
      </c>
      <c r="IS68" s="158">
        <f t="shared" ref="IS68:IS73" si="103">IP68/IO68</f>
        <v>1</v>
      </c>
      <c r="IT68" s="162">
        <f t="shared" ref="IT68:IT73" si="104">IS68-IK68</f>
        <v>0</v>
      </c>
      <c r="IV68" s="157" t="s">
        <v>108</v>
      </c>
      <c r="IW68" s="157">
        <v>4</v>
      </c>
      <c r="IX68" s="157">
        <v>4</v>
      </c>
      <c r="IY68" s="157">
        <v>0</v>
      </c>
      <c r="IZ68" s="157">
        <v>0</v>
      </c>
      <c r="JA68" s="158">
        <f t="shared" ref="JA68:JA73" si="105">IX68/IW68</f>
        <v>1</v>
      </c>
      <c r="JB68" s="162">
        <f t="shared" ref="JB68:JB73" si="106">JA68-IS68</f>
        <v>0</v>
      </c>
      <c r="JD68" s="157" t="s">
        <v>108</v>
      </c>
      <c r="JE68" s="157">
        <v>4</v>
      </c>
      <c r="JF68" s="157">
        <v>4</v>
      </c>
      <c r="JG68" s="157">
        <v>0</v>
      </c>
      <c r="JH68" s="157">
        <v>0</v>
      </c>
      <c r="JI68" s="158">
        <f t="shared" ref="JI68:JI73" si="107">JF68/JE68</f>
        <v>1</v>
      </c>
      <c r="JJ68" s="162">
        <f t="shared" ref="JJ68:JJ73" si="108">JI68-JA68</f>
        <v>0</v>
      </c>
      <c r="JL68" s="157" t="s">
        <v>108</v>
      </c>
      <c r="JM68" s="157">
        <v>4</v>
      </c>
      <c r="JN68" s="157">
        <v>4</v>
      </c>
      <c r="JO68" s="157">
        <v>0</v>
      </c>
      <c r="JP68" s="157">
        <v>0</v>
      </c>
      <c r="JQ68" s="158">
        <f t="shared" ref="JQ68:JQ73" si="109">JN68/JM68</f>
        <v>1</v>
      </c>
      <c r="JR68" s="162">
        <f t="shared" ref="JR68:JR73" si="110">JQ68-JI68</f>
        <v>0</v>
      </c>
      <c r="JT68" s="157" t="s">
        <v>108</v>
      </c>
      <c r="JU68" s="157">
        <v>4</v>
      </c>
      <c r="JV68" s="157">
        <v>4</v>
      </c>
      <c r="JW68" s="157">
        <v>0</v>
      </c>
      <c r="JX68" s="157">
        <v>0</v>
      </c>
      <c r="JY68" s="158">
        <f t="shared" ref="JY68:JY73" si="111">JV68/JU68</f>
        <v>1</v>
      </c>
      <c r="JZ68" s="162">
        <f t="shared" ref="JZ68:JZ73" si="112">JY68-JQ68</f>
        <v>0</v>
      </c>
      <c r="KB68" s="157" t="s">
        <v>108</v>
      </c>
      <c r="KC68" s="157">
        <v>4</v>
      </c>
      <c r="KD68" s="157">
        <v>4</v>
      </c>
      <c r="KE68" s="157">
        <v>0</v>
      </c>
      <c r="KF68" s="157">
        <v>0</v>
      </c>
      <c r="KG68" s="158">
        <f t="shared" ref="KG68:KG73" si="113">KD68/KC68</f>
        <v>1</v>
      </c>
      <c r="KH68" s="162">
        <f t="shared" ref="KH68:KH73" si="114">KG68-JY68</f>
        <v>0</v>
      </c>
      <c r="KJ68" s="157" t="s">
        <v>108</v>
      </c>
      <c r="KK68" s="157">
        <v>4</v>
      </c>
      <c r="KL68" s="157">
        <v>4</v>
      </c>
      <c r="KM68" s="157">
        <v>0</v>
      </c>
      <c r="KN68" s="157">
        <v>0</v>
      </c>
      <c r="KO68" s="158">
        <f t="shared" ref="KO68:KO73" si="115">KL68/KK68</f>
        <v>1</v>
      </c>
      <c r="KP68" s="162">
        <f t="shared" ref="KP68:KP73" si="116">KO68-KG68</f>
        <v>0</v>
      </c>
      <c r="KR68" s="157" t="s">
        <v>108</v>
      </c>
      <c r="KS68" s="157">
        <v>4</v>
      </c>
      <c r="KT68" s="157">
        <v>4</v>
      </c>
      <c r="KU68" s="157">
        <v>0</v>
      </c>
      <c r="KV68" s="157">
        <v>0</v>
      </c>
      <c r="KW68" s="158">
        <f t="shared" ref="KW68:KW73" si="117">KT68/KS68</f>
        <v>1</v>
      </c>
      <c r="KX68" s="162">
        <f t="shared" ref="KX68:KX73" si="118">KW68-KO68</f>
        <v>0</v>
      </c>
      <c r="KZ68" s="157" t="s">
        <v>108</v>
      </c>
      <c r="LA68" s="157">
        <v>4</v>
      </c>
      <c r="LB68" s="157">
        <v>4</v>
      </c>
      <c r="LC68" s="157">
        <v>0</v>
      </c>
      <c r="LD68" s="157">
        <v>0</v>
      </c>
      <c r="LE68" s="158">
        <f t="shared" ref="LE68:LE73" si="119">LB68/LA68</f>
        <v>1</v>
      </c>
      <c r="LF68" s="162">
        <f t="shared" ref="LF68:LF73" si="120">LE68-KW68</f>
        <v>0</v>
      </c>
      <c r="LH68" s="157" t="s">
        <v>108</v>
      </c>
      <c r="LI68" s="157">
        <v>4</v>
      </c>
      <c r="LJ68" s="157">
        <v>4</v>
      </c>
      <c r="LK68" s="157">
        <v>0</v>
      </c>
      <c r="LL68" s="157">
        <v>0</v>
      </c>
      <c r="LM68" s="158">
        <f t="shared" ref="LM68:LM73" si="121">LJ68/LI68</f>
        <v>1</v>
      </c>
      <c r="LN68" s="162">
        <f t="shared" ref="LN68:LN73" si="122">LM68-LE68</f>
        <v>0</v>
      </c>
      <c r="LP68" s="157" t="s">
        <v>108</v>
      </c>
      <c r="LQ68" s="157">
        <v>4</v>
      </c>
      <c r="LR68" s="157">
        <v>4</v>
      </c>
      <c r="LS68" s="157">
        <v>0</v>
      </c>
      <c r="LT68" s="157">
        <v>0</v>
      </c>
      <c r="LU68" s="158">
        <f t="shared" ref="LU68:LU74" si="123">LR68/LQ68</f>
        <v>1</v>
      </c>
      <c r="LV68" s="162">
        <f t="shared" ref="LV68:LV73" si="124">LU68-LM68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4" si="125">LZ68/LY68</f>
        <v>1</v>
      </c>
      <c r="MD68" s="162">
        <f t="shared" ref="MD68:MD73" si="126">MC68-LU68</f>
        <v>0</v>
      </c>
      <c r="MN68" s="157" t="s">
        <v>108</v>
      </c>
      <c r="MO68" s="157">
        <v>4</v>
      </c>
      <c r="MP68" s="157">
        <v>4</v>
      </c>
      <c r="MQ68" s="157">
        <v>0</v>
      </c>
      <c r="MR68" s="157">
        <v>0</v>
      </c>
      <c r="MS68" s="158">
        <f t="shared" ref="MS68:MS74" si="127">MP68/MO68</f>
        <v>1</v>
      </c>
      <c r="MT68" s="162">
        <f t="shared" ref="MT68:MT73" si="128">MS68-MC68</f>
        <v>0</v>
      </c>
      <c r="MV68" s="157" t="s">
        <v>108</v>
      </c>
      <c r="MW68" s="157">
        <v>4</v>
      </c>
      <c r="MX68" s="157">
        <v>4</v>
      </c>
      <c r="MY68" s="157">
        <v>0</v>
      </c>
      <c r="MZ68" s="157">
        <v>0</v>
      </c>
      <c r="NA68" s="158">
        <f t="shared" ref="NA68:NA74" si="129">MX68/MW68</f>
        <v>1</v>
      </c>
      <c r="NB68" s="162">
        <f t="shared" ref="NB68:NB73" si="130">NA68-MS68</f>
        <v>0</v>
      </c>
      <c r="ND68" s="157" t="s">
        <v>108</v>
      </c>
      <c r="NE68" s="157">
        <v>4</v>
      </c>
      <c r="NF68" s="157">
        <v>0</v>
      </c>
      <c r="NG68" s="157">
        <v>0</v>
      </c>
      <c r="NH68" s="157">
        <v>4</v>
      </c>
      <c r="NI68" s="158">
        <v>0</v>
      </c>
      <c r="NJ68" s="162"/>
    </row>
    <row r="69" spans="1:374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f t="shared" si="66"/>
        <v>0.82608695652173914</v>
      </c>
      <c r="H69" s="2" t="s">
        <v>81</v>
      </c>
      <c r="I69" s="2">
        <v>92</v>
      </c>
      <c r="J69" s="2">
        <v>76</v>
      </c>
      <c r="K69" s="2">
        <v>10</v>
      </c>
      <c r="L69" s="2">
        <v>6</v>
      </c>
      <c r="M69" s="4">
        <f t="shared" si="67"/>
        <v>0.82608695652173914</v>
      </c>
      <c r="N69" s="108">
        <f t="shared" si="68"/>
        <v>0</v>
      </c>
      <c r="P69" s="2" t="s">
        <v>81</v>
      </c>
      <c r="Q69" s="2">
        <v>92</v>
      </c>
      <c r="R69" s="2">
        <v>76</v>
      </c>
      <c r="S69" s="2">
        <v>10</v>
      </c>
      <c r="T69" s="2">
        <v>6</v>
      </c>
      <c r="U69" s="4">
        <v>0.83</v>
      </c>
      <c r="V69" s="108">
        <f t="shared" si="69"/>
        <v>3.9130434782608248E-3</v>
      </c>
      <c r="X69" s="2" t="s">
        <v>81</v>
      </c>
      <c r="Y69" s="2">
        <v>92</v>
      </c>
      <c r="Z69" s="2">
        <v>76</v>
      </c>
      <c r="AA69" s="2">
        <v>10</v>
      </c>
      <c r="AB69" s="2">
        <v>6</v>
      </c>
      <c r="AC69" s="4">
        <v>0.83</v>
      </c>
      <c r="AD69" s="108">
        <f t="shared" si="70"/>
        <v>0</v>
      </c>
      <c r="AF69" s="2" t="s">
        <v>81</v>
      </c>
      <c r="AG69" s="2">
        <v>92</v>
      </c>
      <c r="AH69" s="2">
        <v>76</v>
      </c>
      <c r="AI69" s="2">
        <v>10</v>
      </c>
      <c r="AJ69" s="2">
        <v>6</v>
      </c>
      <c r="AK69" s="4">
        <v>0.83</v>
      </c>
      <c r="AL69" s="108">
        <f t="shared" si="71"/>
        <v>0</v>
      </c>
      <c r="AN69" s="2" t="s">
        <v>81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108">
        <f t="shared" si="72"/>
        <v>0</v>
      </c>
      <c r="AV69" s="2" t="s">
        <v>81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108">
        <f t="shared" si="73"/>
        <v>0</v>
      </c>
      <c r="BD69" s="2" t="s">
        <v>81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108">
        <f t="shared" si="74"/>
        <v>0</v>
      </c>
      <c r="BL69" s="2" t="s">
        <v>81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75"/>
        <v>0.82608695652173914</v>
      </c>
      <c r="BR69" s="108">
        <f t="shared" si="76"/>
        <v>-3.9130434782608248E-3</v>
      </c>
      <c r="BT69" s="157" t="s">
        <v>81</v>
      </c>
      <c r="BU69" s="157">
        <v>92</v>
      </c>
      <c r="BV69" s="157">
        <v>76</v>
      </c>
      <c r="BW69" s="157">
        <v>10</v>
      </c>
      <c r="BX69" s="157">
        <v>6</v>
      </c>
      <c r="BY69" s="158">
        <v>0.83</v>
      </c>
      <c r="BZ69" s="158">
        <v>0</v>
      </c>
      <c r="CA69" s="156"/>
      <c r="CB69" s="156" t="s">
        <v>81</v>
      </c>
      <c r="CC69" s="156">
        <v>92</v>
      </c>
      <c r="CD69" s="156">
        <v>76</v>
      </c>
      <c r="CE69" s="156">
        <v>10</v>
      </c>
      <c r="CF69" s="156">
        <v>6</v>
      </c>
      <c r="CG69" s="162">
        <v>0.83</v>
      </c>
      <c r="CH69" s="158">
        <v>0</v>
      </c>
      <c r="CI69" s="157"/>
      <c r="CJ69" s="156" t="s">
        <v>81</v>
      </c>
      <c r="CK69" s="156">
        <v>92</v>
      </c>
      <c r="CL69" s="156">
        <v>76</v>
      </c>
      <c r="CM69" s="156">
        <v>10</v>
      </c>
      <c r="CN69" s="156">
        <v>6</v>
      </c>
      <c r="CO69" s="162">
        <v>0.83</v>
      </c>
      <c r="CP69" s="162">
        <f t="shared" si="77"/>
        <v>0</v>
      </c>
      <c r="CQ69" s="156"/>
      <c r="CR69" s="156" t="s">
        <v>267</v>
      </c>
      <c r="CS69" s="156">
        <v>92</v>
      </c>
      <c r="CT69" s="156">
        <v>76</v>
      </c>
      <c r="CU69" s="156">
        <v>10</v>
      </c>
      <c r="CV69" s="156">
        <v>6</v>
      </c>
      <c r="CW69" s="162">
        <v>0.83</v>
      </c>
      <c r="CX69" s="158">
        <f t="shared" si="78"/>
        <v>0</v>
      </c>
      <c r="CY69" s="157"/>
      <c r="CZ69" s="156" t="s">
        <v>267</v>
      </c>
      <c r="DA69" s="156">
        <v>92</v>
      </c>
      <c r="DB69" s="156">
        <v>76</v>
      </c>
      <c r="DC69" s="156">
        <v>10</v>
      </c>
      <c r="DD69" s="156">
        <v>6</v>
      </c>
      <c r="DE69" s="162">
        <v>0.83</v>
      </c>
      <c r="DF69" s="158">
        <f t="shared" si="79"/>
        <v>0</v>
      </c>
      <c r="DG69" s="157"/>
      <c r="DH69" s="156" t="s">
        <v>267</v>
      </c>
      <c r="DI69" s="156">
        <v>92</v>
      </c>
      <c r="DJ69" s="156">
        <v>75</v>
      </c>
      <c r="DK69" s="156">
        <v>10</v>
      </c>
      <c r="DL69" s="156">
        <v>7</v>
      </c>
      <c r="DM69" s="162">
        <v>0.82</v>
      </c>
      <c r="DN69" s="158">
        <f t="shared" si="80"/>
        <v>-1.0000000000000009E-2</v>
      </c>
      <c r="DO69" s="157" t="s">
        <v>119</v>
      </c>
      <c r="DP69" s="156" t="s">
        <v>267</v>
      </c>
      <c r="DQ69" s="156">
        <v>92</v>
      </c>
      <c r="DR69" s="156">
        <v>76</v>
      </c>
      <c r="DS69" s="156">
        <v>10</v>
      </c>
      <c r="DT69" s="156">
        <v>6</v>
      </c>
      <c r="DU69" s="162">
        <v>0.83</v>
      </c>
      <c r="DV69" s="162">
        <f t="shared" si="81"/>
        <v>1.0000000000000009E-2</v>
      </c>
      <c r="DW69" s="156"/>
      <c r="DX69" s="156" t="s">
        <v>267</v>
      </c>
      <c r="DY69" s="156">
        <v>92</v>
      </c>
      <c r="DZ69" s="156">
        <v>76</v>
      </c>
      <c r="EA69" s="156">
        <v>10</v>
      </c>
      <c r="EB69" s="156">
        <v>6</v>
      </c>
      <c r="EC69" s="162">
        <v>0.83</v>
      </c>
      <c r="ED69" s="162">
        <f t="shared" si="82"/>
        <v>0</v>
      </c>
      <c r="EE69" s="156"/>
      <c r="EF69" s="156" t="s">
        <v>267</v>
      </c>
      <c r="EG69" s="156">
        <v>92</v>
      </c>
      <c r="EH69" s="156">
        <v>76</v>
      </c>
      <c r="EI69" s="156">
        <v>10</v>
      </c>
      <c r="EJ69" s="156">
        <v>6</v>
      </c>
      <c r="EK69" s="162">
        <v>0.83</v>
      </c>
      <c r="EL69" s="162">
        <f t="shared" si="83"/>
        <v>0</v>
      </c>
      <c r="EM69" s="156"/>
      <c r="EN69" s="156" t="s">
        <v>267</v>
      </c>
      <c r="EO69" s="156">
        <v>92</v>
      </c>
      <c r="EP69" s="156">
        <v>76</v>
      </c>
      <c r="EQ69" s="156">
        <v>10</v>
      </c>
      <c r="ER69" s="156">
        <v>6</v>
      </c>
      <c r="ES69" s="162">
        <v>0.83</v>
      </c>
      <c r="ET69" s="162">
        <f t="shared" si="84"/>
        <v>0</v>
      </c>
      <c r="EU69" s="156"/>
      <c r="EV69" s="156"/>
      <c r="EW69" s="156"/>
      <c r="EX69" s="156"/>
      <c r="EY69" s="156"/>
      <c r="EZ69" s="156"/>
      <c r="FA69" s="156"/>
      <c r="FB69" s="156"/>
      <c r="FC69" s="162"/>
      <c r="FD69" s="156"/>
      <c r="FE69" s="156"/>
      <c r="FF69" s="156"/>
      <c r="FG69" s="156"/>
      <c r="FH69" s="156"/>
      <c r="FI69" s="156"/>
      <c r="FJ69" s="162"/>
      <c r="FK69" s="156"/>
      <c r="FL69" s="156"/>
      <c r="FM69" s="156"/>
      <c r="FN69" s="156"/>
      <c r="FO69" s="156"/>
      <c r="FP69" s="156"/>
      <c r="FQ69" s="156"/>
      <c r="FR69" s="156"/>
      <c r="FS69" s="156"/>
      <c r="FT69" s="157" t="s">
        <v>267</v>
      </c>
      <c r="FU69" s="157">
        <v>92</v>
      </c>
      <c r="FV69" s="157">
        <v>76</v>
      </c>
      <c r="FW69" s="157">
        <v>10</v>
      </c>
      <c r="FX69" s="157">
        <v>6</v>
      </c>
      <c r="FY69" s="158">
        <f t="shared" si="85"/>
        <v>0.82608695652173914</v>
      </c>
      <c r="FZ69" s="162">
        <f t="shared" si="86"/>
        <v>-3.9130434782608248E-3</v>
      </c>
      <c r="GA69" s="156"/>
      <c r="GB69" s="157" t="s">
        <v>267</v>
      </c>
      <c r="GC69" s="157">
        <v>92</v>
      </c>
      <c r="GD69" s="157">
        <v>76</v>
      </c>
      <c r="GE69" s="157">
        <v>10</v>
      </c>
      <c r="GF69" s="157">
        <v>6</v>
      </c>
      <c r="GG69" s="158">
        <f t="shared" si="87"/>
        <v>0.82608695652173914</v>
      </c>
      <c r="GH69" s="162">
        <f t="shared" si="88"/>
        <v>0</v>
      </c>
      <c r="GI69" s="156"/>
      <c r="GJ69" s="157" t="s">
        <v>267</v>
      </c>
      <c r="GK69" s="157">
        <v>92</v>
      </c>
      <c r="GL69" s="157">
        <v>76</v>
      </c>
      <c r="GM69" s="157">
        <v>10</v>
      </c>
      <c r="GN69" s="157">
        <v>6</v>
      </c>
      <c r="GO69" s="158">
        <f t="shared" si="89"/>
        <v>0.82608695652173914</v>
      </c>
      <c r="GP69" s="162">
        <f t="shared" si="90"/>
        <v>0</v>
      </c>
      <c r="GQ69" s="156"/>
      <c r="GR69" s="157" t="s">
        <v>267</v>
      </c>
      <c r="GS69" s="157">
        <v>92</v>
      </c>
      <c r="GT69" s="157">
        <v>76</v>
      </c>
      <c r="GU69" s="157">
        <v>10</v>
      </c>
      <c r="GV69" s="157">
        <v>6</v>
      </c>
      <c r="GW69" s="158">
        <f t="shared" si="91"/>
        <v>0.82608695652173914</v>
      </c>
      <c r="GX69" s="162">
        <f t="shared" si="92"/>
        <v>0</v>
      </c>
      <c r="GY69" s="156"/>
      <c r="GZ69" s="157" t="s">
        <v>267</v>
      </c>
      <c r="HA69" s="157">
        <v>92</v>
      </c>
      <c r="HB69" s="157">
        <v>76</v>
      </c>
      <c r="HC69" s="157">
        <v>10</v>
      </c>
      <c r="HD69" s="157">
        <v>6</v>
      </c>
      <c r="HE69" s="158">
        <f t="shared" si="93"/>
        <v>0.82608695652173914</v>
      </c>
      <c r="HF69" s="162">
        <f t="shared" si="94"/>
        <v>0</v>
      </c>
      <c r="HH69" s="157" t="s">
        <v>267</v>
      </c>
      <c r="HI69" s="157">
        <v>92</v>
      </c>
      <c r="HJ69" s="157">
        <v>76</v>
      </c>
      <c r="HK69" s="157">
        <v>10</v>
      </c>
      <c r="HL69" s="157">
        <v>6</v>
      </c>
      <c r="HM69" s="158">
        <f t="shared" si="95"/>
        <v>0.82608695652173914</v>
      </c>
      <c r="HN69" s="162">
        <f t="shared" si="96"/>
        <v>0</v>
      </c>
      <c r="HP69" s="157" t="s">
        <v>267</v>
      </c>
      <c r="HQ69" s="157">
        <v>92</v>
      </c>
      <c r="HR69" s="157">
        <v>76</v>
      </c>
      <c r="HS69" s="157">
        <v>10</v>
      </c>
      <c r="HT69" s="157">
        <v>6</v>
      </c>
      <c r="HU69" s="158">
        <f t="shared" si="97"/>
        <v>0.82608695652173914</v>
      </c>
      <c r="HV69" s="162">
        <f t="shared" si="98"/>
        <v>0</v>
      </c>
      <c r="HX69" s="157" t="s">
        <v>267</v>
      </c>
      <c r="HY69" s="157">
        <v>92</v>
      </c>
      <c r="HZ69" s="157">
        <v>76</v>
      </c>
      <c r="IA69" s="157">
        <v>10</v>
      </c>
      <c r="IB69" s="157">
        <v>6</v>
      </c>
      <c r="IC69" s="158">
        <f t="shared" si="99"/>
        <v>0.82608695652173914</v>
      </c>
      <c r="ID69" s="162">
        <f t="shared" si="100"/>
        <v>0</v>
      </c>
      <c r="IF69" s="157" t="s">
        <v>267</v>
      </c>
      <c r="IG69" s="157">
        <v>92</v>
      </c>
      <c r="IH69" s="157">
        <v>76</v>
      </c>
      <c r="II69" s="157">
        <v>10</v>
      </c>
      <c r="IJ69" s="157">
        <v>6</v>
      </c>
      <c r="IK69" s="158">
        <f t="shared" si="101"/>
        <v>0.82608695652173914</v>
      </c>
      <c r="IL69" s="162">
        <f t="shared" si="102"/>
        <v>0</v>
      </c>
      <c r="IN69" s="157" t="s">
        <v>267</v>
      </c>
      <c r="IO69" s="157">
        <v>92</v>
      </c>
      <c r="IP69" s="157">
        <v>76</v>
      </c>
      <c r="IQ69" s="157">
        <v>10</v>
      </c>
      <c r="IR69" s="157">
        <v>6</v>
      </c>
      <c r="IS69" s="158">
        <f t="shared" si="103"/>
        <v>0.82608695652173914</v>
      </c>
      <c r="IT69" s="162">
        <f t="shared" si="104"/>
        <v>0</v>
      </c>
      <c r="IV69" s="157" t="s">
        <v>267</v>
      </c>
      <c r="IW69" s="157">
        <v>92</v>
      </c>
      <c r="IX69" s="157">
        <v>76</v>
      </c>
      <c r="IY69" s="157">
        <v>10</v>
      </c>
      <c r="IZ69" s="157">
        <v>6</v>
      </c>
      <c r="JA69" s="158">
        <f t="shared" si="105"/>
        <v>0.82608695652173914</v>
      </c>
      <c r="JB69" s="162">
        <f t="shared" si="106"/>
        <v>0</v>
      </c>
      <c r="JD69" s="157" t="s">
        <v>267</v>
      </c>
      <c r="JE69" s="157">
        <v>92</v>
      </c>
      <c r="JF69" s="157">
        <v>76</v>
      </c>
      <c r="JG69" s="157">
        <v>10</v>
      </c>
      <c r="JH69" s="157">
        <v>6</v>
      </c>
      <c r="JI69" s="158">
        <f t="shared" si="107"/>
        <v>0.82608695652173914</v>
      </c>
      <c r="JJ69" s="162">
        <f t="shared" si="108"/>
        <v>0</v>
      </c>
      <c r="JL69" s="157" t="s">
        <v>267</v>
      </c>
      <c r="JM69" s="157">
        <v>92</v>
      </c>
      <c r="JN69" s="157">
        <v>76</v>
      </c>
      <c r="JO69" s="157">
        <v>10</v>
      </c>
      <c r="JP69" s="157">
        <v>6</v>
      </c>
      <c r="JQ69" s="158">
        <f t="shared" si="109"/>
        <v>0.82608695652173914</v>
      </c>
      <c r="JR69" s="162">
        <f t="shared" si="110"/>
        <v>0</v>
      </c>
      <c r="JT69" s="157" t="s">
        <v>267</v>
      </c>
      <c r="JU69" s="157">
        <v>92</v>
      </c>
      <c r="JV69" s="157">
        <v>76</v>
      </c>
      <c r="JW69" s="157">
        <v>10</v>
      </c>
      <c r="JX69" s="157">
        <v>6</v>
      </c>
      <c r="JY69" s="158">
        <f t="shared" si="111"/>
        <v>0.82608695652173914</v>
      </c>
      <c r="JZ69" s="162">
        <f t="shared" si="112"/>
        <v>0</v>
      </c>
      <c r="KB69" s="157" t="s">
        <v>267</v>
      </c>
      <c r="KC69" s="157">
        <v>92</v>
      </c>
      <c r="KD69" s="157">
        <v>76</v>
      </c>
      <c r="KE69" s="157">
        <v>10</v>
      </c>
      <c r="KF69" s="157">
        <v>6</v>
      </c>
      <c r="KG69" s="158">
        <f t="shared" si="113"/>
        <v>0.82608695652173914</v>
      </c>
      <c r="KH69" s="162">
        <f t="shared" si="114"/>
        <v>0</v>
      </c>
      <c r="KJ69" s="157" t="s">
        <v>267</v>
      </c>
      <c r="KK69" s="157">
        <v>92</v>
      </c>
      <c r="KL69" s="157">
        <v>76</v>
      </c>
      <c r="KM69" s="157">
        <v>10</v>
      </c>
      <c r="KN69" s="157">
        <v>6</v>
      </c>
      <c r="KO69" s="158">
        <f t="shared" si="115"/>
        <v>0.82608695652173914</v>
      </c>
      <c r="KP69" s="162">
        <f t="shared" si="116"/>
        <v>0</v>
      </c>
      <c r="KR69" s="157" t="s">
        <v>267</v>
      </c>
      <c r="KS69" s="157">
        <v>92</v>
      </c>
      <c r="KT69" s="157">
        <v>76</v>
      </c>
      <c r="KU69" s="157">
        <v>10</v>
      </c>
      <c r="KV69" s="157">
        <v>6</v>
      </c>
      <c r="KW69" s="158">
        <f t="shared" si="117"/>
        <v>0.82608695652173914</v>
      </c>
      <c r="KX69" s="162">
        <f t="shared" si="118"/>
        <v>0</v>
      </c>
      <c r="KZ69" s="157" t="s">
        <v>267</v>
      </c>
      <c r="LA69" s="157">
        <v>92</v>
      </c>
      <c r="LB69" s="157">
        <v>76</v>
      </c>
      <c r="LC69" s="157">
        <v>10</v>
      </c>
      <c r="LD69" s="157">
        <v>6</v>
      </c>
      <c r="LE69" s="158">
        <f t="shared" si="119"/>
        <v>0.82608695652173914</v>
      </c>
      <c r="LF69" s="162">
        <f t="shared" si="120"/>
        <v>0</v>
      </c>
      <c r="LH69" s="157" t="s">
        <v>267</v>
      </c>
      <c r="LI69" s="157">
        <v>92</v>
      </c>
      <c r="LJ69" s="157">
        <v>76</v>
      </c>
      <c r="LK69" s="157">
        <v>10</v>
      </c>
      <c r="LL69" s="157">
        <v>6</v>
      </c>
      <c r="LM69" s="158">
        <f t="shared" si="121"/>
        <v>0.82608695652173914</v>
      </c>
      <c r="LN69" s="162">
        <f t="shared" si="122"/>
        <v>0</v>
      </c>
      <c r="LP69" s="157" t="s">
        <v>267</v>
      </c>
      <c r="LQ69" s="157">
        <v>92</v>
      </c>
      <c r="LR69" s="157">
        <v>76</v>
      </c>
      <c r="LS69" s="157">
        <v>10</v>
      </c>
      <c r="LT69" s="157">
        <v>6</v>
      </c>
      <c r="LU69" s="158">
        <f t="shared" si="123"/>
        <v>0.82608695652173914</v>
      </c>
      <c r="LV69" s="162">
        <f t="shared" si="124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25"/>
        <v>0.82608695652173914</v>
      </c>
      <c r="MD69" s="162">
        <f t="shared" si="126"/>
        <v>0</v>
      </c>
      <c r="MN69" s="157" t="s">
        <v>267</v>
      </c>
      <c r="MO69" s="157">
        <v>92</v>
      </c>
      <c r="MP69" s="157">
        <v>76</v>
      </c>
      <c r="MQ69" s="157">
        <v>10</v>
      </c>
      <c r="MR69" s="157">
        <v>6</v>
      </c>
      <c r="MS69" s="158">
        <f t="shared" si="127"/>
        <v>0.82608695652173914</v>
      </c>
      <c r="MT69" s="162">
        <f t="shared" si="128"/>
        <v>0</v>
      </c>
      <c r="MV69" s="157" t="s">
        <v>267</v>
      </c>
      <c r="MW69" s="157">
        <v>92</v>
      </c>
      <c r="MX69" s="157">
        <v>77</v>
      </c>
      <c r="MY69" s="157">
        <v>10</v>
      </c>
      <c r="MZ69" s="157">
        <v>5</v>
      </c>
      <c r="NA69" s="158">
        <f t="shared" si="129"/>
        <v>0.83695652173913049</v>
      </c>
      <c r="NB69" s="162">
        <f t="shared" si="130"/>
        <v>1.0869565217391353E-2</v>
      </c>
      <c r="ND69" s="157" t="s">
        <v>267</v>
      </c>
      <c r="NE69" s="157">
        <v>92</v>
      </c>
      <c r="NF69" s="157">
        <v>0</v>
      </c>
      <c r="NG69" s="157">
        <v>0</v>
      </c>
      <c r="NH69" s="157">
        <v>92</v>
      </c>
      <c r="NI69" s="158">
        <v>0</v>
      </c>
      <c r="NJ69" s="162"/>
    </row>
    <row r="70" spans="1:374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f t="shared" si="66"/>
        <v>0.46478873239436619</v>
      </c>
      <c r="H70" s="2" t="s">
        <v>82</v>
      </c>
      <c r="I70" s="2">
        <v>71</v>
      </c>
      <c r="J70" s="2">
        <v>33</v>
      </c>
      <c r="K70" s="2">
        <v>10</v>
      </c>
      <c r="L70" s="2">
        <v>28</v>
      </c>
      <c r="M70" s="4">
        <f t="shared" si="67"/>
        <v>0.46478873239436619</v>
      </c>
      <c r="N70" s="108">
        <f t="shared" si="68"/>
        <v>0</v>
      </c>
      <c r="P70" s="2" t="s">
        <v>82</v>
      </c>
      <c r="Q70" s="2">
        <v>71</v>
      </c>
      <c r="R70" s="2">
        <v>34</v>
      </c>
      <c r="S70" s="2">
        <v>9</v>
      </c>
      <c r="T70" s="2">
        <v>28</v>
      </c>
      <c r="U70" s="4">
        <v>0.48</v>
      </c>
      <c r="V70" s="108">
        <f t="shared" si="69"/>
        <v>1.5211267605633794E-2</v>
      </c>
      <c r="X70" s="2" t="s">
        <v>82</v>
      </c>
      <c r="Y70" s="2">
        <v>71</v>
      </c>
      <c r="Z70" s="2">
        <v>34</v>
      </c>
      <c r="AA70" s="2">
        <v>9</v>
      </c>
      <c r="AB70" s="2">
        <v>28</v>
      </c>
      <c r="AC70" s="4">
        <v>0.48</v>
      </c>
      <c r="AD70" s="108">
        <f t="shared" si="70"/>
        <v>0</v>
      </c>
      <c r="AF70" s="2" t="s">
        <v>82</v>
      </c>
      <c r="AG70" s="2">
        <v>71</v>
      </c>
      <c r="AH70" s="2">
        <v>34</v>
      </c>
      <c r="AI70" s="2">
        <v>9</v>
      </c>
      <c r="AJ70" s="2">
        <v>28</v>
      </c>
      <c r="AK70" s="4">
        <v>0.48</v>
      </c>
      <c r="AL70" s="108">
        <f t="shared" si="71"/>
        <v>0</v>
      </c>
      <c r="AN70" s="2" t="s">
        <v>82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108">
        <f t="shared" si="72"/>
        <v>-1.9999999999999962E-2</v>
      </c>
      <c r="AU70" t="s">
        <v>119</v>
      </c>
      <c r="AV70" s="2" t="s">
        <v>82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108">
        <f t="shared" si="73"/>
        <v>0</v>
      </c>
      <c r="BD70" s="2" t="s">
        <v>82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108">
        <f t="shared" si="74"/>
        <v>1.9999999999999962E-2</v>
      </c>
      <c r="BL70" s="2" t="s">
        <v>82</v>
      </c>
      <c r="BM70" s="2">
        <v>71</v>
      </c>
      <c r="BN70" s="2">
        <v>34</v>
      </c>
      <c r="BO70" s="2">
        <v>9</v>
      </c>
      <c r="BP70" s="2">
        <v>28</v>
      </c>
      <c r="BQ70" s="4">
        <f t="shared" si="75"/>
        <v>0.47887323943661969</v>
      </c>
      <c r="BR70" s="108">
        <f t="shared" si="76"/>
        <v>-1.1267605633802913E-3</v>
      </c>
      <c r="BT70" s="157" t="s">
        <v>82</v>
      </c>
      <c r="BU70" s="157">
        <v>71</v>
      </c>
      <c r="BV70" s="157">
        <v>34</v>
      </c>
      <c r="BW70" s="157">
        <v>9</v>
      </c>
      <c r="BX70" s="157">
        <v>28</v>
      </c>
      <c r="BY70" s="158">
        <v>0.48</v>
      </c>
      <c r="BZ70" s="158">
        <v>0</v>
      </c>
      <c r="CA70" s="156"/>
      <c r="CB70" s="156" t="s">
        <v>82</v>
      </c>
      <c r="CC70" s="156">
        <v>71</v>
      </c>
      <c r="CD70" s="156">
        <v>34</v>
      </c>
      <c r="CE70" s="156">
        <v>9</v>
      </c>
      <c r="CF70" s="156">
        <v>28</v>
      </c>
      <c r="CG70" s="162">
        <v>0.48</v>
      </c>
      <c r="CH70" s="158">
        <v>0</v>
      </c>
      <c r="CI70" s="159"/>
      <c r="CJ70" s="156" t="s">
        <v>82</v>
      </c>
      <c r="CK70" s="156">
        <v>71</v>
      </c>
      <c r="CL70" s="156">
        <v>33</v>
      </c>
      <c r="CM70" s="156">
        <v>10</v>
      </c>
      <c r="CN70" s="156">
        <v>28</v>
      </c>
      <c r="CO70" s="162">
        <v>0.46</v>
      </c>
      <c r="CP70" s="162">
        <f t="shared" si="77"/>
        <v>-1.9999999999999962E-2</v>
      </c>
      <c r="CQ70" s="156" t="s">
        <v>119</v>
      </c>
      <c r="CR70" s="156" t="s">
        <v>82</v>
      </c>
      <c r="CS70" s="156">
        <v>71</v>
      </c>
      <c r="CT70" s="156">
        <v>33</v>
      </c>
      <c r="CU70" s="156">
        <v>10</v>
      </c>
      <c r="CV70" s="156">
        <v>28</v>
      </c>
      <c r="CW70" s="162">
        <v>0.46</v>
      </c>
      <c r="CX70" s="158">
        <f t="shared" si="78"/>
        <v>0</v>
      </c>
      <c r="CY70" s="159" t="s">
        <v>119</v>
      </c>
      <c r="CZ70" s="156" t="s">
        <v>82</v>
      </c>
      <c r="DA70" s="156">
        <v>71</v>
      </c>
      <c r="DB70" s="156">
        <v>34</v>
      </c>
      <c r="DC70" s="156">
        <v>9</v>
      </c>
      <c r="DD70" s="156">
        <v>28</v>
      </c>
      <c r="DE70" s="162">
        <v>0.48</v>
      </c>
      <c r="DF70" s="158">
        <f t="shared" si="79"/>
        <v>1.9999999999999962E-2</v>
      </c>
      <c r="DG70" s="159"/>
      <c r="DH70" s="156" t="s">
        <v>82</v>
      </c>
      <c r="DI70" s="156">
        <v>71</v>
      </c>
      <c r="DJ70" s="156">
        <v>34</v>
      </c>
      <c r="DK70" s="156">
        <v>9</v>
      </c>
      <c r="DL70" s="156">
        <v>28</v>
      </c>
      <c r="DM70" s="162">
        <v>0.48</v>
      </c>
      <c r="DN70" s="158">
        <f t="shared" si="80"/>
        <v>0</v>
      </c>
      <c r="DO70" s="159"/>
      <c r="DP70" s="156" t="s">
        <v>82</v>
      </c>
      <c r="DQ70" s="156">
        <v>71</v>
      </c>
      <c r="DR70" s="156">
        <v>33</v>
      </c>
      <c r="DS70" s="156">
        <v>10</v>
      </c>
      <c r="DT70" s="156">
        <v>28</v>
      </c>
      <c r="DU70" s="162">
        <f>DR70/DQ70</f>
        <v>0.46478873239436619</v>
      </c>
      <c r="DV70" s="162">
        <f t="shared" si="81"/>
        <v>-1.5211267605633794E-2</v>
      </c>
      <c r="DW70" s="156" t="s">
        <v>119</v>
      </c>
      <c r="DX70" s="156" t="s">
        <v>82</v>
      </c>
      <c r="DY70" s="156">
        <v>71</v>
      </c>
      <c r="DZ70" s="156">
        <v>33</v>
      </c>
      <c r="EA70" s="156">
        <v>10</v>
      </c>
      <c r="EB70" s="156">
        <v>28</v>
      </c>
      <c r="EC70" s="162">
        <f>DZ70/DY70</f>
        <v>0.46478873239436619</v>
      </c>
      <c r="ED70" s="162">
        <f t="shared" si="82"/>
        <v>0</v>
      </c>
      <c r="EE70" s="156" t="s">
        <v>119</v>
      </c>
      <c r="EF70" s="156" t="s">
        <v>82</v>
      </c>
      <c r="EG70" s="156">
        <v>71</v>
      </c>
      <c r="EH70" s="156">
        <v>34</v>
      </c>
      <c r="EI70" s="156">
        <v>9</v>
      </c>
      <c r="EJ70" s="156">
        <v>28</v>
      </c>
      <c r="EK70" s="162">
        <v>0.48</v>
      </c>
      <c r="EL70" s="162">
        <f t="shared" si="83"/>
        <v>1.5211267605633794E-2</v>
      </c>
      <c r="EM70" s="156"/>
      <c r="EN70" s="156" t="s">
        <v>82</v>
      </c>
      <c r="EO70" s="156">
        <v>71</v>
      </c>
      <c r="EP70" s="156">
        <v>33</v>
      </c>
      <c r="EQ70" s="156">
        <v>10</v>
      </c>
      <c r="ER70" s="156">
        <v>28</v>
      </c>
      <c r="ES70" s="162">
        <v>0.46</v>
      </c>
      <c r="ET70" s="162">
        <f t="shared" si="84"/>
        <v>-1.9999999999999962E-2</v>
      </c>
      <c r="EU70" s="156" t="s">
        <v>119</v>
      </c>
      <c r="EV70" s="156"/>
      <c r="EW70" s="156"/>
      <c r="EX70" s="156"/>
      <c r="EY70" s="156"/>
      <c r="EZ70" s="156"/>
      <c r="FA70" s="156"/>
      <c r="FB70" s="156"/>
      <c r="FC70" s="162"/>
      <c r="FD70" s="156"/>
      <c r="FE70" s="156"/>
      <c r="FF70" s="156"/>
      <c r="FG70" s="156"/>
      <c r="FH70" s="156"/>
      <c r="FI70" s="156"/>
      <c r="FJ70" s="162"/>
      <c r="FK70" s="156"/>
      <c r="FL70" s="156"/>
      <c r="FM70" s="156"/>
      <c r="FN70" s="156"/>
      <c r="FO70" s="156"/>
      <c r="FP70" s="156"/>
      <c r="FQ70" s="156"/>
      <c r="FR70" s="156"/>
      <c r="FS70" s="156"/>
      <c r="FT70" s="157" t="s">
        <v>82</v>
      </c>
      <c r="FU70" s="157">
        <v>71</v>
      </c>
      <c r="FV70" s="157">
        <v>46</v>
      </c>
      <c r="FW70" s="157">
        <v>7</v>
      </c>
      <c r="FX70" s="157">
        <v>18</v>
      </c>
      <c r="FY70" s="158">
        <f t="shared" si="85"/>
        <v>0.647887323943662</v>
      </c>
      <c r="FZ70" s="162">
        <f t="shared" si="86"/>
        <v>0.18788732394366198</v>
      </c>
      <c r="GA70" s="156"/>
      <c r="GB70" s="157" t="s">
        <v>82</v>
      </c>
      <c r="GC70" s="157">
        <v>71</v>
      </c>
      <c r="GD70" s="157">
        <v>45</v>
      </c>
      <c r="GE70" s="157">
        <v>8</v>
      </c>
      <c r="GF70" s="157">
        <v>18</v>
      </c>
      <c r="GG70" s="158">
        <f t="shared" si="87"/>
        <v>0.63380281690140849</v>
      </c>
      <c r="GH70" s="162">
        <f t="shared" si="88"/>
        <v>-1.4084507042253502E-2</v>
      </c>
      <c r="GI70" s="156"/>
      <c r="GJ70" s="157" t="s">
        <v>82</v>
      </c>
      <c r="GK70" s="157">
        <v>71</v>
      </c>
      <c r="GL70" s="157">
        <v>45</v>
      </c>
      <c r="GM70" s="157">
        <v>8</v>
      </c>
      <c r="GN70" s="157">
        <v>18</v>
      </c>
      <c r="GO70" s="158">
        <f t="shared" si="89"/>
        <v>0.63380281690140849</v>
      </c>
      <c r="GP70" s="162">
        <f t="shared" si="90"/>
        <v>0</v>
      </c>
      <c r="GQ70" s="156"/>
      <c r="GR70" s="157" t="s">
        <v>82</v>
      </c>
      <c r="GS70" s="157">
        <v>71</v>
      </c>
      <c r="GT70" s="157">
        <v>46</v>
      </c>
      <c r="GU70" s="157">
        <v>7</v>
      </c>
      <c r="GV70" s="157">
        <v>18</v>
      </c>
      <c r="GW70" s="158">
        <f t="shared" si="91"/>
        <v>0.647887323943662</v>
      </c>
      <c r="GX70" s="162">
        <f t="shared" si="92"/>
        <v>1.4084507042253502E-2</v>
      </c>
      <c r="GY70" s="156"/>
      <c r="GZ70" s="157" t="s">
        <v>82</v>
      </c>
      <c r="HA70" s="157">
        <v>71</v>
      </c>
      <c r="HB70" s="157">
        <v>46</v>
      </c>
      <c r="HC70" s="157">
        <v>7</v>
      </c>
      <c r="HD70" s="157">
        <v>18</v>
      </c>
      <c r="HE70" s="158">
        <f t="shared" si="93"/>
        <v>0.647887323943662</v>
      </c>
      <c r="HF70" s="162">
        <f t="shared" si="94"/>
        <v>0</v>
      </c>
      <c r="HH70" s="157" t="s">
        <v>82</v>
      </c>
      <c r="HI70" s="157">
        <v>71</v>
      </c>
      <c r="HJ70" s="157">
        <v>46</v>
      </c>
      <c r="HK70" s="157">
        <v>7</v>
      </c>
      <c r="HL70" s="157">
        <v>18</v>
      </c>
      <c r="HM70" s="158">
        <f t="shared" si="95"/>
        <v>0.647887323943662</v>
      </c>
      <c r="HN70" s="162">
        <f t="shared" si="96"/>
        <v>0</v>
      </c>
      <c r="HP70" s="157" t="s">
        <v>82</v>
      </c>
      <c r="HQ70" s="157">
        <v>71</v>
      </c>
      <c r="HR70" s="157">
        <v>46</v>
      </c>
      <c r="HS70" s="157">
        <v>7</v>
      </c>
      <c r="HT70" s="157">
        <v>18</v>
      </c>
      <c r="HU70" s="158">
        <f t="shared" si="97"/>
        <v>0.647887323943662</v>
      </c>
      <c r="HV70" s="162">
        <f t="shared" si="98"/>
        <v>0</v>
      </c>
      <c r="HX70" s="157" t="s">
        <v>82</v>
      </c>
      <c r="HY70" s="157">
        <v>71</v>
      </c>
      <c r="HZ70" s="157">
        <v>46</v>
      </c>
      <c r="IA70" s="157">
        <v>7</v>
      </c>
      <c r="IB70" s="157">
        <v>18</v>
      </c>
      <c r="IC70" s="158">
        <f t="shared" si="99"/>
        <v>0.647887323943662</v>
      </c>
      <c r="ID70" s="162">
        <f t="shared" si="100"/>
        <v>0</v>
      </c>
      <c r="IF70" s="157" t="s">
        <v>82</v>
      </c>
      <c r="IG70" s="157">
        <v>71</v>
      </c>
      <c r="IH70" s="157">
        <v>46</v>
      </c>
      <c r="II70" s="157">
        <v>7</v>
      </c>
      <c r="IJ70" s="157">
        <v>18</v>
      </c>
      <c r="IK70" s="158">
        <f t="shared" si="101"/>
        <v>0.647887323943662</v>
      </c>
      <c r="IL70" s="162">
        <f t="shared" si="102"/>
        <v>0</v>
      </c>
      <c r="IN70" s="157" t="s">
        <v>82</v>
      </c>
      <c r="IO70" s="157">
        <v>71</v>
      </c>
      <c r="IP70" s="157">
        <v>46</v>
      </c>
      <c r="IQ70" s="157">
        <v>7</v>
      </c>
      <c r="IR70" s="157">
        <v>18</v>
      </c>
      <c r="IS70" s="158">
        <f t="shared" si="103"/>
        <v>0.647887323943662</v>
      </c>
      <c r="IT70" s="162">
        <f t="shared" si="104"/>
        <v>0</v>
      </c>
      <c r="IV70" s="157" t="s">
        <v>82</v>
      </c>
      <c r="IW70" s="157">
        <v>71</v>
      </c>
      <c r="IX70" s="157">
        <v>46</v>
      </c>
      <c r="IY70" s="157">
        <v>7</v>
      </c>
      <c r="IZ70" s="157">
        <v>18</v>
      </c>
      <c r="JA70" s="158">
        <f t="shared" si="105"/>
        <v>0.647887323943662</v>
      </c>
      <c r="JB70" s="162">
        <f t="shared" si="106"/>
        <v>0</v>
      </c>
      <c r="JD70" s="157" t="s">
        <v>82</v>
      </c>
      <c r="JE70" s="157">
        <v>71</v>
      </c>
      <c r="JF70" s="157">
        <v>46</v>
      </c>
      <c r="JG70" s="157">
        <v>7</v>
      </c>
      <c r="JH70" s="157">
        <v>18</v>
      </c>
      <c r="JI70" s="158">
        <f t="shared" si="107"/>
        <v>0.647887323943662</v>
      </c>
      <c r="JJ70" s="162">
        <f t="shared" si="108"/>
        <v>0</v>
      </c>
      <c r="JL70" s="157" t="s">
        <v>82</v>
      </c>
      <c r="JM70" s="157">
        <v>71</v>
      </c>
      <c r="JN70" s="157">
        <v>46</v>
      </c>
      <c r="JO70" s="157">
        <v>7</v>
      </c>
      <c r="JP70" s="157">
        <v>18</v>
      </c>
      <c r="JQ70" s="158">
        <f t="shared" si="109"/>
        <v>0.647887323943662</v>
      </c>
      <c r="JR70" s="162">
        <f t="shared" si="110"/>
        <v>0</v>
      </c>
      <c r="JT70" s="157" t="s">
        <v>82</v>
      </c>
      <c r="JU70" s="157">
        <v>71</v>
      </c>
      <c r="JV70" s="157">
        <v>46</v>
      </c>
      <c r="JW70" s="157">
        <v>7</v>
      </c>
      <c r="JX70" s="157">
        <v>18</v>
      </c>
      <c r="JY70" s="158">
        <f t="shared" si="111"/>
        <v>0.647887323943662</v>
      </c>
      <c r="JZ70" s="162">
        <f t="shared" si="112"/>
        <v>0</v>
      </c>
      <c r="KB70" s="157" t="s">
        <v>82</v>
      </c>
      <c r="KC70" s="157">
        <v>71</v>
      </c>
      <c r="KD70" s="157">
        <v>46</v>
      </c>
      <c r="KE70" s="157">
        <v>7</v>
      </c>
      <c r="KF70" s="157">
        <v>18</v>
      </c>
      <c r="KG70" s="158">
        <f t="shared" si="113"/>
        <v>0.647887323943662</v>
      </c>
      <c r="KH70" s="162">
        <f t="shared" si="114"/>
        <v>0</v>
      </c>
      <c r="KJ70" s="157" t="s">
        <v>82</v>
      </c>
      <c r="KK70" s="157">
        <v>71</v>
      </c>
      <c r="KL70" s="157">
        <v>46</v>
      </c>
      <c r="KM70" s="157">
        <v>7</v>
      </c>
      <c r="KN70" s="157">
        <v>18</v>
      </c>
      <c r="KO70" s="158">
        <f t="shared" si="115"/>
        <v>0.647887323943662</v>
      </c>
      <c r="KP70" s="162">
        <f t="shared" si="116"/>
        <v>0</v>
      </c>
      <c r="KR70" s="157" t="s">
        <v>82</v>
      </c>
      <c r="KS70" s="157">
        <v>71</v>
      </c>
      <c r="KT70" s="157">
        <v>46</v>
      </c>
      <c r="KU70" s="157">
        <v>7</v>
      </c>
      <c r="KV70" s="157">
        <v>18</v>
      </c>
      <c r="KW70" s="158">
        <f t="shared" si="117"/>
        <v>0.647887323943662</v>
      </c>
      <c r="KX70" s="162">
        <f t="shared" si="118"/>
        <v>0</v>
      </c>
      <c r="KZ70" s="157" t="s">
        <v>82</v>
      </c>
      <c r="LA70" s="157">
        <v>71</v>
      </c>
      <c r="LB70" s="157">
        <v>46</v>
      </c>
      <c r="LC70" s="157">
        <v>7</v>
      </c>
      <c r="LD70" s="157">
        <v>18</v>
      </c>
      <c r="LE70" s="158">
        <f t="shared" si="119"/>
        <v>0.647887323943662</v>
      </c>
      <c r="LF70" s="162">
        <f t="shared" si="120"/>
        <v>0</v>
      </c>
      <c r="LH70" s="157" t="s">
        <v>82</v>
      </c>
      <c r="LI70" s="157">
        <v>71</v>
      </c>
      <c r="LJ70" s="157">
        <v>46</v>
      </c>
      <c r="LK70" s="157">
        <v>7</v>
      </c>
      <c r="LL70" s="157">
        <v>18</v>
      </c>
      <c r="LM70" s="158">
        <f t="shared" si="121"/>
        <v>0.647887323943662</v>
      </c>
      <c r="LN70" s="162">
        <f t="shared" si="122"/>
        <v>0</v>
      </c>
      <c r="LP70" s="157" t="s">
        <v>82</v>
      </c>
      <c r="LQ70" s="157">
        <v>71</v>
      </c>
      <c r="LR70" s="157">
        <v>46</v>
      </c>
      <c r="LS70" s="157">
        <v>7</v>
      </c>
      <c r="LT70" s="157">
        <v>18</v>
      </c>
      <c r="LU70" s="158">
        <f t="shared" si="123"/>
        <v>0.647887323943662</v>
      </c>
      <c r="LV70" s="162">
        <f t="shared" si="124"/>
        <v>0</v>
      </c>
      <c r="LX70" s="157" t="s">
        <v>82</v>
      </c>
      <c r="LY70" s="157">
        <v>71</v>
      </c>
      <c r="LZ70" s="157">
        <v>46</v>
      </c>
      <c r="MA70" s="157">
        <v>7</v>
      </c>
      <c r="MB70" s="157">
        <v>18</v>
      </c>
      <c r="MC70" s="158">
        <f t="shared" si="125"/>
        <v>0.647887323943662</v>
      </c>
      <c r="MD70" s="162">
        <f t="shared" si="126"/>
        <v>0</v>
      </c>
      <c r="MN70" s="157" t="s">
        <v>82</v>
      </c>
      <c r="MO70" s="157">
        <v>71</v>
      </c>
      <c r="MP70" s="157">
        <v>46</v>
      </c>
      <c r="MQ70" s="157">
        <v>7</v>
      </c>
      <c r="MR70" s="157">
        <v>18</v>
      </c>
      <c r="MS70" s="158">
        <f t="shared" si="127"/>
        <v>0.647887323943662</v>
      </c>
      <c r="MT70" s="162">
        <f t="shared" si="128"/>
        <v>0</v>
      </c>
      <c r="MV70" s="157" t="s">
        <v>82</v>
      </c>
      <c r="MW70" s="157">
        <v>71</v>
      </c>
      <c r="MX70" s="157">
        <v>46</v>
      </c>
      <c r="MY70" s="157">
        <v>7</v>
      </c>
      <c r="MZ70" s="157">
        <v>18</v>
      </c>
      <c r="NA70" s="158">
        <f t="shared" si="129"/>
        <v>0.647887323943662</v>
      </c>
      <c r="NB70" s="162">
        <f t="shared" si="130"/>
        <v>0</v>
      </c>
      <c r="ND70" s="157" t="s">
        <v>82</v>
      </c>
      <c r="NE70" s="157">
        <v>71</v>
      </c>
      <c r="NF70" s="157">
        <v>0</v>
      </c>
      <c r="NG70" s="157">
        <v>0</v>
      </c>
      <c r="NH70" s="157">
        <v>71</v>
      </c>
      <c r="NI70" s="158">
        <v>0</v>
      </c>
      <c r="NJ70" s="162"/>
    </row>
    <row r="71" spans="1:374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f t="shared" si="66"/>
        <v>0.99639639639639643</v>
      </c>
      <c r="H71" s="2" t="s">
        <v>86</v>
      </c>
      <c r="I71" s="2">
        <v>555</v>
      </c>
      <c r="J71" s="2">
        <v>553</v>
      </c>
      <c r="K71" s="2">
        <v>2</v>
      </c>
      <c r="L71" s="2">
        <v>0</v>
      </c>
      <c r="M71" s="4">
        <f t="shared" si="67"/>
        <v>0.99639639639639643</v>
      </c>
      <c r="N71" s="108">
        <f t="shared" si="68"/>
        <v>0</v>
      </c>
      <c r="P71" s="2" t="s">
        <v>86</v>
      </c>
      <c r="Q71" s="2">
        <v>555</v>
      </c>
      <c r="R71" s="2">
        <v>553</v>
      </c>
      <c r="S71" s="2">
        <v>2</v>
      </c>
      <c r="T71" s="2">
        <v>0</v>
      </c>
      <c r="U71" s="4">
        <v>1</v>
      </c>
      <c r="V71" s="108">
        <f t="shared" si="69"/>
        <v>3.6036036036035668E-3</v>
      </c>
      <c r="X71" s="2" t="s">
        <v>86</v>
      </c>
      <c r="Y71" s="2">
        <v>555</v>
      </c>
      <c r="Z71" s="2">
        <v>553</v>
      </c>
      <c r="AA71" s="2">
        <v>2</v>
      </c>
      <c r="AB71" s="2">
        <v>0</v>
      </c>
      <c r="AC71" s="4">
        <v>1</v>
      </c>
      <c r="AD71" s="108">
        <f t="shared" si="70"/>
        <v>0</v>
      </c>
      <c r="AF71" s="2" t="s">
        <v>86</v>
      </c>
      <c r="AG71" s="2">
        <v>555</v>
      </c>
      <c r="AH71" s="2">
        <v>553</v>
      </c>
      <c r="AI71" s="2">
        <v>2</v>
      </c>
      <c r="AJ71" s="2">
        <v>0</v>
      </c>
      <c r="AK71" s="4">
        <v>1</v>
      </c>
      <c r="AL71" s="108">
        <f t="shared" si="71"/>
        <v>0</v>
      </c>
      <c r="AN71" s="2" t="s">
        <v>86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108">
        <f t="shared" si="72"/>
        <v>0</v>
      </c>
      <c r="AV71" s="2" t="s">
        <v>86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108">
        <f t="shared" si="73"/>
        <v>0</v>
      </c>
      <c r="BD71" s="2" t="s">
        <v>86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108">
        <f t="shared" si="74"/>
        <v>0</v>
      </c>
      <c r="BL71" s="2" t="s">
        <v>86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75"/>
        <v>0.99639639639639643</v>
      </c>
      <c r="BR71" s="108">
        <f t="shared" si="76"/>
        <v>-3.6036036036035668E-3</v>
      </c>
      <c r="BT71" s="157" t="s">
        <v>86</v>
      </c>
      <c r="BU71" s="157">
        <v>555</v>
      </c>
      <c r="BV71" s="157">
        <v>553</v>
      </c>
      <c r="BW71" s="157">
        <v>2</v>
      </c>
      <c r="BX71" s="157">
        <v>0</v>
      </c>
      <c r="BY71" s="158">
        <v>1</v>
      </c>
      <c r="BZ71" s="158">
        <v>0</v>
      </c>
      <c r="CA71" s="156"/>
      <c r="CB71" s="156" t="s">
        <v>86</v>
      </c>
      <c r="CC71" s="156">
        <v>555</v>
      </c>
      <c r="CD71" s="156">
        <v>553</v>
      </c>
      <c r="CE71" s="156">
        <v>2</v>
      </c>
      <c r="CF71" s="156">
        <v>0</v>
      </c>
      <c r="CG71" s="162">
        <v>1</v>
      </c>
      <c r="CH71" s="158">
        <v>0</v>
      </c>
      <c r="CI71" s="157"/>
      <c r="CJ71" s="156" t="s">
        <v>86</v>
      </c>
      <c r="CK71" s="156">
        <v>555</v>
      </c>
      <c r="CL71" s="156">
        <v>553</v>
      </c>
      <c r="CM71" s="156">
        <v>2</v>
      </c>
      <c r="CN71" s="156">
        <v>0</v>
      </c>
      <c r="CO71" s="162">
        <v>1</v>
      </c>
      <c r="CP71" s="162">
        <f t="shared" si="77"/>
        <v>0</v>
      </c>
      <c r="CQ71" s="156"/>
      <c r="CR71" s="156" t="s">
        <v>86</v>
      </c>
      <c r="CS71" s="156">
        <v>160</v>
      </c>
      <c r="CT71" s="156">
        <v>0</v>
      </c>
      <c r="CU71" s="156">
        <v>0</v>
      </c>
      <c r="CV71" s="156">
        <v>160</v>
      </c>
      <c r="CW71" s="162">
        <v>0</v>
      </c>
      <c r="CX71" s="158">
        <f t="shared" si="78"/>
        <v>-1</v>
      </c>
      <c r="CY71" s="157" t="s">
        <v>119</v>
      </c>
      <c r="CZ71" s="156" t="s">
        <v>86</v>
      </c>
      <c r="DA71" s="156">
        <v>160</v>
      </c>
      <c r="DB71" s="156">
        <v>0</v>
      </c>
      <c r="DC71" s="156">
        <v>0</v>
      </c>
      <c r="DD71" s="156">
        <v>160</v>
      </c>
      <c r="DE71" s="162">
        <v>0</v>
      </c>
      <c r="DF71" s="158">
        <f t="shared" si="79"/>
        <v>0</v>
      </c>
      <c r="DG71" s="157"/>
      <c r="DH71" s="156" t="s">
        <v>86</v>
      </c>
      <c r="DI71" s="156">
        <v>480</v>
      </c>
      <c r="DJ71" s="156">
        <v>0</v>
      </c>
      <c r="DK71" s="156">
        <v>0</v>
      </c>
      <c r="DL71" s="156">
        <v>480</v>
      </c>
      <c r="DM71" s="162">
        <v>0</v>
      </c>
      <c r="DN71" s="158">
        <f t="shared" si="80"/>
        <v>0</v>
      </c>
      <c r="DO71" s="157"/>
      <c r="DP71" s="156" t="s">
        <v>86</v>
      </c>
      <c r="DQ71" s="156">
        <v>160</v>
      </c>
      <c r="DR71" s="156">
        <v>0</v>
      </c>
      <c r="DS71" s="156">
        <v>0</v>
      </c>
      <c r="DT71" s="156">
        <v>160</v>
      </c>
      <c r="DU71" s="162">
        <v>0</v>
      </c>
      <c r="DV71" s="162">
        <f t="shared" si="81"/>
        <v>0</v>
      </c>
      <c r="DW71" s="156"/>
      <c r="DX71" s="156" t="s">
        <v>86</v>
      </c>
      <c r="DY71" s="156">
        <v>160</v>
      </c>
      <c r="DZ71" s="156">
        <v>0</v>
      </c>
      <c r="EA71" s="156">
        <v>0</v>
      </c>
      <c r="EB71" s="156">
        <v>160</v>
      </c>
      <c r="EC71" s="162">
        <v>0</v>
      </c>
      <c r="ED71" s="162">
        <f t="shared" si="82"/>
        <v>0</v>
      </c>
      <c r="EE71" s="156"/>
      <c r="EF71" s="156" t="s">
        <v>86</v>
      </c>
      <c r="EG71" s="156">
        <v>480</v>
      </c>
      <c r="EH71" s="156">
        <v>0</v>
      </c>
      <c r="EI71" s="156">
        <v>0</v>
      </c>
      <c r="EJ71" s="156">
        <v>480</v>
      </c>
      <c r="EK71" s="162">
        <v>0</v>
      </c>
      <c r="EL71" s="162">
        <f t="shared" si="83"/>
        <v>0</v>
      </c>
      <c r="EM71" s="156"/>
      <c r="EN71" s="156" t="s">
        <v>86</v>
      </c>
      <c r="EO71" s="156">
        <v>160</v>
      </c>
      <c r="EP71" s="156">
        <v>0</v>
      </c>
      <c r="EQ71" s="156">
        <v>0</v>
      </c>
      <c r="ER71" s="156">
        <v>160</v>
      </c>
      <c r="ES71" s="162">
        <v>0</v>
      </c>
      <c r="ET71" s="162">
        <f t="shared" si="84"/>
        <v>0</v>
      </c>
      <c r="EU71" s="156"/>
      <c r="EV71" s="156"/>
      <c r="EW71" s="156"/>
      <c r="EX71" s="156"/>
      <c r="EY71" s="156"/>
      <c r="EZ71" s="156"/>
      <c r="FA71" s="156"/>
      <c r="FB71" s="156"/>
      <c r="FC71" s="162"/>
      <c r="FD71" s="156"/>
      <c r="FE71" s="156"/>
      <c r="FF71" s="156"/>
      <c r="FG71" s="156"/>
      <c r="FH71" s="156"/>
      <c r="FI71" s="156"/>
      <c r="FJ71" s="162"/>
      <c r="FK71" s="156"/>
      <c r="FL71" s="156"/>
      <c r="FM71" s="156"/>
      <c r="FN71" s="156"/>
      <c r="FO71" s="156"/>
      <c r="FP71" s="156"/>
      <c r="FQ71" s="156"/>
      <c r="FR71" s="156"/>
      <c r="FS71" s="156"/>
      <c r="FT71" s="157" t="s">
        <v>86</v>
      </c>
      <c r="FU71" s="157">
        <v>1817</v>
      </c>
      <c r="FV71" s="157">
        <v>40</v>
      </c>
      <c r="FW71" s="157">
        <v>149</v>
      </c>
      <c r="FX71" s="157">
        <v>1628</v>
      </c>
      <c r="FY71" s="158">
        <f t="shared" si="85"/>
        <v>2.2014309301045681E-2</v>
      </c>
      <c r="FZ71" s="162">
        <f>FY71-ES71</f>
        <v>2.2014309301045681E-2</v>
      </c>
      <c r="GA71" s="156"/>
      <c r="GB71" s="157" t="s">
        <v>86</v>
      </c>
      <c r="GC71" s="157">
        <v>1497</v>
      </c>
      <c r="GD71" s="157">
        <v>40</v>
      </c>
      <c r="GE71" s="157">
        <v>149</v>
      </c>
      <c r="GF71" s="157">
        <v>1308</v>
      </c>
      <c r="GG71" s="158">
        <f t="shared" si="87"/>
        <v>2.6720106880427523E-2</v>
      </c>
      <c r="GH71" s="162">
        <f t="shared" si="88"/>
        <v>4.7057975793818423E-3</v>
      </c>
      <c r="GI71" s="156"/>
      <c r="GJ71" s="157" t="s">
        <v>86</v>
      </c>
      <c r="GK71" s="157">
        <v>1817</v>
      </c>
      <c r="GL71" s="157">
        <v>40</v>
      </c>
      <c r="GM71" s="157">
        <v>149</v>
      </c>
      <c r="GN71" s="157">
        <v>1628</v>
      </c>
      <c r="GO71" s="158">
        <f t="shared" si="89"/>
        <v>2.2014309301045681E-2</v>
      </c>
      <c r="GP71" s="162">
        <f t="shared" si="90"/>
        <v>-4.7057975793818423E-3</v>
      </c>
      <c r="GQ71" s="156"/>
      <c r="GR71" s="157" t="s">
        <v>86</v>
      </c>
      <c r="GS71" s="157">
        <v>1497</v>
      </c>
      <c r="GT71" s="157">
        <v>1369</v>
      </c>
      <c r="GU71" s="157">
        <v>128</v>
      </c>
      <c r="GV71" s="157">
        <v>0</v>
      </c>
      <c r="GW71" s="158">
        <f t="shared" si="91"/>
        <v>0.91449565798263188</v>
      </c>
      <c r="GX71" s="162">
        <f t="shared" si="92"/>
        <v>0.89248134868158624</v>
      </c>
      <c r="GY71" s="156"/>
      <c r="GZ71" s="157" t="s">
        <v>86</v>
      </c>
      <c r="HA71" s="157">
        <v>1497</v>
      </c>
      <c r="HB71" s="157">
        <v>1369</v>
      </c>
      <c r="HC71" s="157">
        <v>128</v>
      </c>
      <c r="HD71" s="157">
        <v>0</v>
      </c>
      <c r="HE71" s="158">
        <f t="shared" si="93"/>
        <v>0.91449565798263188</v>
      </c>
      <c r="HF71" s="162">
        <f t="shared" si="94"/>
        <v>0</v>
      </c>
      <c r="HH71" s="157" t="s">
        <v>86</v>
      </c>
      <c r="HI71" s="157">
        <v>1497</v>
      </c>
      <c r="HJ71" s="157">
        <v>1369</v>
      </c>
      <c r="HK71" s="157">
        <v>128</v>
      </c>
      <c r="HL71" s="157">
        <v>0</v>
      </c>
      <c r="HM71" s="158">
        <f t="shared" si="95"/>
        <v>0.91449565798263188</v>
      </c>
      <c r="HN71" s="162">
        <f t="shared" si="96"/>
        <v>0</v>
      </c>
      <c r="HP71" s="157" t="s">
        <v>86</v>
      </c>
      <c r="HQ71" s="157">
        <v>1497</v>
      </c>
      <c r="HR71" s="157">
        <v>1369</v>
      </c>
      <c r="HS71" s="157">
        <v>128</v>
      </c>
      <c r="HT71" s="157">
        <v>0</v>
      </c>
      <c r="HU71" s="158">
        <f t="shared" si="97"/>
        <v>0.91449565798263188</v>
      </c>
      <c r="HV71" s="162">
        <f t="shared" si="98"/>
        <v>0</v>
      </c>
      <c r="HX71" s="157" t="s">
        <v>86</v>
      </c>
      <c r="HY71" s="157">
        <v>1497</v>
      </c>
      <c r="HZ71" s="157">
        <v>1369</v>
      </c>
      <c r="IA71" s="157">
        <v>128</v>
      </c>
      <c r="IB71" s="157">
        <v>0</v>
      </c>
      <c r="IC71" s="158">
        <f t="shared" si="99"/>
        <v>0.91449565798263188</v>
      </c>
      <c r="ID71" s="162">
        <f t="shared" si="100"/>
        <v>0</v>
      </c>
      <c r="IF71" s="157" t="s">
        <v>86</v>
      </c>
      <c r="IG71" s="157">
        <v>1497</v>
      </c>
      <c r="IH71" s="157">
        <v>1369</v>
      </c>
      <c r="II71" s="157">
        <v>128</v>
      </c>
      <c r="IJ71" s="157">
        <v>0</v>
      </c>
      <c r="IK71" s="158">
        <f t="shared" si="101"/>
        <v>0.91449565798263188</v>
      </c>
      <c r="IL71" s="162">
        <f t="shared" si="102"/>
        <v>0</v>
      </c>
      <c r="IN71" s="157" t="s">
        <v>86</v>
      </c>
      <c r="IO71" s="157">
        <v>1497</v>
      </c>
      <c r="IP71" s="157">
        <v>1369</v>
      </c>
      <c r="IQ71" s="157">
        <v>128</v>
      </c>
      <c r="IR71" s="157">
        <v>0</v>
      </c>
      <c r="IS71" s="158">
        <f t="shared" si="103"/>
        <v>0.91449565798263188</v>
      </c>
      <c r="IT71" s="162">
        <f t="shared" si="104"/>
        <v>0</v>
      </c>
      <c r="IV71" s="157" t="s">
        <v>86</v>
      </c>
      <c r="IW71" s="157">
        <v>1497</v>
      </c>
      <c r="IX71" s="157">
        <v>1369</v>
      </c>
      <c r="IY71" s="157">
        <v>128</v>
      </c>
      <c r="IZ71" s="157">
        <v>0</v>
      </c>
      <c r="JA71" s="158">
        <f t="shared" si="105"/>
        <v>0.91449565798263188</v>
      </c>
      <c r="JB71" s="162">
        <f t="shared" si="106"/>
        <v>0</v>
      </c>
      <c r="JD71" s="157" t="s">
        <v>86</v>
      </c>
      <c r="JE71" s="157">
        <v>1497</v>
      </c>
      <c r="JF71" s="157">
        <v>1369</v>
      </c>
      <c r="JG71" s="157">
        <v>128</v>
      </c>
      <c r="JH71" s="157">
        <v>0</v>
      </c>
      <c r="JI71" s="158">
        <f t="shared" si="107"/>
        <v>0.91449565798263188</v>
      </c>
      <c r="JJ71" s="162">
        <f t="shared" si="108"/>
        <v>0</v>
      </c>
      <c r="JL71" s="157" t="s">
        <v>86</v>
      </c>
      <c r="JM71" s="157">
        <v>1497</v>
      </c>
      <c r="JN71" s="157">
        <v>1369</v>
      </c>
      <c r="JO71" s="157">
        <v>128</v>
      </c>
      <c r="JP71" s="157">
        <v>0</v>
      </c>
      <c r="JQ71" s="158">
        <f t="shared" si="109"/>
        <v>0.91449565798263188</v>
      </c>
      <c r="JR71" s="162">
        <f t="shared" si="110"/>
        <v>0</v>
      </c>
      <c r="JT71" s="157" t="s">
        <v>86</v>
      </c>
      <c r="JU71" s="157">
        <v>1497</v>
      </c>
      <c r="JV71" s="157">
        <v>1369</v>
      </c>
      <c r="JW71" s="157">
        <v>128</v>
      </c>
      <c r="JX71" s="157">
        <v>0</v>
      </c>
      <c r="JY71" s="158">
        <f t="shared" si="111"/>
        <v>0.91449565798263188</v>
      </c>
      <c r="JZ71" s="162">
        <f t="shared" si="112"/>
        <v>0</v>
      </c>
      <c r="KB71" s="157" t="s">
        <v>86</v>
      </c>
      <c r="KC71" s="157">
        <v>1497</v>
      </c>
      <c r="KD71" s="157">
        <v>1369</v>
      </c>
      <c r="KE71" s="157">
        <v>128</v>
      </c>
      <c r="KF71" s="157">
        <v>0</v>
      </c>
      <c r="KG71" s="158">
        <f t="shared" si="113"/>
        <v>0.91449565798263188</v>
      </c>
      <c r="KH71" s="162">
        <f t="shared" si="114"/>
        <v>0</v>
      </c>
      <c r="KJ71" s="157" t="s">
        <v>86</v>
      </c>
      <c r="KK71" s="157">
        <v>1497</v>
      </c>
      <c r="KL71" s="157">
        <v>1369</v>
      </c>
      <c r="KM71" s="157">
        <v>128</v>
      </c>
      <c r="KN71" s="157">
        <v>0</v>
      </c>
      <c r="KO71" s="158">
        <f t="shared" si="115"/>
        <v>0.91449565798263188</v>
      </c>
      <c r="KP71" s="162">
        <f t="shared" si="116"/>
        <v>0</v>
      </c>
      <c r="KR71" s="157" t="s">
        <v>86</v>
      </c>
      <c r="KS71" s="157">
        <v>1497</v>
      </c>
      <c r="KT71" s="157">
        <v>1369</v>
      </c>
      <c r="KU71" s="157">
        <v>128</v>
      </c>
      <c r="KV71" s="157">
        <v>0</v>
      </c>
      <c r="KW71" s="158">
        <f t="shared" si="117"/>
        <v>0.91449565798263188</v>
      </c>
      <c r="KX71" s="162">
        <f t="shared" si="118"/>
        <v>0</v>
      </c>
      <c r="KZ71" s="157" t="s">
        <v>86</v>
      </c>
      <c r="LA71" s="157">
        <v>1497</v>
      </c>
      <c r="LB71" s="157">
        <v>1369</v>
      </c>
      <c r="LC71" s="157">
        <v>128</v>
      </c>
      <c r="LD71" s="157">
        <v>0</v>
      </c>
      <c r="LE71" s="158">
        <f t="shared" si="119"/>
        <v>0.91449565798263188</v>
      </c>
      <c r="LF71" s="162">
        <f t="shared" si="120"/>
        <v>0</v>
      </c>
      <c r="LH71" s="157" t="s">
        <v>86</v>
      </c>
      <c r="LI71" s="157">
        <v>1649</v>
      </c>
      <c r="LJ71" s="157">
        <v>1361</v>
      </c>
      <c r="LK71" s="157">
        <v>137</v>
      </c>
      <c r="LL71" s="157">
        <v>151</v>
      </c>
      <c r="LM71" s="158">
        <f t="shared" si="121"/>
        <v>0.82534869617950268</v>
      </c>
      <c r="LN71" s="162">
        <f t="shared" si="122"/>
        <v>-8.9146961803129199E-2</v>
      </c>
      <c r="LP71" s="157" t="s">
        <v>86</v>
      </c>
      <c r="LQ71" s="157">
        <v>1649</v>
      </c>
      <c r="LR71" s="157">
        <v>1361</v>
      </c>
      <c r="LS71" s="157">
        <v>137</v>
      </c>
      <c r="LT71" s="157">
        <v>151</v>
      </c>
      <c r="LU71" s="158">
        <f t="shared" si="123"/>
        <v>0.82534869617950268</v>
      </c>
      <c r="LV71" s="162">
        <f t="shared" si="124"/>
        <v>0</v>
      </c>
      <c r="LX71" s="157" t="s">
        <v>86</v>
      </c>
      <c r="LY71" s="157">
        <v>1649</v>
      </c>
      <c r="LZ71" s="157">
        <v>1361</v>
      </c>
      <c r="MA71" s="157">
        <v>137</v>
      </c>
      <c r="MB71" s="157">
        <v>151</v>
      </c>
      <c r="MC71" s="158">
        <f t="shared" si="125"/>
        <v>0.82534869617950268</v>
      </c>
      <c r="MD71" s="162">
        <f t="shared" si="126"/>
        <v>0</v>
      </c>
      <c r="MN71" s="157" t="s">
        <v>86</v>
      </c>
      <c r="MO71" s="157">
        <v>1649</v>
      </c>
      <c r="MP71" s="157">
        <v>1361</v>
      </c>
      <c r="MQ71" s="157">
        <v>137</v>
      </c>
      <c r="MR71" s="157">
        <v>151</v>
      </c>
      <c r="MS71" s="158">
        <f t="shared" si="127"/>
        <v>0.82534869617950268</v>
      </c>
      <c r="MT71" s="162">
        <f t="shared" si="128"/>
        <v>0</v>
      </c>
      <c r="MV71" s="157" t="s">
        <v>86</v>
      </c>
      <c r="MW71" s="157">
        <v>1649</v>
      </c>
      <c r="MX71" s="157">
        <v>1485</v>
      </c>
      <c r="MY71" s="157">
        <v>131</v>
      </c>
      <c r="MZ71" s="157">
        <v>33</v>
      </c>
      <c r="NA71" s="158">
        <f t="shared" si="129"/>
        <v>0.90054578532443907</v>
      </c>
      <c r="NB71" s="162">
        <f t="shared" si="130"/>
        <v>7.5197089144936391E-2</v>
      </c>
      <c r="ND71" s="157" t="s">
        <v>86</v>
      </c>
      <c r="NE71" s="157">
        <v>168</v>
      </c>
      <c r="NF71" s="157">
        <v>0</v>
      </c>
      <c r="NG71" s="157">
        <v>0</v>
      </c>
      <c r="NH71" s="157">
        <v>168</v>
      </c>
      <c r="NI71" s="158">
        <v>0</v>
      </c>
      <c r="NJ71" s="162"/>
    </row>
    <row r="72" spans="1:374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f t="shared" si="66"/>
        <v>0.95454545454545459</v>
      </c>
      <c r="H72" s="2" t="s">
        <v>83</v>
      </c>
      <c r="I72" s="2">
        <v>22</v>
      </c>
      <c r="J72" s="2">
        <v>21</v>
      </c>
      <c r="K72" s="2">
        <v>1</v>
      </c>
      <c r="L72" s="2">
        <v>0</v>
      </c>
      <c r="M72" s="4">
        <f t="shared" si="67"/>
        <v>0.95454545454545459</v>
      </c>
      <c r="N72" s="108">
        <f t="shared" si="68"/>
        <v>0</v>
      </c>
      <c r="P72" s="2" t="s">
        <v>83</v>
      </c>
      <c r="Q72" s="2">
        <v>22</v>
      </c>
      <c r="R72" s="2">
        <v>21</v>
      </c>
      <c r="S72" s="2">
        <v>1</v>
      </c>
      <c r="T72" s="2">
        <v>0</v>
      </c>
      <c r="U72" s="4">
        <v>0.95</v>
      </c>
      <c r="V72" s="108">
        <f t="shared" si="69"/>
        <v>-4.5454545454546302E-3</v>
      </c>
      <c r="X72" s="2" t="s">
        <v>83</v>
      </c>
      <c r="Y72" s="2">
        <v>22</v>
      </c>
      <c r="Z72" s="2">
        <v>21</v>
      </c>
      <c r="AA72" s="2">
        <v>1</v>
      </c>
      <c r="AB72" s="2">
        <v>0</v>
      </c>
      <c r="AC72" s="4">
        <v>0.95</v>
      </c>
      <c r="AD72" s="108">
        <f t="shared" si="70"/>
        <v>0</v>
      </c>
      <c r="AF72" s="2" t="s">
        <v>83</v>
      </c>
      <c r="AG72" s="2">
        <v>22</v>
      </c>
      <c r="AH72" s="2">
        <v>21</v>
      </c>
      <c r="AI72" s="2">
        <v>1</v>
      </c>
      <c r="AJ72" s="2">
        <v>0</v>
      </c>
      <c r="AK72" s="4">
        <v>0.95</v>
      </c>
      <c r="AL72" s="108">
        <f t="shared" si="71"/>
        <v>0</v>
      </c>
      <c r="AN72" s="2" t="s">
        <v>83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108">
        <f t="shared" si="72"/>
        <v>0</v>
      </c>
      <c r="AV72" s="2" t="s">
        <v>83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108">
        <f t="shared" si="73"/>
        <v>0</v>
      </c>
      <c r="BD72" s="2" t="s">
        <v>83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108">
        <f t="shared" si="74"/>
        <v>0</v>
      </c>
      <c r="BL72" s="2" t="s">
        <v>83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75"/>
        <v>0.95454545454545459</v>
      </c>
      <c r="BR72" s="108">
        <f t="shared" si="76"/>
        <v>4.5454545454546302E-3</v>
      </c>
      <c r="BT72" s="157" t="s">
        <v>83</v>
      </c>
      <c r="BU72" s="157">
        <v>22</v>
      </c>
      <c r="BV72" s="157">
        <v>21</v>
      </c>
      <c r="BW72" s="157">
        <v>1</v>
      </c>
      <c r="BX72" s="157">
        <v>0</v>
      </c>
      <c r="BY72" s="158">
        <v>0.95</v>
      </c>
      <c r="BZ72" s="158">
        <v>0</v>
      </c>
      <c r="CA72" s="156"/>
      <c r="CB72" s="156" t="s">
        <v>83</v>
      </c>
      <c r="CC72" s="156">
        <v>22</v>
      </c>
      <c r="CD72" s="156">
        <v>21</v>
      </c>
      <c r="CE72" s="156">
        <v>1</v>
      </c>
      <c r="CF72" s="156">
        <v>0</v>
      </c>
      <c r="CG72" s="162">
        <v>0.95</v>
      </c>
      <c r="CH72" s="158">
        <v>0</v>
      </c>
      <c r="CI72" s="157"/>
      <c r="CJ72" s="156" t="s">
        <v>83</v>
      </c>
      <c r="CK72" s="156">
        <v>22</v>
      </c>
      <c r="CL72" s="156">
        <v>21</v>
      </c>
      <c r="CM72" s="156">
        <v>1</v>
      </c>
      <c r="CN72" s="156">
        <v>0</v>
      </c>
      <c r="CO72" s="162">
        <v>0.95</v>
      </c>
      <c r="CP72" s="162">
        <f t="shared" si="77"/>
        <v>0</v>
      </c>
      <c r="CQ72" s="156"/>
      <c r="CR72" s="156" t="s">
        <v>83</v>
      </c>
      <c r="CS72" s="156">
        <v>22</v>
      </c>
      <c r="CT72" s="156">
        <v>21</v>
      </c>
      <c r="CU72" s="156">
        <v>1</v>
      </c>
      <c r="CV72" s="156">
        <v>0</v>
      </c>
      <c r="CW72" s="162">
        <v>0.95</v>
      </c>
      <c r="CX72" s="158">
        <f t="shared" si="78"/>
        <v>0</v>
      </c>
      <c r="CY72" s="157"/>
      <c r="CZ72" s="156" t="s">
        <v>83</v>
      </c>
      <c r="DA72" s="156">
        <v>22</v>
      </c>
      <c r="DB72" s="156">
        <v>21</v>
      </c>
      <c r="DC72" s="156">
        <v>1</v>
      </c>
      <c r="DD72" s="156">
        <v>0</v>
      </c>
      <c r="DE72" s="162">
        <v>0.95</v>
      </c>
      <c r="DF72" s="158">
        <f t="shared" si="79"/>
        <v>0</v>
      </c>
      <c r="DG72" s="157"/>
      <c r="DH72" s="156" t="s">
        <v>83</v>
      </c>
      <c r="DI72" s="156">
        <v>22</v>
      </c>
      <c r="DJ72" s="156">
        <v>21</v>
      </c>
      <c r="DK72" s="156">
        <v>1</v>
      </c>
      <c r="DL72" s="156">
        <v>0</v>
      </c>
      <c r="DM72" s="162">
        <v>0.95</v>
      </c>
      <c r="DN72" s="158">
        <f t="shared" si="80"/>
        <v>0</v>
      </c>
      <c r="DO72" s="157"/>
      <c r="DP72" s="156" t="s">
        <v>83</v>
      </c>
      <c r="DQ72" s="156">
        <v>22</v>
      </c>
      <c r="DR72" s="156">
        <v>21</v>
      </c>
      <c r="DS72" s="156">
        <v>1</v>
      </c>
      <c r="DT72" s="156">
        <v>0</v>
      </c>
      <c r="DU72" s="162">
        <v>0.95</v>
      </c>
      <c r="DV72" s="162">
        <f t="shared" si="81"/>
        <v>0</v>
      </c>
      <c r="DW72" s="156"/>
      <c r="DX72" s="156" t="s">
        <v>83</v>
      </c>
      <c r="DY72" s="156">
        <v>22</v>
      </c>
      <c r="DZ72" s="156">
        <v>21</v>
      </c>
      <c r="EA72" s="156">
        <v>1</v>
      </c>
      <c r="EB72" s="156">
        <v>0</v>
      </c>
      <c r="EC72" s="162">
        <v>0.95</v>
      </c>
      <c r="ED72" s="162">
        <f t="shared" si="82"/>
        <v>0</v>
      </c>
      <c r="EE72" s="156"/>
      <c r="EF72" s="156" t="s">
        <v>83</v>
      </c>
      <c r="EG72" s="156">
        <v>22</v>
      </c>
      <c r="EH72" s="156">
        <v>21</v>
      </c>
      <c r="EI72" s="156">
        <v>1</v>
      </c>
      <c r="EJ72" s="156">
        <v>0</v>
      </c>
      <c r="EK72" s="162">
        <v>0.95</v>
      </c>
      <c r="EL72" s="162">
        <f t="shared" si="83"/>
        <v>0</v>
      </c>
      <c r="EM72" s="156"/>
      <c r="EN72" s="156" t="s">
        <v>83</v>
      </c>
      <c r="EO72" s="156">
        <v>22</v>
      </c>
      <c r="EP72" s="156">
        <v>21</v>
      </c>
      <c r="EQ72" s="156">
        <v>1</v>
      </c>
      <c r="ER72" s="156">
        <v>0</v>
      </c>
      <c r="ES72" s="162">
        <v>0.95</v>
      </c>
      <c r="ET72" s="162">
        <f t="shared" si="84"/>
        <v>0</v>
      </c>
      <c r="EU72" s="156"/>
      <c r="EV72" s="156"/>
      <c r="EW72" s="156"/>
      <c r="EX72" s="156"/>
      <c r="EY72" s="156"/>
      <c r="EZ72" s="156"/>
      <c r="FA72" s="156"/>
      <c r="FB72" s="156"/>
      <c r="FC72" s="162"/>
      <c r="FD72" s="156"/>
      <c r="FE72" s="156"/>
      <c r="FF72" s="156"/>
      <c r="FG72" s="156"/>
      <c r="FH72" s="156"/>
      <c r="FI72" s="156"/>
      <c r="FJ72" s="162"/>
      <c r="FK72" s="156"/>
      <c r="FL72" s="156"/>
      <c r="FM72" s="156"/>
      <c r="FN72" s="156"/>
      <c r="FO72" s="156"/>
      <c r="FP72" s="156"/>
      <c r="FQ72" s="156"/>
      <c r="FR72" s="156"/>
      <c r="FS72" s="156"/>
      <c r="FT72" s="157" t="s">
        <v>83</v>
      </c>
      <c r="FU72" s="157">
        <v>22</v>
      </c>
      <c r="FV72" s="157">
        <v>21</v>
      </c>
      <c r="FW72" s="157">
        <v>1</v>
      </c>
      <c r="FX72" s="157">
        <v>0</v>
      </c>
      <c r="FY72" s="158">
        <f t="shared" si="85"/>
        <v>0.95454545454545459</v>
      </c>
      <c r="FZ72" s="162">
        <f t="shared" ref="FZ72:FZ73" si="131">FY72-ES72</f>
        <v>4.5454545454546302E-3</v>
      </c>
      <c r="GA72" s="156"/>
      <c r="GB72" s="157" t="s">
        <v>83</v>
      </c>
      <c r="GC72" s="157">
        <v>22</v>
      </c>
      <c r="GD72" s="157">
        <v>21</v>
      </c>
      <c r="GE72" s="157">
        <v>1</v>
      </c>
      <c r="GF72" s="157">
        <v>0</v>
      </c>
      <c r="GG72" s="158">
        <f t="shared" si="87"/>
        <v>0.95454545454545459</v>
      </c>
      <c r="GH72" s="162">
        <f>GG72-FY72</f>
        <v>0</v>
      </c>
      <c r="GI72" s="156"/>
      <c r="GJ72" s="157" t="s">
        <v>83</v>
      </c>
      <c r="GK72" s="157">
        <v>22</v>
      </c>
      <c r="GL72" s="157">
        <v>21</v>
      </c>
      <c r="GM72" s="157">
        <v>1</v>
      </c>
      <c r="GN72" s="157">
        <v>0</v>
      </c>
      <c r="GO72" s="158">
        <f t="shared" si="89"/>
        <v>0.95454545454545459</v>
      </c>
      <c r="GP72" s="162">
        <f t="shared" si="90"/>
        <v>0</v>
      </c>
      <c r="GQ72" s="156"/>
      <c r="GR72" s="157" t="s">
        <v>83</v>
      </c>
      <c r="GS72" s="157">
        <v>22</v>
      </c>
      <c r="GT72" s="157">
        <v>21</v>
      </c>
      <c r="GU72" s="157">
        <v>1</v>
      </c>
      <c r="GV72" s="157">
        <v>0</v>
      </c>
      <c r="GW72" s="158">
        <f t="shared" si="91"/>
        <v>0.95454545454545459</v>
      </c>
      <c r="GX72" s="162">
        <f t="shared" si="92"/>
        <v>0</v>
      </c>
      <c r="GY72" s="156"/>
      <c r="GZ72" s="157" t="s">
        <v>83</v>
      </c>
      <c r="HA72" s="157">
        <v>22</v>
      </c>
      <c r="HB72" s="157">
        <v>21</v>
      </c>
      <c r="HC72" s="157">
        <v>1</v>
      </c>
      <c r="HD72" s="157">
        <v>0</v>
      </c>
      <c r="HE72" s="158">
        <f t="shared" si="93"/>
        <v>0.95454545454545459</v>
      </c>
      <c r="HF72" s="162">
        <f t="shared" si="94"/>
        <v>0</v>
      </c>
      <c r="HH72" s="157" t="s">
        <v>83</v>
      </c>
      <c r="HI72" s="157">
        <v>22</v>
      </c>
      <c r="HJ72" s="157">
        <v>21</v>
      </c>
      <c r="HK72" s="157">
        <v>1</v>
      </c>
      <c r="HL72" s="157">
        <v>0</v>
      </c>
      <c r="HM72" s="158">
        <f t="shared" si="95"/>
        <v>0.95454545454545459</v>
      </c>
      <c r="HN72" s="162">
        <f t="shared" si="96"/>
        <v>0</v>
      </c>
      <c r="HP72" s="157" t="s">
        <v>83</v>
      </c>
      <c r="HQ72" s="157">
        <v>22</v>
      </c>
      <c r="HR72" s="157">
        <v>21</v>
      </c>
      <c r="HS72" s="157">
        <v>1</v>
      </c>
      <c r="HT72" s="157">
        <v>0</v>
      </c>
      <c r="HU72" s="158">
        <f t="shared" si="97"/>
        <v>0.95454545454545459</v>
      </c>
      <c r="HV72" s="162">
        <f t="shared" si="98"/>
        <v>0</v>
      </c>
      <c r="HX72" s="157" t="s">
        <v>83</v>
      </c>
      <c r="HY72" s="157">
        <v>22</v>
      </c>
      <c r="HZ72" s="157">
        <v>21</v>
      </c>
      <c r="IA72" s="157">
        <v>1</v>
      </c>
      <c r="IB72" s="157">
        <v>0</v>
      </c>
      <c r="IC72" s="158">
        <f t="shared" si="99"/>
        <v>0.95454545454545459</v>
      </c>
      <c r="ID72" s="162">
        <f t="shared" si="100"/>
        <v>0</v>
      </c>
      <c r="IF72" s="157" t="s">
        <v>83</v>
      </c>
      <c r="IG72" s="157">
        <v>22</v>
      </c>
      <c r="IH72" s="157">
        <v>21</v>
      </c>
      <c r="II72" s="157">
        <v>1</v>
      </c>
      <c r="IJ72" s="157">
        <v>0</v>
      </c>
      <c r="IK72" s="158">
        <f t="shared" si="101"/>
        <v>0.95454545454545459</v>
      </c>
      <c r="IL72" s="162">
        <f t="shared" si="102"/>
        <v>0</v>
      </c>
      <c r="IN72" s="157" t="s">
        <v>83</v>
      </c>
      <c r="IO72" s="157">
        <v>22</v>
      </c>
      <c r="IP72" s="157">
        <v>21</v>
      </c>
      <c r="IQ72" s="157">
        <v>1</v>
      </c>
      <c r="IR72" s="157">
        <v>0</v>
      </c>
      <c r="IS72" s="158">
        <f t="shared" si="103"/>
        <v>0.95454545454545459</v>
      </c>
      <c r="IT72" s="162">
        <f t="shared" si="104"/>
        <v>0</v>
      </c>
      <c r="IV72" s="157" t="s">
        <v>83</v>
      </c>
      <c r="IW72" s="157">
        <v>22</v>
      </c>
      <c r="IX72" s="157">
        <v>21</v>
      </c>
      <c r="IY72" s="157">
        <v>1</v>
      </c>
      <c r="IZ72" s="157">
        <v>0</v>
      </c>
      <c r="JA72" s="158">
        <f t="shared" si="105"/>
        <v>0.95454545454545459</v>
      </c>
      <c r="JB72" s="162">
        <f t="shared" si="106"/>
        <v>0</v>
      </c>
      <c r="JD72" s="157" t="s">
        <v>83</v>
      </c>
      <c r="JE72" s="157">
        <v>22</v>
      </c>
      <c r="JF72" s="157">
        <v>21</v>
      </c>
      <c r="JG72" s="157">
        <v>1</v>
      </c>
      <c r="JH72" s="157">
        <v>0</v>
      </c>
      <c r="JI72" s="158">
        <f t="shared" si="107"/>
        <v>0.95454545454545459</v>
      </c>
      <c r="JJ72" s="162">
        <f t="shared" si="108"/>
        <v>0</v>
      </c>
      <c r="JL72" s="157" t="s">
        <v>83</v>
      </c>
      <c r="JM72" s="157">
        <v>22</v>
      </c>
      <c r="JN72" s="157">
        <v>21</v>
      </c>
      <c r="JO72" s="157">
        <v>1</v>
      </c>
      <c r="JP72" s="157">
        <v>0</v>
      </c>
      <c r="JQ72" s="158">
        <f t="shared" si="109"/>
        <v>0.95454545454545459</v>
      </c>
      <c r="JR72" s="162">
        <f t="shared" si="110"/>
        <v>0</v>
      </c>
      <c r="JT72" s="157" t="s">
        <v>83</v>
      </c>
      <c r="JU72" s="157">
        <v>22</v>
      </c>
      <c r="JV72" s="157">
        <v>21</v>
      </c>
      <c r="JW72" s="157">
        <v>1</v>
      </c>
      <c r="JX72" s="157">
        <v>0</v>
      </c>
      <c r="JY72" s="158">
        <f t="shared" si="111"/>
        <v>0.95454545454545459</v>
      </c>
      <c r="JZ72" s="162">
        <f t="shared" si="112"/>
        <v>0</v>
      </c>
      <c r="KB72" s="157" t="s">
        <v>83</v>
      </c>
      <c r="KC72" s="157">
        <v>22</v>
      </c>
      <c r="KD72" s="157">
        <v>21</v>
      </c>
      <c r="KE72" s="157">
        <v>1</v>
      </c>
      <c r="KF72" s="157">
        <v>0</v>
      </c>
      <c r="KG72" s="158">
        <f t="shared" si="113"/>
        <v>0.95454545454545459</v>
      </c>
      <c r="KH72" s="162">
        <f t="shared" si="114"/>
        <v>0</v>
      </c>
      <c r="KJ72" s="157" t="s">
        <v>83</v>
      </c>
      <c r="KK72" s="157">
        <v>22</v>
      </c>
      <c r="KL72" s="157">
        <v>21</v>
      </c>
      <c r="KM72" s="157">
        <v>1</v>
      </c>
      <c r="KN72" s="157">
        <v>0</v>
      </c>
      <c r="KO72" s="158">
        <f t="shared" si="115"/>
        <v>0.95454545454545459</v>
      </c>
      <c r="KP72" s="162">
        <f t="shared" si="116"/>
        <v>0</v>
      </c>
      <c r="KR72" s="157" t="s">
        <v>83</v>
      </c>
      <c r="KS72" s="157">
        <v>22</v>
      </c>
      <c r="KT72" s="157">
        <v>21</v>
      </c>
      <c r="KU72" s="157">
        <v>1</v>
      </c>
      <c r="KV72" s="157">
        <v>0</v>
      </c>
      <c r="KW72" s="158">
        <f t="shared" si="117"/>
        <v>0.95454545454545459</v>
      </c>
      <c r="KX72" s="162">
        <f t="shared" si="118"/>
        <v>0</v>
      </c>
      <c r="KZ72" s="157" t="s">
        <v>83</v>
      </c>
      <c r="LA72" s="157">
        <v>22</v>
      </c>
      <c r="LB72" s="157">
        <v>21</v>
      </c>
      <c r="LC72" s="157">
        <v>1</v>
      </c>
      <c r="LD72" s="157">
        <v>0</v>
      </c>
      <c r="LE72" s="158">
        <f t="shared" si="119"/>
        <v>0.95454545454545459</v>
      </c>
      <c r="LF72" s="162">
        <f t="shared" si="120"/>
        <v>0</v>
      </c>
      <c r="LH72" s="157" t="s">
        <v>83</v>
      </c>
      <c r="LI72" s="157">
        <v>22</v>
      </c>
      <c r="LJ72" s="157">
        <v>21</v>
      </c>
      <c r="LK72" s="157">
        <v>1</v>
      </c>
      <c r="LL72" s="157">
        <v>0</v>
      </c>
      <c r="LM72" s="158">
        <f t="shared" si="121"/>
        <v>0.95454545454545459</v>
      </c>
      <c r="LN72" s="162">
        <f t="shared" si="122"/>
        <v>0</v>
      </c>
      <c r="LP72" s="157" t="s">
        <v>83</v>
      </c>
      <c r="LQ72" s="157">
        <v>22</v>
      </c>
      <c r="LR72" s="157">
        <v>21</v>
      </c>
      <c r="LS72" s="157">
        <v>1</v>
      </c>
      <c r="LT72" s="157">
        <v>0</v>
      </c>
      <c r="LU72" s="158">
        <f t="shared" si="123"/>
        <v>0.95454545454545459</v>
      </c>
      <c r="LV72" s="162">
        <f t="shared" si="124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25"/>
        <v>0.95454545454545459</v>
      </c>
      <c r="MD72" s="162">
        <f t="shared" si="126"/>
        <v>0</v>
      </c>
      <c r="MN72" s="157" t="s">
        <v>83</v>
      </c>
      <c r="MO72" s="157">
        <v>22</v>
      </c>
      <c r="MP72" s="157">
        <v>21</v>
      </c>
      <c r="MQ72" s="157">
        <v>1</v>
      </c>
      <c r="MR72" s="157">
        <v>0</v>
      </c>
      <c r="MS72" s="158">
        <f t="shared" si="127"/>
        <v>0.95454545454545459</v>
      </c>
      <c r="MT72" s="162">
        <f t="shared" si="128"/>
        <v>0</v>
      </c>
      <c r="MV72" s="157" t="s">
        <v>83</v>
      </c>
      <c r="MW72" s="157">
        <v>22</v>
      </c>
      <c r="MX72" s="157">
        <v>21</v>
      </c>
      <c r="MY72" s="157">
        <v>1</v>
      </c>
      <c r="MZ72" s="157">
        <v>0</v>
      </c>
      <c r="NA72" s="158">
        <f t="shared" si="129"/>
        <v>0.95454545454545459</v>
      </c>
      <c r="NB72" s="162">
        <f t="shared" si="130"/>
        <v>0</v>
      </c>
      <c r="ND72" s="157" t="s">
        <v>83</v>
      </c>
      <c r="NE72" s="157">
        <v>22</v>
      </c>
      <c r="NF72" s="157">
        <v>0</v>
      </c>
      <c r="NG72" s="157">
        <v>0</v>
      </c>
      <c r="NH72" s="157">
        <v>22</v>
      </c>
      <c r="NI72" s="158">
        <v>0</v>
      </c>
      <c r="NJ72" s="162"/>
    </row>
    <row r="73" spans="1:374">
      <c r="A73" s="2" t="s">
        <v>84</v>
      </c>
      <c r="B73" s="2">
        <v>135</v>
      </c>
      <c r="C73" s="2">
        <v>110</v>
      </c>
      <c r="D73" s="7">
        <v>11</v>
      </c>
      <c r="E73" s="7">
        <v>14</v>
      </c>
      <c r="F73" s="4">
        <f t="shared" si="66"/>
        <v>0.81481481481481477</v>
      </c>
      <c r="H73" s="2" t="s">
        <v>84</v>
      </c>
      <c r="I73" s="2">
        <v>135</v>
      </c>
      <c r="J73" s="2">
        <v>111</v>
      </c>
      <c r="K73" s="2">
        <v>10</v>
      </c>
      <c r="L73" s="7">
        <v>14</v>
      </c>
      <c r="M73" s="4">
        <f t="shared" si="67"/>
        <v>0.82222222222222219</v>
      </c>
      <c r="N73" s="108">
        <f t="shared" si="68"/>
        <v>7.4074074074074181E-3</v>
      </c>
      <c r="P73" s="2" t="s">
        <v>84</v>
      </c>
      <c r="Q73" s="2">
        <v>135</v>
      </c>
      <c r="R73" s="2">
        <v>110</v>
      </c>
      <c r="S73" s="7">
        <v>11</v>
      </c>
      <c r="T73" s="2">
        <v>14</v>
      </c>
      <c r="U73" s="4">
        <v>0.81</v>
      </c>
      <c r="V73" s="108">
        <f t="shared" si="69"/>
        <v>-1.2222222222222134E-2</v>
      </c>
      <c r="W73" t="s">
        <v>213</v>
      </c>
      <c r="X73" s="2" t="s">
        <v>84</v>
      </c>
      <c r="Y73" s="2">
        <v>135</v>
      </c>
      <c r="Z73" s="2">
        <v>110</v>
      </c>
      <c r="AA73" s="2">
        <v>11</v>
      </c>
      <c r="AB73" s="2">
        <v>14</v>
      </c>
      <c r="AC73" s="4">
        <v>0.81</v>
      </c>
      <c r="AD73" s="108">
        <f t="shared" si="70"/>
        <v>0</v>
      </c>
      <c r="AF73" s="2" t="s">
        <v>84</v>
      </c>
      <c r="AG73" s="2">
        <v>135</v>
      </c>
      <c r="AH73" s="2">
        <v>111</v>
      </c>
      <c r="AI73" s="2">
        <v>10</v>
      </c>
      <c r="AJ73" s="2">
        <v>14</v>
      </c>
      <c r="AK73" s="4">
        <v>0.82</v>
      </c>
      <c r="AL73" s="108">
        <f t="shared" si="71"/>
        <v>9.9999999999998979E-3</v>
      </c>
      <c r="AN73" s="2" t="s">
        <v>84</v>
      </c>
      <c r="AO73" s="2">
        <v>135</v>
      </c>
      <c r="AP73" s="2">
        <v>111</v>
      </c>
      <c r="AQ73" s="2">
        <v>10</v>
      </c>
      <c r="AR73" s="2">
        <v>14</v>
      </c>
      <c r="AS73" s="4">
        <v>0.82</v>
      </c>
      <c r="AT73" s="108">
        <f t="shared" si="72"/>
        <v>0</v>
      </c>
      <c r="AV73" s="2" t="s">
        <v>84</v>
      </c>
      <c r="AW73" s="2">
        <v>135</v>
      </c>
      <c r="AX73" s="2">
        <v>111</v>
      </c>
      <c r="AY73" s="2">
        <v>10</v>
      </c>
      <c r="AZ73" s="2">
        <v>14</v>
      </c>
      <c r="BA73" s="4">
        <v>0.82</v>
      </c>
      <c r="BB73" s="108">
        <f t="shared" si="73"/>
        <v>0</v>
      </c>
      <c r="BD73" s="2" t="s">
        <v>84</v>
      </c>
      <c r="BE73" s="2">
        <v>135</v>
      </c>
      <c r="BF73" s="2">
        <v>112</v>
      </c>
      <c r="BG73" s="2">
        <v>8</v>
      </c>
      <c r="BH73" s="2">
        <v>15</v>
      </c>
      <c r="BI73" s="4">
        <v>0.83</v>
      </c>
      <c r="BJ73" s="108">
        <f t="shared" si="74"/>
        <v>1.0000000000000009E-2</v>
      </c>
      <c r="BL73" s="2" t="s">
        <v>84</v>
      </c>
      <c r="BM73" s="2">
        <v>135</v>
      </c>
      <c r="BN73" s="2">
        <v>110</v>
      </c>
      <c r="BO73" s="2">
        <v>11</v>
      </c>
      <c r="BP73" s="2">
        <v>14</v>
      </c>
      <c r="BQ73" s="4">
        <f t="shared" si="75"/>
        <v>0.81481481481481477</v>
      </c>
      <c r="BR73" s="108">
        <f t="shared" si="76"/>
        <v>-1.518518518518519E-2</v>
      </c>
      <c r="BS73" t="s">
        <v>119</v>
      </c>
      <c r="BT73" s="165" t="s">
        <v>84</v>
      </c>
      <c r="BU73" s="157">
        <v>135</v>
      </c>
      <c r="BV73" s="157">
        <v>110</v>
      </c>
      <c r="BW73" s="157">
        <v>11</v>
      </c>
      <c r="BX73" s="157">
        <v>14</v>
      </c>
      <c r="BY73" s="158">
        <v>0.81</v>
      </c>
      <c r="BZ73" s="158">
        <v>-1.9999999999999907E-2</v>
      </c>
      <c r="CA73" s="156" t="s">
        <v>119</v>
      </c>
      <c r="CB73" s="156" t="s">
        <v>84</v>
      </c>
      <c r="CC73" s="156">
        <v>135</v>
      </c>
      <c r="CD73" s="156">
        <v>110</v>
      </c>
      <c r="CE73" s="156">
        <v>11</v>
      </c>
      <c r="CF73" s="156">
        <v>14</v>
      </c>
      <c r="CG73" s="162">
        <v>0.81</v>
      </c>
      <c r="CH73" s="158">
        <v>0</v>
      </c>
      <c r="CI73" s="157" t="s">
        <v>119</v>
      </c>
      <c r="CJ73" s="156" t="s">
        <v>84</v>
      </c>
      <c r="CK73" s="156">
        <v>135</v>
      </c>
      <c r="CL73" s="156">
        <v>111</v>
      </c>
      <c r="CM73" s="156">
        <v>10</v>
      </c>
      <c r="CN73" s="156">
        <v>14</v>
      </c>
      <c r="CO73" s="162">
        <v>0.82</v>
      </c>
      <c r="CP73" s="162">
        <f t="shared" si="77"/>
        <v>9.9999999999998979E-3</v>
      </c>
      <c r="CQ73" s="156"/>
      <c r="CR73" s="156" t="s">
        <v>84</v>
      </c>
      <c r="CS73" s="156">
        <v>134</v>
      </c>
      <c r="CT73" s="156">
        <v>112</v>
      </c>
      <c r="CU73" s="156">
        <v>11</v>
      </c>
      <c r="CV73" s="156">
        <v>11</v>
      </c>
      <c r="CW73" s="162">
        <v>0.84</v>
      </c>
      <c r="CX73" s="158">
        <f t="shared" si="78"/>
        <v>2.0000000000000018E-2</v>
      </c>
      <c r="CY73" s="159" t="s">
        <v>119</v>
      </c>
      <c r="CZ73" s="156" t="s">
        <v>84</v>
      </c>
      <c r="DA73" s="156">
        <v>134</v>
      </c>
      <c r="DB73" s="156">
        <v>111</v>
      </c>
      <c r="DC73" s="156">
        <v>12</v>
      </c>
      <c r="DD73" s="156">
        <v>11</v>
      </c>
      <c r="DE73" s="162">
        <v>0.83</v>
      </c>
      <c r="DF73" s="158">
        <f t="shared" si="79"/>
        <v>-1.0000000000000009E-2</v>
      </c>
      <c r="DG73" s="157" t="s">
        <v>119</v>
      </c>
      <c r="DH73" s="156" t="s">
        <v>84</v>
      </c>
      <c r="DI73" s="156">
        <v>134</v>
      </c>
      <c r="DJ73" s="156">
        <v>112</v>
      </c>
      <c r="DK73" s="156">
        <v>11</v>
      </c>
      <c r="DL73" s="156">
        <v>11</v>
      </c>
      <c r="DM73" s="162">
        <v>0.84</v>
      </c>
      <c r="DN73" s="158">
        <f t="shared" si="80"/>
        <v>1.0000000000000009E-2</v>
      </c>
      <c r="DO73" s="157"/>
      <c r="DP73" s="156" t="s">
        <v>84</v>
      </c>
      <c r="DQ73" s="156">
        <v>134</v>
      </c>
      <c r="DR73" s="156">
        <v>109</v>
      </c>
      <c r="DS73" s="156">
        <v>12</v>
      </c>
      <c r="DT73" s="156">
        <v>13</v>
      </c>
      <c r="DU73" s="162">
        <f>DR73/DQ73</f>
        <v>0.81343283582089554</v>
      </c>
      <c r="DV73" s="162">
        <f t="shared" si="81"/>
        <v>-2.656716417910443E-2</v>
      </c>
      <c r="DW73" s="156" t="s">
        <v>119</v>
      </c>
      <c r="DX73" s="156" t="s">
        <v>84</v>
      </c>
      <c r="DY73" s="156">
        <v>134</v>
      </c>
      <c r="DZ73" s="156">
        <v>109</v>
      </c>
      <c r="EA73" s="156">
        <v>12</v>
      </c>
      <c r="EB73" s="156">
        <v>13</v>
      </c>
      <c r="EC73" s="162">
        <f>DZ73/DY73</f>
        <v>0.81343283582089554</v>
      </c>
      <c r="ED73" s="162">
        <f t="shared" si="82"/>
        <v>0</v>
      </c>
      <c r="EE73" s="156" t="s">
        <v>119</v>
      </c>
      <c r="EF73" s="156" t="s">
        <v>84</v>
      </c>
      <c r="EG73" s="156">
        <v>134</v>
      </c>
      <c r="EH73" s="156">
        <v>109</v>
      </c>
      <c r="EI73" s="156">
        <v>12</v>
      </c>
      <c r="EJ73" s="156">
        <v>13</v>
      </c>
      <c r="EK73" s="162">
        <v>0.81</v>
      </c>
      <c r="EL73" s="162">
        <f t="shared" si="83"/>
        <v>-3.4328358208954857E-3</v>
      </c>
      <c r="EM73" s="156"/>
      <c r="EN73" s="156" t="s">
        <v>84</v>
      </c>
      <c r="EO73" s="156">
        <v>134</v>
      </c>
      <c r="EP73" s="156">
        <v>109</v>
      </c>
      <c r="EQ73" s="156">
        <v>12</v>
      </c>
      <c r="ER73" s="156">
        <v>13</v>
      </c>
      <c r="ES73" s="162">
        <v>0.81</v>
      </c>
      <c r="ET73" s="162">
        <f t="shared" si="84"/>
        <v>0</v>
      </c>
      <c r="EU73" s="156"/>
      <c r="EV73" s="156"/>
      <c r="EW73" s="156"/>
      <c r="EX73" s="156"/>
      <c r="EY73" s="156"/>
      <c r="EZ73" s="156"/>
      <c r="FA73" s="156"/>
      <c r="FB73" s="156"/>
      <c r="FC73" s="162"/>
      <c r="FD73" s="156"/>
      <c r="FE73" s="156"/>
      <c r="FF73" s="156"/>
      <c r="FG73" s="156"/>
      <c r="FH73" s="156"/>
      <c r="FI73" s="156"/>
      <c r="FJ73" s="162"/>
      <c r="FK73" s="156"/>
      <c r="FL73" s="156"/>
      <c r="FM73" s="156"/>
      <c r="FN73" s="156"/>
      <c r="FO73" s="156"/>
      <c r="FP73" s="156"/>
      <c r="FQ73" s="156"/>
      <c r="FR73" s="156"/>
      <c r="FS73" s="156"/>
      <c r="FT73" s="157" t="s">
        <v>84</v>
      </c>
      <c r="FU73" s="157">
        <v>134</v>
      </c>
      <c r="FV73" s="157">
        <v>107</v>
      </c>
      <c r="FW73" s="157">
        <v>15</v>
      </c>
      <c r="FX73" s="157">
        <v>12</v>
      </c>
      <c r="FY73" s="158">
        <f t="shared" si="85"/>
        <v>0.79850746268656714</v>
      </c>
      <c r="FZ73" s="162">
        <f t="shared" si="131"/>
        <v>-1.1492537313432916E-2</v>
      </c>
      <c r="GA73" s="156"/>
      <c r="GB73" s="157" t="s">
        <v>84</v>
      </c>
      <c r="GC73" s="157">
        <v>134</v>
      </c>
      <c r="GD73" s="157">
        <v>107</v>
      </c>
      <c r="GE73" s="157">
        <v>15</v>
      </c>
      <c r="GF73" s="157">
        <v>12</v>
      </c>
      <c r="GG73" s="158">
        <f t="shared" si="87"/>
        <v>0.79850746268656714</v>
      </c>
      <c r="GH73" s="162">
        <f t="shared" ref="GH73" si="132">GG73-FY73</f>
        <v>0</v>
      </c>
      <c r="GI73" s="156"/>
      <c r="GJ73" s="157" t="s">
        <v>84</v>
      </c>
      <c r="GK73" s="157">
        <v>134</v>
      </c>
      <c r="GL73" s="157">
        <v>107</v>
      </c>
      <c r="GM73" s="157">
        <v>15</v>
      </c>
      <c r="GN73" s="157">
        <v>12</v>
      </c>
      <c r="GO73" s="158">
        <f t="shared" si="89"/>
        <v>0.79850746268656714</v>
      </c>
      <c r="GP73" s="162">
        <f t="shared" si="90"/>
        <v>0</v>
      </c>
      <c r="GQ73" s="156"/>
      <c r="GR73" s="157" t="s">
        <v>84</v>
      </c>
      <c r="GS73" s="157">
        <v>134</v>
      </c>
      <c r="GT73" s="157">
        <v>109</v>
      </c>
      <c r="GU73" s="157">
        <v>15</v>
      </c>
      <c r="GV73" s="157">
        <v>10</v>
      </c>
      <c r="GW73" s="158">
        <f>GT73/GS73</f>
        <v>0.81343283582089554</v>
      </c>
      <c r="GX73" s="162">
        <f t="shared" si="92"/>
        <v>1.4925373134328401E-2</v>
      </c>
      <c r="GY73" s="156"/>
      <c r="GZ73" s="157" t="s">
        <v>84</v>
      </c>
      <c r="HA73" s="157">
        <v>134</v>
      </c>
      <c r="HB73" s="157">
        <v>109</v>
      </c>
      <c r="HC73" s="157">
        <v>15</v>
      </c>
      <c r="HD73" s="157">
        <v>10</v>
      </c>
      <c r="HE73" s="158">
        <f t="shared" si="93"/>
        <v>0.81343283582089554</v>
      </c>
      <c r="HF73" s="162">
        <f t="shared" si="94"/>
        <v>0</v>
      </c>
      <c r="HH73" s="157" t="s">
        <v>84</v>
      </c>
      <c r="HI73" s="156">
        <v>134</v>
      </c>
      <c r="HJ73" s="156">
        <v>112</v>
      </c>
      <c r="HK73" s="156">
        <v>11</v>
      </c>
      <c r="HL73" s="156">
        <v>11</v>
      </c>
      <c r="HM73" s="158">
        <f t="shared" si="95"/>
        <v>0.83582089552238803</v>
      </c>
      <c r="HN73" s="162">
        <f t="shared" si="96"/>
        <v>2.2388059701492491E-2</v>
      </c>
      <c r="HP73" s="157" t="s">
        <v>84</v>
      </c>
      <c r="HQ73" s="156">
        <v>134</v>
      </c>
      <c r="HR73" s="156">
        <v>112</v>
      </c>
      <c r="HS73" s="156">
        <v>11</v>
      </c>
      <c r="HT73" s="156">
        <v>11</v>
      </c>
      <c r="HU73" s="158">
        <f t="shared" si="97"/>
        <v>0.83582089552238803</v>
      </c>
      <c r="HV73" s="162">
        <f t="shared" si="98"/>
        <v>0</v>
      </c>
      <c r="HX73" s="157" t="s">
        <v>84</v>
      </c>
      <c r="HY73" s="156">
        <v>134</v>
      </c>
      <c r="HZ73" s="156">
        <v>112</v>
      </c>
      <c r="IA73" s="156">
        <v>11</v>
      </c>
      <c r="IB73" s="156">
        <v>11</v>
      </c>
      <c r="IC73" s="158">
        <f t="shared" si="99"/>
        <v>0.83582089552238803</v>
      </c>
      <c r="ID73" s="162">
        <f t="shared" si="100"/>
        <v>0</v>
      </c>
      <c r="IF73" s="157" t="s">
        <v>84</v>
      </c>
      <c r="IG73" s="156">
        <v>134</v>
      </c>
      <c r="IH73" s="156">
        <v>112</v>
      </c>
      <c r="II73" s="156">
        <v>11</v>
      </c>
      <c r="IJ73" s="156">
        <v>11</v>
      </c>
      <c r="IK73" s="158">
        <f t="shared" si="101"/>
        <v>0.83582089552238803</v>
      </c>
      <c r="IL73" s="162">
        <f t="shared" si="102"/>
        <v>0</v>
      </c>
      <c r="IN73" s="157" t="s">
        <v>84</v>
      </c>
      <c r="IO73" s="156">
        <v>134</v>
      </c>
      <c r="IP73" s="156">
        <v>112</v>
      </c>
      <c r="IQ73" s="156">
        <v>11</v>
      </c>
      <c r="IR73" s="156">
        <v>11</v>
      </c>
      <c r="IS73" s="158">
        <f t="shared" si="103"/>
        <v>0.83582089552238803</v>
      </c>
      <c r="IT73" s="162">
        <f t="shared" si="104"/>
        <v>0</v>
      </c>
      <c r="IV73" s="157" t="s">
        <v>84</v>
      </c>
      <c r="IW73" s="156">
        <v>134</v>
      </c>
      <c r="IX73" s="156">
        <v>112</v>
      </c>
      <c r="IY73" s="156">
        <v>11</v>
      </c>
      <c r="IZ73" s="156">
        <v>11</v>
      </c>
      <c r="JA73" s="158">
        <f t="shared" si="105"/>
        <v>0.83582089552238803</v>
      </c>
      <c r="JB73" s="162">
        <f t="shared" si="106"/>
        <v>0</v>
      </c>
      <c r="JD73" s="157" t="s">
        <v>84</v>
      </c>
      <c r="JE73" s="156">
        <v>134</v>
      </c>
      <c r="JF73" s="156">
        <v>112</v>
      </c>
      <c r="JG73" s="156">
        <v>11</v>
      </c>
      <c r="JH73" s="156">
        <v>11</v>
      </c>
      <c r="JI73" s="158">
        <f t="shared" si="107"/>
        <v>0.83582089552238803</v>
      </c>
      <c r="JJ73" s="162">
        <f t="shared" si="108"/>
        <v>0</v>
      </c>
      <c r="JL73" s="157" t="s">
        <v>84</v>
      </c>
      <c r="JM73" s="156">
        <v>134</v>
      </c>
      <c r="JN73" s="156">
        <v>112</v>
      </c>
      <c r="JO73" s="156">
        <v>11</v>
      </c>
      <c r="JP73" s="156">
        <v>11</v>
      </c>
      <c r="JQ73" s="158">
        <f t="shared" si="109"/>
        <v>0.83582089552238803</v>
      </c>
      <c r="JR73" s="162">
        <f t="shared" si="110"/>
        <v>0</v>
      </c>
      <c r="JT73" s="157" t="s">
        <v>84</v>
      </c>
      <c r="JU73" s="156">
        <v>134</v>
      </c>
      <c r="JV73" s="156">
        <v>112</v>
      </c>
      <c r="JW73" s="156">
        <v>11</v>
      </c>
      <c r="JX73" s="156">
        <v>11</v>
      </c>
      <c r="JY73" s="158">
        <f t="shared" si="111"/>
        <v>0.83582089552238803</v>
      </c>
      <c r="JZ73" s="162">
        <f t="shared" si="112"/>
        <v>0</v>
      </c>
      <c r="KB73" s="157" t="s">
        <v>84</v>
      </c>
      <c r="KC73" s="156">
        <v>134</v>
      </c>
      <c r="KD73" s="156">
        <v>112</v>
      </c>
      <c r="KE73" s="156">
        <v>12</v>
      </c>
      <c r="KF73" s="156">
        <v>10</v>
      </c>
      <c r="KG73" s="158">
        <f t="shared" si="113"/>
        <v>0.83582089552238803</v>
      </c>
      <c r="KH73" s="162">
        <f t="shared" si="114"/>
        <v>0</v>
      </c>
      <c r="KJ73" s="157" t="s">
        <v>84</v>
      </c>
      <c r="KK73" s="156">
        <v>134</v>
      </c>
      <c r="KL73" s="156">
        <v>112</v>
      </c>
      <c r="KM73" s="156">
        <v>11</v>
      </c>
      <c r="KN73" s="156">
        <v>11</v>
      </c>
      <c r="KO73" s="158">
        <f t="shared" si="115"/>
        <v>0.83582089552238803</v>
      </c>
      <c r="KP73" s="162">
        <f t="shared" si="116"/>
        <v>0</v>
      </c>
      <c r="KR73" s="157" t="s">
        <v>84</v>
      </c>
      <c r="KS73" s="156">
        <v>134</v>
      </c>
      <c r="KT73" s="156">
        <v>112</v>
      </c>
      <c r="KU73" s="156">
        <v>11</v>
      </c>
      <c r="KV73" s="156">
        <v>11</v>
      </c>
      <c r="KW73" s="158">
        <f t="shared" si="117"/>
        <v>0.83582089552238803</v>
      </c>
      <c r="KX73" s="162">
        <f t="shared" si="118"/>
        <v>0</v>
      </c>
      <c r="KZ73" s="157" t="s">
        <v>84</v>
      </c>
      <c r="LA73" s="156">
        <v>134</v>
      </c>
      <c r="LB73" s="156">
        <v>112</v>
      </c>
      <c r="LC73" s="156">
        <v>11</v>
      </c>
      <c r="LD73" s="156">
        <v>11</v>
      </c>
      <c r="LE73" s="158">
        <f t="shared" si="119"/>
        <v>0.83582089552238803</v>
      </c>
      <c r="LF73" s="162">
        <f t="shared" si="120"/>
        <v>0</v>
      </c>
      <c r="LH73" s="157" t="s">
        <v>84</v>
      </c>
      <c r="LI73" s="156">
        <v>134</v>
      </c>
      <c r="LJ73" s="156">
        <v>112</v>
      </c>
      <c r="LK73" s="156">
        <v>12</v>
      </c>
      <c r="LL73" s="156">
        <v>10</v>
      </c>
      <c r="LM73" s="158">
        <f t="shared" si="121"/>
        <v>0.83582089552238803</v>
      </c>
      <c r="LN73" s="162">
        <f t="shared" si="122"/>
        <v>0</v>
      </c>
      <c r="LP73" s="157" t="s">
        <v>84</v>
      </c>
      <c r="LQ73" s="156">
        <v>134</v>
      </c>
      <c r="LR73" s="156">
        <v>112</v>
      </c>
      <c r="LS73" s="156">
        <v>12</v>
      </c>
      <c r="LT73" s="156">
        <v>10</v>
      </c>
      <c r="LU73" s="158">
        <f t="shared" si="123"/>
        <v>0.83582089552238803</v>
      </c>
      <c r="LV73" s="162">
        <f t="shared" si="124"/>
        <v>0</v>
      </c>
      <c r="LX73" s="157" t="s">
        <v>84</v>
      </c>
      <c r="LY73" s="156">
        <v>134</v>
      </c>
      <c r="LZ73" s="156">
        <v>112</v>
      </c>
      <c r="MA73" s="156">
        <v>12</v>
      </c>
      <c r="MB73" s="156">
        <v>10</v>
      </c>
      <c r="MC73" s="158">
        <f t="shared" si="125"/>
        <v>0.83582089552238803</v>
      </c>
      <c r="MD73" s="162">
        <f t="shared" si="126"/>
        <v>0</v>
      </c>
      <c r="MN73" s="157" t="s">
        <v>84</v>
      </c>
      <c r="MO73" s="156">
        <v>134</v>
      </c>
      <c r="MP73" s="156">
        <v>112</v>
      </c>
      <c r="MQ73" s="156">
        <v>12</v>
      </c>
      <c r="MR73" s="156">
        <v>10</v>
      </c>
      <c r="MS73" s="158">
        <f t="shared" si="127"/>
        <v>0.83582089552238803</v>
      </c>
      <c r="MT73" s="162">
        <f t="shared" si="128"/>
        <v>0</v>
      </c>
      <c r="MV73" s="157" t="s">
        <v>84</v>
      </c>
      <c r="MW73" s="156">
        <v>134</v>
      </c>
      <c r="MX73" s="156">
        <v>112</v>
      </c>
      <c r="MY73" s="156">
        <v>12</v>
      </c>
      <c r="MZ73" s="156">
        <v>10</v>
      </c>
      <c r="NA73" s="158">
        <f t="shared" si="129"/>
        <v>0.83582089552238803</v>
      </c>
      <c r="NB73" s="162">
        <f t="shared" si="130"/>
        <v>0</v>
      </c>
      <c r="ND73" s="157" t="s">
        <v>84</v>
      </c>
      <c r="NE73" s="156">
        <v>134</v>
      </c>
      <c r="NF73" s="156">
        <v>0</v>
      </c>
      <c r="NG73" s="156">
        <v>0</v>
      </c>
      <c r="NH73" s="156">
        <v>134</v>
      </c>
      <c r="NI73" s="158">
        <v>0</v>
      </c>
      <c r="NJ73" s="162"/>
    </row>
    <row r="74" spans="1:374">
      <c r="B74" s="2">
        <f>SUM(B3:B73)</f>
        <v>9768</v>
      </c>
      <c r="C74" s="2">
        <f>SUM(C3:C73)</f>
        <v>9084</v>
      </c>
      <c r="F74" s="4">
        <f>C74/B74</f>
        <v>0.92997542997542992</v>
      </c>
      <c r="I74">
        <f>SUM(I3:I73)</f>
        <v>9768</v>
      </c>
      <c r="J74">
        <f>SUM(J3:J73)</f>
        <v>9085</v>
      </c>
      <c r="M74" s="4">
        <f t="shared" si="67"/>
        <v>0.93007780507780513</v>
      </c>
      <c r="AS74" s="108"/>
      <c r="BA74" s="108"/>
      <c r="BM74">
        <f>SUM(BM3:BM73)</f>
        <v>9845</v>
      </c>
      <c r="BN74">
        <f>SUM(BN3:BN73)</f>
        <v>9096</v>
      </c>
      <c r="BQ74" s="4">
        <f t="shared" si="75"/>
        <v>0.92392077196546474</v>
      </c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62"/>
      <c r="CP74" s="156"/>
      <c r="CQ74" s="156"/>
      <c r="CR74" s="157"/>
      <c r="CS74" s="157">
        <f>SUM(CS3:CS73)</f>
        <v>9739</v>
      </c>
      <c r="CT74" s="157"/>
      <c r="CU74" s="157"/>
      <c r="CV74" s="157"/>
      <c r="CW74" s="162"/>
      <c r="CX74" s="157"/>
      <c r="CY74" s="157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N74" s="156"/>
      <c r="DO74" s="156"/>
      <c r="DX74" s="156"/>
      <c r="DY74" s="156"/>
      <c r="DZ74" s="156"/>
      <c r="EA74" s="156"/>
      <c r="EB74" s="156"/>
      <c r="EC74" s="162"/>
      <c r="ED74" s="156"/>
      <c r="EE74" s="156"/>
      <c r="EF74" s="156"/>
      <c r="EG74" s="156"/>
      <c r="EH74" s="156"/>
      <c r="EI74" s="156"/>
      <c r="EJ74" s="156"/>
      <c r="EK74" s="162"/>
      <c r="EL74" s="156"/>
      <c r="EM74" s="156"/>
      <c r="EN74" s="156"/>
      <c r="EO74" s="156"/>
      <c r="EP74" s="156"/>
      <c r="EQ74" s="156"/>
      <c r="ER74" s="156"/>
      <c r="ES74" s="162"/>
      <c r="ET74" s="156"/>
      <c r="EU74" s="156"/>
      <c r="EV74" s="156"/>
      <c r="EW74" s="156"/>
      <c r="EX74" s="156"/>
      <c r="EY74" s="156"/>
      <c r="EZ74" s="156"/>
      <c r="FA74" s="156"/>
      <c r="FB74" s="156"/>
      <c r="FC74" s="162"/>
      <c r="FD74" s="156"/>
      <c r="FE74" s="156"/>
      <c r="FF74" s="156"/>
      <c r="FG74" s="156"/>
      <c r="FH74" s="156"/>
      <c r="FI74" s="156"/>
      <c r="FJ74" s="162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Z74" s="156"/>
      <c r="GA74" s="156"/>
      <c r="GB74" s="156"/>
      <c r="GC74" s="156"/>
      <c r="GD74" s="156"/>
      <c r="GE74" s="156"/>
      <c r="GF74" s="156"/>
      <c r="GH74" s="156"/>
      <c r="GI74" s="156"/>
      <c r="GJ74" s="156"/>
      <c r="GK74" s="156"/>
      <c r="GL74" s="156"/>
      <c r="GM74" s="156"/>
      <c r="GN74" s="156"/>
      <c r="GP74" s="156"/>
      <c r="GQ74" s="156"/>
      <c r="GR74" s="156"/>
      <c r="GS74" s="156"/>
      <c r="GT74" s="156"/>
      <c r="GU74" s="156"/>
      <c r="GV74" s="156"/>
      <c r="GX74" s="156"/>
      <c r="GY74" s="156"/>
      <c r="GZ74" s="156"/>
      <c r="HA74" s="156">
        <f>SUM(HA3:HA73)</f>
        <v>11064</v>
      </c>
      <c r="HB74" s="156">
        <f>SUM(HB3:HB73)</f>
        <v>9531</v>
      </c>
      <c r="HC74" s="156"/>
      <c r="HD74" s="156"/>
      <c r="HE74" s="158">
        <f t="shared" si="93"/>
        <v>0.8614425162689805</v>
      </c>
      <c r="HI74" s="156">
        <f>SUM(HI3:HI73)</f>
        <v>11064</v>
      </c>
      <c r="HJ74" s="156">
        <f>SUM(HJ3:HJ73)</f>
        <v>9537</v>
      </c>
      <c r="HM74" s="158">
        <f t="shared" ref="HM74" si="133">HJ74/HI74</f>
        <v>0.86198481561822127</v>
      </c>
      <c r="HQ74" s="156">
        <f>SUM(HQ3:HQ73)</f>
        <v>11064</v>
      </c>
      <c r="HR74" s="156">
        <f>SUM(HR3:HR73)</f>
        <v>9537</v>
      </c>
      <c r="HU74" s="158">
        <f t="shared" si="97"/>
        <v>0.86198481561822127</v>
      </c>
      <c r="HY74" s="156">
        <f>SUM(HY3:HY73)</f>
        <v>11064</v>
      </c>
      <c r="HZ74" s="156">
        <f>SUM(HZ3:HZ73)</f>
        <v>9538</v>
      </c>
      <c r="IC74" s="158">
        <f t="shared" ref="IC74" si="134">HZ74/HY74</f>
        <v>0.86207519884309469</v>
      </c>
      <c r="IG74" s="156">
        <f>SUM(IG3:IG73)</f>
        <v>11064</v>
      </c>
      <c r="IH74" s="156">
        <f>SUM(IH3:IH73)</f>
        <v>9932</v>
      </c>
      <c r="IK74" s="158">
        <f t="shared" ref="IK74" si="135">IH74/IG74</f>
        <v>0.8976861894432393</v>
      </c>
      <c r="IO74" s="156">
        <f>SUM(IO3:IO73)</f>
        <v>11064</v>
      </c>
      <c r="IP74" s="156">
        <f>SUM(IP3:IP73)</f>
        <v>9933</v>
      </c>
      <c r="IS74" s="158">
        <f t="shared" ref="IS74" si="136">IP74/IO74</f>
        <v>0.89777657266811284</v>
      </c>
      <c r="IW74" s="156">
        <f>SUM(IW3:IW73)</f>
        <v>11064</v>
      </c>
      <c r="IX74" s="156">
        <f>SUM(IX3:IX73)</f>
        <v>9932</v>
      </c>
      <c r="JA74" s="158">
        <f t="shared" ref="JA74" si="137">IX74/IW74</f>
        <v>0.8976861894432393</v>
      </c>
      <c r="JE74" s="156">
        <f>SUM(JE3:JE73)</f>
        <v>11064</v>
      </c>
      <c r="JF74" s="156">
        <f>SUM(JF3:JF73)</f>
        <v>9932</v>
      </c>
      <c r="JI74" s="158">
        <f t="shared" ref="JI74" si="138">JF74/JE74</f>
        <v>0.8976861894432393</v>
      </c>
      <c r="JM74" s="156">
        <f>SUM(JM3:JM73)</f>
        <v>11064</v>
      </c>
      <c r="JN74" s="156">
        <f>SUM(JN3:JN73)</f>
        <v>9932</v>
      </c>
      <c r="JQ74" s="158">
        <f t="shared" ref="JQ74" si="139">JN74/JM74</f>
        <v>0.8976861894432393</v>
      </c>
      <c r="JU74" s="156">
        <f>SUM(JU3:JU73)</f>
        <v>11064</v>
      </c>
      <c r="JV74" s="156">
        <f>SUM(JV3:JV73)</f>
        <v>10041</v>
      </c>
      <c r="JY74" s="158">
        <f t="shared" ref="JY74" si="140">JV74/JU74</f>
        <v>0.90753796095444683</v>
      </c>
      <c r="KC74" s="156">
        <f>SUM(KC3:KC73)</f>
        <v>11087</v>
      </c>
      <c r="KD74" s="156">
        <f>SUM(KD3:KD73)</f>
        <v>10051</v>
      </c>
      <c r="KG74" s="158">
        <f t="shared" ref="KG74" si="141">KD74/KC74</f>
        <v>0.9065572291873365</v>
      </c>
      <c r="KK74" s="156">
        <f>SUM(KK3:KK73)</f>
        <v>11087</v>
      </c>
      <c r="KL74" s="156">
        <f>SUM(KL3:KL73)</f>
        <v>10050</v>
      </c>
      <c r="KO74" s="158">
        <f t="shared" ref="KO74" si="142">KL74/KK74</f>
        <v>0.90646703346261392</v>
      </c>
      <c r="KS74" s="156">
        <f>SUM(KS3:KS73)</f>
        <v>11087</v>
      </c>
      <c r="KT74" s="156">
        <f>SUM(KT3:KT73)</f>
        <v>10051</v>
      </c>
      <c r="KW74" s="158">
        <f t="shared" ref="KW74" si="143">KT74/KS74</f>
        <v>0.9065572291873365</v>
      </c>
      <c r="LA74" s="156">
        <f>SUM(LA3:LA73)</f>
        <v>11087</v>
      </c>
      <c r="LB74" s="156">
        <f>SUM(LB3:LB73)</f>
        <v>10051</v>
      </c>
      <c r="LE74" s="158">
        <f t="shared" ref="LE74" si="144">LB74/LA74</f>
        <v>0.9065572291873365</v>
      </c>
      <c r="LI74" s="156">
        <f>SUM(LI3:LI73)</f>
        <v>11280</v>
      </c>
      <c r="LJ74" s="156">
        <f>SUM(LJ3:LJ73)</f>
        <v>10083</v>
      </c>
      <c r="LM74" s="158">
        <f t="shared" ref="LM74" si="145">LJ74/LI74</f>
        <v>0.89388297872340428</v>
      </c>
      <c r="LQ74" s="156">
        <f>SUM(LQ3:LQ73)</f>
        <v>11280</v>
      </c>
      <c r="LR74" s="156">
        <f>SUM(LR3:LR73)</f>
        <v>10084</v>
      </c>
      <c r="LU74" s="158">
        <f t="shared" si="123"/>
        <v>0.8939716312056738</v>
      </c>
      <c r="LY74" s="156">
        <f>SUM(LY3:LY73)</f>
        <v>11280</v>
      </c>
      <c r="LZ74" s="156">
        <f>SUM(LZ3:LZ73)</f>
        <v>9994</v>
      </c>
      <c r="MC74" s="158">
        <f t="shared" si="125"/>
        <v>0.88599290780141848</v>
      </c>
      <c r="ML74" s="158"/>
      <c r="MO74" s="156">
        <f>SUM(MO3:MO73)</f>
        <v>11280</v>
      </c>
      <c r="MP74" s="156">
        <f>SUM(MP3:MP73)</f>
        <v>10021</v>
      </c>
      <c r="MQ74" s="156"/>
      <c r="MR74" s="156"/>
      <c r="MS74" s="158">
        <f t="shared" si="127"/>
        <v>0.88838652482269509</v>
      </c>
      <c r="MW74" s="156">
        <f>SUM(MW3:MW73)</f>
        <v>11283</v>
      </c>
      <c r="MX74" s="156">
        <f>SUM(MX3:MX73)</f>
        <v>10051</v>
      </c>
      <c r="NA74" s="158">
        <f t="shared" si="129"/>
        <v>0.89080918195515379</v>
      </c>
      <c r="NI74" s="158"/>
    </row>
    <row r="75" spans="1:374">
      <c r="AS75" s="108"/>
      <c r="BA75" s="108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62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N75" s="156"/>
      <c r="DO75" s="156"/>
      <c r="DX75" s="156"/>
      <c r="DY75" s="156"/>
      <c r="DZ75" s="156"/>
      <c r="EA75" s="156"/>
      <c r="EB75" s="156"/>
      <c r="EC75" s="162"/>
      <c r="ED75" s="156"/>
      <c r="EE75" s="156"/>
      <c r="EF75" s="156"/>
      <c r="EG75" s="156"/>
      <c r="EH75" s="156"/>
      <c r="EI75" s="156"/>
      <c r="EJ75" s="156"/>
      <c r="EK75" s="162"/>
      <c r="EL75" s="156"/>
      <c r="EM75" s="156"/>
      <c r="EN75" s="156"/>
      <c r="EO75" s="156"/>
      <c r="EP75" s="156"/>
      <c r="EQ75" s="156"/>
      <c r="ER75" s="156"/>
      <c r="ES75" s="162"/>
      <c r="ET75" s="156"/>
      <c r="EU75" s="156"/>
      <c r="EV75" s="156"/>
      <c r="EW75" s="156"/>
      <c r="EX75" s="156"/>
      <c r="EY75" s="156"/>
      <c r="EZ75" s="156"/>
      <c r="FA75" s="156"/>
      <c r="FB75" s="156"/>
      <c r="FC75" s="162"/>
      <c r="FD75" s="156"/>
      <c r="FE75" s="156"/>
      <c r="FF75" s="156"/>
      <c r="FG75" s="156"/>
      <c r="FH75" s="156"/>
      <c r="FI75" s="156"/>
      <c r="FJ75" s="162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6"/>
      <c r="FX75" s="156"/>
      <c r="FZ75" s="156"/>
      <c r="GA75" s="156"/>
      <c r="GB75" s="156"/>
      <c r="GC75" s="156"/>
      <c r="GD75" s="156"/>
      <c r="GE75" s="156"/>
      <c r="GF75" s="156"/>
      <c r="GH75" s="156"/>
      <c r="GI75" s="156"/>
      <c r="GJ75" s="156"/>
      <c r="GK75" s="156"/>
      <c r="GL75" s="156"/>
      <c r="GM75" s="156"/>
      <c r="GN75" s="156"/>
      <c r="GP75" s="156"/>
      <c r="GQ75" s="156"/>
      <c r="GR75" s="156"/>
      <c r="GS75" s="156"/>
      <c r="GT75" s="156"/>
      <c r="GU75" s="156"/>
      <c r="GV75" s="156"/>
      <c r="GX75" s="156"/>
      <c r="GY75" s="156"/>
      <c r="GZ75" s="156"/>
      <c r="HA75" s="156"/>
      <c r="HB75" s="156"/>
      <c r="HC75" s="156"/>
      <c r="HD75" s="156"/>
    </row>
    <row r="76" spans="1:374">
      <c r="AS76" s="108"/>
      <c r="BA76" s="108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62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N76" s="156"/>
      <c r="DO76" s="156"/>
      <c r="DX76" s="156"/>
      <c r="DY76" s="156"/>
      <c r="DZ76" s="156"/>
      <c r="EA76" s="156"/>
      <c r="EB76" s="156"/>
      <c r="EC76" s="162"/>
      <c r="ED76" s="156"/>
      <c r="EE76" s="156"/>
      <c r="EF76" s="156"/>
      <c r="EG76" s="156"/>
      <c r="EH76" s="156"/>
      <c r="EI76" s="156"/>
      <c r="EJ76" s="156"/>
      <c r="EK76" s="162"/>
      <c r="EL76" s="156"/>
      <c r="EM76" s="156"/>
      <c r="EN76" s="156"/>
      <c r="EO76" s="156"/>
      <c r="EP76" s="156"/>
      <c r="EQ76" s="156"/>
      <c r="ER76" s="156"/>
      <c r="ES76" s="162"/>
      <c r="ET76" s="156"/>
      <c r="EU76" s="156"/>
      <c r="EV76" s="156"/>
      <c r="EW76" s="156"/>
      <c r="EX76" s="156"/>
      <c r="EY76" s="156"/>
      <c r="EZ76" s="156"/>
      <c r="FA76" s="156"/>
      <c r="FB76" s="156"/>
      <c r="FC76" s="162"/>
      <c r="FD76" s="156"/>
      <c r="FE76" s="156"/>
      <c r="FF76" s="156"/>
      <c r="FG76" s="156"/>
      <c r="FH76" s="156"/>
      <c r="FI76" s="156"/>
      <c r="FJ76" s="162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Z76" s="156"/>
      <c r="GA76" s="156"/>
      <c r="GB76" s="156"/>
      <c r="GC76" s="156"/>
      <c r="GD76" s="156"/>
      <c r="GE76" s="156"/>
      <c r="GF76" s="156"/>
      <c r="GH76" s="156"/>
      <c r="GI76" s="156"/>
      <c r="GJ76" s="156"/>
      <c r="GK76" s="156"/>
      <c r="GL76" s="156"/>
      <c r="GM76" s="156"/>
      <c r="GN76" s="156"/>
      <c r="GP76" s="156"/>
      <c r="GQ76" s="156"/>
      <c r="GR76" s="156"/>
      <c r="GS76" s="156"/>
      <c r="GT76" s="156"/>
      <c r="GU76" s="156"/>
      <c r="GV76" s="156"/>
      <c r="GX76" s="156"/>
      <c r="GY76" s="156"/>
      <c r="GZ76" s="156"/>
      <c r="HA76" s="156"/>
      <c r="HB76" s="156"/>
      <c r="HC76" s="156"/>
      <c r="HD76" s="156"/>
    </row>
    <row r="77" spans="1:374">
      <c r="AS77" s="108"/>
      <c r="BA77" s="108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62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N77" s="156"/>
      <c r="DO77" s="156"/>
      <c r="DT77" s="156"/>
      <c r="DX77" s="156"/>
      <c r="DY77" s="156"/>
      <c r="DZ77" s="156"/>
      <c r="EA77" s="156"/>
      <c r="EB77" s="156"/>
      <c r="EC77" s="162"/>
      <c r="ED77" s="156"/>
      <c r="EE77" s="156"/>
      <c r="EF77" s="156"/>
      <c r="EG77" s="156"/>
      <c r="EH77" s="156"/>
      <c r="EI77" s="156"/>
      <c r="EJ77" s="156"/>
      <c r="EK77" s="162"/>
      <c r="EL77" s="156"/>
      <c r="EM77" s="156"/>
      <c r="EN77" s="156"/>
      <c r="EO77" s="156"/>
      <c r="EP77" s="156"/>
      <c r="EQ77" s="156"/>
      <c r="ER77" s="156"/>
      <c r="ES77" s="162"/>
      <c r="ET77" s="156"/>
      <c r="EU77" s="156"/>
      <c r="EV77" s="156"/>
      <c r="EW77" s="156"/>
      <c r="EX77" s="156"/>
      <c r="EY77" s="156"/>
      <c r="EZ77" s="156"/>
      <c r="FA77" s="156"/>
      <c r="FB77" s="156"/>
      <c r="FC77" s="162"/>
      <c r="FD77" s="156"/>
      <c r="FE77" s="156"/>
      <c r="FF77" s="156"/>
      <c r="FG77" s="156"/>
      <c r="FH77" s="156"/>
      <c r="FI77" s="156"/>
      <c r="FJ77" s="162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Z77" s="156"/>
      <c r="GA77" s="156"/>
      <c r="GB77" s="156"/>
      <c r="GC77" s="156"/>
      <c r="GD77" s="156"/>
      <c r="GE77" s="156"/>
      <c r="GF77" s="156"/>
      <c r="GH77" s="156"/>
      <c r="GI77" s="156"/>
      <c r="GJ77" s="156"/>
      <c r="GK77" s="156"/>
      <c r="GL77" s="156"/>
      <c r="GM77" s="156"/>
      <c r="GN77" s="156"/>
      <c r="GP77" s="156"/>
      <c r="GQ77" s="156"/>
      <c r="GR77" s="156"/>
      <c r="GS77" s="156"/>
      <c r="GT77" s="156"/>
      <c r="GU77" s="156"/>
      <c r="GV77" s="156"/>
      <c r="GX77" s="156"/>
      <c r="GY77" s="156"/>
      <c r="GZ77" s="156"/>
      <c r="HA77" s="156"/>
      <c r="HB77" s="156"/>
      <c r="HC77" s="156"/>
      <c r="HD77" s="156"/>
    </row>
    <row r="78" spans="1:374">
      <c r="AS78" s="108"/>
      <c r="BA78" s="108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62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N78" s="156"/>
      <c r="DO78" s="156"/>
      <c r="DX78" s="156"/>
      <c r="DY78" s="156"/>
      <c r="DZ78" s="156"/>
      <c r="EA78" s="156"/>
      <c r="EB78" s="156"/>
      <c r="EC78" s="162"/>
      <c r="ED78" s="156"/>
      <c r="EE78" s="156"/>
      <c r="EF78" s="156"/>
      <c r="EG78" s="156"/>
      <c r="EH78" s="156"/>
      <c r="EI78" s="156"/>
      <c r="EJ78" s="156"/>
      <c r="EK78" s="162"/>
      <c r="EL78" s="156"/>
      <c r="EM78" s="156"/>
      <c r="EN78" s="156"/>
      <c r="EO78" s="156"/>
      <c r="EP78" s="156"/>
      <c r="EQ78" s="156"/>
      <c r="ER78" s="156"/>
      <c r="ES78" s="162"/>
      <c r="ET78" s="156"/>
      <c r="EU78" s="156"/>
      <c r="EV78" s="156"/>
      <c r="EW78" s="156"/>
      <c r="EX78" s="156"/>
      <c r="EY78" s="156"/>
      <c r="EZ78" s="156"/>
      <c r="FA78" s="156"/>
      <c r="FB78" s="156"/>
      <c r="FC78" s="162"/>
      <c r="FD78" s="156"/>
      <c r="FE78" s="156"/>
      <c r="FF78" s="156"/>
      <c r="FG78" s="156"/>
      <c r="FH78" s="156"/>
      <c r="FI78" s="156"/>
      <c r="FJ78" s="162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Z78" s="156"/>
      <c r="GA78" s="156"/>
      <c r="GB78" s="156"/>
      <c r="GC78" s="156"/>
      <c r="GD78" s="156"/>
      <c r="GE78" s="156"/>
      <c r="GF78" s="156"/>
      <c r="GH78" s="156"/>
      <c r="GI78" s="156"/>
      <c r="GJ78" s="156"/>
      <c r="GK78" s="156"/>
      <c r="GL78" s="156"/>
      <c r="GM78" s="156"/>
      <c r="GN78" s="156"/>
      <c r="GP78" s="156"/>
      <c r="GQ78" s="156"/>
      <c r="GR78" s="156"/>
      <c r="GS78" s="156"/>
      <c r="GT78" s="156"/>
      <c r="GU78" s="156"/>
      <c r="GV78" s="156"/>
      <c r="GX78" s="156"/>
      <c r="GY78" s="156"/>
      <c r="GZ78" s="156"/>
      <c r="HA78" s="156"/>
      <c r="HB78" s="156"/>
      <c r="HC78" s="156"/>
      <c r="HD78" s="156"/>
    </row>
    <row r="79" spans="1:374">
      <c r="H79" s="2"/>
      <c r="I79" s="2"/>
      <c r="J79" s="2"/>
      <c r="K79" s="2"/>
      <c r="L79" s="2"/>
      <c r="M79" s="4"/>
      <c r="AS79" s="108"/>
      <c r="BA79" s="108"/>
      <c r="BD79" s="2"/>
      <c r="BE79" s="2"/>
      <c r="BF79" s="2"/>
      <c r="BG79" s="2"/>
      <c r="BH79" s="2"/>
      <c r="BI79" s="4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62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N79" s="156"/>
      <c r="DO79" s="156"/>
      <c r="DX79" s="199"/>
      <c r="DY79" s="199"/>
      <c r="DZ79" s="199"/>
      <c r="EA79" s="199"/>
      <c r="EB79" s="156"/>
      <c r="EC79" s="162"/>
      <c r="ED79" s="156"/>
      <c r="EE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62"/>
      <c r="FD79" s="156"/>
      <c r="FE79" s="156"/>
      <c r="FF79" s="156"/>
      <c r="FG79" s="156"/>
      <c r="FH79" s="156"/>
      <c r="FI79" s="156"/>
      <c r="FJ79" s="162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6"/>
      <c r="FX79" s="156"/>
      <c r="FZ79" s="156"/>
      <c r="GA79" s="156"/>
      <c r="GB79" s="156"/>
      <c r="GC79" s="156"/>
      <c r="GD79" s="156"/>
      <c r="GE79" s="156"/>
      <c r="GF79" s="156"/>
      <c r="GH79" s="156"/>
      <c r="GI79" s="156"/>
      <c r="GJ79" s="156"/>
      <c r="GK79" s="156"/>
      <c r="GL79" s="156"/>
      <c r="GM79" s="156"/>
      <c r="GN79" s="156"/>
      <c r="GP79" s="156"/>
      <c r="GQ79" s="156"/>
      <c r="GR79" s="156"/>
      <c r="GS79" s="156"/>
      <c r="GT79" s="156"/>
      <c r="GU79" s="156"/>
      <c r="GV79" s="156"/>
      <c r="GX79" s="156"/>
      <c r="GY79" s="156"/>
      <c r="GZ79" s="156"/>
      <c r="HA79" s="156"/>
      <c r="HB79" s="156"/>
      <c r="HC79" s="156"/>
      <c r="HD79" s="156"/>
      <c r="IV79" s="157"/>
      <c r="IW79" s="157"/>
      <c r="IX79" s="157"/>
      <c r="IY79" s="157"/>
      <c r="IZ79" s="157"/>
      <c r="JA79" s="158"/>
      <c r="JE79" s="157"/>
      <c r="JF79" s="157"/>
      <c r="JG79" s="157"/>
      <c r="JH79" s="157"/>
      <c r="JM79" s="157"/>
      <c r="JN79" s="157"/>
      <c r="JO79" s="157"/>
      <c r="JP79" s="157"/>
      <c r="JU79" s="157"/>
      <c r="JV79" s="157"/>
      <c r="JW79" s="157"/>
      <c r="JX79" s="157"/>
      <c r="KC79" s="157"/>
      <c r="KD79" s="157"/>
      <c r="KE79" s="157"/>
      <c r="KF79" s="157"/>
      <c r="KK79" s="157"/>
      <c r="KL79" s="157"/>
      <c r="KM79" s="157"/>
      <c r="KN79" s="157"/>
      <c r="KS79" s="157"/>
      <c r="KT79" s="157"/>
      <c r="KU79" s="157"/>
      <c r="KV79" s="157"/>
      <c r="LA79" s="157"/>
      <c r="LB79" s="157"/>
      <c r="LC79" s="157"/>
      <c r="LD79" s="157"/>
      <c r="LI79" s="157"/>
      <c r="LJ79" s="157"/>
      <c r="LK79" s="157"/>
      <c r="LL79" s="157"/>
      <c r="LQ79" s="157"/>
      <c r="LR79" s="157"/>
      <c r="LS79" s="157"/>
      <c r="LT79" s="157"/>
      <c r="LY79" s="157"/>
      <c r="LZ79" s="157"/>
      <c r="MA79" s="157"/>
      <c r="MB79" s="157"/>
      <c r="MH79" s="157"/>
      <c r="MI79" s="157"/>
      <c r="MJ79" s="157"/>
      <c r="MK79" s="157"/>
    </row>
    <row r="80" spans="1:374">
      <c r="A80" s="2" t="s">
        <v>133</v>
      </c>
      <c r="B80" s="2">
        <v>5</v>
      </c>
      <c r="C80" s="2">
        <v>5</v>
      </c>
      <c r="D80" s="2">
        <v>0</v>
      </c>
      <c r="E80" s="2">
        <v>0</v>
      </c>
      <c r="F80" s="4">
        <v>1</v>
      </c>
      <c r="H80" s="2" t="s">
        <v>133</v>
      </c>
      <c r="I80" s="2">
        <v>5</v>
      </c>
      <c r="J80" s="2">
        <v>5</v>
      </c>
      <c r="K80" s="2">
        <v>0</v>
      </c>
      <c r="L80" s="2">
        <v>0</v>
      </c>
      <c r="M80" s="4">
        <v>1</v>
      </c>
      <c r="N80" s="108">
        <f>M80-F80</f>
        <v>0</v>
      </c>
      <c r="P80" s="2" t="s">
        <v>133</v>
      </c>
      <c r="Q80" s="2">
        <v>5</v>
      </c>
      <c r="R80" s="2">
        <v>5</v>
      </c>
      <c r="S80" s="2">
        <v>0</v>
      </c>
      <c r="T80" s="2">
        <v>0</v>
      </c>
      <c r="U80" s="4">
        <v>1</v>
      </c>
      <c r="V80" s="108">
        <f>U80-N80</f>
        <v>1</v>
      </c>
      <c r="X80" s="2" t="s">
        <v>133</v>
      </c>
      <c r="Y80" s="2">
        <v>5</v>
      </c>
      <c r="Z80" s="2">
        <v>5</v>
      </c>
      <c r="AA80" s="2">
        <v>0</v>
      </c>
      <c r="AB80" s="2">
        <v>0</v>
      </c>
      <c r="AC80" s="4">
        <v>1</v>
      </c>
      <c r="AD80" s="108">
        <f>AC80-V80</f>
        <v>0</v>
      </c>
      <c r="AF80" s="2" t="s">
        <v>133</v>
      </c>
      <c r="AG80" s="2">
        <v>5</v>
      </c>
      <c r="AH80" s="2">
        <v>5</v>
      </c>
      <c r="AI80" s="2">
        <v>0</v>
      </c>
      <c r="AJ80" s="2">
        <v>0</v>
      </c>
      <c r="AK80" s="4">
        <v>1</v>
      </c>
      <c r="AL80" s="108">
        <f>AK80-AD80</f>
        <v>1</v>
      </c>
      <c r="AN80" s="2" t="s">
        <v>133</v>
      </c>
      <c r="AO80" s="2">
        <v>5</v>
      </c>
      <c r="AP80" s="2">
        <v>5</v>
      </c>
      <c r="AQ80" s="2">
        <v>0</v>
      </c>
      <c r="AR80" s="2">
        <v>0</v>
      </c>
      <c r="AS80" s="4">
        <v>1</v>
      </c>
      <c r="AT80" s="108">
        <f>AS80-AL80</f>
        <v>0</v>
      </c>
      <c r="AV80" s="2" t="s">
        <v>133</v>
      </c>
      <c r="AW80" s="2">
        <v>5</v>
      </c>
      <c r="AX80" s="2">
        <v>5</v>
      </c>
      <c r="AY80" s="2">
        <v>0</v>
      </c>
      <c r="AZ80" s="2">
        <v>0</v>
      </c>
      <c r="BA80" s="4">
        <v>1</v>
      </c>
      <c r="BB80" s="108">
        <f>BA80-AT80</f>
        <v>1</v>
      </c>
      <c r="BD80" s="2" t="s">
        <v>133</v>
      </c>
      <c r="BE80" s="2">
        <v>5</v>
      </c>
      <c r="BF80" s="2">
        <v>5</v>
      </c>
      <c r="BG80" s="2">
        <v>0</v>
      </c>
      <c r="BH80" s="2">
        <v>0</v>
      </c>
      <c r="BI80" s="4">
        <v>1</v>
      </c>
      <c r="BJ80" s="108">
        <f>BI80-BA80</f>
        <v>0</v>
      </c>
      <c r="BL80" s="2" t="s">
        <v>133</v>
      </c>
      <c r="BM80" s="2">
        <v>5</v>
      </c>
      <c r="BN80" s="2">
        <v>5</v>
      </c>
      <c r="BO80" s="2">
        <v>0</v>
      </c>
      <c r="BP80" s="2">
        <v>0</v>
      </c>
      <c r="BQ80" s="4">
        <v>1</v>
      </c>
      <c r="BR80" s="108">
        <f>BQ80-BI80</f>
        <v>0</v>
      </c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7" t="s">
        <v>133</v>
      </c>
      <c r="CK80" s="157">
        <v>5</v>
      </c>
      <c r="CL80" s="157">
        <v>5</v>
      </c>
      <c r="CM80" s="157">
        <v>0</v>
      </c>
      <c r="CN80" s="157">
        <v>0</v>
      </c>
      <c r="CO80" s="158">
        <v>1</v>
      </c>
      <c r="CP80" s="162">
        <f>CO80-CG80</f>
        <v>1</v>
      </c>
      <c r="CQ80" s="156"/>
      <c r="CR80" s="156"/>
      <c r="CS80" s="156"/>
      <c r="CT80" s="156"/>
      <c r="CU80" s="156"/>
      <c r="CV80" s="156"/>
      <c r="CW80" s="156"/>
      <c r="CX80" s="156"/>
      <c r="CY80" s="156"/>
      <c r="CZ80" s="156" t="s">
        <v>0</v>
      </c>
      <c r="DA80" s="156" t="s">
        <v>1</v>
      </c>
      <c r="DB80" s="156" t="s">
        <v>2</v>
      </c>
      <c r="DC80" s="156" t="s">
        <v>3</v>
      </c>
      <c r="DD80" s="156" t="s">
        <v>4</v>
      </c>
      <c r="DE80" s="156" t="s">
        <v>5</v>
      </c>
      <c r="DF80" s="156"/>
      <c r="DG80" s="156"/>
      <c r="DH80" s="157" t="s">
        <v>0</v>
      </c>
      <c r="DI80" s="157" t="s">
        <v>1</v>
      </c>
      <c r="DJ80" s="157" t="s">
        <v>2</v>
      </c>
      <c r="DK80" s="157" t="s">
        <v>3</v>
      </c>
      <c r="DL80" s="157" t="s">
        <v>4</v>
      </c>
      <c r="DM80" s="158" t="s">
        <v>5</v>
      </c>
      <c r="DN80" s="156"/>
      <c r="DO80" s="156"/>
      <c r="DP80" s="157" t="s">
        <v>0</v>
      </c>
      <c r="DQ80" s="157" t="s">
        <v>1</v>
      </c>
      <c r="DR80" s="157" t="s">
        <v>2</v>
      </c>
      <c r="DS80" s="157" t="s">
        <v>3</v>
      </c>
      <c r="DT80" s="157" t="s">
        <v>4</v>
      </c>
      <c r="DU80" s="158" t="s">
        <v>5</v>
      </c>
      <c r="DX80" s="156" t="s">
        <v>0</v>
      </c>
      <c r="DY80" s="156" t="s">
        <v>1</v>
      </c>
      <c r="DZ80" s="156" t="s">
        <v>2</v>
      </c>
      <c r="EA80" s="156" t="s">
        <v>3</v>
      </c>
      <c r="EB80" s="156" t="s">
        <v>4</v>
      </c>
      <c r="EC80" s="162" t="s">
        <v>5</v>
      </c>
      <c r="ED80" s="156"/>
      <c r="EE80" s="156"/>
      <c r="EF80" s="156" t="s">
        <v>0</v>
      </c>
      <c r="EG80" s="156" t="s">
        <v>1</v>
      </c>
      <c r="EH80" s="156" t="s">
        <v>2</v>
      </c>
      <c r="EI80" s="156" t="s">
        <v>3</v>
      </c>
      <c r="EJ80" s="156" t="s">
        <v>4</v>
      </c>
      <c r="EK80" s="162" t="s">
        <v>5</v>
      </c>
      <c r="EL80" s="156"/>
      <c r="EM80" s="156"/>
      <c r="EN80" s="156" t="s">
        <v>0</v>
      </c>
      <c r="EO80" s="156" t="s">
        <v>1</v>
      </c>
      <c r="EP80" s="156" t="s">
        <v>2</v>
      </c>
      <c r="EQ80" s="156" t="s">
        <v>3</v>
      </c>
      <c r="ER80" s="156" t="s">
        <v>4</v>
      </c>
      <c r="ES80" s="162" t="s">
        <v>5</v>
      </c>
      <c r="ET80" s="156"/>
      <c r="EU80" s="156"/>
      <c r="EV80" s="156"/>
      <c r="EW80" s="156"/>
      <c r="EX80" s="156" t="s">
        <v>0</v>
      </c>
      <c r="EY80" s="156" t="s">
        <v>1</v>
      </c>
      <c r="EZ80" s="156" t="s">
        <v>2</v>
      </c>
      <c r="FA80" s="156" t="s">
        <v>3</v>
      </c>
      <c r="FB80" s="156" t="s">
        <v>4</v>
      </c>
      <c r="FC80" s="162" t="s">
        <v>5</v>
      </c>
      <c r="FD80" s="156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62" t="s">
        <v>5</v>
      </c>
      <c r="FK80" s="156"/>
      <c r="FL80" s="156" t="s">
        <v>0</v>
      </c>
      <c r="FM80" s="156" t="s">
        <v>1</v>
      </c>
      <c r="FN80" s="156" t="s">
        <v>2</v>
      </c>
      <c r="FO80" s="156" t="s">
        <v>3</v>
      </c>
      <c r="FP80" s="156" t="s">
        <v>4</v>
      </c>
      <c r="FQ80" s="162" t="s">
        <v>5</v>
      </c>
      <c r="FR80" s="156"/>
      <c r="FS80" s="156"/>
      <c r="FT80" s="157" t="s">
        <v>0</v>
      </c>
      <c r="FU80" s="157" t="s">
        <v>1</v>
      </c>
      <c r="FV80" s="157" t="s">
        <v>2</v>
      </c>
      <c r="FW80" s="157" t="s">
        <v>3</v>
      </c>
      <c r="FX80" s="157" t="s">
        <v>4</v>
      </c>
      <c r="FY80" s="158" t="s">
        <v>5</v>
      </c>
      <c r="FZ80" s="156"/>
      <c r="GA80" s="156"/>
      <c r="GB80" s="157" t="s">
        <v>0</v>
      </c>
      <c r="GC80" s="157" t="s">
        <v>1</v>
      </c>
      <c r="GD80" s="157" t="s">
        <v>2</v>
      </c>
      <c r="GE80" s="157" t="s">
        <v>3</v>
      </c>
      <c r="GF80" s="157" t="s">
        <v>4</v>
      </c>
      <c r="GG80" s="158" t="s">
        <v>5</v>
      </c>
      <c r="GH80" s="156"/>
      <c r="GI80" s="156"/>
      <c r="GJ80" s="157" t="s">
        <v>0</v>
      </c>
      <c r="GK80" s="157" t="s">
        <v>1</v>
      </c>
      <c r="GL80" s="157" t="s">
        <v>2</v>
      </c>
      <c r="GM80" s="157" t="s">
        <v>3</v>
      </c>
      <c r="GN80" s="157" t="s">
        <v>4</v>
      </c>
      <c r="GO80" s="158" t="s">
        <v>5</v>
      </c>
      <c r="GP80" s="156"/>
      <c r="GQ80" s="156"/>
      <c r="GR80" s="157" t="s">
        <v>0</v>
      </c>
      <c r="GS80" s="157" t="s">
        <v>1</v>
      </c>
      <c r="GT80" s="157" t="s">
        <v>2</v>
      </c>
      <c r="GU80" s="157" t="s">
        <v>3</v>
      </c>
      <c r="GV80" s="157" t="s">
        <v>4</v>
      </c>
      <c r="GW80" s="158" t="s">
        <v>5</v>
      </c>
      <c r="GX80" s="156"/>
      <c r="GY80" s="156"/>
      <c r="GZ80" s="157" t="s">
        <v>0</v>
      </c>
      <c r="HA80" s="157" t="s">
        <v>1</v>
      </c>
      <c r="HB80" s="157" t="s">
        <v>2</v>
      </c>
      <c r="HC80" s="157" t="s">
        <v>3</v>
      </c>
      <c r="HD80" s="157" t="s">
        <v>4</v>
      </c>
      <c r="HE80" s="158" t="s">
        <v>5</v>
      </c>
      <c r="HH80" s="157" t="s">
        <v>0</v>
      </c>
      <c r="HI80" s="157" t="s">
        <v>1</v>
      </c>
      <c r="HJ80" s="157" t="s">
        <v>2</v>
      </c>
      <c r="HK80" s="157" t="s">
        <v>3</v>
      </c>
      <c r="HL80" s="157" t="s">
        <v>4</v>
      </c>
      <c r="HM80" s="158" t="s">
        <v>5</v>
      </c>
      <c r="HP80" s="157" t="s">
        <v>0</v>
      </c>
      <c r="HQ80" s="157" t="s">
        <v>1</v>
      </c>
      <c r="HR80" s="157" t="s">
        <v>2</v>
      </c>
      <c r="HS80" s="157" t="s">
        <v>3</v>
      </c>
      <c r="HT80" s="157" t="s">
        <v>4</v>
      </c>
      <c r="HU80" s="158" t="s">
        <v>5</v>
      </c>
      <c r="HX80" s="157" t="s">
        <v>0</v>
      </c>
      <c r="HY80" s="157" t="s">
        <v>1</v>
      </c>
      <c r="HZ80" s="157" t="s">
        <v>2</v>
      </c>
      <c r="IA80" s="157" t="s">
        <v>3</v>
      </c>
      <c r="IB80" s="157" t="s">
        <v>4</v>
      </c>
      <c r="IC80" s="158" t="s">
        <v>5</v>
      </c>
      <c r="IF80" s="157" t="s">
        <v>0</v>
      </c>
      <c r="IG80" s="157" t="s">
        <v>1</v>
      </c>
      <c r="IH80" s="157" t="s">
        <v>2</v>
      </c>
      <c r="II80" s="157" t="s">
        <v>3</v>
      </c>
      <c r="IJ80" s="157" t="s">
        <v>4</v>
      </c>
      <c r="IK80" s="158" t="s">
        <v>5</v>
      </c>
      <c r="IN80" s="157" t="s">
        <v>0</v>
      </c>
      <c r="IO80" s="157" t="s">
        <v>1</v>
      </c>
      <c r="IP80" s="157" t="s">
        <v>2</v>
      </c>
      <c r="IQ80" s="157" t="s">
        <v>3</v>
      </c>
      <c r="IR80" s="157" t="s">
        <v>4</v>
      </c>
      <c r="IS80" s="158" t="s">
        <v>5</v>
      </c>
      <c r="IV80" s="157" t="s">
        <v>0</v>
      </c>
      <c r="IW80" s="157" t="s">
        <v>1</v>
      </c>
      <c r="IX80" s="157" t="s">
        <v>2</v>
      </c>
      <c r="IY80" s="157" t="s">
        <v>3</v>
      </c>
      <c r="IZ80" s="157" t="s">
        <v>4</v>
      </c>
      <c r="JA80" s="158" t="s">
        <v>5</v>
      </c>
      <c r="JD80" s="157" t="s">
        <v>0</v>
      </c>
      <c r="JE80" s="157" t="s">
        <v>1</v>
      </c>
      <c r="JF80" s="157" t="s">
        <v>2</v>
      </c>
      <c r="JG80" s="157" t="s">
        <v>3</v>
      </c>
      <c r="JH80" s="157" t="s">
        <v>4</v>
      </c>
      <c r="JI80" s="158" t="s">
        <v>5</v>
      </c>
      <c r="JL80" s="157" t="s">
        <v>0</v>
      </c>
      <c r="JM80" s="157" t="s">
        <v>1</v>
      </c>
      <c r="JN80" s="157" t="s">
        <v>2</v>
      </c>
      <c r="JO80" s="157" t="s">
        <v>3</v>
      </c>
      <c r="JP80" s="157" t="s">
        <v>4</v>
      </c>
      <c r="JQ80" s="158" t="s">
        <v>5</v>
      </c>
      <c r="JT80" s="157" t="s">
        <v>0</v>
      </c>
      <c r="JU80" s="157" t="s">
        <v>1</v>
      </c>
      <c r="JV80" s="157" t="s">
        <v>2</v>
      </c>
      <c r="JW80" s="157" t="s">
        <v>3</v>
      </c>
      <c r="JX80" s="157" t="s">
        <v>4</v>
      </c>
      <c r="JY80" s="158" t="s">
        <v>5</v>
      </c>
      <c r="KB80" s="157" t="s">
        <v>0</v>
      </c>
      <c r="KC80" s="157" t="s">
        <v>1</v>
      </c>
      <c r="KD80" s="157" t="s">
        <v>2</v>
      </c>
      <c r="KE80" s="157" t="s">
        <v>3</v>
      </c>
      <c r="KF80" s="157" t="s">
        <v>4</v>
      </c>
      <c r="KG80" s="158" t="s">
        <v>5</v>
      </c>
      <c r="KJ80" s="157" t="s">
        <v>0</v>
      </c>
      <c r="KK80" s="157" t="s">
        <v>1</v>
      </c>
      <c r="KL80" s="157" t="s">
        <v>2</v>
      </c>
      <c r="KM80" s="157" t="s">
        <v>3</v>
      </c>
      <c r="KN80" s="157" t="s">
        <v>4</v>
      </c>
      <c r="KO80" s="158" t="s">
        <v>5</v>
      </c>
      <c r="KR80" s="157" t="s">
        <v>0</v>
      </c>
      <c r="KS80" s="157" t="s">
        <v>1</v>
      </c>
      <c r="KT80" s="157" t="s">
        <v>2</v>
      </c>
      <c r="KU80" s="157" t="s">
        <v>3</v>
      </c>
      <c r="KV80" s="157" t="s">
        <v>4</v>
      </c>
      <c r="KW80" s="158" t="s">
        <v>5</v>
      </c>
      <c r="KZ80" s="157" t="s">
        <v>0</v>
      </c>
      <c r="LA80" s="157" t="s">
        <v>1</v>
      </c>
      <c r="LB80" s="157" t="s">
        <v>2</v>
      </c>
      <c r="LC80" s="157" t="s">
        <v>3</v>
      </c>
      <c r="LD80" s="157" t="s">
        <v>4</v>
      </c>
      <c r="LE80" s="158" t="s">
        <v>5</v>
      </c>
      <c r="LH80" s="157" t="s">
        <v>0</v>
      </c>
      <c r="LI80" s="157" t="s">
        <v>1</v>
      </c>
      <c r="LJ80" s="157" t="s">
        <v>2</v>
      </c>
      <c r="LK80" s="157" t="s">
        <v>3</v>
      </c>
      <c r="LL80" s="157" t="s">
        <v>4</v>
      </c>
      <c r="LM80" s="158" t="s">
        <v>5</v>
      </c>
      <c r="LP80" s="157"/>
      <c r="LQ80" s="157"/>
      <c r="LR80" s="157"/>
      <c r="LS80" s="157"/>
      <c r="LT80" s="157"/>
      <c r="LU80" s="158"/>
      <c r="LX80" s="157"/>
      <c r="LY80" s="157"/>
      <c r="LZ80" s="157"/>
      <c r="MA80" s="157"/>
      <c r="MB80" s="157"/>
      <c r="MC80" s="158"/>
      <c r="MF80" s="156" t="s">
        <v>0</v>
      </c>
      <c r="MG80" s="157" t="s">
        <v>1</v>
      </c>
      <c r="MH80" s="157" t="s">
        <v>2</v>
      </c>
      <c r="MI80" s="157" t="s">
        <v>3</v>
      </c>
      <c r="MJ80" s="157" t="s">
        <v>4</v>
      </c>
      <c r="MK80" s="157" t="s">
        <v>5</v>
      </c>
      <c r="ML80" s="158"/>
      <c r="MM80" s="156"/>
      <c r="MN80" s="156" t="s">
        <v>0</v>
      </c>
      <c r="MO80" s="157" t="s">
        <v>1</v>
      </c>
      <c r="MP80" s="157" t="s">
        <v>2</v>
      </c>
      <c r="MQ80" s="157" t="s">
        <v>3</v>
      </c>
      <c r="MR80" s="157" t="s">
        <v>4</v>
      </c>
      <c r="MS80" s="157" t="s">
        <v>5</v>
      </c>
      <c r="MV80" s="156" t="s">
        <v>0</v>
      </c>
      <c r="MW80" s="157" t="s">
        <v>1</v>
      </c>
      <c r="MX80" s="157" t="s">
        <v>2</v>
      </c>
      <c r="MY80" s="157" t="s">
        <v>3</v>
      </c>
      <c r="MZ80" s="157" t="s">
        <v>4</v>
      </c>
      <c r="NA80" s="157" t="s">
        <v>5</v>
      </c>
      <c r="ND80" s="156" t="s">
        <v>0</v>
      </c>
      <c r="NE80" s="157" t="s">
        <v>1</v>
      </c>
      <c r="NF80" s="157" t="s">
        <v>2</v>
      </c>
      <c r="NG80" s="157" t="s">
        <v>3</v>
      </c>
      <c r="NH80" s="157" t="s">
        <v>4</v>
      </c>
      <c r="NI80" s="157" t="s">
        <v>5</v>
      </c>
    </row>
    <row r="81" spans="1:373">
      <c r="A81" s="2" t="s">
        <v>144</v>
      </c>
      <c r="B81" s="2">
        <v>265</v>
      </c>
      <c r="C81" s="2">
        <v>265</v>
      </c>
      <c r="D81" s="2">
        <v>0</v>
      </c>
      <c r="E81" s="2">
        <v>0</v>
      </c>
      <c r="F81" s="4">
        <v>1</v>
      </c>
      <c r="H81" s="2" t="s">
        <v>144</v>
      </c>
      <c r="I81" s="2">
        <v>265</v>
      </c>
      <c r="J81" s="2">
        <v>265</v>
      </c>
      <c r="K81" s="2">
        <v>0</v>
      </c>
      <c r="L81" s="2">
        <v>0</v>
      </c>
      <c r="M81" s="4">
        <v>1</v>
      </c>
      <c r="N81" s="108">
        <f>M81-F81</f>
        <v>0</v>
      </c>
      <c r="P81" s="2" t="s">
        <v>144</v>
      </c>
      <c r="Q81" s="2">
        <v>265</v>
      </c>
      <c r="R81" s="2">
        <v>265</v>
      </c>
      <c r="S81" s="2">
        <v>0</v>
      </c>
      <c r="T81" s="2">
        <v>0</v>
      </c>
      <c r="U81" s="4">
        <v>1</v>
      </c>
      <c r="V81" s="108">
        <f>U81-N81</f>
        <v>1</v>
      </c>
      <c r="X81" s="2" t="s">
        <v>144</v>
      </c>
      <c r="Y81" s="2">
        <v>265</v>
      </c>
      <c r="Z81" s="2">
        <v>265</v>
      </c>
      <c r="AA81" s="2">
        <v>0</v>
      </c>
      <c r="AB81" s="2">
        <v>0</v>
      </c>
      <c r="AC81" s="4">
        <v>1</v>
      </c>
      <c r="AD81" s="108">
        <f>AC81-V81</f>
        <v>0</v>
      </c>
      <c r="AF81" s="2" t="s">
        <v>144</v>
      </c>
      <c r="AG81" s="2">
        <v>265</v>
      </c>
      <c r="AH81" s="2">
        <v>265</v>
      </c>
      <c r="AI81" s="2">
        <v>0</v>
      </c>
      <c r="AJ81" s="2">
        <v>0</v>
      </c>
      <c r="AK81" s="4">
        <v>1</v>
      </c>
      <c r="AL81" s="108">
        <f>AK81-AD81</f>
        <v>1</v>
      </c>
      <c r="AN81" s="2" t="s">
        <v>144</v>
      </c>
      <c r="AO81" s="2">
        <v>265</v>
      </c>
      <c r="AP81" s="2">
        <v>265</v>
      </c>
      <c r="AQ81" s="2">
        <v>0</v>
      </c>
      <c r="AR81" s="2">
        <v>0</v>
      </c>
      <c r="AS81" s="4">
        <v>1</v>
      </c>
      <c r="AT81" s="108">
        <f>AS81-AL81</f>
        <v>0</v>
      </c>
      <c r="AV81" s="2" t="s">
        <v>144</v>
      </c>
      <c r="AW81" s="2">
        <v>265</v>
      </c>
      <c r="AX81" s="2">
        <v>265</v>
      </c>
      <c r="AY81" s="2">
        <v>0</v>
      </c>
      <c r="AZ81" s="2">
        <v>0</v>
      </c>
      <c r="BA81" s="4">
        <v>1</v>
      </c>
      <c r="BB81" s="108">
        <f>BA81-AT81</f>
        <v>1</v>
      </c>
      <c r="BD81" s="2" t="s">
        <v>144</v>
      </c>
      <c r="BE81" s="2">
        <v>265</v>
      </c>
      <c r="BF81" s="2">
        <v>265</v>
      </c>
      <c r="BG81" s="2">
        <v>0</v>
      </c>
      <c r="BH81" s="2">
        <v>0</v>
      </c>
      <c r="BI81" s="4">
        <v>1</v>
      </c>
      <c r="BJ81" s="108">
        <f>BI81-BA81</f>
        <v>0</v>
      </c>
      <c r="BL81" s="2" t="s">
        <v>144</v>
      </c>
      <c r="BM81" s="2">
        <v>265</v>
      </c>
      <c r="BN81" s="2">
        <v>265</v>
      </c>
      <c r="BO81" s="2">
        <v>0</v>
      </c>
      <c r="BP81" s="2">
        <v>0</v>
      </c>
      <c r="BQ81" s="4">
        <v>1</v>
      </c>
      <c r="BR81" s="108">
        <f>BQ81-BI81</f>
        <v>0</v>
      </c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57" t="s">
        <v>144</v>
      </c>
      <c r="CK81" s="157">
        <v>265</v>
      </c>
      <c r="CL81" s="157">
        <v>265</v>
      </c>
      <c r="CM81" s="157">
        <v>0</v>
      </c>
      <c r="CN81" s="157">
        <v>0</v>
      </c>
      <c r="CO81" s="158">
        <v>1</v>
      </c>
      <c r="CP81" s="162">
        <f>CO81-CG81</f>
        <v>1</v>
      </c>
      <c r="CQ81" s="156"/>
      <c r="CR81" s="156"/>
      <c r="CS81" s="156"/>
      <c r="CT81" s="156"/>
      <c r="CU81" s="156"/>
      <c r="CV81" s="156"/>
      <c r="CW81" s="156"/>
      <c r="CX81" s="156"/>
      <c r="CY81" s="156"/>
      <c r="CZ81" s="156" t="s">
        <v>133</v>
      </c>
      <c r="DA81" s="156">
        <v>5</v>
      </c>
      <c r="DB81" s="156">
        <v>5</v>
      </c>
      <c r="DC81" s="156">
        <v>0</v>
      </c>
      <c r="DD81" s="156">
        <v>0</v>
      </c>
      <c r="DE81" s="158">
        <v>1</v>
      </c>
      <c r="DF81" s="156"/>
      <c r="DG81" s="156"/>
      <c r="DH81" s="157" t="s">
        <v>133</v>
      </c>
      <c r="DI81" s="157">
        <v>5</v>
      </c>
      <c r="DJ81" s="157">
        <v>5</v>
      </c>
      <c r="DK81" s="157">
        <v>0</v>
      </c>
      <c r="DL81" s="157">
        <v>0</v>
      </c>
      <c r="DM81" s="158">
        <v>1</v>
      </c>
      <c r="DN81" s="156"/>
      <c r="DO81" s="156"/>
      <c r="DP81" s="157" t="s">
        <v>133</v>
      </c>
      <c r="DQ81" s="157">
        <v>5</v>
      </c>
      <c r="DR81" s="157">
        <v>5</v>
      </c>
      <c r="DS81" s="157">
        <v>0</v>
      </c>
      <c r="DT81" s="157">
        <v>0</v>
      </c>
      <c r="DU81" s="158">
        <v>1</v>
      </c>
      <c r="DX81" s="156" t="s">
        <v>133</v>
      </c>
      <c r="DY81" s="156">
        <v>5</v>
      </c>
      <c r="DZ81" s="156">
        <v>5</v>
      </c>
      <c r="EA81" s="156">
        <v>0</v>
      </c>
      <c r="EB81" s="156">
        <v>0</v>
      </c>
      <c r="EC81" s="162">
        <v>1</v>
      </c>
      <c r="ED81" s="156"/>
      <c r="EE81" s="156"/>
      <c r="EF81" s="156" t="s">
        <v>133</v>
      </c>
      <c r="EG81" s="156">
        <v>5</v>
      </c>
      <c r="EH81" s="156">
        <v>5</v>
      </c>
      <c r="EI81" s="156">
        <v>0</v>
      </c>
      <c r="EJ81" s="156">
        <v>0</v>
      </c>
      <c r="EK81" s="162">
        <v>1</v>
      </c>
      <c r="EL81" s="156"/>
      <c r="EM81" s="156"/>
      <c r="EN81" s="156" t="s">
        <v>133</v>
      </c>
      <c r="EO81" s="156">
        <v>5</v>
      </c>
      <c r="EP81" s="156">
        <v>5</v>
      </c>
      <c r="EQ81" s="156">
        <v>0</v>
      </c>
      <c r="ER81" s="156">
        <v>0</v>
      </c>
      <c r="ES81" s="162">
        <v>1</v>
      </c>
      <c r="ET81" s="156"/>
      <c r="EU81" s="156"/>
      <c r="EV81" s="156"/>
      <c r="EW81" s="156"/>
      <c r="EX81" s="156" t="s">
        <v>133</v>
      </c>
      <c r="EY81" s="156">
        <v>5</v>
      </c>
      <c r="EZ81" s="156">
        <v>5</v>
      </c>
      <c r="FA81" s="156">
        <v>0</v>
      </c>
      <c r="FB81" s="156">
        <v>0</v>
      </c>
      <c r="FC81" s="162">
        <v>1</v>
      </c>
      <c r="FD81" s="156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62">
        <v>1</v>
      </c>
      <c r="FK81" s="156"/>
      <c r="FL81" s="156" t="s">
        <v>133</v>
      </c>
      <c r="FM81" s="156">
        <v>5</v>
      </c>
      <c r="FN81" s="156">
        <v>5</v>
      </c>
      <c r="FO81" s="156">
        <v>0</v>
      </c>
      <c r="FP81" s="156">
        <v>0</v>
      </c>
      <c r="FQ81" s="162">
        <v>1</v>
      </c>
      <c r="FR81" s="156"/>
      <c r="FS81" s="156"/>
      <c r="FT81" s="157" t="s">
        <v>133</v>
      </c>
      <c r="FU81" s="157">
        <v>5</v>
      </c>
      <c r="FV81" s="157">
        <v>5</v>
      </c>
      <c r="FW81" s="157">
        <v>0</v>
      </c>
      <c r="FX81" s="157">
        <v>0</v>
      </c>
      <c r="FY81" s="158">
        <v>1</v>
      </c>
      <c r="FZ81" s="156"/>
      <c r="GA81" s="156"/>
      <c r="GB81" s="157" t="s">
        <v>133</v>
      </c>
      <c r="GC81" s="157">
        <v>5</v>
      </c>
      <c r="GD81" s="157">
        <v>5</v>
      </c>
      <c r="GE81" s="157">
        <v>0</v>
      </c>
      <c r="GF81" s="157">
        <v>0</v>
      </c>
      <c r="GG81" s="158">
        <v>1</v>
      </c>
      <c r="GH81" s="156"/>
      <c r="GI81" s="156"/>
      <c r="GJ81" s="157" t="s">
        <v>133</v>
      </c>
      <c r="GK81" s="157">
        <v>5</v>
      </c>
      <c r="GL81" s="157">
        <v>5</v>
      </c>
      <c r="GM81" s="157">
        <v>0</v>
      </c>
      <c r="GN81" s="157">
        <v>0</v>
      </c>
      <c r="GO81" s="158">
        <v>1</v>
      </c>
      <c r="GP81" s="156"/>
      <c r="GQ81" s="156"/>
      <c r="GR81" s="157" t="s">
        <v>133</v>
      </c>
      <c r="GS81" s="157">
        <v>5</v>
      </c>
      <c r="GT81" s="157">
        <v>5</v>
      </c>
      <c r="GU81" s="157">
        <v>0</v>
      </c>
      <c r="GV81" s="157">
        <v>0</v>
      </c>
      <c r="GW81" s="158">
        <v>1</v>
      </c>
      <c r="GX81" s="156"/>
      <c r="GY81" s="156"/>
      <c r="GZ81" s="157" t="s">
        <v>133</v>
      </c>
      <c r="HA81" s="157">
        <v>5</v>
      </c>
      <c r="HB81" s="157">
        <v>5</v>
      </c>
      <c r="HC81" s="157">
        <v>0</v>
      </c>
      <c r="HD81" s="157">
        <v>0</v>
      </c>
      <c r="HE81" s="158">
        <v>1</v>
      </c>
      <c r="HH81" s="157" t="s">
        <v>133</v>
      </c>
      <c r="HI81" s="157">
        <v>5</v>
      </c>
      <c r="HJ81" s="157">
        <v>5</v>
      </c>
      <c r="HK81" s="157">
        <v>0</v>
      </c>
      <c r="HL81" s="157">
        <v>0</v>
      </c>
      <c r="HM81" s="158">
        <v>1</v>
      </c>
      <c r="HP81" s="157" t="s">
        <v>133</v>
      </c>
      <c r="HQ81" s="157">
        <v>5</v>
      </c>
      <c r="HR81" s="157">
        <v>5</v>
      </c>
      <c r="HS81" s="157">
        <v>0</v>
      </c>
      <c r="HT81" s="157">
        <v>0</v>
      </c>
      <c r="HU81" s="158">
        <v>1</v>
      </c>
      <c r="HX81" s="157" t="s">
        <v>133</v>
      </c>
      <c r="HY81" s="157">
        <v>5</v>
      </c>
      <c r="HZ81" s="157">
        <v>5</v>
      </c>
      <c r="IA81" s="157">
        <v>0</v>
      </c>
      <c r="IB81" s="157">
        <v>0</v>
      </c>
      <c r="IC81" s="158">
        <v>1</v>
      </c>
      <c r="IF81" s="157" t="s">
        <v>133</v>
      </c>
      <c r="IG81" s="157">
        <v>5</v>
      </c>
      <c r="IH81" s="157">
        <v>5</v>
      </c>
      <c r="II81" s="157">
        <v>0</v>
      </c>
      <c r="IJ81" s="157">
        <v>0</v>
      </c>
      <c r="IK81" s="158">
        <v>1</v>
      </c>
      <c r="IN81" s="157" t="s">
        <v>133</v>
      </c>
      <c r="IO81" s="157">
        <v>5</v>
      </c>
      <c r="IP81" s="157">
        <v>5</v>
      </c>
      <c r="IQ81" s="157">
        <v>0</v>
      </c>
      <c r="IR81" s="157">
        <v>0</v>
      </c>
      <c r="IS81" s="158">
        <v>1</v>
      </c>
      <c r="IV81" s="157" t="s">
        <v>133</v>
      </c>
      <c r="IW81" s="157">
        <v>5</v>
      </c>
      <c r="IX81" s="157">
        <v>5</v>
      </c>
      <c r="IY81" s="157">
        <v>0</v>
      </c>
      <c r="IZ81" s="157">
        <v>0</v>
      </c>
      <c r="JA81" s="158">
        <v>1</v>
      </c>
      <c r="JD81" s="157" t="s">
        <v>133</v>
      </c>
      <c r="JE81" s="157">
        <v>5</v>
      </c>
      <c r="JF81" s="157">
        <v>5</v>
      </c>
      <c r="JG81" s="157">
        <v>0</v>
      </c>
      <c r="JH81" s="157">
        <v>0</v>
      </c>
      <c r="JI81" s="158">
        <v>1</v>
      </c>
      <c r="JL81" s="157" t="s">
        <v>133</v>
      </c>
      <c r="JM81" s="157">
        <v>5</v>
      </c>
      <c r="JN81" s="157">
        <v>5</v>
      </c>
      <c r="JO81" s="157">
        <v>0</v>
      </c>
      <c r="JP81" s="157">
        <v>0</v>
      </c>
      <c r="JQ81" s="158">
        <v>1</v>
      </c>
      <c r="JT81" s="157" t="s">
        <v>133</v>
      </c>
      <c r="JU81" s="157">
        <v>5</v>
      </c>
      <c r="JV81" s="157">
        <v>5</v>
      </c>
      <c r="JW81" s="157">
        <v>0</v>
      </c>
      <c r="JX81" s="157">
        <v>0</v>
      </c>
      <c r="JY81" s="158">
        <v>1</v>
      </c>
      <c r="KB81" s="157" t="s">
        <v>133</v>
      </c>
      <c r="KC81" s="157">
        <v>5</v>
      </c>
      <c r="KD81" s="157">
        <v>5</v>
      </c>
      <c r="KE81" s="157">
        <v>0</v>
      </c>
      <c r="KF81" s="157">
        <v>0</v>
      </c>
      <c r="KG81" s="158">
        <v>1</v>
      </c>
      <c r="KJ81" s="157" t="s">
        <v>133</v>
      </c>
      <c r="KK81" s="157">
        <v>5</v>
      </c>
      <c r="KL81" s="157">
        <v>5</v>
      </c>
      <c r="KM81" s="157">
        <v>0</v>
      </c>
      <c r="KN81" s="157">
        <v>0</v>
      </c>
      <c r="KO81" s="158">
        <v>1</v>
      </c>
      <c r="KR81" s="157" t="s">
        <v>133</v>
      </c>
      <c r="KS81" s="157">
        <v>5</v>
      </c>
      <c r="KT81" s="157">
        <v>5</v>
      </c>
      <c r="KU81" s="157">
        <v>0</v>
      </c>
      <c r="KV81" s="157">
        <v>0</v>
      </c>
      <c r="KW81" s="158">
        <v>1</v>
      </c>
      <c r="KZ81" s="157" t="s">
        <v>133</v>
      </c>
      <c r="LA81" s="157">
        <v>5</v>
      </c>
      <c r="LB81" s="157">
        <v>5</v>
      </c>
      <c r="LC81" s="157">
        <v>0</v>
      </c>
      <c r="LD81" s="157">
        <v>0</v>
      </c>
      <c r="LE81" s="158">
        <v>1</v>
      </c>
      <c r="LH81" s="157" t="s">
        <v>133</v>
      </c>
      <c r="LI81" s="157">
        <v>5</v>
      </c>
      <c r="LJ81" s="157">
        <v>5</v>
      </c>
      <c r="LK81" s="157">
        <v>0</v>
      </c>
      <c r="LL81" s="157">
        <v>0</v>
      </c>
      <c r="LM81" s="158">
        <v>1</v>
      </c>
      <c r="LP81" s="157"/>
      <c r="LQ81" s="157"/>
      <c r="LR81" s="157"/>
      <c r="LS81" s="157"/>
      <c r="LT81" s="157"/>
      <c r="LU81" s="158"/>
      <c r="LX81" s="157"/>
      <c r="LY81" s="157"/>
      <c r="LZ81" s="157"/>
      <c r="MA81" s="157"/>
      <c r="MB81" s="157"/>
      <c r="MC81" s="158"/>
      <c r="MF81" s="156" t="s">
        <v>133</v>
      </c>
      <c r="MG81" s="157">
        <v>5</v>
      </c>
      <c r="MH81" s="157">
        <v>5</v>
      </c>
      <c r="MI81" s="157">
        <v>0</v>
      </c>
      <c r="MJ81" s="157">
        <v>0</v>
      </c>
      <c r="MK81" s="157">
        <v>1</v>
      </c>
      <c r="ML81" s="158"/>
      <c r="MM81" s="156"/>
      <c r="MN81" s="156" t="s">
        <v>133</v>
      </c>
      <c r="MO81" s="157">
        <v>5</v>
      </c>
      <c r="MP81" s="157">
        <v>5</v>
      </c>
      <c r="MQ81" s="157">
        <v>0</v>
      </c>
      <c r="MR81" s="157">
        <v>0</v>
      </c>
      <c r="MS81" s="158">
        <v>1</v>
      </c>
      <c r="MV81" s="156" t="s">
        <v>133</v>
      </c>
      <c r="MW81" s="157">
        <v>5</v>
      </c>
      <c r="MX81" s="157">
        <v>5</v>
      </c>
      <c r="MY81" s="157">
        <v>0</v>
      </c>
      <c r="MZ81" s="157">
        <v>0</v>
      </c>
      <c r="NA81" s="158">
        <v>1</v>
      </c>
      <c r="ND81" s="156" t="s">
        <v>133</v>
      </c>
      <c r="NE81" s="157">
        <v>5</v>
      </c>
      <c r="NF81" s="157">
        <v>3</v>
      </c>
      <c r="NG81" s="157">
        <v>2</v>
      </c>
      <c r="NH81" s="157">
        <v>0</v>
      </c>
      <c r="NI81" s="158">
        <v>0.6</v>
      </c>
    </row>
    <row r="82" spans="1:373">
      <c r="A82" s="2" t="s">
        <v>128</v>
      </c>
      <c r="B82" s="2">
        <v>5</v>
      </c>
      <c r="C82" s="2">
        <v>5</v>
      </c>
      <c r="D82" s="2">
        <v>0</v>
      </c>
      <c r="E82" s="2">
        <v>0</v>
      </c>
      <c r="F82" s="4">
        <v>1</v>
      </c>
      <c r="H82" s="2" t="s">
        <v>128</v>
      </c>
      <c r="I82" s="2">
        <v>5</v>
      </c>
      <c r="J82" s="2">
        <v>5</v>
      </c>
      <c r="K82" s="2">
        <v>0</v>
      </c>
      <c r="L82" s="2">
        <v>0</v>
      </c>
      <c r="M82" s="4">
        <v>1</v>
      </c>
      <c r="N82" s="108">
        <f>M82-F82</f>
        <v>0</v>
      </c>
      <c r="P82" s="2" t="s">
        <v>128</v>
      </c>
      <c r="Q82" s="2">
        <v>5</v>
      </c>
      <c r="R82" s="2">
        <v>5</v>
      </c>
      <c r="S82" s="2">
        <v>0</v>
      </c>
      <c r="T82" s="2">
        <v>0</v>
      </c>
      <c r="U82" s="4">
        <v>1</v>
      </c>
      <c r="V82" s="108">
        <f>U82-N82</f>
        <v>1</v>
      </c>
      <c r="X82" s="2" t="s">
        <v>128</v>
      </c>
      <c r="Y82" s="2">
        <v>5</v>
      </c>
      <c r="Z82" s="2">
        <v>5</v>
      </c>
      <c r="AA82" s="2">
        <v>0</v>
      </c>
      <c r="AB82" s="2">
        <v>0</v>
      </c>
      <c r="AC82" s="4">
        <v>1</v>
      </c>
      <c r="AD82" s="108">
        <f>AC82-V82</f>
        <v>0</v>
      </c>
      <c r="AF82" s="2" t="s">
        <v>128</v>
      </c>
      <c r="AG82" s="2">
        <v>5</v>
      </c>
      <c r="AH82" s="2">
        <v>5</v>
      </c>
      <c r="AI82" s="2">
        <v>0</v>
      </c>
      <c r="AJ82" s="2">
        <v>0</v>
      </c>
      <c r="AK82" s="4">
        <v>1</v>
      </c>
      <c r="AL82" s="108">
        <f>AK82-AD82</f>
        <v>1</v>
      </c>
      <c r="AN82" s="2" t="s">
        <v>128</v>
      </c>
      <c r="AO82" s="2">
        <v>5</v>
      </c>
      <c r="AP82" s="2">
        <v>5</v>
      </c>
      <c r="AQ82" s="2">
        <v>0</v>
      </c>
      <c r="AR82" s="2">
        <v>0</v>
      </c>
      <c r="AS82" s="4">
        <v>1</v>
      </c>
      <c r="AT82" s="108">
        <f>AS82-AL82</f>
        <v>0</v>
      </c>
      <c r="AV82" s="2" t="s">
        <v>128</v>
      </c>
      <c r="AW82" s="2">
        <v>5</v>
      </c>
      <c r="AX82" s="2">
        <v>5</v>
      </c>
      <c r="AY82" s="2">
        <v>0</v>
      </c>
      <c r="AZ82" s="2">
        <v>0</v>
      </c>
      <c r="BA82" s="4">
        <v>1</v>
      </c>
      <c r="BB82" s="108">
        <f>BA82-AT82</f>
        <v>1</v>
      </c>
      <c r="BD82" s="2" t="s">
        <v>128</v>
      </c>
      <c r="BE82" s="2">
        <v>5</v>
      </c>
      <c r="BF82" s="2">
        <v>5</v>
      </c>
      <c r="BG82" s="2">
        <v>0</v>
      </c>
      <c r="BH82" s="2">
        <v>0</v>
      </c>
      <c r="BI82" s="4">
        <v>1</v>
      </c>
      <c r="BJ82" s="108">
        <f>BI82-BA82</f>
        <v>0</v>
      </c>
      <c r="BL82" s="2" t="s">
        <v>128</v>
      </c>
      <c r="BM82" s="2">
        <v>5</v>
      </c>
      <c r="BN82" s="2">
        <v>5</v>
      </c>
      <c r="BO82" s="2">
        <v>0</v>
      </c>
      <c r="BP82" s="2">
        <v>0</v>
      </c>
      <c r="BQ82" s="4">
        <v>1</v>
      </c>
      <c r="BR82" s="108">
        <f>BQ82-BI82</f>
        <v>0</v>
      </c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57" t="s">
        <v>128</v>
      </c>
      <c r="CK82" s="157">
        <v>5</v>
      </c>
      <c r="CL82" s="157">
        <v>5</v>
      </c>
      <c r="CM82" s="157">
        <v>0</v>
      </c>
      <c r="CN82" s="157">
        <v>0</v>
      </c>
      <c r="CO82" s="158">
        <v>1</v>
      </c>
      <c r="CP82" s="162">
        <f>CO82-CG82</f>
        <v>1</v>
      </c>
      <c r="CQ82" s="156"/>
      <c r="CR82" s="156"/>
      <c r="CS82" s="156"/>
      <c r="CT82" s="156"/>
      <c r="CU82" s="156"/>
      <c r="CV82" s="156"/>
      <c r="CW82" s="156"/>
      <c r="CX82" s="156"/>
      <c r="CY82" s="156"/>
      <c r="CZ82" s="156" t="s">
        <v>144</v>
      </c>
      <c r="DA82" s="156">
        <v>265</v>
      </c>
      <c r="DB82" s="156">
        <v>265</v>
      </c>
      <c r="DC82" s="156">
        <v>0</v>
      </c>
      <c r="DD82" s="156">
        <v>0</v>
      </c>
      <c r="DE82" s="158">
        <v>1</v>
      </c>
      <c r="DF82" s="156"/>
      <c r="DG82" s="156"/>
      <c r="DH82" s="157" t="s">
        <v>144</v>
      </c>
      <c r="DI82" s="157">
        <v>265</v>
      </c>
      <c r="DJ82" s="157">
        <v>265</v>
      </c>
      <c r="DK82" s="157">
        <v>0</v>
      </c>
      <c r="DL82" s="157">
        <v>0</v>
      </c>
      <c r="DM82" s="158">
        <v>1</v>
      </c>
      <c r="DN82" s="156"/>
      <c r="DO82" s="156"/>
      <c r="DP82" s="157" t="s">
        <v>144</v>
      </c>
      <c r="DQ82" s="157">
        <v>265</v>
      </c>
      <c r="DR82" s="157">
        <v>265</v>
      </c>
      <c r="DS82" s="157">
        <v>0</v>
      </c>
      <c r="DT82" s="157">
        <v>0</v>
      </c>
      <c r="DU82" s="158">
        <v>1</v>
      </c>
      <c r="DX82" s="156" t="s">
        <v>144</v>
      </c>
      <c r="DY82" s="156">
        <v>265</v>
      </c>
      <c r="DZ82" s="156">
        <v>157</v>
      </c>
      <c r="EA82" s="156">
        <v>108</v>
      </c>
      <c r="EB82" s="156">
        <v>0</v>
      </c>
      <c r="EC82" s="162">
        <v>0.59</v>
      </c>
      <c r="ED82" s="156"/>
      <c r="EE82" s="156"/>
      <c r="EF82" s="156" t="s">
        <v>144</v>
      </c>
      <c r="EG82" s="156">
        <v>265</v>
      </c>
      <c r="EH82" s="156">
        <v>157</v>
      </c>
      <c r="EI82" s="156">
        <v>108</v>
      </c>
      <c r="EJ82" s="156">
        <v>0</v>
      </c>
      <c r="EK82" s="162">
        <v>0.59</v>
      </c>
      <c r="EL82" s="156"/>
      <c r="EM82" s="156"/>
      <c r="EN82" s="156" t="s">
        <v>144</v>
      </c>
      <c r="EO82" s="156">
        <v>265</v>
      </c>
      <c r="EP82" s="156">
        <v>12</v>
      </c>
      <c r="EQ82" s="156">
        <v>253</v>
      </c>
      <c r="ER82" s="156">
        <v>0</v>
      </c>
      <c r="ES82" s="162">
        <v>0.05</v>
      </c>
      <c r="ET82" s="156"/>
      <c r="EU82" s="156"/>
      <c r="EV82" s="156"/>
      <c r="EW82" s="156"/>
      <c r="EX82" s="156" t="s">
        <v>144</v>
      </c>
      <c r="EY82" s="156">
        <v>265</v>
      </c>
      <c r="EZ82" s="156">
        <v>3</v>
      </c>
      <c r="FA82" s="156">
        <v>262</v>
      </c>
      <c r="FB82" s="156">
        <v>0</v>
      </c>
      <c r="FC82" s="162">
        <v>0.01</v>
      </c>
      <c r="FD82" s="156"/>
      <c r="FE82" s="156" t="s">
        <v>144</v>
      </c>
      <c r="FF82" s="156">
        <v>265</v>
      </c>
      <c r="FG82" s="156">
        <v>3</v>
      </c>
      <c r="FH82" s="156">
        <v>262</v>
      </c>
      <c r="FI82" s="156">
        <v>0</v>
      </c>
      <c r="FJ82" s="162">
        <v>0.01</v>
      </c>
      <c r="FK82" s="156"/>
      <c r="FL82" s="156" t="s">
        <v>144</v>
      </c>
      <c r="FM82" s="156">
        <v>265</v>
      </c>
      <c r="FN82" s="156">
        <v>3</v>
      </c>
      <c r="FO82" s="156">
        <v>262</v>
      </c>
      <c r="FP82" s="156">
        <v>0</v>
      </c>
      <c r="FQ82" s="162">
        <v>0.01</v>
      </c>
      <c r="FR82" s="156"/>
      <c r="FS82" s="156"/>
      <c r="FT82" s="157" t="s">
        <v>144</v>
      </c>
      <c r="FU82" s="157">
        <v>265</v>
      </c>
      <c r="FV82" s="157">
        <v>265</v>
      </c>
      <c r="FW82" s="157">
        <v>0</v>
      </c>
      <c r="FX82" s="157">
        <v>0</v>
      </c>
      <c r="FY82" s="158">
        <v>1</v>
      </c>
      <c r="FZ82" s="156"/>
      <c r="GA82" s="156"/>
      <c r="GB82" s="157" t="s">
        <v>144</v>
      </c>
      <c r="GC82" s="157">
        <v>265</v>
      </c>
      <c r="GD82" s="157">
        <v>265</v>
      </c>
      <c r="GE82" s="157">
        <v>0</v>
      </c>
      <c r="GF82" s="157">
        <v>0</v>
      </c>
      <c r="GG82" s="158">
        <v>1</v>
      </c>
      <c r="GH82" s="156"/>
      <c r="GI82" s="156"/>
      <c r="GJ82" s="157" t="s">
        <v>144</v>
      </c>
      <c r="GK82" s="157">
        <v>265</v>
      </c>
      <c r="GL82" s="157">
        <v>0</v>
      </c>
      <c r="GM82" s="157">
        <v>0</v>
      </c>
      <c r="GN82" s="157">
        <v>265</v>
      </c>
      <c r="GO82" s="158">
        <v>0</v>
      </c>
      <c r="GP82" s="156"/>
      <c r="GQ82" s="156"/>
      <c r="GR82" s="157" t="s">
        <v>144</v>
      </c>
      <c r="GS82" s="157">
        <v>265</v>
      </c>
      <c r="GT82" s="157">
        <v>265</v>
      </c>
      <c r="GU82" s="157">
        <v>0</v>
      </c>
      <c r="GV82" s="157">
        <v>0</v>
      </c>
      <c r="GW82" s="158">
        <v>1</v>
      </c>
      <c r="GX82" s="156"/>
      <c r="GY82" s="156"/>
      <c r="GZ82" s="157" t="s">
        <v>144</v>
      </c>
      <c r="HA82" s="157">
        <v>265</v>
      </c>
      <c r="HB82" s="157">
        <v>265</v>
      </c>
      <c r="HC82" s="157">
        <v>0</v>
      </c>
      <c r="HD82" s="157">
        <v>0</v>
      </c>
      <c r="HE82" s="158">
        <v>1</v>
      </c>
      <c r="HH82" s="157" t="s">
        <v>144</v>
      </c>
      <c r="HI82" s="157">
        <v>265</v>
      </c>
      <c r="HJ82" s="157">
        <v>265</v>
      </c>
      <c r="HK82" s="157">
        <v>0</v>
      </c>
      <c r="HL82" s="157">
        <v>0</v>
      </c>
      <c r="HM82" s="158">
        <v>1</v>
      </c>
      <c r="HP82" s="157" t="s">
        <v>144</v>
      </c>
      <c r="HQ82" s="157">
        <v>265</v>
      </c>
      <c r="HR82" s="157">
        <v>265</v>
      </c>
      <c r="HS82" s="157">
        <v>0</v>
      </c>
      <c r="HT82" s="157">
        <v>0</v>
      </c>
      <c r="HU82" s="158">
        <v>1</v>
      </c>
      <c r="HX82" s="157" t="s">
        <v>144</v>
      </c>
      <c r="HY82" s="157">
        <v>265</v>
      </c>
      <c r="HZ82" s="157">
        <v>265</v>
      </c>
      <c r="IA82" s="157">
        <v>0</v>
      </c>
      <c r="IB82" s="157">
        <v>0</v>
      </c>
      <c r="IC82" s="158">
        <v>1</v>
      </c>
      <c r="IF82" s="157" t="s">
        <v>144</v>
      </c>
      <c r="IG82" s="157">
        <v>265</v>
      </c>
      <c r="IH82" s="157">
        <v>265</v>
      </c>
      <c r="II82" s="157">
        <v>0</v>
      </c>
      <c r="IJ82" s="157">
        <v>0</v>
      </c>
      <c r="IK82" s="158">
        <v>1</v>
      </c>
      <c r="IN82" s="157" t="s">
        <v>144</v>
      </c>
      <c r="IO82" s="157">
        <v>265</v>
      </c>
      <c r="IP82" s="157">
        <v>265</v>
      </c>
      <c r="IQ82" s="157">
        <v>0</v>
      </c>
      <c r="IR82" s="157">
        <v>0</v>
      </c>
      <c r="IS82" s="158">
        <v>1</v>
      </c>
      <c r="IV82" s="157" t="s">
        <v>144</v>
      </c>
      <c r="IW82" s="157">
        <v>265</v>
      </c>
      <c r="IX82" s="157">
        <v>265</v>
      </c>
      <c r="IY82" s="157">
        <v>0</v>
      </c>
      <c r="IZ82" s="157">
        <v>0</v>
      </c>
      <c r="JA82" s="158">
        <v>1</v>
      </c>
      <c r="JD82" s="157" t="s">
        <v>144</v>
      </c>
      <c r="JE82" s="157">
        <v>265</v>
      </c>
      <c r="JF82" s="157">
        <v>265</v>
      </c>
      <c r="JG82" s="157">
        <v>0</v>
      </c>
      <c r="JH82" s="157">
        <v>0</v>
      </c>
      <c r="JI82" s="158">
        <v>1</v>
      </c>
      <c r="JL82" s="157" t="s">
        <v>144</v>
      </c>
      <c r="JM82" s="157">
        <v>265</v>
      </c>
      <c r="JN82" s="157">
        <v>265</v>
      </c>
      <c r="JO82" s="157">
        <v>0</v>
      </c>
      <c r="JP82" s="157">
        <v>0</v>
      </c>
      <c r="JQ82" s="158">
        <v>1</v>
      </c>
      <c r="JT82" s="157" t="s">
        <v>144</v>
      </c>
      <c r="JU82" s="157">
        <v>265</v>
      </c>
      <c r="JV82" s="157">
        <v>265</v>
      </c>
      <c r="JW82" s="157">
        <v>0</v>
      </c>
      <c r="JX82" s="157">
        <v>0</v>
      </c>
      <c r="JY82" s="158">
        <v>1</v>
      </c>
      <c r="KB82" s="157" t="s">
        <v>144</v>
      </c>
      <c r="KC82" s="157">
        <v>265</v>
      </c>
      <c r="KD82" s="157">
        <v>265</v>
      </c>
      <c r="KE82" s="157">
        <v>0</v>
      </c>
      <c r="KF82" s="157">
        <v>0</v>
      </c>
      <c r="KG82" s="158">
        <v>1</v>
      </c>
      <c r="KJ82" s="157" t="s">
        <v>144</v>
      </c>
      <c r="KK82" s="157">
        <v>265</v>
      </c>
      <c r="KL82" s="157">
        <v>265</v>
      </c>
      <c r="KM82" s="157">
        <v>0</v>
      </c>
      <c r="KN82" s="157">
        <v>0</v>
      </c>
      <c r="KO82" s="158">
        <v>1</v>
      </c>
      <c r="KR82" s="157" t="s">
        <v>144</v>
      </c>
      <c r="KS82" s="157">
        <v>265</v>
      </c>
      <c r="KT82" s="157">
        <v>265</v>
      </c>
      <c r="KU82" s="157">
        <v>0</v>
      </c>
      <c r="KV82" s="157">
        <v>0</v>
      </c>
      <c r="KW82" s="158">
        <v>1</v>
      </c>
      <c r="KZ82" s="157" t="s">
        <v>144</v>
      </c>
      <c r="LA82" s="157">
        <v>265</v>
      </c>
      <c r="LB82" s="157">
        <v>265</v>
      </c>
      <c r="LC82" s="157">
        <v>0</v>
      </c>
      <c r="LD82" s="157">
        <v>0</v>
      </c>
      <c r="LE82" s="158">
        <v>1</v>
      </c>
      <c r="LH82" s="157" t="s">
        <v>417</v>
      </c>
      <c r="LI82" s="157">
        <v>13</v>
      </c>
      <c r="LJ82" s="157">
        <v>13</v>
      </c>
      <c r="LK82" s="157">
        <v>0</v>
      </c>
      <c r="LL82" s="157">
        <v>0</v>
      </c>
      <c r="LM82" s="158">
        <v>1</v>
      </c>
      <c r="LP82" s="157"/>
      <c r="LQ82" s="157"/>
      <c r="LR82" s="157"/>
      <c r="LS82" s="157"/>
      <c r="LT82" s="157"/>
      <c r="LU82" s="158"/>
      <c r="LX82" s="157"/>
      <c r="LY82" s="157"/>
      <c r="LZ82" s="157"/>
      <c r="MA82" s="157"/>
      <c r="MB82" s="157"/>
      <c r="MC82" s="158"/>
      <c r="MF82" s="156" t="s">
        <v>417</v>
      </c>
      <c r="MG82" s="157">
        <v>13</v>
      </c>
      <c r="MH82" s="157">
        <v>13</v>
      </c>
      <c r="MI82" s="157">
        <v>0</v>
      </c>
      <c r="MJ82" s="157">
        <v>0</v>
      </c>
      <c r="MK82" s="157">
        <v>1</v>
      </c>
      <c r="ML82" s="158"/>
      <c r="MM82" s="156"/>
      <c r="MN82" s="156" t="s">
        <v>417</v>
      </c>
      <c r="MO82" s="157">
        <v>13</v>
      </c>
      <c r="MP82" s="157">
        <v>13</v>
      </c>
      <c r="MQ82" s="157">
        <v>0</v>
      </c>
      <c r="MR82" s="157">
        <v>0</v>
      </c>
      <c r="MS82" s="158">
        <v>1</v>
      </c>
      <c r="MV82" s="156" t="s">
        <v>417</v>
      </c>
      <c r="MW82" s="157">
        <v>13</v>
      </c>
      <c r="MX82" s="157">
        <v>13</v>
      </c>
      <c r="MY82" s="157">
        <v>0</v>
      </c>
      <c r="MZ82" s="157">
        <v>0</v>
      </c>
      <c r="NA82" s="158">
        <v>1</v>
      </c>
      <c r="ND82" s="156" t="s">
        <v>417</v>
      </c>
      <c r="NE82" s="157">
        <v>13</v>
      </c>
      <c r="NF82" s="157">
        <v>13</v>
      </c>
      <c r="NG82" s="157">
        <v>0</v>
      </c>
      <c r="NH82" s="157">
        <v>0</v>
      </c>
      <c r="NI82" s="158">
        <v>1</v>
      </c>
    </row>
    <row r="83" spans="1:373">
      <c r="A83" s="2" t="s">
        <v>145</v>
      </c>
      <c r="B83" s="2">
        <v>262</v>
      </c>
      <c r="C83" s="2">
        <v>262</v>
      </c>
      <c r="D83" s="2">
        <v>0</v>
      </c>
      <c r="E83" s="2">
        <v>0</v>
      </c>
      <c r="F83" s="4">
        <v>1</v>
      </c>
      <c r="H83" s="2" t="s">
        <v>145</v>
      </c>
      <c r="I83" s="2">
        <v>262</v>
      </c>
      <c r="J83" s="2">
        <v>262</v>
      </c>
      <c r="K83" s="2">
        <v>0</v>
      </c>
      <c r="L83" s="2">
        <v>0</v>
      </c>
      <c r="M83" s="4">
        <v>1</v>
      </c>
      <c r="N83" s="108">
        <f>M83-F83</f>
        <v>0</v>
      </c>
      <c r="P83" s="2" t="s">
        <v>145</v>
      </c>
      <c r="Q83" s="2">
        <v>262</v>
      </c>
      <c r="R83" s="2">
        <v>262</v>
      </c>
      <c r="S83" s="2">
        <v>0</v>
      </c>
      <c r="T83" s="2">
        <v>0</v>
      </c>
      <c r="U83" s="4">
        <v>1</v>
      </c>
      <c r="V83" s="108">
        <f>U83-N83</f>
        <v>1</v>
      </c>
      <c r="X83" s="2" t="s">
        <v>145</v>
      </c>
      <c r="Y83" s="2">
        <v>262</v>
      </c>
      <c r="Z83" s="2">
        <v>262</v>
      </c>
      <c r="AA83" s="2">
        <v>0</v>
      </c>
      <c r="AB83" s="2">
        <v>0</v>
      </c>
      <c r="AC83" s="4">
        <v>1</v>
      </c>
      <c r="AD83" s="108">
        <f>AC83-V83</f>
        <v>0</v>
      </c>
      <c r="AF83" s="2" t="s">
        <v>145</v>
      </c>
      <c r="AG83" s="2">
        <v>262</v>
      </c>
      <c r="AH83" s="2">
        <v>262</v>
      </c>
      <c r="AI83" s="2">
        <v>0</v>
      </c>
      <c r="AJ83" s="2">
        <v>0</v>
      </c>
      <c r="AK83" s="4">
        <v>1</v>
      </c>
      <c r="AL83" s="108">
        <f>AK83-AD83</f>
        <v>1</v>
      </c>
      <c r="AN83" s="2" t="s">
        <v>145</v>
      </c>
      <c r="AO83" s="2">
        <v>262</v>
      </c>
      <c r="AP83" s="2">
        <v>262</v>
      </c>
      <c r="AQ83" s="2">
        <v>0</v>
      </c>
      <c r="AR83" s="2">
        <v>0</v>
      </c>
      <c r="AS83" s="4">
        <v>1</v>
      </c>
      <c r="AT83" s="108">
        <f>AS83-AL83</f>
        <v>0</v>
      </c>
      <c r="AV83" s="2" t="s">
        <v>145</v>
      </c>
      <c r="AW83" s="2">
        <v>262</v>
      </c>
      <c r="AX83" s="2">
        <v>262</v>
      </c>
      <c r="AY83" s="2">
        <v>0</v>
      </c>
      <c r="AZ83" s="2">
        <v>0</v>
      </c>
      <c r="BA83" s="4">
        <v>1</v>
      </c>
      <c r="BB83" s="108">
        <f>BA83-AT83</f>
        <v>1</v>
      </c>
      <c r="BD83" s="2" t="s">
        <v>145</v>
      </c>
      <c r="BE83" s="2">
        <v>262</v>
      </c>
      <c r="BF83" s="2">
        <v>262</v>
      </c>
      <c r="BG83" s="2">
        <v>0</v>
      </c>
      <c r="BH83" s="2">
        <v>0</v>
      </c>
      <c r="BI83" s="4">
        <v>1</v>
      </c>
      <c r="BJ83" s="108">
        <f>BI83-BA83</f>
        <v>0</v>
      </c>
      <c r="BL83" s="2" t="s">
        <v>145</v>
      </c>
      <c r="BM83" s="2">
        <v>262</v>
      </c>
      <c r="BN83" s="2">
        <v>262</v>
      </c>
      <c r="BO83" s="2">
        <v>0</v>
      </c>
      <c r="BP83" s="2">
        <v>0</v>
      </c>
      <c r="BQ83" s="4">
        <v>1</v>
      </c>
      <c r="BR83" s="108">
        <f>BQ83-BI83</f>
        <v>0</v>
      </c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57" t="s">
        <v>145</v>
      </c>
      <c r="CK83" s="157">
        <v>262</v>
      </c>
      <c r="CL83" s="157">
        <v>262</v>
      </c>
      <c r="CM83" s="157">
        <v>0</v>
      </c>
      <c r="CN83" s="157">
        <v>0</v>
      </c>
      <c r="CO83" s="158">
        <v>1</v>
      </c>
      <c r="CP83" s="162">
        <f>CO83-CG83</f>
        <v>1</v>
      </c>
      <c r="CQ83" s="156"/>
      <c r="CR83" s="156"/>
      <c r="CS83" s="156"/>
      <c r="CT83" s="156"/>
      <c r="CU83" s="156"/>
      <c r="CV83" s="156"/>
      <c r="CW83" s="156"/>
      <c r="CX83" s="156"/>
      <c r="CY83" s="156"/>
      <c r="CZ83" s="156" t="s">
        <v>128</v>
      </c>
      <c r="DA83" s="156">
        <v>5</v>
      </c>
      <c r="DB83" s="156">
        <v>5</v>
      </c>
      <c r="DC83" s="156">
        <v>0</v>
      </c>
      <c r="DD83" s="156">
        <v>0</v>
      </c>
      <c r="DE83" s="158">
        <v>1</v>
      </c>
      <c r="DF83" s="156"/>
      <c r="DG83" s="156"/>
      <c r="DH83" s="157" t="s">
        <v>128</v>
      </c>
      <c r="DI83" s="157">
        <v>5</v>
      </c>
      <c r="DJ83" s="157">
        <v>5</v>
      </c>
      <c r="DK83" s="157">
        <v>0</v>
      </c>
      <c r="DL83" s="157">
        <v>0</v>
      </c>
      <c r="DM83" s="158">
        <v>1</v>
      </c>
      <c r="DN83" s="156"/>
      <c r="DO83" s="156"/>
      <c r="DP83" s="157" t="s">
        <v>128</v>
      </c>
      <c r="DQ83" s="157">
        <v>5</v>
      </c>
      <c r="DR83" s="157">
        <v>5</v>
      </c>
      <c r="DS83" s="157">
        <v>0</v>
      </c>
      <c r="DT83" s="157">
        <v>0</v>
      </c>
      <c r="DU83" s="158">
        <v>1</v>
      </c>
      <c r="DX83" s="156" t="s">
        <v>128</v>
      </c>
      <c r="DY83" s="156">
        <v>5</v>
      </c>
      <c r="DZ83" s="156">
        <v>5</v>
      </c>
      <c r="EA83" s="156">
        <v>0</v>
      </c>
      <c r="EB83" s="156">
        <v>0</v>
      </c>
      <c r="EC83" s="162">
        <v>1</v>
      </c>
      <c r="ED83" s="156"/>
      <c r="EE83" s="156"/>
      <c r="EF83" s="156" t="s">
        <v>128</v>
      </c>
      <c r="EG83" s="156">
        <v>5</v>
      </c>
      <c r="EH83" s="156">
        <v>5</v>
      </c>
      <c r="EI83" s="156">
        <v>0</v>
      </c>
      <c r="EJ83" s="156">
        <v>0</v>
      </c>
      <c r="EK83" s="162">
        <v>1</v>
      </c>
      <c r="EL83" s="156"/>
      <c r="EM83" s="156"/>
      <c r="EN83" s="156" t="s">
        <v>128</v>
      </c>
      <c r="EO83" s="156">
        <v>5</v>
      </c>
      <c r="EP83" s="156">
        <v>5</v>
      </c>
      <c r="EQ83" s="156">
        <v>0</v>
      </c>
      <c r="ER83" s="156">
        <v>0</v>
      </c>
      <c r="ES83" s="162">
        <v>1</v>
      </c>
      <c r="ET83" s="156"/>
      <c r="EU83" s="156"/>
      <c r="EV83" s="156"/>
      <c r="EW83" s="156"/>
      <c r="EX83" s="156" t="s">
        <v>128</v>
      </c>
      <c r="EY83" s="156">
        <v>5</v>
      </c>
      <c r="EZ83" s="156">
        <v>5</v>
      </c>
      <c r="FA83" s="156">
        <v>0</v>
      </c>
      <c r="FB83" s="156">
        <v>0</v>
      </c>
      <c r="FC83" s="162">
        <v>1</v>
      </c>
      <c r="FD83" s="156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62">
        <v>1</v>
      </c>
      <c r="FK83" s="156"/>
      <c r="FL83" s="156" t="s">
        <v>128</v>
      </c>
      <c r="FM83" s="156">
        <v>5</v>
      </c>
      <c r="FN83" s="156">
        <v>5</v>
      </c>
      <c r="FO83" s="156">
        <v>0</v>
      </c>
      <c r="FP83" s="156">
        <v>0</v>
      </c>
      <c r="FQ83" s="162">
        <v>1</v>
      </c>
      <c r="FR83" s="156"/>
      <c r="FS83" s="156"/>
      <c r="FT83" s="157" t="s">
        <v>128</v>
      </c>
      <c r="FU83" s="157">
        <v>5</v>
      </c>
      <c r="FV83" s="157">
        <v>5</v>
      </c>
      <c r="FW83" s="157">
        <v>0</v>
      </c>
      <c r="FX83" s="157">
        <v>0</v>
      </c>
      <c r="FY83" s="158">
        <v>1</v>
      </c>
      <c r="FZ83" s="156"/>
      <c r="GA83" s="156"/>
      <c r="GB83" s="157" t="s">
        <v>128</v>
      </c>
      <c r="GC83" s="157">
        <v>5</v>
      </c>
      <c r="GD83" s="157">
        <v>5</v>
      </c>
      <c r="GE83" s="157">
        <v>0</v>
      </c>
      <c r="GF83" s="157">
        <v>0</v>
      </c>
      <c r="GG83" s="158">
        <v>1</v>
      </c>
      <c r="GH83" s="156"/>
      <c r="GI83" s="156"/>
      <c r="GJ83" s="157" t="s">
        <v>128</v>
      </c>
      <c r="GK83" s="157">
        <v>5</v>
      </c>
      <c r="GL83" s="157">
        <v>5</v>
      </c>
      <c r="GM83" s="157">
        <v>0</v>
      </c>
      <c r="GN83" s="157">
        <v>0</v>
      </c>
      <c r="GO83" s="158">
        <v>1</v>
      </c>
      <c r="GP83" s="156"/>
      <c r="GQ83" s="156"/>
      <c r="GR83" s="157" t="s">
        <v>128</v>
      </c>
      <c r="GS83" s="157">
        <v>5</v>
      </c>
      <c r="GT83" s="157">
        <v>5</v>
      </c>
      <c r="GU83" s="157">
        <v>0</v>
      </c>
      <c r="GV83" s="157">
        <v>0</v>
      </c>
      <c r="GW83" s="158">
        <v>1</v>
      </c>
      <c r="GX83" s="156"/>
      <c r="GY83" s="156"/>
      <c r="GZ83" s="157" t="s">
        <v>128</v>
      </c>
      <c r="HA83" s="157">
        <v>5</v>
      </c>
      <c r="HB83" s="157">
        <v>5</v>
      </c>
      <c r="HC83" s="157">
        <v>0</v>
      </c>
      <c r="HD83" s="157">
        <v>0</v>
      </c>
      <c r="HE83" s="158">
        <v>1</v>
      </c>
      <c r="HH83" s="157" t="s">
        <v>128</v>
      </c>
      <c r="HI83" s="157">
        <v>5</v>
      </c>
      <c r="HJ83" s="157">
        <v>5</v>
      </c>
      <c r="HK83" s="157">
        <v>0</v>
      </c>
      <c r="HL83" s="157">
        <v>0</v>
      </c>
      <c r="HM83" s="158">
        <v>1</v>
      </c>
      <c r="HP83" s="157" t="s">
        <v>128</v>
      </c>
      <c r="HQ83" s="157">
        <v>5</v>
      </c>
      <c r="HR83" s="157">
        <v>5</v>
      </c>
      <c r="HS83" s="157">
        <v>0</v>
      </c>
      <c r="HT83" s="157">
        <v>0</v>
      </c>
      <c r="HU83" s="158">
        <v>1</v>
      </c>
      <c r="HX83" s="157" t="s">
        <v>128</v>
      </c>
      <c r="HY83" s="157">
        <v>5</v>
      </c>
      <c r="HZ83" s="157">
        <v>5</v>
      </c>
      <c r="IA83" s="157">
        <v>0</v>
      </c>
      <c r="IB83" s="157">
        <v>0</v>
      </c>
      <c r="IC83" s="158">
        <v>1</v>
      </c>
      <c r="IF83" s="157" t="s">
        <v>128</v>
      </c>
      <c r="IG83" s="157">
        <v>5</v>
      </c>
      <c r="IH83" s="157">
        <v>5</v>
      </c>
      <c r="II83" s="157">
        <v>0</v>
      </c>
      <c r="IJ83" s="157">
        <v>0</v>
      </c>
      <c r="IK83" s="158">
        <v>1</v>
      </c>
      <c r="IN83" s="157" t="s">
        <v>128</v>
      </c>
      <c r="IO83" s="157">
        <v>5</v>
      </c>
      <c r="IP83" s="157">
        <v>5</v>
      </c>
      <c r="IQ83" s="157">
        <v>0</v>
      </c>
      <c r="IR83" s="157">
        <v>0</v>
      </c>
      <c r="IS83" s="158">
        <v>1</v>
      </c>
      <c r="IV83" s="157" t="s">
        <v>128</v>
      </c>
      <c r="IW83" s="157">
        <v>5</v>
      </c>
      <c r="IX83" s="157">
        <v>5</v>
      </c>
      <c r="IY83" s="157">
        <v>0</v>
      </c>
      <c r="IZ83" s="157">
        <v>0</v>
      </c>
      <c r="JA83" s="158">
        <v>1</v>
      </c>
      <c r="JD83" s="157" t="s">
        <v>128</v>
      </c>
      <c r="JE83" s="157">
        <v>5</v>
      </c>
      <c r="JF83" s="157">
        <v>5</v>
      </c>
      <c r="JG83" s="157">
        <v>0</v>
      </c>
      <c r="JH83" s="157">
        <v>0</v>
      </c>
      <c r="JI83" s="158">
        <v>1</v>
      </c>
      <c r="JL83" s="157" t="s">
        <v>128</v>
      </c>
      <c r="JM83" s="157">
        <v>5</v>
      </c>
      <c r="JN83" s="157">
        <v>5</v>
      </c>
      <c r="JO83" s="157">
        <v>0</v>
      </c>
      <c r="JP83" s="157">
        <v>0</v>
      </c>
      <c r="JQ83" s="158">
        <v>1</v>
      </c>
      <c r="JT83" s="157" t="s">
        <v>128</v>
      </c>
      <c r="JU83" s="157">
        <v>5</v>
      </c>
      <c r="JV83" s="157">
        <v>5</v>
      </c>
      <c r="JW83" s="157">
        <v>0</v>
      </c>
      <c r="JX83" s="157">
        <v>0</v>
      </c>
      <c r="JY83" s="158">
        <v>1</v>
      </c>
      <c r="KB83" s="157" t="s">
        <v>128</v>
      </c>
      <c r="KC83" s="157">
        <v>5</v>
      </c>
      <c r="KD83" s="157">
        <v>5</v>
      </c>
      <c r="KE83" s="157">
        <v>0</v>
      </c>
      <c r="KF83" s="157">
        <v>0</v>
      </c>
      <c r="KG83" s="158">
        <v>1</v>
      </c>
      <c r="KJ83" s="157" t="s">
        <v>128</v>
      </c>
      <c r="KK83" s="157">
        <v>5</v>
      </c>
      <c r="KL83" s="157">
        <v>5</v>
      </c>
      <c r="KM83" s="157">
        <v>0</v>
      </c>
      <c r="KN83" s="157">
        <v>0</v>
      </c>
      <c r="KO83" s="158">
        <v>1</v>
      </c>
      <c r="KR83" s="157" t="s">
        <v>128</v>
      </c>
      <c r="KS83" s="157">
        <v>5</v>
      </c>
      <c r="KT83" s="157">
        <v>5</v>
      </c>
      <c r="KU83" s="157">
        <v>0</v>
      </c>
      <c r="KV83" s="157">
        <v>0</v>
      </c>
      <c r="KW83" s="158">
        <v>1</v>
      </c>
      <c r="KZ83" s="157" t="s">
        <v>128</v>
      </c>
      <c r="LA83" s="157">
        <v>5</v>
      </c>
      <c r="LB83" s="157">
        <v>5</v>
      </c>
      <c r="LC83" s="157">
        <v>0</v>
      </c>
      <c r="LD83" s="157">
        <v>0</v>
      </c>
      <c r="LE83" s="158">
        <v>1</v>
      </c>
      <c r="LH83" s="157" t="s">
        <v>144</v>
      </c>
      <c r="LI83" s="157">
        <v>266</v>
      </c>
      <c r="LJ83" s="157">
        <v>265</v>
      </c>
      <c r="LK83" s="157">
        <v>1</v>
      </c>
      <c r="LL83" s="157">
        <v>0</v>
      </c>
      <c r="LM83" s="158">
        <v>1</v>
      </c>
      <c r="LP83" s="157"/>
      <c r="LQ83" s="157"/>
      <c r="LR83" s="157"/>
      <c r="LS83" s="157"/>
      <c r="LT83" s="157"/>
      <c r="LU83" s="158"/>
      <c r="LX83" s="157"/>
      <c r="LY83" s="157"/>
      <c r="LZ83" s="157"/>
      <c r="MA83" s="157"/>
      <c r="MB83" s="157"/>
      <c r="MC83" s="158"/>
      <c r="MF83" s="156" t="s">
        <v>144</v>
      </c>
      <c r="MG83" s="157">
        <v>266</v>
      </c>
      <c r="MH83" s="157">
        <v>265</v>
      </c>
      <c r="MI83" s="157">
        <v>1</v>
      </c>
      <c r="MJ83" s="157">
        <v>0</v>
      </c>
      <c r="MK83" s="157">
        <v>1</v>
      </c>
      <c r="ML83" s="158"/>
      <c r="MM83" s="156"/>
      <c r="MN83" s="156" t="s">
        <v>144</v>
      </c>
      <c r="MO83" s="157">
        <v>266</v>
      </c>
      <c r="MP83" s="157">
        <v>265</v>
      </c>
      <c r="MQ83" s="157">
        <v>1</v>
      </c>
      <c r="MR83" s="157">
        <v>0</v>
      </c>
      <c r="MS83" s="158">
        <v>1</v>
      </c>
      <c r="MV83" s="156" t="s">
        <v>144</v>
      </c>
      <c r="MW83" s="157">
        <v>266</v>
      </c>
      <c r="MX83" s="157">
        <v>265</v>
      </c>
      <c r="MY83" s="157">
        <v>1</v>
      </c>
      <c r="MZ83" s="157">
        <v>0</v>
      </c>
      <c r="NA83" s="158">
        <v>1</v>
      </c>
      <c r="ND83" s="156" t="s">
        <v>144</v>
      </c>
      <c r="NE83" s="157">
        <v>266</v>
      </c>
      <c r="NF83" s="157">
        <v>265</v>
      </c>
      <c r="NG83" s="157">
        <v>1</v>
      </c>
      <c r="NH83" s="157">
        <v>0</v>
      </c>
      <c r="NI83" s="158">
        <v>1</v>
      </c>
    </row>
    <row r="84" spans="1:373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H84" s="2" t="s">
        <v>134</v>
      </c>
      <c r="I84" s="2">
        <v>3</v>
      </c>
      <c r="J84" s="2">
        <v>3</v>
      </c>
      <c r="K84" s="2">
        <v>0</v>
      </c>
      <c r="L84" s="2">
        <v>0</v>
      </c>
      <c r="M84" s="4">
        <v>1</v>
      </c>
      <c r="N84" s="108">
        <f>M84-F84</f>
        <v>0</v>
      </c>
      <c r="P84" s="2" t="s">
        <v>134</v>
      </c>
      <c r="Q84" s="2">
        <v>3</v>
      </c>
      <c r="R84" s="2">
        <v>3</v>
      </c>
      <c r="S84" s="2">
        <v>0</v>
      </c>
      <c r="T84" s="2">
        <v>0</v>
      </c>
      <c r="U84" s="4">
        <v>1</v>
      </c>
      <c r="V84" s="108">
        <f>U84-N84</f>
        <v>1</v>
      </c>
      <c r="X84" s="2" t="s">
        <v>134</v>
      </c>
      <c r="Y84" s="2">
        <v>3</v>
      </c>
      <c r="Z84" s="2">
        <v>3</v>
      </c>
      <c r="AA84" s="2">
        <v>0</v>
      </c>
      <c r="AB84" s="2">
        <v>0</v>
      </c>
      <c r="AC84" s="4">
        <v>1</v>
      </c>
      <c r="AD84" s="108">
        <f>AC84-V84</f>
        <v>0</v>
      </c>
      <c r="AF84" s="2" t="s">
        <v>134</v>
      </c>
      <c r="AG84" s="2">
        <v>3</v>
      </c>
      <c r="AH84" s="2">
        <v>3</v>
      </c>
      <c r="AI84" s="2">
        <v>0</v>
      </c>
      <c r="AJ84" s="2">
        <v>0</v>
      </c>
      <c r="AK84" s="4">
        <v>1</v>
      </c>
      <c r="AL84" s="108">
        <f>AK84-AD84</f>
        <v>1</v>
      </c>
      <c r="AN84" s="2" t="s">
        <v>134</v>
      </c>
      <c r="AO84" s="2">
        <v>3</v>
      </c>
      <c r="AP84" s="2">
        <v>3</v>
      </c>
      <c r="AQ84" s="2">
        <v>0</v>
      </c>
      <c r="AR84" s="2">
        <v>0</v>
      </c>
      <c r="AS84" s="4">
        <v>1</v>
      </c>
      <c r="AT84" s="108">
        <f>AS84-AL84</f>
        <v>0</v>
      </c>
      <c r="AV84" s="2" t="s">
        <v>134</v>
      </c>
      <c r="AW84" s="2">
        <v>3</v>
      </c>
      <c r="AX84" s="2">
        <v>3</v>
      </c>
      <c r="AY84" s="2">
        <v>0</v>
      </c>
      <c r="AZ84" s="2">
        <v>0</v>
      </c>
      <c r="BA84" s="4">
        <v>1</v>
      </c>
      <c r="BB84" s="108">
        <f>BA84-AT84</f>
        <v>1</v>
      </c>
      <c r="BD84" s="2" t="s">
        <v>134</v>
      </c>
      <c r="BE84" s="2">
        <v>3</v>
      </c>
      <c r="BF84" s="2">
        <v>3</v>
      </c>
      <c r="BG84" s="2">
        <v>0</v>
      </c>
      <c r="BH84" s="2">
        <v>0</v>
      </c>
      <c r="BI84" s="4">
        <v>1</v>
      </c>
      <c r="BJ84" s="108">
        <f>BI84-BA84</f>
        <v>0</v>
      </c>
      <c r="BL84" s="2" t="s">
        <v>134</v>
      </c>
      <c r="BM84" s="2">
        <v>3</v>
      </c>
      <c r="BN84" s="2">
        <v>3</v>
      </c>
      <c r="BO84" s="2">
        <v>0</v>
      </c>
      <c r="BP84" s="2">
        <v>0</v>
      </c>
      <c r="BQ84" s="4">
        <v>1</v>
      </c>
      <c r="BR84" s="108">
        <f>BQ84-BI84</f>
        <v>0</v>
      </c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57" t="s">
        <v>134</v>
      </c>
      <c r="CK84" s="157">
        <v>3</v>
      </c>
      <c r="CL84" s="157">
        <v>3</v>
      </c>
      <c r="CM84" s="157">
        <v>0</v>
      </c>
      <c r="CN84" s="157">
        <v>0</v>
      </c>
      <c r="CO84" s="158">
        <v>1</v>
      </c>
      <c r="CP84" s="162">
        <f>CO84-CG84</f>
        <v>1</v>
      </c>
      <c r="CQ84" s="156"/>
      <c r="CR84" s="156"/>
      <c r="CS84" s="156"/>
      <c r="CT84" s="156"/>
      <c r="CU84" s="156"/>
      <c r="CV84" s="156"/>
      <c r="CW84" s="156"/>
      <c r="CX84" s="156"/>
      <c r="CY84" s="156"/>
      <c r="CZ84" s="156" t="s">
        <v>145</v>
      </c>
      <c r="DA84" s="156">
        <v>262</v>
      </c>
      <c r="DB84" s="156">
        <v>4</v>
      </c>
      <c r="DC84" s="156">
        <v>258</v>
      </c>
      <c r="DD84" s="156">
        <v>0</v>
      </c>
      <c r="DE84" s="158">
        <v>0.02</v>
      </c>
      <c r="DF84" s="156" t="s">
        <v>119</v>
      </c>
      <c r="DG84" s="156"/>
      <c r="DH84" s="157" t="s">
        <v>145</v>
      </c>
      <c r="DI84" s="157">
        <v>262</v>
      </c>
      <c r="DJ84" s="157">
        <v>262</v>
      </c>
      <c r="DK84" s="157">
        <v>0</v>
      </c>
      <c r="DL84" s="157">
        <v>0</v>
      </c>
      <c r="DM84" s="158">
        <v>1</v>
      </c>
      <c r="DN84" s="156"/>
      <c r="DO84" s="156"/>
      <c r="DP84" s="157" t="s">
        <v>145</v>
      </c>
      <c r="DQ84" s="157">
        <v>262</v>
      </c>
      <c r="DR84" s="157">
        <v>262</v>
      </c>
      <c r="DS84" s="157">
        <v>0</v>
      </c>
      <c r="DT84" s="157">
        <v>0</v>
      </c>
      <c r="DU84" s="158">
        <v>1</v>
      </c>
      <c r="DX84" s="156" t="s">
        <v>145</v>
      </c>
      <c r="DY84" s="156">
        <v>262</v>
      </c>
      <c r="DZ84" s="156">
        <v>262</v>
      </c>
      <c r="EA84" s="156">
        <v>0</v>
      </c>
      <c r="EB84" s="156">
        <v>0</v>
      </c>
      <c r="EC84" s="162">
        <v>1</v>
      </c>
      <c r="ED84" s="156"/>
      <c r="EE84" s="156"/>
      <c r="EF84" s="156" t="s">
        <v>145</v>
      </c>
      <c r="EG84" s="156">
        <v>262</v>
      </c>
      <c r="EH84" s="156">
        <v>262</v>
      </c>
      <c r="EI84" s="156">
        <v>0</v>
      </c>
      <c r="EJ84" s="156">
        <v>0</v>
      </c>
      <c r="EK84" s="162">
        <v>1</v>
      </c>
      <c r="EL84" s="156"/>
      <c r="EM84" s="156"/>
      <c r="EN84" s="156" t="s">
        <v>145</v>
      </c>
      <c r="EO84" s="156">
        <v>262</v>
      </c>
      <c r="EP84" s="156">
        <v>69</v>
      </c>
      <c r="EQ84" s="156">
        <v>193</v>
      </c>
      <c r="ER84" s="156">
        <v>0</v>
      </c>
      <c r="ES84" s="162">
        <v>0.26</v>
      </c>
      <c r="ET84" s="156"/>
      <c r="EU84" s="156"/>
      <c r="EV84" s="156"/>
      <c r="EW84" s="156"/>
      <c r="EX84" s="156" t="s">
        <v>145</v>
      </c>
      <c r="EY84" s="156">
        <v>262</v>
      </c>
      <c r="EZ84" s="156">
        <v>152</v>
      </c>
      <c r="FA84" s="156">
        <v>110</v>
      </c>
      <c r="FB84" s="156">
        <v>0</v>
      </c>
      <c r="FC84" s="162">
        <v>0.57999999999999996</v>
      </c>
      <c r="FD84" s="156"/>
      <c r="FE84" s="156" t="s">
        <v>145</v>
      </c>
      <c r="FF84" s="156">
        <v>262</v>
      </c>
      <c r="FG84" s="156">
        <v>152</v>
      </c>
      <c r="FH84" s="156">
        <v>110</v>
      </c>
      <c r="FI84" s="156">
        <v>0</v>
      </c>
      <c r="FJ84" s="162">
        <v>0.57999999999999996</v>
      </c>
      <c r="FK84" s="156"/>
      <c r="FL84" s="156" t="s">
        <v>145</v>
      </c>
      <c r="FM84" s="156">
        <v>262</v>
      </c>
      <c r="FN84" s="156">
        <v>152</v>
      </c>
      <c r="FO84" s="156">
        <v>110</v>
      </c>
      <c r="FP84" s="156">
        <v>0</v>
      </c>
      <c r="FQ84" s="162">
        <v>0.57999999999999996</v>
      </c>
      <c r="FR84" s="156"/>
      <c r="FS84" s="156"/>
      <c r="FT84" s="157" t="s">
        <v>145</v>
      </c>
      <c r="FU84" s="157">
        <v>262</v>
      </c>
      <c r="FV84" s="157">
        <v>262</v>
      </c>
      <c r="FW84" s="157">
        <v>0</v>
      </c>
      <c r="FX84" s="157">
        <v>0</v>
      </c>
      <c r="FY84" s="158">
        <v>1</v>
      </c>
      <c r="FZ84" s="156"/>
      <c r="GA84" s="156"/>
      <c r="GB84" s="157" t="s">
        <v>145</v>
      </c>
      <c r="GC84" s="157">
        <v>262</v>
      </c>
      <c r="GD84" s="157">
        <v>262</v>
      </c>
      <c r="GE84" s="157">
        <v>0</v>
      </c>
      <c r="GF84" s="157">
        <v>0</v>
      </c>
      <c r="GG84" s="158">
        <v>1</v>
      </c>
      <c r="GH84" s="156"/>
      <c r="GI84" s="156"/>
      <c r="GJ84" s="157" t="s">
        <v>145</v>
      </c>
      <c r="GK84" s="157">
        <v>262</v>
      </c>
      <c r="GL84" s="157">
        <v>0</v>
      </c>
      <c r="GM84" s="157">
        <v>0</v>
      </c>
      <c r="GN84" s="157">
        <v>262</v>
      </c>
      <c r="GO84" s="158">
        <v>0</v>
      </c>
      <c r="GP84" s="156"/>
      <c r="GQ84" s="156"/>
      <c r="GR84" s="157" t="s">
        <v>145</v>
      </c>
      <c r="GS84" s="157">
        <v>262</v>
      </c>
      <c r="GT84" s="157">
        <v>262</v>
      </c>
      <c r="GU84" s="157">
        <v>0</v>
      </c>
      <c r="GV84" s="157">
        <v>0</v>
      </c>
      <c r="GW84" s="158">
        <v>1</v>
      </c>
      <c r="GX84" s="156"/>
      <c r="GY84" s="156"/>
      <c r="GZ84" s="157" t="s">
        <v>145</v>
      </c>
      <c r="HA84" s="157">
        <v>262</v>
      </c>
      <c r="HB84" s="157">
        <v>262</v>
      </c>
      <c r="HC84" s="157">
        <v>0</v>
      </c>
      <c r="HD84" s="157">
        <v>0</v>
      </c>
      <c r="HE84" s="158">
        <v>1</v>
      </c>
      <c r="HH84" s="157" t="s">
        <v>145</v>
      </c>
      <c r="HI84" s="157">
        <v>262</v>
      </c>
      <c r="HJ84" s="157">
        <v>262</v>
      </c>
      <c r="HK84" s="157">
        <v>0</v>
      </c>
      <c r="HL84" s="157">
        <v>0</v>
      </c>
      <c r="HM84" s="158">
        <v>1</v>
      </c>
      <c r="HP84" s="157" t="s">
        <v>145</v>
      </c>
      <c r="HQ84" s="157">
        <v>262</v>
      </c>
      <c r="HR84" s="157">
        <v>262</v>
      </c>
      <c r="HS84" s="157">
        <v>0</v>
      </c>
      <c r="HT84" s="157">
        <v>0</v>
      </c>
      <c r="HU84" s="158">
        <v>1</v>
      </c>
      <c r="HX84" s="157" t="s">
        <v>145</v>
      </c>
      <c r="HY84" s="157">
        <v>262</v>
      </c>
      <c r="HZ84" s="157">
        <v>262</v>
      </c>
      <c r="IA84" s="157">
        <v>0</v>
      </c>
      <c r="IB84" s="157">
        <v>0</v>
      </c>
      <c r="IC84" s="158">
        <v>1</v>
      </c>
      <c r="IF84" s="157" t="s">
        <v>379</v>
      </c>
      <c r="IG84" s="157">
        <v>46</v>
      </c>
      <c r="IH84" s="157">
        <v>42</v>
      </c>
      <c r="II84" s="157">
        <v>4</v>
      </c>
      <c r="IJ84" s="157">
        <v>0</v>
      </c>
      <c r="IK84" s="158">
        <v>0.91</v>
      </c>
      <c r="IN84" s="157" t="s">
        <v>379</v>
      </c>
      <c r="IO84" s="157">
        <v>46</v>
      </c>
      <c r="IP84" s="157">
        <v>42</v>
      </c>
      <c r="IQ84" s="157">
        <v>4</v>
      </c>
      <c r="IR84" s="157">
        <v>0</v>
      </c>
      <c r="IS84" s="158">
        <v>0.91</v>
      </c>
      <c r="IV84" s="157" t="s">
        <v>379</v>
      </c>
      <c r="IW84" s="157">
        <v>46</v>
      </c>
      <c r="IX84" s="157">
        <v>42</v>
      </c>
      <c r="IY84" s="157">
        <v>4</v>
      </c>
      <c r="IZ84" s="157">
        <v>0</v>
      </c>
      <c r="JA84" s="158">
        <v>0.91</v>
      </c>
      <c r="JD84" s="157" t="s">
        <v>379</v>
      </c>
      <c r="JE84" s="157">
        <v>46</v>
      </c>
      <c r="JF84" s="157">
        <v>42</v>
      </c>
      <c r="JG84" s="157">
        <v>4</v>
      </c>
      <c r="JH84" s="157">
        <v>0</v>
      </c>
      <c r="JI84" s="158">
        <v>0.91</v>
      </c>
      <c r="JL84" s="157" t="s">
        <v>379</v>
      </c>
      <c r="JM84" s="157">
        <v>46</v>
      </c>
      <c r="JN84" s="157">
        <v>42</v>
      </c>
      <c r="JO84" s="157">
        <v>4</v>
      </c>
      <c r="JP84" s="157">
        <v>0</v>
      </c>
      <c r="JQ84" s="158">
        <v>0.91</v>
      </c>
      <c r="JT84" s="157" t="s">
        <v>379</v>
      </c>
      <c r="JU84" s="157">
        <v>46</v>
      </c>
      <c r="JV84" s="157">
        <v>42</v>
      </c>
      <c r="JW84" s="157">
        <v>4</v>
      </c>
      <c r="JX84" s="157">
        <v>0</v>
      </c>
      <c r="JY84" s="158">
        <v>0.91</v>
      </c>
      <c r="KB84" s="157" t="s">
        <v>379</v>
      </c>
      <c r="KC84" s="157">
        <v>46</v>
      </c>
      <c r="KD84" s="157">
        <v>46</v>
      </c>
      <c r="KE84" s="157">
        <v>0</v>
      </c>
      <c r="KF84" s="157">
        <v>0</v>
      </c>
      <c r="KG84" s="158">
        <v>1</v>
      </c>
      <c r="KJ84" s="157" t="s">
        <v>379</v>
      </c>
      <c r="KK84" s="157">
        <v>46</v>
      </c>
      <c r="KL84" s="157">
        <v>46</v>
      </c>
      <c r="KM84" s="157">
        <v>0</v>
      </c>
      <c r="KN84" s="157">
        <v>0</v>
      </c>
      <c r="KO84" s="158">
        <v>1</v>
      </c>
      <c r="KR84" s="157" t="s">
        <v>379</v>
      </c>
      <c r="KS84" s="157">
        <v>46</v>
      </c>
      <c r="KT84" s="157">
        <v>46</v>
      </c>
      <c r="KU84" s="157">
        <v>0</v>
      </c>
      <c r="KV84" s="157">
        <v>0</v>
      </c>
      <c r="KW84" s="158">
        <v>1</v>
      </c>
      <c r="KZ84" s="157" t="s">
        <v>379</v>
      </c>
      <c r="LA84" s="157">
        <v>46</v>
      </c>
      <c r="LB84" s="157">
        <v>46</v>
      </c>
      <c r="LC84" s="157">
        <v>0</v>
      </c>
      <c r="LD84" s="157">
        <v>0</v>
      </c>
      <c r="LE84" s="158">
        <v>1</v>
      </c>
      <c r="LH84" s="157" t="s">
        <v>128</v>
      </c>
      <c r="LI84" s="157">
        <v>5</v>
      </c>
      <c r="LJ84" s="157">
        <v>5</v>
      </c>
      <c r="LK84" s="157">
        <v>0</v>
      </c>
      <c r="LL84" s="157">
        <v>0</v>
      </c>
      <c r="LM84" s="158">
        <v>1</v>
      </c>
      <c r="LP84" s="157"/>
      <c r="LQ84" s="157"/>
      <c r="LR84" s="157"/>
      <c r="LS84" s="157"/>
      <c r="LT84" s="157"/>
      <c r="LU84" s="158"/>
      <c r="LX84" s="157"/>
      <c r="LY84" s="157"/>
      <c r="LZ84" s="157"/>
      <c r="MA84" s="157"/>
      <c r="MB84" s="157"/>
      <c r="MC84" s="158"/>
      <c r="MF84" s="156" t="s">
        <v>128</v>
      </c>
      <c r="MG84" s="157">
        <v>5</v>
      </c>
      <c r="MH84" s="157">
        <v>5</v>
      </c>
      <c r="MI84" s="157">
        <v>0</v>
      </c>
      <c r="MJ84" s="157">
        <v>0</v>
      </c>
      <c r="MK84" s="157">
        <v>1</v>
      </c>
      <c r="ML84" s="158"/>
      <c r="MM84" s="156"/>
      <c r="MN84" s="156" t="s">
        <v>128</v>
      </c>
      <c r="MO84" s="157">
        <v>5</v>
      </c>
      <c r="MP84" s="157">
        <v>5</v>
      </c>
      <c r="MQ84" s="157">
        <v>0</v>
      </c>
      <c r="MR84" s="157">
        <v>0</v>
      </c>
      <c r="MS84" s="158">
        <v>1</v>
      </c>
      <c r="MV84" s="156" t="s">
        <v>128</v>
      </c>
      <c r="MW84" s="157">
        <v>5</v>
      </c>
      <c r="MX84" s="157">
        <v>5</v>
      </c>
      <c r="MY84" s="157">
        <v>0</v>
      </c>
      <c r="MZ84" s="157">
        <v>0</v>
      </c>
      <c r="NA84" s="158">
        <v>1</v>
      </c>
      <c r="ND84" s="156" t="s">
        <v>128</v>
      </c>
      <c r="NE84" s="157">
        <v>5</v>
      </c>
      <c r="NF84" s="157">
        <v>5</v>
      </c>
      <c r="NG84" s="157">
        <v>0</v>
      </c>
      <c r="NH84" s="157">
        <v>0</v>
      </c>
      <c r="NI84" s="158">
        <v>1</v>
      </c>
    </row>
    <row r="85" spans="1:373">
      <c r="B85" s="2">
        <f>SUM(B80:B84)</f>
        <v>540</v>
      </c>
      <c r="C85" s="2">
        <f>SUM(C80:C84)</f>
        <v>540</v>
      </c>
      <c r="F85" s="4">
        <f>C85/B85</f>
        <v>1</v>
      </c>
      <c r="I85">
        <f>SUM(I80:I84)</f>
        <v>540</v>
      </c>
      <c r="J85">
        <f>SUM(J80:J84)</f>
        <v>540</v>
      </c>
      <c r="M85" s="108">
        <f>J85/I85</f>
        <v>1</v>
      </c>
      <c r="Q85">
        <f>SUM(Q80:Q84)</f>
        <v>540</v>
      </c>
      <c r="R85">
        <f>SUM(R80:R84)</f>
        <v>540</v>
      </c>
      <c r="U85" s="108">
        <f>R85/Q85</f>
        <v>1</v>
      </c>
      <c r="Y85">
        <f>SUM(Y80:Y84)</f>
        <v>540</v>
      </c>
      <c r="Z85">
        <f>SUM(Z80:Z84)</f>
        <v>540</v>
      </c>
      <c r="AC85" s="108">
        <f>Z85/Y85</f>
        <v>1</v>
      </c>
      <c r="AG85">
        <f>SUM(AG80:AG84)</f>
        <v>540</v>
      </c>
      <c r="AH85">
        <f>SUM(AH80:AH84)</f>
        <v>540</v>
      </c>
      <c r="AK85" s="108">
        <f>AH85/AG85</f>
        <v>1</v>
      </c>
      <c r="AO85">
        <f>SUM(AO80:AO84)</f>
        <v>540</v>
      </c>
      <c r="AP85">
        <f>SUM(AP80:AP84)</f>
        <v>540</v>
      </c>
      <c r="AS85" s="108">
        <f>AP85/AO85</f>
        <v>1</v>
      </c>
      <c r="AW85">
        <f>SUM(AW80:AW84)</f>
        <v>540</v>
      </c>
      <c r="AX85">
        <f>SUM(AX80:AX84)</f>
        <v>540</v>
      </c>
      <c r="BA85" s="108">
        <f>AX85/AW85</f>
        <v>1</v>
      </c>
      <c r="BE85">
        <f>SUM(BE80:BE84)</f>
        <v>540</v>
      </c>
      <c r="BF85">
        <f>SUM(BF80:BF84)</f>
        <v>540</v>
      </c>
      <c r="BI85" s="108">
        <f>BF85/BE85</f>
        <v>1</v>
      </c>
      <c r="BM85">
        <f>SUM(BM80:BM84)</f>
        <v>540</v>
      </c>
      <c r="BN85">
        <f>SUM(BN80:BN84)</f>
        <v>540</v>
      </c>
      <c r="BQ85" s="108">
        <f>BN85/BM85</f>
        <v>1</v>
      </c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56"/>
      <c r="CK85" s="156">
        <f>SUM(CK80:CK84)</f>
        <v>540</v>
      </c>
      <c r="CL85" s="156">
        <f>SUM(CL80:CL84)</f>
        <v>540</v>
      </c>
      <c r="CM85" s="156"/>
      <c r="CN85" s="156"/>
      <c r="CO85" s="162">
        <f>CL85/CK85</f>
        <v>1</v>
      </c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 t="s">
        <v>279</v>
      </c>
      <c r="DA85" s="156">
        <v>3</v>
      </c>
      <c r="DB85" s="156">
        <v>3</v>
      </c>
      <c r="DC85" s="156">
        <v>0</v>
      </c>
      <c r="DD85" s="156">
        <v>0</v>
      </c>
      <c r="DE85" s="158">
        <v>1</v>
      </c>
      <c r="DF85" s="156"/>
      <c r="DG85" s="156"/>
      <c r="DH85" s="157" t="s">
        <v>279</v>
      </c>
      <c r="DI85" s="157">
        <v>3</v>
      </c>
      <c r="DJ85" s="157">
        <v>3</v>
      </c>
      <c r="DK85" s="157">
        <v>0</v>
      </c>
      <c r="DL85" s="157">
        <v>0</v>
      </c>
      <c r="DM85" s="158">
        <v>1</v>
      </c>
      <c r="DN85" s="156"/>
      <c r="DO85" s="156"/>
      <c r="DP85" s="157" t="s">
        <v>279</v>
      </c>
      <c r="DQ85" s="157">
        <v>3</v>
      </c>
      <c r="DR85" s="157">
        <v>3</v>
      </c>
      <c r="DS85" s="157">
        <v>0</v>
      </c>
      <c r="DT85" s="157">
        <v>0</v>
      </c>
      <c r="DU85" s="158">
        <v>1</v>
      </c>
      <c r="DX85" s="156" t="s">
        <v>279</v>
      </c>
      <c r="DY85" s="156">
        <v>3</v>
      </c>
      <c r="DZ85" s="156">
        <v>3</v>
      </c>
      <c r="EA85" s="156">
        <v>0</v>
      </c>
      <c r="EB85" s="156">
        <v>0</v>
      </c>
      <c r="EC85" s="162">
        <v>1</v>
      </c>
      <c r="ED85" s="157"/>
      <c r="EE85" s="157"/>
      <c r="EF85" s="156" t="s">
        <v>279</v>
      </c>
      <c r="EG85" s="156">
        <v>3</v>
      </c>
      <c r="EH85" s="156">
        <v>3</v>
      </c>
      <c r="EI85" s="156">
        <v>0</v>
      </c>
      <c r="EJ85" s="156">
        <v>0</v>
      </c>
      <c r="EK85" s="162">
        <v>1</v>
      </c>
      <c r="EL85" s="156"/>
      <c r="EM85" s="156"/>
      <c r="EN85" s="156" t="s">
        <v>279</v>
      </c>
      <c r="EO85" s="156">
        <v>3</v>
      </c>
      <c r="EP85" s="156">
        <v>3</v>
      </c>
      <c r="EQ85" s="156">
        <v>0</v>
      </c>
      <c r="ER85" s="156">
        <v>0</v>
      </c>
      <c r="ES85" s="162">
        <v>1</v>
      </c>
      <c r="ET85" s="157"/>
      <c r="EU85" s="157"/>
      <c r="EV85" s="157"/>
      <c r="EW85" s="157"/>
      <c r="EX85" s="156" t="s">
        <v>279</v>
      </c>
      <c r="EY85" s="156">
        <v>3</v>
      </c>
      <c r="EZ85" s="156">
        <v>3</v>
      </c>
      <c r="FA85" s="156">
        <v>0</v>
      </c>
      <c r="FB85" s="156">
        <v>0</v>
      </c>
      <c r="FC85" s="162">
        <v>1</v>
      </c>
      <c r="FD85" s="156"/>
      <c r="FE85" s="156" t="s">
        <v>279</v>
      </c>
      <c r="FF85" s="156">
        <v>3</v>
      </c>
      <c r="FG85" s="156">
        <v>3</v>
      </c>
      <c r="FH85" s="156">
        <v>0</v>
      </c>
      <c r="FI85" s="156">
        <v>0</v>
      </c>
      <c r="FJ85" s="162">
        <v>1</v>
      </c>
      <c r="FK85" s="156"/>
      <c r="FL85" s="156" t="s">
        <v>279</v>
      </c>
      <c r="FM85" s="156">
        <v>3</v>
      </c>
      <c r="FN85" s="156">
        <v>3</v>
      </c>
      <c r="FO85" s="156">
        <v>0</v>
      </c>
      <c r="FP85" s="156">
        <v>0</v>
      </c>
      <c r="FQ85" s="162">
        <v>1</v>
      </c>
      <c r="FT85" s="157" t="s">
        <v>279</v>
      </c>
      <c r="FU85" s="157">
        <v>3</v>
      </c>
      <c r="FV85" s="157">
        <v>3</v>
      </c>
      <c r="FW85" s="157">
        <v>0</v>
      </c>
      <c r="FX85" s="157">
        <v>0</v>
      </c>
      <c r="FY85" s="158">
        <v>1</v>
      </c>
      <c r="GB85" s="157" t="s">
        <v>279</v>
      </c>
      <c r="GC85" s="157">
        <v>3</v>
      </c>
      <c r="GD85" s="157">
        <v>3</v>
      </c>
      <c r="GE85" s="157">
        <v>0</v>
      </c>
      <c r="GF85" s="157">
        <v>0</v>
      </c>
      <c r="GG85" s="158">
        <v>1</v>
      </c>
      <c r="GJ85" s="157" t="s">
        <v>279</v>
      </c>
      <c r="GK85" s="157">
        <v>3</v>
      </c>
      <c r="GL85" s="157">
        <v>3</v>
      </c>
      <c r="GM85" s="157">
        <v>0</v>
      </c>
      <c r="GN85" s="157">
        <v>0</v>
      </c>
      <c r="GO85" s="158">
        <v>1</v>
      </c>
      <c r="GR85" s="157" t="s">
        <v>279</v>
      </c>
      <c r="GS85" s="157">
        <v>3</v>
      </c>
      <c r="GT85" s="157">
        <v>3</v>
      </c>
      <c r="GU85" s="157">
        <v>0</v>
      </c>
      <c r="GV85" s="157">
        <v>0</v>
      </c>
      <c r="GW85" s="158">
        <v>1</v>
      </c>
      <c r="GZ85" s="157" t="s">
        <v>279</v>
      </c>
      <c r="HA85" s="157">
        <v>3</v>
      </c>
      <c r="HB85" s="157">
        <v>3</v>
      </c>
      <c r="HC85" s="157">
        <v>0</v>
      </c>
      <c r="HD85" s="157">
        <v>0</v>
      </c>
      <c r="HE85" s="158">
        <v>1</v>
      </c>
      <c r="HH85" s="157" t="s">
        <v>279</v>
      </c>
      <c r="HI85" s="157">
        <v>3</v>
      </c>
      <c r="HJ85" s="157">
        <v>3</v>
      </c>
      <c r="HK85" s="157">
        <v>0</v>
      </c>
      <c r="HL85" s="157">
        <v>0</v>
      </c>
      <c r="HM85" s="158">
        <v>1</v>
      </c>
      <c r="HP85" s="157" t="s">
        <v>279</v>
      </c>
      <c r="HQ85" s="157">
        <v>3</v>
      </c>
      <c r="HR85" s="157">
        <v>3</v>
      </c>
      <c r="HS85" s="157">
        <v>0</v>
      </c>
      <c r="HT85" s="157">
        <v>0</v>
      </c>
      <c r="HU85" s="158">
        <v>1</v>
      </c>
      <c r="HX85" s="157" t="s">
        <v>279</v>
      </c>
      <c r="HY85" s="157">
        <v>3</v>
      </c>
      <c r="HZ85" s="157">
        <v>3</v>
      </c>
      <c r="IA85" s="157">
        <v>0</v>
      </c>
      <c r="IB85" s="157">
        <v>0</v>
      </c>
      <c r="IC85" s="158">
        <v>1</v>
      </c>
      <c r="IF85" s="157" t="s">
        <v>145</v>
      </c>
      <c r="IG85" s="157">
        <v>262</v>
      </c>
      <c r="IH85" s="157">
        <v>262</v>
      </c>
      <c r="II85" s="157">
        <v>0</v>
      </c>
      <c r="IJ85" s="157">
        <v>0</v>
      </c>
      <c r="IK85" s="158">
        <v>1</v>
      </c>
      <c r="IN85" s="157" t="s">
        <v>145</v>
      </c>
      <c r="IO85" s="157">
        <v>262</v>
      </c>
      <c r="IP85" s="157">
        <v>262</v>
      </c>
      <c r="IQ85" s="157">
        <v>0</v>
      </c>
      <c r="IR85" s="157">
        <v>0</v>
      </c>
      <c r="IS85" s="158">
        <v>1</v>
      </c>
      <c r="IV85" s="156" t="s">
        <v>145</v>
      </c>
      <c r="IW85" s="156">
        <v>262</v>
      </c>
      <c r="IX85" s="156">
        <v>262</v>
      </c>
      <c r="IY85" s="156">
        <v>0</v>
      </c>
      <c r="IZ85" s="156">
        <v>0</v>
      </c>
      <c r="JA85" s="162">
        <v>1</v>
      </c>
      <c r="JD85" s="156" t="s">
        <v>145</v>
      </c>
      <c r="JE85" s="156">
        <v>262</v>
      </c>
      <c r="JF85" s="156">
        <v>262</v>
      </c>
      <c r="JG85" s="156">
        <v>0</v>
      </c>
      <c r="JH85" s="156">
        <v>0</v>
      </c>
      <c r="JI85" s="162">
        <v>1</v>
      </c>
      <c r="JL85" s="156" t="s">
        <v>145</v>
      </c>
      <c r="JM85" s="156">
        <v>262</v>
      </c>
      <c r="JN85" s="156">
        <v>262</v>
      </c>
      <c r="JO85" s="156">
        <v>0</v>
      </c>
      <c r="JP85" s="156">
        <v>0</v>
      </c>
      <c r="JQ85" s="162">
        <v>1</v>
      </c>
      <c r="JT85" s="156" t="s">
        <v>145</v>
      </c>
      <c r="JU85" s="156">
        <v>262</v>
      </c>
      <c r="JV85" s="156">
        <v>262</v>
      </c>
      <c r="JW85" s="156">
        <v>0</v>
      </c>
      <c r="JX85" s="156">
        <v>0</v>
      </c>
      <c r="JY85" s="162">
        <v>1</v>
      </c>
      <c r="KB85" s="156" t="s">
        <v>145</v>
      </c>
      <c r="KC85" s="156">
        <v>262</v>
      </c>
      <c r="KD85" s="156">
        <v>261</v>
      </c>
      <c r="KE85" s="156">
        <v>1</v>
      </c>
      <c r="KF85" s="156">
        <v>0</v>
      </c>
      <c r="KG85" s="162">
        <v>1</v>
      </c>
      <c r="KJ85" s="156" t="s">
        <v>145</v>
      </c>
      <c r="KK85" s="156">
        <v>262</v>
      </c>
      <c r="KL85" s="156">
        <v>262</v>
      </c>
      <c r="KM85" s="156">
        <v>0</v>
      </c>
      <c r="KN85" s="156">
        <v>0</v>
      </c>
      <c r="KO85" s="162">
        <v>1</v>
      </c>
      <c r="KR85" s="156" t="s">
        <v>145</v>
      </c>
      <c r="KS85" s="156">
        <v>262</v>
      </c>
      <c r="KT85" s="156">
        <v>262</v>
      </c>
      <c r="KU85" s="156">
        <v>0</v>
      </c>
      <c r="KV85" s="156">
        <v>0</v>
      </c>
      <c r="KW85" s="162">
        <v>1</v>
      </c>
      <c r="KZ85" s="156" t="s">
        <v>145</v>
      </c>
      <c r="LA85" s="156">
        <v>262</v>
      </c>
      <c r="LB85" s="156">
        <v>262</v>
      </c>
      <c r="LC85" s="156">
        <v>0</v>
      </c>
      <c r="LD85" s="156">
        <v>0</v>
      </c>
      <c r="LE85" s="162">
        <v>1</v>
      </c>
      <c r="LH85" s="156" t="s">
        <v>379</v>
      </c>
      <c r="LI85" s="156">
        <v>49</v>
      </c>
      <c r="LJ85" s="156">
        <v>48</v>
      </c>
      <c r="LK85" s="156">
        <v>1</v>
      </c>
      <c r="LL85" s="156">
        <v>0</v>
      </c>
      <c r="LM85" s="162">
        <v>0.98</v>
      </c>
      <c r="LU85" s="162"/>
      <c r="MC85" s="162"/>
      <c r="MF85" s="156" t="s">
        <v>379</v>
      </c>
      <c r="MG85" s="156">
        <v>49</v>
      </c>
      <c r="MH85" s="156">
        <v>44</v>
      </c>
      <c r="MI85" s="156">
        <v>5</v>
      </c>
      <c r="MJ85" s="156">
        <v>0</v>
      </c>
      <c r="MK85" s="156">
        <v>0.9</v>
      </c>
      <c r="ML85" s="162"/>
      <c r="MM85" s="156"/>
      <c r="MN85" s="156" t="s">
        <v>379</v>
      </c>
      <c r="MO85" s="156">
        <v>49</v>
      </c>
      <c r="MP85" s="156">
        <v>48</v>
      </c>
      <c r="MQ85" s="156">
        <v>1</v>
      </c>
      <c r="MR85" s="156">
        <v>0</v>
      </c>
      <c r="MS85" s="158">
        <v>0.98</v>
      </c>
      <c r="MV85" s="156" t="s">
        <v>379</v>
      </c>
      <c r="MW85" s="156">
        <v>49</v>
      </c>
      <c r="MX85" s="156">
        <v>48</v>
      </c>
      <c r="MY85" s="156">
        <v>1</v>
      </c>
      <c r="MZ85" s="156">
        <v>0</v>
      </c>
      <c r="NA85" s="158">
        <v>0.98</v>
      </c>
      <c r="ND85" s="156" t="s">
        <v>379</v>
      </c>
      <c r="NE85" s="156">
        <v>49</v>
      </c>
      <c r="NF85" s="156">
        <v>48</v>
      </c>
      <c r="NG85" s="156">
        <v>1</v>
      </c>
      <c r="NH85" s="156">
        <v>0</v>
      </c>
      <c r="NI85" s="158">
        <v>0.98</v>
      </c>
    </row>
    <row r="86" spans="1:373">
      <c r="DP86" s="157" t="s">
        <v>289</v>
      </c>
      <c r="DQ86" s="157">
        <v>10</v>
      </c>
      <c r="DR86" s="157">
        <v>0</v>
      </c>
      <c r="DS86" s="157">
        <v>0</v>
      </c>
      <c r="DT86" s="157">
        <v>10</v>
      </c>
      <c r="DU86" s="158">
        <v>0</v>
      </c>
      <c r="DX86" s="157" t="s">
        <v>279</v>
      </c>
      <c r="DY86" s="157">
        <v>3</v>
      </c>
      <c r="DZ86" s="157">
        <v>3</v>
      </c>
      <c r="EA86" s="157">
        <v>0</v>
      </c>
      <c r="EB86" s="157">
        <v>0</v>
      </c>
      <c r="EC86" s="158">
        <v>1</v>
      </c>
      <c r="EF86" s="157" t="s">
        <v>279</v>
      </c>
      <c r="EG86" s="157">
        <v>3</v>
      </c>
      <c r="EH86" s="157">
        <v>3</v>
      </c>
      <c r="EI86" s="157">
        <v>0</v>
      </c>
      <c r="EJ86" s="157">
        <v>0</v>
      </c>
      <c r="EK86" s="158">
        <v>1</v>
      </c>
      <c r="EL86" s="157"/>
      <c r="EM86" s="157"/>
      <c r="EN86" s="157" t="s">
        <v>279</v>
      </c>
      <c r="EO86" s="157">
        <v>3</v>
      </c>
      <c r="EP86" s="157">
        <v>3</v>
      </c>
      <c r="EQ86" s="157">
        <v>0</v>
      </c>
      <c r="ER86" s="157">
        <v>0</v>
      </c>
      <c r="ES86" s="158">
        <v>1</v>
      </c>
      <c r="IF86" s="156" t="s">
        <v>279</v>
      </c>
      <c r="IG86" s="156">
        <v>3</v>
      </c>
      <c r="IH86" s="156">
        <v>3</v>
      </c>
      <c r="II86" s="156">
        <v>0</v>
      </c>
      <c r="IJ86" s="156">
        <v>0</v>
      </c>
      <c r="IK86" s="162">
        <v>1</v>
      </c>
      <c r="IN86" s="156" t="s">
        <v>279</v>
      </c>
      <c r="IO86" s="156">
        <v>3</v>
      </c>
      <c r="IP86" s="156">
        <v>3</v>
      </c>
      <c r="IQ86" s="156">
        <v>0</v>
      </c>
      <c r="IR86" s="156">
        <v>0</v>
      </c>
      <c r="IS86" s="162">
        <v>1</v>
      </c>
      <c r="IV86" s="156" t="s">
        <v>279</v>
      </c>
      <c r="IW86" s="156">
        <v>3</v>
      </c>
      <c r="IX86" s="156">
        <v>3</v>
      </c>
      <c r="IY86" s="156">
        <v>0</v>
      </c>
      <c r="IZ86" s="156">
        <v>0</v>
      </c>
      <c r="JA86" s="162">
        <v>1</v>
      </c>
      <c r="JD86" s="156" t="s">
        <v>279</v>
      </c>
      <c r="JE86" s="156">
        <v>3</v>
      </c>
      <c r="JF86" s="156">
        <v>3</v>
      </c>
      <c r="JG86" s="156">
        <v>0</v>
      </c>
      <c r="JH86" s="156">
        <v>0</v>
      </c>
      <c r="JI86" s="162">
        <v>1</v>
      </c>
      <c r="JL86" s="156" t="s">
        <v>279</v>
      </c>
      <c r="JM86" s="156">
        <v>3</v>
      </c>
      <c r="JN86" s="156">
        <v>3</v>
      </c>
      <c r="JO86" s="156">
        <v>0</v>
      </c>
      <c r="JP86" s="156">
        <v>0</v>
      </c>
      <c r="JQ86" s="162">
        <v>1</v>
      </c>
      <c r="JT86" s="156" t="s">
        <v>279</v>
      </c>
      <c r="JU86" s="156">
        <v>3</v>
      </c>
      <c r="JV86" s="156">
        <v>3</v>
      </c>
      <c r="JW86" s="156">
        <v>0</v>
      </c>
      <c r="JX86" s="156">
        <v>0</v>
      </c>
      <c r="JY86" s="162">
        <v>1</v>
      </c>
      <c r="KB86" s="156" t="s">
        <v>279</v>
      </c>
      <c r="KC86" s="156">
        <v>3</v>
      </c>
      <c r="KD86" s="156">
        <v>3</v>
      </c>
      <c r="KE86" s="156">
        <v>0</v>
      </c>
      <c r="KF86" s="156">
        <v>0</v>
      </c>
      <c r="KG86" s="162">
        <v>1</v>
      </c>
      <c r="KJ86" s="156" t="s">
        <v>279</v>
      </c>
      <c r="KK86" s="156">
        <v>3</v>
      </c>
      <c r="KL86" s="156">
        <v>3</v>
      </c>
      <c r="KM86" s="156">
        <v>0</v>
      </c>
      <c r="KN86" s="156">
        <v>0</v>
      </c>
      <c r="KO86" s="162">
        <v>1</v>
      </c>
      <c r="KR86" s="156" t="s">
        <v>279</v>
      </c>
      <c r="KS86" s="156">
        <v>3</v>
      </c>
      <c r="KT86" s="156">
        <v>3</v>
      </c>
      <c r="KU86" s="156">
        <v>0</v>
      </c>
      <c r="KV86" s="156">
        <v>0</v>
      </c>
      <c r="KW86" s="162">
        <v>1</v>
      </c>
      <c r="KZ86" s="156" t="s">
        <v>279</v>
      </c>
      <c r="LA86" s="156">
        <v>3</v>
      </c>
      <c r="LB86" s="156">
        <v>3</v>
      </c>
      <c r="LC86" s="156">
        <v>0</v>
      </c>
      <c r="LD86" s="156">
        <v>0</v>
      </c>
      <c r="LE86" s="162">
        <v>1</v>
      </c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62">
        <v>1</v>
      </c>
      <c r="LU86" s="162"/>
      <c r="MC86" s="162"/>
      <c r="MF86" s="156" t="s">
        <v>145</v>
      </c>
      <c r="MG86" s="156">
        <v>262</v>
      </c>
      <c r="MH86" s="156">
        <v>262</v>
      </c>
      <c r="MI86" s="156">
        <v>0</v>
      </c>
      <c r="MJ86" s="156">
        <v>0</v>
      </c>
      <c r="MK86" s="156">
        <v>1</v>
      </c>
      <c r="ML86" s="162"/>
      <c r="MM86" s="156"/>
      <c r="MN86" s="156" t="s">
        <v>145</v>
      </c>
      <c r="MO86" s="156">
        <v>262</v>
      </c>
      <c r="MP86" s="156">
        <v>262</v>
      </c>
      <c r="MQ86" s="156">
        <v>0</v>
      </c>
      <c r="MR86" s="156">
        <v>0</v>
      </c>
      <c r="MS86" s="158">
        <v>1</v>
      </c>
      <c r="MV86" s="156" t="s">
        <v>145</v>
      </c>
      <c r="MW86" s="156">
        <v>262</v>
      </c>
      <c r="MX86" s="156">
        <v>262</v>
      </c>
      <c r="MY86" s="156">
        <v>0</v>
      </c>
      <c r="MZ86" s="156">
        <v>0</v>
      </c>
      <c r="NA86" s="158">
        <v>1</v>
      </c>
      <c r="ND86" s="156" t="s">
        <v>145</v>
      </c>
      <c r="NE86" s="156">
        <v>262</v>
      </c>
      <c r="NF86" s="156">
        <v>262</v>
      </c>
      <c r="NG86" s="156">
        <v>0</v>
      </c>
      <c r="NH86" s="156">
        <v>0</v>
      </c>
      <c r="NI86" s="158">
        <v>1</v>
      </c>
    </row>
    <row r="87" spans="1:373">
      <c r="JD87" s="156"/>
      <c r="JI87" s="162"/>
      <c r="JQ87" s="162"/>
      <c r="JY87" s="162"/>
      <c r="KG87" s="162"/>
      <c r="KO87" s="162"/>
      <c r="KW87" s="162"/>
      <c r="LE87" s="162"/>
      <c r="LH87" s="156" t="s">
        <v>418</v>
      </c>
      <c r="LI87" s="156">
        <v>4</v>
      </c>
      <c r="LJ87" s="156">
        <v>4</v>
      </c>
      <c r="LK87" s="156">
        <v>0</v>
      </c>
      <c r="LL87" s="156">
        <v>0</v>
      </c>
      <c r="LM87" s="162">
        <v>1</v>
      </c>
      <c r="LU87" s="162"/>
      <c r="MC87" s="162"/>
      <c r="MF87" s="156" t="s">
        <v>418</v>
      </c>
      <c r="MG87" s="156">
        <v>4</v>
      </c>
      <c r="MH87" s="156">
        <v>4</v>
      </c>
      <c r="MI87" s="156">
        <v>0</v>
      </c>
      <c r="MJ87" s="156">
        <v>0</v>
      </c>
      <c r="MK87" s="156">
        <v>1</v>
      </c>
      <c r="ML87" s="162"/>
      <c r="MM87" s="156"/>
      <c r="MN87" s="156" t="s">
        <v>418</v>
      </c>
      <c r="MO87" s="156">
        <v>4</v>
      </c>
      <c r="MP87" s="156">
        <v>4</v>
      </c>
      <c r="MQ87" s="156">
        <v>0</v>
      </c>
      <c r="MR87" s="156">
        <v>0</v>
      </c>
      <c r="MS87" s="158">
        <v>1</v>
      </c>
      <c r="MV87" s="156" t="s">
        <v>418</v>
      </c>
      <c r="MW87" s="156">
        <v>4</v>
      </c>
      <c r="MX87" s="156">
        <v>4</v>
      </c>
      <c r="MY87" s="156">
        <v>0</v>
      </c>
      <c r="MZ87" s="156">
        <v>0</v>
      </c>
      <c r="NA87" s="158">
        <v>1</v>
      </c>
      <c r="ND87" s="156" t="s">
        <v>418</v>
      </c>
      <c r="NE87" s="156">
        <v>4</v>
      </c>
      <c r="NF87" s="156">
        <v>4</v>
      </c>
      <c r="NG87" s="156">
        <v>0</v>
      </c>
      <c r="NH87" s="156">
        <v>0</v>
      </c>
      <c r="NI87" s="158">
        <v>1</v>
      </c>
    </row>
    <row r="88" spans="1:373" ht="15.75" thickBot="1">
      <c r="FT88" s="157" t="s">
        <v>289</v>
      </c>
      <c r="FU88" s="157">
        <v>10</v>
      </c>
      <c r="FV88" s="157">
        <v>0</v>
      </c>
      <c r="FW88" s="157">
        <v>0</v>
      </c>
      <c r="FX88" s="157">
        <v>10</v>
      </c>
      <c r="FY88" s="158">
        <v>0</v>
      </c>
      <c r="GB88" s="157" t="s">
        <v>289</v>
      </c>
      <c r="GC88" s="157">
        <v>10</v>
      </c>
      <c r="GD88" s="157">
        <v>0</v>
      </c>
      <c r="GE88" s="157">
        <v>0</v>
      </c>
      <c r="GF88" s="157">
        <v>10</v>
      </c>
      <c r="GG88" s="158">
        <v>0</v>
      </c>
      <c r="GJ88" s="157" t="s">
        <v>289</v>
      </c>
      <c r="GK88" s="157">
        <v>111</v>
      </c>
      <c r="GL88" s="157">
        <v>99</v>
      </c>
      <c r="GM88" s="157">
        <v>12</v>
      </c>
      <c r="GN88" s="157">
        <v>0</v>
      </c>
      <c r="GO88" s="158">
        <v>0.89</v>
      </c>
      <c r="GR88" s="157" t="s">
        <v>289</v>
      </c>
      <c r="GS88" s="157">
        <v>111</v>
      </c>
      <c r="GT88" s="157">
        <v>98</v>
      </c>
      <c r="GU88" s="157">
        <v>13</v>
      </c>
      <c r="GV88" s="157">
        <v>0</v>
      </c>
      <c r="GW88" s="158">
        <v>0.88</v>
      </c>
      <c r="GZ88" t="s">
        <v>289</v>
      </c>
      <c r="HA88">
        <v>111</v>
      </c>
      <c r="HB88">
        <v>98</v>
      </c>
      <c r="HC88">
        <v>13</v>
      </c>
      <c r="HD88">
        <v>0</v>
      </c>
      <c r="HE88" s="162">
        <v>0.88</v>
      </c>
      <c r="HH88" s="156" t="s">
        <v>289</v>
      </c>
      <c r="HI88" s="156">
        <v>10</v>
      </c>
      <c r="HJ88" s="156">
        <v>0</v>
      </c>
      <c r="HK88" s="156">
        <v>0</v>
      </c>
      <c r="HL88" s="156">
        <v>10</v>
      </c>
      <c r="HM88" s="162">
        <v>0</v>
      </c>
      <c r="HP88" s="156" t="s">
        <v>289</v>
      </c>
      <c r="HQ88" s="156">
        <v>10</v>
      </c>
      <c r="HR88" s="156">
        <v>0</v>
      </c>
      <c r="HS88" s="156">
        <v>0</v>
      </c>
      <c r="HT88" s="156">
        <v>10</v>
      </c>
      <c r="HU88" s="162">
        <v>0</v>
      </c>
      <c r="HX88" s="156" t="s">
        <v>289</v>
      </c>
      <c r="HY88" s="156">
        <v>111</v>
      </c>
      <c r="HZ88" s="156">
        <v>98</v>
      </c>
      <c r="IA88" s="156">
        <v>13</v>
      </c>
      <c r="IB88" s="156">
        <v>0</v>
      </c>
      <c r="IC88" s="162">
        <v>0.88</v>
      </c>
      <c r="IF88" s="156" t="s">
        <v>289</v>
      </c>
      <c r="IG88" s="156">
        <v>10</v>
      </c>
      <c r="IH88" s="156">
        <v>0</v>
      </c>
      <c r="II88" s="156">
        <v>0</v>
      </c>
      <c r="IJ88" s="156">
        <v>10</v>
      </c>
      <c r="IK88" s="162">
        <v>0</v>
      </c>
      <c r="IN88" s="156" t="s">
        <v>289</v>
      </c>
      <c r="IO88" s="156">
        <v>10</v>
      </c>
      <c r="IP88" s="156">
        <v>0</v>
      </c>
      <c r="IQ88" s="156">
        <v>0</v>
      </c>
      <c r="IR88" s="156">
        <v>10</v>
      </c>
      <c r="IS88" s="162">
        <v>0</v>
      </c>
      <c r="IV88" s="156" t="s">
        <v>289</v>
      </c>
      <c r="IW88" s="156">
        <v>111</v>
      </c>
      <c r="IX88" s="156">
        <v>98</v>
      </c>
      <c r="IY88" s="156">
        <v>13</v>
      </c>
      <c r="IZ88" s="156">
        <v>0</v>
      </c>
      <c r="JA88" s="162">
        <v>0.88</v>
      </c>
      <c r="JD88" s="156" t="s">
        <v>289</v>
      </c>
      <c r="JE88" s="156">
        <v>111</v>
      </c>
      <c r="JF88" s="156">
        <v>98</v>
      </c>
      <c r="JG88" s="156">
        <v>13</v>
      </c>
      <c r="JH88" s="156">
        <v>0</v>
      </c>
      <c r="JI88" s="162">
        <v>0.88</v>
      </c>
      <c r="JL88" s="156" t="s">
        <v>289</v>
      </c>
      <c r="JM88" s="156">
        <v>111</v>
      </c>
      <c r="JN88" s="156">
        <v>98</v>
      </c>
      <c r="JO88" s="156">
        <v>13</v>
      </c>
      <c r="JP88" s="156">
        <v>0</v>
      </c>
      <c r="JQ88" s="162">
        <v>0.88</v>
      </c>
      <c r="JT88" s="156" t="s">
        <v>289</v>
      </c>
      <c r="JU88" s="156">
        <v>10</v>
      </c>
      <c r="JV88" s="156">
        <v>0</v>
      </c>
      <c r="JW88" s="156">
        <v>0</v>
      </c>
      <c r="JX88" s="156">
        <v>10</v>
      </c>
      <c r="JY88" s="162">
        <v>0</v>
      </c>
      <c r="KB88" s="156" t="s">
        <v>289</v>
      </c>
      <c r="KC88" s="156">
        <v>111</v>
      </c>
      <c r="KD88" s="156">
        <v>98</v>
      </c>
      <c r="KE88" s="156">
        <v>13</v>
      </c>
      <c r="KF88" s="156">
        <v>0</v>
      </c>
      <c r="KG88" s="162">
        <v>0.88</v>
      </c>
      <c r="KJ88" s="156" t="s">
        <v>289</v>
      </c>
      <c r="KK88" s="156">
        <v>111</v>
      </c>
      <c r="KL88" s="156">
        <v>98</v>
      </c>
      <c r="KM88" s="156">
        <v>13</v>
      </c>
      <c r="KN88" s="156">
        <v>0</v>
      </c>
      <c r="KO88" s="162">
        <v>0.88</v>
      </c>
      <c r="KR88" s="156" t="s">
        <v>289</v>
      </c>
      <c r="KS88" s="156">
        <v>111</v>
      </c>
      <c r="KT88" s="156">
        <v>98</v>
      </c>
      <c r="KU88" s="156">
        <v>13</v>
      </c>
      <c r="KV88" s="156">
        <v>0</v>
      </c>
      <c r="KW88" s="162">
        <v>0.88</v>
      </c>
      <c r="KZ88" s="156" t="s">
        <v>289</v>
      </c>
      <c r="LA88" s="156">
        <v>111</v>
      </c>
      <c r="LB88" s="156">
        <v>98</v>
      </c>
      <c r="LC88" s="156">
        <v>13</v>
      </c>
      <c r="LD88" s="156">
        <v>0</v>
      </c>
      <c r="LE88" s="162">
        <v>0.88</v>
      </c>
      <c r="LH88" s="156" t="s">
        <v>279</v>
      </c>
      <c r="LI88" s="156">
        <v>3</v>
      </c>
      <c r="LJ88" s="156">
        <v>3</v>
      </c>
      <c r="LK88" s="156">
        <v>0</v>
      </c>
      <c r="LL88" s="156">
        <v>0</v>
      </c>
      <c r="LM88" s="162">
        <v>1</v>
      </c>
      <c r="LU88" s="162"/>
      <c r="MC88" s="162"/>
      <c r="MF88" s="156" t="s">
        <v>279</v>
      </c>
      <c r="MG88" s="156">
        <v>3</v>
      </c>
      <c r="MH88" s="156">
        <v>3</v>
      </c>
      <c r="MI88" s="156">
        <v>0</v>
      </c>
      <c r="MJ88" s="156">
        <v>0</v>
      </c>
      <c r="MK88" s="156">
        <v>1</v>
      </c>
      <c r="ML88" s="162"/>
      <c r="MM88" s="156"/>
      <c r="MN88" s="156" t="s">
        <v>279</v>
      </c>
      <c r="MO88" s="156">
        <v>3</v>
      </c>
      <c r="MP88" s="156">
        <v>3</v>
      </c>
      <c r="MQ88" s="156">
        <v>0</v>
      </c>
      <c r="MR88" s="156">
        <v>0</v>
      </c>
      <c r="MS88" s="158">
        <v>1</v>
      </c>
      <c r="MV88" s="156" t="s">
        <v>279</v>
      </c>
      <c r="MW88" s="156">
        <v>3</v>
      </c>
      <c r="MX88" s="156">
        <v>3</v>
      </c>
      <c r="MY88" s="156">
        <v>0</v>
      </c>
      <c r="MZ88" s="156">
        <v>0</v>
      </c>
      <c r="NA88" s="158">
        <v>1</v>
      </c>
      <c r="ND88" s="156" t="s">
        <v>279</v>
      </c>
      <c r="NE88" s="156">
        <v>3</v>
      </c>
      <c r="NF88" s="156">
        <v>3</v>
      </c>
      <c r="NG88" s="156">
        <v>0</v>
      </c>
      <c r="NH88" s="156">
        <v>0</v>
      </c>
      <c r="NI88" s="158">
        <v>1</v>
      </c>
    </row>
    <row r="89" spans="1:373" ht="17.25" thickBot="1">
      <c r="EV89" s="157"/>
      <c r="EW89" s="157"/>
      <c r="EX89" s="157"/>
      <c r="EY89" s="157"/>
      <c r="EZ89" s="157"/>
      <c r="FA89" s="158"/>
      <c r="HX89" s="187"/>
      <c r="HY89" s="187"/>
      <c r="HZ89" s="188"/>
      <c r="IA89" s="189"/>
      <c r="IB89" s="187"/>
      <c r="IC89" s="190"/>
      <c r="IF89" s="187"/>
      <c r="IG89" s="187"/>
      <c r="IH89" s="188"/>
      <c r="II89" s="189"/>
      <c r="IJ89" s="187"/>
      <c r="IK89" s="190"/>
      <c r="IN89" s="187"/>
      <c r="IO89" s="187"/>
      <c r="IP89" s="188"/>
      <c r="IQ89" s="189"/>
      <c r="IR89" s="187"/>
      <c r="IS89" s="190"/>
      <c r="IV89" s="187"/>
      <c r="IW89" s="187"/>
      <c r="IX89" s="188"/>
      <c r="IY89" s="189"/>
      <c r="IZ89" s="187"/>
      <c r="JA89" s="190"/>
      <c r="JE89" s="187"/>
      <c r="JF89" s="188"/>
      <c r="JG89" s="189"/>
      <c r="JH89" s="187"/>
      <c r="JM89" s="187"/>
      <c r="JN89" s="188"/>
      <c r="JO89" s="189"/>
      <c r="JP89" s="187"/>
      <c r="JU89" s="187"/>
      <c r="JV89" s="188"/>
      <c r="JW89" s="189"/>
      <c r="JX89" s="187"/>
      <c r="KC89" s="187"/>
      <c r="KD89" s="188"/>
      <c r="KE89" s="189"/>
      <c r="KF89" s="187"/>
      <c r="KW89" s="162"/>
      <c r="LE89" s="162"/>
      <c r="LI89" s="156">
        <f>SUM(LI81:LI88)</f>
        <v>607</v>
      </c>
      <c r="LJ89" s="156">
        <f>SUM(LJ81:LJ88)</f>
        <v>605</v>
      </c>
      <c r="LM89" s="162">
        <f>LJ89/LI89</f>
        <v>0.99670510708401971</v>
      </c>
      <c r="LU89" s="162"/>
      <c r="MC89" s="162"/>
      <c r="ML89" s="162"/>
      <c r="MM89" s="156"/>
    </row>
    <row r="90" spans="1:373">
      <c r="MM90" s="156"/>
    </row>
    <row r="91" spans="1:373">
      <c r="LH91" s="156" t="s">
        <v>289</v>
      </c>
      <c r="LI91" s="156">
        <v>10</v>
      </c>
      <c r="LJ91" s="156">
        <v>0</v>
      </c>
      <c r="LK91" s="156">
        <v>0</v>
      </c>
      <c r="LL91" s="156">
        <v>10</v>
      </c>
      <c r="LM91" s="156">
        <v>0</v>
      </c>
      <c r="LP91" s="156" t="s">
        <v>289</v>
      </c>
      <c r="LQ91" s="156">
        <v>121</v>
      </c>
      <c r="LR91" s="156">
        <v>98</v>
      </c>
      <c r="LS91" s="156">
        <v>13</v>
      </c>
      <c r="LT91" s="156">
        <v>10</v>
      </c>
      <c r="LU91" s="162">
        <v>0.81</v>
      </c>
      <c r="LX91" s="156" t="s">
        <v>289</v>
      </c>
      <c r="LY91" s="156">
        <v>111</v>
      </c>
      <c r="LZ91" s="156">
        <v>98</v>
      </c>
      <c r="MA91" s="156">
        <v>13</v>
      </c>
      <c r="MB91" s="156">
        <v>0</v>
      </c>
      <c r="MC91" s="162">
        <v>0.88</v>
      </c>
      <c r="ML91" s="162"/>
      <c r="MM91" s="156"/>
    </row>
    <row r="92" spans="1:373">
      <c r="MF92" s="156"/>
      <c r="MM92" s="156"/>
    </row>
    <row r="93" spans="1:373">
      <c r="MF93" s="156"/>
      <c r="MM93" s="156"/>
    </row>
    <row r="94" spans="1:373">
      <c r="HH94" s="161" t="s">
        <v>71</v>
      </c>
      <c r="HI94" s="157">
        <v>192</v>
      </c>
      <c r="HJ94" s="157">
        <v>183</v>
      </c>
      <c r="HK94" s="157">
        <v>7</v>
      </c>
      <c r="HL94" s="157">
        <v>2</v>
      </c>
      <c r="HP94" s="157" t="s">
        <v>40</v>
      </c>
      <c r="HQ94" s="157">
        <v>211</v>
      </c>
      <c r="HR94" s="157">
        <v>46</v>
      </c>
      <c r="HS94" s="157">
        <v>0</v>
      </c>
      <c r="HT94" s="157">
        <v>165</v>
      </c>
      <c r="HX94" s="157" t="s">
        <v>72</v>
      </c>
      <c r="HY94" s="157">
        <v>85</v>
      </c>
      <c r="HZ94" s="157">
        <v>53</v>
      </c>
      <c r="IA94" s="157">
        <v>2</v>
      </c>
      <c r="IB94" s="157">
        <v>30</v>
      </c>
      <c r="IF94" s="157" t="s">
        <v>69</v>
      </c>
      <c r="IG94" s="157">
        <v>176</v>
      </c>
      <c r="IH94" s="157">
        <v>163</v>
      </c>
      <c r="II94" s="157">
        <v>3</v>
      </c>
      <c r="IJ94" s="157">
        <v>10</v>
      </c>
      <c r="IN94" s="157" t="s">
        <v>42</v>
      </c>
      <c r="IO94" s="157">
        <v>392</v>
      </c>
      <c r="IP94" s="157">
        <v>0</v>
      </c>
      <c r="IQ94" s="157">
        <v>0</v>
      </c>
      <c r="IR94" s="157">
        <v>392</v>
      </c>
      <c r="IV94" s="157" t="s">
        <v>65</v>
      </c>
      <c r="IW94" s="157">
        <v>381</v>
      </c>
      <c r="IX94" s="157">
        <v>203</v>
      </c>
      <c r="IY94" s="157">
        <v>25</v>
      </c>
      <c r="IZ94" s="157">
        <v>153</v>
      </c>
      <c r="JD94" s="157" t="s">
        <v>69</v>
      </c>
      <c r="JE94" s="157">
        <v>176</v>
      </c>
      <c r="JF94" s="157">
        <v>164</v>
      </c>
      <c r="JG94" s="157">
        <v>2</v>
      </c>
      <c r="JH94" s="157">
        <v>10</v>
      </c>
      <c r="JL94" s="161" t="s">
        <v>36</v>
      </c>
      <c r="JM94" s="156">
        <v>25</v>
      </c>
      <c r="JN94" s="156">
        <v>0</v>
      </c>
      <c r="JO94" s="157">
        <v>0</v>
      </c>
      <c r="JP94" s="156">
        <v>25</v>
      </c>
      <c r="JT94" s="157" t="s">
        <v>42</v>
      </c>
      <c r="JU94" s="159">
        <v>392</v>
      </c>
      <c r="JV94" s="159">
        <v>0</v>
      </c>
      <c r="JW94" s="159">
        <v>0</v>
      </c>
      <c r="JX94" s="159">
        <v>392</v>
      </c>
      <c r="KB94" s="157" t="s">
        <v>40</v>
      </c>
      <c r="KC94" s="157">
        <v>211</v>
      </c>
      <c r="KD94" s="157">
        <v>137</v>
      </c>
      <c r="KE94" s="157">
        <v>0</v>
      </c>
      <c r="KF94" s="157">
        <v>74</v>
      </c>
      <c r="KJ94" s="157" t="s">
        <v>40</v>
      </c>
      <c r="KK94" s="157">
        <v>211</v>
      </c>
      <c r="KL94" s="157">
        <v>104</v>
      </c>
      <c r="KM94" s="157">
        <v>0</v>
      </c>
      <c r="KN94" s="157">
        <v>107</v>
      </c>
      <c r="KR94" s="157" t="s">
        <v>40</v>
      </c>
      <c r="KS94" s="157">
        <v>211</v>
      </c>
      <c r="KT94" s="157">
        <v>104</v>
      </c>
      <c r="KU94" s="157">
        <v>0</v>
      </c>
      <c r="KV94" s="157">
        <v>107</v>
      </c>
      <c r="KZ94" s="157" t="s">
        <v>40</v>
      </c>
      <c r="LA94" s="157">
        <v>211</v>
      </c>
      <c r="LB94" s="157">
        <v>104</v>
      </c>
      <c r="LC94" s="157">
        <v>0</v>
      </c>
      <c r="LD94" s="157">
        <v>107</v>
      </c>
      <c r="LH94" s="157" t="s">
        <v>40</v>
      </c>
      <c r="LI94" s="157">
        <v>211</v>
      </c>
      <c r="LJ94" s="157">
        <v>104</v>
      </c>
      <c r="LK94" s="157">
        <v>0</v>
      </c>
      <c r="LL94" s="157">
        <v>107</v>
      </c>
      <c r="LP94" s="157" t="s">
        <v>40</v>
      </c>
      <c r="LQ94" s="157">
        <v>211</v>
      </c>
      <c r="LR94" s="157">
        <v>104</v>
      </c>
      <c r="LS94" s="157">
        <v>0</v>
      </c>
      <c r="LT94" s="157">
        <v>107</v>
      </c>
      <c r="LX94" s="157" t="s">
        <v>40</v>
      </c>
      <c r="LY94" s="157">
        <v>211</v>
      </c>
      <c r="LZ94" s="157">
        <v>104</v>
      </c>
      <c r="MA94" s="157">
        <v>0</v>
      </c>
      <c r="MB94" s="157">
        <v>107</v>
      </c>
      <c r="MG94" s="157"/>
      <c r="MH94" s="157"/>
      <c r="MI94" s="157"/>
      <c r="MJ94" s="157"/>
      <c r="MK94" s="157"/>
      <c r="MN94" s="157" t="s">
        <v>42</v>
      </c>
      <c r="MO94" s="157">
        <v>392</v>
      </c>
      <c r="MP94" s="157">
        <v>0</v>
      </c>
      <c r="MQ94" s="157">
        <v>0</v>
      </c>
      <c r="MR94" s="157">
        <v>392</v>
      </c>
      <c r="MV94" s="157" t="s">
        <v>40</v>
      </c>
      <c r="MW94" s="157">
        <v>211</v>
      </c>
      <c r="MX94" s="157">
        <v>104</v>
      </c>
      <c r="MY94" s="157">
        <v>0</v>
      </c>
      <c r="MZ94" s="157">
        <v>107</v>
      </c>
      <c r="ND94" s="157"/>
      <c r="NE94" s="157"/>
      <c r="NF94" s="157"/>
      <c r="NG94" s="157"/>
      <c r="NH94" s="157"/>
    </row>
    <row r="95" spans="1:373">
      <c r="HH95" s="157" t="s">
        <v>72</v>
      </c>
      <c r="HI95" s="157">
        <v>85</v>
      </c>
      <c r="HJ95" s="157">
        <v>53</v>
      </c>
      <c r="HK95" s="157">
        <v>2</v>
      </c>
      <c r="HL95" s="157">
        <v>30</v>
      </c>
      <c r="HP95" s="161" t="s">
        <v>71</v>
      </c>
      <c r="HQ95" s="157">
        <v>192</v>
      </c>
      <c r="HR95" s="157">
        <v>183</v>
      </c>
      <c r="HS95" s="157">
        <v>7</v>
      </c>
      <c r="HT95" s="157">
        <v>2</v>
      </c>
      <c r="HX95" s="157" t="s">
        <v>270</v>
      </c>
      <c r="HY95" s="157">
        <v>144</v>
      </c>
      <c r="HZ95" s="157">
        <v>130</v>
      </c>
      <c r="IA95" s="157">
        <v>8</v>
      </c>
      <c r="IB95" s="157">
        <v>6</v>
      </c>
      <c r="IF95" s="161" t="s">
        <v>71</v>
      </c>
      <c r="IG95" s="157">
        <v>192</v>
      </c>
      <c r="IH95" s="157">
        <v>183</v>
      </c>
      <c r="II95" s="157">
        <v>7</v>
      </c>
      <c r="IJ95" s="157">
        <v>2</v>
      </c>
      <c r="IN95" s="157" t="s">
        <v>69</v>
      </c>
      <c r="IO95" s="157">
        <v>176</v>
      </c>
      <c r="IP95" s="157">
        <v>164</v>
      </c>
      <c r="IQ95" s="157">
        <v>2</v>
      </c>
      <c r="IR95" s="157">
        <v>10</v>
      </c>
      <c r="IV95" s="157" t="s">
        <v>69</v>
      </c>
      <c r="IW95" s="157">
        <v>176</v>
      </c>
      <c r="IX95" s="157">
        <v>164</v>
      </c>
      <c r="IY95" s="157">
        <v>3</v>
      </c>
      <c r="IZ95" s="157">
        <v>9</v>
      </c>
      <c r="JD95" s="157" t="s">
        <v>72</v>
      </c>
      <c r="JE95" s="157">
        <v>85</v>
      </c>
      <c r="JF95" s="157">
        <v>53</v>
      </c>
      <c r="JG95" s="157">
        <v>2</v>
      </c>
      <c r="JH95" s="157">
        <v>30</v>
      </c>
      <c r="JL95" s="157" t="s">
        <v>42</v>
      </c>
      <c r="JM95" s="157">
        <v>392</v>
      </c>
      <c r="JN95" s="157">
        <v>0</v>
      </c>
      <c r="JO95" s="157">
        <v>0</v>
      </c>
      <c r="JP95" s="157">
        <v>392</v>
      </c>
      <c r="JT95" s="157" t="s">
        <v>65</v>
      </c>
      <c r="JU95" s="157">
        <v>381</v>
      </c>
      <c r="JV95" s="157">
        <v>203</v>
      </c>
      <c r="JW95" s="157">
        <v>25</v>
      </c>
      <c r="JX95" s="157">
        <v>153</v>
      </c>
      <c r="KB95" s="157" t="s">
        <v>42</v>
      </c>
      <c r="KC95" s="157">
        <v>392</v>
      </c>
      <c r="KD95" s="157">
        <v>0</v>
      </c>
      <c r="KE95" s="157">
        <v>0</v>
      </c>
      <c r="KF95" s="157">
        <v>392</v>
      </c>
      <c r="KJ95" s="157" t="s">
        <v>42</v>
      </c>
      <c r="KK95" s="159">
        <v>392</v>
      </c>
      <c r="KL95" s="159">
        <v>0</v>
      </c>
      <c r="KM95" s="159">
        <v>0</v>
      </c>
      <c r="KN95" s="159">
        <v>392</v>
      </c>
      <c r="KR95" s="157" t="s">
        <v>42</v>
      </c>
      <c r="KS95" s="157">
        <v>392</v>
      </c>
      <c r="KT95" s="157">
        <v>0</v>
      </c>
      <c r="KU95" s="157">
        <v>0</v>
      </c>
      <c r="KV95" s="157">
        <v>392</v>
      </c>
      <c r="KZ95" s="157" t="s">
        <v>42</v>
      </c>
      <c r="LA95" s="157">
        <v>392</v>
      </c>
      <c r="LB95" s="157">
        <v>0</v>
      </c>
      <c r="LC95" s="157">
        <v>0</v>
      </c>
      <c r="LD95" s="157">
        <v>392</v>
      </c>
      <c r="LH95" s="157" t="s">
        <v>65</v>
      </c>
      <c r="LI95" s="157">
        <v>381</v>
      </c>
      <c r="LJ95" s="157">
        <v>203</v>
      </c>
      <c r="LK95" s="157">
        <v>25</v>
      </c>
      <c r="LL95" s="157">
        <v>153</v>
      </c>
      <c r="LP95" s="157" t="s">
        <v>42</v>
      </c>
      <c r="LQ95" s="157">
        <v>392</v>
      </c>
      <c r="LR95" s="157">
        <v>0</v>
      </c>
      <c r="LS95" s="157">
        <v>0</v>
      </c>
      <c r="LT95" s="157">
        <v>392</v>
      </c>
      <c r="LX95" s="157" t="s">
        <v>42</v>
      </c>
      <c r="LY95" s="157">
        <v>392</v>
      </c>
      <c r="LZ95" s="157">
        <v>0</v>
      </c>
      <c r="MA95" s="157">
        <v>0</v>
      </c>
      <c r="MB95" s="157">
        <v>392</v>
      </c>
      <c r="MG95" s="157"/>
      <c r="MH95" s="157"/>
      <c r="MI95" s="157"/>
      <c r="MJ95" s="157"/>
      <c r="MK95" s="157"/>
      <c r="MN95" s="157" t="s">
        <v>65</v>
      </c>
      <c r="MO95" s="157">
        <v>381</v>
      </c>
      <c r="MP95" s="157">
        <v>44</v>
      </c>
      <c r="MQ95" s="157">
        <v>9</v>
      </c>
      <c r="MR95" s="157">
        <v>328</v>
      </c>
      <c r="MV95" s="157" t="s">
        <v>42</v>
      </c>
      <c r="MW95" s="157">
        <v>392</v>
      </c>
      <c r="MX95" s="157">
        <v>0</v>
      </c>
      <c r="MY95" s="157">
        <v>0</v>
      </c>
      <c r="MZ95" s="157">
        <v>392</v>
      </c>
      <c r="ND95" s="157"/>
      <c r="NE95" s="157"/>
      <c r="NF95" s="157"/>
      <c r="NG95" s="157"/>
      <c r="NH95" s="157"/>
    </row>
    <row r="96" spans="1:373">
      <c r="HH96" s="157" t="s">
        <v>270</v>
      </c>
      <c r="HI96" s="157">
        <v>144</v>
      </c>
      <c r="HJ96" s="157">
        <v>132</v>
      </c>
      <c r="HK96" s="157">
        <v>8</v>
      </c>
      <c r="HL96" s="157">
        <v>4</v>
      </c>
      <c r="HP96" s="157" t="s">
        <v>84</v>
      </c>
      <c r="HQ96" s="157">
        <v>134</v>
      </c>
      <c r="HR96" s="157">
        <v>108</v>
      </c>
      <c r="HS96" s="157">
        <v>15</v>
      </c>
      <c r="HT96" s="157">
        <v>11</v>
      </c>
      <c r="HX96" s="157" t="s">
        <v>265</v>
      </c>
      <c r="HY96" s="157">
        <v>68</v>
      </c>
      <c r="HZ96" s="157">
        <v>67</v>
      </c>
      <c r="IA96" s="157">
        <v>1</v>
      </c>
      <c r="IB96" s="157">
        <v>0</v>
      </c>
      <c r="IF96" s="157" t="s">
        <v>270</v>
      </c>
      <c r="IG96" s="157">
        <v>144</v>
      </c>
      <c r="IH96" s="157">
        <v>132</v>
      </c>
      <c r="II96" s="157">
        <v>8</v>
      </c>
      <c r="IJ96" s="157">
        <v>4</v>
      </c>
      <c r="IN96" s="161" t="s">
        <v>71</v>
      </c>
      <c r="IO96" s="157">
        <v>192</v>
      </c>
      <c r="IP96" s="157">
        <v>183</v>
      </c>
      <c r="IQ96" s="157">
        <v>7</v>
      </c>
      <c r="IR96" s="157">
        <v>2</v>
      </c>
      <c r="IV96" s="157" t="s">
        <v>270</v>
      </c>
      <c r="IW96" s="157">
        <v>144</v>
      </c>
      <c r="IX96" s="157">
        <v>132</v>
      </c>
      <c r="IY96" s="157">
        <v>8</v>
      </c>
      <c r="IZ96" s="157">
        <v>4</v>
      </c>
      <c r="JD96" s="157" t="s">
        <v>270</v>
      </c>
      <c r="JE96" s="157">
        <v>144</v>
      </c>
      <c r="JF96" s="157">
        <v>132</v>
      </c>
      <c r="JG96" s="157">
        <v>8</v>
      </c>
      <c r="JH96" s="157">
        <v>4</v>
      </c>
      <c r="JL96" s="157" t="s">
        <v>65</v>
      </c>
      <c r="JM96" s="157">
        <v>381</v>
      </c>
      <c r="JN96" s="157">
        <v>203</v>
      </c>
      <c r="JO96" s="157">
        <v>25</v>
      </c>
      <c r="JP96" s="157">
        <v>153</v>
      </c>
      <c r="JT96" s="157" t="s">
        <v>72</v>
      </c>
      <c r="JU96" s="157">
        <v>85</v>
      </c>
      <c r="JV96" s="157">
        <v>53</v>
      </c>
      <c r="JW96" s="157">
        <v>2</v>
      </c>
      <c r="JX96" s="157">
        <v>30</v>
      </c>
      <c r="KB96" s="157" t="s">
        <v>65</v>
      </c>
      <c r="KC96" s="157">
        <v>381</v>
      </c>
      <c r="KD96" s="157">
        <v>203</v>
      </c>
      <c r="KE96" s="157">
        <v>25</v>
      </c>
      <c r="KF96" s="157">
        <v>153</v>
      </c>
      <c r="KJ96" s="161" t="s">
        <v>71</v>
      </c>
      <c r="KK96" s="157">
        <v>192</v>
      </c>
      <c r="KL96" s="157">
        <v>183</v>
      </c>
      <c r="KM96" s="157">
        <v>7</v>
      </c>
      <c r="KN96" s="157">
        <v>2</v>
      </c>
      <c r="KR96" s="161" t="s">
        <v>71</v>
      </c>
      <c r="KS96" s="157">
        <v>192</v>
      </c>
      <c r="KT96" s="157">
        <v>184</v>
      </c>
      <c r="KU96" s="157">
        <v>7</v>
      </c>
      <c r="KV96" s="157">
        <v>1</v>
      </c>
      <c r="KZ96" s="157" t="s">
        <v>65</v>
      </c>
      <c r="LA96" s="157">
        <v>381</v>
      </c>
      <c r="LB96" s="157">
        <v>203</v>
      </c>
      <c r="LC96" s="157">
        <v>25</v>
      </c>
      <c r="LD96" s="157">
        <v>153</v>
      </c>
      <c r="LH96" s="157" t="s">
        <v>70</v>
      </c>
      <c r="LI96" s="157">
        <v>270</v>
      </c>
      <c r="LJ96" s="157">
        <v>223</v>
      </c>
      <c r="LK96" s="157">
        <v>7</v>
      </c>
      <c r="LL96" s="157">
        <v>40</v>
      </c>
      <c r="LP96" s="157" t="s">
        <v>65</v>
      </c>
      <c r="LQ96" s="157">
        <v>381</v>
      </c>
      <c r="LR96" s="157">
        <v>203</v>
      </c>
      <c r="LS96" s="157">
        <v>25</v>
      </c>
      <c r="LT96" s="157">
        <v>153</v>
      </c>
      <c r="LX96" s="157" t="s">
        <v>65</v>
      </c>
      <c r="LY96" s="157">
        <v>381</v>
      </c>
      <c r="LZ96" s="157">
        <v>203</v>
      </c>
      <c r="MA96" s="157">
        <v>25</v>
      </c>
      <c r="MB96" s="157">
        <v>153</v>
      </c>
      <c r="MG96" s="157"/>
      <c r="MH96" s="157"/>
      <c r="MI96" s="157"/>
      <c r="MJ96" s="157"/>
      <c r="MK96" s="157"/>
      <c r="MN96" s="157" t="s">
        <v>69</v>
      </c>
      <c r="MO96" s="157">
        <v>176</v>
      </c>
      <c r="MP96" s="157">
        <v>165</v>
      </c>
      <c r="MQ96" s="157">
        <v>2</v>
      </c>
      <c r="MR96" s="157">
        <v>9</v>
      </c>
      <c r="MV96" s="157" t="s">
        <v>69</v>
      </c>
      <c r="MW96" s="157">
        <v>176</v>
      </c>
      <c r="MX96" s="157">
        <v>164</v>
      </c>
      <c r="MY96" s="157">
        <v>3</v>
      </c>
      <c r="MZ96" s="157">
        <v>9</v>
      </c>
      <c r="ND96" s="157"/>
      <c r="NE96" s="157"/>
      <c r="NF96" s="157"/>
      <c r="NG96" s="157"/>
      <c r="NH96" s="157"/>
    </row>
    <row r="97" spans="216:372">
      <c r="HH97" s="157" t="s">
        <v>82</v>
      </c>
      <c r="HI97" s="157">
        <v>71</v>
      </c>
      <c r="HJ97" s="157">
        <v>45</v>
      </c>
      <c r="HK97" s="157">
        <v>8</v>
      </c>
      <c r="HL97" s="157">
        <v>18</v>
      </c>
      <c r="HX97" s="157" t="s">
        <v>82</v>
      </c>
      <c r="HY97" s="157">
        <v>71</v>
      </c>
      <c r="HZ97" s="157">
        <v>45</v>
      </c>
      <c r="IA97" s="157">
        <v>8</v>
      </c>
      <c r="IB97" s="157">
        <v>18</v>
      </c>
      <c r="IF97" s="157" t="s">
        <v>84</v>
      </c>
      <c r="IG97" s="157">
        <v>134</v>
      </c>
      <c r="IH97" s="157">
        <v>109</v>
      </c>
      <c r="II97" s="157">
        <v>15</v>
      </c>
      <c r="IJ97" s="157">
        <v>10</v>
      </c>
      <c r="IN97" s="157" t="s">
        <v>84</v>
      </c>
      <c r="IO97" s="157">
        <v>134</v>
      </c>
      <c r="IP97" s="157">
        <v>110</v>
      </c>
      <c r="IQ97" s="157">
        <v>15</v>
      </c>
      <c r="IR97" s="157">
        <v>9</v>
      </c>
      <c r="IV97" s="157" t="s">
        <v>82</v>
      </c>
      <c r="IW97" s="157">
        <v>71</v>
      </c>
      <c r="IX97" s="157">
        <v>45</v>
      </c>
      <c r="IY97" s="157">
        <v>8</v>
      </c>
      <c r="IZ97" s="157">
        <v>18</v>
      </c>
      <c r="JD97" s="157" t="s">
        <v>82</v>
      </c>
      <c r="JE97" s="157">
        <v>71</v>
      </c>
      <c r="JF97" s="157">
        <v>45</v>
      </c>
      <c r="JG97" s="157">
        <v>8</v>
      </c>
      <c r="JH97" s="157">
        <v>18</v>
      </c>
      <c r="JL97" s="157" t="s">
        <v>69</v>
      </c>
      <c r="JM97" s="157">
        <v>176</v>
      </c>
      <c r="JN97" s="157">
        <v>164</v>
      </c>
      <c r="JO97" s="157">
        <v>2</v>
      </c>
      <c r="JP97" s="157">
        <v>10</v>
      </c>
      <c r="JT97" s="157" t="s">
        <v>73</v>
      </c>
      <c r="JU97" s="157">
        <v>291</v>
      </c>
      <c r="JV97" s="157">
        <v>252</v>
      </c>
      <c r="JW97" s="157">
        <v>27</v>
      </c>
      <c r="JX97" s="157">
        <v>12</v>
      </c>
      <c r="KB97" s="157" t="s">
        <v>67</v>
      </c>
      <c r="KC97" s="157">
        <v>148</v>
      </c>
      <c r="KD97" s="157">
        <v>129</v>
      </c>
      <c r="KE97" s="157">
        <v>4</v>
      </c>
      <c r="KF97" s="157">
        <v>15</v>
      </c>
      <c r="KJ97" s="157" t="s">
        <v>72</v>
      </c>
      <c r="KK97" s="157">
        <v>85</v>
      </c>
      <c r="KL97" s="157">
        <v>53</v>
      </c>
      <c r="KM97" s="157">
        <v>3</v>
      </c>
      <c r="KN97" s="157">
        <v>29</v>
      </c>
      <c r="KR97" s="157" t="s">
        <v>72</v>
      </c>
      <c r="KS97" s="157">
        <v>85</v>
      </c>
      <c r="KT97" s="157">
        <v>53</v>
      </c>
      <c r="KU97" s="157">
        <v>2</v>
      </c>
      <c r="KV97" s="157">
        <v>30</v>
      </c>
      <c r="KZ97" s="157" t="s">
        <v>69</v>
      </c>
      <c r="LA97" s="157">
        <v>176</v>
      </c>
      <c r="LB97" s="157">
        <v>164</v>
      </c>
      <c r="LC97" s="157">
        <v>3</v>
      </c>
      <c r="LD97" s="157">
        <v>9</v>
      </c>
      <c r="LH97" s="161" t="s">
        <v>71</v>
      </c>
      <c r="LI97" s="157">
        <v>194</v>
      </c>
      <c r="LJ97" s="157">
        <v>185</v>
      </c>
      <c r="LK97" s="157">
        <v>7</v>
      </c>
      <c r="LL97" s="157">
        <v>2</v>
      </c>
      <c r="LP97" s="157" t="s">
        <v>69</v>
      </c>
      <c r="LQ97" s="157">
        <v>176</v>
      </c>
      <c r="LR97" s="157">
        <v>164</v>
      </c>
      <c r="LS97" s="157">
        <v>3</v>
      </c>
      <c r="LT97" s="157">
        <v>9</v>
      </c>
      <c r="LX97" s="157" t="s">
        <v>69</v>
      </c>
      <c r="LY97" s="157">
        <v>176</v>
      </c>
      <c r="LZ97" s="157">
        <v>165</v>
      </c>
      <c r="MA97" s="157">
        <v>2</v>
      </c>
      <c r="MB97" s="157">
        <v>9</v>
      </c>
      <c r="MG97" s="157"/>
      <c r="MH97" s="157"/>
      <c r="MI97" s="157"/>
      <c r="MJ97" s="157"/>
      <c r="MK97" s="157"/>
      <c r="MN97" s="157" t="s">
        <v>70</v>
      </c>
      <c r="MO97" s="157">
        <v>270</v>
      </c>
      <c r="MP97" s="157">
        <v>223</v>
      </c>
      <c r="MQ97" s="157">
        <v>7</v>
      </c>
      <c r="MR97" s="157">
        <v>40</v>
      </c>
      <c r="MV97" s="157" t="s">
        <v>70</v>
      </c>
      <c r="MW97" s="157">
        <v>270</v>
      </c>
      <c r="MX97" s="157">
        <v>223</v>
      </c>
      <c r="MY97" s="157">
        <v>7</v>
      </c>
      <c r="MZ97" s="157">
        <v>40</v>
      </c>
      <c r="ND97" s="157"/>
      <c r="NE97" s="157"/>
      <c r="NF97" s="157"/>
      <c r="NG97" s="157"/>
      <c r="NH97" s="157"/>
    </row>
    <row r="98" spans="216:372">
      <c r="HH98" s="157" t="s">
        <v>84</v>
      </c>
      <c r="HI98" s="157">
        <v>134</v>
      </c>
      <c r="HJ98" s="157">
        <v>108</v>
      </c>
      <c r="HK98" s="157">
        <v>15</v>
      </c>
      <c r="HL98" s="157">
        <v>11</v>
      </c>
      <c r="HX98" s="157" t="s">
        <v>84</v>
      </c>
      <c r="HY98" s="157">
        <v>134</v>
      </c>
      <c r="HZ98" s="157">
        <v>109</v>
      </c>
      <c r="IA98" s="157">
        <v>15</v>
      </c>
      <c r="IB98" s="157">
        <v>10</v>
      </c>
      <c r="IV98" s="157" t="s">
        <v>84</v>
      </c>
      <c r="IW98" s="157">
        <v>134</v>
      </c>
      <c r="IX98" s="157">
        <v>109</v>
      </c>
      <c r="IY98" s="157">
        <v>15</v>
      </c>
      <c r="IZ98" s="157">
        <v>10</v>
      </c>
      <c r="JD98" s="157" t="s">
        <v>84</v>
      </c>
      <c r="JE98" s="157">
        <v>134</v>
      </c>
      <c r="JF98" s="157">
        <v>110</v>
      </c>
      <c r="JG98" s="157">
        <v>13</v>
      </c>
      <c r="JH98" s="157">
        <v>11</v>
      </c>
      <c r="JL98" s="157" t="s">
        <v>84</v>
      </c>
      <c r="JM98" s="156">
        <v>134</v>
      </c>
      <c r="JN98" s="156">
        <v>110</v>
      </c>
      <c r="JO98" s="156">
        <v>13</v>
      </c>
      <c r="JP98" s="156">
        <v>11</v>
      </c>
      <c r="JT98" s="157" t="s">
        <v>84</v>
      </c>
      <c r="JU98" s="156">
        <v>134</v>
      </c>
      <c r="JV98" s="156">
        <v>110</v>
      </c>
      <c r="JW98" s="156">
        <v>13</v>
      </c>
      <c r="JX98" s="156">
        <v>11</v>
      </c>
      <c r="KB98" s="157" t="s">
        <v>82</v>
      </c>
      <c r="KC98" s="157">
        <v>71</v>
      </c>
      <c r="KD98" s="157">
        <v>45</v>
      </c>
      <c r="KE98" s="157">
        <v>8</v>
      </c>
      <c r="KF98" s="157">
        <v>18</v>
      </c>
      <c r="KJ98" s="157" t="s">
        <v>270</v>
      </c>
      <c r="KK98" s="157">
        <v>144</v>
      </c>
      <c r="KL98" s="157">
        <v>132</v>
      </c>
      <c r="KM98" s="157">
        <v>7</v>
      </c>
      <c r="KN98" s="157">
        <v>5</v>
      </c>
      <c r="KR98" s="157" t="s">
        <v>270</v>
      </c>
      <c r="KS98" s="157">
        <v>144</v>
      </c>
      <c r="KT98" s="157">
        <v>132</v>
      </c>
      <c r="KU98" s="157">
        <v>7</v>
      </c>
      <c r="KV98" s="157">
        <v>5</v>
      </c>
      <c r="KZ98" s="161" t="s">
        <v>71</v>
      </c>
      <c r="LA98" s="157">
        <v>192</v>
      </c>
      <c r="LB98" s="157">
        <v>183</v>
      </c>
      <c r="LC98" s="157">
        <v>7</v>
      </c>
      <c r="LD98" s="157">
        <v>2</v>
      </c>
      <c r="LH98" s="157" t="s">
        <v>72</v>
      </c>
      <c r="LI98" s="157">
        <v>85</v>
      </c>
      <c r="LJ98" s="157">
        <v>53</v>
      </c>
      <c r="LK98" s="157">
        <v>2</v>
      </c>
      <c r="LL98" s="157">
        <v>30</v>
      </c>
      <c r="LP98" s="157" t="s">
        <v>70</v>
      </c>
      <c r="LQ98" s="157">
        <v>270</v>
      </c>
      <c r="LR98" s="157">
        <v>223</v>
      </c>
      <c r="LS98" s="157">
        <v>7</v>
      </c>
      <c r="LT98" s="157">
        <v>40</v>
      </c>
      <c r="LX98" s="157" t="s">
        <v>70</v>
      </c>
      <c r="LY98" s="157">
        <v>270</v>
      </c>
      <c r="LZ98" s="157">
        <v>223</v>
      </c>
      <c r="MA98" s="157">
        <v>7</v>
      </c>
      <c r="MB98" s="157">
        <v>40</v>
      </c>
      <c r="MG98" s="157"/>
      <c r="MH98" s="157"/>
      <c r="MI98" s="157"/>
      <c r="MJ98" s="157"/>
      <c r="MK98" s="157"/>
      <c r="MN98" s="161" t="s">
        <v>71</v>
      </c>
      <c r="MO98" s="157">
        <v>194</v>
      </c>
      <c r="MP98" s="157">
        <v>185</v>
      </c>
      <c r="MQ98" s="157">
        <v>7</v>
      </c>
      <c r="MR98" s="157">
        <v>2</v>
      </c>
      <c r="MV98" s="161" t="s">
        <v>71</v>
      </c>
      <c r="MW98" s="157">
        <v>194</v>
      </c>
      <c r="MX98" s="157">
        <v>185</v>
      </c>
      <c r="MY98" s="157">
        <v>7</v>
      </c>
      <c r="MZ98" s="157">
        <v>2</v>
      </c>
      <c r="ND98" s="161"/>
      <c r="NE98" s="157"/>
      <c r="NF98" s="157"/>
      <c r="NG98" s="157"/>
      <c r="NH98" s="157"/>
    </row>
    <row r="99" spans="216:372">
      <c r="KB99" s="157" t="s">
        <v>84</v>
      </c>
      <c r="KC99" s="156">
        <v>134</v>
      </c>
      <c r="KD99" s="156">
        <v>111</v>
      </c>
      <c r="KE99" s="156">
        <v>13</v>
      </c>
      <c r="KF99" s="156">
        <v>10</v>
      </c>
      <c r="KJ99" s="157" t="s">
        <v>84</v>
      </c>
      <c r="KK99" s="156">
        <v>134</v>
      </c>
      <c r="KL99" s="156">
        <v>110</v>
      </c>
      <c r="KM99" s="156">
        <v>12</v>
      </c>
      <c r="KN99" s="156">
        <v>12</v>
      </c>
      <c r="KR99" s="157" t="s">
        <v>84</v>
      </c>
      <c r="KS99" s="156">
        <v>134</v>
      </c>
      <c r="KT99" s="156">
        <v>110</v>
      </c>
      <c r="KU99" s="156">
        <v>13</v>
      </c>
      <c r="KV99" s="156">
        <v>11</v>
      </c>
      <c r="KZ99" s="157" t="s">
        <v>270</v>
      </c>
      <c r="LA99" s="157">
        <v>144</v>
      </c>
      <c r="LB99" s="157">
        <v>131</v>
      </c>
      <c r="LC99" s="157">
        <v>9</v>
      </c>
      <c r="LD99" s="157">
        <v>4</v>
      </c>
      <c r="LH99" s="157" t="s">
        <v>270</v>
      </c>
      <c r="LI99" s="157">
        <v>144</v>
      </c>
      <c r="LJ99" s="157">
        <v>131</v>
      </c>
      <c r="LK99" s="157">
        <v>8</v>
      </c>
      <c r="LL99" s="157">
        <v>5</v>
      </c>
      <c r="LP99" s="161" t="s">
        <v>71</v>
      </c>
      <c r="LQ99" s="157">
        <v>194</v>
      </c>
      <c r="LR99" s="157">
        <v>185</v>
      </c>
      <c r="LS99" s="157">
        <v>7</v>
      </c>
      <c r="LT99" s="157">
        <v>2</v>
      </c>
      <c r="LX99" s="161" t="s">
        <v>71</v>
      </c>
      <c r="LY99" s="157">
        <v>194</v>
      </c>
      <c r="LZ99" s="157">
        <v>185</v>
      </c>
      <c r="MA99" s="157">
        <v>7</v>
      </c>
      <c r="MB99" s="157">
        <v>2</v>
      </c>
      <c r="MG99" s="161"/>
      <c r="MH99" s="157"/>
      <c r="MI99" s="157"/>
      <c r="MJ99" s="157"/>
      <c r="MK99" s="157"/>
      <c r="MN99" s="157" t="s">
        <v>72</v>
      </c>
      <c r="MO99" s="157">
        <v>85</v>
      </c>
      <c r="MP99" s="157">
        <v>53</v>
      </c>
      <c r="MQ99" s="157">
        <v>2</v>
      </c>
      <c r="MR99" s="157">
        <v>30</v>
      </c>
      <c r="MV99" s="157" t="s">
        <v>270</v>
      </c>
      <c r="MW99" s="157">
        <v>144</v>
      </c>
      <c r="MX99" s="157">
        <v>130</v>
      </c>
      <c r="MY99" s="157">
        <v>7</v>
      </c>
      <c r="MZ99" s="157">
        <v>7</v>
      </c>
      <c r="ND99" s="157"/>
      <c r="NE99" s="157"/>
      <c r="NF99" s="157"/>
      <c r="NG99" s="157"/>
      <c r="NH99" s="157"/>
    </row>
    <row r="100" spans="216:372">
      <c r="KZ100" s="157" t="s">
        <v>84</v>
      </c>
      <c r="LA100" s="156">
        <v>134</v>
      </c>
      <c r="LB100" s="156">
        <v>110</v>
      </c>
      <c r="LC100" s="156">
        <v>13</v>
      </c>
      <c r="LD100" s="156">
        <v>11</v>
      </c>
      <c r="LH100" s="157" t="s">
        <v>86</v>
      </c>
      <c r="LI100" s="157">
        <v>1649</v>
      </c>
      <c r="LJ100" s="157">
        <v>1361</v>
      </c>
      <c r="LK100" s="157">
        <v>137</v>
      </c>
      <c r="LL100" s="157">
        <v>151</v>
      </c>
      <c r="LP100" s="157" t="s">
        <v>72</v>
      </c>
      <c r="LQ100" s="157">
        <v>85</v>
      </c>
      <c r="LR100" s="157">
        <v>53</v>
      </c>
      <c r="LS100" s="157">
        <v>2</v>
      </c>
      <c r="LT100" s="157">
        <v>30</v>
      </c>
      <c r="LX100" s="157" t="s">
        <v>72</v>
      </c>
      <c r="LY100" s="157">
        <v>85</v>
      </c>
      <c r="LZ100" s="157">
        <v>53</v>
      </c>
      <c r="MA100" s="157">
        <v>2</v>
      </c>
      <c r="MB100" s="157">
        <v>30</v>
      </c>
      <c r="MG100" s="157"/>
      <c r="MH100" s="157"/>
      <c r="MI100" s="157"/>
      <c r="MJ100" s="157"/>
      <c r="MK100" s="157"/>
      <c r="MN100" s="157" t="s">
        <v>270</v>
      </c>
      <c r="MO100" s="157">
        <v>144</v>
      </c>
      <c r="MP100" s="157">
        <v>131</v>
      </c>
      <c r="MQ100" s="157">
        <v>8</v>
      </c>
      <c r="MR100" s="157">
        <v>5</v>
      </c>
      <c r="MV100" s="157" t="s">
        <v>84</v>
      </c>
      <c r="MW100" s="156">
        <v>134</v>
      </c>
      <c r="MX100" s="156">
        <v>111</v>
      </c>
      <c r="MY100" s="156">
        <v>13</v>
      </c>
      <c r="MZ100" s="156">
        <v>10</v>
      </c>
      <c r="ND100" s="157"/>
    </row>
    <row r="101" spans="216:372">
      <c r="LH101" s="157" t="s">
        <v>84</v>
      </c>
      <c r="LI101" s="156">
        <v>134</v>
      </c>
      <c r="LJ101" s="156">
        <v>111</v>
      </c>
      <c r="LK101" s="156">
        <v>13</v>
      </c>
      <c r="LL101" s="156">
        <v>10</v>
      </c>
      <c r="LP101" s="157" t="s">
        <v>270</v>
      </c>
      <c r="LQ101" s="157">
        <v>144</v>
      </c>
      <c r="LR101" s="157">
        <v>132</v>
      </c>
      <c r="LS101" s="157">
        <v>8</v>
      </c>
      <c r="LT101" s="157">
        <v>4</v>
      </c>
      <c r="LX101" s="157" t="s">
        <v>270</v>
      </c>
      <c r="LY101" s="157">
        <v>144</v>
      </c>
      <c r="LZ101" s="157">
        <v>131</v>
      </c>
      <c r="MA101" s="157">
        <v>7</v>
      </c>
      <c r="MB101" s="157">
        <v>6</v>
      </c>
      <c r="MG101" s="157"/>
      <c r="MH101" s="157"/>
      <c r="MI101" s="157"/>
      <c r="MJ101" s="157"/>
      <c r="MK101" s="157"/>
      <c r="MN101" s="157" t="s">
        <v>82</v>
      </c>
      <c r="MO101" s="157">
        <v>71</v>
      </c>
      <c r="MP101" s="157">
        <v>45</v>
      </c>
      <c r="MQ101" s="157">
        <v>8</v>
      </c>
      <c r="MR101" s="157">
        <v>18</v>
      </c>
      <c r="MV101" s="157"/>
      <c r="MW101" s="157"/>
      <c r="MX101" s="157"/>
      <c r="MY101" s="157"/>
      <c r="MZ101" s="157"/>
      <c r="ND101" s="157"/>
      <c r="NE101" s="157"/>
      <c r="NF101" s="157"/>
      <c r="NG101" s="157"/>
      <c r="NH101" s="157"/>
    </row>
    <row r="102" spans="216:372">
      <c r="LP102" s="157" t="s">
        <v>82</v>
      </c>
      <c r="LQ102" s="157">
        <v>71</v>
      </c>
      <c r="LR102" s="157">
        <v>45</v>
      </c>
      <c r="LS102" s="157">
        <v>8</v>
      </c>
      <c r="LT102" s="157">
        <v>18</v>
      </c>
      <c r="LX102" s="157" t="s">
        <v>84</v>
      </c>
      <c r="LY102" s="156">
        <v>134</v>
      </c>
      <c r="LZ102" s="156">
        <v>110</v>
      </c>
      <c r="MA102" s="156">
        <v>13</v>
      </c>
      <c r="MB102" s="156">
        <v>11</v>
      </c>
      <c r="MG102" s="157"/>
      <c r="MN102" s="157" t="s">
        <v>84</v>
      </c>
      <c r="MO102" s="156">
        <v>134</v>
      </c>
      <c r="MP102" s="156">
        <v>111</v>
      </c>
      <c r="MQ102" s="156">
        <v>13</v>
      </c>
      <c r="MR102" s="156">
        <v>10</v>
      </c>
      <c r="MV102" s="157"/>
      <c r="ND102" s="157"/>
    </row>
    <row r="103" spans="216:372">
      <c r="LP103" s="157" t="s">
        <v>84</v>
      </c>
      <c r="LQ103" s="156">
        <v>134</v>
      </c>
      <c r="LR103" s="156">
        <v>110</v>
      </c>
      <c r="LS103" s="156">
        <v>13</v>
      </c>
      <c r="LT103" s="156">
        <v>11</v>
      </c>
      <c r="LX103" s="157"/>
      <c r="MG103" s="157"/>
    </row>
  </sheetData>
  <autoFilter ref="AL1:AL85"/>
  <mergeCells count="21">
    <mergeCell ref="CB1:CC1"/>
    <mergeCell ref="BT1:BU1"/>
    <mergeCell ref="BD1:BE1"/>
    <mergeCell ref="P1:Q1"/>
    <mergeCell ref="X1:Y1"/>
    <mergeCell ref="AF1:AG1"/>
    <mergeCell ref="AN1:AO1"/>
    <mergeCell ref="AV1:AW1"/>
    <mergeCell ref="DP1:DQ1"/>
    <mergeCell ref="CZ1:DA1"/>
    <mergeCell ref="DH1:DI1"/>
    <mergeCell ref="CJ1:CK1"/>
    <mergeCell ref="CR1:CS1"/>
    <mergeCell ref="FE1:FF1"/>
    <mergeCell ref="FL1:FM1"/>
    <mergeCell ref="DX79:EA79"/>
    <mergeCell ref="DX1:DY1"/>
    <mergeCell ref="EF1:EG1"/>
    <mergeCell ref="EN1:EO1"/>
    <mergeCell ref="EV1:EW1"/>
    <mergeCell ref="EX1:EY1"/>
  </mergeCells>
  <phoneticPr fontId="11" type="noConversion"/>
  <conditionalFormatting sqref="CK4">
    <cfRule type="cellIs" dxfId="224" priority="727" operator="equal">
      <formula>799</formula>
    </cfRule>
    <cfRule type="uniqueValues" priority="728"/>
  </conditionalFormatting>
  <conditionalFormatting sqref="CK9">
    <cfRule type="cellIs" dxfId="223" priority="725" operator="equal">
      <formula>799</formula>
    </cfRule>
    <cfRule type="uniqueValues" priority="726"/>
  </conditionalFormatting>
  <conditionalFormatting sqref="CK11">
    <cfRule type="cellIs" dxfId="222" priority="723" operator="equal">
      <formula>799</formula>
    </cfRule>
    <cfRule type="uniqueValues" priority="724"/>
  </conditionalFormatting>
  <conditionalFormatting sqref="CK12">
    <cfRule type="cellIs" dxfId="221" priority="721" operator="equal">
      <formula>799</formula>
    </cfRule>
    <cfRule type="uniqueValues" priority="722"/>
  </conditionalFormatting>
  <conditionalFormatting sqref="CK14">
    <cfRule type="cellIs" dxfId="220" priority="719" operator="equal">
      <formula>799</formula>
    </cfRule>
    <cfRule type="uniqueValues" priority="720"/>
  </conditionalFormatting>
  <conditionalFormatting sqref="CK17">
    <cfRule type="cellIs" dxfId="219" priority="717" operator="equal">
      <formula>799</formula>
    </cfRule>
    <cfRule type="uniqueValues" priority="718"/>
  </conditionalFormatting>
  <conditionalFormatting sqref="CK22">
    <cfRule type="cellIs" dxfId="218" priority="715" operator="equal">
      <formula>799</formula>
    </cfRule>
    <cfRule type="uniqueValues" priority="716"/>
  </conditionalFormatting>
  <conditionalFormatting sqref="CK31">
    <cfRule type="cellIs" dxfId="217" priority="713" operator="equal">
      <formula>799</formula>
    </cfRule>
    <cfRule type="uniqueValues" priority="714"/>
  </conditionalFormatting>
  <conditionalFormatting sqref="CK42">
    <cfRule type="cellIs" dxfId="216" priority="711" operator="equal">
      <formula>799</formula>
    </cfRule>
    <cfRule type="uniqueValues" priority="712"/>
  </conditionalFormatting>
  <conditionalFormatting sqref="CK43">
    <cfRule type="cellIs" dxfId="215" priority="709" operator="equal">
      <formula>799</formula>
    </cfRule>
    <cfRule type="uniqueValues" priority="710"/>
  </conditionalFormatting>
  <conditionalFormatting sqref="CS4">
    <cfRule type="cellIs" dxfId="214" priority="707" operator="equal">
      <formula>799</formula>
    </cfRule>
    <cfRule type="uniqueValues" priority="708"/>
  </conditionalFormatting>
  <conditionalFormatting sqref="CS9">
    <cfRule type="cellIs" dxfId="213" priority="705" operator="equal">
      <formula>799</formula>
    </cfRule>
    <cfRule type="uniqueValues" priority="706"/>
  </conditionalFormatting>
  <conditionalFormatting sqref="CS11">
    <cfRule type="cellIs" dxfId="212" priority="703" operator="equal">
      <formula>799</formula>
    </cfRule>
    <cfRule type="uniqueValues" priority="704"/>
  </conditionalFormatting>
  <conditionalFormatting sqref="CS12">
    <cfRule type="cellIs" dxfId="211" priority="701" operator="equal">
      <formula>799</formula>
    </cfRule>
    <cfRule type="uniqueValues" priority="702"/>
  </conditionalFormatting>
  <conditionalFormatting sqref="CS17">
    <cfRule type="cellIs" dxfId="210" priority="699" operator="equal">
      <formula>799</formula>
    </cfRule>
    <cfRule type="uniqueValues" priority="700"/>
  </conditionalFormatting>
  <conditionalFormatting sqref="CS31">
    <cfRule type="cellIs" dxfId="209" priority="697" operator="equal">
      <formula>799</formula>
    </cfRule>
    <cfRule type="uniqueValues" priority="698"/>
  </conditionalFormatting>
  <conditionalFormatting sqref="CS42">
    <cfRule type="cellIs" dxfId="208" priority="695" operator="equal">
      <formula>799</formula>
    </cfRule>
    <cfRule type="uniqueValues" priority="696"/>
  </conditionalFormatting>
  <conditionalFormatting sqref="CS22:CV22">
    <cfRule type="cellIs" dxfId="207" priority="693" operator="equal">
      <formula>799</formula>
    </cfRule>
    <cfRule type="uniqueValues" priority="694"/>
  </conditionalFormatting>
  <conditionalFormatting sqref="DA4">
    <cfRule type="cellIs" dxfId="206" priority="691" operator="equal">
      <formula>799</formula>
    </cfRule>
    <cfRule type="uniqueValues" priority="692"/>
  </conditionalFormatting>
  <conditionalFormatting sqref="DA9">
    <cfRule type="cellIs" dxfId="205" priority="689" operator="equal">
      <formula>799</formula>
    </cfRule>
    <cfRule type="uniqueValues" priority="690"/>
  </conditionalFormatting>
  <conditionalFormatting sqref="DA11">
    <cfRule type="cellIs" dxfId="204" priority="687" operator="equal">
      <formula>799</formula>
    </cfRule>
    <cfRule type="uniqueValues" priority="688"/>
  </conditionalFormatting>
  <conditionalFormatting sqref="DA12">
    <cfRule type="cellIs" dxfId="203" priority="685" operator="equal">
      <formula>799</formula>
    </cfRule>
    <cfRule type="uniqueValues" priority="686"/>
  </conditionalFormatting>
  <conditionalFormatting sqref="DA17">
    <cfRule type="cellIs" dxfId="202" priority="683" operator="equal">
      <formula>799</formula>
    </cfRule>
    <cfRule type="uniqueValues" priority="684"/>
  </conditionalFormatting>
  <conditionalFormatting sqref="DA22">
    <cfRule type="cellIs" dxfId="201" priority="681" operator="equal">
      <formula>799</formula>
    </cfRule>
    <cfRule type="uniqueValues" priority="682"/>
  </conditionalFormatting>
  <conditionalFormatting sqref="DA31">
    <cfRule type="cellIs" dxfId="200" priority="679" operator="equal">
      <formula>799</formula>
    </cfRule>
    <cfRule type="uniqueValues" priority="680"/>
  </conditionalFormatting>
  <conditionalFormatting sqref="DA42">
    <cfRule type="cellIs" dxfId="199" priority="677" operator="equal">
      <formula>799</formula>
    </cfRule>
    <cfRule type="uniqueValues" priority="678"/>
  </conditionalFormatting>
  <conditionalFormatting sqref="DI4">
    <cfRule type="cellIs" dxfId="198" priority="675" operator="equal">
      <formula>799</formula>
    </cfRule>
    <cfRule type="uniqueValues" priority="676"/>
  </conditionalFormatting>
  <conditionalFormatting sqref="DI9">
    <cfRule type="cellIs" dxfId="197" priority="673" operator="equal">
      <formula>799</formula>
    </cfRule>
    <cfRule type="uniqueValues" priority="674"/>
  </conditionalFormatting>
  <conditionalFormatting sqref="DI11">
    <cfRule type="cellIs" dxfId="196" priority="671" operator="equal">
      <formula>799</formula>
    </cfRule>
    <cfRule type="uniqueValues" priority="672"/>
  </conditionalFormatting>
  <conditionalFormatting sqref="DI12">
    <cfRule type="cellIs" dxfId="195" priority="669" operator="equal">
      <formula>799</formula>
    </cfRule>
    <cfRule type="uniqueValues" priority="670"/>
  </conditionalFormatting>
  <conditionalFormatting sqref="DI17">
    <cfRule type="cellIs" dxfId="194" priority="667" operator="equal">
      <formula>799</formula>
    </cfRule>
    <cfRule type="uniqueValues" priority="668"/>
  </conditionalFormatting>
  <conditionalFormatting sqref="DI31">
    <cfRule type="cellIs" dxfId="193" priority="665" operator="equal">
      <formula>799</formula>
    </cfRule>
    <cfRule type="uniqueValues" priority="666"/>
  </conditionalFormatting>
  <conditionalFormatting sqref="DI42">
    <cfRule type="cellIs" dxfId="192" priority="663" operator="equal">
      <formula>799</formula>
    </cfRule>
    <cfRule type="uniqueValues" priority="664"/>
  </conditionalFormatting>
  <conditionalFormatting sqref="DQ4">
    <cfRule type="cellIs" dxfId="191" priority="661" operator="equal">
      <formula>799</formula>
    </cfRule>
    <cfRule type="uniqueValues" priority="662"/>
  </conditionalFormatting>
  <conditionalFormatting sqref="DQ9">
    <cfRule type="cellIs" dxfId="190" priority="659" operator="equal">
      <formula>799</formula>
    </cfRule>
    <cfRule type="uniqueValues" priority="660"/>
  </conditionalFormatting>
  <conditionalFormatting sqref="DQ11">
    <cfRule type="cellIs" dxfId="189" priority="657" operator="equal">
      <formula>799</formula>
    </cfRule>
    <cfRule type="uniqueValues" priority="658"/>
  </conditionalFormatting>
  <conditionalFormatting sqref="DQ12">
    <cfRule type="cellIs" dxfId="188" priority="655" operator="equal">
      <formula>799</formula>
    </cfRule>
    <cfRule type="uniqueValues" priority="656"/>
  </conditionalFormatting>
  <conditionalFormatting sqref="DQ17">
    <cfRule type="cellIs" dxfId="187" priority="653" operator="equal">
      <formula>799</formula>
    </cfRule>
    <cfRule type="uniqueValues" priority="654"/>
  </conditionalFormatting>
  <conditionalFormatting sqref="DQ31">
    <cfRule type="cellIs" dxfId="186" priority="651" operator="equal">
      <formula>799</formula>
    </cfRule>
    <cfRule type="uniqueValues" priority="652"/>
  </conditionalFormatting>
  <conditionalFormatting sqref="DQ42">
    <cfRule type="cellIs" dxfId="185" priority="649" operator="equal">
      <formula>799</formula>
    </cfRule>
    <cfRule type="uniqueValues" priority="650"/>
  </conditionalFormatting>
  <conditionalFormatting sqref="DY4">
    <cfRule type="cellIs" dxfId="184" priority="647" operator="equal">
      <formula>799</formula>
    </cfRule>
    <cfRule type="uniqueValues" priority="648"/>
  </conditionalFormatting>
  <conditionalFormatting sqref="DY9">
    <cfRule type="cellIs" dxfId="183" priority="645" operator="equal">
      <formula>799</formula>
    </cfRule>
    <cfRule type="uniqueValues" priority="646"/>
  </conditionalFormatting>
  <conditionalFormatting sqref="DY11">
    <cfRule type="cellIs" dxfId="182" priority="643" operator="equal">
      <formula>799</formula>
    </cfRule>
    <cfRule type="uniqueValues" priority="644"/>
  </conditionalFormatting>
  <conditionalFormatting sqref="DY12">
    <cfRule type="cellIs" dxfId="181" priority="641" operator="equal">
      <formula>799</formula>
    </cfRule>
    <cfRule type="uniqueValues" priority="642"/>
  </conditionalFormatting>
  <conditionalFormatting sqref="DY17">
    <cfRule type="cellIs" dxfId="180" priority="639" operator="equal">
      <formula>799</formula>
    </cfRule>
    <cfRule type="uniqueValues" priority="640"/>
  </conditionalFormatting>
  <conditionalFormatting sqref="DY31">
    <cfRule type="cellIs" dxfId="179" priority="637" operator="equal">
      <formula>799</formula>
    </cfRule>
    <cfRule type="uniqueValues" priority="638"/>
  </conditionalFormatting>
  <conditionalFormatting sqref="DY42">
    <cfRule type="cellIs" dxfId="178" priority="635" operator="equal">
      <formula>799</formula>
    </cfRule>
    <cfRule type="uniqueValues" priority="636"/>
  </conditionalFormatting>
  <conditionalFormatting sqref="EO4">
    <cfRule type="cellIs" dxfId="177" priority="633" operator="equal">
      <formula>799</formula>
    </cfRule>
    <cfRule type="uniqueValues" priority="634"/>
  </conditionalFormatting>
  <conditionalFormatting sqref="EO9">
    <cfRule type="cellIs" dxfId="176" priority="631" operator="equal">
      <formula>799</formula>
    </cfRule>
    <cfRule type="uniqueValues" priority="632"/>
  </conditionalFormatting>
  <conditionalFormatting sqref="EO11">
    <cfRule type="cellIs" dxfId="175" priority="629" operator="equal">
      <formula>799</formula>
    </cfRule>
    <cfRule type="uniqueValues" priority="630"/>
  </conditionalFormatting>
  <conditionalFormatting sqref="EO12">
    <cfRule type="cellIs" dxfId="174" priority="627" operator="equal">
      <formula>799</formula>
    </cfRule>
    <cfRule type="uniqueValues" priority="628"/>
  </conditionalFormatting>
  <conditionalFormatting sqref="EO17">
    <cfRule type="cellIs" dxfId="173" priority="625" operator="equal">
      <formula>799</formula>
    </cfRule>
    <cfRule type="uniqueValues" priority="626"/>
  </conditionalFormatting>
  <conditionalFormatting sqref="EO31">
    <cfRule type="cellIs" dxfId="172" priority="623" operator="equal">
      <formula>799</formula>
    </cfRule>
    <cfRule type="uniqueValues" priority="624"/>
  </conditionalFormatting>
  <conditionalFormatting sqref="EO42">
    <cfRule type="cellIs" dxfId="171" priority="621" operator="equal">
      <formula>799</formula>
    </cfRule>
    <cfRule type="uniqueValues" priority="622"/>
  </conditionalFormatting>
  <conditionalFormatting sqref="FU4">
    <cfRule type="cellIs" dxfId="170" priority="619" operator="equal">
      <formula>799</formula>
    </cfRule>
    <cfRule type="uniqueValues" priority="620"/>
  </conditionalFormatting>
  <conditionalFormatting sqref="FU9">
    <cfRule type="cellIs" dxfId="169" priority="617" operator="equal">
      <formula>799</formula>
    </cfRule>
    <cfRule type="uniqueValues" priority="618"/>
  </conditionalFormatting>
  <conditionalFormatting sqref="FU11">
    <cfRule type="cellIs" dxfId="168" priority="615" operator="equal">
      <formula>799</formula>
    </cfRule>
    <cfRule type="uniqueValues" priority="616"/>
  </conditionalFormatting>
  <conditionalFormatting sqref="FU12">
    <cfRule type="cellIs" dxfId="167" priority="613" operator="equal">
      <formula>799</formula>
    </cfRule>
    <cfRule type="uniqueValues" priority="614"/>
  </conditionalFormatting>
  <conditionalFormatting sqref="FU17">
    <cfRule type="cellIs" dxfId="166" priority="611" operator="equal">
      <formula>799</formula>
    </cfRule>
    <cfRule type="uniqueValues" priority="612"/>
  </conditionalFormatting>
  <conditionalFormatting sqref="FU31">
    <cfRule type="cellIs" dxfId="165" priority="609" operator="equal">
      <formula>799</formula>
    </cfRule>
    <cfRule type="uniqueValues" priority="610"/>
  </conditionalFormatting>
  <conditionalFormatting sqref="FU42">
    <cfRule type="cellIs" dxfId="164" priority="607" operator="equal">
      <formula>799</formula>
    </cfRule>
    <cfRule type="uniqueValues" priority="608"/>
  </conditionalFormatting>
  <conditionalFormatting sqref="GC4">
    <cfRule type="cellIs" dxfId="163" priority="605" operator="equal">
      <formula>799</formula>
    </cfRule>
    <cfRule type="uniqueValues" priority="606"/>
  </conditionalFormatting>
  <conditionalFormatting sqref="GC9">
    <cfRule type="cellIs" dxfId="162" priority="603" operator="equal">
      <formula>799</formula>
    </cfRule>
    <cfRule type="uniqueValues" priority="604"/>
  </conditionalFormatting>
  <conditionalFormatting sqref="GC11">
    <cfRule type="cellIs" dxfId="161" priority="601" operator="equal">
      <formula>799</formula>
    </cfRule>
    <cfRule type="uniqueValues" priority="602"/>
  </conditionalFormatting>
  <conditionalFormatting sqref="GC12">
    <cfRule type="cellIs" dxfId="160" priority="599" operator="equal">
      <formula>799</formula>
    </cfRule>
    <cfRule type="uniqueValues" priority="600"/>
  </conditionalFormatting>
  <conditionalFormatting sqref="GC17">
    <cfRule type="cellIs" dxfId="159" priority="597" operator="equal">
      <formula>799</formula>
    </cfRule>
    <cfRule type="uniqueValues" priority="598"/>
  </conditionalFormatting>
  <conditionalFormatting sqref="GC31">
    <cfRule type="cellIs" dxfId="158" priority="595" operator="equal">
      <formula>799</formula>
    </cfRule>
    <cfRule type="uniqueValues" priority="596"/>
  </conditionalFormatting>
  <conditionalFormatting sqref="GC42">
    <cfRule type="cellIs" dxfId="157" priority="593" operator="equal">
      <formula>799</formula>
    </cfRule>
    <cfRule type="uniqueValues" priority="594"/>
  </conditionalFormatting>
  <conditionalFormatting sqref="GK4">
    <cfRule type="cellIs" dxfId="156" priority="591" operator="equal">
      <formula>799</formula>
    </cfRule>
    <cfRule type="uniqueValues" priority="592"/>
  </conditionalFormatting>
  <conditionalFormatting sqref="GK9">
    <cfRule type="cellIs" dxfId="155" priority="589" operator="equal">
      <formula>799</formula>
    </cfRule>
    <cfRule type="uniqueValues" priority="590"/>
  </conditionalFormatting>
  <conditionalFormatting sqref="GK11">
    <cfRule type="cellIs" dxfId="154" priority="587" operator="equal">
      <formula>799</formula>
    </cfRule>
    <cfRule type="uniqueValues" priority="588"/>
  </conditionalFormatting>
  <conditionalFormatting sqref="GK12">
    <cfRule type="cellIs" dxfId="153" priority="585" operator="equal">
      <formula>799</formula>
    </cfRule>
    <cfRule type="uniqueValues" priority="586"/>
  </conditionalFormatting>
  <conditionalFormatting sqref="GK17">
    <cfRule type="cellIs" dxfId="152" priority="583" operator="equal">
      <formula>799</formula>
    </cfRule>
    <cfRule type="uniqueValues" priority="584"/>
  </conditionalFormatting>
  <conditionalFormatting sqref="GK31">
    <cfRule type="cellIs" dxfId="151" priority="581" operator="equal">
      <formula>799</formula>
    </cfRule>
    <cfRule type="uniqueValues" priority="582"/>
  </conditionalFormatting>
  <conditionalFormatting sqref="GK42">
    <cfRule type="cellIs" dxfId="150" priority="579" operator="equal">
      <formula>799</formula>
    </cfRule>
    <cfRule type="uniqueValues" priority="580"/>
  </conditionalFormatting>
  <conditionalFormatting sqref="GS4">
    <cfRule type="cellIs" dxfId="149" priority="577" operator="equal">
      <formula>799</formula>
    </cfRule>
    <cfRule type="uniqueValues" priority="578"/>
  </conditionalFormatting>
  <conditionalFormatting sqref="GS9">
    <cfRule type="cellIs" dxfId="148" priority="575" operator="equal">
      <formula>799</formula>
    </cfRule>
    <cfRule type="uniqueValues" priority="576"/>
  </conditionalFormatting>
  <conditionalFormatting sqref="GS11">
    <cfRule type="cellIs" dxfId="147" priority="573" operator="equal">
      <formula>799</formula>
    </cfRule>
    <cfRule type="uniqueValues" priority="574"/>
  </conditionalFormatting>
  <conditionalFormatting sqref="GS12">
    <cfRule type="cellIs" dxfId="146" priority="571" operator="equal">
      <formula>799</formula>
    </cfRule>
    <cfRule type="uniqueValues" priority="572"/>
  </conditionalFormatting>
  <conditionalFormatting sqref="GS17">
    <cfRule type="cellIs" dxfId="145" priority="569" operator="equal">
      <formula>799</formula>
    </cfRule>
    <cfRule type="uniqueValues" priority="570"/>
  </conditionalFormatting>
  <conditionalFormatting sqref="GS31">
    <cfRule type="cellIs" dxfId="144" priority="567" operator="equal">
      <formula>799</formula>
    </cfRule>
    <cfRule type="uniqueValues" priority="568"/>
  </conditionalFormatting>
  <conditionalFormatting sqref="GS42">
    <cfRule type="cellIs" dxfId="143" priority="565" operator="equal">
      <formula>799</formula>
    </cfRule>
    <cfRule type="uniqueValues" priority="566"/>
  </conditionalFormatting>
  <conditionalFormatting sqref="HA4">
    <cfRule type="cellIs" dxfId="142" priority="563" operator="equal">
      <formula>799</formula>
    </cfRule>
    <cfRule type="uniqueValues" priority="564"/>
  </conditionalFormatting>
  <conditionalFormatting sqref="HA9">
    <cfRule type="cellIs" dxfId="141" priority="561" operator="equal">
      <formula>799</formula>
    </cfRule>
    <cfRule type="uniqueValues" priority="562"/>
  </conditionalFormatting>
  <conditionalFormatting sqref="HA11">
    <cfRule type="cellIs" dxfId="140" priority="559" operator="equal">
      <formula>799</formula>
    </cfRule>
    <cfRule type="uniqueValues" priority="560"/>
  </conditionalFormatting>
  <conditionalFormatting sqref="HA12">
    <cfRule type="cellIs" dxfId="139" priority="557" operator="equal">
      <formula>799</formula>
    </cfRule>
    <cfRule type="uniqueValues" priority="558"/>
  </conditionalFormatting>
  <conditionalFormatting sqref="HA17">
    <cfRule type="cellIs" dxfId="138" priority="555" operator="equal">
      <formula>799</formula>
    </cfRule>
    <cfRule type="uniqueValues" priority="556"/>
  </conditionalFormatting>
  <conditionalFormatting sqref="HA31">
    <cfRule type="cellIs" dxfId="137" priority="553" operator="equal">
      <formula>799</formula>
    </cfRule>
    <cfRule type="uniqueValues" priority="554"/>
  </conditionalFormatting>
  <conditionalFormatting sqref="HA42">
    <cfRule type="cellIs" dxfId="136" priority="551" operator="equal">
      <formula>799</formula>
    </cfRule>
    <cfRule type="uniqueValues" priority="552"/>
  </conditionalFormatting>
  <conditionalFormatting sqref="HI4">
    <cfRule type="cellIs" dxfId="135" priority="529" operator="equal">
      <formula>799</formula>
    </cfRule>
    <cfRule type="uniqueValues" priority="530"/>
  </conditionalFormatting>
  <conditionalFormatting sqref="HI9">
    <cfRule type="cellIs" dxfId="134" priority="527" operator="equal">
      <formula>799</formula>
    </cfRule>
    <cfRule type="uniqueValues" priority="528"/>
  </conditionalFormatting>
  <conditionalFormatting sqref="HI11">
    <cfRule type="cellIs" dxfId="133" priority="525" operator="equal">
      <formula>799</formula>
    </cfRule>
    <cfRule type="uniqueValues" priority="526"/>
  </conditionalFormatting>
  <conditionalFormatting sqref="HI12">
    <cfRule type="cellIs" dxfId="132" priority="523" operator="equal">
      <formula>799</formula>
    </cfRule>
    <cfRule type="uniqueValues" priority="524"/>
  </conditionalFormatting>
  <conditionalFormatting sqref="HI17">
    <cfRule type="cellIs" dxfId="131" priority="521" operator="equal">
      <formula>799</formula>
    </cfRule>
    <cfRule type="uniqueValues" priority="522"/>
  </conditionalFormatting>
  <conditionalFormatting sqref="HI31">
    <cfRule type="cellIs" dxfId="130" priority="519" operator="equal">
      <formula>799</formula>
    </cfRule>
    <cfRule type="uniqueValues" priority="520"/>
  </conditionalFormatting>
  <conditionalFormatting sqref="HI42">
    <cfRule type="cellIs" dxfId="129" priority="517" operator="equal">
      <formula>799</formula>
    </cfRule>
    <cfRule type="uniqueValues" priority="518"/>
  </conditionalFormatting>
  <conditionalFormatting sqref="HQ4">
    <cfRule type="cellIs" dxfId="128" priority="501" operator="equal">
      <formula>799</formula>
    </cfRule>
    <cfRule type="uniqueValues" priority="502"/>
  </conditionalFormatting>
  <conditionalFormatting sqref="HQ9">
    <cfRule type="cellIs" dxfId="127" priority="499" operator="equal">
      <formula>799</formula>
    </cfRule>
    <cfRule type="uniqueValues" priority="500"/>
  </conditionalFormatting>
  <conditionalFormatting sqref="HQ11">
    <cfRule type="cellIs" dxfId="126" priority="497" operator="equal">
      <formula>799</formula>
    </cfRule>
    <cfRule type="uniqueValues" priority="498"/>
  </conditionalFormatting>
  <conditionalFormatting sqref="HQ12">
    <cfRule type="cellIs" dxfId="125" priority="495" operator="equal">
      <formula>799</formula>
    </cfRule>
    <cfRule type="uniqueValues" priority="496"/>
  </conditionalFormatting>
  <conditionalFormatting sqref="HQ17">
    <cfRule type="cellIs" dxfId="124" priority="493" operator="equal">
      <formula>799</formula>
    </cfRule>
    <cfRule type="uniqueValues" priority="494"/>
  </conditionalFormatting>
  <conditionalFormatting sqref="HQ31">
    <cfRule type="cellIs" dxfId="123" priority="491" operator="equal">
      <formula>799</formula>
    </cfRule>
    <cfRule type="uniqueValues" priority="492"/>
  </conditionalFormatting>
  <conditionalFormatting sqref="HQ42">
    <cfRule type="cellIs" dxfId="122" priority="489" operator="equal">
      <formula>799</formula>
    </cfRule>
    <cfRule type="uniqueValues" priority="490"/>
  </conditionalFormatting>
  <conditionalFormatting sqref="HY4">
    <cfRule type="cellIs" dxfId="121" priority="473" operator="equal">
      <formula>799</formula>
    </cfRule>
    <cfRule type="uniqueValues" priority="474"/>
  </conditionalFormatting>
  <conditionalFormatting sqref="HY9">
    <cfRule type="cellIs" dxfId="120" priority="471" operator="equal">
      <formula>799</formula>
    </cfRule>
    <cfRule type="uniqueValues" priority="472"/>
  </conditionalFormatting>
  <conditionalFormatting sqref="HY11">
    <cfRule type="cellIs" dxfId="119" priority="469" operator="equal">
      <formula>799</formula>
    </cfRule>
    <cfRule type="uniqueValues" priority="470"/>
  </conditionalFormatting>
  <conditionalFormatting sqref="HY12">
    <cfRule type="cellIs" dxfId="118" priority="467" operator="equal">
      <formula>799</formula>
    </cfRule>
    <cfRule type="uniqueValues" priority="468"/>
  </conditionalFormatting>
  <conditionalFormatting sqref="HY17">
    <cfRule type="cellIs" dxfId="117" priority="465" operator="equal">
      <formula>799</formula>
    </cfRule>
    <cfRule type="uniqueValues" priority="466"/>
  </conditionalFormatting>
  <conditionalFormatting sqref="HY31">
    <cfRule type="cellIs" dxfId="116" priority="463" operator="equal">
      <formula>799</formula>
    </cfRule>
    <cfRule type="uniqueValues" priority="464"/>
  </conditionalFormatting>
  <conditionalFormatting sqref="HY42">
    <cfRule type="cellIs" dxfId="115" priority="461" operator="equal">
      <formula>799</formula>
    </cfRule>
    <cfRule type="uniqueValues" priority="462"/>
  </conditionalFormatting>
  <conditionalFormatting sqref="IG4">
    <cfRule type="cellIs" dxfId="114" priority="445" operator="equal">
      <formula>799</formula>
    </cfRule>
    <cfRule type="uniqueValues" priority="446"/>
  </conditionalFormatting>
  <conditionalFormatting sqref="IG9">
    <cfRule type="cellIs" dxfId="113" priority="443" operator="equal">
      <formula>799</formula>
    </cfRule>
    <cfRule type="uniqueValues" priority="444"/>
  </conditionalFormatting>
  <conditionalFormatting sqref="IG11">
    <cfRule type="cellIs" dxfId="112" priority="441" operator="equal">
      <formula>799</formula>
    </cfRule>
    <cfRule type="uniqueValues" priority="442"/>
  </conditionalFormatting>
  <conditionalFormatting sqref="IG12">
    <cfRule type="cellIs" dxfId="111" priority="439" operator="equal">
      <formula>799</formula>
    </cfRule>
    <cfRule type="uniqueValues" priority="440"/>
  </conditionalFormatting>
  <conditionalFormatting sqref="IG17">
    <cfRule type="cellIs" dxfId="110" priority="437" operator="equal">
      <formula>799</formula>
    </cfRule>
    <cfRule type="uniqueValues" priority="438"/>
  </conditionalFormatting>
  <conditionalFormatting sqref="IG31">
    <cfRule type="cellIs" dxfId="109" priority="435" operator="equal">
      <formula>799</formula>
    </cfRule>
    <cfRule type="uniqueValues" priority="436"/>
  </conditionalFormatting>
  <conditionalFormatting sqref="IG42">
    <cfRule type="cellIs" dxfId="108" priority="433" operator="equal">
      <formula>799</formula>
    </cfRule>
    <cfRule type="uniqueValues" priority="434"/>
  </conditionalFormatting>
  <conditionalFormatting sqref="IO4">
    <cfRule type="cellIs" dxfId="107" priority="417" operator="equal">
      <formula>799</formula>
    </cfRule>
    <cfRule type="uniqueValues" priority="418"/>
  </conditionalFormatting>
  <conditionalFormatting sqref="IO9">
    <cfRule type="cellIs" dxfId="106" priority="415" operator="equal">
      <formula>799</formula>
    </cfRule>
    <cfRule type="uniqueValues" priority="416"/>
  </conditionalFormatting>
  <conditionalFormatting sqref="IO11">
    <cfRule type="cellIs" dxfId="105" priority="413" operator="equal">
      <formula>799</formula>
    </cfRule>
    <cfRule type="uniqueValues" priority="414"/>
  </conditionalFormatting>
  <conditionalFormatting sqref="IO12">
    <cfRule type="cellIs" dxfId="104" priority="411" operator="equal">
      <formula>799</formula>
    </cfRule>
    <cfRule type="uniqueValues" priority="412"/>
  </conditionalFormatting>
  <conditionalFormatting sqref="IO17">
    <cfRule type="cellIs" dxfId="103" priority="409" operator="equal">
      <formula>799</formula>
    </cfRule>
    <cfRule type="uniqueValues" priority="410"/>
  </conditionalFormatting>
  <conditionalFormatting sqref="IO31">
    <cfRule type="cellIs" dxfId="102" priority="407" operator="equal">
      <formula>799</formula>
    </cfRule>
    <cfRule type="uniqueValues" priority="408"/>
  </conditionalFormatting>
  <conditionalFormatting sqref="IO42">
    <cfRule type="cellIs" dxfId="101" priority="405" operator="equal">
      <formula>799</formula>
    </cfRule>
    <cfRule type="uniqueValues" priority="406"/>
  </conditionalFormatting>
  <conditionalFormatting sqref="IW4">
    <cfRule type="cellIs" dxfId="100" priority="389" operator="equal">
      <formula>799</formula>
    </cfRule>
    <cfRule type="uniqueValues" priority="390"/>
  </conditionalFormatting>
  <conditionalFormatting sqref="IW9">
    <cfRule type="cellIs" dxfId="99" priority="387" operator="equal">
      <formula>799</formula>
    </cfRule>
    <cfRule type="uniqueValues" priority="388"/>
  </conditionalFormatting>
  <conditionalFormatting sqref="IW11">
    <cfRule type="cellIs" dxfId="98" priority="385" operator="equal">
      <formula>799</formula>
    </cfRule>
    <cfRule type="uniqueValues" priority="386"/>
  </conditionalFormatting>
  <conditionalFormatting sqref="IW12">
    <cfRule type="cellIs" dxfId="97" priority="383" operator="equal">
      <formula>799</formula>
    </cfRule>
    <cfRule type="uniqueValues" priority="384"/>
  </conditionalFormatting>
  <conditionalFormatting sqref="IW17">
    <cfRule type="cellIs" dxfId="96" priority="381" operator="equal">
      <formula>799</formula>
    </cfRule>
    <cfRule type="uniqueValues" priority="382"/>
  </conditionalFormatting>
  <conditionalFormatting sqref="IW31">
    <cfRule type="cellIs" dxfId="95" priority="379" operator="equal">
      <formula>799</formula>
    </cfRule>
    <cfRule type="uniqueValues" priority="380"/>
  </conditionalFormatting>
  <conditionalFormatting sqref="IW42">
    <cfRule type="cellIs" dxfId="94" priority="377" operator="equal">
      <formula>799</formula>
    </cfRule>
    <cfRule type="uniqueValues" priority="378"/>
  </conditionalFormatting>
  <conditionalFormatting sqref="JE4">
    <cfRule type="cellIs" dxfId="93" priority="355" operator="equal">
      <formula>799</formula>
    </cfRule>
    <cfRule type="uniqueValues" priority="356"/>
  </conditionalFormatting>
  <conditionalFormatting sqref="JE9">
    <cfRule type="cellIs" dxfId="92" priority="353" operator="equal">
      <formula>799</formula>
    </cfRule>
    <cfRule type="uniqueValues" priority="354"/>
  </conditionalFormatting>
  <conditionalFormatting sqref="JE11">
    <cfRule type="cellIs" dxfId="91" priority="351" operator="equal">
      <formula>799</formula>
    </cfRule>
    <cfRule type="uniqueValues" priority="352"/>
  </conditionalFormatting>
  <conditionalFormatting sqref="JE12">
    <cfRule type="cellIs" dxfId="90" priority="349" operator="equal">
      <formula>799</formula>
    </cfRule>
    <cfRule type="uniqueValues" priority="350"/>
  </conditionalFormatting>
  <conditionalFormatting sqref="JE17">
    <cfRule type="cellIs" dxfId="89" priority="347" operator="equal">
      <formula>799</formula>
    </cfRule>
    <cfRule type="uniqueValues" priority="348"/>
  </conditionalFormatting>
  <conditionalFormatting sqref="JE31">
    <cfRule type="cellIs" dxfId="88" priority="345" operator="equal">
      <formula>799</formula>
    </cfRule>
    <cfRule type="uniqueValues" priority="346"/>
  </conditionalFormatting>
  <conditionalFormatting sqref="JE42">
    <cfRule type="cellIs" dxfId="87" priority="343" operator="equal">
      <formula>799</formula>
    </cfRule>
    <cfRule type="uniqueValues" priority="344"/>
  </conditionalFormatting>
  <conditionalFormatting sqref="JM4">
    <cfRule type="cellIs" dxfId="86" priority="327" operator="equal">
      <formula>799</formula>
    </cfRule>
    <cfRule type="uniqueValues" priority="328"/>
  </conditionalFormatting>
  <conditionalFormatting sqref="JM9">
    <cfRule type="cellIs" dxfId="85" priority="325" operator="equal">
      <formula>799</formula>
    </cfRule>
    <cfRule type="uniqueValues" priority="326"/>
  </conditionalFormatting>
  <conditionalFormatting sqref="JM11">
    <cfRule type="cellIs" dxfId="84" priority="323" operator="equal">
      <formula>799</formula>
    </cfRule>
    <cfRule type="uniqueValues" priority="324"/>
  </conditionalFormatting>
  <conditionalFormatting sqref="JM12">
    <cfRule type="cellIs" dxfId="83" priority="321" operator="equal">
      <formula>799</formula>
    </cfRule>
    <cfRule type="uniqueValues" priority="322"/>
  </conditionalFormatting>
  <conditionalFormatting sqref="JM17">
    <cfRule type="cellIs" dxfId="82" priority="319" operator="equal">
      <formula>799</formula>
    </cfRule>
    <cfRule type="uniqueValues" priority="320"/>
  </conditionalFormatting>
  <conditionalFormatting sqref="JM31">
    <cfRule type="cellIs" dxfId="81" priority="317" operator="equal">
      <formula>799</formula>
    </cfRule>
    <cfRule type="uniqueValues" priority="318"/>
  </conditionalFormatting>
  <conditionalFormatting sqref="JM42">
    <cfRule type="cellIs" dxfId="80" priority="315" operator="equal">
      <formula>799</formula>
    </cfRule>
    <cfRule type="uniqueValues" priority="316"/>
  </conditionalFormatting>
  <conditionalFormatting sqref="JU4">
    <cfRule type="cellIs" dxfId="79" priority="299" operator="equal">
      <formula>799</formula>
    </cfRule>
    <cfRule type="uniqueValues" priority="300"/>
  </conditionalFormatting>
  <conditionalFormatting sqref="JU9">
    <cfRule type="cellIs" dxfId="78" priority="297" operator="equal">
      <formula>799</formula>
    </cfRule>
    <cfRule type="uniqueValues" priority="298"/>
  </conditionalFormatting>
  <conditionalFormatting sqref="JU11">
    <cfRule type="cellIs" dxfId="77" priority="295" operator="equal">
      <formula>799</formula>
    </cfRule>
    <cfRule type="uniqueValues" priority="296"/>
  </conditionalFormatting>
  <conditionalFormatting sqref="JU12">
    <cfRule type="cellIs" dxfId="76" priority="293" operator="equal">
      <formula>799</formula>
    </cfRule>
    <cfRule type="uniqueValues" priority="294"/>
  </conditionalFormatting>
  <conditionalFormatting sqref="JU17">
    <cfRule type="cellIs" dxfId="75" priority="291" operator="equal">
      <formula>799</formula>
    </cfRule>
    <cfRule type="uniqueValues" priority="292"/>
  </conditionalFormatting>
  <conditionalFormatting sqref="JU31">
    <cfRule type="cellIs" dxfId="74" priority="289" operator="equal">
      <formula>799</formula>
    </cfRule>
    <cfRule type="uniqueValues" priority="290"/>
  </conditionalFormatting>
  <conditionalFormatting sqref="JU42">
    <cfRule type="cellIs" dxfId="73" priority="287" operator="equal">
      <formula>799</formula>
    </cfRule>
    <cfRule type="uniqueValues" priority="288"/>
  </conditionalFormatting>
  <conditionalFormatting sqref="KK4">
    <cfRule type="cellIs" dxfId="72" priority="229" operator="equal">
      <formula>799</formula>
    </cfRule>
    <cfRule type="uniqueValues" priority="230"/>
  </conditionalFormatting>
  <conditionalFormatting sqref="KK9">
    <cfRule type="cellIs" dxfId="71" priority="227" operator="equal">
      <formula>799</formula>
    </cfRule>
    <cfRule type="uniqueValues" priority="228"/>
  </conditionalFormatting>
  <conditionalFormatting sqref="KK12">
    <cfRule type="cellIs" dxfId="70" priority="223" operator="equal">
      <formula>799</formula>
    </cfRule>
    <cfRule type="uniqueValues" priority="224"/>
  </conditionalFormatting>
  <conditionalFormatting sqref="KK17">
    <cfRule type="cellIs" dxfId="69" priority="221" operator="equal">
      <formula>799</formula>
    </cfRule>
    <cfRule type="uniqueValues" priority="222"/>
  </conditionalFormatting>
  <conditionalFormatting sqref="KK31">
    <cfRule type="cellIs" dxfId="68" priority="219" operator="equal">
      <formula>799</formula>
    </cfRule>
    <cfRule type="uniqueValues" priority="220"/>
  </conditionalFormatting>
  <conditionalFormatting sqref="KK42">
    <cfRule type="cellIs" dxfId="67" priority="217" operator="equal">
      <formula>799</formula>
    </cfRule>
    <cfRule type="uniqueValues" priority="218"/>
  </conditionalFormatting>
  <conditionalFormatting sqref="KC4">
    <cfRule type="cellIs" dxfId="66" priority="203" operator="equal">
      <formula>799</formula>
    </cfRule>
    <cfRule type="uniqueValues" priority="204"/>
  </conditionalFormatting>
  <conditionalFormatting sqref="KC9">
    <cfRule type="cellIs" dxfId="65" priority="201" operator="equal">
      <formula>799</formula>
    </cfRule>
    <cfRule type="uniqueValues" priority="202"/>
  </conditionalFormatting>
  <conditionalFormatting sqref="KC12">
    <cfRule type="cellIs" dxfId="64" priority="199" operator="equal">
      <formula>799</formula>
    </cfRule>
    <cfRule type="uniqueValues" priority="200"/>
  </conditionalFormatting>
  <conditionalFormatting sqref="KC17">
    <cfRule type="cellIs" dxfId="63" priority="197" operator="equal">
      <formula>799</formula>
    </cfRule>
    <cfRule type="uniqueValues" priority="198"/>
  </conditionalFormatting>
  <conditionalFormatting sqref="KC31">
    <cfRule type="cellIs" dxfId="62" priority="195" operator="equal">
      <formula>799</formula>
    </cfRule>
    <cfRule type="uniqueValues" priority="196"/>
  </conditionalFormatting>
  <conditionalFormatting sqref="KC42">
    <cfRule type="cellIs" dxfId="61" priority="193" operator="equal">
      <formula>799</formula>
    </cfRule>
    <cfRule type="uniqueValues" priority="194"/>
  </conditionalFormatting>
  <conditionalFormatting sqref="KS4">
    <cfRule type="cellIs" dxfId="60" priority="179" operator="equal">
      <formula>799</formula>
    </cfRule>
    <cfRule type="uniqueValues" priority="180"/>
  </conditionalFormatting>
  <conditionalFormatting sqref="KS9">
    <cfRule type="cellIs" dxfId="59" priority="177" operator="equal">
      <formula>799</formula>
    </cfRule>
    <cfRule type="uniqueValues" priority="178"/>
  </conditionalFormatting>
  <conditionalFormatting sqref="KS12">
    <cfRule type="cellIs" dxfId="58" priority="175" operator="equal">
      <formula>799</formula>
    </cfRule>
    <cfRule type="uniqueValues" priority="176"/>
  </conditionalFormatting>
  <conditionalFormatting sqref="KS17">
    <cfRule type="cellIs" dxfId="57" priority="173" operator="equal">
      <formula>799</formula>
    </cfRule>
    <cfRule type="uniqueValues" priority="174"/>
  </conditionalFormatting>
  <conditionalFormatting sqref="KS31">
    <cfRule type="cellIs" dxfId="56" priority="171" operator="equal">
      <formula>799</formula>
    </cfRule>
    <cfRule type="uniqueValues" priority="172"/>
  </conditionalFormatting>
  <conditionalFormatting sqref="KS42">
    <cfRule type="cellIs" dxfId="55" priority="169" operator="equal">
      <formula>799</formula>
    </cfRule>
    <cfRule type="uniqueValues" priority="170"/>
  </conditionalFormatting>
  <conditionalFormatting sqref="LA4">
    <cfRule type="cellIs" dxfId="54" priority="155" operator="equal">
      <formula>799</formula>
    </cfRule>
    <cfRule type="uniqueValues" priority="156"/>
  </conditionalFormatting>
  <conditionalFormatting sqref="LA9">
    <cfRule type="cellIs" dxfId="53" priority="153" operator="equal">
      <formula>799</formula>
    </cfRule>
    <cfRule type="uniqueValues" priority="154"/>
  </conditionalFormatting>
  <conditionalFormatting sqref="LA12">
    <cfRule type="cellIs" dxfId="52" priority="151" operator="equal">
      <formula>799</formula>
    </cfRule>
    <cfRule type="uniqueValues" priority="152"/>
  </conditionalFormatting>
  <conditionalFormatting sqref="LA17">
    <cfRule type="cellIs" dxfId="51" priority="149" operator="equal">
      <formula>799</formula>
    </cfRule>
    <cfRule type="uniqueValues" priority="150"/>
  </conditionalFormatting>
  <conditionalFormatting sqref="LA31">
    <cfRule type="cellIs" dxfId="50" priority="147" operator="equal">
      <formula>799</formula>
    </cfRule>
    <cfRule type="uniqueValues" priority="148"/>
  </conditionalFormatting>
  <conditionalFormatting sqref="LA42">
    <cfRule type="cellIs" dxfId="49" priority="145" operator="equal">
      <formula>799</formula>
    </cfRule>
    <cfRule type="uniqueValues" priority="146"/>
  </conditionalFormatting>
  <conditionalFormatting sqref="LI4">
    <cfRule type="cellIs" dxfId="48" priority="131" operator="equal">
      <formula>799</formula>
    </cfRule>
    <cfRule type="uniqueValues" priority="132"/>
  </conditionalFormatting>
  <conditionalFormatting sqref="LI9">
    <cfRule type="cellIs" dxfId="47" priority="129" operator="equal">
      <formula>799</formula>
    </cfRule>
    <cfRule type="uniqueValues" priority="130"/>
  </conditionalFormatting>
  <conditionalFormatting sqref="LI12">
    <cfRule type="cellIs" dxfId="46" priority="127" operator="equal">
      <formula>799</formula>
    </cfRule>
    <cfRule type="uniqueValues" priority="128"/>
  </conditionalFormatting>
  <conditionalFormatting sqref="LI17">
    <cfRule type="cellIs" dxfId="45" priority="125" operator="equal">
      <formula>799</formula>
    </cfRule>
    <cfRule type="uniqueValues" priority="126"/>
  </conditionalFormatting>
  <conditionalFormatting sqref="LI31">
    <cfRule type="cellIs" dxfId="44" priority="123" operator="equal">
      <formula>799</formula>
    </cfRule>
    <cfRule type="uniqueValues" priority="124"/>
  </conditionalFormatting>
  <conditionalFormatting sqref="LI42">
    <cfRule type="cellIs" dxfId="43" priority="121" operator="equal">
      <formula>799</formula>
    </cfRule>
    <cfRule type="uniqueValues" priority="122"/>
  </conditionalFormatting>
  <conditionalFormatting sqref="LQ4">
    <cfRule type="cellIs" dxfId="42" priority="107" operator="equal">
      <formula>799</formula>
    </cfRule>
    <cfRule type="uniqueValues" priority="108"/>
  </conditionalFormatting>
  <conditionalFormatting sqref="LQ9">
    <cfRule type="cellIs" dxfId="41" priority="105" operator="equal">
      <formula>799</formula>
    </cfRule>
    <cfRule type="uniqueValues" priority="106"/>
  </conditionalFormatting>
  <conditionalFormatting sqref="LQ12">
    <cfRule type="cellIs" dxfId="40" priority="103" operator="equal">
      <formula>799</formula>
    </cfRule>
    <cfRule type="uniqueValues" priority="104"/>
  </conditionalFormatting>
  <conditionalFormatting sqref="LQ17">
    <cfRule type="cellIs" dxfId="39" priority="101" operator="equal">
      <formula>799</formula>
    </cfRule>
    <cfRule type="uniqueValues" priority="102"/>
  </conditionalFormatting>
  <conditionalFormatting sqref="LQ31">
    <cfRule type="cellIs" dxfId="38" priority="99" operator="equal">
      <formula>799</formula>
    </cfRule>
    <cfRule type="uniqueValues" priority="100"/>
  </conditionalFormatting>
  <conditionalFormatting sqref="LQ42">
    <cfRule type="cellIs" dxfId="37" priority="97" operator="equal">
      <formula>799</formula>
    </cfRule>
    <cfRule type="uniqueValues" priority="98"/>
  </conditionalFormatting>
  <conditionalFormatting sqref="LY4">
    <cfRule type="cellIs" dxfId="36" priority="83" operator="equal">
      <formula>799</formula>
    </cfRule>
    <cfRule type="uniqueValues" priority="84"/>
  </conditionalFormatting>
  <conditionalFormatting sqref="LY9">
    <cfRule type="cellIs" dxfId="35" priority="81" operator="equal">
      <formula>799</formula>
    </cfRule>
    <cfRule type="uniqueValues" priority="82"/>
  </conditionalFormatting>
  <conditionalFormatting sqref="LY12">
    <cfRule type="cellIs" dxfId="34" priority="79" operator="equal">
      <formula>799</formula>
    </cfRule>
    <cfRule type="uniqueValues" priority="80"/>
  </conditionalFormatting>
  <conditionalFormatting sqref="LY17">
    <cfRule type="cellIs" dxfId="33" priority="77" operator="equal">
      <formula>799</formula>
    </cfRule>
    <cfRule type="uniqueValues" priority="78"/>
  </conditionalFormatting>
  <conditionalFormatting sqref="LY31">
    <cfRule type="cellIs" dxfId="32" priority="75" operator="equal">
      <formula>799</formula>
    </cfRule>
    <cfRule type="uniqueValues" priority="76"/>
  </conditionalFormatting>
  <conditionalFormatting sqref="LY42">
    <cfRule type="cellIs" dxfId="31" priority="73" operator="equal">
      <formula>799</formula>
    </cfRule>
    <cfRule type="uniqueValues" priority="74"/>
  </conditionalFormatting>
  <conditionalFormatting sqref="MO4">
    <cfRule type="cellIs" dxfId="30" priority="59" operator="equal">
      <formula>799</formula>
    </cfRule>
    <cfRule type="uniqueValues" priority="60"/>
  </conditionalFormatting>
  <conditionalFormatting sqref="MO9">
    <cfRule type="cellIs" dxfId="29" priority="57" operator="equal">
      <formula>799</formula>
    </cfRule>
    <cfRule type="uniqueValues" priority="58"/>
  </conditionalFormatting>
  <conditionalFormatting sqref="MO12">
    <cfRule type="cellIs" dxfId="28" priority="55" operator="equal">
      <formula>799</formula>
    </cfRule>
    <cfRule type="uniqueValues" priority="56"/>
  </conditionalFormatting>
  <conditionalFormatting sqref="MO17">
    <cfRule type="cellIs" dxfId="27" priority="53" operator="equal">
      <formula>799</formula>
    </cfRule>
    <cfRule type="uniqueValues" priority="54"/>
  </conditionalFormatting>
  <conditionalFormatting sqref="MO31">
    <cfRule type="cellIs" dxfId="26" priority="51" operator="equal">
      <formula>799</formula>
    </cfRule>
    <cfRule type="uniqueValues" priority="52"/>
  </conditionalFormatting>
  <conditionalFormatting sqref="MO42">
    <cfRule type="cellIs" dxfId="25" priority="49" operator="equal">
      <formula>799</formula>
    </cfRule>
    <cfRule type="uniqueValues" priority="50"/>
  </conditionalFormatting>
  <conditionalFormatting sqref="MW4">
    <cfRule type="cellIs" dxfId="24" priority="35" operator="equal">
      <formula>799</formula>
    </cfRule>
    <cfRule type="uniqueValues" priority="36"/>
  </conditionalFormatting>
  <conditionalFormatting sqref="MW9">
    <cfRule type="cellIs" dxfId="23" priority="33" operator="equal">
      <formula>799</formula>
    </cfRule>
    <cfRule type="uniqueValues" priority="34"/>
  </conditionalFormatting>
  <conditionalFormatting sqref="MW12">
    <cfRule type="cellIs" dxfId="22" priority="31" operator="equal">
      <formula>799</formula>
    </cfRule>
    <cfRule type="uniqueValues" priority="32"/>
  </conditionalFormatting>
  <conditionalFormatting sqref="MW17">
    <cfRule type="cellIs" dxfId="21" priority="29" operator="equal">
      <formula>799</formula>
    </cfRule>
    <cfRule type="uniqueValues" priority="30"/>
  </conditionalFormatting>
  <conditionalFormatting sqref="MW31">
    <cfRule type="cellIs" dxfId="20" priority="27" operator="equal">
      <formula>799</formula>
    </cfRule>
    <cfRule type="uniqueValues" priority="28"/>
  </conditionalFormatting>
  <conditionalFormatting sqref="MW42">
    <cfRule type="cellIs" dxfId="19" priority="25" operator="equal">
      <formula>799</formula>
    </cfRule>
    <cfRule type="uniqueValues" priority="26"/>
  </conditionalFormatting>
  <conditionalFormatting sqref="NE4">
    <cfRule type="cellIs" dxfId="18" priority="11" operator="equal">
      <formula>799</formula>
    </cfRule>
    <cfRule type="uniqueValues" priority="12"/>
  </conditionalFormatting>
  <conditionalFormatting sqref="NE9">
    <cfRule type="cellIs" dxfId="17" priority="9" operator="equal">
      <formula>799</formula>
    </cfRule>
    <cfRule type="uniqueValues" priority="10"/>
  </conditionalFormatting>
  <conditionalFormatting sqref="NE12">
    <cfRule type="cellIs" dxfId="16" priority="7" operator="equal">
      <formula>799</formula>
    </cfRule>
    <cfRule type="uniqueValues" priority="8"/>
  </conditionalFormatting>
  <conditionalFormatting sqref="NE17">
    <cfRule type="cellIs" dxfId="15" priority="5" operator="equal">
      <formula>799</formula>
    </cfRule>
    <cfRule type="uniqueValues" priority="6"/>
  </conditionalFormatting>
  <conditionalFormatting sqref="NE31">
    <cfRule type="cellIs" dxfId="14" priority="3" operator="equal">
      <formula>799</formula>
    </cfRule>
    <cfRule type="uniqueValues" priority="4"/>
  </conditionalFormatting>
  <conditionalFormatting sqref="NE42">
    <cfRule type="cellIs" dxfId="13" priority="1" operator="equal">
      <formula>799</formula>
    </cfRule>
    <cfRule type="uniqueValues" priority="2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85"/>
  <sheetViews>
    <sheetView topLeftCell="G1" workbookViewId="0">
      <selection activeCell="X21" sqref="X21"/>
    </sheetView>
  </sheetViews>
  <sheetFormatPr defaultColWidth="9.140625" defaultRowHeight="12.75"/>
  <cols>
    <col min="1" max="1" width="9.85546875" style="2" customWidth="1"/>
    <col min="2" max="5" width="9.140625" style="2"/>
    <col min="6" max="6" width="9.140625" style="4"/>
    <col min="7" max="20" width="9.140625" style="2"/>
    <col min="21" max="21" width="9.140625" style="158"/>
    <col min="22" max="16384" width="9.140625" style="2"/>
  </cols>
  <sheetData>
    <row r="1" spans="1:22">
      <c r="A1" s="2" t="s">
        <v>200</v>
      </c>
      <c r="I1" s="2" t="s">
        <v>231</v>
      </c>
      <c r="N1" s="4"/>
      <c r="P1" s="2" t="s">
        <v>281</v>
      </c>
    </row>
    <row r="2" spans="1:2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</row>
    <row r="3" spans="1:22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U3-N3</f>
        <v>0</v>
      </c>
    </row>
    <row r="4" spans="1:22">
      <c r="A4" s="2" t="s">
        <v>18</v>
      </c>
      <c r="B4" s="2">
        <v>44</v>
      </c>
      <c r="C4" s="2">
        <v>32</v>
      </c>
      <c r="D4" s="2">
        <v>0</v>
      </c>
      <c r="E4" s="2">
        <v>12</v>
      </c>
      <c r="F4" s="4">
        <v>0.73</v>
      </c>
      <c r="I4" s="2" t="s">
        <v>18</v>
      </c>
      <c r="J4" s="2">
        <v>44</v>
      </c>
      <c r="K4" s="2">
        <v>32</v>
      </c>
      <c r="L4" s="2">
        <v>0</v>
      </c>
      <c r="M4" s="2">
        <v>12</v>
      </c>
      <c r="N4" s="4">
        <v>0.73</v>
      </c>
      <c r="P4" s="157" t="s">
        <v>18</v>
      </c>
      <c r="Q4" s="157">
        <v>44</v>
      </c>
      <c r="R4" s="157">
        <v>32</v>
      </c>
      <c r="S4" s="157">
        <v>0</v>
      </c>
      <c r="T4" s="157">
        <v>12</v>
      </c>
      <c r="U4" s="158">
        <v>0.73</v>
      </c>
      <c r="V4" s="158">
        <f t="shared" ref="V4:V67" si="0">U4-N4</f>
        <v>0</v>
      </c>
    </row>
    <row r="5" spans="1:22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I5" s="2" t="s">
        <v>19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P5" s="157" t="s">
        <v>19</v>
      </c>
      <c r="Q5" s="157">
        <v>26</v>
      </c>
      <c r="R5" s="157">
        <v>26</v>
      </c>
      <c r="S5" s="157">
        <v>0</v>
      </c>
      <c r="T5" s="157">
        <v>0</v>
      </c>
      <c r="U5" s="158">
        <v>1</v>
      </c>
      <c r="V5" s="158">
        <f t="shared" si="0"/>
        <v>0</v>
      </c>
    </row>
    <row r="6" spans="1:22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P6" s="157" t="s">
        <v>20</v>
      </c>
      <c r="Q6" s="157">
        <v>11</v>
      </c>
      <c r="R6" s="157">
        <v>11</v>
      </c>
      <c r="S6" s="157">
        <v>0</v>
      </c>
      <c r="T6" s="157">
        <v>0</v>
      </c>
      <c r="U6" s="158">
        <v>1</v>
      </c>
      <c r="V6" s="158">
        <f t="shared" si="0"/>
        <v>0</v>
      </c>
    </row>
    <row r="7" spans="1:22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I7" s="2" t="s">
        <v>21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P7" s="157" t="s">
        <v>21</v>
      </c>
      <c r="Q7" s="157">
        <v>36</v>
      </c>
      <c r="R7" s="157">
        <v>36</v>
      </c>
      <c r="S7" s="157">
        <v>0</v>
      </c>
      <c r="T7" s="157">
        <v>0</v>
      </c>
      <c r="U7" s="158">
        <v>1</v>
      </c>
      <c r="V7" s="158">
        <f t="shared" si="0"/>
        <v>0</v>
      </c>
    </row>
    <row r="8" spans="1:22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I8" s="2" t="s">
        <v>22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P8" s="157" t="s">
        <v>22</v>
      </c>
      <c r="Q8" s="157">
        <v>348</v>
      </c>
      <c r="R8" s="157">
        <v>260</v>
      </c>
      <c r="S8" s="157">
        <v>56</v>
      </c>
      <c r="T8" s="157">
        <v>32</v>
      </c>
      <c r="U8" s="158">
        <v>0.75</v>
      </c>
      <c r="V8" s="158">
        <f t="shared" si="0"/>
        <v>-0.12</v>
      </c>
    </row>
    <row r="9" spans="1:22">
      <c r="A9" s="2" t="s">
        <v>23</v>
      </c>
      <c r="B9" s="2">
        <v>595</v>
      </c>
      <c r="C9" s="2">
        <v>538</v>
      </c>
      <c r="D9" s="2">
        <v>0</v>
      </c>
      <c r="E9" s="2">
        <v>57</v>
      </c>
      <c r="F9" s="4">
        <v>0.9</v>
      </c>
      <c r="I9" s="2" t="s">
        <v>23</v>
      </c>
      <c r="J9" s="2">
        <v>595</v>
      </c>
      <c r="K9" s="2">
        <v>538</v>
      </c>
      <c r="L9" s="2">
        <v>0</v>
      </c>
      <c r="M9" s="2">
        <v>57</v>
      </c>
      <c r="N9" s="4">
        <v>0.9</v>
      </c>
      <c r="P9" s="157" t="s">
        <v>23</v>
      </c>
      <c r="Q9" s="157">
        <v>595</v>
      </c>
      <c r="R9" s="157">
        <v>538</v>
      </c>
      <c r="S9" s="157">
        <v>0</v>
      </c>
      <c r="T9" s="157">
        <v>57</v>
      </c>
      <c r="U9" s="158">
        <v>0.9</v>
      </c>
      <c r="V9" s="158">
        <f t="shared" si="0"/>
        <v>0</v>
      </c>
    </row>
    <row r="10" spans="1:22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P10" s="157" t="s">
        <v>24</v>
      </c>
      <c r="Q10" s="157">
        <v>3</v>
      </c>
      <c r="R10" s="157">
        <v>3</v>
      </c>
      <c r="S10" s="157">
        <v>0</v>
      </c>
      <c r="T10" s="157">
        <v>0</v>
      </c>
      <c r="U10" s="158">
        <v>1</v>
      </c>
      <c r="V10" s="158">
        <f t="shared" si="0"/>
        <v>0</v>
      </c>
    </row>
    <row r="11" spans="1:22">
      <c r="A11" s="2" t="s">
        <v>28</v>
      </c>
      <c r="B11" s="2">
        <v>10</v>
      </c>
      <c r="C11" s="2">
        <v>10</v>
      </c>
      <c r="D11" s="2">
        <v>0</v>
      </c>
      <c r="E11" s="2">
        <v>0</v>
      </c>
      <c r="F11" s="4">
        <v>1</v>
      </c>
      <c r="I11" s="2" t="s">
        <v>25</v>
      </c>
      <c r="J11" s="2">
        <v>853</v>
      </c>
      <c r="K11" s="2">
        <v>836</v>
      </c>
      <c r="L11" s="2">
        <v>11</v>
      </c>
      <c r="M11" s="2">
        <v>6</v>
      </c>
      <c r="N11" s="4">
        <v>0.98</v>
      </c>
      <c r="P11" s="157" t="s">
        <v>25</v>
      </c>
      <c r="Q11" s="157">
        <v>853</v>
      </c>
      <c r="R11" s="157">
        <v>836</v>
      </c>
      <c r="S11" s="157">
        <v>11</v>
      </c>
      <c r="T11" s="157">
        <v>6</v>
      </c>
      <c r="U11" s="158">
        <v>0.98</v>
      </c>
      <c r="V11" s="158">
        <f t="shared" si="0"/>
        <v>0</v>
      </c>
    </row>
    <row r="12" spans="1:22">
      <c r="A12" s="2" t="s">
        <v>29</v>
      </c>
      <c r="B12" s="2">
        <v>230</v>
      </c>
      <c r="C12" s="2">
        <v>128</v>
      </c>
      <c r="D12" s="2">
        <v>0</v>
      </c>
      <c r="E12" s="2">
        <v>102</v>
      </c>
      <c r="F12" s="4">
        <v>0.56000000000000005</v>
      </c>
      <c r="I12" s="2" t="s">
        <v>27</v>
      </c>
      <c r="J12" s="2">
        <v>61</v>
      </c>
      <c r="K12" s="2">
        <v>46</v>
      </c>
      <c r="L12" s="2">
        <v>0</v>
      </c>
      <c r="M12" s="2">
        <v>15</v>
      </c>
      <c r="N12" s="4">
        <v>0.75</v>
      </c>
      <c r="P12" s="157" t="s">
        <v>27</v>
      </c>
      <c r="Q12" s="157">
        <v>61</v>
      </c>
      <c r="R12" s="157">
        <v>46</v>
      </c>
      <c r="S12" s="157">
        <v>0</v>
      </c>
      <c r="T12" s="157">
        <v>15</v>
      </c>
      <c r="U12" s="158">
        <v>0.75</v>
      </c>
      <c r="V12" s="158">
        <f t="shared" si="0"/>
        <v>0</v>
      </c>
    </row>
    <row r="13" spans="1:22">
      <c r="A13" s="2" t="s">
        <v>30</v>
      </c>
      <c r="B13" s="2">
        <v>36</v>
      </c>
      <c r="C13" s="2">
        <v>36</v>
      </c>
      <c r="D13" s="2">
        <v>0</v>
      </c>
      <c r="E13" s="2">
        <v>0</v>
      </c>
      <c r="F13" s="4">
        <v>1</v>
      </c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P13" s="157" t="s">
        <v>28</v>
      </c>
      <c r="Q13" s="157">
        <v>10</v>
      </c>
      <c r="R13" s="157">
        <v>10</v>
      </c>
      <c r="S13" s="157">
        <v>0</v>
      </c>
      <c r="T13" s="157">
        <v>0</v>
      </c>
      <c r="U13" s="158">
        <v>1</v>
      </c>
      <c r="V13" s="158">
        <f t="shared" si="0"/>
        <v>0</v>
      </c>
    </row>
    <row r="14" spans="1:22">
      <c r="A14" s="2" t="s">
        <v>31</v>
      </c>
      <c r="B14" s="2">
        <v>6</v>
      </c>
      <c r="C14" s="2">
        <v>6</v>
      </c>
      <c r="D14" s="2">
        <v>0</v>
      </c>
      <c r="E14" s="2">
        <v>0</v>
      </c>
      <c r="F14" s="4">
        <v>1</v>
      </c>
      <c r="I14" s="2" t="s">
        <v>29</v>
      </c>
      <c r="J14" s="2">
        <v>232</v>
      </c>
      <c r="K14" s="2">
        <v>128</v>
      </c>
      <c r="L14" s="2">
        <v>0</v>
      </c>
      <c r="M14" s="2">
        <v>104</v>
      </c>
      <c r="N14" s="4">
        <v>0.55000000000000004</v>
      </c>
      <c r="P14" s="157" t="s">
        <v>29</v>
      </c>
      <c r="Q14" s="157">
        <v>267</v>
      </c>
      <c r="R14" s="157">
        <v>128</v>
      </c>
      <c r="S14" s="157">
        <v>0</v>
      </c>
      <c r="T14" s="157">
        <v>139</v>
      </c>
      <c r="U14" s="158">
        <v>0.48</v>
      </c>
      <c r="V14" s="158">
        <f t="shared" si="0"/>
        <v>-7.0000000000000062E-2</v>
      </c>
    </row>
    <row r="15" spans="1:22">
      <c r="A15" s="2" t="s">
        <v>32</v>
      </c>
      <c r="B15" s="2">
        <v>634</v>
      </c>
      <c r="C15" s="2">
        <v>618</v>
      </c>
      <c r="D15" s="2">
        <v>10</v>
      </c>
      <c r="E15" s="2">
        <v>6</v>
      </c>
      <c r="F15" s="4">
        <v>0.97</v>
      </c>
      <c r="I15" s="2" t="s">
        <v>30</v>
      </c>
      <c r="J15" s="2">
        <v>36</v>
      </c>
      <c r="K15" s="2">
        <v>36</v>
      </c>
      <c r="L15" s="2">
        <v>0</v>
      </c>
      <c r="M15" s="2">
        <v>0</v>
      </c>
      <c r="N15" s="4">
        <v>1</v>
      </c>
      <c r="P15" s="157" t="s">
        <v>30</v>
      </c>
      <c r="Q15" s="157">
        <v>36</v>
      </c>
      <c r="R15" s="157">
        <v>36</v>
      </c>
      <c r="S15" s="157">
        <v>0</v>
      </c>
      <c r="T15" s="157">
        <v>0</v>
      </c>
      <c r="U15" s="158">
        <v>1</v>
      </c>
      <c r="V15" s="158">
        <f t="shared" si="0"/>
        <v>0</v>
      </c>
    </row>
    <row r="16" spans="1:22">
      <c r="A16" s="2" t="s">
        <v>33</v>
      </c>
      <c r="B16" s="2">
        <v>109</v>
      </c>
      <c r="C16" s="2">
        <v>109</v>
      </c>
      <c r="D16" s="2">
        <v>0</v>
      </c>
      <c r="E16" s="2">
        <v>0</v>
      </c>
      <c r="F16" s="4">
        <v>1</v>
      </c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P16" s="157" t="s">
        <v>31</v>
      </c>
      <c r="Q16" s="157">
        <v>6</v>
      </c>
      <c r="R16" s="157">
        <v>6</v>
      </c>
      <c r="S16" s="157">
        <v>0</v>
      </c>
      <c r="T16" s="157">
        <v>0</v>
      </c>
      <c r="U16" s="158">
        <v>1</v>
      </c>
      <c r="V16" s="158">
        <f t="shared" si="0"/>
        <v>0</v>
      </c>
    </row>
    <row r="17" spans="1:22">
      <c r="A17" s="2" t="s">
        <v>34</v>
      </c>
      <c r="B17" s="2">
        <v>54</v>
      </c>
      <c r="C17" s="2">
        <v>1</v>
      </c>
      <c r="D17" s="2">
        <v>53</v>
      </c>
      <c r="E17" s="2">
        <v>0</v>
      </c>
      <c r="F17" s="4">
        <v>0.02</v>
      </c>
      <c r="I17" s="2" t="s">
        <v>32</v>
      </c>
      <c r="J17" s="2">
        <v>634</v>
      </c>
      <c r="K17" s="2">
        <v>618</v>
      </c>
      <c r="L17" s="2">
        <v>10</v>
      </c>
      <c r="M17" s="2">
        <v>6</v>
      </c>
      <c r="N17" s="4">
        <v>0.97</v>
      </c>
      <c r="P17" s="157" t="s">
        <v>32</v>
      </c>
      <c r="Q17" s="157">
        <v>634</v>
      </c>
      <c r="R17" s="157">
        <v>618</v>
      </c>
      <c r="S17" s="157">
        <v>10</v>
      </c>
      <c r="T17" s="157">
        <v>6</v>
      </c>
      <c r="U17" s="158">
        <v>0.97</v>
      </c>
      <c r="V17" s="158">
        <f t="shared" si="0"/>
        <v>0</v>
      </c>
    </row>
    <row r="18" spans="1:22">
      <c r="A18" s="2" t="s">
        <v>35</v>
      </c>
      <c r="B18" s="2">
        <v>48</v>
      </c>
      <c r="C18" s="2">
        <v>21</v>
      </c>
      <c r="D18" s="2">
        <v>22</v>
      </c>
      <c r="E18" s="2">
        <v>5</v>
      </c>
      <c r="F18" s="4">
        <v>0.44</v>
      </c>
      <c r="I18" s="2" t="s">
        <v>33</v>
      </c>
      <c r="J18" s="2">
        <v>109</v>
      </c>
      <c r="K18" s="2">
        <v>109</v>
      </c>
      <c r="L18" s="2">
        <v>0</v>
      </c>
      <c r="M18" s="2">
        <v>0</v>
      </c>
      <c r="N18" s="4">
        <v>1</v>
      </c>
      <c r="P18" s="157" t="s">
        <v>33</v>
      </c>
      <c r="Q18" s="157">
        <v>109</v>
      </c>
      <c r="R18" s="157">
        <v>109</v>
      </c>
      <c r="S18" s="157">
        <v>0</v>
      </c>
      <c r="T18" s="157">
        <v>0</v>
      </c>
      <c r="U18" s="158">
        <v>1</v>
      </c>
      <c r="V18" s="158">
        <f t="shared" si="0"/>
        <v>0</v>
      </c>
    </row>
    <row r="19" spans="1:22">
      <c r="A19" s="2" t="s">
        <v>36</v>
      </c>
      <c r="B19" s="2">
        <v>65</v>
      </c>
      <c r="C19" s="2">
        <v>14</v>
      </c>
      <c r="D19" s="2">
        <v>0</v>
      </c>
      <c r="E19" s="2">
        <v>51</v>
      </c>
      <c r="F19" s="4">
        <v>0.22</v>
      </c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P19" s="157" t="s">
        <v>34</v>
      </c>
      <c r="Q19" s="157">
        <v>203</v>
      </c>
      <c r="R19" s="157">
        <v>8</v>
      </c>
      <c r="S19" s="157">
        <v>191</v>
      </c>
      <c r="T19" s="157">
        <v>4</v>
      </c>
      <c r="U19" s="158">
        <v>0.04</v>
      </c>
      <c r="V19" s="158">
        <f t="shared" si="0"/>
        <v>0.02</v>
      </c>
    </row>
    <row r="20" spans="1:22">
      <c r="A20" s="2" t="s">
        <v>37</v>
      </c>
      <c r="B20" s="2">
        <v>75</v>
      </c>
      <c r="C20" s="2">
        <v>4</v>
      </c>
      <c r="D20" s="2">
        <v>0</v>
      </c>
      <c r="E20" s="2">
        <v>71</v>
      </c>
      <c r="F20" s="4">
        <v>0.05</v>
      </c>
      <c r="I20" s="2" t="s">
        <v>35</v>
      </c>
      <c r="J20" s="2">
        <v>48</v>
      </c>
      <c r="K20" s="2">
        <v>21</v>
      </c>
      <c r="L20" s="2">
        <v>22</v>
      </c>
      <c r="M20" s="2">
        <v>5</v>
      </c>
      <c r="N20" s="4">
        <v>0.44</v>
      </c>
      <c r="P20" s="157" t="s">
        <v>35</v>
      </c>
      <c r="Q20" s="157">
        <v>48</v>
      </c>
      <c r="R20" s="157">
        <v>21</v>
      </c>
      <c r="S20" s="157">
        <v>22</v>
      </c>
      <c r="T20" s="157">
        <v>5</v>
      </c>
      <c r="U20" s="158">
        <v>0.44</v>
      </c>
      <c r="V20" s="158">
        <f t="shared" si="0"/>
        <v>0</v>
      </c>
    </row>
    <row r="21" spans="1:22">
      <c r="A21" s="2" t="s">
        <v>38</v>
      </c>
      <c r="B21" s="2">
        <v>147</v>
      </c>
      <c r="C21" s="2">
        <v>146</v>
      </c>
      <c r="D21" s="2">
        <v>1</v>
      </c>
      <c r="E21" s="2">
        <v>0</v>
      </c>
      <c r="F21" s="4">
        <v>0.99</v>
      </c>
      <c r="I21" s="2" t="s">
        <v>36</v>
      </c>
      <c r="J21" s="2">
        <v>65</v>
      </c>
      <c r="K21" s="2">
        <v>23</v>
      </c>
      <c r="L21" s="2">
        <v>2</v>
      </c>
      <c r="M21" s="2">
        <v>40</v>
      </c>
      <c r="N21" s="4">
        <v>0.35</v>
      </c>
      <c r="P21" s="157" t="s">
        <v>36</v>
      </c>
      <c r="Q21" s="157">
        <v>65</v>
      </c>
      <c r="R21" s="157">
        <v>23</v>
      </c>
      <c r="S21" s="157">
        <v>2</v>
      </c>
      <c r="T21" s="157">
        <v>40</v>
      </c>
      <c r="U21" s="158">
        <v>0.35</v>
      </c>
      <c r="V21" s="158">
        <f t="shared" si="0"/>
        <v>0</v>
      </c>
    </row>
    <row r="22" spans="1:22">
      <c r="A22" s="2" t="s">
        <v>39</v>
      </c>
      <c r="B22" s="2">
        <v>12</v>
      </c>
      <c r="C22" s="2">
        <v>12</v>
      </c>
      <c r="D22" s="2">
        <v>0</v>
      </c>
      <c r="E22" s="2">
        <v>0</v>
      </c>
      <c r="F22" s="4">
        <v>1</v>
      </c>
      <c r="I22" s="2" t="s">
        <v>37</v>
      </c>
      <c r="J22" s="2">
        <v>82</v>
      </c>
      <c r="K22" s="2">
        <v>11</v>
      </c>
      <c r="L22" s="2">
        <v>0</v>
      </c>
      <c r="M22" s="2">
        <v>71</v>
      </c>
      <c r="N22" s="4">
        <v>0.13</v>
      </c>
      <c r="P22" s="157" t="s">
        <v>37</v>
      </c>
      <c r="Q22" s="157">
        <v>81</v>
      </c>
      <c r="R22" s="157">
        <v>11</v>
      </c>
      <c r="S22" s="157">
        <v>0</v>
      </c>
      <c r="T22" s="157">
        <v>70</v>
      </c>
      <c r="U22" s="158">
        <v>0.14000000000000001</v>
      </c>
      <c r="V22" s="158">
        <f t="shared" si="0"/>
        <v>1.0000000000000009E-2</v>
      </c>
    </row>
    <row r="23" spans="1:22">
      <c r="A23" s="2" t="s">
        <v>40</v>
      </c>
      <c r="B23" s="2">
        <v>211</v>
      </c>
      <c r="C23" s="2">
        <v>201</v>
      </c>
      <c r="D23" s="2">
        <v>10</v>
      </c>
      <c r="E23" s="2">
        <v>0</v>
      </c>
      <c r="F23" s="4">
        <v>0.95</v>
      </c>
      <c r="I23" s="2" t="s">
        <v>38</v>
      </c>
      <c r="J23" s="2">
        <v>147</v>
      </c>
      <c r="K23" s="2">
        <v>146</v>
      </c>
      <c r="L23" s="2">
        <v>1</v>
      </c>
      <c r="M23" s="2">
        <v>0</v>
      </c>
      <c r="N23" s="4">
        <v>0.99</v>
      </c>
      <c r="P23" s="157" t="s">
        <v>38</v>
      </c>
      <c r="Q23" s="157">
        <v>147</v>
      </c>
      <c r="R23" s="157">
        <v>146</v>
      </c>
      <c r="S23" s="157">
        <v>1</v>
      </c>
      <c r="T23" s="157">
        <v>0</v>
      </c>
      <c r="U23" s="158">
        <v>0.99</v>
      </c>
      <c r="V23" s="158">
        <f t="shared" si="0"/>
        <v>0</v>
      </c>
    </row>
    <row r="24" spans="1:22">
      <c r="A24" s="2" t="s">
        <v>41</v>
      </c>
      <c r="B24" s="2">
        <v>12</v>
      </c>
      <c r="C24" s="2">
        <v>8</v>
      </c>
      <c r="D24" s="2">
        <v>4</v>
      </c>
      <c r="E24" s="2">
        <v>0</v>
      </c>
      <c r="F24" s="4">
        <v>0.67</v>
      </c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P24" s="157" t="s">
        <v>39</v>
      </c>
      <c r="Q24" s="157">
        <v>12</v>
      </c>
      <c r="R24" s="157">
        <v>12</v>
      </c>
      <c r="S24" s="157">
        <v>0</v>
      </c>
      <c r="T24" s="157">
        <v>0</v>
      </c>
      <c r="U24" s="158">
        <v>1</v>
      </c>
      <c r="V24" s="158">
        <f t="shared" si="0"/>
        <v>0</v>
      </c>
    </row>
    <row r="25" spans="1:22">
      <c r="A25" s="2" t="s">
        <v>42</v>
      </c>
      <c r="B25" s="2">
        <v>390</v>
      </c>
      <c r="C25" s="2">
        <v>390</v>
      </c>
      <c r="D25" s="2">
        <v>0</v>
      </c>
      <c r="E25" s="2">
        <v>0</v>
      </c>
      <c r="F25" s="4">
        <v>1</v>
      </c>
      <c r="I25" s="2" t="s">
        <v>40</v>
      </c>
      <c r="J25" s="2">
        <v>211</v>
      </c>
      <c r="K25" s="2">
        <v>202</v>
      </c>
      <c r="L25" s="2">
        <v>9</v>
      </c>
      <c r="M25" s="2">
        <v>0</v>
      </c>
      <c r="N25" s="4">
        <v>0.96</v>
      </c>
      <c r="P25" s="157" t="s">
        <v>40</v>
      </c>
      <c r="Q25" s="157">
        <v>211</v>
      </c>
      <c r="R25" s="157">
        <v>202</v>
      </c>
      <c r="S25" s="157">
        <v>9</v>
      </c>
      <c r="T25" s="157">
        <v>0</v>
      </c>
      <c r="U25" s="158">
        <v>0.96</v>
      </c>
      <c r="V25" s="158">
        <f t="shared" si="0"/>
        <v>0</v>
      </c>
    </row>
    <row r="26" spans="1:22">
      <c r="A26" s="2" t="s">
        <v>43</v>
      </c>
      <c r="B26" s="2">
        <v>49</v>
      </c>
      <c r="C26" s="2">
        <v>49</v>
      </c>
      <c r="D26" s="2">
        <v>0</v>
      </c>
      <c r="E26" s="2">
        <v>0</v>
      </c>
      <c r="F26" s="4">
        <v>1</v>
      </c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P26" s="157" t="s">
        <v>41</v>
      </c>
      <c r="Q26" s="157">
        <v>12</v>
      </c>
      <c r="R26" s="157">
        <v>8</v>
      </c>
      <c r="S26" s="157">
        <v>4</v>
      </c>
      <c r="T26" s="157">
        <v>0</v>
      </c>
      <c r="U26" s="158">
        <v>0.67</v>
      </c>
      <c r="V26" s="158">
        <f t="shared" si="0"/>
        <v>0</v>
      </c>
    </row>
    <row r="27" spans="1:22">
      <c r="A27" s="2" t="s">
        <v>44</v>
      </c>
      <c r="B27" s="2">
        <v>4</v>
      </c>
      <c r="C27" s="2">
        <v>4</v>
      </c>
      <c r="D27" s="2">
        <v>0</v>
      </c>
      <c r="E27" s="2">
        <v>0</v>
      </c>
      <c r="F27" s="4">
        <v>1</v>
      </c>
      <c r="I27" s="2" t="s">
        <v>42</v>
      </c>
      <c r="J27" s="2">
        <v>391</v>
      </c>
      <c r="K27" s="2">
        <v>390</v>
      </c>
      <c r="L27" s="2">
        <v>1</v>
      </c>
      <c r="M27" s="2">
        <v>0</v>
      </c>
      <c r="N27" s="4">
        <v>1</v>
      </c>
      <c r="P27" s="157" t="s">
        <v>42</v>
      </c>
      <c r="Q27" s="157">
        <v>392</v>
      </c>
      <c r="R27" s="157">
        <v>391</v>
      </c>
      <c r="S27" s="157">
        <v>1</v>
      </c>
      <c r="T27" s="157">
        <v>0</v>
      </c>
      <c r="U27" s="158">
        <v>1</v>
      </c>
      <c r="V27" s="158">
        <f t="shared" si="0"/>
        <v>0</v>
      </c>
    </row>
    <row r="28" spans="1:22">
      <c r="A28" s="2" t="s">
        <v>45</v>
      </c>
      <c r="B28" s="2">
        <v>52</v>
      </c>
      <c r="C28" s="2">
        <v>52</v>
      </c>
      <c r="D28" s="2">
        <v>0</v>
      </c>
      <c r="E28" s="2">
        <v>0</v>
      </c>
      <c r="F28" s="4">
        <v>1</v>
      </c>
      <c r="I28" s="2" t="s">
        <v>43</v>
      </c>
      <c r="J28" s="2">
        <v>49</v>
      </c>
      <c r="K28" s="2">
        <v>49</v>
      </c>
      <c r="L28" s="2">
        <v>0</v>
      </c>
      <c r="M28" s="2">
        <v>0</v>
      </c>
      <c r="N28" s="4">
        <v>1</v>
      </c>
      <c r="P28" s="157" t="s">
        <v>43</v>
      </c>
      <c r="Q28" s="157">
        <v>49</v>
      </c>
      <c r="R28" s="157">
        <v>49</v>
      </c>
      <c r="S28" s="157">
        <v>0</v>
      </c>
      <c r="T28" s="157">
        <v>0</v>
      </c>
      <c r="U28" s="158">
        <v>1</v>
      </c>
      <c r="V28" s="158">
        <f t="shared" si="0"/>
        <v>0</v>
      </c>
    </row>
    <row r="29" spans="1:22">
      <c r="A29" s="2" t="s">
        <v>46</v>
      </c>
      <c r="B29" s="2">
        <v>145</v>
      </c>
      <c r="C29" s="2">
        <v>141</v>
      </c>
      <c r="D29" s="2">
        <v>0</v>
      </c>
      <c r="E29" s="2">
        <v>4</v>
      </c>
      <c r="F29" s="4">
        <v>0.97</v>
      </c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P29" s="157" t="s">
        <v>44</v>
      </c>
      <c r="Q29" s="157">
        <v>4</v>
      </c>
      <c r="R29" s="157">
        <v>4</v>
      </c>
      <c r="S29" s="157">
        <v>0</v>
      </c>
      <c r="T29" s="157">
        <v>0</v>
      </c>
      <c r="U29" s="158">
        <v>1</v>
      </c>
      <c r="V29" s="158">
        <f t="shared" si="0"/>
        <v>0</v>
      </c>
    </row>
    <row r="30" spans="1:22">
      <c r="A30" s="2" t="s">
        <v>47</v>
      </c>
      <c r="B30" s="2">
        <v>45</v>
      </c>
      <c r="C30" s="2">
        <v>45</v>
      </c>
      <c r="D30" s="2">
        <v>0</v>
      </c>
      <c r="E30" s="2">
        <v>0</v>
      </c>
      <c r="F30" s="4">
        <v>1</v>
      </c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P30" s="157" t="s">
        <v>45</v>
      </c>
      <c r="Q30" s="157">
        <v>52</v>
      </c>
      <c r="R30" s="157">
        <v>52</v>
      </c>
      <c r="S30" s="157">
        <v>0</v>
      </c>
      <c r="T30" s="157">
        <v>0</v>
      </c>
      <c r="U30" s="158">
        <v>1</v>
      </c>
      <c r="V30" s="158">
        <f t="shared" si="0"/>
        <v>0</v>
      </c>
    </row>
    <row r="31" spans="1:22">
      <c r="A31" s="2" t="s">
        <v>48</v>
      </c>
      <c r="B31" s="2">
        <v>4</v>
      </c>
      <c r="C31" s="2">
        <v>2</v>
      </c>
      <c r="D31" s="2">
        <v>2</v>
      </c>
      <c r="E31" s="2">
        <v>0</v>
      </c>
      <c r="F31" s="4">
        <v>0.5</v>
      </c>
      <c r="I31" s="2" t="s">
        <v>46</v>
      </c>
      <c r="J31" s="2">
        <v>145</v>
      </c>
      <c r="K31" s="2">
        <v>141</v>
      </c>
      <c r="L31" s="2">
        <v>0</v>
      </c>
      <c r="M31" s="2">
        <v>4</v>
      </c>
      <c r="N31" s="4">
        <v>0.97</v>
      </c>
      <c r="P31" s="157" t="s">
        <v>46</v>
      </c>
      <c r="Q31" s="157">
        <v>145</v>
      </c>
      <c r="R31" s="157">
        <v>141</v>
      </c>
      <c r="S31" s="157">
        <v>0</v>
      </c>
      <c r="T31" s="157">
        <v>4</v>
      </c>
      <c r="U31" s="158">
        <v>0.97</v>
      </c>
      <c r="V31" s="158">
        <f t="shared" si="0"/>
        <v>0</v>
      </c>
    </row>
    <row r="32" spans="1:22">
      <c r="A32" s="2" t="s">
        <v>49</v>
      </c>
      <c r="B32" s="2">
        <v>15</v>
      </c>
      <c r="C32" s="2">
        <v>15</v>
      </c>
      <c r="D32" s="2">
        <v>0</v>
      </c>
      <c r="E32" s="2">
        <v>0</v>
      </c>
      <c r="F32" s="4">
        <v>1</v>
      </c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P32" s="157" t="s">
        <v>47</v>
      </c>
      <c r="Q32" s="157">
        <v>45</v>
      </c>
      <c r="R32" s="157">
        <v>45</v>
      </c>
      <c r="S32" s="157">
        <v>0</v>
      </c>
      <c r="T32" s="157">
        <v>0</v>
      </c>
      <c r="U32" s="158">
        <v>1</v>
      </c>
      <c r="V32" s="158">
        <f t="shared" si="0"/>
        <v>0</v>
      </c>
    </row>
    <row r="33" spans="1:22">
      <c r="A33" s="2" t="s">
        <v>50</v>
      </c>
      <c r="B33" s="2">
        <v>18</v>
      </c>
      <c r="C33" s="2">
        <v>18</v>
      </c>
      <c r="D33" s="2">
        <v>0</v>
      </c>
      <c r="E33" s="2">
        <v>0</v>
      </c>
      <c r="F33" s="4">
        <v>1</v>
      </c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P33" s="157" t="s">
        <v>48</v>
      </c>
      <c r="Q33" s="157">
        <v>4</v>
      </c>
      <c r="R33" s="157">
        <v>2</v>
      </c>
      <c r="S33" s="157">
        <v>2</v>
      </c>
      <c r="T33" s="157">
        <v>0</v>
      </c>
      <c r="U33" s="158">
        <v>0.5</v>
      </c>
      <c r="V33" s="158">
        <f t="shared" si="0"/>
        <v>0</v>
      </c>
    </row>
    <row r="34" spans="1:22">
      <c r="A34" s="2" t="s">
        <v>52</v>
      </c>
      <c r="B34" s="2">
        <v>14</v>
      </c>
      <c r="C34" s="2">
        <v>10</v>
      </c>
      <c r="D34" s="2">
        <v>3</v>
      </c>
      <c r="E34" s="2">
        <v>1</v>
      </c>
      <c r="F34" s="4">
        <v>0.71</v>
      </c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P34" s="157" t="s">
        <v>49</v>
      </c>
      <c r="Q34" s="157">
        <v>15</v>
      </c>
      <c r="R34" s="157">
        <v>15</v>
      </c>
      <c r="S34" s="157">
        <v>0</v>
      </c>
      <c r="T34" s="157">
        <v>0</v>
      </c>
      <c r="U34" s="158">
        <v>1</v>
      </c>
      <c r="V34" s="158">
        <f t="shared" si="0"/>
        <v>0</v>
      </c>
    </row>
    <row r="35" spans="1:22">
      <c r="A35" s="2" t="s">
        <v>54</v>
      </c>
      <c r="B35" s="2">
        <v>36</v>
      </c>
      <c r="C35" s="2">
        <v>36</v>
      </c>
      <c r="D35" s="2">
        <v>0</v>
      </c>
      <c r="E35" s="2">
        <v>0</v>
      </c>
      <c r="F35" s="4">
        <v>1</v>
      </c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P35" s="157" t="s">
        <v>50</v>
      </c>
      <c r="Q35" s="157">
        <v>18</v>
      </c>
      <c r="R35" s="157">
        <v>18</v>
      </c>
      <c r="S35" s="157">
        <v>0</v>
      </c>
      <c r="T35" s="157">
        <v>0</v>
      </c>
      <c r="U35" s="158">
        <v>1</v>
      </c>
      <c r="V35" s="158">
        <f t="shared" si="0"/>
        <v>0</v>
      </c>
    </row>
    <row r="36" spans="1:22">
      <c r="A36" s="2" t="s">
        <v>55</v>
      </c>
      <c r="B36" s="2">
        <v>85</v>
      </c>
      <c r="C36" s="2">
        <v>35</v>
      </c>
      <c r="D36" s="2">
        <v>50</v>
      </c>
      <c r="E36" s="2">
        <v>0</v>
      </c>
      <c r="F36" s="4">
        <v>0.41</v>
      </c>
      <c r="I36" s="2" t="s">
        <v>51</v>
      </c>
      <c r="J36" s="2">
        <v>59</v>
      </c>
      <c r="K36" s="2">
        <v>59</v>
      </c>
      <c r="L36" s="2">
        <v>0</v>
      </c>
      <c r="M36" s="2">
        <v>0</v>
      </c>
      <c r="N36" s="4">
        <v>1</v>
      </c>
      <c r="P36" s="157" t="s">
        <v>51</v>
      </c>
      <c r="Q36" s="157">
        <v>59</v>
      </c>
      <c r="R36" s="157">
        <v>59</v>
      </c>
      <c r="S36" s="157">
        <v>0</v>
      </c>
      <c r="T36" s="157">
        <v>0</v>
      </c>
      <c r="U36" s="158">
        <v>1</v>
      </c>
      <c r="V36" s="158">
        <f t="shared" si="0"/>
        <v>0</v>
      </c>
    </row>
    <row r="37" spans="1:22">
      <c r="A37" s="2" t="s">
        <v>56</v>
      </c>
      <c r="B37" s="2">
        <v>152</v>
      </c>
      <c r="C37" s="2">
        <v>151</v>
      </c>
      <c r="D37" s="2">
        <v>1</v>
      </c>
      <c r="E37" s="2">
        <v>0</v>
      </c>
      <c r="F37" s="4">
        <v>0.99</v>
      </c>
      <c r="I37" s="2" t="s">
        <v>52</v>
      </c>
      <c r="J37" s="2">
        <v>14</v>
      </c>
      <c r="K37" s="2">
        <v>12</v>
      </c>
      <c r="L37" s="2">
        <v>0</v>
      </c>
      <c r="M37" s="2">
        <v>2</v>
      </c>
      <c r="N37" s="4">
        <v>0.86</v>
      </c>
      <c r="P37" s="157" t="s">
        <v>52</v>
      </c>
      <c r="Q37" s="157">
        <v>14</v>
      </c>
      <c r="R37" s="157">
        <v>12</v>
      </c>
      <c r="S37" s="157">
        <v>0</v>
      </c>
      <c r="T37" s="157">
        <v>2</v>
      </c>
      <c r="U37" s="158">
        <v>0.86</v>
      </c>
      <c r="V37" s="158">
        <f t="shared" si="0"/>
        <v>0</v>
      </c>
    </row>
    <row r="38" spans="1:22">
      <c r="A38" s="2" t="s">
        <v>58</v>
      </c>
      <c r="B38" s="2">
        <v>9</v>
      </c>
      <c r="C38" s="2">
        <v>3</v>
      </c>
      <c r="D38" s="2">
        <v>0</v>
      </c>
      <c r="E38" s="2">
        <v>6</v>
      </c>
      <c r="F38" s="4">
        <v>0.33</v>
      </c>
      <c r="I38" s="2" t="s">
        <v>54</v>
      </c>
      <c r="J38" s="2">
        <v>72</v>
      </c>
      <c r="K38" s="2">
        <v>72</v>
      </c>
      <c r="L38" s="2">
        <v>0</v>
      </c>
      <c r="M38" s="2">
        <v>0</v>
      </c>
      <c r="N38" s="4">
        <v>1</v>
      </c>
      <c r="P38" s="157" t="s">
        <v>54</v>
      </c>
      <c r="Q38" s="157">
        <v>72</v>
      </c>
      <c r="R38" s="157">
        <v>72</v>
      </c>
      <c r="S38" s="157">
        <v>0</v>
      </c>
      <c r="T38" s="157">
        <v>0</v>
      </c>
      <c r="U38" s="158">
        <v>1</v>
      </c>
      <c r="V38" s="158">
        <f t="shared" si="0"/>
        <v>0</v>
      </c>
    </row>
    <row r="39" spans="1:22">
      <c r="A39" s="2" t="s">
        <v>59</v>
      </c>
      <c r="B39" s="2">
        <v>23</v>
      </c>
      <c r="C39" s="2">
        <v>22</v>
      </c>
      <c r="D39" s="2">
        <v>1</v>
      </c>
      <c r="E39" s="2">
        <v>0</v>
      </c>
      <c r="F39" s="4">
        <v>0.96</v>
      </c>
      <c r="I39" s="2" t="s">
        <v>55</v>
      </c>
      <c r="J39" s="2">
        <v>85</v>
      </c>
      <c r="K39" s="2">
        <v>35</v>
      </c>
      <c r="L39" s="2">
        <v>50</v>
      </c>
      <c r="M39" s="2">
        <v>0</v>
      </c>
      <c r="N39" s="4">
        <v>0.41</v>
      </c>
      <c r="P39" s="157" t="s">
        <v>55</v>
      </c>
      <c r="Q39" s="157">
        <v>85</v>
      </c>
      <c r="R39" s="157">
        <v>35</v>
      </c>
      <c r="S39" s="157">
        <v>50</v>
      </c>
      <c r="T39" s="157">
        <v>0</v>
      </c>
      <c r="U39" s="158">
        <v>0.41</v>
      </c>
      <c r="V39" s="158">
        <f t="shared" si="0"/>
        <v>0</v>
      </c>
    </row>
    <row r="40" spans="1:22">
      <c r="A40" s="2" t="s">
        <v>60</v>
      </c>
      <c r="B40" s="2">
        <v>16</v>
      </c>
      <c r="C40" s="2">
        <v>16</v>
      </c>
      <c r="D40" s="2">
        <v>0</v>
      </c>
      <c r="E40" s="2">
        <v>0</v>
      </c>
      <c r="F40" s="4">
        <v>1</v>
      </c>
      <c r="I40" s="2" t="s">
        <v>56</v>
      </c>
      <c r="J40" s="2">
        <v>152</v>
      </c>
      <c r="K40" s="2">
        <v>151</v>
      </c>
      <c r="L40" s="2">
        <v>1</v>
      </c>
      <c r="M40" s="2">
        <v>0</v>
      </c>
      <c r="N40" s="4">
        <v>0.99</v>
      </c>
      <c r="P40" s="157" t="s">
        <v>56</v>
      </c>
      <c r="Q40" s="157">
        <v>152</v>
      </c>
      <c r="R40" s="157">
        <v>151</v>
      </c>
      <c r="S40" s="157">
        <v>1</v>
      </c>
      <c r="T40" s="157">
        <v>0</v>
      </c>
      <c r="U40" s="158">
        <v>0.99</v>
      </c>
      <c r="V40" s="158">
        <f t="shared" si="0"/>
        <v>0</v>
      </c>
    </row>
    <row r="41" spans="1:22">
      <c r="A41" s="2" t="s">
        <v>61</v>
      </c>
      <c r="B41" s="2">
        <v>8</v>
      </c>
      <c r="C41" s="2">
        <v>8</v>
      </c>
      <c r="D41" s="2">
        <v>0</v>
      </c>
      <c r="E41" s="2">
        <v>0</v>
      </c>
      <c r="F41" s="4">
        <v>1</v>
      </c>
      <c r="I41" s="2" t="s">
        <v>57</v>
      </c>
      <c r="J41" s="2">
        <v>67</v>
      </c>
      <c r="K41" s="2">
        <v>55</v>
      </c>
      <c r="L41" s="2">
        <v>11</v>
      </c>
      <c r="M41" s="2">
        <v>1</v>
      </c>
      <c r="N41" s="4">
        <v>0.82</v>
      </c>
      <c r="P41" s="157" t="s">
        <v>57</v>
      </c>
      <c r="Q41" s="157">
        <v>67</v>
      </c>
      <c r="R41" s="157">
        <v>55</v>
      </c>
      <c r="S41" s="157">
        <v>11</v>
      </c>
      <c r="T41" s="157">
        <v>1</v>
      </c>
      <c r="U41" s="158">
        <v>0.82</v>
      </c>
      <c r="V41" s="158">
        <f t="shared" si="0"/>
        <v>0</v>
      </c>
    </row>
    <row r="42" spans="1:22">
      <c r="A42" s="2" t="s">
        <v>62</v>
      </c>
      <c r="B42" s="2">
        <v>447</v>
      </c>
      <c r="C42" s="2">
        <v>443</v>
      </c>
      <c r="D42" s="2">
        <v>4</v>
      </c>
      <c r="E42" s="2">
        <v>0</v>
      </c>
      <c r="F42" s="4">
        <v>0.99</v>
      </c>
      <c r="I42" s="2" t="s">
        <v>58</v>
      </c>
      <c r="J42" s="2">
        <v>9</v>
      </c>
      <c r="K42" s="2">
        <v>3</v>
      </c>
      <c r="L42" s="2">
        <v>0</v>
      </c>
      <c r="M42" s="2">
        <v>6</v>
      </c>
      <c r="N42" s="4">
        <v>0.33</v>
      </c>
      <c r="P42" s="157" t="s">
        <v>58</v>
      </c>
      <c r="Q42" s="157">
        <v>9</v>
      </c>
      <c r="R42" s="157">
        <v>3</v>
      </c>
      <c r="S42" s="157">
        <v>0</v>
      </c>
      <c r="T42" s="157">
        <v>6</v>
      </c>
      <c r="U42" s="158">
        <v>0.33</v>
      </c>
      <c r="V42" s="158">
        <f t="shared" si="0"/>
        <v>0</v>
      </c>
    </row>
    <row r="43" spans="1:22">
      <c r="A43" s="2" t="s">
        <v>63</v>
      </c>
      <c r="B43" s="2">
        <v>40</v>
      </c>
      <c r="C43" s="2">
        <v>40</v>
      </c>
      <c r="D43" s="2">
        <v>0</v>
      </c>
      <c r="E43" s="2">
        <v>0</v>
      </c>
      <c r="F43" s="4">
        <v>1</v>
      </c>
      <c r="I43" s="2" t="s">
        <v>59</v>
      </c>
      <c r="J43" s="2">
        <v>29</v>
      </c>
      <c r="K43" s="2">
        <v>26</v>
      </c>
      <c r="L43" s="2">
        <v>1</v>
      </c>
      <c r="M43" s="2">
        <v>2</v>
      </c>
      <c r="N43" s="4">
        <v>0.9</v>
      </c>
      <c r="P43" s="157" t="s">
        <v>59</v>
      </c>
      <c r="Q43" s="157">
        <v>29</v>
      </c>
      <c r="R43" s="157">
        <v>26</v>
      </c>
      <c r="S43" s="157">
        <v>1</v>
      </c>
      <c r="T43" s="157">
        <v>2</v>
      </c>
      <c r="U43" s="158">
        <v>0.9</v>
      </c>
      <c r="V43" s="158">
        <f t="shared" si="0"/>
        <v>0</v>
      </c>
    </row>
    <row r="44" spans="1:22">
      <c r="A44" s="2" t="s">
        <v>64</v>
      </c>
      <c r="B44" s="2">
        <v>10</v>
      </c>
      <c r="C44" s="2">
        <v>10</v>
      </c>
      <c r="D44" s="2">
        <v>0</v>
      </c>
      <c r="E44" s="2">
        <v>0</v>
      </c>
      <c r="F44" s="4">
        <v>1</v>
      </c>
      <c r="I44" s="2" t="s">
        <v>60</v>
      </c>
      <c r="J44" s="2">
        <v>16</v>
      </c>
      <c r="K44" s="2">
        <v>16</v>
      </c>
      <c r="L44" s="2">
        <v>0</v>
      </c>
      <c r="M44" s="2">
        <v>0</v>
      </c>
      <c r="N44" s="4">
        <v>1</v>
      </c>
      <c r="P44" s="157" t="s">
        <v>60</v>
      </c>
      <c r="Q44" s="157">
        <v>16</v>
      </c>
      <c r="R44" s="157">
        <v>16</v>
      </c>
      <c r="S44" s="157">
        <v>0</v>
      </c>
      <c r="T44" s="157">
        <v>0</v>
      </c>
      <c r="U44" s="158">
        <v>1</v>
      </c>
      <c r="V44" s="158">
        <f t="shared" si="0"/>
        <v>0</v>
      </c>
    </row>
    <row r="45" spans="1:22">
      <c r="A45" s="2" t="s">
        <v>65</v>
      </c>
      <c r="B45" s="2">
        <v>328</v>
      </c>
      <c r="C45" s="2">
        <v>286</v>
      </c>
      <c r="D45" s="2">
        <v>34</v>
      </c>
      <c r="E45" s="2">
        <v>8</v>
      </c>
      <c r="F45" s="4">
        <v>0.87</v>
      </c>
      <c r="I45" s="2" t="s">
        <v>61</v>
      </c>
      <c r="J45" s="2">
        <v>25</v>
      </c>
      <c r="K45" s="2">
        <v>17</v>
      </c>
      <c r="L45" s="2">
        <v>8</v>
      </c>
      <c r="M45" s="2">
        <v>0</v>
      </c>
      <c r="N45" s="4">
        <v>0.68</v>
      </c>
      <c r="P45" s="157" t="s">
        <v>61</v>
      </c>
      <c r="Q45" s="157">
        <v>25</v>
      </c>
      <c r="R45" s="157">
        <v>17</v>
      </c>
      <c r="S45" s="157">
        <v>8</v>
      </c>
      <c r="T45" s="157">
        <v>0</v>
      </c>
      <c r="U45" s="158">
        <v>0.68</v>
      </c>
      <c r="V45" s="158">
        <f t="shared" si="0"/>
        <v>0</v>
      </c>
    </row>
    <row r="46" spans="1:22">
      <c r="A46" s="2" t="s">
        <v>66</v>
      </c>
      <c r="B46" s="2">
        <v>341</v>
      </c>
      <c r="C46" s="2">
        <v>340</v>
      </c>
      <c r="D46" s="2">
        <v>1</v>
      </c>
      <c r="E46" s="2">
        <v>0</v>
      </c>
      <c r="F46" s="4">
        <v>1</v>
      </c>
      <c r="I46" s="2" t="s">
        <v>62</v>
      </c>
      <c r="J46" s="2">
        <v>447</v>
      </c>
      <c r="K46" s="2">
        <v>443</v>
      </c>
      <c r="L46" s="2">
        <v>4</v>
      </c>
      <c r="M46" s="2">
        <v>0</v>
      </c>
      <c r="N46" s="4">
        <v>0.99</v>
      </c>
      <c r="P46" s="157" t="s">
        <v>62</v>
      </c>
      <c r="Q46" s="157">
        <v>447</v>
      </c>
      <c r="R46" s="157">
        <v>443</v>
      </c>
      <c r="S46" s="157">
        <v>4</v>
      </c>
      <c r="T46" s="157">
        <v>0</v>
      </c>
      <c r="U46" s="158">
        <v>0.99</v>
      </c>
      <c r="V46" s="158">
        <f t="shared" si="0"/>
        <v>0</v>
      </c>
    </row>
    <row r="47" spans="1:22">
      <c r="A47" s="2" t="s">
        <v>67</v>
      </c>
      <c r="B47" s="2">
        <v>135</v>
      </c>
      <c r="C47" s="2">
        <v>129</v>
      </c>
      <c r="D47" s="2">
        <v>0</v>
      </c>
      <c r="E47" s="2">
        <v>6</v>
      </c>
      <c r="F47" s="4">
        <v>0.96</v>
      </c>
      <c r="I47" s="2" t="s">
        <v>63</v>
      </c>
      <c r="J47" s="2">
        <v>43</v>
      </c>
      <c r="K47" s="2">
        <v>43</v>
      </c>
      <c r="L47" s="2">
        <v>0</v>
      </c>
      <c r="M47" s="2">
        <v>0</v>
      </c>
      <c r="N47" s="4">
        <v>1</v>
      </c>
      <c r="P47" s="157" t="s">
        <v>63</v>
      </c>
      <c r="Q47" s="157">
        <v>43</v>
      </c>
      <c r="R47" s="157">
        <v>43</v>
      </c>
      <c r="S47" s="157">
        <v>0</v>
      </c>
      <c r="T47" s="157">
        <v>0</v>
      </c>
      <c r="U47" s="158">
        <v>1</v>
      </c>
      <c r="V47" s="158">
        <f t="shared" si="0"/>
        <v>0</v>
      </c>
    </row>
    <row r="48" spans="1:22">
      <c r="A48" s="2" t="s">
        <v>68</v>
      </c>
      <c r="B48" s="2">
        <v>899</v>
      </c>
      <c r="C48" s="2">
        <v>899</v>
      </c>
      <c r="D48" s="2">
        <v>0</v>
      </c>
      <c r="E48" s="2">
        <v>0</v>
      </c>
      <c r="F48" s="4">
        <v>1</v>
      </c>
      <c r="I48" s="2" t="s">
        <v>64</v>
      </c>
      <c r="J48" s="2">
        <v>10</v>
      </c>
      <c r="K48" s="2">
        <v>10</v>
      </c>
      <c r="L48" s="2">
        <v>0</v>
      </c>
      <c r="M48" s="2">
        <v>0</v>
      </c>
      <c r="N48" s="4">
        <v>1</v>
      </c>
      <c r="P48" s="157" t="s">
        <v>64</v>
      </c>
      <c r="Q48" s="157">
        <v>10</v>
      </c>
      <c r="R48" s="157">
        <v>10</v>
      </c>
      <c r="S48" s="157">
        <v>0</v>
      </c>
      <c r="T48" s="157">
        <v>0</v>
      </c>
      <c r="U48" s="158">
        <v>1</v>
      </c>
      <c r="V48" s="158">
        <f t="shared" si="0"/>
        <v>0</v>
      </c>
    </row>
    <row r="49" spans="1:22">
      <c r="A49" s="2" t="s">
        <v>69</v>
      </c>
      <c r="B49" s="2">
        <v>176</v>
      </c>
      <c r="C49" s="2">
        <v>174</v>
      </c>
      <c r="D49" s="2">
        <v>2</v>
      </c>
      <c r="E49" s="2">
        <v>0</v>
      </c>
      <c r="F49" s="4">
        <v>0.99</v>
      </c>
      <c r="I49" s="2" t="s">
        <v>65</v>
      </c>
      <c r="J49" s="2">
        <v>328</v>
      </c>
      <c r="K49" s="2">
        <v>286</v>
      </c>
      <c r="L49" s="2">
        <v>34</v>
      </c>
      <c r="M49" s="2">
        <v>8</v>
      </c>
      <c r="N49" s="4">
        <v>0.87</v>
      </c>
      <c r="P49" s="157" t="s">
        <v>65</v>
      </c>
      <c r="Q49" s="157">
        <v>382</v>
      </c>
      <c r="R49" s="157">
        <v>296</v>
      </c>
      <c r="S49" s="157">
        <v>58</v>
      </c>
      <c r="T49" s="157">
        <v>28</v>
      </c>
      <c r="U49" s="158">
        <v>0.77</v>
      </c>
      <c r="V49" s="158">
        <f t="shared" si="0"/>
        <v>-9.9999999999999978E-2</v>
      </c>
    </row>
    <row r="50" spans="1:22">
      <c r="A50" s="2" t="s">
        <v>70</v>
      </c>
      <c r="B50" s="2">
        <v>231</v>
      </c>
      <c r="C50" s="2">
        <v>223</v>
      </c>
      <c r="D50" s="2">
        <v>7</v>
      </c>
      <c r="E50" s="2">
        <v>1</v>
      </c>
      <c r="F50" s="4">
        <v>0.97</v>
      </c>
      <c r="I50" s="2" t="s">
        <v>66</v>
      </c>
      <c r="J50" s="2">
        <v>341</v>
      </c>
      <c r="K50" s="2">
        <v>340</v>
      </c>
      <c r="L50" s="2">
        <v>1</v>
      </c>
      <c r="M50" s="2">
        <v>0</v>
      </c>
      <c r="N50" s="4">
        <v>1</v>
      </c>
      <c r="P50" s="157" t="s">
        <v>66</v>
      </c>
      <c r="Q50" s="157">
        <v>389</v>
      </c>
      <c r="R50" s="157">
        <v>340</v>
      </c>
      <c r="S50" s="157">
        <v>48</v>
      </c>
      <c r="T50" s="157">
        <v>1</v>
      </c>
      <c r="U50" s="158">
        <v>0.87</v>
      </c>
      <c r="V50" s="158">
        <f t="shared" si="0"/>
        <v>-0.13</v>
      </c>
    </row>
    <row r="51" spans="1:22">
      <c r="A51" s="2" t="s">
        <v>71</v>
      </c>
      <c r="B51" s="2">
        <v>194</v>
      </c>
      <c r="C51" s="2">
        <v>183</v>
      </c>
      <c r="D51" s="2">
        <v>7</v>
      </c>
      <c r="E51" s="2">
        <v>4</v>
      </c>
      <c r="F51" s="4">
        <v>0.94</v>
      </c>
      <c r="I51" s="2" t="s">
        <v>67</v>
      </c>
      <c r="J51" s="2">
        <v>135</v>
      </c>
      <c r="K51" s="2">
        <v>129</v>
      </c>
      <c r="L51" s="2">
        <v>0</v>
      </c>
      <c r="M51" s="2">
        <v>6</v>
      </c>
      <c r="N51" s="4">
        <v>0.96</v>
      </c>
      <c r="P51" s="157" t="s">
        <v>67</v>
      </c>
      <c r="Q51" s="157">
        <v>135</v>
      </c>
      <c r="R51" s="157">
        <v>129</v>
      </c>
      <c r="S51" s="157">
        <v>0</v>
      </c>
      <c r="T51" s="157">
        <v>6</v>
      </c>
      <c r="U51" s="158">
        <v>0.96</v>
      </c>
      <c r="V51" s="158">
        <f t="shared" si="0"/>
        <v>0</v>
      </c>
    </row>
    <row r="52" spans="1:22">
      <c r="A52" s="2" t="s">
        <v>72</v>
      </c>
      <c r="B52" s="2">
        <v>85</v>
      </c>
      <c r="C52" s="2">
        <v>54</v>
      </c>
      <c r="D52" s="2">
        <v>2</v>
      </c>
      <c r="E52" s="2">
        <v>29</v>
      </c>
      <c r="F52" s="4">
        <v>0.64</v>
      </c>
      <c r="I52" s="2" t="s">
        <v>68</v>
      </c>
      <c r="J52" s="2">
        <v>1595</v>
      </c>
      <c r="K52" s="2">
        <v>1588</v>
      </c>
      <c r="L52" s="2">
        <v>7</v>
      </c>
      <c r="M52" s="2">
        <v>0</v>
      </c>
      <c r="N52" s="4">
        <v>1</v>
      </c>
      <c r="P52" s="157" t="s">
        <v>68</v>
      </c>
      <c r="Q52" s="157">
        <v>1595</v>
      </c>
      <c r="R52" s="157">
        <v>1588</v>
      </c>
      <c r="S52" s="157">
        <v>7</v>
      </c>
      <c r="T52" s="157">
        <v>0</v>
      </c>
      <c r="U52" s="158">
        <v>1</v>
      </c>
      <c r="V52" s="158">
        <f t="shared" si="0"/>
        <v>0</v>
      </c>
    </row>
    <row r="53" spans="1:22">
      <c r="A53" s="2" t="s">
        <v>73</v>
      </c>
      <c r="B53" s="2">
        <v>281</v>
      </c>
      <c r="C53" s="2">
        <v>254</v>
      </c>
      <c r="D53" s="2">
        <v>18</v>
      </c>
      <c r="E53" s="2">
        <v>9</v>
      </c>
      <c r="F53" s="4">
        <v>0.9</v>
      </c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P53" s="157" t="s">
        <v>69</v>
      </c>
      <c r="Q53" s="157">
        <v>176</v>
      </c>
      <c r="R53" s="157">
        <v>174</v>
      </c>
      <c r="S53" s="157">
        <v>2</v>
      </c>
      <c r="T53" s="157">
        <v>0</v>
      </c>
      <c r="U53" s="158">
        <v>0.99</v>
      </c>
      <c r="V53" s="158">
        <f t="shared" si="0"/>
        <v>0</v>
      </c>
    </row>
    <row r="54" spans="1:22">
      <c r="A54" s="2" t="s">
        <v>74</v>
      </c>
      <c r="B54" s="2">
        <v>7</v>
      </c>
      <c r="C54" s="2">
        <v>6</v>
      </c>
      <c r="D54" s="2">
        <v>1</v>
      </c>
      <c r="E54" s="2">
        <v>0</v>
      </c>
      <c r="F54" s="4">
        <v>0.86</v>
      </c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P54" s="157" t="s">
        <v>70</v>
      </c>
      <c r="Q54" s="157">
        <v>231</v>
      </c>
      <c r="R54" s="157">
        <v>223</v>
      </c>
      <c r="S54" s="157">
        <v>7</v>
      </c>
      <c r="T54" s="157">
        <v>1</v>
      </c>
      <c r="U54" s="158">
        <v>0.97</v>
      </c>
      <c r="V54" s="158">
        <f t="shared" si="0"/>
        <v>0</v>
      </c>
    </row>
    <row r="55" spans="1:22">
      <c r="A55" s="2" t="s">
        <v>179</v>
      </c>
      <c r="B55" s="2">
        <v>144</v>
      </c>
      <c r="C55" s="2">
        <v>134</v>
      </c>
      <c r="D55" s="2">
        <v>8</v>
      </c>
      <c r="E55" s="2">
        <v>2</v>
      </c>
      <c r="F55" s="4">
        <v>0.93</v>
      </c>
      <c r="I55" s="2" t="s">
        <v>71</v>
      </c>
      <c r="J55" s="2">
        <v>194</v>
      </c>
      <c r="K55" s="2">
        <v>185</v>
      </c>
      <c r="L55" s="2">
        <v>7</v>
      </c>
      <c r="M55" s="2">
        <v>2</v>
      </c>
      <c r="N55" s="4">
        <v>0.95</v>
      </c>
      <c r="P55" s="157" t="s">
        <v>71</v>
      </c>
      <c r="Q55" s="157">
        <v>194</v>
      </c>
      <c r="R55" s="157">
        <v>185</v>
      </c>
      <c r="S55" s="157">
        <v>7</v>
      </c>
      <c r="T55" s="157">
        <v>2</v>
      </c>
      <c r="U55" s="158">
        <v>0.95</v>
      </c>
      <c r="V55" s="158">
        <f t="shared" si="0"/>
        <v>0</v>
      </c>
    </row>
    <row r="56" spans="1:22">
      <c r="A56" s="2" t="s">
        <v>75</v>
      </c>
      <c r="B56" s="2">
        <v>68</v>
      </c>
      <c r="C56" s="2">
        <v>68</v>
      </c>
      <c r="D56" s="2">
        <v>0</v>
      </c>
      <c r="E56" s="2">
        <v>0</v>
      </c>
      <c r="F56" s="4">
        <v>1</v>
      </c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P56" s="157" t="s">
        <v>72</v>
      </c>
      <c r="Q56" s="157">
        <v>85</v>
      </c>
      <c r="R56" s="157">
        <v>54</v>
      </c>
      <c r="S56" s="157">
        <v>2</v>
      </c>
      <c r="T56" s="157">
        <v>29</v>
      </c>
      <c r="U56" s="158">
        <v>0.64</v>
      </c>
      <c r="V56" s="158">
        <f t="shared" si="0"/>
        <v>0</v>
      </c>
    </row>
    <row r="57" spans="1:22">
      <c r="A57" s="2" t="s">
        <v>180</v>
      </c>
      <c r="B57" s="2">
        <v>3</v>
      </c>
      <c r="C57" s="2">
        <v>3</v>
      </c>
      <c r="D57" s="2">
        <v>0</v>
      </c>
      <c r="E57" s="2">
        <v>0</v>
      </c>
      <c r="F57" s="4">
        <v>1</v>
      </c>
      <c r="I57" s="2" t="s">
        <v>73</v>
      </c>
      <c r="J57" s="2">
        <v>291</v>
      </c>
      <c r="K57" s="2">
        <v>269</v>
      </c>
      <c r="L57" s="2">
        <v>17</v>
      </c>
      <c r="M57" s="2">
        <v>5</v>
      </c>
      <c r="N57" s="4">
        <v>0.92</v>
      </c>
      <c r="P57" s="157" t="s">
        <v>73</v>
      </c>
      <c r="Q57" s="157">
        <v>291</v>
      </c>
      <c r="R57" s="157">
        <v>268</v>
      </c>
      <c r="S57" s="157">
        <v>17</v>
      </c>
      <c r="T57" s="157">
        <v>6</v>
      </c>
      <c r="U57" s="158">
        <v>0.92</v>
      </c>
      <c r="V57" s="158">
        <f t="shared" si="0"/>
        <v>0</v>
      </c>
    </row>
    <row r="58" spans="1:22">
      <c r="A58" s="2" t="s">
        <v>77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P58" s="157" t="s">
        <v>264</v>
      </c>
      <c r="Q58" s="157">
        <v>7</v>
      </c>
      <c r="R58" s="157">
        <v>6</v>
      </c>
      <c r="S58" s="157">
        <v>1</v>
      </c>
      <c r="T58" s="157">
        <v>0</v>
      </c>
      <c r="U58" s="158">
        <v>0.86</v>
      </c>
      <c r="V58" s="158">
        <f t="shared" si="0"/>
        <v>0</v>
      </c>
    </row>
    <row r="59" spans="1:22">
      <c r="A59" s="2" t="s">
        <v>78</v>
      </c>
      <c r="B59" s="2">
        <v>32</v>
      </c>
      <c r="C59" s="2">
        <v>31</v>
      </c>
      <c r="D59" s="2">
        <v>1</v>
      </c>
      <c r="E59" s="2">
        <v>0</v>
      </c>
      <c r="F59" s="4">
        <v>0.97</v>
      </c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P59" s="157" t="s">
        <v>270</v>
      </c>
      <c r="Q59" s="157">
        <v>144</v>
      </c>
      <c r="R59" s="157">
        <v>133</v>
      </c>
      <c r="S59" s="157">
        <v>8</v>
      </c>
      <c r="T59" s="157">
        <v>3</v>
      </c>
      <c r="U59" s="158">
        <v>0.92</v>
      </c>
      <c r="V59" s="158">
        <f t="shared" si="0"/>
        <v>-1.0000000000000009E-2</v>
      </c>
    </row>
    <row r="60" spans="1:22">
      <c r="A60" s="2" t="s">
        <v>79</v>
      </c>
      <c r="B60" s="2">
        <v>160</v>
      </c>
      <c r="C60" s="2">
        <v>32</v>
      </c>
      <c r="D60" s="2">
        <v>49</v>
      </c>
      <c r="E60" s="2">
        <v>79</v>
      </c>
      <c r="F60" s="4">
        <v>0.2</v>
      </c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P60" s="157" t="s">
        <v>265</v>
      </c>
      <c r="Q60" s="157">
        <v>68</v>
      </c>
      <c r="R60" s="157">
        <v>68</v>
      </c>
      <c r="S60" s="157">
        <v>0</v>
      </c>
      <c r="T60" s="157">
        <v>0</v>
      </c>
      <c r="U60" s="158">
        <v>1</v>
      </c>
      <c r="V60" s="158">
        <f t="shared" si="0"/>
        <v>0</v>
      </c>
    </row>
    <row r="61" spans="1:22">
      <c r="A61" s="2" t="s">
        <v>106</v>
      </c>
      <c r="B61" s="2">
        <v>52</v>
      </c>
      <c r="C61" s="2">
        <v>52</v>
      </c>
      <c r="D61" s="2">
        <v>0</v>
      </c>
      <c r="E61" s="2">
        <v>0</v>
      </c>
      <c r="F61" s="4">
        <v>1</v>
      </c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P61" s="157" t="s">
        <v>180</v>
      </c>
      <c r="Q61" s="157">
        <v>3</v>
      </c>
      <c r="R61" s="157">
        <v>3</v>
      </c>
      <c r="S61" s="157">
        <v>0</v>
      </c>
      <c r="T61" s="157">
        <v>0</v>
      </c>
      <c r="U61" s="158">
        <v>1</v>
      </c>
      <c r="V61" s="158">
        <f t="shared" si="0"/>
        <v>0</v>
      </c>
    </row>
    <row r="62" spans="1:22">
      <c r="A62" s="2" t="s">
        <v>80</v>
      </c>
      <c r="B62" s="2">
        <v>20</v>
      </c>
      <c r="C62" s="2">
        <v>20</v>
      </c>
      <c r="D62" s="2">
        <v>0</v>
      </c>
      <c r="E62" s="2">
        <v>0</v>
      </c>
      <c r="F62" s="4">
        <v>1</v>
      </c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P62" s="157" t="s">
        <v>77</v>
      </c>
      <c r="Q62" s="157">
        <v>7</v>
      </c>
      <c r="R62" s="157">
        <v>6</v>
      </c>
      <c r="S62" s="157">
        <v>1</v>
      </c>
      <c r="T62" s="157">
        <v>0</v>
      </c>
      <c r="U62" s="158">
        <v>0.86</v>
      </c>
      <c r="V62" s="158">
        <f t="shared" si="0"/>
        <v>0</v>
      </c>
    </row>
    <row r="63" spans="1:22">
      <c r="A63" s="2" t="s">
        <v>85</v>
      </c>
      <c r="B63" s="2">
        <v>3</v>
      </c>
      <c r="C63" s="2">
        <v>3</v>
      </c>
      <c r="D63" s="2">
        <v>0</v>
      </c>
      <c r="E63" s="2">
        <v>0</v>
      </c>
      <c r="F63" s="4">
        <v>1</v>
      </c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P63" s="157" t="s">
        <v>78</v>
      </c>
      <c r="Q63" s="157">
        <v>32</v>
      </c>
      <c r="R63" s="157">
        <v>31</v>
      </c>
      <c r="S63" s="157">
        <v>1</v>
      </c>
      <c r="T63" s="157">
        <v>0</v>
      </c>
      <c r="U63" s="158">
        <v>0.97</v>
      </c>
      <c r="V63" s="158">
        <f t="shared" si="0"/>
        <v>0</v>
      </c>
    </row>
    <row r="64" spans="1:22">
      <c r="A64" s="2" t="s">
        <v>108</v>
      </c>
      <c r="B64" s="2">
        <v>4</v>
      </c>
      <c r="C64" s="2">
        <v>4</v>
      </c>
      <c r="D64" s="2">
        <v>0</v>
      </c>
      <c r="E64" s="2">
        <v>0</v>
      </c>
      <c r="F64" s="4">
        <v>1</v>
      </c>
      <c r="I64" s="2" t="s">
        <v>79</v>
      </c>
      <c r="J64" s="2">
        <v>160</v>
      </c>
      <c r="K64" s="2">
        <v>32</v>
      </c>
      <c r="L64" s="2">
        <v>49</v>
      </c>
      <c r="M64" s="2">
        <v>79</v>
      </c>
      <c r="N64" s="4">
        <v>0.2</v>
      </c>
      <c r="P64" s="157" t="s">
        <v>266</v>
      </c>
      <c r="Q64" s="157">
        <v>160</v>
      </c>
      <c r="R64" s="157">
        <v>32</v>
      </c>
      <c r="S64" s="157">
        <v>49</v>
      </c>
      <c r="T64" s="157">
        <v>79</v>
      </c>
      <c r="U64" s="158">
        <v>0.2</v>
      </c>
      <c r="V64" s="158">
        <f t="shared" si="0"/>
        <v>0</v>
      </c>
    </row>
    <row r="65" spans="1:22">
      <c r="A65" s="2" t="s">
        <v>81</v>
      </c>
      <c r="B65" s="2">
        <v>92</v>
      </c>
      <c r="C65" s="2">
        <v>76</v>
      </c>
      <c r="D65" s="2">
        <v>10</v>
      </c>
      <c r="E65" s="2">
        <v>6</v>
      </c>
      <c r="F65" s="4">
        <v>0.83</v>
      </c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P65" s="157" t="s">
        <v>106</v>
      </c>
      <c r="Q65" s="157">
        <v>52</v>
      </c>
      <c r="R65" s="157">
        <v>52</v>
      </c>
      <c r="S65" s="157">
        <v>0</v>
      </c>
      <c r="T65" s="157">
        <v>0</v>
      </c>
      <c r="U65" s="158">
        <v>1</v>
      </c>
      <c r="V65" s="158">
        <f t="shared" si="0"/>
        <v>0</v>
      </c>
    </row>
    <row r="66" spans="1:22">
      <c r="A66" s="2" t="s">
        <v>82</v>
      </c>
      <c r="B66" s="2">
        <v>71</v>
      </c>
      <c r="C66" s="2">
        <v>34</v>
      </c>
      <c r="D66" s="2">
        <v>9</v>
      </c>
      <c r="E66" s="2">
        <v>28</v>
      </c>
      <c r="F66" s="4">
        <v>0.48</v>
      </c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P66" s="157" t="s">
        <v>80</v>
      </c>
      <c r="Q66" s="157">
        <v>20</v>
      </c>
      <c r="R66" s="157">
        <v>20</v>
      </c>
      <c r="S66" s="157">
        <v>0</v>
      </c>
      <c r="T66" s="157">
        <v>0</v>
      </c>
      <c r="U66" s="158">
        <v>1</v>
      </c>
      <c r="V66" s="158">
        <f t="shared" si="0"/>
        <v>0</v>
      </c>
    </row>
    <row r="67" spans="1:22">
      <c r="A67" s="2" t="s">
        <v>86</v>
      </c>
      <c r="B67" s="2">
        <v>555</v>
      </c>
      <c r="C67" s="2">
        <v>553</v>
      </c>
      <c r="D67" s="2">
        <v>2</v>
      </c>
      <c r="E67" s="2">
        <v>0</v>
      </c>
      <c r="F67" s="4">
        <v>1</v>
      </c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P67" s="157" t="s">
        <v>85</v>
      </c>
      <c r="Q67" s="157">
        <v>3</v>
      </c>
      <c r="R67" s="157">
        <v>3</v>
      </c>
      <c r="S67" s="157">
        <v>0</v>
      </c>
      <c r="T67" s="157">
        <v>0</v>
      </c>
      <c r="U67" s="158">
        <v>1</v>
      </c>
      <c r="V67" s="158">
        <f t="shared" si="0"/>
        <v>0</v>
      </c>
    </row>
    <row r="68" spans="1:22">
      <c r="A68" s="2" t="s">
        <v>83</v>
      </c>
      <c r="B68" s="2">
        <v>22</v>
      </c>
      <c r="C68" s="2">
        <v>21</v>
      </c>
      <c r="D68" s="2">
        <v>1</v>
      </c>
      <c r="E68" s="2">
        <v>0</v>
      </c>
      <c r="F68" s="4">
        <v>0.95</v>
      </c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P68" s="157" t="s">
        <v>108</v>
      </c>
      <c r="Q68" s="157">
        <v>4</v>
      </c>
      <c r="R68" s="157">
        <v>4</v>
      </c>
      <c r="S68" s="157">
        <v>0</v>
      </c>
      <c r="T68" s="157">
        <v>0</v>
      </c>
      <c r="U68" s="158">
        <v>1</v>
      </c>
      <c r="V68" s="158">
        <f t="shared" ref="V68:V73" si="1">U68-N68</f>
        <v>0</v>
      </c>
    </row>
    <row r="69" spans="1:22">
      <c r="A69" s="2" t="s">
        <v>84</v>
      </c>
      <c r="B69" s="2">
        <v>135</v>
      </c>
      <c r="C69" s="2">
        <v>112</v>
      </c>
      <c r="D69" s="2">
        <v>9</v>
      </c>
      <c r="E69" s="2">
        <v>14</v>
      </c>
      <c r="F69" s="4">
        <v>0.83</v>
      </c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P69" s="157" t="s">
        <v>267</v>
      </c>
      <c r="Q69" s="157">
        <v>92</v>
      </c>
      <c r="R69" s="157">
        <v>76</v>
      </c>
      <c r="S69" s="157">
        <v>10</v>
      </c>
      <c r="T69" s="157">
        <v>6</v>
      </c>
      <c r="U69" s="158">
        <v>0.83</v>
      </c>
      <c r="V69" s="158">
        <f t="shared" si="1"/>
        <v>0</v>
      </c>
    </row>
    <row r="70" spans="1:22">
      <c r="B70" s="2">
        <f>SUM(B3:B69)</f>
        <v>8292</v>
      </c>
      <c r="C70" s="2">
        <f>SUM(C3:C69)</f>
        <v>7429</v>
      </c>
      <c r="I70" s="2" t="s">
        <v>82</v>
      </c>
      <c r="J70" s="2">
        <v>71</v>
      </c>
      <c r="K70" s="2">
        <v>34</v>
      </c>
      <c r="L70" s="2">
        <v>9</v>
      </c>
      <c r="M70" s="2">
        <v>28</v>
      </c>
      <c r="N70" s="4">
        <v>0.48</v>
      </c>
      <c r="P70" s="157" t="s">
        <v>82</v>
      </c>
      <c r="Q70" s="157">
        <v>71</v>
      </c>
      <c r="R70" s="157">
        <v>34</v>
      </c>
      <c r="S70" s="157">
        <v>9</v>
      </c>
      <c r="T70" s="157">
        <v>28</v>
      </c>
      <c r="U70" s="158">
        <v>0.48</v>
      </c>
      <c r="V70" s="158">
        <f t="shared" si="1"/>
        <v>0</v>
      </c>
    </row>
    <row r="71" spans="1:22"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P71" s="157" t="s">
        <v>86</v>
      </c>
      <c r="Q71" s="157">
        <v>160</v>
      </c>
      <c r="R71" s="157">
        <v>0</v>
      </c>
      <c r="S71" s="157">
        <v>0</v>
      </c>
      <c r="T71" s="157">
        <v>160</v>
      </c>
      <c r="U71" s="158">
        <v>0</v>
      </c>
      <c r="V71" s="158">
        <f t="shared" si="1"/>
        <v>-1</v>
      </c>
    </row>
    <row r="72" spans="1:22"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P72" s="157" t="s">
        <v>83</v>
      </c>
      <c r="Q72" s="157">
        <v>22</v>
      </c>
      <c r="R72" s="157">
        <v>21</v>
      </c>
      <c r="S72" s="157">
        <v>1</v>
      </c>
      <c r="T72" s="157">
        <v>0</v>
      </c>
      <c r="U72" s="158">
        <v>0.95</v>
      </c>
      <c r="V72" s="158">
        <f t="shared" si="1"/>
        <v>0</v>
      </c>
    </row>
    <row r="73" spans="1:22">
      <c r="I73" s="2" t="s">
        <v>84</v>
      </c>
      <c r="J73" s="2">
        <v>135</v>
      </c>
      <c r="K73" s="2">
        <v>112</v>
      </c>
      <c r="L73" s="2">
        <v>9</v>
      </c>
      <c r="M73" s="2">
        <v>14</v>
      </c>
      <c r="N73" s="4">
        <v>0.83</v>
      </c>
      <c r="P73" s="157" t="s">
        <v>84</v>
      </c>
      <c r="Q73" s="157">
        <v>134</v>
      </c>
      <c r="R73" s="157">
        <v>113</v>
      </c>
      <c r="S73" s="157">
        <v>10</v>
      </c>
      <c r="T73" s="157">
        <v>11</v>
      </c>
      <c r="U73" s="158">
        <v>0.84</v>
      </c>
      <c r="V73" s="158">
        <f t="shared" si="1"/>
        <v>1.0000000000000009E-2</v>
      </c>
    </row>
    <row r="74" spans="1:22">
      <c r="N74" s="4"/>
      <c r="Q74" s="2">
        <f>SUM(Q3:Q73)</f>
        <v>10061</v>
      </c>
      <c r="R74" s="2">
        <f>SUM(R3:R73)</f>
        <v>8678</v>
      </c>
    </row>
    <row r="75" spans="1:22">
      <c r="N75" s="4"/>
    </row>
    <row r="76" spans="1:22">
      <c r="N76" s="4"/>
    </row>
    <row r="77" spans="1:22">
      <c r="N77" s="4"/>
    </row>
    <row r="78" spans="1:22">
      <c r="N78" s="4"/>
    </row>
    <row r="79" spans="1:22">
      <c r="N79" s="4"/>
    </row>
    <row r="80" spans="1:22">
      <c r="N80" s="4"/>
    </row>
    <row r="81" spans="9:14">
      <c r="I81" s="2" t="s">
        <v>133</v>
      </c>
      <c r="J81" s="2">
        <v>5</v>
      </c>
      <c r="K81" s="2">
        <v>4</v>
      </c>
      <c r="L81" s="2">
        <v>1</v>
      </c>
      <c r="M81" s="2">
        <v>0</v>
      </c>
      <c r="N81" s="4">
        <v>0.8</v>
      </c>
    </row>
    <row r="82" spans="9:14">
      <c r="I82" s="2" t="s">
        <v>144</v>
      </c>
      <c r="J82" s="2">
        <v>265</v>
      </c>
      <c r="K82" s="2">
        <v>265</v>
      </c>
      <c r="L82" s="2">
        <v>0</v>
      </c>
      <c r="M82" s="2">
        <v>0</v>
      </c>
      <c r="N82" s="4">
        <v>1</v>
      </c>
    </row>
    <row r="83" spans="9:14">
      <c r="I83" s="2" t="s">
        <v>128</v>
      </c>
      <c r="J83" s="2">
        <v>5</v>
      </c>
      <c r="K83" s="2">
        <v>5</v>
      </c>
      <c r="L83" s="2">
        <v>0</v>
      </c>
      <c r="M83" s="2">
        <v>0</v>
      </c>
      <c r="N83" s="4">
        <v>1</v>
      </c>
    </row>
    <row r="84" spans="9:14">
      <c r="I84" s="2" t="s">
        <v>145</v>
      </c>
      <c r="J84" s="2">
        <v>262</v>
      </c>
      <c r="K84" s="2">
        <v>262</v>
      </c>
      <c r="L84" s="2">
        <v>0</v>
      </c>
      <c r="M84" s="2">
        <v>0</v>
      </c>
      <c r="N84" s="4">
        <v>1</v>
      </c>
    </row>
    <row r="85" spans="9:14">
      <c r="I85" s="2" t="s">
        <v>134</v>
      </c>
      <c r="J85" s="2">
        <v>3</v>
      </c>
      <c r="K85" s="2">
        <v>3</v>
      </c>
      <c r="L85" s="2">
        <v>0</v>
      </c>
      <c r="M85" s="2">
        <v>0</v>
      </c>
      <c r="N85" s="4">
        <v>1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G1:AM90"/>
  <sheetViews>
    <sheetView workbookViewId="0">
      <selection activeCell="N8" sqref="N8"/>
    </sheetView>
  </sheetViews>
  <sheetFormatPr defaultRowHeight="15"/>
  <cols>
    <col min="12" max="12" width="9.140625" style="108"/>
    <col min="14" max="14" width="20.28515625" customWidth="1"/>
    <col min="19" max="19" width="9.140625" style="108"/>
    <col min="22" max="22" width="20" customWidth="1"/>
    <col min="27" max="28" width="9.140625" style="162"/>
    <col min="30" max="30" width="12.5703125" customWidth="1"/>
    <col min="35" max="35" width="9.140625" style="162"/>
  </cols>
  <sheetData>
    <row r="1" spans="7:36">
      <c r="G1" t="s">
        <v>231</v>
      </c>
      <c r="N1" t="s">
        <v>269</v>
      </c>
      <c r="V1" t="s">
        <v>281</v>
      </c>
      <c r="AD1" t="s">
        <v>298</v>
      </c>
    </row>
    <row r="2" spans="7:36"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4" t="s">
        <v>5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157" t="s">
        <v>0</v>
      </c>
      <c r="W2" s="157" t="s">
        <v>1</v>
      </c>
      <c r="X2" s="157" t="s">
        <v>2</v>
      </c>
      <c r="Y2" s="157" t="s">
        <v>3</v>
      </c>
      <c r="Z2" s="157" t="s">
        <v>4</v>
      </c>
      <c r="AA2" s="158" t="s">
        <v>5</v>
      </c>
      <c r="AD2" s="157" t="s">
        <v>0</v>
      </c>
      <c r="AE2" s="157" t="s">
        <v>1</v>
      </c>
      <c r="AF2" s="157" t="s">
        <v>2</v>
      </c>
      <c r="AG2" s="157" t="s">
        <v>3</v>
      </c>
      <c r="AH2" s="157" t="s">
        <v>4</v>
      </c>
      <c r="AI2" s="158" t="s">
        <v>5</v>
      </c>
    </row>
    <row r="3" spans="7:36">
      <c r="G3" s="2" t="s">
        <v>17</v>
      </c>
      <c r="H3" s="2">
        <v>34</v>
      </c>
      <c r="I3" s="2">
        <v>34</v>
      </c>
      <c r="J3" s="2">
        <v>0</v>
      </c>
      <c r="K3" s="2">
        <v>0</v>
      </c>
      <c r="L3" s="4">
        <v>1</v>
      </c>
      <c r="M3" s="108"/>
      <c r="N3" s="2" t="s">
        <v>17</v>
      </c>
      <c r="O3" s="2">
        <v>34</v>
      </c>
      <c r="P3" s="2">
        <v>34</v>
      </c>
      <c r="Q3" s="2">
        <v>0</v>
      </c>
      <c r="R3" s="2">
        <v>0</v>
      </c>
      <c r="S3" s="4">
        <f>P3/O3</f>
        <v>1</v>
      </c>
      <c r="T3" s="108">
        <f>S3-L3</f>
        <v>0</v>
      </c>
      <c r="V3" s="157" t="s">
        <v>17</v>
      </c>
      <c r="W3" s="157">
        <v>34</v>
      </c>
      <c r="X3" s="157">
        <v>34</v>
      </c>
      <c r="Y3" s="157">
        <v>0</v>
      </c>
      <c r="Z3" s="157">
        <v>0</v>
      </c>
      <c r="AA3" s="158">
        <f>X3/W3</f>
        <v>1</v>
      </c>
      <c r="AB3" s="162">
        <f>AA3-S3</f>
        <v>0</v>
      </c>
      <c r="AD3" s="157" t="s">
        <v>17</v>
      </c>
      <c r="AE3" s="157">
        <v>34</v>
      </c>
      <c r="AF3" s="157">
        <v>34</v>
      </c>
      <c r="AG3" s="157">
        <v>0</v>
      </c>
      <c r="AH3" s="157">
        <v>0</v>
      </c>
      <c r="AI3" s="158">
        <f>AF3/AE3</f>
        <v>1</v>
      </c>
      <c r="AJ3" s="162">
        <f>AI3-AA3</f>
        <v>0</v>
      </c>
    </row>
    <row r="4" spans="7:36">
      <c r="G4" s="66" t="s">
        <v>18</v>
      </c>
      <c r="H4" s="2">
        <v>32</v>
      </c>
      <c r="I4" s="2">
        <v>32</v>
      </c>
      <c r="J4" s="2">
        <v>0</v>
      </c>
      <c r="K4" s="2">
        <v>0</v>
      </c>
      <c r="L4" s="4">
        <f>I4/H4</f>
        <v>1</v>
      </c>
      <c r="M4" s="108"/>
      <c r="N4" s="66" t="s">
        <v>18</v>
      </c>
      <c r="O4" s="2">
        <v>32</v>
      </c>
      <c r="P4" s="2">
        <v>32</v>
      </c>
      <c r="Q4" s="2">
        <v>0</v>
      </c>
      <c r="R4" s="2">
        <v>0</v>
      </c>
      <c r="S4" s="4">
        <f>P4/O4</f>
        <v>1</v>
      </c>
      <c r="T4" s="108">
        <f t="shared" ref="T4:T67" si="0">S4-L4</f>
        <v>0</v>
      </c>
      <c r="V4" s="66" t="s">
        <v>18</v>
      </c>
      <c r="W4" s="157">
        <v>32</v>
      </c>
      <c r="X4" s="157">
        <v>32</v>
      </c>
      <c r="Y4" s="157">
        <v>0</v>
      </c>
      <c r="Z4" s="157">
        <v>0</v>
      </c>
      <c r="AA4" s="158">
        <f>X4/W4</f>
        <v>1</v>
      </c>
      <c r="AB4" s="162">
        <f t="shared" ref="AB4:AB67" si="1">AA4-S4</f>
        <v>0</v>
      </c>
      <c r="AD4" s="66" t="s">
        <v>18</v>
      </c>
      <c r="AE4" s="157">
        <v>32</v>
      </c>
      <c r="AF4" s="157">
        <v>32</v>
      </c>
      <c r="AG4" s="157">
        <v>0</v>
      </c>
      <c r="AH4" s="157">
        <v>0</v>
      </c>
      <c r="AI4" s="158">
        <f>AF4/AE4</f>
        <v>1</v>
      </c>
      <c r="AJ4" s="162">
        <f t="shared" ref="AJ4:AJ67" si="2">AI4-AA4</f>
        <v>0</v>
      </c>
    </row>
    <row r="5" spans="7:36">
      <c r="G5" s="2" t="s">
        <v>19</v>
      </c>
      <c r="H5" s="2">
        <v>26</v>
      </c>
      <c r="I5" s="2">
        <v>26</v>
      </c>
      <c r="J5" s="2">
        <v>0</v>
      </c>
      <c r="K5" s="2">
        <v>0</v>
      </c>
      <c r="L5" s="4">
        <v>1</v>
      </c>
      <c r="M5" s="108"/>
      <c r="N5" s="2" t="s">
        <v>19</v>
      </c>
      <c r="O5" s="2">
        <v>26</v>
      </c>
      <c r="P5" s="2">
        <v>26</v>
      </c>
      <c r="Q5" s="2">
        <v>0</v>
      </c>
      <c r="R5" s="2">
        <v>0</v>
      </c>
      <c r="S5" s="4">
        <f t="shared" ref="S5:S67" si="3">P5/O5</f>
        <v>1</v>
      </c>
      <c r="T5" s="108">
        <f t="shared" si="0"/>
        <v>0</v>
      </c>
      <c r="V5" s="157" t="s">
        <v>19</v>
      </c>
      <c r="W5" s="157">
        <v>26</v>
      </c>
      <c r="X5" s="157">
        <v>26</v>
      </c>
      <c r="Y5" s="157">
        <v>0</v>
      </c>
      <c r="Z5" s="157">
        <v>0</v>
      </c>
      <c r="AA5" s="158">
        <f t="shared" ref="AA5:AA64" si="4">X5/W5</f>
        <v>1</v>
      </c>
      <c r="AB5" s="162">
        <f t="shared" si="1"/>
        <v>0</v>
      </c>
      <c r="AD5" s="157" t="s">
        <v>19</v>
      </c>
      <c r="AE5" s="157">
        <v>26</v>
      </c>
      <c r="AF5" s="157">
        <v>26</v>
      </c>
      <c r="AG5" s="157">
        <v>0</v>
      </c>
      <c r="AH5" s="157">
        <v>0</v>
      </c>
      <c r="AI5" s="158">
        <f t="shared" ref="AI5:AI67" si="5">AF5/AE5</f>
        <v>1</v>
      </c>
      <c r="AJ5" s="162">
        <f t="shared" si="2"/>
        <v>0</v>
      </c>
    </row>
    <row r="6" spans="7:36">
      <c r="G6" s="2" t="s">
        <v>20</v>
      </c>
      <c r="H6" s="2">
        <v>11</v>
      </c>
      <c r="I6" s="2">
        <v>11</v>
      </c>
      <c r="J6" s="2">
        <v>0</v>
      </c>
      <c r="K6" s="2">
        <v>0</v>
      </c>
      <c r="L6" s="4">
        <v>1</v>
      </c>
      <c r="M6" s="108"/>
      <c r="N6" s="2" t="s">
        <v>20</v>
      </c>
      <c r="O6" s="2">
        <v>11</v>
      </c>
      <c r="P6" s="2">
        <v>11</v>
      </c>
      <c r="Q6" s="2">
        <v>0</v>
      </c>
      <c r="R6" s="2">
        <v>0</v>
      </c>
      <c r="S6" s="4">
        <f t="shared" si="3"/>
        <v>1</v>
      </c>
      <c r="T6" s="108">
        <f t="shared" si="0"/>
        <v>0</v>
      </c>
      <c r="V6" s="157" t="s">
        <v>20</v>
      </c>
      <c r="W6" s="157">
        <v>11</v>
      </c>
      <c r="X6" s="157">
        <v>11</v>
      </c>
      <c r="Y6" s="157">
        <v>0</v>
      </c>
      <c r="Z6" s="157">
        <v>0</v>
      </c>
      <c r="AA6" s="158">
        <f t="shared" si="4"/>
        <v>1</v>
      </c>
      <c r="AB6" s="162">
        <f t="shared" si="1"/>
        <v>0</v>
      </c>
      <c r="AD6" s="157" t="s">
        <v>20</v>
      </c>
      <c r="AE6" s="157">
        <v>11</v>
      </c>
      <c r="AF6" s="157">
        <v>11</v>
      </c>
      <c r="AG6" s="157">
        <v>0</v>
      </c>
      <c r="AH6" s="157">
        <v>0</v>
      </c>
      <c r="AI6" s="158">
        <f t="shared" si="5"/>
        <v>1</v>
      </c>
      <c r="AJ6" s="162">
        <f t="shared" si="2"/>
        <v>0</v>
      </c>
    </row>
    <row r="7" spans="7:36">
      <c r="G7" s="2" t="s">
        <v>21</v>
      </c>
      <c r="H7" s="2">
        <v>36</v>
      </c>
      <c r="I7" s="2">
        <v>36</v>
      </c>
      <c r="J7" s="2">
        <v>0</v>
      </c>
      <c r="K7" s="2">
        <v>0</v>
      </c>
      <c r="L7" s="4">
        <v>1</v>
      </c>
      <c r="M7" s="108"/>
      <c r="N7" s="2" t="s">
        <v>21</v>
      </c>
      <c r="O7" s="2">
        <v>36</v>
      </c>
      <c r="P7" s="2">
        <v>36</v>
      </c>
      <c r="Q7" s="2">
        <v>0</v>
      </c>
      <c r="R7" s="2">
        <v>0</v>
      </c>
      <c r="S7" s="4">
        <f t="shared" si="3"/>
        <v>1</v>
      </c>
      <c r="T7" s="108">
        <f t="shared" si="0"/>
        <v>0</v>
      </c>
      <c r="V7" s="157" t="s">
        <v>21</v>
      </c>
      <c r="W7" s="157">
        <v>36</v>
      </c>
      <c r="X7" s="157">
        <v>36</v>
      </c>
      <c r="Y7" s="157">
        <v>0</v>
      </c>
      <c r="Z7" s="157">
        <v>0</v>
      </c>
      <c r="AA7" s="158">
        <f t="shared" si="4"/>
        <v>1</v>
      </c>
      <c r="AB7" s="162">
        <f t="shared" si="1"/>
        <v>0</v>
      </c>
      <c r="AD7" s="157" t="s">
        <v>21</v>
      </c>
      <c r="AE7" s="157">
        <v>36</v>
      </c>
      <c r="AF7" s="157">
        <v>36</v>
      </c>
      <c r="AG7" s="157">
        <v>0</v>
      </c>
      <c r="AH7" s="157">
        <v>0</v>
      </c>
      <c r="AI7" s="158">
        <f t="shared" si="5"/>
        <v>1</v>
      </c>
      <c r="AJ7" s="162">
        <f t="shared" si="2"/>
        <v>0</v>
      </c>
    </row>
    <row r="8" spans="7:36">
      <c r="G8" s="2" t="s">
        <v>22</v>
      </c>
      <c r="H8" s="2">
        <v>290</v>
      </c>
      <c r="I8" s="2">
        <v>251</v>
      </c>
      <c r="J8" s="2">
        <v>32</v>
      </c>
      <c r="K8" s="2">
        <v>7</v>
      </c>
      <c r="L8" s="4">
        <v>0.87</v>
      </c>
      <c r="M8" s="108"/>
      <c r="N8" s="2" t="s">
        <v>22</v>
      </c>
      <c r="O8" s="2">
        <v>290</v>
      </c>
      <c r="P8" s="2">
        <v>251</v>
      </c>
      <c r="Q8" s="2">
        <v>32</v>
      </c>
      <c r="R8" s="2">
        <v>7</v>
      </c>
      <c r="S8" s="4">
        <f t="shared" si="3"/>
        <v>0.8655172413793103</v>
      </c>
      <c r="T8" s="108">
        <f t="shared" si="0"/>
        <v>-4.4827586206896974E-3</v>
      </c>
      <c r="V8" s="157" t="s">
        <v>22</v>
      </c>
      <c r="W8" s="157">
        <v>290</v>
      </c>
      <c r="X8" s="157">
        <v>251</v>
      </c>
      <c r="Y8" s="157">
        <v>32</v>
      </c>
      <c r="Z8" s="157">
        <v>7</v>
      </c>
      <c r="AA8" s="158">
        <f t="shared" si="4"/>
        <v>0.8655172413793103</v>
      </c>
      <c r="AB8" s="162">
        <f t="shared" si="1"/>
        <v>0</v>
      </c>
      <c r="AD8" s="157" t="s">
        <v>22</v>
      </c>
      <c r="AE8" s="157">
        <v>290</v>
      </c>
      <c r="AF8" s="157">
        <v>251</v>
      </c>
      <c r="AG8" s="157">
        <v>32</v>
      </c>
      <c r="AH8" s="157">
        <v>7</v>
      </c>
      <c r="AI8" s="158">
        <f t="shared" si="5"/>
        <v>0.8655172413793103</v>
      </c>
      <c r="AJ8" s="162">
        <f t="shared" si="2"/>
        <v>0</v>
      </c>
    </row>
    <row r="9" spans="7:36">
      <c r="G9" s="66" t="s">
        <v>23</v>
      </c>
      <c r="H9" s="2">
        <v>538</v>
      </c>
      <c r="I9" s="2">
        <v>538</v>
      </c>
      <c r="J9" s="2">
        <v>0</v>
      </c>
      <c r="K9" s="2">
        <v>0</v>
      </c>
      <c r="L9" s="4">
        <f>I9/H9</f>
        <v>1</v>
      </c>
      <c r="M9" s="108"/>
      <c r="N9" s="66" t="s">
        <v>23</v>
      </c>
      <c r="O9" s="2">
        <v>538</v>
      </c>
      <c r="P9" s="2">
        <v>538</v>
      </c>
      <c r="Q9" s="2">
        <v>0</v>
      </c>
      <c r="R9" s="2">
        <v>0</v>
      </c>
      <c r="S9" s="4">
        <f t="shared" si="3"/>
        <v>1</v>
      </c>
      <c r="T9" s="108">
        <f t="shared" si="0"/>
        <v>0</v>
      </c>
      <c r="V9" s="66" t="s">
        <v>23</v>
      </c>
      <c r="W9" s="157">
        <v>538</v>
      </c>
      <c r="X9" s="157">
        <v>538</v>
      </c>
      <c r="Y9" s="157">
        <v>0</v>
      </c>
      <c r="Z9" s="157">
        <v>0</v>
      </c>
      <c r="AA9" s="158">
        <f t="shared" si="4"/>
        <v>1</v>
      </c>
      <c r="AB9" s="162">
        <f t="shared" si="1"/>
        <v>0</v>
      </c>
      <c r="AD9" s="66" t="s">
        <v>23</v>
      </c>
      <c r="AE9" s="157">
        <v>538</v>
      </c>
      <c r="AF9" s="157">
        <v>538</v>
      </c>
      <c r="AG9" s="157">
        <v>0</v>
      </c>
      <c r="AH9" s="157">
        <v>0</v>
      </c>
      <c r="AI9" s="158">
        <f t="shared" si="5"/>
        <v>1</v>
      </c>
      <c r="AJ9" s="162">
        <f t="shared" si="2"/>
        <v>0</v>
      </c>
    </row>
    <row r="10" spans="7:36">
      <c r="G10" s="2" t="s">
        <v>24</v>
      </c>
      <c r="H10" s="2">
        <v>3</v>
      </c>
      <c r="I10" s="2">
        <v>3</v>
      </c>
      <c r="J10" s="2">
        <v>0</v>
      </c>
      <c r="K10" s="2">
        <v>0</v>
      </c>
      <c r="L10" s="4">
        <v>1</v>
      </c>
      <c r="M10" s="108"/>
      <c r="N10" s="2" t="s">
        <v>24</v>
      </c>
      <c r="O10" s="2">
        <v>3</v>
      </c>
      <c r="P10" s="2">
        <v>3</v>
      </c>
      <c r="Q10" s="2">
        <v>0</v>
      </c>
      <c r="R10" s="2">
        <v>0</v>
      </c>
      <c r="S10" s="4">
        <f t="shared" si="3"/>
        <v>1</v>
      </c>
      <c r="T10" s="108">
        <f t="shared" si="0"/>
        <v>0</v>
      </c>
      <c r="V10" s="157" t="s">
        <v>24</v>
      </c>
      <c r="W10" s="157">
        <v>3</v>
      </c>
      <c r="X10" s="157">
        <v>3</v>
      </c>
      <c r="Y10" s="157">
        <v>0</v>
      </c>
      <c r="Z10" s="157">
        <v>0</v>
      </c>
      <c r="AA10" s="158">
        <f t="shared" si="4"/>
        <v>1</v>
      </c>
      <c r="AB10" s="162">
        <f t="shared" si="1"/>
        <v>0</v>
      </c>
      <c r="AD10" s="157" t="s">
        <v>24</v>
      </c>
      <c r="AE10" s="157">
        <v>3</v>
      </c>
      <c r="AF10" s="157">
        <v>3</v>
      </c>
      <c r="AG10" s="157">
        <v>0</v>
      </c>
      <c r="AH10" s="157">
        <v>0</v>
      </c>
      <c r="AI10" s="158">
        <f t="shared" si="5"/>
        <v>1</v>
      </c>
      <c r="AJ10" s="162">
        <f t="shared" si="2"/>
        <v>0</v>
      </c>
    </row>
    <row r="11" spans="7:36">
      <c r="G11" s="65" t="s">
        <v>25</v>
      </c>
      <c r="H11" s="2">
        <v>847</v>
      </c>
      <c r="I11" s="2">
        <v>836</v>
      </c>
      <c r="J11" s="7">
        <v>11</v>
      </c>
      <c r="K11" s="2">
        <v>0</v>
      </c>
      <c r="L11" s="4">
        <f>I11/H11</f>
        <v>0.98701298701298701</v>
      </c>
      <c r="M11" s="108"/>
      <c r="N11" s="65" t="s">
        <v>25</v>
      </c>
      <c r="O11" s="2">
        <v>847</v>
      </c>
      <c r="P11" s="2">
        <v>836</v>
      </c>
      <c r="Q11" s="7">
        <v>11</v>
      </c>
      <c r="R11" s="2">
        <v>0</v>
      </c>
      <c r="S11" s="4">
        <f t="shared" si="3"/>
        <v>0.98701298701298701</v>
      </c>
      <c r="T11" s="108">
        <f t="shared" si="0"/>
        <v>0</v>
      </c>
      <c r="V11" s="161" t="s">
        <v>25</v>
      </c>
      <c r="W11" s="157">
        <v>847</v>
      </c>
      <c r="X11" s="157">
        <v>836</v>
      </c>
      <c r="Y11" s="159">
        <v>11</v>
      </c>
      <c r="Z11" s="157">
        <v>0</v>
      </c>
      <c r="AA11" s="158">
        <f t="shared" si="4"/>
        <v>0.98701298701298701</v>
      </c>
      <c r="AB11" s="162">
        <f t="shared" si="1"/>
        <v>0</v>
      </c>
      <c r="AD11" s="161" t="s">
        <v>25</v>
      </c>
      <c r="AE11" s="157">
        <v>847</v>
      </c>
      <c r="AF11" s="157">
        <v>836</v>
      </c>
      <c r="AG11" s="159">
        <v>11</v>
      </c>
      <c r="AH11" s="157">
        <v>0</v>
      </c>
      <c r="AI11" s="158">
        <f t="shared" si="5"/>
        <v>0.98701298701298701</v>
      </c>
      <c r="AJ11" s="162">
        <f t="shared" si="2"/>
        <v>0</v>
      </c>
    </row>
    <row r="12" spans="7:36">
      <c r="G12" s="65" t="s">
        <v>27</v>
      </c>
      <c r="H12" s="2">
        <v>46</v>
      </c>
      <c r="I12" s="2">
        <v>46</v>
      </c>
      <c r="J12" s="2">
        <v>0</v>
      </c>
      <c r="K12" s="2">
        <v>0</v>
      </c>
      <c r="L12" s="4">
        <f>I12/H12</f>
        <v>1</v>
      </c>
      <c r="M12" s="108"/>
      <c r="N12" s="65" t="s">
        <v>27</v>
      </c>
      <c r="O12" s="2">
        <v>46</v>
      </c>
      <c r="P12" s="2">
        <v>46</v>
      </c>
      <c r="Q12" s="2">
        <v>0</v>
      </c>
      <c r="R12" s="2">
        <v>0</v>
      </c>
      <c r="S12" s="4">
        <f t="shared" si="3"/>
        <v>1</v>
      </c>
      <c r="T12" s="108">
        <f t="shared" si="0"/>
        <v>0</v>
      </c>
      <c r="V12" s="161" t="s">
        <v>27</v>
      </c>
      <c r="W12" s="157">
        <v>46</v>
      </c>
      <c r="X12" s="157">
        <v>46</v>
      </c>
      <c r="Y12" s="157">
        <v>0</v>
      </c>
      <c r="Z12" s="157">
        <v>0</v>
      </c>
      <c r="AA12" s="158">
        <f t="shared" si="4"/>
        <v>1</v>
      </c>
      <c r="AB12" s="162">
        <f t="shared" si="1"/>
        <v>0</v>
      </c>
      <c r="AD12" s="161" t="s">
        <v>27</v>
      </c>
      <c r="AE12" s="157">
        <v>46</v>
      </c>
      <c r="AF12" s="157">
        <v>46</v>
      </c>
      <c r="AG12" s="157">
        <v>0</v>
      </c>
      <c r="AH12" s="157">
        <v>0</v>
      </c>
      <c r="AI12" s="158">
        <f t="shared" si="5"/>
        <v>1</v>
      </c>
      <c r="AJ12" s="162">
        <f t="shared" si="2"/>
        <v>0</v>
      </c>
    </row>
    <row r="13" spans="7:36">
      <c r="G13" s="2" t="s">
        <v>28</v>
      </c>
      <c r="H13" s="2">
        <v>10</v>
      </c>
      <c r="I13" s="2">
        <v>10</v>
      </c>
      <c r="J13" s="2">
        <v>0</v>
      </c>
      <c r="K13" s="2">
        <v>0</v>
      </c>
      <c r="L13" s="4">
        <v>1</v>
      </c>
      <c r="M13" s="108"/>
      <c r="N13" s="2" t="s">
        <v>28</v>
      </c>
      <c r="O13" s="2">
        <v>10</v>
      </c>
      <c r="P13" s="2">
        <v>10</v>
      </c>
      <c r="Q13" s="2">
        <v>0</v>
      </c>
      <c r="R13" s="2">
        <v>0</v>
      </c>
      <c r="S13" s="4">
        <f t="shared" si="3"/>
        <v>1</v>
      </c>
      <c r="T13" s="108">
        <f t="shared" si="0"/>
        <v>0</v>
      </c>
      <c r="V13" s="157" t="s">
        <v>28</v>
      </c>
      <c r="W13" s="157">
        <v>10</v>
      </c>
      <c r="X13" s="157">
        <v>10</v>
      </c>
      <c r="Y13" s="157">
        <v>0</v>
      </c>
      <c r="Z13" s="157">
        <v>0</v>
      </c>
      <c r="AA13" s="158">
        <f t="shared" si="4"/>
        <v>1</v>
      </c>
      <c r="AB13" s="162">
        <f t="shared" si="1"/>
        <v>0</v>
      </c>
      <c r="AD13" s="157" t="s">
        <v>28</v>
      </c>
      <c r="AE13" s="157">
        <v>10</v>
      </c>
      <c r="AF13" s="157">
        <v>10</v>
      </c>
      <c r="AG13" s="157">
        <v>0</v>
      </c>
      <c r="AH13" s="157">
        <v>0</v>
      </c>
      <c r="AI13" s="158">
        <f t="shared" si="5"/>
        <v>1</v>
      </c>
      <c r="AJ13" s="162">
        <f t="shared" si="2"/>
        <v>0</v>
      </c>
    </row>
    <row r="14" spans="7:36">
      <c r="G14" s="65" t="s">
        <v>29</v>
      </c>
      <c r="H14" s="2">
        <v>128</v>
      </c>
      <c r="I14" s="2">
        <v>128</v>
      </c>
      <c r="J14" s="2">
        <v>0</v>
      </c>
      <c r="K14" s="2">
        <v>0</v>
      </c>
      <c r="L14" s="4">
        <f>I14/H14</f>
        <v>1</v>
      </c>
      <c r="M14" s="108"/>
      <c r="N14" s="65" t="s">
        <v>29</v>
      </c>
      <c r="O14" s="2">
        <v>128</v>
      </c>
      <c r="P14" s="2">
        <v>128</v>
      </c>
      <c r="Q14" s="2">
        <v>0</v>
      </c>
      <c r="R14" s="2">
        <v>0</v>
      </c>
      <c r="S14" s="4">
        <f t="shared" si="3"/>
        <v>1</v>
      </c>
      <c r="T14" s="108">
        <f t="shared" si="0"/>
        <v>0</v>
      </c>
      <c r="V14" s="173" t="s">
        <v>29</v>
      </c>
      <c r="W14" s="159">
        <v>128</v>
      </c>
      <c r="X14" s="159">
        <v>128</v>
      </c>
      <c r="Y14" s="159">
        <v>0</v>
      </c>
      <c r="Z14" s="157">
        <v>0</v>
      </c>
      <c r="AA14" s="158">
        <f t="shared" si="4"/>
        <v>1</v>
      </c>
      <c r="AB14" s="162">
        <f t="shared" si="1"/>
        <v>0</v>
      </c>
      <c r="AC14" t="s">
        <v>119</v>
      </c>
      <c r="AD14" s="173" t="s">
        <v>29</v>
      </c>
      <c r="AE14" s="159">
        <v>128</v>
      </c>
      <c r="AF14" s="159">
        <v>128</v>
      </c>
      <c r="AG14" s="159">
        <v>0</v>
      </c>
      <c r="AH14" s="157">
        <v>0</v>
      </c>
      <c r="AI14" s="158">
        <f t="shared" si="5"/>
        <v>1</v>
      </c>
      <c r="AJ14" s="162">
        <f t="shared" si="2"/>
        <v>0</v>
      </c>
    </row>
    <row r="15" spans="7:36">
      <c r="G15" s="2" t="s">
        <v>30</v>
      </c>
      <c r="H15" s="2">
        <v>36</v>
      </c>
      <c r="I15" s="2">
        <v>30</v>
      </c>
      <c r="J15" s="2">
        <v>6</v>
      </c>
      <c r="K15" s="2">
        <v>0</v>
      </c>
      <c r="L15" s="4">
        <v>0.83</v>
      </c>
      <c r="M15" s="108"/>
      <c r="N15" s="2" t="s">
        <v>30</v>
      </c>
      <c r="O15" s="2">
        <v>36</v>
      </c>
      <c r="P15" s="2">
        <v>30</v>
      </c>
      <c r="Q15" s="2">
        <v>6</v>
      </c>
      <c r="R15" s="2">
        <v>0</v>
      </c>
      <c r="S15" s="4">
        <f t="shared" si="3"/>
        <v>0.83333333333333337</v>
      </c>
      <c r="T15" s="108">
        <f t="shared" si="0"/>
        <v>3.3333333333334103E-3</v>
      </c>
      <c r="V15" s="157" t="s">
        <v>30</v>
      </c>
      <c r="W15" s="157">
        <v>36</v>
      </c>
      <c r="X15" s="157">
        <v>30</v>
      </c>
      <c r="Y15" s="157">
        <v>6</v>
      </c>
      <c r="Z15" s="157">
        <v>0</v>
      </c>
      <c r="AA15" s="158">
        <f t="shared" si="4"/>
        <v>0.83333333333333337</v>
      </c>
      <c r="AB15" s="162">
        <f t="shared" si="1"/>
        <v>0</v>
      </c>
      <c r="AD15" s="157" t="s">
        <v>30</v>
      </c>
      <c r="AE15" s="157">
        <v>36</v>
      </c>
      <c r="AF15" s="157">
        <v>30</v>
      </c>
      <c r="AG15" s="157">
        <v>6</v>
      </c>
      <c r="AH15" s="157">
        <v>0</v>
      </c>
      <c r="AI15" s="158">
        <f t="shared" si="5"/>
        <v>0.83333333333333337</v>
      </c>
      <c r="AJ15" s="162">
        <f t="shared" si="2"/>
        <v>0</v>
      </c>
    </row>
    <row r="16" spans="7:36">
      <c r="G16" s="2" t="s">
        <v>31</v>
      </c>
      <c r="H16" s="2">
        <v>6</v>
      </c>
      <c r="I16" s="2">
        <v>6</v>
      </c>
      <c r="J16" s="2">
        <v>0</v>
      </c>
      <c r="K16" s="2">
        <v>0</v>
      </c>
      <c r="L16" s="4">
        <v>1</v>
      </c>
      <c r="M16" s="108"/>
      <c r="N16" s="2" t="s">
        <v>31</v>
      </c>
      <c r="O16" s="2">
        <v>6</v>
      </c>
      <c r="P16" s="2">
        <v>6</v>
      </c>
      <c r="Q16" s="2">
        <v>0</v>
      </c>
      <c r="R16" s="2">
        <v>0</v>
      </c>
      <c r="S16" s="4">
        <f t="shared" si="3"/>
        <v>1</v>
      </c>
      <c r="T16" s="108">
        <f t="shared" si="0"/>
        <v>0</v>
      </c>
      <c r="V16" s="157" t="s">
        <v>31</v>
      </c>
      <c r="W16" s="157">
        <v>6</v>
      </c>
      <c r="X16" s="157">
        <v>6</v>
      </c>
      <c r="Y16" s="157">
        <v>0</v>
      </c>
      <c r="Z16" s="157">
        <v>0</v>
      </c>
      <c r="AA16" s="158">
        <f t="shared" si="4"/>
        <v>1</v>
      </c>
      <c r="AB16" s="162">
        <f t="shared" si="1"/>
        <v>0</v>
      </c>
      <c r="AD16" s="157" t="s">
        <v>31</v>
      </c>
      <c r="AE16" s="157">
        <v>6</v>
      </c>
      <c r="AF16" s="157">
        <v>6</v>
      </c>
      <c r="AG16" s="157">
        <v>0</v>
      </c>
      <c r="AH16" s="157">
        <v>0</v>
      </c>
      <c r="AI16" s="158">
        <f t="shared" si="5"/>
        <v>1</v>
      </c>
      <c r="AJ16" s="162">
        <f t="shared" si="2"/>
        <v>0</v>
      </c>
    </row>
    <row r="17" spans="7:36">
      <c r="G17" s="66" t="s">
        <v>32</v>
      </c>
      <c r="H17" s="2">
        <v>628</v>
      </c>
      <c r="I17" s="2">
        <v>618</v>
      </c>
      <c r="J17" s="2">
        <v>10</v>
      </c>
      <c r="K17" s="2">
        <v>0</v>
      </c>
      <c r="L17" s="4">
        <v>0.98</v>
      </c>
      <c r="M17" s="108"/>
      <c r="N17" s="66" t="s">
        <v>32</v>
      </c>
      <c r="O17" s="2">
        <v>628</v>
      </c>
      <c r="P17" s="2">
        <v>618</v>
      </c>
      <c r="Q17" s="2">
        <v>10</v>
      </c>
      <c r="R17" s="2">
        <v>0</v>
      </c>
      <c r="S17" s="4">
        <f t="shared" si="3"/>
        <v>0.98407643312101911</v>
      </c>
      <c r="T17" s="108">
        <f t="shared" si="0"/>
        <v>4.0764331210191296E-3</v>
      </c>
      <c r="V17" s="66" t="s">
        <v>32</v>
      </c>
      <c r="W17" s="157">
        <v>628</v>
      </c>
      <c r="X17" s="157">
        <v>618</v>
      </c>
      <c r="Y17" s="157">
        <v>10</v>
      </c>
      <c r="Z17" s="157">
        <v>0</v>
      </c>
      <c r="AA17" s="158">
        <f t="shared" si="4"/>
        <v>0.98407643312101911</v>
      </c>
      <c r="AB17" s="162">
        <f t="shared" si="1"/>
        <v>0</v>
      </c>
      <c r="AD17" s="66" t="s">
        <v>32</v>
      </c>
      <c r="AE17" s="157">
        <v>628</v>
      </c>
      <c r="AF17" s="157">
        <v>618</v>
      </c>
      <c r="AG17" s="157">
        <v>10</v>
      </c>
      <c r="AH17" s="157">
        <v>0</v>
      </c>
      <c r="AI17" s="158">
        <f t="shared" si="5"/>
        <v>0.98407643312101911</v>
      </c>
      <c r="AJ17" s="162">
        <f t="shared" si="2"/>
        <v>0</v>
      </c>
    </row>
    <row r="18" spans="7:36">
      <c r="G18" s="2" t="s">
        <v>33</v>
      </c>
      <c r="H18" s="2">
        <v>109</v>
      </c>
      <c r="I18" s="2">
        <v>109</v>
      </c>
      <c r="J18" s="2">
        <v>0</v>
      </c>
      <c r="K18" s="2">
        <v>0</v>
      </c>
      <c r="L18" s="4">
        <v>1</v>
      </c>
      <c r="M18" s="108"/>
      <c r="N18" s="2" t="s">
        <v>33</v>
      </c>
      <c r="O18" s="2">
        <v>109</v>
      </c>
      <c r="P18" s="2">
        <v>109</v>
      </c>
      <c r="Q18" s="2">
        <v>0</v>
      </c>
      <c r="R18" s="2">
        <v>0</v>
      </c>
      <c r="S18" s="4">
        <f t="shared" si="3"/>
        <v>1</v>
      </c>
      <c r="T18" s="108">
        <f t="shared" si="0"/>
        <v>0</v>
      </c>
      <c r="V18" s="157" t="s">
        <v>33</v>
      </c>
      <c r="W18" s="157">
        <v>109</v>
      </c>
      <c r="X18" s="157">
        <v>109</v>
      </c>
      <c r="Y18" s="157">
        <v>0</v>
      </c>
      <c r="Z18" s="157">
        <v>0</v>
      </c>
      <c r="AA18" s="158">
        <f t="shared" si="4"/>
        <v>1</v>
      </c>
      <c r="AB18" s="162">
        <f t="shared" si="1"/>
        <v>0</v>
      </c>
      <c r="AD18" s="157" t="s">
        <v>33</v>
      </c>
      <c r="AE18" s="157">
        <v>109</v>
      </c>
      <c r="AF18" s="157">
        <v>109</v>
      </c>
      <c r="AG18" s="157">
        <v>0</v>
      </c>
      <c r="AH18" s="157">
        <v>0</v>
      </c>
      <c r="AI18" s="158">
        <f t="shared" si="5"/>
        <v>1</v>
      </c>
      <c r="AJ18" s="162">
        <f t="shared" si="2"/>
        <v>0</v>
      </c>
    </row>
    <row r="19" spans="7:36">
      <c r="G19" s="2" t="s">
        <v>34</v>
      </c>
      <c r="H19" s="2">
        <v>54</v>
      </c>
      <c r="I19" s="2">
        <v>1</v>
      </c>
      <c r="J19" s="2">
        <v>53</v>
      </c>
      <c r="K19" s="2">
        <v>0</v>
      </c>
      <c r="L19" s="4">
        <v>0.02</v>
      </c>
      <c r="M19" s="108"/>
      <c r="N19" s="2" t="s">
        <v>34</v>
      </c>
      <c r="O19" s="2">
        <v>54</v>
      </c>
      <c r="P19" s="2">
        <v>1</v>
      </c>
      <c r="Q19" s="2">
        <v>53</v>
      </c>
      <c r="R19" s="2">
        <v>0</v>
      </c>
      <c r="S19" s="4">
        <f t="shared" si="3"/>
        <v>1.8518518518518517E-2</v>
      </c>
      <c r="T19" s="108">
        <f t="shared" si="0"/>
        <v>-1.4814814814814829E-3</v>
      </c>
      <c r="V19" s="157" t="s">
        <v>34</v>
      </c>
      <c r="W19" s="157">
        <v>54</v>
      </c>
      <c r="X19" s="157">
        <v>1</v>
      </c>
      <c r="Y19" s="157">
        <v>53</v>
      </c>
      <c r="Z19" s="157">
        <v>0</v>
      </c>
      <c r="AA19" s="158">
        <f t="shared" si="4"/>
        <v>1.8518518518518517E-2</v>
      </c>
      <c r="AB19" s="162">
        <f t="shared" si="1"/>
        <v>0</v>
      </c>
      <c r="AD19" s="157" t="s">
        <v>34</v>
      </c>
      <c r="AE19" s="157">
        <v>54</v>
      </c>
      <c r="AF19" s="157">
        <v>1</v>
      </c>
      <c r="AG19" s="157">
        <v>53</v>
      </c>
      <c r="AH19" s="157">
        <v>0</v>
      </c>
      <c r="AI19" s="158">
        <f t="shared" si="5"/>
        <v>1.8518518518518517E-2</v>
      </c>
      <c r="AJ19" s="162">
        <f t="shared" si="2"/>
        <v>0</v>
      </c>
    </row>
    <row r="20" spans="7:36">
      <c r="G20" s="2" t="s">
        <v>35</v>
      </c>
      <c r="H20" s="2">
        <v>48</v>
      </c>
      <c r="I20" s="2">
        <v>21</v>
      </c>
      <c r="J20" s="2">
        <v>21</v>
      </c>
      <c r="K20" s="2">
        <v>6</v>
      </c>
      <c r="L20" s="4">
        <v>0.44</v>
      </c>
      <c r="M20" s="108"/>
      <c r="N20" s="2" t="s">
        <v>35</v>
      </c>
      <c r="O20" s="2">
        <v>48</v>
      </c>
      <c r="P20" s="2">
        <v>21</v>
      </c>
      <c r="Q20" s="2">
        <v>21</v>
      </c>
      <c r="R20" s="2">
        <v>6</v>
      </c>
      <c r="S20" s="4">
        <f t="shared" si="3"/>
        <v>0.4375</v>
      </c>
      <c r="T20" s="108">
        <f t="shared" si="0"/>
        <v>-2.5000000000000022E-3</v>
      </c>
      <c r="U20" t="s">
        <v>119</v>
      </c>
      <c r="V20" s="157" t="s">
        <v>35</v>
      </c>
      <c r="W20" s="157">
        <v>48</v>
      </c>
      <c r="X20" s="157">
        <v>21</v>
      </c>
      <c r="Y20" s="157">
        <v>21</v>
      </c>
      <c r="Z20" s="157">
        <v>6</v>
      </c>
      <c r="AA20" s="158">
        <f t="shared" si="4"/>
        <v>0.4375</v>
      </c>
      <c r="AB20" s="162">
        <f t="shared" si="1"/>
        <v>0</v>
      </c>
      <c r="AD20" s="157" t="s">
        <v>35</v>
      </c>
      <c r="AE20" s="157">
        <v>48</v>
      </c>
      <c r="AF20" s="157">
        <v>21</v>
      </c>
      <c r="AG20" s="157">
        <v>21</v>
      </c>
      <c r="AH20" s="157">
        <v>6</v>
      </c>
      <c r="AI20" s="158">
        <f t="shared" si="5"/>
        <v>0.4375</v>
      </c>
      <c r="AJ20" s="162">
        <f t="shared" si="2"/>
        <v>0</v>
      </c>
    </row>
    <row r="21" spans="7:36">
      <c r="G21" s="65" t="s">
        <v>36</v>
      </c>
      <c r="H21" s="2">
        <v>14</v>
      </c>
      <c r="I21" s="2">
        <v>14</v>
      </c>
      <c r="J21" s="2">
        <v>0</v>
      </c>
      <c r="K21" s="2">
        <v>0</v>
      </c>
      <c r="L21" s="4">
        <f>I21/H21</f>
        <v>1</v>
      </c>
      <c r="M21" s="108" t="s">
        <v>119</v>
      </c>
      <c r="N21" s="65" t="s">
        <v>36</v>
      </c>
      <c r="O21" s="2">
        <v>25</v>
      </c>
      <c r="P21" s="2">
        <v>23</v>
      </c>
      <c r="Q21" s="2">
        <v>2</v>
      </c>
      <c r="R21" s="2">
        <v>0</v>
      </c>
      <c r="S21" s="4">
        <f t="shared" si="3"/>
        <v>0.92</v>
      </c>
      <c r="T21" s="108">
        <f t="shared" si="0"/>
        <v>-7.999999999999996E-2</v>
      </c>
      <c r="V21" s="161" t="s">
        <v>36</v>
      </c>
      <c r="W21" s="157">
        <v>25</v>
      </c>
      <c r="X21" s="157">
        <v>23</v>
      </c>
      <c r="Y21" s="157">
        <v>2</v>
      </c>
      <c r="Z21" s="157">
        <v>0</v>
      </c>
      <c r="AA21" s="158">
        <f t="shared" si="4"/>
        <v>0.92</v>
      </c>
      <c r="AB21" s="162">
        <f t="shared" si="1"/>
        <v>0</v>
      </c>
      <c r="AD21" s="161" t="s">
        <v>36</v>
      </c>
      <c r="AE21" s="157">
        <v>25</v>
      </c>
      <c r="AF21" s="157">
        <v>23</v>
      </c>
      <c r="AG21" s="157">
        <v>2</v>
      </c>
      <c r="AH21" s="157">
        <v>0</v>
      </c>
      <c r="AI21" s="158">
        <f t="shared" si="5"/>
        <v>0.92</v>
      </c>
      <c r="AJ21" s="162">
        <f t="shared" si="2"/>
        <v>0</v>
      </c>
    </row>
    <row r="22" spans="7:36">
      <c r="G22" s="65" t="s">
        <v>37</v>
      </c>
      <c r="H22" s="2">
        <v>11</v>
      </c>
      <c r="I22" s="2">
        <v>11</v>
      </c>
      <c r="J22" s="2">
        <v>0</v>
      </c>
      <c r="K22" s="2">
        <v>0</v>
      </c>
      <c r="L22" s="4">
        <f>I22/H22</f>
        <v>1</v>
      </c>
      <c r="M22" s="108"/>
      <c r="N22" s="65" t="s">
        <v>37</v>
      </c>
      <c r="O22" s="2">
        <v>11</v>
      </c>
      <c r="P22" s="2">
        <v>11</v>
      </c>
      <c r="Q22" s="2">
        <v>0</v>
      </c>
      <c r="R22" s="2">
        <v>0</v>
      </c>
      <c r="S22" s="4">
        <f t="shared" si="3"/>
        <v>1</v>
      </c>
      <c r="T22" s="108">
        <f t="shared" si="0"/>
        <v>0</v>
      </c>
      <c r="V22" s="161" t="s">
        <v>37</v>
      </c>
      <c r="W22" s="157">
        <v>11</v>
      </c>
      <c r="X22" s="157">
        <v>11</v>
      </c>
      <c r="Y22" s="157">
        <v>0</v>
      </c>
      <c r="Z22" s="157">
        <v>0</v>
      </c>
      <c r="AA22" s="158">
        <f t="shared" si="4"/>
        <v>1</v>
      </c>
      <c r="AB22" s="162">
        <f t="shared" si="1"/>
        <v>0</v>
      </c>
      <c r="AD22" s="161" t="s">
        <v>37</v>
      </c>
      <c r="AE22" s="157">
        <v>11</v>
      </c>
      <c r="AF22" s="157">
        <v>11</v>
      </c>
      <c r="AG22" s="157">
        <v>0</v>
      </c>
      <c r="AH22" s="157">
        <v>0</v>
      </c>
      <c r="AI22" s="158">
        <f t="shared" si="5"/>
        <v>1</v>
      </c>
      <c r="AJ22" s="162">
        <f t="shared" si="2"/>
        <v>0</v>
      </c>
    </row>
    <row r="23" spans="7:36">
      <c r="G23" s="2" t="s">
        <v>38</v>
      </c>
      <c r="H23" s="2">
        <v>147</v>
      </c>
      <c r="I23" s="2">
        <v>146</v>
      </c>
      <c r="J23" s="2">
        <v>1</v>
      </c>
      <c r="K23" s="2">
        <v>0</v>
      </c>
      <c r="L23" s="4">
        <v>0.99</v>
      </c>
      <c r="M23" s="108"/>
      <c r="N23" s="2" t="s">
        <v>38</v>
      </c>
      <c r="O23" s="2">
        <v>147</v>
      </c>
      <c r="P23" s="2">
        <v>146</v>
      </c>
      <c r="Q23" s="2">
        <v>1</v>
      </c>
      <c r="R23" s="2">
        <v>0</v>
      </c>
      <c r="S23" s="4">
        <f t="shared" si="3"/>
        <v>0.99319727891156462</v>
      </c>
      <c r="T23" s="108">
        <f t="shared" si="0"/>
        <v>3.1972789115646272E-3</v>
      </c>
      <c r="V23" s="157" t="s">
        <v>38</v>
      </c>
      <c r="W23" s="157">
        <v>147</v>
      </c>
      <c r="X23" s="157">
        <v>146</v>
      </c>
      <c r="Y23" s="157">
        <v>1</v>
      </c>
      <c r="Z23" s="157">
        <v>0</v>
      </c>
      <c r="AA23" s="158">
        <f t="shared" si="4"/>
        <v>0.99319727891156462</v>
      </c>
      <c r="AB23" s="162">
        <f t="shared" si="1"/>
        <v>0</v>
      </c>
      <c r="AD23" s="157" t="s">
        <v>38</v>
      </c>
      <c r="AE23" s="157">
        <v>147</v>
      </c>
      <c r="AF23" s="157">
        <v>146</v>
      </c>
      <c r="AG23" s="157">
        <v>1</v>
      </c>
      <c r="AH23" s="157">
        <v>0</v>
      </c>
      <c r="AI23" s="158">
        <f t="shared" si="5"/>
        <v>0.99319727891156462</v>
      </c>
      <c r="AJ23" s="162">
        <f t="shared" si="2"/>
        <v>0</v>
      </c>
    </row>
    <row r="24" spans="7:36">
      <c r="G24" s="2" t="s">
        <v>39</v>
      </c>
      <c r="H24" s="2">
        <v>12</v>
      </c>
      <c r="I24" s="2">
        <v>12</v>
      </c>
      <c r="J24" s="2">
        <v>0</v>
      </c>
      <c r="K24" s="2">
        <v>0</v>
      </c>
      <c r="L24" s="4">
        <v>1</v>
      </c>
      <c r="M24" s="108"/>
      <c r="N24" s="2" t="s">
        <v>39</v>
      </c>
      <c r="O24" s="2">
        <v>12</v>
      </c>
      <c r="P24" s="2">
        <v>12</v>
      </c>
      <c r="Q24" s="2">
        <v>0</v>
      </c>
      <c r="R24" s="2">
        <v>0</v>
      </c>
      <c r="S24" s="4">
        <f t="shared" si="3"/>
        <v>1</v>
      </c>
      <c r="T24" s="108">
        <f t="shared" si="0"/>
        <v>0</v>
      </c>
      <c r="V24" s="157" t="s">
        <v>39</v>
      </c>
      <c r="W24" s="157">
        <v>12</v>
      </c>
      <c r="X24" s="157">
        <v>12</v>
      </c>
      <c r="Y24" s="157">
        <v>0</v>
      </c>
      <c r="Z24" s="157">
        <v>0</v>
      </c>
      <c r="AA24" s="158">
        <f t="shared" si="4"/>
        <v>1</v>
      </c>
      <c r="AB24" s="162">
        <f t="shared" si="1"/>
        <v>0</v>
      </c>
      <c r="AD24" s="157" t="s">
        <v>39</v>
      </c>
      <c r="AE24" s="157">
        <v>12</v>
      </c>
      <c r="AF24" s="157">
        <v>12</v>
      </c>
      <c r="AG24" s="157">
        <v>0</v>
      </c>
      <c r="AH24" s="157">
        <v>0</v>
      </c>
      <c r="AI24" s="158">
        <f t="shared" si="5"/>
        <v>1</v>
      </c>
      <c r="AJ24" s="162">
        <f t="shared" si="2"/>
        <v>0</v>
      </c>
    </row>
    <row r="25" spans="7:36">
      <c r="G25" s="2" t="s">
        <v>40</v>
      </c>
      <c r="H25" s="2">
        <v>211</v>
      </c>
      <c r="I25" s="2">
        <v>104</v>
      </c>
      <c r="J25" s="2">
        <v>0</v>
      </c>
      <c r="K25" s="2">
        <v>107</v>
      </c>
      <c r="L25" s="4">
        <v>0.49</v>
      </c>
      <c r="M25" s="108"/>
      <c r="N25" s="2" t="s">
        <v>40</v>
      </c>
      <c r="O25" s="2">
        <v>211</v>
      </c>
      <c r="P25" s="2">
        <v>104</v>
      </c>
      <c r="Q25" s="2">
        <v>0</v>
      </c>
      <c r="R25" s="2">
        <v>107</v>
      </c>
      <c r="S25" s="4">
        <f t="shared" si="3"/>
        <v>0.49289099526066349</v>
      </c>
      <c r="T25" s="108">
        <f t="shared" si="0"/>
        <v>2.8909952606634981E-3</v>
      </c>
      <c r="V25" s="157" t="s">
        <v>40</v>
      </c>
      <c r="W25" s="157">
        <v>211</v>
      </c>
      <c r="X25" s="157">
        <v>104</v>
      </c>
      <c r="Y25" s="157">
        <v>0</v>
      </c>
      <c r="Z25" s="157">
        <v>107</v>
      </c>
      <c r="AA25" s="158">
        <f t="shared" si="4"/>
        <v>0.49289099526066349</v>
      </c>
      <c r="AB25" s="162">
        <f t="shared" si="1"/>
        <v>0</v>
      </c>
      <c r="AD25" s="157" t="s">
        <v>40</v>
      </c>
      <c r="AE25" s="157">
        <v>211</v>
      </c>
      <c r="AF25" s="157">
        <v>104</v>
      </c>
      <c r="AG25" s="157">
        <v>0</v>
      </c>
      <c r="AH25" s="157">
        <v>107</v>
      </c>
      <c r="AI25" s="158">
        <f t="shared" si="5"/>
        <v>0.49289099526066349</v>
      </c>
      <c r="AJ25" s="162">
        <f t="shared" si="2"/>
        <v>0</v>
      </c>
    </row>
    <row r="26" spans="7:36">
      <c r="G26" s="2" t="s">
        <v>41</v>
      </c>
      <c r="H26" s="2">
        <v>12</v>
      </c>
      <c r="I26" s="2">
        <v>8</v>
      </c>
      <c r="J26" s="2">
        <v>4</v>
      </c>
      <c r="K26" s="2">
        <v>0</v>
      </c>
      <c r="L26" s="4">
        <v>0.67</v>
      </c>
      <c r="M26" s="108"/>
      <c r="N26" s="2" t="s">
        <v>41</v>
      </c>
      <c r="O26" s="2">
        <v>12</v>
      </c>
      <c r="P26" s="2">
        <v>8</v>
      </c>
      <c r="Q26" s="2">
        <v>4</v>
      </c>
      <c r="R26" s="2">
        <v>0</v>
      </c>
      <c r="S26" s="4">
        <f t="shared" si="3"/>
        <v>0.66666666666666663</v>
      </c>
      <c r="T26" s="108">
        <f t="shared" si="0"/>
        <v>-3.3333333333334103E-3</v>
      </c>
      <c r="V26" s="157" t="s">
        <v>41</v>
      </c>
      <c r="W26" s="157">
        <v>12</v>
      </c>
      <c r="X26" s="157">
        <v>8</v>
      </c>
      <c r="Y26" s="157">
        <v>4</v>
      </c>
      <c r="Z26" s="157">
        <v>0</v>
      </c>
      <c r="AA26" s="158">
        <f t="shared" si="4"/>
        <v>0.66666666666666663</v>
      </c>
      <c r="AB26" s="162">
        <f t="shared" si="1"/>
        <v>0</v>
      </c>
      <c r="AD26" s="157" t="s">
        <v>41</v>
      </c>
      <c r="AE26" s="157">
        <v>12</v>
      </c>
      <c r="AF26" s="157">
        <v>8</v>
      </c>
      <c r="AG26" s="157">
        <v>4</v>
      </c>
      <c r="AH26" s="157">
        <v>0</v>
      </c>
      <c r="AI26" s="158">
        <f t="shared" si="5"/>
        <v>0.66666666666666663</v>
      </c>
      <c r="AJ26" s="162">
        <f t="shared" si="2"/>
        <v>0</v>
      </c>
    </row>
    <row r="27" spans="7:36">
      <c r="G27" s="2" t="s">
        <v>42</v>
      </c>
      <c r="H27" s="2">
        <v>391</v>
      </c>
      <c r="I27" s="2">
        <v>390</v>
      </c>
      <c r="J27" s="2">
        <v>1</v>
      </c>
      <c r="K27" s="2">
        <v>0</v>
      </c>
      <c r="L27" s="4">
        <v>1</v>
      </c>
      <c r="M27" s="108"/>
      <c r="N27" s="2" t="s">
        <v>42</v>
      </c>
      <c r="O27" s="2">
        <v>391</v>
      </c>
      <c r="P27" s="2">
        <v>390</v>
      </c>
      <c r="Q27" s="2">
        <v>1</v>
      </c>
      <c r="R27" s="2">
        <v>0</v>
      </c>
      <c r="S27" s="4">
        <f t="shared" si="3"/>
        <v>0.99744245524296671</v>
      </c>
      <c r="T27" s="108">
        <f t="shared" si="0"/>
        <v>-2.5575447570332921E-3</v>
      </c>
      <c r="V27" s="157" t="s">
        <v>42</v>
      </c>
      <c r="W27" s="157">
        <v>391</v>
      </c>
      <c r="X27" s="157">
        <v>390</v>
      </c>
      <c r="Y27" s="157">
        <v>1</v>
      </c>
      <c r="Z27" s="157">
        <v>0</v>
      </c>
      <c r="AA27" s="158">
        <f t="shared" si="4"/>
        <v>0.99744245524296671</v>
      </c>
      <c r="AB27" s="162">
        <f t="shared" si="1"/>
        <v>0</v>
      </c>
      <c r="AD27" s="157" t="s">
        <v>42</v>
      </c>
      <c r="AE27" s="157">
        <v>391</v>
      </c>
      <c r="AF27" s="157">
        <v>390</v>
      </c>
      <c r="AG27" s="157">
        <v>1</v>
      </c>
      <c r="AH27" s="157">
        <v>0</v>
      </c>
      <c r="AI27" s="158">
        <f t="shared" si="5"/>
        <v>0.99744245524296671</v>
      </c>
      <c r="AJ27" s="162">
        <f t="shared" si="2"/>
        <v>0</v>
      </c>
    </row>
    <row r="28" spans="7:36">
      <c r="G28" s="2" t="s">
        <v>43</v>
      </c>
      <c r="H28" s="2">
        <v>49</v>
      </c>
      <c r="I28" s="2">
        <v>49</v>
      </c>
      <c r="J28" s="2">
        <v>0</v>
      </c>
      <c r="K28" s="2">
        <v>0</v>
      </c>
      <c r="L28" s="4">
        <v>1</v>
      </c>
      <c r="M28" s="108"/>
      <c r="N28" s="2" t="s">
        <v>43</v>
      </c>
      <c r="O28" s="2">
        <v>49</v>
      </c>
      <c r="P28" s="2">
        <v>49</v>
      </c>
      <c r="Q28" s="2">
        <v>0</v>
      </c>
      <c r="R28" s="2">
        <v>0</v>
      </c>
      <c r="S28" s="4">
        <f t="shared" si="3"/>
        <v>1</v>
      </c>
      <c r="T28" s="108">
        <f t="shared" si="0"/>
        <v>0</v>
      </c>
      <c r="V28" s="157" t="s">
        <v>43</v>
      </c>
      <c r="W28" s="157">
        <v>49</v>
      </c>
      <c r="X28" s="157">
        <v>49</v>
      </c>
      <c r="Y28" s="157">
        <v>0</v>
      </c>
      <c r="Z28" s="157">
        <v>0</v>
      </c>
      <c r="AA28" s="158">
        <f t="shared" si="4"/>
        <v>1</v>
      </c>
      <c r="AB28" s="162">
        <f t="shared" si="1"/>
        <v>0</v>
      </c>
      <c r="AD28" s="157" t="s">
        <v>43</v>
      </c>
      <c r="AE28" s="157">
        <v>49</v>
      </c>
      <c r="AF28" s="157">
        <v>49</v>
      </c>
      <c r="AG28" s="157">
        <v>0</v>
      </c>
      <c r="AH28" s="157">
        <v>0</v>
      </c>
      <c r="AI28" s="158">
        <f t="shared" si="5"/>
        <v>1</v>
      </c>
      <c r="AJ28" s="162">
        <f t="shared" si="2"/>
        <v>0</v>
      </c>
    </row>
    <row r="29" spans="7:36">
      <c r="G29" s="2" t="s">
        <v>44</v>
      </c>
      <c r="H29" s="2">
        <v>4</v>
      </c>
      <c r="I29" s="2">
        <v>4</v>
      </c>
      <c r="J29" s="2">
        <v>0</v>
      </c>
      <c r="K29" s="2">
        <v>0</v>
      </c>
      <c r="L29" s="4">
        <v>1</v>
      </c>
      <c r="M29" s="108"/>
      <c r="N29" s="2" t="s">
        <v>44</v>
      </c>
      <c r="O29" s="2">
        <v>4</v>
      </c>
      <c r="P29" s="2">
        <v>4</v>
      </c>
      <c r="Q29" s="2">
        <v>0</v>
      </c>
      <c r="R29" s="2">
        <v>0</v>
      </c>
      <c r="S29" s="4">
        <f t="shared" si="3"/>
        <v>1</v>
      </c>
      <c r="T29" s="108">
        <f t="shared" si="0"/>
        <v>0</v>
      </c>
      <c r="V29" s="157" t="s">
        <v>44</v>
      </c>
      <c r="W29" s="157">
        <v>4</v>
      </c>
      <c r="X29" s="157">
        <v>4</v>
      </c>
      <c r="Y29" s="157">
        <v>0</v>
      </c>
      <c r="Z29" s="157">
        <v>0</v>
      </c>
      <c r="AA29" s="158">
        <f t="shared" si="4"/>
        <v>1</v>
      </c>
      <c r="AB29" s="162">
        <f t="shared" si="1"/>
        <v>0</v>
      </c>
      <c r="AD29" s="157" t="s">
        <v>44</v>
      </c>
      <c r="AE29" s="157">
        <v>4</v>
      </c>
      <c r="AF29" s="157">
        <v>4</v>
      </c>
      <c r="AG29" s="157">
        <v>0</v>
      </c>
      <c r="AH29" s="157">
        <v>0</v>
      </c>
      <c r="AI29" s="158">
        <f t="shared" si="5"/>
        <v>1</v>
      </c>
      <c r="AJ29" s="162">
        <f t="shared" si="2"/>
        <v>0</v>
      </c>
    </row>
    <row r="30" spans="7:36">
      <c r="G30" s="2" t="s">
        <v>45</v>
      </c>
      <c r="H30" s="2">
        <v>52</v>
      </c>
      <c r="I30" s="2">
        <v>52</v>
      </c>
      <c r="J30" s="2">
        <v>0</v>
      </c>
      <c r="K30" s="2">
        <v>0</v>
      </c>
      <c r="L30" s="4">
        <v>1</v>
      </c>
      <c r="M30" s="108"/>
      <c r="N30" s="2" t="s">
        <v>45</v>
      </c>
      <c r="O30" s="2">
        <v>52</v>
      </c>
      <c r="P30" s="2">
        <v>52</v>
      </c>
      <c r="Q30" s="2">
        <v>0</v>
      </c>
      <c r="R30" s="2">
        <v>0</v>
      </c>
      <c r="S30" s="4">
        <f t="shared" si="3"/>
        <v>1</v>
      </c>
      <c r="T30" s="108">
        <f t="shared" si="0"/>
        <v>0</v>
      </c>
      <c r="V30" s="157" t="s">
        <v>45</v>
      </c>
      <c r="W30" s="157">
        <v>52</v>
      </c>
      <c r="X30" s="157">
        <v>52</v>
      </c>
      <c r="Y30" s="157">
        <v>0</v>
      </c>
      <c r="Z30" s="157">
        <v>0</v>
      </c>
      <c r="AA30" s="158">
        <f t="shared" si="4"/>
        <v>1</v>
      </c>
      <c r="AB30" s="162">
        <f t="shared" si="1"/>
        <v>0</v>
      </c>
      <c r="AD30" s="157" t="s">
        <v>45</v>
      </c>
      <c r="AE30" s="157">
        <v>52</v>
      </c>
      <c r="AF30" s="157">
        <v>52</v>
      </c>
      <c r="AG30" s="157">
        <v>0</v>
      </c>
      <c r="AH30" s="157">
        <v>0</v>
      </c>
      <c r="AI30" s="158">
        <f t="shared" si="5"/>
        <v>1</v>
      </c>
      <c r="AJ30" s="162">
        <f t="shared" si="2"/>
        <v>0</v>
      </c>
    </row>
    <row r="31" spans="7:36">
      <c r="G31" s="66" t="s">
        <v>46</v>
      </c>
      <c r="H31" s="2">
        <v>141</v>
      </c>
      <c r="I31" s="2">
        <v>141</v>
      </c>
      <c r="J31" s="2">
        <v>0</v>
      </c>
      <c r="K31" s="2">
        <v>0</v>
      </c>
      <c r="L31" s="4">
        <v>1</v>
      </c>
      <c r="M31" s="108"/>
      <c r="N31" s="66" t="s">
        <v>46</v>
      </c>
      <c r="O31" s="2">
        <v>141</v>
      </c>
      <c r="P31" s="2">
        <v>141</v>
      </c>
      <c r="Q31" s="2">
        <v>0</v>
      </c>
      <c r="R31" s="2">
        <v>0</v>
      </c>
      <c r="S31" s="4">
        <v>1</v>
      </c>
      <c r="T31" s="108">
        <f t="shared" si="0"/>
        <v>0</v>
      </c>
      <c r="V31" s="66" t="s">
        <v>46</v>
      </c>
      <c r="W31" s="157">
        <v>141</v>
      </c>
      <c r="X31" s="157">
        <v>141</v>
      </c>
      <c r="Y31" s="157">
        <v>0</v>
      </c>
      <c r="Z31" s="157">
        <v>0</v>
      </c>
      <c r="AA31" s="158">
        <v>1</v>
      </c>
      <c r="AB31" s="162">
        <f t="shared" si="1"/>
        <v>0</v>
      </c>
      <c r="AD31" s="66" t="s">
        <v>46</v>
      </c>
      <c r="AE31" s="157">
        <v>141</v>
      </c>
      <c r="AF31" s="157">
        <v>141</v>
      </c>
      <c r="AG31" s="157">
        <v>0</v>
      </c>
      <c r="AH31" s="157">
        <v>0</v>
      </c>
      <c r="AI31" s="158">
        <v>1</v>
      </c>
      <c r="AJ31" s="162">
        <f t="shared" si="2"/>
        <v>0</v>
      </c>
    </row>
    <row r="32" spans="7:36">
      <c r="G32" s="2" t="s">
        <v>47</v>
      </c>
      <c r="H32" s="2">
        <v>45</v>
      </c>
      <c r="I32" s="2">
        <v>45</v>
      </c>
      <c r="J32" s="2">
        <v>0</v>
      </c>
      <c r="K32" s="2">
        <v>0</v>
      </c>
      <c r="L32" s="4">
        <v>1</v>
      </c>
      <c r="M32" s="108"/>
      <c r="N32" s="2" t="s">
        <v>47</v>
      </c>
      <c r="O32" s="2">
        <v>45</v>
      </c>
      <c r="P32" s="2">
        <v>45</v>
      </c>
      <c r="Q32" s="2">
        <v>0</v>
      </c>
      <c r="R32" s="2">
        <v>0</v>
      </c>
      <c r="S32" s="4">
        <f t="shared" si="3"/>
        <v>1</v>
      </c>
      <c r="T32" s="108">
        <f t="shared" si="0"/>
        <v>0</v>
      </c>
      <c r="V32" s="157" t="s">
        <v>47</v>
      </c>
      <c r="W32" s="157">
        <v>45</v>
      </c>
      <c r="X32" s="157">
        <v>45</v>
      </c>
      <c r="Y32" s="157">
        <v>0</v>
      </c>
      <c r="Z32" s="157">
        <v>0</v>
      </c>
      <c r="AA32" s="158">
        <f t="shared" si="4"/>
        <v>1</v>
      </c>
      <c r="AB32" s="162">
        <f t="shared" si="1"/>
        <v>0</v>
      </c>
      <c r="AD32" s="157" t="s">
        <v>47</v>
      </c>
      <c r="AE32" s="157">
        <v>45</v>
      </c>
      <c r="AF32" s="157">
        <v>45</v>
      </c>
      <c r="AG32" s="157">
        <v>0</v>
      </c>
      <c r="AH32" s="157">
        <v>0</v>
      </c>
      <c r="AI32" s="158">
        <f t="shared" si="5"/>
        <v>1</v>
      </c>
      <c r="AJ32" s="162">
        <f t="shared" si="2"/>
        <v>0</v>
      </c>
    </row>
    <row r="33" spans="7:36">
      <c r="G33" s="2" t="s">
        <v>48</v>
      </c>
      <c r="H33" s="2">
        <v>4</v>
      </c>
      <c r="I33" s="2">
        <v>2</v>
      </c>
      <c r="J33" s="2">
        <v>2</v>
      </c>
      <c r="K33" s="2">
        <v>0</v>
      </c>
      <c r="L33" s="4">
        <v>0.5</v>
      </c>
      <c r="M33" s="108"/>
      <c r="N33" s="2" t="s">
        <v>48</v>
      </c>
      <c r="O33" s="2">
        <v>4</v>
      </c>
      <c r="P33" s="2">
        <v>2</v>
      </c>
      <c r="Q33" s="2">
        <v>2</v>
      </c>
      <c r="R33" s="2">
        <v>0</v>
      </c>
      <c r="S33" s="4">
        <f t="shared" si="3"/>
        <v>0.5</v>
      </c>
      <c r="T33" s="108">
        <f t="shared" si="0"/>
        <v>0</v>
      </c>
      <c r="V33" s="157" t="s">
        <v>48</v>
      </c>
      <c r="W33" s="157">
        <v>4</v>
      </c>
      <c r="X33" s="157">
        <v>2</v>
      </c>
      <c r="Y33" s="157">
        <v>2</v>
      </c>
      <c r="Z33" s="157">
        <v>0</v>
      </c>
      <c r="AA33" s="158">
        <f t="shared" si="4"/>
        <v>0.5</v>
      </c>
      <c r="AB33" s="162">
        <f t="shared" si="1"/>
        <v>0</v>
      </c>
      <c r="AD33" s="157" t="s">
        <v>48</v>
      </c>
      <c r="AE33" s="157">
        <v>4</v>
      </c>
      <c r="AF33" s="157">
        <v>2</v>
      </c>
      <c r="AG33" s="157">
        <v>2</v>
      </c>
      <c r="AH33" s="157">
        <v>0</v>
      </c>
      <c r="AI33" s="158">
        <f t="shared" si="5"/>
        <v>0.5</v>
      </c>
      <c r="AJ33" s="162">
        <f t="shared" si="2"/>
        <v>0</v>
      </c>
    </row>
    <row r="34" spans="7:36">
      <c r="G34" s="2" t="s">
        <v>49</v>
      </c>
      <c r="H34" s="2">
        <v>15</v>
      </c>
      <c r="I34" s="2">
        <v>15</v>
      </c>
      <c r="J34" s="2">
        <v>0</v>
      </c>
      <c r="K34" s="2">
        <v>0</v>
      </c>
      <c r="L34" s="4">
        <v>1</v>
      </c>
      <c r="M34" s="108"/>
      <c r="N34" s="2" t="s">
        <v>49</v>
      </c>
      <c r="O34" s="2">
        <v>15</v>
      </c>
      <c r="P34" s="2">
        <v>15</v>
      </c>
      <c r="Q34" s="2">
        <v>0</v>
      </c>
      <c r="R34" s="2">
        <v>0</v>
      </c>
      <c r="S34" s="4">
        <f t="shared" si="3"/>
        <v>1</v>
      </c>
      <c r="T34" s="108">
        <f t="shared" si="0"/>
        <v>0</v>
      </c>
      <c r="V34" s="157" t="s">
        <v>49</v>
      </c>
      <c r="W34" s="157">
        <v>15</v>
      </c>
      <c r="X34" s="157">
        <v>15</v>
      </c>
      <c r="Y34" s="157">
        <v>0</v>
      </c>
      <c r="Z34" s="157">
        <v>0</v>
      </c>
      <c r="AA34" s="158">
        <f t="shared" si="4"/>
        <v>1</v>
      </c>
      <c r="AB34" s="162">
        <f t="shared" si="1"/>
        <v>0</v>
      </c>
      <c r="AD34" s="157" t="s">
        <v>49</v>
      </c>
      <c r="AE34" s="157">
        <v>15</v>
      </c>
      <c r="AF34" s="157">
        <v>15</v>
      </c>
      <c r="AG34" s="157">
        <v>0</v>
      </c>
      <c r="AH34" s="157">
        <v>0</v>
      </c>
      <c r="AI34" s="158">
        <f t="shared" si="5"/>
        <v>1</v>
      </c>
      <c r="AJ34" s="162">
        <f t="shared" si="2"/>
        <v>0</v>
      </c>
    </row>
    <row r="35" spans="7:36">
      <c r="G35" s="2" t="s">
        <v>50</v>
      </c>
      <c r="H35" s="2">
        <v>18</v>
      </c>
      <c r="I35" s="2">
        <v>18</v>
      </c>
      <c r="J35" s="2">
        <v>0</v>
      </c>
      <c r="K35" s="2">
        <v>0</v>
      </c>
      <c r="L35" s="4">
        <v>1</v>
      </c>
      <c r="M35" s="108"/>
      <c r="N35" s="2" t="s">
        <v>50</v>
      </c>
      <c r="O35" s="2">
        <v>18</v>
      </c>
      <c r="P35" s="2">
        <v>18</v>
      </c>
      <c r="Q35" s="2">
        <v>0</v>
      </c>
      <c r="R35" s="2">
        <v>0</v>
      </c>
      <c r="S35" s="4">
        <f t="shared" si="3"/>
        <v>1</v>
      </c>
      <c r="T35" s="108">
        <f t="shared" si="0"/>
        <v>0</v>
      </c>
      <c r="V35" s="157" t="s">
        <v>50</v>
      </c>
      <c r="W35" s="157">
        <v>18</v>
      </c>
      <c r="X35" s="157">
        <v>18</v>
      </c>
      <c r="Y35" s="157">
        <v>0</v>
      </c>
      <c r="Z35" s="157">
        <v>0</v>
      </c>
      <c r="AA35" s="158">
        <f t="shared" si="4"/>
        <v>1</v>
      </c>
      <c r="AB35" s="162">
        <f t="shared" si="1"/>
        <v>0</v>
      </c>
      <c r="AD35" s="157" t="s">
        <v>50</v>
      </c>
      <c r="AE35" s="157">
        <v>18</v>
      </c>
      <c r="AF35" s="157">
        <v>18</v>
      </c>
      <c r="AG35" s="157">
        <v>0</v>
      </c>
      <c r="AH35" s="157">
        <v>0</v>
      </c>
      <c r="AI35" s="158">
        <f t="shared" si="5"/>
        <v>1</v>
      </c>
      <c r="AJ35" s="162">
        <f t="shared" si="2"/>
        <v>0</v>
      </c>
    </row>
    <row r="36" spans="7:36">
      <c r="G36" s="2" t="s">
        <v>51</v>
      </c>
      <c r="H36" s="2">
        <v>59</v>
      </c>
      <c r="I36" s="2">
        <v>59</v>
      </c>
      <c r="J36" s="2">
        <v>0</v>
      </c>
      <c r="K36" s="2">
        <v>0</v>
      </c>
      <c r="L36" s="4">
        <v>1</v>
      </c>
      <c r="M36" s="108"/>
      <c r="N36" s="2" t="s">
        <v>51</v>
      </c>
      <c r="O36" s="2">
        <v>59</v>
      </c>
      <c r="P36" s="2">
        <v>59</v>
      </c>
      <c r="Q36" s="2">
        <v>0</v>
      </c>
      <c r="R36" s="2">
        <v>0</v>
      </c>
      <c r="S36" s="4">
        <f t="shared" si="3"/>
        <v>1</v>
      </c>
      <c r="T36" s="108">
        <f t="shared" si="0"/>
        <v>0</v>
      </c>
      <c r="V36" s="157" t="s">
        <v>51</v>
      </c>
      <c r="W36" s="157">
        <v>59</v>
      </c>
      <c r="X36" s="157">
        <v>59</v>
      </c>
      <c r="Y36" s="157">
        <v>0</v>
      </c>
      <c r="Z36" s="157">
        <v>0</v>
      </c>
      <c r="AA36" s="158">
        <f t="shared" si="4"/>
        <v>1</v>
      </c>
      <c r="AB36" s="162">
        <f t="shared" si="1"/>
        <v>0</v>
      </c>
      <c r="AD36" s="157" t="s">
        <v>51</v>
      </c>
      <c r="AE36" s="157">
        <v>59</v>
      </c>
      <c r="AF36" s="157">
        <v>59</v>
      </c>
      <c r="AG36" s="157">
        <v>0</v>
      </c>
      <c r="AH36" s="157">
        <v>0</v>
      </c>
      <c r="AI36" s="158">
        <f t="shared" si="5"/>
        <v>1</v>
      </c>
      <c r="AJ36" s="162">
        <f t="shared" si="2"/>
        <v>0</v>
      </c>
    </row>
    <row r="37" spans="7:36">
      <c r="G37" s="2" t="s">
        <v>52</v>
      </c>
      <c r="H37" s="2">
        <v>14</v>
      </c>
      <c r="I37" s="2">
        <v>12</v>
      </c>
      <c r="J37" s="2">
        <v>0</v>
      </c>
      <c r="K37" s="2">
        <v>2</v>
      </c>
      <c r="L37" s="4">
        <v>0.86</v>
      </c>
      <c r="M37" s="108"/>
      <c r="N37" s="2" t="s">
        <v>52</v>
      </c>
      <c r="O37" s="2">
        <v>14</v>
      </c>
      <c r="P37" s="2">
        <v>12</v>
      </c>
      <c r="Q37" s="2">
        <v>0</v>
      </c>
      <c r="R37" s="2">
        <v>2</v>
      </c>
      <c r="S37" s="4">
        <f t="shared" si="3"/>
        <v>0.8571428571428571</v>
      </c>
      <c r="T37" s="108">
        <f t="shared" si="0"/>
        <v>-2.8571428571428914E-3</v>
      </c>
      <c r="V37" s="157" t="s">
        <v>52</v>
      </c>
      <c r="W37" s="157">
        <v>14</v>
      </c>
      <c r="X37" s="157">
        <v>12</v>
      </c>
      <c r="Y37" s="157">
        <v>0</v>
      </c>
      <c r="Z37" s="157">
        <v>2</v>
      </c>
      <c r="AA37" s="158">
        <f t="shared" si="4"/>
        <v>0.8571428571428571</v>
      </c>
      <c r="AB37" s="162">
        <f t="shared" si="1"/>
        <v>0</v>
      </c>
      <c r="AD37" s="157" t="s">
        <v>52</v>
      </c>
      <c r="AE37" s="157">
        <v>14</v>
      </c>
      <c r="AF37" s="157">
        <v>12</v>
      </c>
      <c r="AG37" s="157">
        <v>0</v>
      </c>
      <c r="AH37" s="157">
        <v>2</v>
      </c>
      <c r="AI37" s="158">
        <f t="shared" si="5"/>
        <v>0.8571428571428571</v>
      </c>
      <c r="AJ37" s="162">
        <f t="shared" si="2"/>
        <v>0</v>
      </c>
    </row>
    <row r="38" spans="7:36">
      <c r="G38" s="2" t="s">
        <v>54</v>
      </c>
      <c r="H38" s="2">
        <v>72</v>
      </c>
      <c r="I38" s="2">
        <v>72</v>
      </c>
      <c r="J38" s="2">
        <v>0</v>
      </c>
      <c r="K38" s="2">
        <v>0</v>
      </c>
      <c r="L38" s="4">
        <v>1</v>
      </c>
      <c r="M38" s="108"/>
      <c r="N38" s="2" t="s">
        <v>54</v>
      </c>
      <c r="O38" s="2">
        <v>72</v>
      </c>
      <c r="P38" s="2">
        <v>72</v>
      </c>
      <c r="Q38" s="2">
        <v>0</v>
      </c>
      <c r="R38" s="2">
        <v>0</v>
      </c>
      <c r="S38" s="4">
        <f t="shared" si="3"/>
        <v>1</v>
      </c>
      <c r="T38" s="108">
        <f t="shared" si="0"/>
        <v>0</v>
      </c>
      <c r="V38" s="157" t="s">
        <v>54</v>
      </c>
      <c r="W38" s="157">
        <v>72</v>
      </c>
      <c r="X38" s="157">
        <v>72</v>
      </c>
      <c r="Y38" s="157">
        <v>0</v>
      </c>
      <c r="Z38" s="157">
        <v>0</v>
      </c>
      <c r="AA38" s="158">
        <f t="shared" si="4"/>
        <v>1</v>
      </c>
      <c r="AB38" s="162">
        <f t="shared" si="1"/>
        <v>0</v>
      </c>
      <c r="AD38" s="157" t="s">
        <v>54</v>
      </c>
      <c r="AE38" s="157">
        <v>72</v>
      </c>
      <c r="AF38" s="157">
        <v>72</v>
      </c>
      <c r="AG38" s="157">
        <v>0</v>
      </c>
      <c r="AH38" s="157">
        <v>0</v>
      </c>
      <c r="AI38" s="158">
        <f t="shared" si="5"/>
        <v>1</v>
      </c>
      <c r="AJ38" s="162">
        <f t="shared" si="2"/>
        <v>0</v>
      </c>
    </row>
    <row r="39" spans="7:36">
      <c r="G39" s="2" t="s">
        <v>55</v>
      </c>
      <c r="H39" s="2">
        <v>85</v>
      </c>
      <c r="I39" s="2">
        <v>35</v>
      </c>
      <c r="J39" s="2">
        <v>50</v>
      </c>
      <c r="K39" s="2">
        <v>0</v>
      </c>
      <c r="L39" s="4">
        <v>0.41</v>
      </c>
      <c r="M39" s="108"/>
      <c r="N39" s="2" t="s">
        <v>55</v>
      </c>
      <c r="O39" s="2">
        <v>85</v>
      </c>
      <c r="P39" s="2">
        <v>35</v>
      </c>
      <c r="Q39" s="2">
        <v>50</v>
      </c>
      <c r="R39" s="2">
        <v>0</v>
      </c>
      <c r="S39" s="4">
        <f t="shared" si="3"/>
        <v>0.41176470588235292</v>
      </c>
      <c r="T39" s="108">
        <f t="shared" si="0"/>
        <v>1.764705882352946E-3</v>
      </c>
      <c r="V39" s="157" t="s">
        <v>55</v>
      </c>
      <c r="W39" s="157">
        <v>85</v>
      </c>
      <c r="X39" s="157">
        <v>35</v>
      </c>
      <c r="Y39" s="157">
        <v>50</v>
      </c>
      <c r="Z39" s="157">
        <v>0</v>
      </c>
      <c r="AA39" s="158">
        <f t="shared" si="4"/>
        <v>0.41176470588235292</v>
      </c>
      <c r="AB39" s="162">
        <f t="shared" si="1"/>
        <v>0</v>
      </c>
      <c r="AD39" s="157" t="s">
        <v>55</v>
      </c>
      <c r="AE39" s="157">
        <v>85</v>
      </c>
      <c r="AF39" s="157">
        <v>35</v>
      </c>
      <c r="AG39" s="157">
        <v>50</v>
      </c>
      <c r="AH39" s="157">
        <v>0</v>
      </c>
      <c r="AI39" s="158">
        <f t="shared" si="5"/>
        <v>0.41176470588235292</v>
      </c>
      <c r="AJ39" s="162">
        <f t="shared" si="2"/>
        <v>0</v>
      </c>
    </row>
    <row r="40" spans="7:36">
      <c r="G40" s="2" t="s">
        <v>56</v>
      </c>
      <c r="H40" s="2">
        <v>152</v>
      </c>
      <c r="I40" s="2">
        <v>151</v>
      </c>
      <c r="J40" s="2">
        <v>1</v>
      </c>
      <c r="K40" s="2">
        <v>0</v>
      </c>
      <c r="L40" s="4">
        <v>0.99</v>
      </c>
      <c r="M40" s="108"/>
      <c r="N40" s="2" t="s">
        <v>56</v>
      </c>
      <c r="O40" s="2">
        <v>152</v>
      </c>
      <c r="P40" s="2">
        <v>151</v>
      </c>
      <c r="Q40" s="2">
        <v>1</v>
      </c>
      <c r="R40" s="2">
        <v>0</v>
      </c>
      <c r="S40" s="4">
        <f t="shared" si="3"/>
        <v>0.99342105263157898</v>
      </c>
      <c r="T40" s="108">
        <f t="shared" si="0"/>
        <v>3.4210526315789913E-3</v>
      </c>
      <c r="V40" s="157" t="s">
        <v>56</v>
      </c>
      <c r="W40" s="157">
        <v>152</v>
      </c>
      <c r="X40" s="157">
        <v>151</v>
      </c>
      <c r="Y40" s="157">
        <v>1</v>
      </c>
      <c r="Z40" s="157">
        <v>0</v>
      </c>
      <c r="AA40" s="158">
        <f t="shared" si="4"/>
        <v>0.99342105263157898</v>
      </c>
      <c r="AB40" s="162">
        <f t="shared" si="1"/>
        <v>0</v>
      </c>
      <c r="AD40" s="157" t="s">
        <v>56</v>
      </c>
      <c r="AE40" s="157">
        <v>152</v>
      </c>
      <c r="AF40" s="157">
        <v>151</v>
      </c>
      <c r="AG40" s="157">
        <v>1</v>
      </c>
      <c r="AH40" s="157">
        <v>0</v>
      </c>
      <c r="AI40" s="158">
        <f t="shared" si="5"/>
        <v>0.99342105263157898</v>
      </c>
      <c r="AJ40" s="162">
        <f t="shared" si="2"/>
        <v>0</v>
      </c>
    </row>
    <row r="41" spans="7:36">
      <c r="G41" s="2" t="s">
        <v>57</v>
      </c>
      <c r="H41" s="2">
        <v>67</v>
      </c>
      <c r="I41" s="2">
        <v>55</v>
      </c>
      <c r="J41" s="2">
        <v>11</v>
      </c>
      <c r="K41" s="2">
        <v>1</v>
      </c>
      <c r="L41" s="4">
        <v>0.82</v>
      </c>
      <c r="M41" s="108"/>
      <c r="N41" s="2" t="s">
        <v>57</v>
      </c>
      <c r="O41" s="2">
        <v>67</v>
      </c>
      <c r="P41" s="2">
        <v>55</v>
      </c>
      <c r="Q41" s="2">
        <v>11</v>
      </c>
      <c r="R41" s="2">
        <v>1</v>
      </c>
      <c r="S41" s="4">
        <f t="shared" si="3"/>
        <v>0.82089552238805974</v>
      </c>
      <c r="T41" s="108">
        <f t="shared" si="0"/>
        <v>8.9552238805978845E-4</v>
      </c>
      <c r="V41" s="157" t="s">
        <v>57</v>
      </c>
      <c r="W41" s="157">
        <v>67</v>
      </c>
      <c r="X41" s="157">
        <v>55</v>
      </c>
      <c r="Y41" s="157">
        <v>11</v>
      </c>
      <c r="Z41" s="157">
        <v>1</v>
      </c>
      <c r="AA41" s="158">
        <f t="shared" si="4"/>
        <v>0.82089552238805974</v>
      </c>
      <c r="AB41" s="162">
        <f t="shared" si="1"/>
        <v>0</v>
      </c>
      <c r="AD41" s="157" t="s">
        <v>57</v>
      </c>
      <c r="AE41" s="157">
        <v>67</v>
      </c>
      <c r="AF41" s="157">
        <v>55</v>
      </c>
      <c r="AG41" s="157">
        <v>11</v>
      </c>
      <c r="AH41" s="157">
        <v>1</v>
      </c>
      <c r="AI41" s="158">
        <f t="shared" si="5"/>
        <v>0.82089552238805974</v>
      </c>
      <c r="AJ41" s="162">
        <f t="shared" si="2"/>
        <v>0</v>
      </c>
    </row>
    <row r="42" spans="7:36">
      <c r="G42" s="66" t="s">
        <v>58</v>
      </c>
      <c r="H42" s="2">
        <v>3</v>
      </c>
      <c r="I42" s="2">
        <v>3</v>
      </c>
      <c r="J42" s="2">
        <v>0</v>
      </c>
      <c r="K42" s="2">
        <v>0</v>
      </c>
      <c r="L42" s="4">
        <v>1</v>
      </c>
      <c r="M42" s="108"/>
      <c r="N42" s="66" t="s">
        <v>58</v>
      </c>
      <c r="O42" s="2">
        <v>3</v>
      </c>
      <c r="P42" s="2">
        <v>3</v>
      </c>
      <c r="Q42" s="2">
        <v>0</v>
      </c>
      <c r="R42" s="2">
        <v>0</v>
      </c>
      <c r="S42" s="4">
        <f t="shared" si="3"/>
        <v>1</v>
      </c>
      <c r="T42" s="108">
        <f t="shared" si="0"/>
        <v>0</v>
      </c>
      <c r="V42" s="66" t="s">
        <v>58</v>
      </c>
      <c r="W42" s="157">
        <v>3</v>
      </c>
      <c r="X42" s="157">
        <v>3</v>
      </c>
      <c r="Y42" s="157">
        <v>0</v>
      </c>
      <c r="Z42" s="157">
        <v>0</v>
      </c>
      <c r="AA42" s="158">
        <f t="shared" si="4"/>
        <v>1</v>
      </c>
      <c r="AB42" s="162">
        <f t="shared" si="1"/>
        <v>0</v>
      </c>
      <c r="AD42" s="66" t="s">
        <v>58</v>
      </c>
      <c r="AE42" s="157">
        <v>3</v>
      </c>
      <c r="AF42" s="157">
        <v>3</v>
      </c>
      <c r="AG42" s="157">
        <v>0</v>
      </c>
      <c r="AH42" s="157">
        <v>0</v>
      </c>
      <c r="AI42" s="158">
        <f t="shared" si="5"/>
        <v>1</v>
      </c>
      <c r="AJ42" s="162">
        <f t="shared" si="2"/>
        <v>0</v>
      </c>
    </row>
    <row r="43" spans="7:36">
      <c r="G43" s="65" t="s">
        <v>59</v>
      </c>
      <c r="H43" s="2">
        <v>27</v>
      </c>
      <c r="I43" s="2">
        <v>26</v>
      </c>
      <c r="J43" s="2">
        <v>1</v>
      </c>
      <c r="K43" s="11">
        <v>0</v>
      </c>
      <c r="L43" s="4">
        <f>I43/H43</f>
        <v>0.96296296296296291</v>
      </c>
      <c r="M43" s="108"/>
      <c r="N43" s="65" t="s">
        <v>59</v>
      </c>
      <c r="O43" s="2">
        <v>27</v>
      </c>
      <c r="P43" s="2">
        <v>26</v>
      </c>
      <c r="Q43" s="2">
        <v>1</v>
      </c>
      <c r="R43" s="11">
        <v>0</v>
      </c>
      <c r="S43" s="4">
        <f t="shared" si="3"/>
        <v>0.96296296296296291</v>
      </c>
      <c r="T43" s="108">
        <f t="shared" si="0"/>
        <v>0</v>
      </c>
      <c r="V43" s="161" t="s">
        <v>59</v>
      </c>
      <c r="W43" s="157">
        <v>27</v>
      </c>
      <c r="X43" s="157">
        <v>26</v>
      </c>
      <c r="Y43" s="157">
        <v>1</v>
      </c>
      <c r="Z43" s="11">
        <v>0</v>
      </c>
      <c r="AA43" s="158">
        <f t="shared" si="4"/>
        <v>0.96296296296296291</v>
      </c>
      <c r="AB43" s="162">
        <f t="shared" si="1"/>
        <v>0</v>
      </c>
      <c r="AD43" s="161" t="s">
        <v>59</v>
      </c>
      <c r="AE43" s="157">
        <v>27</v>
      </c>
      <c r="AF43" s="157">
        <v>26</v>
      </c>
      <c r="AG43" s="157">
        <v>1</v>
      </c>
      <c r="AH43" s="11">
        <v>0</v>
      </c>
      <c r="AI43" s="158">
        <f t="shared" si="5"/>
        <v>0.96296296296296291</v>
      </c>
      <c r="AJ43" s="162">
        <f t="shared" si="2"/>
        <v>0</v>
      </c>
    </row>
    <row r="44" spans="7:36">
      <c r="G44" s="2" t="s">
        <v>60</v>
      </c>
      <c r="H44" s="2">
        <v>16</v>
      </c>
      <c r="I44" s="2">
        <v>16</v>
      </c>
      <c r="J44" s="2">
        <v>0</v>
      </c>
      <c r="K44" s="2">
        <v>0</v>
      </c>
      <c r="L44" s="4">
        <v>1</v>
      </c>
      <c r="M44" s="108"/>
      <c r="N44" s="2" t="s">
        <v>60</v>
      </c>
      <c r="O44" s="2">
        <v>16</v>
      </c>
      <c r="P44" s="2">
        <v>16</v>
      </c>
      <c r="Q44" s="2">
        <v>0</v>
      </c>
      <c r="R44" s="2">
        <v>0</v>
      </c>
      <c r="S44" s="4">
        <f t="shared" si="3"/>
        <v>1</v>
      </c>
      <c r="T44" s="108">
        <f t="shared" si="0"/>
        <v>0</v>
      </c>
      <c r="V44" s="157" t="s">
        <v>60</v>
      </c>
      <c r="W44" s="157">
        <v>16</v>
      </c>
      <c r="X44" s="157">
        <v>16</v>
      </c>
      <c r="Y44" s="157">
        <v>0</v>
      </c>
      <c r="Z44" s="157">
        <v>0</v>
      </c>
      <c r="AA44" s="158">
        <f t="shared" si="4"/>
        <v>1</v>
      </c>
      <c r="AB44" s="162">
        <f t="shared" si="1"/>
        <v>0</v>
      </c>
      <c r="AD44" s="157" t="s">
        <v>60</v>
      </c>
      <c r="AE44" s="157">
        <v>16</v>
      </c>
      <c r="AF44" s="157">
        <v>16</v>
      </c>
      <c r="AG44" s="157">
        <v>0</v>
      </c>
      <c r="AH44" s="157">
        <v>0</v>
      </c>
      <c r="AI44" s="158">
        <f t="shared" si="5"/>
        <v>1</v>
      </c>
      <c r="AJ44" s="162">
        <f t="shared" si="2"/>
        <v>0</v>
      </c>
    </row>
    <row r="45" spans="7:36">
      <c r="G45" s="2" t="s">
        <v>61</v>
      </c>
      <c r="H45" s="2">
        <v>25</v>
      </c>
      <c r="I45" s="2">
        <v>17</v>
      </c>
      <c r="J45" s="7">
        <v>8</v>
      </c>
      <c r="K45" s="2">
        <v>0</v>
      </c>
      <c r="L45" s="4">
        <v>0.68</v>
      </c>
      <c r="M45" s="108"/>
      <c r="N45" s="2" t="s">
        <v>61</v>
      </c>
      <c r="O45" s="2">
        <v>25</v>
      </c>
      <c r="P45" s="2">
        <v>17</v>
      </c>
      <c r="Q45" s="2">
        <v>8</v>
      </c>
      <c r="R45" s="2">
        <v>0</v>
      </c>
      <c r="S45" s="4">
        <f t="shared" si="3"/>
        <v>0.68</v>
      </c>
      <c r="T45" s="108">
        <f t="shared" si="0"/>
        <v>0</v>
      </c>
      <c r="V45" s="157" t="s">
        <v>61</v>
      </c>
      <c r="W45" s="157">
        <v>25</v>
      </c>
      <c r="X45" s="157">
        <v>17</v>
      </c>
      <c r="Y45" s="157">
        <v>8</v>
      </c>
      <c r="Z45" s="157">
        <v>0</v>
      </c>
      <c r="AA45" s="158">
        <f t="shared" si="4"/>
        <v>0.68</v>
      </c>
      <c r="AB45" s="162">
        <f t="shared" si="1"/>
        <v>0</v>
      </c>
      <c r="AD45" s="157" t="s">
        <v>61</v>
      </c>
      <c r="AE45" s="157">
        <v>25</v>
      </c>
      <c r="AF45" s="157">
        <v>17</v>
      </c>
      <c r="AG45" s="157">
        <v>8</v>
      </c>
      <c r="AH45" s="157">
        <v>0</v>
      </c>
      <c r="AI45" s="158">
        <f t="shared" si="5"/>
        <v>0.68</v>
      </c>
      <c r="AJ45" s="162">
        <f t="shared" si="2"/>
        <v>0</v>
      </c>
    </row>
    <row r="46" spans="7:36">
      <c r="G46" s="2" t="s">
        <v>62</v>
      </c>
      <c r="H46" s="2">
        <v>447</v>
      </c>
      <c r="I46" s="2">
        <v>443</v>
      </c>
      <c r="J46" s="2">
        <v>4</v>
      </c>
      <c r="K46" s="2">
        <v>0</v>
      </c>
      <c r="L46" s="4">
        <v>0.99</v>
      </c>
      <c r="M46" s="108"/>
      <c r="N46" s="2" t="s">
        <v>62</v>
      </c>
      <c r="O46" s="2">
        <v>447</v>
      </c>
      <c r="P46" s="2">
        <v>443</v>
      </c>
      <c r="Q46" s="2">
        <v>4</v>
      </c>
      <c r="R46" s="2">
        <v>0</v>
      </c>
      <c r="S46" s="4">
        <f t="shared" si="3"/>
        <v>0.99105145413870244</v>
      </c>
      <c r="T46" s="108">
        <f t="shared" si="0"/>
        <v>1.0514541387024456E-3</v>
      </c>
      <c r="V46" s="157" t="s">
        <v>62</v>
      </c>
      <c r="W46" s="157">
        <v>447</v>
      </c>
      <c r="X46" s="157">
        <v>443</v>
      </c>
      <c r="Y46" s="157">
        <v>4</v>
      </c>
      <c r="Z46" s="157">
        <v>0</v>
      </c>
      <c r="AA46" s="158">
        <f t="shared" si="4"/>
        <v>0.99105145413870244</v>
      </c>
      <c r="AB46" s="162">
        <f t="shared" si="1"/>
        <v>0</v>
      </c>
      <c r="AD46" s="157" t="s">
        <v>62</v>
      </c>
      <c r="AE46" s="157">
        <v>447</v>
      </c>
      <c r="AF46" s="157">
        <v>443</v>
      </c>
      <c r="AG46" s="157">
        <v>4</v>
      </c>
      <c r="AH46" s="157">
        <v>0</v>
      </c>
      <c r="AI46" s="158">
        <f t="shared" si="5"/>
        <v>0.99105145413870244</v>
      </c>
      <c r="AJ46" s="162">
        <f t="shared" si="2"/>
        <v>0</v>
      </c>
    </row>
    <row r="47" spans="7:36">
      <c r="G47" s="2" t="s">
        <v>63</v>
      </c>
      <c r="H47" s="2">
        <v>43</v>
      </c>
      <c r="I47" s="2">
        <v>43</v>
      </c>
      <c r="J47" s="2">
        <v>0</v>
      </c>
      <c r="K47" s="2">
        <v>0</v>
      </c>
      <c r="L47" s="4">
        <v>1</v>
      </c>
      <c r="M47" s="108"/>
      <c r="N47" s="2" t="s">
        <v>63</v>
      </c>
      <c r="O47" s="2">
        <v>43</v>
      </c>
      <c r="P47" s="2">
        <v>43</v>
      </c>
      <c r="Q47" s="2">
        <v>0</v>
      </c>
      <c r="R47" s="2">
        <v>0</v>
      </c>
      <c r="S47" s="4">
        <f t="shared" si="3"/>
        <v>1</v>
      </c>
      <c r="T47" s="108">
        <f t="shared" si="0"/>
        <v>0</v>
      </c>
      <c r="V47" s="157" t="s">
        <v>63</v>
      </c>
      <c r="W47" s="157">
        <v>43</v>
      </c>
      <c r="X47" s="157">
        <v>43</v>
      </c>
      <c r="Y47" s="157">
        <v>0</v>
      </c>
      <c r="Z47" s="157">
        <v>0</v>
      </c>
      <c r="AA47" s="158">
        <f t="shared" si="4"/>
        <v>1</v>
      </c>
      <c r="AB47" s="162">
        <f t="shared" si="1"/>
        <v>0</v>
      </c>
      <c r="AD47" s="157" t="s">
        <v>63</v>
      </c>
      <c r="AE47" s="157">
        <v>43</v>
      </c>
      <c r="AF47" s="157">
        <v>43</v>
      </c>
      <c r="AG47" s="157">
        <v>0</v>
      </c>
      <c r="AH47" s="157">
        <v>0</v>
      </c>
      <c r="AI47" s="158">
        <f t="shared" si="5"/>
        <v>1</v>
      </c>
      <c r="AJ47" s="162">
        <f t="shared" si="2"/>
        <v>0</v>
      </c>
    </row>
    <row r="48" spans="7:36">
      <c r="G48" s="2" t="s">
        <v>64</v>
      </c>
      <c r="H48" s="2">
        <v>10</v>
      </c>
      <c r="I48" s="2">
        <v>10</v>
      </c>
      <c r="J48" s="2">
        <v>0</v>
      </c>
      <c r="K48" s="2">
        <v>0</v>
      </c>
      <c r="L48" s="4">
        <v>1</v>
      </c>
      <c r="M48" s="108"/>
      <c r="N48" s="2" t="s">
        <v>64</v>
      </c>
      <c r="O48" s="2">
        <v>10</v>
      </c>
      <c r="P48" s="2">
        <v>10</v>
      </c>
      <c r="Q48" s="2">
        <v>0</v>
      </c>
      <c r="R48" s="2">
        <v>0</v>
      </c>
      <c r="S48" s="4">
        <f t="shared" si="3"/>
        <v>1</v>
      </c>
      <c r="T48" s="108">
        <f t="shared" si="0"/>
        <v>0</v>
      </c>
      <c r="V48" s="157" t="s">
        <v>64</v>
      </c>
      <c r="W48" s="157">
        <v>10</v>
      </c>
      <c r="X48" s="157">
        <v>10</v>
      </c>
      <c r="Y48" s="157">
        <v>0</v>
      </c>
      <c r="Z48" s="157">
        <v>0</v>
      </c>
      <c r="AA48" s="158">
        <f t="shared" si="4"/>
        <v>1</v>
      </c>
      <c r="AB48" s="162">
        <f t="shared" si="1"/>
        <v>0</v>
      </c>
      <c r="AD48" s="157" t="s">
        <v>64</v>
      </c>
      <c r="AE48" s="157">
        <v>10</v>
      </c>
      <c r="AF48" s="157">
        <v>10</v>
      </c>
      <c r="AG48" s="157">
        <v>0</v>
      </c>
      <c r="AH48" s="157">
        <v>0</v>
      </c>
      <c r="AI48" s="158">
        <f t="shared" si="5"/>
        <v>1</v>
      </c>
      <c r="AJ48" s="162">
        <f t="shared" si="2"/>
        <v>0</v>
      </c>
    </row>
    <row r="49" spans="7:36">
      <c r="G49" s="2" t="s">
        <v>65</v>
      </c>
      <c r="H49" s="2">
        <v>328</v>
      </c>
      <c r="I49" s="2">
        <v>286</v>
      </c>
      <c r="J49" s="2">
        <v>34</v>
      </c>
      <c r="K49" s="2">
        <v>8</v>
      </c>
      <c r="L49" s="4">
        <v>0.87</v>
      </c>
      <c r="M49" s="108"/>
      <c r="N49" s="2" t="s">
        <v>65</v>
      </c>
      <c r="O49" s="2">
        <v>328</v>
      </c>
      <c r="P49" s="2">
        <v>286</v>
      </c>
      <c r="Q49" s="2">
        <v>34</v>
      </c>
      <c r="R49" s="2">
        <v>8</v>
      </c>
      <c r="S49" s="4">
        <f t="shared" si="3"/>
        <v>0.87195121951219512</v>
      </c>
      <c r="T49" s="108">
        <f t="shared" si="0"/>
        <v>1.9512195121951237E-3</v>
      </c>
      <c r="V49" s="159" t="s">
        <v>65</v>
      </c>
      <c r="W49" s="159">
        <v>328</v>
      </c>
      <c r="X49" s="159">
        <v>286</v>
      </c>
      <c r="Y49" s="159">
        <v>34</v>
      </c>
      <c r="Z49" s="159">
        <v>8</v>
      </c>
      <c r="AA49" s="28">
        <f t="shared" si="4"/>
        <v>0.87195121951219512</v>
      </c>
      <c r="AB49" s="162">
        <f t="shared" si="1"/>
        <v>0</v>
      </c>
      <c r="AD49" s="157" t="s">
        <v>65</v>
      </c>
      <c r="AE49" s="157">
        <v>328</v>
      </c>
      <c r="AF49" s="157">
        <v>286</v>
      </c>
      <c r="AG49" s="157">
        <v>34</v>
      </c>
      <c r="AH49" s="157">
        <v>8</v>
      </c>
      <c r="AI49" s="158">
        <f t="shared" si="5"/>
        <v>0.87195121951219512</v>
      </c>
      <c r="AJ49" s="162">
        <f t="shared" si="2"/>
        <v>0</v>
      </c>
    </row>
    <row r="50" spans="7:36">
      <c r="G50" s="2" t="s">
        <v>66</v>
      </c>
      <c r="H50" s="2">
        <v>341</v>
      </c>
      <c r="I50" s="2">
        <v>340</v>
      </c>
      <c r="J50" s="2">
        <v>1</v>
      </c>
      <c r="K50" s="2">
        <v>0</v>
      </c>
      <c r="L50" s="4">
        <v>1</v>
      </c>
      <c r="M50" s="108"/>
      <c r="N50" s="2" t="s">
        <v>66</v>
      </c>
      <c r="O50" s="2">
        <v>341</v>
      </c>
      <c r="P50" s="2">
        <v>340</v>
      </c>
      <c r="Q50" s="2">
        <v>1</v>
      </c>
      <c r="R50" s="2">
        <v>0</v>
      </c>
      <c r="S50" s="4">
        <f t="shared" si="3"/>
        <v>0.99706744868035191</v>
      </c>
      <c r="T50" s="108">
        <f t="shared" si="0"/>
        <v>-2.9325513196480912E-3</v>
      </c>
      <c r="V50" s="157" t="s">
        <v>66</v>
      </c>
      <c r="W50" s="157">
        <v>341</v>
      </c>
      <c r="X50" s="157">
        <v>340</v>
      </c>
      <c r="Y50" s="157">
        <v>1</v>
      </c>
      <c r="Z50" s="157">
        <v>0</v>
      </c>
      <c r="AA50" s="158">
        <f t="shared" si="4"/>
        <v>0.99706744868035191</v>
      </c>
      <c r="AB50" s="162">
        <f t="shared" si="1"/>
        <v>0</v>
      </c>
      <c r="AD50" s="157" t="s">
        <v>66</v>
      </c>
      <c r="AE50" s="157">
        <v>341</v>
      </c>
      <c r="AF50" s="157">
        <v>340</v>
      </c>
      <c r="AG50" s="157">
        <v>1</v>
      </c>
      <c r="AH50" s="157">
        <v>0</v>
      </c>
      <c r="AI50" s="158">
        <f t="shared" si="5"/>
        <v>0.99706744868035191</v>
      </c>
      <c r="AJ50" s="162">
        <f t="shared" si="2"/>
        <v>0</v>
      </c>
    </row>
    <row r="51" spans="7:36">
      <c r="G51" s="2" t="s">
        <v>67</v>
      </c>
      <c r="H51" s="2">
        <v>135</v>
      </c>
      <c r="I51" s="2">
        <v>129</v>
      </c>
      <c r="J51" s="2">
        <v>0</v>
      </c>
      <c r="K51" s="2">
        <v>6</v>
      </c>
      <c r="L51" s="4">
        <v>0.96</v>
      </c>
      <c r="M51" s="108"/>
      <c r="N51" s="2" t="s">
        <v>67</v>
      </c>
      <c r="O51" s="2">
        <v>135</v>
      </c>
      <c r="P51" s="2">
        <v>129</v>
      </c>
      <c r="Q51" s="2">
        <v>0</v>
      </c>
      <c r="R51" s="2">
        <v>6</v>
      </c>
      <c r="S51" s="4">
        <f t="shared" si="3"/>
        <v>0.9555555555555556</v>
      </c>
      <c r="T51" s="108">
        <f t="shared" si="0"/>
        <v>-4.444444444444362E-3</v>
      </c>
      <c r="V51" s="157" t="s">
        <v>67</v>
      </c>
      <c r="W51" s="157">
        <v>135</v>
      </c>
      <c r="X51" s="157">
        <v>129</v>
      </c>
      <c r="Y51" s="157">
        <v>0</v>
      </c>
      <c r="Z51" s="157">
        <v>6</v>
      </c>
      <c r="AA51" s="158">
        <f t="shared" si="4"/>
        <v>0.9555555555555556</v>
      </c>
      <c r="AB51" s="162">
        <f t="shared" si="1"/>
        <v>0</v>
      </c>
      <c r="AD51" s="157" t="s">
        <v>67</v>
      </c>
      <c r="AE51" s="157">
        <v>135</v>
      </c>
      <c r="AF51" s="157">
        <v>129</v>
      </c>
      <c r="AG51" s="157">
        <v>0</v>
      </c>
      <c r="AH51" s="157">
        <v>6</v>
      </c>
      <c r="AI51" s="158">
        <f t="shared" si="5"/>
        <v>0.9555555555555556</v>
      </c>
      <c r="AJ51" s="162">
        <f t="shared" si="2"/>
        <v>0</v>
      </c>
    </row>
    <row r="52" spans="7:36">
      <c r="G52" s="2" t="s">
        <v>68</v>
      </c>
      <c r="H52" s="2">
        <v>1595</v>
      </c>
      <c r="I52" s="2">
        <v>1583</v>
      </c>
      <c r="J52" s="2">
        <v>12</v>
      </c>
      <c r="K52" s="2">
        <v>0</v>
      </c>
      <c r="L52" s="4">
        <v>0.99</v>
      </c>
      <c r="M52" s="108"/>
      <c r="N52" s="2" t="s">
        <v>68</v>
      </c>
      <c r="O52" s="2">
        <v>1595</v>
      </c>
      <c r="P52" s="2">
        <v>1583</v>
      </c>
      <c r="Q52" s="2">
        <v>12</v>
      </c>
      <c r="R52" s="2">
        <v>0</v>
      </c>
      <c r="S52" s="4">
        <f t="shared" si="3"/>
        <v>0.99247648902821317</v>
      </c>
      <c r="T52" s="108">
        <f t="shared" si="0"/>
        <v>2.4764890282131802E-3</v>
      </c>
      <c r="V52" s="157" t="s">
        <v>68</v>
      </c>
      <c r="W52" s="157">
        <v>1595</v>
      </c>
      <c r="X52" s="157">
        <v>1583</v>
      </c>
      <c r="Y52" s="157">
        <v>12</v>
      </c>
      <c r="Z52" s="157">
        <v>0</v>
      </c>
      <c r="AA52" s="158">
        <f t="shared" si="4"/>
        <v>0.99247648902821317</v>
      </c>
      <c r="AB52" s="162">
        <f t="shared" si="1"/>
        <v>0</v>
      </c>
      <c r="AD52" s="157" t="s">
        <v>68</v>
      </c>
      <c r="AE52" s="157">
        <v>1595</v>
      </c>
      <c r="AF52" s="157">
        <v>1583</v>
      </c>
      <c r="AG52" s="157">
        <v>12</v>
      </c>
      <c r="AH52" s="157">
        <v>0</v>
      </c>
      <c r="AI52" s="158">
        <f t="shared" si="5"/>
        <v>0.99247648902821317</v>
      </c>
      <c r="AJ52" s="162">
        <f t="shared" si="2"/>
        <v>0</v>
      </c>
    </row>
    <row r="53" spans="7:36">
      <c r="G53" s="2" t="s">
        <v>69</v>
      </c>
      <c r="H53" s="2">
        <v>176</v>
      </c>
      <c r="I53" s="2">
        <v>174</v>
      </c>
      <c r="J53" s="2">
        <v>2</v>
      </c>
      <c r="K53" s="2">
        <v>0</v>
      </c>
      <c r="L53" s="4">
        <v>0.99</v>
      </c>
      <c r="M53" s="108"/>
      <c r="N53" s="2" t="s">
        <v>69</v>
      </c>
      <c r="O53" s="2">
        <v>176</v>
      </c>
      <c r="P53" s="2">
        <v>174</v>
      </c>
      <c r="Q53" s="2">
        <v>2</v>
      </c>
      <c r="R53" s="7">
        <v>0</v>
      </c>
      <c r="S53" s="4">
        <f t="shared" si="3"/>
        <v>0.98863636363636365</v>
      </c>
      <c r="T53" s="108">
        <f t="shared" si="0"/>
        <v>-1.3636363636363447E-3</v>
      </c>
      <c r="U53" t="s">
        <v>119</v>
      </c>
      <c r="V53" s="157" t="s">
        <v>69</v>
      </c>
      <c r="W53" s="157">
        <v>176</v>
      </c>
      <c r="X53" s="157">
        <v>174</v>
      </c>
      <c r="Y53" s="159">
        <v>2</v>
      </c>
      <c r="Z53" s="157">
        <v>0</v>
      </c>
      <c r="AA53" s="158">
        <f t="shared" si="4"/>
        <v>0.98863636363636365</v>
      </c>
      <c r="AB53" s="162">
        <f t="shared" si="1"/>
        <v>0</v>
      </c>
      <c r="AC53" t="s">
        <v>119</v>
      </c>
      <c r="AD53" s="159" t="s">
        <v>69</v>
      </c>
      <c r="AE53" s="159">
        <v>176</v>
      </c>
      <c r="AF53" s="159">
        <v>173</v>
      </c>
      <c r="AG53" s="159">
        <v>3</v>
      </c>
      <c r="AH53" s="159">
        <v>0</v>
      </c>
      <c r="AI53" s="28">
        <f t="shared" si="5"/>
        <v>0.98295454545454541</v>
      </c>
      <c r="AJ53" s="162">
        <f t="shared" si="2"/>
        <v>-5.6818181818182323E-3</v>
      </c>
    </row>
    <row r="54" spans="7:36">
      <c r="G54" s="2" t="s">
        <v>70</v>
      </c>
      <c r="H54" s="2">
        <v>231</v>
      </c>
      <c r="I54" s="2">
        <v>223</v>
      </c>
      <c r="J54" s="2">
        <v>7</v>
      </c>
      <c r="K54" s="2">
        <v>1</v>
      </c>
      <c r="L54" s="4">
        <v>0.97</v>
      </c>
      <c r="M54" s="108"/>
      <c r="N54" s="2" t="s">
        <v>70</v>
      </c>
      <c r="O54" s="2">
        <v>231</v>
      </c>
      <c r="P54" s="2">
        <v>223</v>
      </c>
      <c r="Q54" s="2">
        <v>7</v>
      </c>
      <c r="R54" s="2">
        <v>1</v>
      </c>
      <c r="S54" s="4">
        <f t="shared" si="3"/>
        <v>0.96536796536796532</v>
      </c>
      <c r="T54" s="108">
        <f t="shared" si="0"/>
        <v>-4.6320346320346539E-3</v>
      </c>
      <c r="V54" s="157" t="s">
        <v>70</v>
      </c>
      <c r="W54" s="157">
        <v>231</v>
      </c>
      <c r="X54" s="157">
        <v>223</v>
      </c>
      <c r="Y54" s="157">
        <v>7</v>
      </c>
      <c r="Z54" s="157">
        <v>1</v>
      </c>
      <c r="AA54" s="158">
        <f t="shared" si="4"/>
        <v>0.96536796536796532</v>
      </c>
      <c r="AB54" s="162">
        <f t="shared" si="1"/>
        <v>0</v>
      </c>
      <c r="AD54" s="157" t="s">
        <v>70</v>
      </c>
      <c r="AE54" s="157">
        <v>231</v>
      </c>
      <c r="AF54" s="157">
        <v>223</v>
      </c>
      <c r="AG54" s="157">
        <v>7</v>
      </c>
      <c r="AH54" s="157">
        <v>1</v>
      </c>
      <c r="AI54" s="158">
        <f t="shared" si="5"/>
        <v>0.96536796536796532</v>
      </c>
      <c r="AJ54" s="162">
        <f t="shared" si="2"/>
        <v>0</v>
      </c>
    </row>
    <row r="55" spans="7:36">
      <c r="G55" s="65" t="s">
        <v>71</v>
      </c>
      <c r="H55" s="2">
        <v>192</v>
      </c>
      <c r="I55" s="2">
        <v>185</v>
      </c>
      <c r="J55" s="2">
        <v>7</v>
      </c>
      <c r="K55" s="7">
        <v>0</v>
      </c>
      <c r="L55" s="4">
        <v>0.95</v>
      </c>
      <c r="N55" s="65" t="s">
        <v>71</v>
      </c>
      <c r="O55" s="2">
        <v>192</v>
      </c>
      <c r="P55" s="2">
        <v>185</v>
      </c>
      <c r="Q55" s="2">
        <v>7</v>
      </c>
      <c r="R55" s="2">
        <v>0</v>
      </c>
      <c r="S55" s="4">
        <f t="shared" si="3"/>
        <v>0.96354166666666663</v>
      </c>
      <c r="T55" s="108">
        <f t="shared" si="0"/>
        <v>1.3541666666666674E-2</v>
      </c>
      <c r="U55" t="s">
        <v>119</v>
      </c>
      <c r="V55" s="161" t="s">
        <v>71</v>
      </c>
      <c r="W55" s="157">
        <v>192</v>
      </c>
      <c r="X55" s="157">
        <v>185</v>
      </c>
      <c r="Y55" s="157">
        <v>7</v>
      </c>
      <c r="Z55" s="157">
        <v>0</v>
      </c>
      <c r="AA55" s="158">
        <f t="shared" si="4"/>
        <v>0.96354166666666663</v>
      </c>
      <c r="AB55" s="162">
        <f t="shared" si="1"/>
        <v>0</v>
      </c>
      <c r="AD55" s="161" t="s">
        <v>71</v>
      </c>
      <c r="AE55" s="157">
        <v>192</v>
      </c>
      <c r="AF55" s="157">
        <v>185</v>
      </c>
      <c r="AG55" s="157">
        <v>7</v>
      </c>
      <c r="AH55" s="157">
        <v>0</v>
      </c>
      <c r="AI55" s="158">
        <f t="shared" si="5"/>
        <v>0.96354166666666663</v>
      </c>
      <c r="AJ55" s="162">
        <f t="shared" si="2"/>
        <v>0</v>
      </c>
    </row>
    <row r="56" spans="7:36">
      <c r="G56" s="2" t="s">
        <v>72</v>
      </c>
      <c r="H56" s="2">
        <v>85</v>
      </c>
      <c r="I56" s="2">
        <v>54</v>
      </c>
      <c r="J56" s="2">
        <v>2</v>
      </c>
      <c r="K56" s="2">
        <v>29</v>
      </c>
      <c r="L56" s="4">
        <v>0.64</v>
      </c>
      <c r="M56" s="108"/>
      <c r="N56" s="2" t="s">
        <v>72</v>
      </c>
      <c r="O56" s="2">
        <v>85</v>
      </c>
      <c r="P56" s="2">
        <v>54</v>
      </c>
      <c r="Q56" s="2">
        <v>2</v>
      </c>
      <c r="R56" s="2">
        <v>29</v>
      </c>
      <c r="S56" s="4">
        <f t="shared" si="3"/>
        <v>0.63529411764705879</v>
      </c>
      <c r="T56" s="108">
        <f t="shared" si="0"/>
        <v>-4.7058823529412264E-3</v>
      </c>
      <c r="V56" s="157" t="s">
        <v>72</v>
      </c>
      <c r="W56" s="157">
        <v>85</v>
      </c>
      <c r="X56" s="157">
        <v>54</v>
      </c>
      <c r="Y56" s="157">
        <v>2</v>
      </c>
      <c r="Z56" s="157">
        <v>29</v>
      </c>
      <c r="AA56" s="158">
        <f t="shared" si="4"/>
        <v>0.63529411764705879</v>
      </c>
      <c r="AB56" s="162">
        <f t="shared" si="1"/>
        <v>0</v>
      </c>
      <c r="AD56" s="157" t="s">
        <v>72</v>
      </c>
      <c r="AE56" s="157">
        <v>85</v>
      </c>
      <c r="AF56" s="157">
        <v>54</v>
      </c>
      <c r="AG56" s="157">
        <v>2</v>
      </c>
      <c r="AH56" s="157">
        <v>29</v>
      </c>
      <c r="AI56" s="158">
        <f t="shared" si="5"/>
        <v>0.63529411764705879</v>
      </c>
      <c r="AJ56" s="162">
        <f t="shared" si="2"/>
        <v>0</v>
      </c>
    </row>
    <row r="57" spans="7:36">
      <c r="G57" s="2" t="s">
        <v>73</v>
      </c>
      <c r="H57" s="2">
        <v>291</v>
      </c>
      <c r="I57" s="2">
        <v>263</v>
      </c>
      <c r="J57" s="2">
        <v>26</v>
      </c>
      <c r="K57" s="2">
        <v>2</v>
      </c>
      <c r="L57" s="4">
        <v>0.9</v>
      </c>
      <c r="M57" s="108"/>
      <c r="N57" s="2" t="s">
        <v>73</v>
      </c>
      <c r="O57" s="2">
        <v>291</v>
      </c>
      <c r="P57" s="2">
        <v>263</v>
      </c>
      <c r="Q57" s="2">
        <v>26</v>
      </c>
      <c r="R57" s="2">
        <v>2</v>
      </c>
      <c r="S57" s="4">
        <f t="shared" si="3"/>
        <v>0.90378006872852235</v>
      </c>
      <c r="T57" s="108">
        <f t="shared" si="0"/>
        <v>3.7800687285223233E-3</v>
      </c>
      <c r="V57" s="157" t="s">
        <v>73</v>
      </c>
      <c r="W57" s="157">
        <v>291</v>
      </c>
      <c r="X57" s="157">
        <v>263</v>
      </c>
      <c r="Y57" s="157">
        <v>26</v>
      </c>
      <c r="Z57" s="157">
        <v>2</v>
      </c>
      <c r="AA57" s="158">
        <f t="shared" si="4"/>
        <v>0.90378006872852235</v>
      </c>
      <c r="AB57" s="162">
        <f t="shared" si="1"/>
        <v>0</v>
      </c>
      <c r="AD57" s="157" t="s">
        <v>73</v>
      </c>
      <c r="AE57" s="157">
        <v>291</v>
      </c>
      <c r="AF57" s="157">
        <v>263</v>
      </c>
      <c r="AG57" s="157">
        <v>26</v>
      </c>
      <c r="AH57" s="157">
        <v>2</v>
      </c>
      <c r="AI57" s="158">
        <f t="shared" si="5"/>
        <v>0.90378006872852235</v>
      </c>
      <c r="AJ57" s="162">
        <f t="shared" si="2"/>
        <v>0</v>
      </c>
    </row>
    <row r="58" spans="7:36">
      <c r="G58" s="2" t="s">
        <v>74</v>
      </c>
      <c r="H58" s="2">
        <v>7</v>
      </c>
      <c r="I58" s="2">
        <v>6</v>
      </c>
      <c r="J58" s="2">
        <v>1</v>
      </c>
      <c r="K58" s="2">
        <v>0</v>
      </c>
      <c r="L58" s="4">
        <v>0.86</v>
      </c>
      <c r="M58" s="108"/>
      <c r="N58" s="2" t="s">
        <v>74</v>
      </c>
      <c r="O58" s="2">
        <v>7</v>
      </c>
      <c r="P58" s="2">
        <v>6</v>
      </c>
      <c r="Q58" s="2">
        <v>1</v>
      </c>
      <c r="R58" s="2">
        <v>0</v>
      </c>
      <c r="S58" s="4">
        <f t="shared" si="3"/>
        <v>0.8571428571428571</v>
      </c>
      <c r="T58" s="108">
        <f t="shared" si="0"/>
        <v>-2.8571428571428914E-3</v>
      </c>
      <c r="V58" s="157" t="s">
        <v>74</v>
      </c>
      <c r="W58" s="157">
        <v>7</v>
      </c>
      <c r="X58" s="157">
        <v>6</v>
      </c>
      <c r="Y58" s="157">
        <v>1</v>
      </c>
      <c r="Z58" s="157">
        <v>0</v>
      </c>
      <c r="AA58" s="157">
        <v>0.86</v>
      </c>
      <c r="AB58" s="162">
        <f t="shared" si="1"/>
        <v>2.8571428571428914E-3</v>
      </c>
      <c r="AD58" s="157" t="s">
        <v>74</v>
      </c>
      <c r="AE58" s="157">
        <v>7</v>
      </c>
      <c r="AF58" s="157">
        <v>6</v>
      </c>
      <c r="AG58" s="157">
        <v>1</v>
      </c>
      <c r="AH58" s="157">
        <v>0</v>
      </c>
      <c r="AI58" s="158">
        <f t="shared" si="5"/>
        <v>0.8571428571428571</v>
      </c>
      <c r="AJ58" s="162">
        <f t="shared" si="2"/>
        <v>-2.8571428571428914E-3</v>
      </c>
    </row>
    <row r="59" spans="7:36">
      <c r="G59" s="2" t="s">
        <v>179</v>
      </c>
      <c r="H59" s="2">
        <v>144</v>
      </c>
      <c r="I59" s="2">
        <v>133</v>
      </c>
      <c r="J59" s="2">
        <v>9</v>
      </c>
      <c r="K59" s="2">
        <v>2</v>
      </c>
      <c r="L59" s="4">
        <v>0.92</v>
      </c>
      <c r="M59" s="108"/>
      <c r="N59" s="2" t="s">
        <v>179</v>
      </c>
      <c r="O59" s="2">
        <v>144</v>
      </c>
      <c r="P59" s="2">
        <v>133</v>
      </c>
      <c r="Q59" s="2">
        <v>9</v>
      </c>
      <c r="R59" s="2">
        <v>2</v>
      </c>
      <c r="S59" s="4">
        <f t="shared" si="3"/>
        <v>0.92361111111111116</v>
      </c>
      <c r="T59" s="108">
        <f t="shared" si="0"/>
        <v>3.6111111111111205E-3</v>
      </c>
      <c r="V59" s="157" t="s">
        <v>179</v>
      </c>
      <c r="W59" s="157">
        <v>144</v>
      </c>
      <c r="X59" s="159">
        <v>134</v>
      </c>
      <c r="Y59" s="159">
        <v>8</v>
      </c>
      <c r="Z59" s="159">
        <v>2</v>
      </c>
      <c r="AA59" s="158">
        <f t="shared" si="4"/>
        <v>0.93055555555555558</v>
      </c>
      <c r="AB59" s="162">
        <f t="shared" si="1"/>
        <v>6.9444444444444198E-3</v>
      </c>
      <c r="AC59" t="s">
        <v>119</v>
      </c>
      <c r="AD59" s="159" t="s">
        <v>179</v>
      </c>
      <c r="AE59" s="159">
        <v>144</v>
      </c>
      <c r="AF59" s="159">
        <v>130</v>
      </c>
      <c r="AG59" s="159">
        <v>6</v>
      </c>
      <c r="AH59" s="159">
        <v>8</v>
      </c>
      <c r="AI59" s="28">
        <f t="shared" si="5"/>
        <v>0.90277777777777779</v>
      </c>
      <c r="AJ59" s="162">
        <f t="shared" si="2"/>
        <v>-2.777777777777779E-2</v>
      </c>
    </row>
    <row r="60" spans="7:36">
      <c r="G60" s="2" t="s">
        <v>75</v>
      </c>
      <c r="H60" s="2">
        <v>68</v>
      </c>
      <c r="I60" s="2">
        <v>68</v>
      </c>
      <c r="J60" s="2">
        <v>0</v>
      </c>
      <c r="K60" s="2">
        <v>0</v>
      </c>
      <c r="L60" s="4">
        <v>1</v>
      </c>
      <c r="M60" s="108"/>
      <c r="N60" s="2" t="s">
        <v>75</v>
      </c>
      <c r="O60" s="2">
        <v>68</v>
      </c>
      <c r="P60" s="2">
        <v>68</v>
      </c>
      <c r="Q60" s="2">
        <v>0</v>
      </c>
      <c r="R60" s="2">
        <v>0</v>
      </c>
      <c r="S60" s="4">
        <f t="shared" si="3"/>
        <v>1</v>
      </c>
      <c r="T60" s="108">
        <f t="shared" si="0"/>
        <v>0</v>
      </c>
      <c r="V60" s="157" t="s">
        <v>75</v>
      </c>
      <c r="W60" s="157">
        <v>68</v>
      </c>
      <c r="X60" s="157">
        <v>68</v>
      </c>
      <c r="Y60" s="157">
        <v>0</v>
      </c>
      <c r="Z60" s="157">
        <v>0</v>
      </c>
      <c r="AA60" s="158">
        <f t="shared" si="4"/>
        <v>1</v>
      </c>
      <c r="AB60" s="162">
        <f t="shared" si="1"/>
        <v>0</v>
      </c>
      <c r="AD60" s="157" t="s">
        <v>75</v>
      </c>
      <c r="AE60" s="157">
        <v>68</v>
      </c>
      <c r="AF60" s="157">
        <v>68</v>
      </c>
      <c r="AG60" s="157">
        <v>0</v>
      </c>
      <c r="AH60" s="157">
        <v>0</v>
      </c>
      <c r="AI60" s="158">
        <f t="shared" si="5"/>
        <v>1</v>
      </c>
      <c r="AJ60" s="162">
        <f t="shared" si="2"/>
        <v>0</v>
      </c>
    </row>
    <row r="61" spans="7:36">
      <c r="G61" s="2" t="s">
        <v>180</v>
      </c>
      <c r="H61" s="2">
        <v>3</v>
      </c>
      <c r="I61" s="2">
        <v>3</v>
      </c>
      <c r="J61" s="2">
        <v>0</v>
      </c>
      <c r="K61" s="2">
        <v>0</v>
      </c>
      <c r="L61" s="4">
        <v>1</v>
      </c>
      <c r="M61" s="108"/>
      <c r="N61" s="2" t="s">
        <v>180</v>
      </c>
      <c r="O61" s="2">
        <v>3</v>
      </c>
      <c r="P61" s="2">
        <v>3</v>
      </c>
      <c r="Q61" s="2">
        <v>0</v>
      </c>
      <c r="R61" s="2">
        <v>0</v>
      </c>
      <c r="S61" s="4">
        <f t="shared" si="3"/>
        <v>1</v>
      </c>
      <c r="T61" s="108">
        <f t="shared" si="0"/>
        <v>0</v>
      </c>
      <c r="V61" s="157" t="s">
        <v>180</v>
      </c>
      <c r="W61" s="157">
        <v>3</v>
      </c>
      <c r="X61" s="157">
        <v>3</v>
      </c>
      <c r="Y61" s="157">
        <v>0</v>
      </c>
      <c r="Z61" s="157">
        <v>0</v>
      </c>
      <c r="AA61" s="158">
        <f t="shared" si="4"/>
        <v>1</v>
      </c>
      <c r="AB61" s="162">
        <f t="shared" si="1"/>
        <v>0</v>
      </c>
      <c r="AD61" s="157" t="s">
        <v>180</v>
      </c>
      <c r="AE61" s="157">
        <v>3</v>
      </c>
      <c r="AF61" s="157">
        <v>3</v>
      </c>
      <c r="AG61" s="157">
        <v>0</v>
      </c>
      <c r="AH61" s="157">
        <v>0</v>
      </c>
      <c r="AI61" s="158">
        <f t="shared" si="5"/>
        <v>1</v>
      </c>
      <c r="AJ61" s="162">
        <f t="shared" si="2"/>
        <v>0</v>
      </c>
    </row>
    <row r="62" spans="7:36">
      <c r="G62" s="2" t="s">
        <v>77</v>
      </c>
      <c r="H62" s="2">
        <v>7</v>
      </c>
      <c r="I62" s="2">
        <v>6</v>
      </c>
      <c r="J62" s="2">
        <v>1</v>
      </c>
      <c r="K62" s="2">
        <v>0</v>
      </c>
      <c r="L62" s="4">
        <v>0.86</v>
      </c>
      <c r="M62" s="108"/>
      <c r="N62" s="2" t="s">
        <v>77</v>
      </c>
      <c r="O62" s="2">
        <v>7</v>
      </c>
      <c r="P62" s="2">
        <v>6</v>
      </c>
      <c r="Q62" s="2">
        <v>1</v>
      </c>
      <c r="R62" s="2">
        <v>0</v>
      </c>
      <c r="S62" s="4">
        <f t="shared" si="3"/>
        <v>0.8571428571428571</v>
      </c>
      <c r="T62" s="108">
        <f t="shared" si="0"/>
        <v>-2.8571428571428914E-3</v>
      </c>
      <c r="V62" s="157" t="s">
        <v>77</v>
      </c>
      <c r="W62" s="157">
        <v>7</v>
      </c>
      <c r="X62" s="157">
        <v>6</v>
      </c>
      <c r="Y62" s="157">
        <v>1</v>
      </c>
      <c r="Z62" s="157">
        <v>0</v>
      </c>
      <c r="AA62" s="158">
        <f t="shared" si="4"/>
        <v>0.8571428571428571</v>
      </c>
      <c r="AB62" s="162">
        <f t="shared" si="1"/>
        <v>0</v>
      </c>
      <c r="AD62" s="157" t="s">
        <v>77</v>
      </c>
      <c r="AE62" s="157">
        <v>7</v>
      </c>
      <c r="AF62" s="157">
        <v>6</v>
      </c>
      <c r="AG62" s="157">
        <v>1</v>
      </c>
      <c r="AH62" s="157">
        <v>0</v>
      </c>
      <c r="AI62" s="158">
        <f t="shared" si="5"/>
        <v>0.8571428571428571</v>
      </c>
      <c r="AJ62" s="162">
        <f t="shared" si="2"/>
        <v>0</v>
      </c>
    </row>
    <row r="63" spans="7:36">
      <c r="G63" s="2" t="s">
        <v>78</v>
      </c>
      <c r="H63" s="2">
        <v>32</v>
      </c>
      <c r="I63" s="2">
        <v>31</v>
      </c>
      <c r="J63" s="2">
        <v>1</v>
      </c>
      <c r="K63" s="2">
        <v>0</v>
      </c>
      <c r="L63" s="4">
        <v>0.97</v>
      </c>
      <c r="M63" s="108"/>
      <c r="N63" s="2" t="s">
        <v>78</v>
      </c>
      <c r="O63" s="2">
        <v>32</v>
      </c>
      <c r="P63" s="2">
        <v>31</v>
      </c>
      <c r="Q63" s="2">
        <v>1</v>
      </c>
      <c r="R63" s="2">
        <v>0</v>
      </c>
      <c r="S63" s="4">
        <f t="shared" si="3"/>
        <v>0.96875</v>
      </c>
      <c r="T63" s="108">
        <f t="shared" si="0"/>
        <v>-1.2499999999999734E-3</v>
      </c>
      <c r="V63" s="157" t="s">
        <v>78</v>
      </c>
      <c r="W63" s="157">
        <v>32</v>
      </c>
      <c r="X63" s="157">
        <v>31</v>
      </c>
      <c r="Y63" s="157">
        <v>1</v>
      </c>
      <c r="Z63" s="157">
        <v>0</v>
      </c>
      <c r="AA63" s="158">
        <f t="shared" si="4"/>
        <v>0.96875</v>
      </c>
      <c r="AB63" s="162">
        <f t="shared" si="1"/>
        <v>0</v>
      </c>
      <c r="AD63" s="157" t="s">
        <v>78</v>
      </c>
      <c r="AE63" s="157">
        <v>32</v>
      </c>
      <c r="AF63" s="157">
        <v>31</v>
      </c>
      <c r="AG63" s="157">
        <v>1</v>
      </c>
      <c r="AH63" s="157">
        <v>0</v>
      </c>
      <c r="AI63" s="158">
        <f t="shared" si="5"/>
        <v>0.96875</v>
      </c>
      <c r="AJ63" s="162">
        <f t="shared" si="2"/>
        <v>0</v>
      </c>
    </row>
    <row r="64" spans="7:36">
      <c r="G64" s="2" t="s">
        <v>79</v>
      </c>
      <c r="H64" s="2">
        <v>160</v>
      </c>
      <c r="I64" s="2">
        <v>32</v>
      </c>
      <c r="J64" s="2">
        <v>49</v>
      </c>
      <c r="K64" s="2">
        <v>79</v>
      </c>
      <c r="L64" s="4">
        <v>0.2</v>
      </c>
      <c r="M64" s="108"/>
      <c r="N64" s="2" t="s">
        <v>79</v>
      </c>
      <c r="O64" s="2">
        <v>160</v>
      </c>
      <c r="P64" s="2">
        <v>32</v>
      </c>
      <c r="Q64" s="2">
        <v>49</v>
      </c>
      <c r="R64" s="2">
        <v>79</v>
      </c>
      <c r="S64" s="4">
        <f t="shared" si="3"/>
        <v>0.2</v>
      </c>
      <c r="T64" s="108">
        <f t="shared" si="0"/>
        <v>0</v>
      </c>
      <c r="V64" s="157" t="s">
        <v>79</v>
      </c>
      <c r="W64" s="157">
        <v>160</v>
      </c>
      <c r="X64" s="157">
        <v>32</v>
      </c>
      <c r="Y64" s="157">
        <v>49</v>
      </c>
      <c r="Z64" s="157">
        <v>79</v>
      </c>
      <c r="AA64" s="158">
        <f t="shared" si="4"/>
        <v>0.2</v>
      </c>
      <c r="AB64" s="162">
        <f t="shared" si="1"/>
        <v>0</v>
      </c>
      <c r="AD64" s="157" t="s">
        <v>79</v>
      </c>
      <c r="AE64" s="157">
        <v>160</v>
      </c>
      <c r="AF64" s="157">
        <v>32</v>
      </c>
      <c r="AG64" s="157">
        <v>49</v>
      </c>
      <c r="AH64" s="157">
        <v>79</v>
      </c>
      <c r="AI64" s="158">
        <f t="shared" si="5"/>
        <v>0.2</v>
      </c>
      <c r="AJ64" s="162">
        <f t="shared" si="2"/>
        <v>0</v>
      </c>
    </row>
    <row r="65" spans="7:36">
      <c r="G65" s="2" t="s">
        <v>106</v>
      </c>
      <c r="H65" s="2">
        <v>52</v>
      </c>
      <c r="I65" s="2">
        <v>52</v>
      </c>
      <c r="J65" s="2">
        <v>0</v>
      </c>
      <c r="K65" s="2">
        <v>0</v>
      </c>
      <c r="L65" s="4">
        <v>1</v>
      </c>
      <c r="M65" s="108"/>
      <c r="N65" s="2" t="s">
        <v>106</v>
      </c>
      <c r="O65" s="2">
        <v>52</v>
      </c>
      <c r="P65" s="2">
        <v>52</v>
      </c>
      <c r="Q65" s="2">
        <v>0</v>
      </c>
      <c r="R65" s="2">
        <v>0</v>
      </c>
      <c r="S65" s="4">
        <f t="shared" si="3"/>
        <v>1</v>
      </c>
      <c r="T65" s="108">
        <f t="shared" si="0"/>
        <v>0</v>
      </c>
      <c r="V65" s="157" t="s">
        <v>106</v>
      </c>
      <c r="W65" s="157">
        <v>52</v>
      </c>
      <c r="X65" s="157">
        <v>52</v>
      </c>
      <c r="Y65" s="157">
        <v>0</v>
      </c>
      <c r="Z65" s="157">
        <v>0</v>
      </c>
      <c r="AA65" s="158">
        <f>X65/W65</f>
        <v>1</v>
      </c>
      <c r="AB65" s="162">
        <f t="shared" si="1"/>
        <v>0</v>
      </c>
      <c r="AD65" s="157" t="s">
        <v>106</v>
      </c>
      <c r="AE65" s="157">
        <v>52</v>
      </c>
      <c r="AF65" s="157">
        <v>52</v>
      </c>
      <c r="AG65" s="157">
        <v>0</v>
      </c>
      <c r="AH65" s="157">
        <v>0</v>
      </c>
      <c r="AI65" s="158">
        <f t="shared" si="5"/>
        <v>1</v>
      </c>
      <c r="AJ65" s="162">
        <f t="shared" si="2"/>
        <v>0</v>
      </c>
    </row>
    <row r="66" spans="7:36">
      <c r="G66" s="2" t="s">
        <v>80</v>
      </c>
      <c r="H66" s="2">
        <v>20</v>
      </c>
      <c r="I66" s="2">
        <v>20</v>
      </c>
      <c r="J66" s="2">
        <v>0</v>
      </c>
      <c r="K66" s="2">
        <v>0</v>
      </c>
      <c r="L66" s="4">
        <v>1</v>
      </c>
      <c r="M66" s="108"/>
      <c r="N66" s="2" t="s">
        <v>80</v>
      </c>
      <c r="O66" s="2">
        <v>20</v>
      </c>
      <c r="P66" s="2">
        <v>20</v>
      </c>
      <c r="Q66" s="2">
        <v>0</v>
      </c>
      <c r="R66" s="2">
        <v>0</v>
      </c>
      <c r="S66" s="4">
        <f t="shared" si="3"/>
        <v>1</v>
      </c>
      <c r="T66" s="108">
        <f t="shared" si="0"/>
        <v>0</v>
      </c>
      <c r="V66" s="157" t="s">
        <v>80</v>
      </c>
      <c r="W66" s="157">
        <v>20</v>
      </c>
      <c r="X66" s="157">
        <v>20</v>
      </c>
      <c r="Y66" s="157">
        <v>0</v>
      </c>
      <c r="Z66" s="157">
        <v>0</v>
      </c>
      <c r="AA66" s="158">
        <f>X66/W66</f>
        <v>1</v>
      </c>
      <c r="AB66" s="162">
        <f t="shared" si="1"/>
        <v>0</v>
      </c>
      <c r="AD66" s="157" t="s">
        <v>80</v>
      </c>
      <c r="AE66" s="157">
        <v>20</v>
      </c>
      <c r="AF66" s="157">
        <v>20</v>
      </c>
      <c r="AG66" s="157">
        <v>0</v>
      </c>
      <c r="AH66" s="157">
        <v>0</v>
      </c>
      <c r="AI66" s="158">
        <f t="shared" si="5"/>
        <v>1</v>
      </c>
      <c r="AJ66" s="162">
        <f t="shared" si="2"/>
        <v>0</v>
      </c>
    </row>
    <row r="67" spans="7:36">
      <c r="G67" s="2" t="s">
        <v>85</v>
      </c>
      <c r="H67" s="2">
        <v>3</v>
      </c>
      <c r="I67" s="2">
        <v>3</v>
      </c>
      <c r="J67" s="2">
        <v>0</v>
      </c>
      <c r="K67" s="2">
        <v>0</v>
      </c>
      <c r="L67" s="4">
        <v>1</v>
      </c>
      <c r="M67" s="108"/>
      <c r="N67" s="2" t="s">
        <v>85</v>
      </c>
      <c r="O67" s="2">
        <v>3</v>
      </c>
      <c r="P67" s="2">
        <v>3</v>
      </c>
      <c r="Q67" s="2">
        <v>0</v>
      </c>
      <c r="R67" s="2">
        <v>0</v>
      </c>
      <c r="S67" s="4">
        <f t="shared" si="3"/>
        <v>1</v>
      </c>
      <c r="T67" s="108">
        <f t="shared" si="0"/>
        <v>0</v>
      </c>
      <c r="V67" s="157" t="s">
        <v>85</v>
      </c>
      <c r="W67" s="157">
        <v>3</v>
      </c>
      <c r="X67" s="157">
        <v>3</v>
      </c>
      <c r="Y67" s="157">
        <v>0</v>
      </c>
      <c r="Z67" s="157">
        <v>0</v>
      </c>
      <c r="AA67" s="158">
        <f t="shared" ref="AA67:AA73" si="6">X67/W67</f>
        <v>1</v>
      </c>
      <c r="AB67" s="162">
        <f t="shared" si="1"/>
        <v>0</v>
      </c>
      <c r="AD67" s="157" t="s">
        <v>85</v>
      </c>
      <c r="AE67" s="157">
        <v>3</v>
      </c>
      <c r="AF67" s="157">
        <v>3</v>
      </c>
      <c r="AG67" s="157">
        <v>0</v>
      </c>
      <c r="AH67" s="157">
        <v>0</v>
      </c>
      <c r="AI67" s="158">
        <f t="shared" si="5"/>
        <v>1</v>
      </c>
      <c r="AJ67" s="162">
        <f t="shared" si="2"/>
        <v>0</v>
      </c>
    </row>
    <row r="68" spans="7:36">
      <c r="G68" s="2" t="s">
        <v>108</v>
      </c>
      <c r="H68" s="2">
        <v>4</v>
      </c>
      <c r="I68" s="2">
        <v>4</v>
      </c>
      <c r="J68" s="2">
        <v>0</v>
      </c>
      <c r="K68" s="2">
        <v>0</v>
      </c>
      <c r="L68" s="4">
        <v>1</v>
      </c>
      <c r="M68" s="108"/>
      <c r="N68" s="2" t="s">
        <v>108</v>
      </c>
      <c r="O68" s="2">
        <v>4</v>
      </c>
      <c r="P68" s="2">
        <v>4</v>
      </c>
      <c r="Q68" s="2">
        <v>0</v>
      </c>
      <c r="R68" s="2">
        <v>0</v>
      </c>
      <c r="S68" s="4">
        <f t="shared" ref="S68:S73" si="7">P68/O68</f>
        <v>1</v>
      </c>
      <c r="T68" s="108">
        <f t="shared" ref="T68:T73" si="8">S68-L68</f>
        <v>0</v>
      </c>
      <c r="V68" s="157" t="s">
        <v>108</v>
      </c>
      <c r="W68" s="157">
        <v>4</v>
      </c>
      <c r="X68" s="157">
        <v>4</v>
      </c>
      <c r="Y68" s="157">
        <v>0</v>
      </c>
      <c r="Z68" s="157">
        <v>0</v>
      </c>
      <c r="AA68" s="158">
        <f t="shared" si="6"/>
        <v>1</v>
      </c>
      <c r="AB68" s="162">
        <f>AA68-S68</f>
        <v>0</v>
      </c>
      <c r="AD68" s="157" t="s">
        <v>108</v>
      </c>
      <c r="AE68" s="157">
        <v>4</v>
      </c>
      <c r="AF68" s="157">
        <v>4</v>
      </c>
      <c r="AG68" s="157">
        <v>0</v>
      </c>
      <c r="AH68" s="157">
        <v>0</v>
      </c>
      <c r="AI68" s="158">
        <f t="shared" ref="AI68:AI73" si="9">AF68/AE68</f>
        <v>1</v>
      </c>
      <c r="AJ68" s="162">
        <f t="shared" ref="AJ68:AJ73" si="10">AI68-AA68</f>
        <v>0</v>
      </c>
    </row>
    <row r="69" spans="7:36">
      <c r="G69" s="2" t="s">
        <v>81</v>
      </c>
      <c r="H69" s="2">
        <v>92</v>
      </c>
      <c r="I69" s="2">
        <v>76</v>
      </c>
      <c r="J69" s="2">
        <v>10</v>
      </c>
      <c r="K69" s="2">
        <v>6</v>
      </c>
      <c r="L69" s="4">
        <v>0.83</v>
      </c>
      <c r="M69" s="108"/>
      <c r="N69" s="2" t="s">
        <v>81</v>
      </c>
      <c r="O69" s="2">
        <v>92</v>
      </c>
      <c r="P69" s="2">
        <v>76</v>
      </c>
      <c r="Q69" s="2">
        <v>10</v>
      </c>
      <c r="R69" s="2">
        <v>6</v>
      </c>
      <c r="S69" s="4">
        <f t="shared" si="7"/>
        <v>0.82608695652173914</v>
      </c>
      <c r="T69" s="108">
        <f t="shared" si="8"/>
        <v>-3.9130434782608248E-3</v>
      </c>
      <c r="V69" s="157" t="s">
        <v>81</v>
      </c>
      <c r="W69" s="157">
        <v>92</v>
      </c>
      <c r="X69" s="157">
        <v>76</v>
      </c>
      <c r="Y69" s="157">
        <v>10</v>
      </c>
      <c r="Z69" s="157">
        <v>6</v>
      </c>
      <c r="AA69" s="158">
        <f t="shared" si="6"/>
        <v>0.82608695652173914</v>
      </c>
      <c r="AB69" s="162">
        <f>AA69-S69</f>
        <v>0</v>
      </c>
      <c r="AD69" s="157" t="s">
        <v>81</v>
      </c>
      <c r="AE69" s="157">
        <v>92</v>
      </c>
      <c r="AF69" s="157">
        <v>76</v>
      </c>
      <c r="AG69" s="157">
        <v>10</v>
      </c>
      <c r="AH69" s="157">
        <v>6</v>
      </c>
      <c r="AI69" s="158">
        <f t="shared" si="9"/>
        <v>0.82608695652173914</v>
      </c>
      <c r="AJ69" s="162">
        <f t="shared" si="10"/>
        <v>0</v>
      </c>
    </row>
    <row r="70" spans="7:36">
      <c r="G70" s="2" t="s">
        <v>82</v>
      </c>
      <c r="H70" s="2">
        <v>71</v>
      </c>
      <c r="I70" s="2">
        <v>33</v>
      </c>
      <c r="J70" s="2">
        <v>10</v>
      </c>
      <c r="K70" s="2">
        <v>28</v>
      </c>
      <c r="L70" s="4">
        <v>0.46</v>
      </c>
      <c r="M70" s="108"/>
      <c r="N70" s="2" t="s">
        <v>82</v>
      </c>
      <c r="O70" s="2">
        <v>71</v>
      </c>
      <c r="P70" s="2">
        <v>33</v>
      </c>
      <c r="Q70" s="2">
        <v>10</v>
      </c>
      <c r="R70" s="2">
        <v>28</v>
      </c>
      <c r="S70" s="4">
        <f t="shared" si="7"/>
        <v>0.46478873239436619</v>
      </c>
      <c r="T70" s="108">
        <f t="shared" si="8"/>
        <v>4.7887323943661686E-3</v>
      </c>
      <c r="V70" s="157" t="s">
        <v>82</v>
      </c>
      <c r="W70" s="157">
        <v>71</v>
      </c>
      <c r="X70" s="157">
        <v>33</v>
      </c>
      <c r="Y70" s="157">
        <v>10</v>
      </c>
      <c r="Z70" s="157">
        <v>28</v>
      </c>
      <c r="AA70" s="158">
        <f t="shared" si="6"/>
        <v>0.46478873239436619</v>
      </c>
      <c r="AB70" s="162">
        <f>AA70-S70</f>
        <v>0</v>
      </c>
      <c r="AD70" s="157" t="s">
        <v>82</v>
      </c>
      <c r="AE70" s="157">
        <v>71</v>
      </c>
      <c r="AF70" s="157">
        <v>33</v>
      </c>
      <c r="AG70" s="157">
        <v>10</v>
      </c>
      <c r="AH70" s="157">
        <v>28</v>
      </c>
      <c r="AI70" s="158">
        <f t="shared" si="9"/>
        <v>0.46478873239436619</v>
      </c>
      <c r="AJ70" s="162">
        <f t="shared" si="10"/>
        <v>0</v>
      </c>
    </row>
    <row r="71" spans="7:36">
      <c r="G71" s="2" t="s">
        <v>86</v>
      </c>
      <c r="H71" s="2">
        <v>555</v>
      </c>
      <c r="I71" s="2">
        <v>553</v>
      </c>
      <c r="J71" s="2">
        <v>2</v>
      </c>
      <c r="K71" s="2">
        <v>0</v>
      </c>
      <c r="L71" s="4">
        <v>1</v>
      </c>
      <c r="M71" s="108"/>
      <c r="N71" s="2" t="s">
        <v>86</v>
      </c>
      <c r="O71" s="2">
        <v>555</v>
      </c>
      <c r="P71" s="2">
        <v>553</v>
      </c>
      <c r="Q71" s="2">
        <v>2</v>
      </c>
      <c r="R71" s="2">
        <v>0</v>
      </c>
      <c r="S71" s="4">
        <f t="shared" si="7"/>
        <v>0.99639639639639643</v>
      </c>
      <c r="T71" s="108">
        <f t="shared" si="8"/>
        <v>-3.6036036036035668E-3</v>
      </c>
      <c r="V71" s="157" t="s">
        <v>86</v>
      </c>
      <c r="W71" s="157">
        <v>555</v>
      </c>
      <c r="X71" s="157">
        <v>553</v>
      </c>
      <c r="Y71" s="157">
        <v>2</v>
      </c>
      <c r="Z71" s="157">
        <v>0</v>
      </c>
      <c r="AA71" s="158">
        <f t="shared" si="6"/>
        <v>0.99639639639639643</v>
      </c>
      <c r="AB71" s="162">
        <f>AA71-T71</f>
        <v>1</v>
      </c>
      <c r="AD71" s="157" t="s">
        <v>86</v>
      </c>
      <c r="AE71" s="157">
        <v>555</v>
      </c>
      <c r="AF71" s="157">
        <v>553</v>
      </c>
      <c r="AG71" s="157">
        <v>2</v>
      </c>
      <c r="AH71" s="157">
        <v>0</v>
      </c>
      <c r="AI71" s="158">
        <f t="shared" si="9"/>
        <v>0.99639639639639643</v>
      </c>
      <c r="AJ71" s="162">
        <f t="shared" si="10"/>
        <v>0</v>
      </c>
    </row>
    <row r="72" spans="7:36">
      <c r="G72" s="2" t="s">
        <v>83</v>
      </c>
      <c r="H72" s="2">
        <v>22</v>
      </c>
      <c r="I72" s="2">
        <v>21</v>
      </c>
      <c r="J72" s="2">
        <v>1</v>
      </c>
      <c r="K72" s="2">
        <v>0</v>
      </c>
      <c r="L72" s="4">
        <v>0.95</v>
      </c>
      <c r="M72" s="108"/>
      <c r="N72" s="2" t="s">
        <v>83</v>
      </c>
      <c r="O72" s="2">
        <v>22</v>
      </c>
      <c r="P72" s="2">
        <v>21</v>
      </c>
      <c r="Q72" s="2">
        <v>1</v>
      </c>
      <c r="R72" s="2">
        <v>0</v>
      </c>
      <c r="S72" s="4">
        <f t="shared" si="7"/>
        <v>0.95454545454545459</v>
      </c>
      <c r="T72" s="108">
        <f t="shared" si="8"/>
        <v>4.5454545454546302E-3</v>
      </c>
      <c r="V72" s="157" t="s">
        <v>83</v>
      </c>
      <c r="W72" s="157">
        <v>22</v>
      </c>
      <c r="X72" s="157">
        <v>21</v>
      </c>
      <c r="Y72" s="157">
        <v>1</v>
      </c>
      <c r="Z72" s="157">
        <v>0</v>
      </c>
      <c r="AA72" s="158">
        <f t="shared" si="6"/>
        <v>0.95454545454545459</v>
      </c>
      <c r="AB72" s="162">
        <f>AA72-S72</f>
        <v>0</v>
      </c>
      <c r="AD72" s="157" t="s">
        <v>83</v>
      </c>
      <c r="AE72" s="157">
        <v>22</v>
      </c>
      <c r="AF72" s="157">
        <v>21</v>
      </c>
      <c r="AG72" s="157">
        <v>1</v>
      </c>
      <c r="AH72" s="157">
        <v>0</v>
      </c>
      <c r="AI72" s="158">
        <f t="shared" si="9"/>
        <v>0.95454545454545459</v>
      </c>
      <c r="AJ72" s="162">
        <f t="shared" si="10"/>
        <v>0</v>
      </c>
    </row>
    <row r="73" spans="7:36">
      <c r="G73" s="2" t="s">
        <v>84</v>
      </c>
      <c r="H73" s="2">
        <v>135</v>
      </c>
      <c r="I73" s="2">
        <v>114</v>
      </c>
      <c r="J73" s="2">
        <v>9</v>
      </c>
      <c r="K73" s="7">
        <v>12</v>
      </c>
      <c r="L73" s="4">
        <v>0.83</v>
      </c>
      <c r="M73" s="108"/>
      <c r="N73" s="2" t="s">
        <v>84</v>
      </c>
      <c r="O73" s="2">
        <v>135</v>
      </c>
      <c r="P73" s="2">
        <v>114</v>
      </c>
      <c r="Q73" s="2">
        <v>9</v>
      </c>
      <c r="R73" s="2">
        <v>12</v>
      </c>
      <c r="S73" s="4">
        <f t="shared" si="7"/>
        <v>0.84444444444444444</v>
      </c>
      <c r="T73" s="108">
        <f t="shared" si="8"/>
        <v>1.4444444444444482E-2</v>
      </c>
      <c r="U73" t="s">
        <v>119</v>
      </c>
      <c r="V73" s="157" t="s">
        <v>84</v>
      </c>
      <c r="W73" s="157">
        <v>135</v>
      </c>
      <c r="X73" s="157">
        <v>114</v>
      </c>
      <c r="Y73" s="157">
        <v>9</v>
      </c>
      <c r="Z73" s="157">
        <v>12</v>
      </c>
      <c r="AA73" s="158">
        <f t="shared" si="6"/>
        <v>0.84444444444444444</v>
      </c>
      <c r="AB73" s="162">
        <f>AA73-T73</f>
        <v>0.83</v>
      </c>
      <c r="AD73" s="159" t="s">
        <v>84</v>
      </c>
      <c r="AE73" s="159">
        <v>135</v>
      </c>
      <c r="AF73" s="159">
        <v>115</v>
      </c>
      <c r="AG73" s="159">
        <v>8</v>
      </c>
      <c r="AH73" s="159">
        <v>12</v>
      </c>
      <c r="AI73" s="28">
        <f t="shared" si="9"/>
        <v>0.85185185185185186</v>
      </c>
      <c r="AJ73" s="178">
        <f t="shared" si="10"/>
        <v>7.4074074074074181E-3</v>
      </c>
    </row>
    <row r="74" spans="7:36">
      <c r="H74">
        <f>SUM(H3:H73)</f>
        <v>9777</v>
      </c>
      <c r="I74">
        <f>SUM(I3:I73)</f>
        <v>9081</v>
      </c>
      <c r="O74">
        <f>SUM(O3:O73)</f>
        <v>9788</v>
      </c>
      <c r="P74">
        <f>SUM(P3:P73)</f>
        <v>9090</v>
      </c>
      <c r="V74" s="157"/>
      <c r="W74" s="157">
        <f>SUM(W3:W73)</f>
        <v>9788</v>
      </c>
      <c r="X74" s="157">
        <f>SUM(X3:X73)</f>
        <v>9091</v>
      </c>
      <c r="Y74" s="157"/>
      <c r="Z74" s="157"/>
      <c r="AA74" s="158">
        <f>X74/W74</f>
        <v>0.92879035553739275</v>
      </c>
    </row>
    <row r="76" spans="7:36">
      <c r="V76" s="157"/>
      <c r="W76" s="157"/>
      <c r="X76" s="157"/>
      <c r="Y76" s="157"/>
      <c r="Z76" s="157"/>
      <c r="AA76" s="157"/>
    </row>
    <row r="77" spans="7:36">
      <c r="V77" s="157"/>
      <c r="W77" s="157"/>
      <c r="X77" s="157"/>
      <c r="Y77" s="157"/>
      <c r="Z77" s="157"/>
      <c r="AA77" s="157"/>
    </row>
    <row r="78" spans="7:36">
      <c r="G78" s="2" t="s">
        <v>71</v>
      </c>
      <c r="H78" s="2">
        <v>194</v>
      </c>
      <c r="I78" s="2">
        <v>184</v>
      </c>
      <c r="J78" s="2">
        <v>7</v>
      </c>
      <c r="K78" s="2">
        <v>3</v>
      </c>
      <c r="V78" s="157"/>
      <c r="W78" s="157"/>
      <c r="X78" s="157"/>
      <c r="Y78" s="157"/>
      <c r="Z78" s="157"/>
      <c r="AA78" s="157"/>
    </row>
    <row r="79" spans="7:36">
      <c r="G79" s="2" t="s">
        <v>84</v>
      </c>
      <c r="H79" s="2">
        <v>135</v>
      </c>
      <c r="I79" s="2">
        <v>112</v>
      </c>
      <c r="J79" s="2">
        <v>10</v>
      </c>
      <c r="K79" s="2">
        <v>13</v>
      </c>
      <c r="V79" s="157"/>
      <c r="W79" s="157"/>
      <c r="X79" s="157"/>
      <c r="Y79" s="157"/>
      <c r="Z79" s="157"/>
      <c r="AA79" s="157"/>
    </row>
    <row r="80" spans="7:36">
      <c r="G80" s="2" t="s">
        <v>36</v>
      </c>
      <c r="H80" s="2">
        <v>65</v>
      </c>
      <c r="I80" s="2">
        <v>23</v>
      </c>
      <c r="J80" s="2">
        <v>2</v>
      </c>
      <c r="K80" s="2">
        <v>40</v>
      </c>
      <c r="V80" s="157"/>
      <c r="W80" s="157"/>
      <c r="X80" s="157"/>
      <c r="Y80" s="157"/>
      <c r="Z80" s="157"/>
      <c r="AA80" s="157"/>
    </row>
    <row r="82" spans="7:39">
      <c r="G82" s="2"/>
      <c r="H82" s="2"/>
      <c r="I82" s="2"/>
      <c r="J82" s="2"/>
      <c r="K82" s="2"/>
      <c r="L82" s="4"/>
    </row>
    <row r="83" spans="7:39">
      <c r="G83" s="2" t="s">
        <v>133</v>
      </c>
      <c r="H83" s="2">
        <v>5</v>
      </c>
      <c r="I83" s="2">
        <v>4</v>
      </c>
      <c r="J83" s="2">
        <v>1</v>
      </c>
      <c r="K83" s="2">
        <v>0</v>
      </c>
      <c r="L83" s="4">
        <v>0.8</v>
      </c>
    </row>
    <row r="84" spans="7:39">
      <c r="G84" s="2" t="s">
        <v>144</v>
      </c>
      <c r="H84" s="2">
        <v>265</v>
      </c>
      <c r="I84" s="2">
        <v>265</v>
      </c>
      <c r="J84" s="2">
        <v>0</v>
      </c>
      <c r="K84" s="2">
        <v>0</v>
      </c>
      <c r="L84" s="4">
        <v>1</v>
      </c>
      <c r="N84" s="65" t="s">
        <v>71</v>
      </c>
      <c r="O84" s="2">
        <v>192</v>
      </c>
      <c r="P84" s="2">
        <v>182</v>
      </c>
      <c r="Q84" s="2">
        <v>7</v>
      </c>
      <c r="R84" s="2">
        <v>3</v>
      </c>
      <c r="S84" s="4">
        <f>P84/O84</f>
        <v>0.94791666666666663</v>
      </c>
      <c r="V84" s="157" t="s">
        <v>69</v>
      </c>
      <c r="W84" s="157">
        <v>176</v>
      </c>
      <c r="X84" s="157">
        <v>173</v>
      </c>
      <c r="Y84" s="157">
        <v>3</v>
      </c>
      <c r="Z84" s="157">
        <v>0</v>
      </c>
      <c r="AA84" s="158">
        <f>X84/W84</f>
        <v>0.98295454545454541</v>
      </c>
      <c r="AB84" s="162" t="s">
        <v>283</v>
      </c>
      <c r="AD84" s="157" t="s">
        <v>69</v>
      </c>
      <c r="AE84" s="157">
        <v>176</v>
      </c>
      <c r="AF84" s="157">
        <v>174</v>
      </c>
      <c r="AG84" s="157">
        <v>2</v>
      </c>
      <c r="AH84" s="157">
        <v>0</v>
      </c>
      <c r="AJ84" s="156"/>
      <c r="AK84" s="156" t="s">
        <v>306</v>
      </c>
    </row>
    <row r="85" spans="7:39" s="172" customFormat="1">
      <c r="G85" s="121" t="s">
        <v>128</v>
      </c>
      <c r="H85" s="121">
        <v>5</v>
      </c>
      <c r="I85" s="121">
        <v>5</v>
      </c>
      <c r="J85" s="121">
        <v>0</v>
      </c>
      <c r="K85" s="121">
        <v>0</v>
      </c>
      <c r="L85" s="132">
        <v>1</v>
      </c>
      <c r="N85" s="121" t="s">
        <v>35</v>
      </c>
      <c r="O85" s="121">
        <v>48</v>
      </c>
      <c r="P85" s="121">
        <v>20</v>
      </c>
      <c r="Q85" s="121">
        <v>22</v>
      </c>
      <c r="R85" s="121">
        <v>6</v>
      </c>
      <c r="S85" s="132">
        <f>P85/O85</f>
        <v>0.41666666666666669</v>
      </c>
      <c r="V85" s="121" t="s">
        <v>270</v>
      </c>
      <c r="W85" s="121">
        <v>144</v>
      </c>
      <c r="X85" s="47">
        <v>131</v>
      </c>
      <c r="Y85" s="47">
        <v>6</v>
      </c>
      <c r="Z85" s="47">
        <v>7</v>
      </c>
      <c r="AA85" s="171" t="s">
        <v>284</v>
      </c>
      <c r="AB85" s="171"/>
      <c r="AD85" s="159" t="s">
        <v>84</v>
      </c>
      <c r="AE85" s="159">
        <v>135</v>
      </c>
      <c r="AF85" s="159">
        <v>113</v>
      </c>
      <c r="AG85" s="159">
        <v>8</v>
      </c>
      <c r="AH85" s="159">
        <v>14</v>
      </c>
      <c r="AI85" s="28">
        <f>AF85/AE85</f>
        <v>0.83703703703703702</v>
      </c>
      <c r="AJ85" s="172" t="s">
        <v>299</v>
      </c>
      <c r="AK85" s="172" t="s">
        <v>296</v>
      </c>
    </row>
    <row r="86" spans="7:39">
      <c r="G86" s="2" t="s">
        <v>145</v>
      </c>
      <c r="H86" s="2">
        <v>262</v>
      </c>
      <c r="I86" s="2">
        <v>262</v>
      </c>
      <c r="J86" s="2">
        <v>0</v>
      </c>
      <c r="K86" s="2">
        <v>0</v>
      </c>
      <c r="L86" s="4">
        <v>1</v>
      </c>
      <c r="N86" s="2" t="s">
        <v>69</v>
      </c>
      <c r="O86" s="2">
        <v>176</v>
      </c>
      <c r="P86" s="2">
        <v>173</v>
      </c>
      <c r="Q86" s="2">
        <v>2</v>
      </c>
      <c r="R86" s="7">
        <v>1</v>
      </c>
      <c r="S86" s="4">
        <f>P86/O86</f>
        <v>0.98295454545454541</v>
      </c>
      <c r="Y86">
        <f>SUM(Y3:Y85)</f>
        <v>410</v>
      </c>
      <c r="Z86">
        <f>SUM(Z3:Z85)</f>
        <v>303</v>
      </c>
      <c r="AD86" s="157" t="s">
        <v>82</v>
      </c>
      <c r="AE86" s="157">
        <v>71</v>
      </c>
      <c r="AF86" s="157">
        <v>33</v>
      </c>
      <c r="AG86" s="157">
        <v>10</v>
      </c>
      <c r="AH86" s="157">
        <v>28</v>
      </c>
      <c r="AJ86" t="s">
        <v>300</v>
      </c>
    </row>
    <row r="87" spans="7:39">
      <c r="G87" s="2" t="s">
        <v>134</v>
      </c>
      <c r="H87" s="2">
        <v>3</v>
      </c>
      <c r="I87" s="2">
        <v>3</v>
      </c>
      <c r="J87" s="2">
        <v>0</v>
      </c>
      <c r="K87" s="2">
        <v>0</v>
      </c>
      <c r="L87" s="4">
        <v>1</v>
      </c>
      <c r="N87" s="2" t="s">
        <v>84</v>
      </c>
      <c r="O87" s="2">
        <v>135</v>
      </c>
      <c r="P87" s="2">
        <v>112</v>
      </c>
      <c r="Q87" s="2">
        <v>9</v>
      </c>
      <c r="R87" s="2">
        <v>14</v>
      </c>
      <c r="S87" s="4">
        <f>P87/O87</f>
        <v>0.82962962962962961</v>
      </c>
      <c r="AD87" s="159" t="s">
        <v>179</v>
      </c>
      <c r="AE87" s="159">
        <v>144</v>
      </c>
      <c r="AF87" s="159">
        <v>130</v>
      </c>
      <c r="AG87" s="159">
        <v>6</v>
      </c>
      <c r="AH87" s="159">
        <v>8</v>
      </c>
      <c r="AI87" s="28">
        <f>AF87/AE87</f>
        <v>0.90277777777777779</v>
      </c>
      <c r="AJ87" t="s">
        <v>301</v>
      </c>
      <c r="AK87" t="s">
        <v>302</v>
      </c>
      <c r="AL87" t="s">
        <v>303</v>
      </c>
      <c r="AM87" t="s">
        <v>304</v>
      </c>
    </row>
    <row r="88" spans="7:39">
      <c r="J88">
        <f>SUM(J3:J87)</f>
        <v>420</v>
      </c>
      <c r="K88">
        <f>SUM(K3:K87)</f>
        <v>352</v>
      </c>
      <c r="Q88">
        <f>SUM(Q3:Q87)</f>
        <v>442</v>
      </c>
      <c r="R88">
        <f>SUM(R3:R87)</f>
        <v>320</v>
      </c>
      <c r="AG88">
        <f>SUM(AG3:AG87)</f>
        <v>425</v>
      </c>
      <c r="AH88">
        <f>SUM(AH3:AH87)</f>
        <v>352</v>
      </c>
      <c r="AJ88" t="s">
        <v>305</v>
      </c>
      <c r="AK88" s="181" t="s">
        <v>307</v>
      </c>
    </row>
    <row r="90" spans="7:39">
      <c r="AG90">
        <f>AG88+AH88</f>
        <v>777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C94"/>
  <sheetViews>
    <sheetView topLeftCell="BO1" workbookViewId="0">
      <selection activeCell="BX4" sqref="BX4:CB55"/>
    </sheetView>
  </sheetViews>
  <sheetFormatPr defaultRowHeight="15"/>
  <cols>
    <col min="1" max="8" width="9.140625" style="156"/>
    <col min="14" max="14" width="9.140625" style="162"/>
    <col min="22" max="22" width="9.140625" style="162"/>
    <col min="30" max="30" width="9.140625" style="162"/>
    <col min="34" max="34" width="16" customWidth="1"/>
    <col min="39" max="39" width="9.140625" style="162"/>
    <col min="42" max="42" width="23.42578125" customWidth="1"/>
    <col min="47" max="47" width="9.140625" style="162"/>
    <col min="59" max="59" width="9.140625" style="162"/>
    <col min="62" max="62" width="16.140625" customWidth="1"/>
    <col min="67" max="67" width="9.140625" style="162"/>
    <col min="74" max="74" width="9.140625" style="162"/>
  </cols>
  <sheetData>
    <row r="1" spans="2:81">
      <c r="B1" s="157" t="s">
        <v>271</v>
      </c>
      <c r="C1" s="157"/>
      <c r="D1" s="157"/>
      <c r="E1" s="157"/>
      <c r="F1" s="157"/>
      <c r="G1" s="158"/>
      <c r="I1" t="s">
        <v>271</v>
      </c>
      <c r="Q1" t="s">
        <v>288</v>
      </c>
      <c r="Y1" t="s">
        <v>308</v>
      </c>
      <c r="AH1" t="s">
        <v>313</v>
      </c>
      <c r="AP1" t="s">
        <v>318</v>
      </c>
      <c r="BB1" t="s">
        <v>354</v>
      </c>
      <c r="BJ1" t="s">
        <v>354</v>
      </c>
    </row>
    <row r="2" spans="2:81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  <c r="Q2" s="157" t="s">
        <v>0</v>
      </c>
      <c r="R2" s="157" t="s">
        <v>1</v>
      </c>
      <c r="S2" s="157" t="s">
        <v>2</v>
      </c>
      <c r="T2" s="157" t="s">
        <v>3</v>
      </c>
      <c r="U2" s="157" t="s">
        <v>4</v>
      </c>
      <c r="V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  <c r="AP2" s="157" t="s">
        <v>0</v>
      </c>
      <c r="AQ2" s="157" t="s">
        <v>1</v>
      </c>
      <c r="AR2" s="157" t="s">
        <v>2</v>
      </c>
      <c r="AS2" s="157" t="s">
        <v>3</v>
      </c>
      <c r="AT2" s="157" t="s">
        <v>4</v>
      </c>
      <c r="AU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  <c r="BJ2" s="157" t="s">
        <v>0</v>
      </c>
      <c r="BK2" s="157" t="s">
        <v>1</v>
      </c>
      <c r="BL2" s="157" t="s">
        <v>2</v>
      </c>
      <c r="BM2" s="157" t="s">
        <v>3</v>
      </c>
      <c r="BN2" s="157" t="s">
        <v>4</v>
      </c>
      <c r="BO2" s="158" t="s">
        <v>5</v>
      </c>
    </row>
    <row r="3" spans="2:81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O3" s="162">
        <f>N3-G3</f>
        <v>0</v>
      </c>
      <c r="Q3" s="157" t="s">
        <v>17</v>
      </c>
      <c r="R3" s="157">
        <v>34</v>
      </c>
      <c r="S3" s="157">
        <v>34</v>
      </c>
      <c r="T3" s="157">
        <v>0</v>
      </c>
      <c r="U3" s="157">
        <v>0</v>
      </c>
      <c r="V3" s="158">
        <f>S3/R3</f>
        <v>1</v>
      </c>
      <c r="W3" s="162">
        <f>V3-N3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f>AA3/Z3</f>
        <v>1</v>
      </c>
      <c r="AE3" s="162">
        <f>AD3-V3</f>
        <v>0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f>AJ3/AI3</f>
        <v>1</v>
      </c>
      <c r="AN3" s="162">
        <f>AM3-AD3</f>
        <v>0</v>
      </c>
      <c r="AP3" s="157" t="s">
        <v>17</v>
      </c>
      <c r="AQ3" s="157">
        <v>34</v>
      </c>
      <c r="AR3" s="157">
        <v>34</v>
      </c>
      <c r="AS3" s="157">
        <v>0</v>
      </c>
      <c r="AT3" s="157">
        <v>0</v>
      </c>
      <c r="AU3" s="158">
        <f>AR3/AQ3</f>
        <v>1</v>
      </c>
      <c r="AV3" s="162">
        <f>AU3-AM3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BG3-AU3</f>
        <v>0</v>
      </c>
      <c r="BJ3" s="157" t="s">
        <v>17</v>
      </c>
      <c r="BK3" s="157">
        <v>34</v>
      </c>
      <c r="BL3" s="157">
        <v>34</v>
      </c>
      <c r="BM3" s="157">
        <v>0</v>
      </c>
      <c r="BN3" s="157">
        <v>0</v>
      </c>
      <c r="BO3" s="158">
        <f>BL3/BK3</f>
        <v>1</v>
      </c>
      <c r="BP3" s="162">
        <f>BO3-BG3</f>
        <v>0</v>
      </c>
    </row>
    <row r="4" spans="2:81">
      <c r="B4" s="164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>D4/C4</f>
        <v>1</v>
      </c>
      <c r="I4" s="164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0">K4/J4</f>
        <v>1</v>
      </c>
      <c r="O4" s="162">
        <f t="shared" ref="O4:O67" si="1">N4-G4</f>
        <v>0</v>
      </c>
      <c r="Q4" s="164" t="s">
        <v>18</v>
      </c>
      <c r="R4" s="157">
        <v>32</v>
      </c>
      <c r="S4" s="157">
        <v>32</v>
      </c>
      <c r="T4" s="157">
        <v>0</v>
      </c>
      <c r="U4" s="157">
        <v>0</v>
      </c>
      <c r="V4" s="158">
        <f t="shared" ref="V4" si="2">S4/R4</f>
        <v>1</v>
      </c>
      <c r="W4" s="162">
        <f t="shared" ref="W4:W67" si="3">V4-N4</f>
        <v>0</v>
      </c>
      <c r="Y4" s="164" t="s">
        <v>18</v>
      </c>
      <c r="Z4" s="157">
        <v>32</v>
      </c>
      <c r="AA4" s="157">
        <v>32</v>
      </c>
      <c r="AB4" s="157">
        <v>0</v>
      </c>
      <c r="AC4" s="157">
        <v>0</v>
      </c>
      <c r="AD4" s="158">
        <f t="shared" ref="AD4" si="4">AA4/Z4</f>
        <v>1</v>
      </c>
      <c r="AE4" s="162">
        <f t="shared" ref="AE4:AE67" si="5">AD4-V4</f>
        <v>0</v>
      </c>
      <c r="AH4" s="164" t="s">
        <v>18</v>
      </c>
      <c r="AI4" s="157">
        <v>32</v>
      </c>
      <c r="AJ4" s="157">
        <v>32</v>
      </c>
      <c r="AK4" s="157">
        <v>0</v>
      </c>
      <c r="AL4" s="157">
        <v>0</v>
      </c>
      <c r="AM4" s="158">
        <f t="shared" ref="AM4" si="6">AJ4/AI4</f>
        <v>1</v>
      </c>
      <c r="AN4" s="162">
        <f t="shared" ref="AN4:AN67" si="7">AM4-AD4</f>
        <v>0</v>
      </c>
      <c r="AP4" s="164" t="s">
        <v>18</v>
      </c>
      <c r="AQ4" s="157">
        <v>32</v>
      </c>
      <c r="AR4" s="157">
        <v>32</v>
      </c>
      <c r="AS4" s="157">
        <v>0</v>
      </c>
      <c r="AT4" s="157">
        <v>0</v>
      </c>
      <c r="AU4" s="158">
        <f t="shared" ref="AU4" si="8">AR4/AQ4</f>
        <v>1</v>
      </c>
      <c r="AV4" s="162">
        <f t="shared" ref="AV4:AV67" si="9">AU4-AM4</f>
        <v>0</v>
      </c>
      <c r="AW4" s="17" t="s">
        <v>18</v>
      </c>
      <c r="AX4" s="17">
        <v>44</v>
      </c>
      <c r="AY4" s="17">
        <v>32</v>
      </c>
      <c r="AZ4" s="17">
        <v>12</v>
      </c>
      <c r="BA4" s="17">
        <v>0</v>
      </c>
      <c r="BB4" s="164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10">BD4/BC4</f>
        <v>1</v>
      </c>
      <c r="BH4" s="162">
        <f t="shared" ref="BH4:BH67" si="11">BG4-AU4</f>
        <v>0</v>
      </c>
      <c r="BJ4" s="164" t="s">
        <v>18</v>
      </c>
      <c r="BK4" s="157">
        <v>32</v>
      </c>
      <c r="BL4" s="157">
        <v>32</v>
      </c>
      <c r="BM4" s="157">
        <v>0</v>
      </c>
      <c r="BN4" s="157">
        <v>0</v>
      </c>
      <c r="BO4" s="158">
        <f t="shared" ref="BO4:BO67" si="12">BL4/BK4</f>
        <v>1</v>
      </c>
      <c r="BP4" s="162">
        <f t="shared" ref="BP4:BP67" si="13">BO4-BG4</f>
        <v>0</v>
      </c>
      <c r="BQ4" s="17" t="s">
        <v>18</v>
      </c>
      <c r="BR4" s="17">
        <v>44</v>
      </c>
      <c r="BS4" s="17">
        <v>32</v>
      </c>
      <c r="BT4" s="17">
        <v>12</v>
      </c>
      <c r="BU4" s="17">
        <v>0</v>
      </c>
      <c r="BV4" s="162">
        <f>BS4/BR4</f>
        <v>0.72727272727272729</v>
      </c>
      <c r="BX4" s="17" t="s">
        <v>18</v>
      </c>
      <c r="BY4" s="17">
        <v>44</v>
      </c>
      <c r="BZ4" s="17">
        <v>32</v>
      </c>
      <c r="CA4" s="17">
        <v>12</v>
      </c>
      <c r="CB4" s="17">
        <v>0</v>
      </c>
      <c r="CC4" s="194"/>
    </row>
    <row r="5" spans="2:81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ref="G5:G68" si="14">D5/C5</f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0"/>
        <v>1</v>
      </c>
      <c r="O5" s="162">
        <f t="shared" si="1"/>
        <v>0</v>
      </c>
      <c r="Q5" s="157" t="s">
        <v>19</v>
      </c>
      <c r="R5" s="157">
        <v>26</v>
      </c>
      <c r="S5" s="157">
        <v>26</v>
      </c>
      <c r="T5" s="157">
        <v>0</v>
      </c>
      <c r="U5" s="157">
        <v>0</v>
      </c>
      <c r="V5" s="158">
        <f t="shared" ref="V5:V67" si="15">S5/R5</f>
        <v>1</v>
      </c>
      <c r="W5" s="162">
        <f t="shared" si="3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f t="shared" ref="AD5:AD67" si="16">AA5/Z5</f>
        <v>1</v>
      </c>
      <c r="AE5" s="162">
        <f t="shared" si="5"/>
        <v>0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f t="shared" ref="AM5:AM67" si="17">AJ5/AI5</f>
        <v>1</v>
      </c>
      <c r="AN5" s="162">
        <f t="shared" si="7"/>
        <v>0</v>
      </c>
      <c r="AP5" s="157" t="s">
        <v>19</v>
      </c>
      <c r="AQ5" s="157">
        <v>26</v>
      </c>
      <c r="AR5" s="157">
        <v>26</v>
      </c>
      <c r="AS5" s="157">
        <v>0</v>
      </c>
      <c r="AT5" s="157">
        <v>0</v>
      </c>
      <c r="AU5" s="158">
        <f t="shared" ref="AU5:AU67" si="18">AR5/AQ5</f>
        <v>1</v>
      </c>
      <c r="AV5" s="162">
        <f t="shared" si="9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10"/>
        <v>1</v>
      </c>
      <c r="BH5" s="162">
        <f t="shared" si="11"/>
        <v>0</v>
      </c>
      <c r="BJ5" s="157" t="s">
        <v>19</v>
      </c>
      <c r="BK5" s="157">
        <v>26</v>
      </c>
      <c r="BL5" s="157">
        <v>26</v>
      </c>
      <c r="BM5" s="157">
        <v>0</v>
      </c>
      <c r="BN5" s="157">
        <v>0</v>
      </c>
      <c r="BO5" s="158">
        <f t="shared" si="12"/>
        <v>1</v>
      </c>
      <c r="BP5" s="162">
        <f t="shared" si="13"/>
        <v>0</v>
      </c>
      <c r="CC5" s="194"/>
    </row>
    <row r="6" spans="2:81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14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0"/>
        <v>1</v>
      </c>
      <c r="O6" s="162">
        <f t="shared" si="1"/>
        <v>0</v>
      </c>
      <c r="Q6" s="157" t="s">
        <v>20</v>
      </c>
      <c r="R6" s="157">
        <v>11</v>
      </c>
      <c r="S6" s="157">
        <v>11</v>
      </c>
      <c r="T6" s="157">
        <v>0</v>
      </c>
      <c r="U6" s="157">
        <v>0</v>
      </c>
      <c r="V6" s="158">
        <f t="shared" si="15"/>
        <v>1</v>
      </c>
      <c r="W6" s="162">
        <f t="shared" si="3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f t="shared" si="16"/>
        <v>1</v>
      </c>
      <c r="AE6" s="162">
        <f t="shared" si="5"/>
        <v>0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f t="shared" si="17"/>
        <v>1</v>
      </c>
      <c r="AN6" s="162">
        <f t="shared" si="7"/>
        <v>0</v>
      </c>
      <c r="AP6" s="157" t="s">
        <v>20</v>
      </c>
      <c r="AQ6" s="157">
        <v>11</v>
      </c>
      <c r="AR6" s="157">
        <v>11</v>
      </c>
      <c r="AS6" s="157">
        <v>0</v>
      </c>
      <c r="AT6" s="157">
        <v>0</v>
      </c>
      <c r="AU6" s="158">
        <f t="shared" si="18"/>
        <v>1</v>
      </c>
      <c r="AV6" s="162">
        <f t="shared" si="9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10"/>
        <v>1</v>
      </c>
      <c r="BH6" s="162">
        <f t="shared" si="11"/>
        <v>0</v>
      </c>
      <c r="BJ6" s="157" t="s">
        <v>20</v>
      </c>
      <c r="BK6" s="157">
        <v>11</v>
      </c>
      <c r="BL6" s="157">
        <v>11</v>
      </c>
      <c r="BM6" s="157">
        <v>0</v>
      </c>
      <c r="BN6" s="157">
        <v>0</v>
      </c>
      <c r="BO6" s="158">
        <f t="shared" si="12"/>
        <v>1</v>
      </c>
      <c r="BP6" s="162">
        <f t="shared" si="13"/>
        <v>0</v>
      </c>
      <c r="CC6" s="194"/>
    </row>
    <row r="7" spans="2:81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14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0"/>
        <v>1</v>
      </c>
      <c r="O7" s="162">
        <f t="shared" si="1"/>
        <v>0</v>
      </c>
      <c r="Q7" s="157" t="s">
        <v>21</v>
      </c>
      <c r="R7" s="157">
        <v>36</v>
      </c>
      <c r="S7" s="157">
        <v>36</v>
      </c>
      <c r="T7" s="157">
        <v>0</v>
      </c>
      <c r="U7" s="157">
        <v>0</v>
      </c>
      <c r="V7" s="158">
        <f t="shared" si="15"/>
        <v>1</v>
      </c>
      <c r="W7" s="162">
        <f t="shared" si="3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f t="shared" si="16"/>
        <v>1</v>
      </c>
      <c r="AE7" s="162">
        <f t="shared" si="5"/>
        <v>0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f t="shared" si="17"/>
        <v>1</v>
      </c>
      <c r="AN7" s="162">
        <f t="shared" si="7"/>
        <v>0</v>
      </c>
      <c r="AP7" s="157" t="s">
        <v>21</v>
      </c>
      <c r="AQ7" s="157">
        <v>36</v>
      </c>
      <c r="AR7" s="157">
        <v>36</v>
      </c>
      <c r="AS7" s="157">
        <v>0</v>
      </c>
      <c r="AT7" s="157">
        <v>0</v>
      </c>
      <c r="AU7" s="158">
        <f t="shared" si="18"/>
        <v>1</v>
      </c>
      <c r="AV7" s="162">
        <f t="shared" si="9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10"/>
        <v>1</v>
      </c>
      <c r="BH7" s="162">
        <f t="shared" si="11"/>
        <v>0</v>
      </c>
      <c r="BJ7" s="157" t="s">
        <v>21</v>
      </c>
      <c r="BK7" s="157">
        <v>36</v>
      </c>
      <c r="BL7" s="157">
        <v>36</v>
      </c>
      <c r="BM7" s="157">
        <v>0</v>
      </c>
      <c r="BN7" s="157">
        <v>0</v>
      </c>
      <c r="BO7" s="158">
        <f t="shared" si="12"/>
        <v>1</v>
      </c>
      <c r="BP7" s="162">
        <f t="shared" si="13"/>
        <v>0</v>
      </c>
      <c r="CC7" s="194"/>
    </row>
    <row r="8" spans="2:81">
      <c r="B8" s="157" t="s">
        <v>22</v>
      </c>
      <c r="C8" s="157">
        <v>348</v>
      </c>
      <c r="D8" s="159">
        <v>260</v>
      </c>
      <c r="E8" s="159">
        <v>56</v>
      </c>
      <c r="F8" s="159">
        <v>32</v>
      </c>
      <c r="G8" s="158">
        <f t="shared" si="14"/>
        <v>0.74712643678160917</v>
      </c>
      <c r="I8" s="157" t="s">
        <v>22</v>
      </c>
      <c r="J8" s="157">
        <v>348</v>
      </c>
      <c r="K8" s="157">
        <v>260</v>
      </c>
      <c r="L8" s="157">
        <v>56</v>
      </c>
      <c r="M8" s="157">
        <v>32</v>
      </c>
      <c r="N8" s="158">
        <f t="shared" si="0"/>
        <v>0.74712643678160917</v>
      </c>
      <c r="O8" s="162">
        <f t="shared" si="1"/>
        <v>0</v>
      </c>
      <c r="Q8" s="157" t="s">
        <v>22</v>
      </c>
      <c r="R8" s="157">
        <v>348</v>
      </c>
      <c r="S8" s="157">
        <v>257</v>
      </c>
      <c r="T8" s="157">
        <v>58</v>
      </c>
      <c r="U8" s="157">
        <v>33</v>
      </c>
      <c r="V8" s="158">
        <f t="shared" si="15"/>
        <v>0.7385057471264368</v>
      </c>
      <c r="W8" s="162">
        <f t="shared" si="3"/>
        <v>-8.6206896551723755E-3</v>
      </c>
      <c r="Y8" s="161" t="s">
        <v>22</v>
      </c>
      <c r="Z8" s="157">
        <v>348</v>
      </c>
      <c r="AA8" s="157">
        <v>257</v>
      </c>
      <c r="AB8" s="157">
        <v>58</v>
      </c>
      <c r="AC8" s="157">
        <v>33</v>
      </c>
      <c r="AD8" s="158">
        <f t="shared" si="16"/>
        <v>0.7385057471264368</v>
      </c>
      <c r="AE8" s="162">
        <f t="shared" si="5"/>
        <v>0</v>
      </c>
      <c r="AH8" s="161" t="s">
        <v>22</v>
      </c>
      <c r="AI8" s="157">
        <v>348</v>
      </c>
      <c r="AJ8" s="157">
        <v>257</v>
      </c>
      <c r="AK8" s="157">
        <v>58</v>
      </c>
      <c r="AL8" s="157">
        <v>33</v>
      </c>
      <c r="AM8" s="158">
        <f t="shared" si="17"/>
        <v>0.7385057471264368</v>
      </c>
      <c r="AN8" s="162">
        <f t="shared" si="7"/>
        <v>0</v>
      </c>
      <c r="AP8" s="161" t="s">
        <v>22</v>
      </c>
      <c r="AQ8" s="157">
        <v>348</v>
      </c>
      <c r="AR8" s="157">
        <v>257</v>
      </c>
      <c r="AS8" s="157">
        <v>58</v>
      </c>
      <c r="AT8" s="157">
        <v>33</v>
      </c>
      <c r="AU8" s="158">
        <f t="shared" si="18"/>
        <v>0.7385057471264368</v>
      </c>
      <c r="AV8" s="162">
        <f t="shared" si="9"/>
        <v>0</v>
      </c>
      <c r="BB8" s="161" t="s">
        <v>22</v>
      </c>
      <c r="BC8" s="157">
        <v>348</v>
      </c>
      <c r="BD8" s="157">
        <v>257</v>
      </c>
      <c r="BE8" s="157">
        <v>58</v>
      </c>
      <c r="BF8" s="157">
        <v>33</v>
      </c>
      <c r="BG8" s="158">
        <f t="shared" si="10"/>
        <v>0.7385057471264368</v>
      </c>
      <c r="BH8" s="162">
        <f t="shared" si="11"/>
        <v>0</v>
      </c>
      <c r="BJ8" s="161" t="s">
        <v>22</v>
      </c>
      <c r="BK8" s="157">
        <v>346</v>
      </c>
      <c r="BL8" s="157">
        <v>259</v>
      </c>
      <c r="BM8" s="157">
        <v>56</v>
      </c>
      <c r="BN8" s="157">
        <v>31</v>
      </c>
      <c r="BO8" s="158">
        <f t="shared" si="12"/>
        <v>0.74855491329479773</v>
      </c>
      <c r="BP8" s="162">
        <f t="shared" si="13"/>
        <v>1.0049166168360935E-2</v>
      </c>
      <c r="BQ8" s="161" t="s">
        <v>22</v>
      </c>
      <c r="BR8" s="157">
        <v>348</v>
      </c>
      <c r="BS8" s="157">
        <v>261</v>
      </c>
      <c r="BT8" s="157">
        <v>56</v>
      </c>
      <c r="BU8" s="157">
        <v>31</v>
      </c>
      <c r="BV8" s="162">
        <f t="shared" ref="BV8:BV55" si="19">BS8/BR8</f>
        <v>0.75</v>
      </c>
      <c r="BX8" s="161" t="s">
        <v>22</v>
      </c>
      <c r="BY8" s="157">
        <v>348</v>
      </c>
      <c r="BZ8" s="157">
        <v>261</v>
      </c>
      <c r="CA8" s="157">
        <v>56</v>
      </c>
      <c r="CB8" s="157">
        <v>31</v>
      </c>
      <c r="CC8" s="194"/>
    </row>
    <row r="9" spans="2:81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0"/>
        <v>1</v>
      </c>
      <c r="O9" s="162">
        <f t="shared" si="1"/>
        <v>0</v>
      </c>
      <c r="Q9" s="163" t="s">
        <v>23</v>
      </c>
      <c r="R9" s="157">
        <v>538</v>
      </c>
      <c r="S9" s="157">
        <v>538</v>
      </c>
      <c r="T9" s="157">
        <v>0</v>
      </c>
      <c r="U9" s="157">
        <v>0</v>
      </c>
      <c r="V9" s="158">
        <f t="shared" si="15"/>
        <v>1</v>
      </c>
      <c r="W9" s="162">
        <f t="shared" si="3"/>
        <v>0</v>
      </c>
      <c r="Y9" s="163" t="s">
        <v>23</v>
      </c>
      <c r="Z9" s="157">
        <v>538</v>
      </c>
      <c r="AA9" s="157">
        <v>538</v>
      </c>
      <c r="AB9" s="157">
        <v>0</v>
      </c>
      <c r="AC9" s="157">
        <v>0</v>
      </c>
      <c r="AD9" s="158">
        <f t="shared" si="16"/>
        <v>1</v>
      </c>
      <c r="AE9" s="162">
        <f t="shared" si="5"/>
        <v>0</v>
      </c>
      <c r="AH9" s="163" t="s">
        <v>23</v>
      </c>
      <c r="AI9" s="157">
        <v>538</v>
      </c>
      <c r="AJ9" s="157">
        <v>538</v>
      </c>
      <c r="AK9" s="157">
        <v>0</v>
      </c>
      <c r="AL9" s="157">
        <v>0</v>
      </c>
      <c r="AM9" s="158">
        <f t="shared" si="17"/>
        <v>1</v>
      </c>
      <c r="AN9" s="162">
        <f t="shared" si="7"/>
        <v>0</v>
      </c>
      <c r="AP9" s="163" t="s">
        <v>23</v>
      </c>
      <c r="AQ9" s="157">
        <v>538</v>
      </c>
      <c r="AR9" s="157">
        <v>538</v>
      </c>
      <c r="AS9" s="157">
        <v>0</v>
      </c>
      <c r="AT9" s="157">
        <v>0</v>
      </c>
      <c r="AU9" s="158">
        <f t="shared" si="18"/>
        <v>1</v>
      </c>
      <c r="AV9" s="162">
        <f t="shared" si="9"/>
        <v>0</v>
      </c>
      <c r="AW9" s="182" t="s">
        <v>23</v>
      </c>
      <c r="AX9" s="17">
        <v>594</v>
      </c>
      <c r="AY9" s="17">
        <v>555</v>
      </c>
      <c r="AZ9" s="17">
        <v>39</v>
      </c>
      <c r="BA9" s="17">
        <v>0</v>
      </c>
      <c r="BB9" s="163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10"/>
        <v>1</v>
      </c>
      <c r="BH9" s="162">
        <f t="shared" si="11"/>
        <v>0</v>
      </c>
      <c r="BJ9" s="163" t="s">
        <v>23</v>
      </c>
      <c r="BK9" s="157">
        <v>538</v>
      </c>
      <c r="BL9" s="157">
        <v>538</v>
      </c>
      <c r="BM9" s="157">
        <v>0</v>
      </c>
      <c r="BN9" s="157">
        <v>0</v>
      </c>
      <c r="BO9" s="158">
        <f t="shared" si="12"/>
        <v>1</v>
      </c>
      <c r="BP9" s="162">
        <f t="shared" si="13"/>
        <v>0</v>
      </c>
      <c r="BQ9" s="182" t="s">
        <v>23</v>
      </c>
      <c r="BR9" s="17">
        <v>594</v>
      </c>
      <c r="BS9" s="17">
        <v>555</v>
      </c>
      <c r="BT9" s="17">
        <v>39</v>
      </c>
      <c r="BU9" s="17">
        <v>0</v>
      </c>
      <c r="BV9" s="162">
        <f t="shared" si="19"/>
        <v>0.93434343434343436</v>
      </c>
      <c r="BX9" s="182" t="s">
        <v>23</v>
      </c>
      <c r="BY9" s="17">
        <v>594</v>
      </c>
      <c r="BZ9" s="17">
        <v>557</v>
      </c>
      <c r="CA9" s="17">
        <v>37</v>
      </c>
      <c r="CB9" s="17">
        <v>0</v>
      </c>
      <c r="CC9" s="194"/>
    </row>
    <row r="10" spans="2:81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14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0"/>
        <v>1</v>
      </c>
      <c r="O10" s="162">
        <f t="shared" si="1"/>
        <v>0</v>
      </c>
      <c r="Q10" s="157" t="s">
        <v>24</v>
      </c>
      <c r="R10" s="157">
        <v>3</v>
      </c>
      <c r="S10" s="157">
        <v>3</v>
      </c>
      <c r="T10" s="157">
        <v>0</v>
      </c>
      <c r="U10" s="157">
        <v>0</v>
      </c>
      <c r="V10" s="158">
        <f t="shared" si="15"/>
        <v>1</v>
      </c>
      <c r="W10" s="162">
        <f t="shared" si="3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f t="shared" si="16"/>
        <v>1</v>
      </c>
      <c r="AE10" s="162">
        <f t="shared" si="5"/>
        <v>0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f t="shared" si="17"/>
        <v>1</v>
      </c>
      <c r="AN10" s="162">
        <f t="shared" si="7"/>
        <v>0</v>
      </c>
      <c r="AP10" s="157" t="s">
        <v>24</v>
      </c>
      <c r="AQ10" s="157">
        <v>3</v>
      </c>
      <c r="AR10" s="157">
        <v>3</v>
      </c>
      <c r="AS10" s="157">
        <v>0</v>
      </c>
      <c r="AT10" s="157">
        <v>0</v>
      </c>
      <c r="AU10" s="158">
        <f t="shared" si="18"/>
        <v>1</v>
      </c>
      <c r="AV10" s="162">
        <f t="shared" si="9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10"/>
        <v>1</v>
      </c>
      <c r="BH10" s="162">
        <f t="shared" si="11"/>
        <v>0</v>
      </c>
      <c r="BJ10" s="157" t="s">
        <v>24</v>
      </c>
      <c r="BK10" s="157">
        <v>3</v>
      </c>
      <c r="BL10" s="157">
        <v>3</v>
      </c>
      <c r="BM10" s="157">
        <v>0</v>
      </c>
      <c r="BN10" s="157">
        <v>0</v>
      </c>
      <c r="BO10" s="158">
        <f t="shared" si="12"/>
        <v>1</v>
      </c>
      <c r="BP10" s="162">
        <f t="shared" si="13"/>
        <v>0</v>
      </c>
      <c r="CC10" s="194"/>
    </row>
    <row r="11" spans="2:81">
      <c r="B11" s="163" t="s">
        <v>25</v>
      </c>
      <c r="C11" s="157">
        <v>847</v>
      </c>
      <c r="D11" s="157">
        <v>836</v>
      </c>
      <c r="E11" s="159">
        <v>11</v>
      </c>
      <c r="F11" s="157">
        <v>0</v>
      </c>
      <c r="G11" s="158">
        <v>0.98701298701298701</v>
      </c>
      <c r="I11" s="163" t="s">
        <v>25</v>
      </c>
      <c r="J11" s="157">
        <v>847</v>
      </c>
      <c r="K11" s="157">
        <v>836</v>
      </c>
      <c r="L11" s="159">
        <v>11</v>
      </c>
      <c r="M11" s="157">
        <v>0</v>
      </c>
      <c r="N11" s="158">
        <f t="shared" si="0"/>
        <v>0.98701298701298701</v>
      </c>
      <c r="O11" s="162">
        <f t="shared" si="1"/>
        <v>0</v>
      </c>
      <c r="Q11" s="163" t="s">
        <v>25</v>
      </c>
      <c r="R11" s="157">
        <v>847</v>
      </c>
      <c r="S11" s="157">
        <v>836</v>
      </c>
      <c r="T11" s="159">
        <v>11</v>
      </c>
      <c r="U11" s="157">
        <v>0</v>
      </c>
      <c r="V11" s="158">
        <f t="shared" si="15"/>
        <v>0.98701298701298701</v>
      </c>
      <c r="W11" s="162">
        <f t="shared" si="3"/>
        <v>0</v>
      </c>
      <c r="Y11" s="163" t="s">
        <v>25</v>
      </c>
      <c r="Z11" s="157">
        <v>847</v>
      </c>
      <c r="AA11" s="157">
        <v>836</v>
      </c>
      <c r="AB11" s="11">
        <v>11</v>
      </c>
      <c r="AC11" s="157">
        <v>0</v>
      </c>
      <c r="AD11" s="158">
        <f t="shared" si="16"/>
        <v>0.98701298701298701</v>
      </c>
      <c r="AE11" s="162">
        <f t="shared" si="5"/>
        <v>0</v>
      </c>
      <c r="AH11" s="163" t="s">
        <v>25</v>
      </c>
      <c r="AI11" s="157">
        <v>847</v>
      </c>
      <c r="AJ11" s="157">
        <v>836</v>
      </c>
      <c r="AK11" s="11">
        <v>11</v>
      </c>
      <c r="AL11" s="157">
        <v>0</v>
      </c>
      <c r="AM11" s="158">
        <f t="shared" si="17"/>
        <v>0.98701298701298701</v>
      </c>
      <c r="AN11" s="162">
        <f t="shared" si="7"/>
        <v>0</v>
      </c>
      <c r="AP11" s="163" t="s">
        <v>25</v>
      </c>
      <c r="AQ11" s="157">
        <v>847</v>
      </c>
      <c r="AR11" s="157">
        <v>836</v>
      </c>
      <c r="AS11" s="11">
        <v>11</v>
      </c>
      <c r="AT11" s="157">
        <v>0</v>
      </c>
      <c r="AU11" s="158">
        <f t="shared" si="18"/>
        <v>0.98701298701298701</v>
      </c>
      <c r="AV11" s="162">
        <f t="shared" si="9"/>
        <v>0</v>
      </c>
      <c r="AW11" s="182" t="s">
        <v>25</v>
      </c>
      <c r="AX11" s="17">
        <v>853</v>
      </c>
      <c r="AY11" s="17">
        <v>837</v>
      </c>
      <c r="AZ11" s="185">
        <v>16</v>
      </c>
      <c r="BA11" s="17">
        <v>0</v>
      </c>
      <c r="BB11" s="163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10"/>
        <v>0.98701298701298701</v>
      </c>
      <c r="BH11" s="162">
        <f t="shared" si="11"/>
        <v>0</v>
      </c>
      <c r="BJ11" s="163" t="s">
        <v>25</v>
      </c>
      <c r="BK11" s="157">
        <v>847</v>
      </c>
      <c r="BL11" s="157">
        <v>836</v>
      </c>
      <c r="BM11" s="11">
        <v>11</v>
      </c>
      <c r="BN11" s="157">
        <v>0</v>
      </c>
      <c r="BO11" s="158">
        <f t="shared" si="12"/>
        <v>0.98701298701298701</v>
      </c>
      <c r="BP11" s="162">
        <f t="shared" si="13"/>
        <v>0</v>
      </c>
      <c r="BQ11" s="163" t="s">
        <v>25</v>
      </c>
      <c r="BR11" s="157">
        <v>853</v>
      </c>
      <c r="BS11" s="157">
        <v>837</v>
      </c>
      <c r="BT11" s="11">
        <v>16</v>
      </c>
      <c r="BU11" s="157">
        <v>0</v>
      </c>
      <c r="BV11" s="162">
        <f t="shared" si="19"/>
        <v>0.98124267291910905</v>
      </c>
      <c r="BX11" s="163" t="s">
        <v>25</v>
      </c>
      <c r="BY11" s="157">
        <v>863</v>
      </c>
      <c r="BZ11" s="157">
        <v>837</v>
      </c>
      <c r="CA11" s="11">
        <v>16</v>
      </c>
      <c r="CB11" s="157">
        <v>10</v>
      </c>
      <c r="CC11" s="194"/>
    </row>
    <row r="12" spans="2:81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0"/>
        <v>1</v>
      </c>
      <c r="O12" s="162">
        <f t="shared" si="1"/>
        <v>0</v>
      </c>
      <c r="Q12" s="163" t="s">
        <v>27</v>
      </c>
      <c r="R12" s="157">
        <v>46</v>
      </c>
      <c r="S12" s="157">
        <v>46</v>
      </c>
      <c r="T12" s="157">
        <v>0</v>
      </c>
      <c r="U12" s="157">
        <v>0</v>
      </c>
      <c r="V12" s="158">
        <f t="shared" si="15"/>
        <v>1</v>
      </c>
      <c r="W12" s="162">
        <f t="shared" si="3"/>
        <v>0</v>
      </c>
      <c r="Y12" s="163" t="s">
        <v>27</v>
      </c>
      <c r="Z12" s="157">
        <v>46</v>
      </c>
      <c r="AA12" s="157">
        <v>46</v>
      </c>
      <c r="AB12" s="157">
        <v>0</v>
      </c>
      <c r="AC12" s="157">
        <v>0</v>
      </c>
      <c r="AD12" s="158">
        <f t="shared" si="16"/>
        <v>1</v>
      </c>
      <c r="AE12" s="162">
        <f t="shared" si="5"/>
        <v>0</v>
      </c>
      <c r="AH12" s="163" t="s">
        <v>27</v>
      </c>
      <c r="AI12" s="157">
        <v>46</v>
      </c>
      <c r="AJ12" s="157">
        <v>46</v>
      </c>
      <c r="AK12" s="157">
        <v>0</v>
      </c>
      <c r="AL12" s="157">
        <v>0</v>
      </c>
      <c r="AM12" s="158">
        <f t="shared" si="17"/>
        <v>1</v>
      </c>
      <c r="AN12" s="162">
        <f t="shared" si="7"/>
        <v>0</v>
      </c>
      <c r="AP12" s="163" t="s">
        <v>27</v>
      </c>
      <c r="AQ12" s="157">
        <v>46</v>
      </c>
      <c r="AR12" s="157">
        <v>46</v>
      </c>
      <c r="AS12" s="157">
        <v>0</v>
      </c>
      <c r="AT12" s="157">
        <v>0</v>
      </c>
      <c r="AU12" s="158">
        <f t="shared" si="18"/>
        <v>1</v>
      </c>
      <c r="AV12" s="162">
        <f t="shared" si="9"/>
        <v>0</v>
      </c>
      <c r="AW12" s="163" t="s">
        <v>27</v>
      </c>
      <c r="AX12" s="157">
        <v>61</v>
      </c>
      <c r="AY12" s="157">
        <v>57</v>
      </c>
      <c r="AZ12" s="157">
        <v>4</v>
      </c>
      <c r="BA12" s="157">
        <v>0</v>
      </c>
      <c r="BB12" s="163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10"/>
        <v>1</v>
      </c>
      <c r="BH12" s="162">
        <f t="shared" si="11"/>
        <v>0</v>
      </c>
      <c r="BJ12" s="163" t="s">
        <v>27</v>
      </c>
      <c r="BK12" s="157">
        <v>46</v>
      </c>
      <c r="BL12" s="157">
        <v>46</v>
      </c>
      <c r="BM12" s="157">
        <v>0</v>
      </c>
      <c r="BN12" s="157">
        <v>0</v>
      </c>
      <c r="BO12" s="158">
        <f t="shared" si="12"/>
        <v>1</v>
      </c>
      <c r="BP12" s="162">
        <f t="shared" si="13"/>
        <v>0</v>
      </c>
      <c r="BQ12" s="163" t="s">
        <v>27</v>
      </c>
      <c r="BR12" s="157">
        <v>61</v>
      </c>
      <c r="BS12" s="157">
        <v>57</v>
      </c>
      <c r="BT12" s="157">
        <v>4</v>
      </c>
      <c r="BU12" s="157">
        <v>0</v>
      </c>
      <c r="BV12" s="162">
        <f t="shared" si="19"/>
        <v>0.93442622950819676</v>
      </c>
      <c r="BX12" s="163" t="s">
        <v>27</v>
      </c>
      <c r="BY12" s="157">
        <v>61</v>
      </c>
      <c r="BZ12" s="157">
        <v>57</v>
      </c>
      <c r="CA12" s="157">
        <v>4</v>
      </c>
      <c r="CB12" s="157">
        <v>0</v>
      </c>
      <c r="CC12" s="194"/>
    </row>
    <row r="13" spans="2:81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14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0"/>
        <v>1</v>
      </c>
      <c r="O13" s="162">
        <f t="shared" si="1"/>
        <v>0</v>
      </c>
      <c r="Q13" s="157" t="s">
        <v>28</v>
      </c>
      <c r="R13" s="157">
        <v>10</v>
      </c>
      <c r="S13" s="157">
        <v>10</v>
      </c>
      <c r="T13" s="157">
        <v>0</v>
      </c>
      <c r="U13" s="157">
        <v>0</v>
      </c>
      <c r="V13" s="158">
        <f t="shared" si="15"/>
        <v>1</v>
      </c>
      <c r="W13" s="162">
        <f t="shared" si="3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f t="shared" si="16"/>
        <v>1</v>
      </c>
      <c r="AE13" s="162">
        <f t="shared" si="5"/>
        <v>0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f t="shared" si="17"/>
        <v>1</v>
      </c>
      <c r="AN13" s="162">
        <f t="shared" si="7"/>
        <v>0</v>
      </c>
      <c r="AP13" s="157" t="s">
        <v>28</v>
      </c>
      <c r="AQ13" s="157">
        <v>10</v>
      </c>
      <c r="AR13" s="157">
        <v>10</v>
      </c>
      <c r="AS13" s="157">
        <v>0</v>
      </c>
      <c r="AT13" s="157">
        <v>0</v>
      </c>
      <c r="AU13" s="158">
        <f t="shared" si="18"/>
        <v>1</v>
      </c>
      <c r="AV13" s="162">
        <f t="shared" si="9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10"/>
        <v>1</v>
      </c>
      <c r="BH13" s="162">
        <f t="shared" si="11"/>
        <v>0</v>
      </c>
      <c r="BJ13" s="157" t="s">
        <v>28</v>
      </c>
      <c r="BK13" s="157">
        <v>10</v>
      </c>
      <c r="BL13" s="157">
        <v>10</v>
      </c>
      <c r="BM13" s="157">
        <v>0</v>
      </c>
      <c r="BN13" s="157">
        <v>0</v>
      </c>
      <c r="BO13" s="158">
        <f t="shared" si="12"/>
        <v>1</v>
      </c>
      <c r="BP13" s="162">
        <f t="shared" si="13"/>
        <v>0</v>
      </c>
      <c r="CC13" s="194"/>
    </row>
    <row r="14" spans="2:81">
      <c r="B14" s="163" t="s">
        <v>29</v>
      </c>
      <c r="C14" s="157">
        <v>163</v>
      </c>
      <c r="D14" s="157">
        <v>128</v>
      </c>
      <c r="E14" s="157">
        <v>0</v>
      </c>
      <c r="F14" s="159">
        <v>35</v>
      </c>
      <c r="G14" s="158">
        <f>D14/C14</f>
        <v>0.78527607361963192</v>
      </c>
      <c r="I14" s="163" t="s">
        <v>29</v>
      </c>
      <c r="J14" s="157">
        <v>163</v>
      </c>
      <c r="K14" s="157">
        <v>128</v>
      </c>
      <c r="L14" s="157">
        <v>0</v>
      </c>
      <c r="M14" s="159">
        <v>35</v>
      </c>
      <c r="N14" s="158">
        <f t="shared" si="0"/>
        <v>0.78527607361963192</v>
      </c>
      <c r="O14" s="162">
        <f t="shared" si="1"/>
        <v>0</v>
      </c>
      <c r="Q14" s="161" t="s">
        <v>29</v>
      </c>
      <c r="R14" s="157">
        <v>163</v>
      </c>
      <c r="S14" s="157">
        <v>163</v>
      </c>
      <c r="T14" s="157">
        <v>0</v>
      </c>
      <c r="U14" s="157">
        <v>0</v>
      </c>
      <c r="V14" s="158">
        <f t="shared" si="15"/>
        <v>1</v>
      </c>
      <c r="W14" s="162">
        <f t="shared" si="3"/>
        <v>0.21472392638036808</v>
      </c>
      <c r="Y14" s="161" t="s">
        <v>29</v>
      </c>
      <c r="Z14" s="157">
        <v>163</v>
      </c>
      <c r="AA14" s="157">
        <v>163</v>
      </c>
      <c r="AB14" s="157">
        <v>0</v>
      </c>
      <c r="AC14" s="157">
        <v>0</v>
      </c>
      <c r="AD14" s="158">
        <f t="shared" si="16"/>
        <v>1</v>
      </c>
      <c r="AE14" s="162">
        <f t="shared" si="5"/>
        <v>0</v>
      </c>
      <c r="AH14" s="161" t="s">
        <v>29</v>
      </c>
      <c r="AI14" s="157">
        <v>163</v>
      </c>
      <c r="AJ14" s="157">
        <v>163</v>
      </c>
      <c r="AK14" s="157">
        <v>0</v>
      </c>
      <c r="AL14" s="157">
        <v>0</v>
      </c>
      <c r="AM14" s="158">
        <f t="shared" si="17"/>
        <v>1</v>
      </c>
      <c r="AN14" s="162">
        <f t="shared" si="7"/>
        <v>0</v>
      </c>
      <c r="AP14" s="161" t="s">
        <v>29</v>
      </c>
      <c r="AQ14" s="157">
        <v>163</v>
      </c>
      <c r="AR14" s="157">
        <v>163</v>
      </c>
      <c r="AS14" s="157">
        <v>0</v>
      </c>
      <c r="AT14" s="157">
        <v>0</v>
      </c>
      <c r="AU14" s="158">
        <f t="shared" si="18"/>
        <v>1</v>
      </c>
      <c r="AV14" s="162">
        <f t="shared" si="9"/>
        <v>0</v>
      </c>
      <c r="AW14" s="17" t="s">
        <v>29</v>
      </c>
      <c r="AX14" s="17">
        <v>267</v>
      </c>
      <c r="AY14" s="17">
        <v>233</v>
      </c>
      <c r="AZ14" s="17">
        <v>34</v>
      </c>
      <c r="BA14" s="17"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10"/>
        <v>1</v>
      </c>
      <c r="BH14" s="162">
        <f t="shared" si="11"/>
        <v>0</v>
      </c>
      <c r="BJ14" s="161" t="s">
        <v>29</v>
      </c>
      <c r="BK14" s="157">
        <v>163</v>
      </c>
      <c r="BL14" s="157">
        <v>163</v>
      </c>
      <c r="BM14" s="157">
        <v>0</v>
      </c>
      <c r="BN14" s="157">
        <v>0</v>
      </c>
      <c r="BO14" s="158">
        <f t="shared" si="12"/>
        <v>1</v>
      </c>
      <c r="BP14" s="162">
        <f t="shared" si="13"/>
        <v>0</v>
      </c>
      <c r="BQ14" s="17" t="s">
        <v>29</v>
      </c>
      <c r="BR14" s="17">
        <v>267</v>
      </c>
      <c r="BS14" s="17">
        <v>233</v>
      </c>
      <c r="BT14" s="17">
        <v>34</v>
      </c>
      <c r="BU14" s="17">
        <v>0</v>
      </c>
      <c r="BV14" s="162">
        <f t="shared" si="19"/>
        <v>0.87265917602996257</v>
      </c>
      <c r="BX14" s="17" t="s">
        <v>29</v>
      </c>
      <c r="BY14" s="17">
        <v>267</v>
      </c>
      <c r="BZ14" s="17">
        <v>233</v>
      </c>
      <c r="CA14" s="17">
        <v>34</v>
      </c>
      <c r="CB14" s="17">
        <v>0</v>
      </c>
      <c r="CC14" s="194"/>
    </row>
    <row r="15" spans="2:81">
      <c r="B15" s="157" t="s">
        <v>30</v>
      </c>
      <c r="C15" s="157">
        <v>36</v>
      </c>
      <c r="D15" s="157">
        <v>30</v>
      </c>
      <c r="E15" s="157">
        <v>6</v>
      </c>
      <c r="F15" s="157">
        <v>0</v>
      </c>
      <c r="G15" s="158">
        <f t="shared" si="14"/>
        <v>0.83333333333333337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0"/>
        <v>0.83333333333333337</v>
      </c>
      <c r="O15" s="162">
        <f t="shared" si="1"/>
        <v>0</v>
      </c>
      <c r="Q15" s="157" t="s">
        <v>30</v>
      </c>
      <c r="R15" s="157">
        <v>36</v>
      </c>
      <c r="S15" s="157">
        <v>30</v>
      </c>
      <c r="T15" s="157">
        <v>6</v>
      </c>
      <c r="U15" s="157">
        <v>0</v>
      </c>
      <c r="V15" s="158">
        <f t="shared" si="15"/>
        <v>0.83333333333333337</v>
      </c>
      <c r="W15" s="162">
        <f t="shared" si="3"/>
        <v>0</v>
      </c>
      <c r="Y15" s="157" t="s">
        <v>30</v>
      </c>
      <c r="Z15" s="157">
        <v>36</v>
      </c>
      <c r="AA15" s="157">
        <v>30</v>
      </c>
      <c r="AB15" s="157">
        <v>6</v>
      </c>
      <c r="AC15" s="157">
        <v>0</v>
      </c>
      <c r="AD15" s="158">
        <f t="shared" si="16"/>
        <v>0.83333333333333337</v>
      </c>
      <c r="AE15" s="162">
        <f t="shared" si="5"/>
        <v>0</v>
      </c>
      <c r="AH15" s="157" t="s">
        <v>30</v>
      </c>
      <c r="AI15" s="157">
        <v>36</v>
      </c>
      <c r="AJ15" s="157">
        <v>30</v>
      </c>
      <c r="AK15" s="157">
        <v>6</v>
      </c>
      <c r="AL15" s="157">
        <v>0</v>
      </c>
      <c r="AM15" s="158">
        <f t="shared" si="17"/>
        <v>0.83333333333333337</v>
      </c>
      <c r="AN15" s="162">
        <f t="shared" si="7"/>
        <v>0</v>
      </c>
      <c r="AP15" s="157" t="s">
        <v>30</v>
      </c>
      <c r="AQ15" s="157">
        <v>36</v>
      </c>
      <c r="AR15" s="157">
        <v>30</v>
      </c>
      <c r="AS15" s="157">
        <v>6</v>
      </c>
      <c r="AT15" s="157">
        <v>0</v>
      </c>
      <c r="AU15" s="158">
        <f t="shared" si="18"/>
        <v>0.83333333333333337</v>
      </c>
      <c r="AV15" s="162">
        <f t="shared" si="9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10"/>
        <v>0.83333333333333337</v>
      </c>
      <c r="BH15" s="162">
        <f t="shared" si="11"/>
        <v>0</v>
      </c>
      <c r="BJ15" s="157" t="s">
        <v>30</v>
      </c>
      <c r="BK15" s="157">
        <v>36</v>
      </c>
      <c r="BL15" s="157">
        <v>30</v>
      </c>
      <c r="BM15" s="157">
        <v>6</v>
      </c>
      <c r="BN15" s="157">
        <v>0</v>
      </c>
      <c r="BO15" s="158">
        <f t="shared" si="12"/>
        <v>0.83333333333333337</v>
      </c>
      <c r="BP15" s="162">
        <f t="shared" si="13"/>
        <v>0</v>
      </c>
      <c r="CC15" s="194"/>
    </row>
    <row r="16" spans="2:81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14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0"/>
        <v>1</v>
      </c>
      <c r="O16" s="162">
        <f t="shared" si="1"/>
        <v>0</v>
      </c>
      <c r="Q16" s="157" t="s">
        <v>31</v>
      </c>
      <c r="R16" s="157">
        <v>6</v>
      </c>
      <c r="S16" s="157">
        <v>6</v>
      </c>
      <c r="T16" s="157">
        <v>0</v>
      </c>
      <c r="U16" s="157">
        <v>0</v>
      </c>
      <c r="V16" s="158">
        <f t="shared" si="15"/>
        <v>1</v>
      </c>
      <c r="W16" s="162">
        <f t="shared" si="3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f t="shared" si="16"/>
        <v>1</v>
      </c>
      <c r="AE16" s="162">
        <f t="shared" si="5"/>
        <v>0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f t="shared" si="17"/>
        <v>1</v>
      </c>
      <c r="AN16" s="162">
        <f t="shared" si="7"/>
        <v>0</v>
      </c>
      <c r="AP16" s="157" t="s">
        <v>31</v>
      </c>
      <c r="AQ16" s="157">
        <v>6</v>
      </c>
      <c r="AR16" s="157">
        <v>6</v>
      </c>
      <c r="AS16" s="157">
        <v>0</v>
      </c>
      <c r="AT16" s="157">
        <v>0</v>
      </c>
      <c r="AU16" s="158">
        <f t="shared" si="18"/>
        <v>1</v>
      </c>
      <c r="AV16" s="162">
        <f t="shared" si="9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10"/>
        <v>1</v>
      </c>
      <c r="BH16" s="162">
        <f t="shared" si="11"/>
        <v>0</v>
      </c>
      <c r="BJ16" s="157" t="s">
        <v>31</v>
      </c>
      <c r="BK16" s="157">
        <v>6</v>
      </c>
      <c r="BL16" s="157">
        <v>6</v>
      </c>
      <c r="BM16" s="157">
        <v>0</v>
      </c>
      <c r="BN16" s="157">
        <v>0</v>
      </c>
      <c r="BO16" s="158">
        <f t="shared" si="12"/>
        <v>1</v>
      </c>
      <c r="BP16" s="162">
        <f t="shared" si="13"/>
        <v>0</v>
      </c>
      <c r="CC16" s="194"/>
    </row>
    <row r="17" spans="2:80">
      <c r="B17" s="16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v>0.98</v>
      </c>
      <c r="I17" s="16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v>0.98</v>
      </c>
      <c r="O17" s="162">
        <f t="shared" si="1"/>
        <v>0</v>
      </c>
      <c r="Q17" s="163" t="s">
        <v>32</v>
      </c>
      <c r="R17" s="157">
        <v>628</v>
      </c>
      <c r="S17" s="157">
        <v>618</v>
      </c>
      <c r="T17" s="157">
        <v>10</v>
      </c>
      <c r="U17" s="157">
        <v>0</v>
      </c>
      <c r="V17" s="158">
        <v>0.98</v>
      </c>
      <c r="W17" s="162">
        <f t="shared" si="3"/>
        <v>0</v>
      </c>
      <c r="Y17" s="163" t="s">
        <v>32</v>
      </c>
      <c r="Z17" s="157">
        <v>628</v>
      </c>
      <c r="AA17" s="157">
        <v>618</v>
      </c>
      <c r="AB17" s="157">
        <v>10</v>
      </c>
      <c r="AC17" s="157">
        <v>0</v>
      </c>
      <c r="AD17" s="158">
        <v>0.98</v>
      </c>
      <c r="AE17" s="162">
        <f t="shared" si="5"/>
        <v>0</v>
      </c>
      <c r="AH17" s="163" t="s">
        <v>32</v>
      </c>
      <c r="AI17" s="157">
        <v>628</v>
      </c>
      <c r="AJ17" s="157">
        <v>618</v>
      </c>
      <c r="AK17" s="157">
        <v>10</v>
      </c>
      <c r="AL17" s="157">
        <v>0</v>
      </c>
      <c r="AM17" s="158">
        <v>0.98</v>
      </c>
      <c r="AN17" s="162">
        <f t="shared" si="7"/>
        <v>0</v>
      </c>
      <c r="AP17" s="163" t="s">
        <v>32</v>
      </c>
      <c r="AQ17" s="157">
        <v>628</v>
      </c>
      <c r="AR17" s="157">
        <v>618</v>
      </c>
      <c r="AS17" s="157">
        <v>10</v>
      </c>
      <c r="AT17" s="157">
        <v>0</v>
      </c>
      <c r="AU17" s="158">
        <v>0.98</v>
      </c>
      <c r="AV17" s="162">
        <f t="shared" si="9"/>
        <v>0</v>
      </c>
      <c r="AW17" s="182" t="s">
        <v>32</v>
      </c>
      <c r="AX17" s="17">
        <v>634</v>
      </c>
      <c r="AY17" s="17">
        <v>623</v>
      </c>
      <c r="AZ17" s="17">
        <v>10</v>
      </c>
      <c r="BA17" s="17">
        <v>1</v>
      </c>
      <c r="BB17" s="163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10"/>
        <v>0.98407643312101911</v>
      </c>
      <c r="BH17" s="162">
        <f t="shared" si="11"/>
        <v>4.0764331210191296E-3</v>
      </c>
      <c r="BJ17" s="163" t="s">
        <v>32</v>
      </c>
      <c r="BK17" s="157">
        <v>628</v>
      </c>
      <c r="BL17" s="157">
        <v>618</v>
      </c>
      <c r="BM17" s="157">
        <v>10</v>
      </c>
      <c r="BN17" s="157">
        <v>0</v>
      </c>
      <c r="BO17" s="158">
        <f t="shared" si="12"/>
        <v>0.98407643312101911</v>
      </c>
      <c r="BP17" s="162">
        <f t="shared" si="13"/>
        <v>0</v>
      </c>
      <c r="BQ17" s="182" t="s">
        <v>32</v>
      </c>
      <c r="BR17" s="17">
        <v>634</v>
      </c>
      <c r="BS17" s="17">
        <v>623</v>
      </c>
      <c r="BT17" s="17">
        <v>11</v>
      </c>
      <c r="BU17" s="17">
        <v>0</v>
      </c>
      <c r="BV17" s="162">
        <f t="shared" si="19"/>
        <v>0.98264984227129337</v>
      </c>
      <c r="BX17" s="182" t="s">
        <v>32</v>
      </c>
      <c r="BY17" s="17">
        <v>636</v>
      </c>
      <c r="BZ17" s="17">
        <v>624</v>
      </c>
      <c r="CA17" s="17">
        <v>12</v>
      </c>
      <c r="CB17" s="17">
        <v>0</v>
      </c>
    </row>
    <row r="18" spans="2:80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14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0"/>
        <v>1</v>
      </c>
      <c r="O18" s="162">
        <f t="shared" si="1"/>
        <v>0</v>
      </c>
      <c r="Q18" s="157" t="s">
        <v>33</v>
      </c>
      <c r="R18" s="157">
        <v>109</v>
      </c>
      <c r="S18" s="157">
        <v>109</v>
      </c>
      <c r="T18" s="157">
        <v>0</v>
      </c>
      <c r="U18" s="157">
        <v>0</v>
      </c>
      <c r="V18" s="158">
        <f t="shared" si="15"/>
        <v>1</v>
      </c>
      <c r="W18" s="162">
        <f t="shared" si="3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f t="shared" si="16"/>
        <v>1</v>
      </c>
      <c r="AE18" s="162">
        <f t="shared" si="5"/>
        <v>0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f t="shared" si="17"/>
        <v>1</v>
      </c>
      <c r="AN18" s="162">
        <f t="shared" si="7"/>
        <v>0</v>
      </c>
      <c r="AP18" s="157" t="s">
        <v>33</v>
      </c>
      <c r="AQ18" s="157">
        <v>109</v>
      </c>
      <c r="AR18" s="157">
        <v>109</v>
      </c>
      <c r="AS18" s="157">
        <v>0</v>
      </c>
      <c r="AT18" s="157">
        <v>0</v>
      </c>
      <c r="AU18" s="158">
        <f t="shared" si="18"/>
        <v>1</v>
      </c>
      <c r="AV18" s="162">
        <f t="shared" si="9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10"/>
        <v>1</v>
      </c>
      <c r="BH18" s="162">
        <f t="shared" si="11"/>
        <v>0</v>
      </c>
      <c r="BJ18" s="157" t="s">
        <v>33</v>
      </c>
      <c r="BK18" s="157">
        <v>109</v>
      </c>
      <c r="BL18" s="157">
        <v>109</v>
      </c>
      <c r="BM18" s="157">
        <v>0</v>
      </c>
      <c r="BN18" s="157">
        <v>0</v>
      </c>
      <c r="BO18" s="158">
        <f t="shared" si="12"/>
        <v>1</v>
      </c>
      <c r="BP18" s="162">
        <f t="shared" si="13"/>
        <v>0</v>
      </c>
    </row>
    <row r="19" spans="2:80">
      <c r="B19" s="157" t="s">
        <v>34</v>
      </c>
      <c r="C19" s="157">
        <v>203</v>
      </c>
      <c r="D19" s="159">
        <v>8</v>
      </c>
      <c r="E19" s="159">
        <v>191</v>
      </c>
      <c r="F19" s="159">
        <v>4</v>
      </c>
      <c r="G19" s="158">
        <f t="shared" si="14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0"/>
        <v>3.9408866995073892E-2</v>
      </c>
      <c r="O19" s="162">
        <f t="shared" si="1"/>
        <v>0</v>
      </c>
      <c r="Q19" s="157" t="s">
        <v>34</v>
      </c>
      <c r="R19" s="157">
        <v>203</v>
      </c>
      <c r="S19" s="157">
        <v>8</v>
      </c>
      <c r="T19" s="157">
        <v>191</v>
      </c>
      <c r="U19" s="157">
        <v>4</v>
      </c>
      <c r="V19" s="158">
        <f t="shared" si="15"/>
        <v>3.9408866995073892E-2</v>
      </c>
      <c r="W19" s="162">
        <f t="shared" si="3"/>
        <v>0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f t="shared" si="16"/>
        <v>3.9408866995073892E-2</v>
      </c>
      <c r="AE19" s="162">
        <f t="shared" si="5"/>
        <v>0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f t="shared" si="17"/>
        <v>3.9408866995073892E-2</v>
      </c>
      <c r="AN19" s="162">
        <f t="shared" si="7"/>
        <v>0</v>
      </c>
      <c r="AP19" s="157" t="s">
        <v>34</v>
      </c>
      <c r="AQ19" s="157">
        <v>203</v>
      </c>
      <c r="AR19" s="157">
        <v>8</v>
      </c>
      <c r="AS19" s="157">
        <v>191</v>
      </c>
      <c r="AT19" s="157">
        <v>4</v>
      </c>
      <c r="AU19" s="158">
        <f t="shared" si="18"/>
        <v>3.9408866995073892E-2</v>
      </c>
      <c r="AV19" s="162">
        <f t="shared" si="9"/>
        <v>0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10"/>
        <v>3.9408866995073892E-2</v>
      </c>
      <c r="BH19" s="162">
        <f t="shared" si="11"/>
        <v>0</v>
      </c>
      <c r="BJ19" s="157" t="s">
        <v>34</v>
      </c>
      <c r="BK19" s="157">
        <v>203</v>
      </c>
      <c r="BL19" s="157">
        <v>8</v>
      </c>
      <c r="BM19" s="157">
        <v>191</v>
      </c>
      <c r="BN19" s="157">
        <v>4</v>
      </c>
      <c r="BO19" s="158">
        <f t="shared" si="12"/>
        <v>3.9408866995073892E-2</v>
      </c>
      <c r="BP19" s="162">
        <f t="shared" si="13"/>
        <v>0</v>
      </c>
    </row>
    <row r="20" spans="2:80" s="170" customFormat="1">
      <c r="B20" s="159" t="s">
        <v>35</v>
      </c>
      <c r="C20" s="159">
        <v>48</v>
      </c>
      <c r="D20" s="159">
        <v>21</v>
      </c>
      <c r="E20" s="159">
        <v>21</v>
      </c>
      <c r="F20" s="159">
        <v>6</v>
      </c>
      <c r="G20" s="28">
        <f t="shared" si="14"/>
        <v>0.4375</v>
      </c>
      <c r="I20" s="159" t="s">
        <v>35</v>
      </c>
      <c r="J20" s="159">
        <v>48</v>
      </c>
      <c r="K20" s="159">
        <v>21</v>
      </c>
      <c r="L20" s="159">
        <v>21</v>
      </c>
      <c r="M20" s="159">
        <v>6</v>
      </c>
      <c r="N20" s="28">
        <f t="shared" si="0"/>
        <v>0.4375</v>
      </c>
      <c r="O20" s="178">
        <f t="shared" si="1"/>
        <v>0</v>
      </c>
      <c r="Q20" s="159" t="s">
        <v>35</v>
      </c>
      <c r="R20" s="159">
        <v>48</v>
      </c>
      <c r="S20" s="159">
        <v>21</v>
      </c>
      <c r="T20" s="159">
        <v>21</v>
      </c>
      <c r="U20" s="159">
        <v>6</v>
      </c>
      <c r="V20" s="28">
        <f t="shared" si="15"/>
        <v>0.4375</v>
      </c>
      <c r="W20" s="178">
        <f t="shared" si="3"/>
        <v>0</v>
      </c>
      <c r="Y20" s="159" t="s">
        <v>35</v>
      </c>
      <c r="Z20" s="159">
        <v>48</v>
      </c>
      <c r="AA20" s="159">
        <v>21</v>
      </c>
      <c r="AB20" s="159">
        <v>21</v>
      </c>
      <c r="AC20" s="159">
        <v>6</v>
      </c>
      <c r="AD20" s="28">
        <f t="shared" si="16"/>
        <v>0.4375</v>
      </c>
      <c r="AE20" s="178">
        <f t="shared" si="5"/>
        <v>0</v>
      </c>
      <c r="AH20" s="159" t="s">
        <v>35</v>
      </c>
      <c r="AI20" s="159">
        <v>48</v>
      </c>
      <c r="AJ20" s="159">
        <v>21</v>
      </c>
      <c r="AK20" s="159">
        <v>21</v>
      </c>
      <c r="AL20" s="159">
        <v>6</v>
      </c>
      <c r="AM20" s="28">
        <f t="shared" si="17"/>
        <v>0.4375</v>
      </c>
      <c r="AN20" s="178">
        <f t="shared" si="7"/>
        <v>0</v>
      </c>
      <c r="AP20" s="159" t="s">
        <v>35</v>
      </c>
      <c r="AQ20" s="159">
        <v>48</v>
      </c>
      <c r="AR20" s="159">
        <v>21</v>
      </c>
      <c r="AS20" s="159">
        <v>22</v>
      </c>
      <c r="AT20" s="159">
        <v>5</v>
      </c>
      <c r="AU20" s="28">
        <f t="shared" si="18"/>
        <v>0.4375</v>
      </c>
      <c r="AV20" s="178">
        <f t="shared" si="9"/>
        <v>0</v>
      </c>
      <c r="AW20" s="17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9">
        <v>5</v>
      </c>
      <c r="BG20" s="158">
        <f t="shared" si="10"/>
        <v>0.4375</v>
      </c>
      <c r="BH20" s="162">
        <f t="shared" si="11"/>
        <v>0</v>
      </c>
      <c r="BI20" s="170" t="s">
        <v>119</v>
      </c>
      <c r="BJ20" s="27" t="s">
        <v>35</v>
      </c>
      <c r="BK20" s="157">
        <v>48</v>
      </c>
      <c r="BL20" s="157">
        <v>21</v>
      </c>
      <c r="BM20" s="157">
        <v>22</v>
      </c>
      <c r="BN20" s="159">
        <v>5</v>
      </c>
      <c r="BO20" s="158">
        <f t="shared" si="12"/>
        <v>0.4375</v>
      </c>
      <c r="BP20" s="162">
        <f t="shared" si="13"/>
        <v>0</v>
      </c>
      <c r="BQ20" s="170" t="s">
        <v>119</v>
      </c>
      <c r="BV20" s="162"/>
    </row>
    <row r="21" spans="2:80">
      <c r="B21" s="161" t="s">
        <v>36</v>
      </c>
      <c r="C21" s="157">
        <v>25</v>
      </c>
      <c r="D21" s="157">
        <v>23</v>
      </c>
      <c r="E21" s="157">
        <v>2</v>
      </c>
      <c r="F21" s="157">
        <v>0</v>
      </c>
      <c r="G21" s="158">
        <f t="shared" si="14"/>
        <v>0.92</v>
      </c>
      <c r="I21" s="161" t="s">
        <v>36</v>
      </c>
      <c r="J21" s="157">
        <v>25</v>
      </c>
      <c r="K21" s="157">
        <v>23</v>
      </c>
      <c r="L21" s="157">
        <v>2</v>
      </c>
      <c r="M21" s="157">
        <v>0</v>
      </c>
      <c r="N21" s="158">
        <f t="shared" si="0"/>
        <v>0.92</v>
      </c>
      <c r="O21" s="162">
        <f t="shared" si="1"/>
        <v>0</v>
      </c>
      <c r="Q21" s="161" t="s">
        <v>36</v>
      </c>
      <c r="R21" s="157">
        <v>25</v>
      </c>
      <c r="S21" s="157">
        <v>23</v>
      </c>
      <c r="T21" s="157">
        <v>2</v>
      </c>
      <c r="U21" s="157">
        <v>0</v>
      </c>
      <c r="V21" s="158">
        <f t="shared" si="15"/>
        <v>0.92</v>
      </c>
      <c r="W21" s="162">
        <f t="shared" si="3"/>
        <v>0</v>
      </c>
      <c r="Y21" s="161" t="s">
        <v>36</v>
      </c>
      <c r="Z21" s="157">
        <v>25</v>
      </c>
      <c r="AA21" s="157">
        <v>22</v>
      </c>
      <c r="AB21" s="157">
        <v>3</v>
      </c>
      <c r="AC21" s="157">
        <v>0</v>
      </c>
      <c r="AD21" s="158">
        <f>AA21/Z21</f>
        <v>0.88</v>
      </c>
      <c r="AE21" s="162">
        <f t="shared" si="5"/>
        <v>-4.0000000000000036E-2</v>
      </c>
      <c r="AH21" s="161" t="s">
        <v>36</v>
      </c>
      <c r="AI21" s="157">
        <v>25</v>
      </c>
      <c r="AJ21" s="157">
        <v>22</v>
      </c>
      <c r="AK21" s="157">
        <v>3</v>
      </c>
      <c r="AL21" s="157">
        <v>0</v>
      </c>
      <c r="AM21" s="158">
        <f>AJ21/AI21</f>
        <v>0.88</v>
      </c>
      <c r="AN21" s="162">
        <f t="shared" si="7"/>
        <v>0</v>
      </c>
      <c r="AP21" s="161" t="s">
        <v>36</v>
      </c>
      <c r="AQ21" s="157">
        <v>25</v>
      </c>
      <c r="AR21" s="157">
        <v>22</v>
      </c>
      <c r="AS21" s="157">
        <v>3</v>
      </c>
      <c r="AT21" s="157">
        <v>0</v>
      </c>
      <c r="AU21" s="158">
        <f>AR21/AQ21</f>
        <v>0.88</v>
      </c>
      <c r="AV21" s="162">
        <f t="shared" si="9"/>
        <v>0</v>
      </c>
      <c r="AW21" s="17" t="s">
        <v>36</v>
      </c>
      <c r="AX21" s="17">
        <v>65</v>
      </c>
      <c r="AY21" s="17">
        <v>20</v>
      </c>
      <c r="AZ21" s="17">
        <v>34</v>
      </c>
      <c r="BA21" s="17">
        <v>11</v>
      </c>
      <c r="BB21" s="161" t="s">
        <v>36</v>
      </c>
      <c r="BC21" s="157">
        <v>25</v>
      </c>
      <c r="BD21" s="157">
        <v>22</v>
      </c>
      <c r="BE21" s="157">
        <v>3</v>
      </c>
      <c r="BF21" s="157">
        <v>0</v>
      </c>
      <c r="BG21" s="158">
        <f t="shared" si="10"/>
        <v>0.88</v>
      </c>
      <c r="BH21" s="162">
        <f t="shared" si="11"/>
        <v>0</v>
      </c>
      <c r="BJ21" s="161" t="s">
        <v>36</v>
      </c>
      <c r="BK21" s="157">
        <v>25</v>
      </c>
      <c r="BL21" s="157">
        <v>22</v>
      </c>
      <c r="BM21" s="157">
        <v>3</v>
      </c>
      <c r="BN21" s="157">
        <v>0</v>
      </c>
      <c r="BO21" s="158">
        <f t="shared" si="12"/>
        <v>0.88</v>
      </c>
      <c r="BP21" s="162">
        <f t="shared" si="13"/>
        <v>0</v>
      </c>
      <c r="BQ21" s="17" t="s">
        <v>36</v>
      </c>
      <c r="BR21" s="17">
        <v>65</v>
      </c>
      <c r="BS21" s="17">
        <v>20</v>
      </c>
      <c r="BT21" s="17">
        <v>34</v>
      </c>
      <c r="BU21" s="17">
        <v>11</v>
      </c>
      <c r="BV21" s="162">
        <f t="shared" si="19"/>
        <v>0.30769230769230771</v>
      </c>
      <c r="BX21" s="17" t="s">
        <v>36</v>
      </c>
      <c r="BY21" s="17">
        <v>65</v>
      </c>
      <c r="BZ21" s="17">
        <v>28</v>
      </c>
      <c r="CA21" s="17">
        <v>37</v>
      </c>
      <c r="CB21" s="17">
        <v>0</v>
      </c>
    </row>
    <row r="22" spans="2:80">
      <c r="B22" s="163" t="s">
        <v>37</v>
      </c>
      <c r="C22" s="27">
        <v>11</v>
      </c>
      <c r="D22" s="27">
        <v>11</v>
      </c>
      <c r="E22" s="27">
        <v>0</v>
      </c>
      <c r="F22" s="85">
        <v>0</v>
      </c>
      <c r="G22" s="158">
        <v>1</v>
      </c>
      <c r="I22" s="163" t="s">
        <v>37</v>
      </c>
      <c r="J22" s="27">
        <v>11</v>
      </c>
      <c r="K22" s="27">
        <v>11</v>
      </c>
      <c r="L22" s="27">
        <v>0</v>
      </c>
      <c r="M22" s="85">
        <v>0</v>
      </c>
      <c r="N22" s="158">
        <f t="shared" si="0"/>
        <v>1</v>
      </c>
      <c r="O22" s="162">
        <f t="shared" si="1"/>
        <v>0</v>
      </c>
      <c r="Q22" s="163" t="s">
        <v>37</v>
      </c>
      <c r="R22" s="27">
        <v>11</v>
      </c>
      <c r="S22" s="27">
        <v>11</v>
      </c>
      <c r="T22" s="27">
        <v>0</v>
      </c>
      <c r="U22" s="85">
        <v>0</v>
      </c>
      <c r="V22" s="158">
        <f t="shared" si="15"/>
        <v>1</v>
      </c>
      <c r="W22" s="162">
        <f t="shared" si="3"/>
        <v>0</v>
      </c>
      <c r="Y22" s="163" t="s">
        <v>37</v>
      </c>
      <c r="Z22" s="27">
        <v>11</v>
      </c>
      <c r="AA22" s="27">
        <v>11</v>
      </c>
      <c r="AB22" s="27">
        <v>0</v>
      </c>
      <c r="AC22" s="85">
        <v>0</v>
      </c>
      <c r="AD22" s="158">
        <f t="shared" ref="AD22" si="20">AA22/Z22</f>
        <v>1</v>
      </c>
      <c r="AE22" s="162">
        <f t="shared" si="5"/>
        <v>0</v>
      </c>
      <c r="AH22" s="163" t="s">
        <v>37</v>
      </c>
      <c r="AI22" s="27">
        <v>11</v>
      </c>
      <c r="AJ22" s="27">
        <v>11</v>
      </c>
      <c r="AK22" s="27">
        <v>0</v>
      </c>
      <c r="AL22" s="85">
        <v>0</v>
      </c>
      <c r="AM22" s="158">
        <f t="shared" ref="AM22" si="21">AJ22/AI22</f>
        <v>1</v>
      </c>
      <c r="AN22" s="162">
        <f t="shared" si="7"/>
        <v>0</v>
      </c>
      <c r="AP22" s="163" t="s">
        <v>37</v>
      </c>
      <c r="AQ22" s="27">
        <v>11</v>
      </c>
      <c r="AR22" s="27">
        <v>11</v>
      </c>
      <c r="AS22" s="27">
        <v>0</v>
      </c>
      <c r="AT22" s="85">
        <v>0</v>
      </c>
      <c r="AU22" s="158">
        <f t="shared" ref="AU22" si="22">AR22/AQ22</f>
        <v>1</v>
      </c>
      <c r="AV22" s="162">
        <f t="shared" si="9"/>
        <v>0</v>
      </c>
      <c r="AW22" s="182" t="s">
        <v>37</v>
      </c>
      <c r="AX22" s="17">
        <v>81</v>
      </c>
      <c r="AY22" s="17">
        <v>65</v>
      </c>
      <c r="AZ22" s="17">
        <v>11</v>
      </c>
      <c r="BA22" s="109">
        <v>5</v>
      </c>
      <c r="BB22" s="163" t="s">
        <v>37</v>
      </c>
      <c r="BC22" s="27">
        <v>11</v>
      </c>
      <c r="BD22" s="27">
        <v>11</v>
      </c>
      <c r="BE22" s="27">
        <v>0</v>
      </c>
      <c r="BF22" s="85">
        <v>0</v>
      </c>
      <c r="BG22" s="158">
        <f t="shared" si="10"/>
        <v>1</v>
      </c>
      <c r="BH22" s="162">
        <f t="shared" si="11"/>
        <v>0</v>
      </c>
      <c r="BJ22" s="161" t="s">
        <v>37</v>
      </c>
      <c r="BK22" s="157">
        <v>11</v>
      </c>
      <c r="BL22" s="157">
        <v>11</v>
      </c>
      <c r="BM22" s="157">
        <v>0</v>
      </c>
      <c r="BN22" s="157">
        <v>0</v>
      </c>
      <c r="BO22" s="158">
        <f t="shared" si="12"/>
        <v>1</v>
      </c>
      <c r="BP22" s="162">
        <f t="shared" si="13"/>
        <v>0</v>
      </c>
      <c r="BQ22" s="182" t="s">
        <v>37</v>
      </c>
      <c r="BR22" s="17">
        <v>81</v>
      </c>
      <c r="BS22" s="17">
        <v>65</v>
      </c>
      <c r="BT22" s="17">
        <v>11</v>
      </c>
      <c r="BU22" s="109">
        <v>5</v>
      </c>
      <c r="BV22" s="162">
        <f t="shared" si="19"/>
        <v>0.80246913580246915</v>
      </c>
      <c r="BX22" s="182" t="s">
        <v>37</v>
      </c>
      <c r="BY22" s="17">
        <v>81</v>
      </c>
      <c r="BZ22" s="17">
        <v>70</v>
      </c>
      <c r="CA22" s="17">
        <v>11</v>
      </c>
      <c r="CB22" s="17">
        <v>0</v>
      </c>
    </row>
    <row r="23" spans="2:80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14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0"/>
        <v>0.99319727891156462</v>
      </c>
      <c r="O23" s="162">
        <f t="shared" si="1"/>
        <v>0</v>
      </c>
      <c r="Q23" s="157" t="s">
        <v>38</v>
      </c>
      <c r="R23" s="157">
        <v>147</v>
      </c>
      <c r="S23" s="157">
        <v>146</v>
      </c>
      <c r="T23" s="157">
        <v>1</v>
      </c>
      <c r="U23" s="157">
        <v>0</v>
      </c>
      <c r="V23" s="158">
        <f t="shared" si="15"/>
        <v>0.99319727891156462</v>
      </c>
      <c r="W23" s="162">
        <f t="shared" si="3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f t="shared" si="16"/>
        <v>0.99319727891156462</v>
      </c>
      <c r="AE23" s="162">
        <f t="shared" si="5"/>
        <v>0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f t="shared" si="17"/>
        <v>0.99319727891156462</v>
      </c>
      <c r="AN23" s="162">
        <f t="shared" si="7"/>
        <v>0</v>
      </c>
      <c r="AP23" s="157" t="s">
        <v>38</v>
      </c>
      <c r="AQ23" s="157">
        <v>147</v>
      </c>
      <c r="AR23" s="157">
        <v>146</v>
      </c>
      <c r="AS23" s="157">
        <v>1</v>
      </c>
      <c r="AT23" s="157">
        <v>0</v>
      </c>
      <c r="AU23" s="158">
        <f t="shared" si="18"/>
        <v>0.99319727891156462</v>
      </c>
      <c r="AV23" s="162">
        <f t="shared" si="9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10"/>
        <v>0.99319727891156462</v>
      </c>
      <c r="BH23" s="162">
        <f t="shared" si="11"/>
        <v>0</v>
      </c>
      <c r="BJ23" s="157" t="s">
        <v>38</v>
      </c>
      <c r="BK23" s="157">
        <v>147</v>
      </c>
      <c r="BL23" s="157">
        <v>146</v>
      </c>
      <c r="BM23" s="157">
        <v>1</v>
      </c>
      <c r="BN23" s="157">
        <v>0</v>
      </c>
      <c r="BO23" s="158">
        <f t="shared" si="12"/>
        <v>0.99319727891156462</v>
      </c>
      <c r="BP23" s="162">
        <f t="shared" si="13"/>
        <v>0</v>
      </c>
    </row>
    <row r="24" spans="2:80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14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0"/>
        <v>1</v>
      </c>
      <c r="O24" s="162">
        <f t="shared" si="1"/>
        <v>0</v>
      </c>
      <c r="Q24" s="157" t="s">
        <v>39</v>
      </c>
      <c r="R24" s="157">
        <v>12</v>
      </c>
      <c r="S24" s="157">
        <v>12</v>
      </c>
      <c r="T24" s="157">
        <v>0</v>
      </c>
      <c r="U24" s="157">
        <v>0</v>
      </c>
      <c r="V24" s="158">
        <f t="shared" si="15"/>
        <v>1</v>
      </c>
      <c r="W24" s="162">
        <f t="shared" si="3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f t="shared" si="16"/>
        <v>1</v>
      </c>
      <c r="AE24" s="162">
        <f t="shared" si="5"/>
        <v>0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f t="shared" si="17"/>
        <v>1</v>
      </c>
      <c r="AN24" s="162">
        <f t="shared" si="7"/>
        <v>0</v>
      </c>
      <c r="AP24" s="157" t="s">
        <v>39</v>
      </c>
      <c r="AQ24" s="157">
        <v>12</v>
      </c>
      <c r="AR24" s="157">
        <v>12</v>
      </c>
      <c r="AS24" s="157">
        <v>0</v>
      </c>
      <c r="AT24" s="157">
        <v>0</v>
      </c>
      <c r="AU24" s="158">
        <f t="shared" si="18"/>
        <v>1</v>
      </c>
      <c r="AV24" s="162">
        <f t="shared" si="9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10"/>
        <v>1</v>
      </c>
      <c r="BH24" s="162">
        <f t="shared" si="11"/>
        <v>0</v>
      </c>
      <c r="BJ24" s="157" t="s">
        <v>39</v>
      </c>
      <c r="BK24" s="157">
        <v>12</v>
      </c>
      <c r="BL24" s="157">
        <v>12</v>
      </c>
      <c r="BM24" s="157">
        <v>0</v>
      </c>
      <c r="BN24" s="157">
        <v>0</v>
      </c>
      <c r="BO24" s="158">
        <f t="shared" si="12"/>
        <v>1</v>
      </c>
      <c r="BP24" s="162">
        <f t="shared" si="13"/>
        <v>0</v>
      </c>
    </row>
    <row r="25" spans="2:80">
      <c r="B25" s="157" t="s">
        <v>40</v>
      </c>
      <c r="C25" s="157">
        <v>211</v>
      </c>
      <c r="D25" s="157">
        <v>104</v>
      </c>
      <c r="E25" s="157">
        <v>0</v>
      </c>
      <c r="F25" s="157">
        <v>107</v>
      </c>
      <c r="G25" s="158">
        <f t="shared" si="14"/>
        <v>0.49289099526066349</v>
      </c>
      <c r="I25" s="157" t="s">
        <v>40</v>
      </c>
      <c r="J25" s="157">
        <v>211</v>
      </c>
      <c r="K25" s="157">
        <v>104</v>
      </c>
      <c r="L25" s="157">
        <v>0</v>
      </c>
      <c r="M25" s="157">
        <v>107</v>
      </c>
      <c r="N25" s="158">
        <f t="shared" si="0"/>
        <v>0.49289099526066349</v>
      </c>
      <c r="O25" s="162">
        <f t="shared" si="1"/>
        <v>0</v>
      </c>
      <c r="Q25" s="157" t="s">
        <v>40</v>
      </c>
      <c r="R25" s="157">
        <v>211</v>
      </c>
      <c r="S25" s="157">
        <v>104</v>
      </c>
      <c r="T25" s="157">
        <v>0</v>
      </c>
      <c r="U25" s="157">
        <v>107</v>
      </c>
      <c r="V25" s="158">
        <f t="shared" si="15"/>
        <v>0.49289099526066349</v>
      </c>
      <c r="W25" s="162">
        <f t="shared" si="3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f t="shared" si="16"/>
        <v>0.49289099526066349</v>
      </c>
      <c r="AE25" s="162">
        <f t="shared" si="5"/>
        <v>0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f t="shared" si="17"/>
        <v>0.49289099526066349</v>
      </c>
      <c r="AN25" s="162">
        <f t="shared" si="7"/>
        <v>0</v>
      </c>
      <c r="AP25" s="157" t="s">
        <v>40</v>
      </c>
      <c r="AQ25" s="157">
        <v>211</v>
      </c>
      <c r="AR25" s="157">
        <v>104</v>
      </c>
      <c r="AS25" s="157">
        <v>0</v>
      </c>
      <c r="AT25" s="157">
        <v>107</v>
      </c>
      <c r="AU25" s="158">
        <f t="shared" si="18"/>
        <v>0.49289099526066349</v>
      </c>
      <c r="AV25" s="162">
        <f t="shared" si="9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10"/>
        <v>0.49289099526066349</v>
      </c>
      <c r="BH25" s="162">
        <f t="shared" si="11"/>
        <v>0</v>
      </c>
      <c r="BJ25" s="157" t="s">
        <v>40</v>
      </c>
      <c r="BK25" s="157">
        <v>211</v>
      </c>
      <c r="BL25" s="157">
        <v>104</v>
      </c>
      <c r="BM25" s="157">
        <v>0</v>
      </c>
      <c r="BN25" s="157">
        <v>107</v>
      </c>
      <c r="BO25" s="158">
        <f t="shared" si="12"/>
        <v>0.49289099526066349</v>
      </c>
      <c r="BP25" s="162">
        <f t="shared" si="13"/>
        <v>0</v>
      </c>
    </row>
    <row r="26" spans="2:80">
      <c r="B26" s="157" t="s">
        <v>41</v>
      </c>
      <c r="C26" s="157">
        <v>12</v>
      </c>
      <c r="D26" s="157">
        <v>8</v>
      </c>
      <c r="E26" s="157">
        <v>4</v>
      </c>
      <c r="F26" s="157">
        <v>0</v>
      </c>
      <c r="G26" s="158">
        <f t="shared" si="14"/>
        <v>0.66666666666666663</v>
      </c>
      <c r="I26" s="157" t="s">
        <v>41</v>
      </c>
      <c r="J26" s="157">
        <v>12</v>
      </c>
      <c r="K26" s="157">
        <v>8</v>
      </c>
      <c r="L26" s="157">
        <v>4</v>
      </c>
      <c r="M26" s="157">
        <v>0</v>
      </c>
      <c r="N26" s="158">
        <f t="shared" si="0"/>
        <v>0.66666666666666663</v>
      </c>
      <c r="O26" s="162">
        <f t="shared" si="1"/>
        <v>0</v>
      </c>
      <c r="Q26" s="157" t="s">
        <v>41</v>
      </c>
      <c r="R26" s="157">
        <v>12</v>
      </c>
      <c r="S26" s="157">
        <v>8</v>
      </c>
      <c r="T26" s="157">
        <v>4</v>
      </c>
      <c r="U26" s="157">
        <v>0</v>
      </c>
      <c r="V26" s="158">
        <f t="shared" si="15"/>
        <v>0.66666666666666663</v>
      </c>
      <c r="W26" s="162">
        <f t="shared" si="3"/>
        <v>0</v>
      </c>
      <c r="Y26" s="157" t="s">
        <v>41</v>
      </c>
      <c r="Z26" s="157">
        <v>12</v>
      </c>
      <c r="AA26" s="157">
        <v>8</v>
      </c>
      <c r="AB26" s="157">
        <v>4</v>
      </c>
      <c r="AC26" s="157">
        <v>0</v>
      </c>
      <c r="AD26" s="158">
        <f t="shared" si="16"/>
        <v>0.66666666666666663</v>
      </c>
      <c r="AE26" s="162">
        <f t="shared" si="5"/>
        <v>0</v>
      </c>
      <c r="AH26" s="157" t="s">
        <v>41</v>
      </c>
      <c r="AI26" s="157">
        <v>12</v>
      </c>
      <c r="AJ26" s="157">
        <v>8</v>
      </c>
      <c r="AK26" s="157">
        <v>4</v>
      </c>
      <c r="AL26" s="157">
        <v>0</v>
      </c>
      <c r="AM26" s="158">
        <f t="shared" si="17"/>
        <v>0.66666666666666663</v>
      </c>
      <c r="AN26" s="162">
        <f t="shared" si="7"/>
        <v>0</v>
      </c>
      <c r="AP26" s="157" t="s">
        <v>41</v>
      </c>
      <c r="AQ26" s="157">
        <v>12</v>
      </c>
      <c r="AR26" s="157">
        <v>8</v>
      </c>
      <c r="AS26" s="157">
        <v>4</v>
      </c>
      <c r="AT26" s="157">
        <v>0</v>
      </c>
      <c r="AU26" s="158">
        <f t="shared" si="18"/>
        <v>0.66666666666666663</v>
      </c>
      <c r="AV26" s="162">
        <f t="shared" si="9"/>
        <v>0</v>
      </c>
      <c r="BB26" s="157" t="s">
        <v>41</v>
      </c>
      <c r="BC26" s="157">
        <v>12</v>
      </c>
      <c r="BD26" s="157">
        <v>8</v>
      </c>
      <c r="BE26" s="157">
        <v>4</v>
      </c>
      <c r="BF26" s="157">
        <v>0</v>
      </c>
      <c r="BG26" s="158">
        <f t="shared" si="10"/>
        <v>0.66666666666666663</v>
      </c>
      <c r="BH26" s="162">
        <f t="shared" si="11"/>
        <v>0</v>
      </c>
      <c r="BJ26" s="157" t="s">
        <v>41</v>
      </c>
      <c r="BK26" s="157">
        <v>12</v>
      </c>
      <c r="BL26" s="157">
        <v>6</v>
      </c>
      <c r="BM26" s="157">
        <v>6</v>
      </c>
      <c r="BN26" s="157">
        <v>0</v>
      </c>
      <c r="BO26" s="158">
        <f t="shared" si="12"/>
        <v>0.5</v>
      </c>
      <c r="BP26" s="162">
        <f t="shared" si="13"/>
        <v>-0.16666666666666663</v>
      </c>
    </row>
    <row r="27" spans="2:80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14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0"/>
        <v>0.99744897959183676</v>
      </c>
      <c r="O27" s="162">
        <f t="shared" si="1"/>
        <v>0</v>
      </c>
      <c r="Q27" s="157" t="s">
        <v>42</v>
      </c>
      <c r="R27" s="157">
        <v>392</v>
      </c>
      <c r="S27" s="157">
        <v>391</v>
      </c>
      <c r="T27" s="157">
        <v>1</v>
      </c>
      <c r="U27" s="157">
        <v>0</v>
      </c>
      <c r="V27" s="158">
        <f t="shared" si="15"/>
        <v>0.99744897959183676</v>
      </c>
      <c r="W27" s="162">
        <f t="shared" si="3"/>
        <v>0</v>
      </c>
      <c r="Y27" s="157" t="s">
        <v>42</v>
      </c>
      <c r="Z27" s="157">
        <v>392</v>
      </c>
      <c r="AA27" s="157">
        <v>391</v>
      </c>
      <c r="AB27" s="157">
        <v>1</v>
      </c>
      <c r="AC27" s="157">
        <v>0</v>
      </c>
      <c r="AD27" s="158">
        <f t="shared" si="16"/>
        <v>0.99744897959183676</v>
      </c>
      <c r="AE27" s="162">
        <f t="shared" si="5"/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f t="shared" si="17"/>
        <v>0.99744897959183676</v>
      </c>
      <c r="AN27" s="162">
        <f t="shared" si="7"/>
        <v>0</v>
      </c>
      <c r="AP27" s="157" t="s">
        <v>42</v>
      </c>
      <c r="AQ27" s="157">
        <v>392</v>
      </c>
      <c r="AR27" s="157">
        <v>391</v>
      </c>
      <c r="AS27" s="157">
        <v>1</v>
      </c>
      <c r="AT27" s="157">
        <v>0</v>
      </c>
      <c r="AU27" s="158">
        <f t="shared" si="18"/>
        <v>0.99744897959183676</v>
      </c>
      <c r="AV27" s="162">
        <f t="shared" si="9"/>
        <v>0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10"/>
        <v>0.99744897959183676</v>
      </c>
      <c r="BH27" s="162">
        <f t="shared" si="11"/>
        <v>0</v>
      </c>
      <c r="BJ27" s="157" t="s">
        <v>42</v>
      </c>
      <c r="BK27" s="157">
        <v>392</v>
      </c>
      <c r="BL27" s="157">
        <v>391</v>
      </c>
      <c r="BM27" s="157">
        <v>1</v>
      </c>
      <c r="BN27" s="157">
        <v>0</v>
      </c>
      <c r="BO27" s="158">
        <f t="shared" si="12"/>
        <v>0.99744897959183676</v>
      </c>
      <c r="BP27" s="162">
        <f t="shared" si="13"/>
        <v>0</v>
      </c>
    </row>
    <row r="28" spans="2:80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14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0"/>
        <v>1</v>
      </c>
      <c r="O28" s="162">
        <f t="shared" si="1"/>
        <v>0</v>
      </c>
      <c r="Q28" s="157" t="s">
        <v>43</v>
      </c>
      <c r="R28" s="157">
        <v>49</v>
      </c>
      <c r="S28" s="157">
        <v>49</v>
      </c>
      <c r="T28" s="157">
        <v>0</v>
      </c>
      <c r="U28" s="157">
        <v>0</v>
      </c>
      <c r="V28" s="158">
        <f t="shared" si="15"/>
        <v>1</v>
      </c>
      <c r="W28" s="162">
        <f t="shared" si="3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f t="shared" si="16"/>
        <v>1</v>
      </c>
      <c r="AE28" s="162">
        <f t="shared" si="5"/>
        <v>0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f t="shared" si="17"/>
        <v>1</v>
      </c>
      <c r="AN28" s="162">
        <f t="shared" si="7"/>
        <v>0</v>
      </c>
      <c r="AP28" s="157" t="s">
        <v>43</v>
      </c>
      <c r="AQ28" s="157">
        <v>49</v>
      </c>
      <c r="AR28" s="157">
        <v>49</v>
      </c>
      <c r="AS28" s="157">
        <v>0</v>
      </c>
      <c r="AT28" s="157">
        <v>0</v>
      </c>
      <c r="AU28" s="158">
        <f t="shared" si="18"/>
        <v>1</v>
      </c>
      <c r="AV28" s="162">
        <f t="shared" si="9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10"/>
        <v>1</v>
      </c>
      <c r="BH28" s="162">
        <f t="shared" si="11"/>
        <v>0</v>
      </c>
      <c r="BJ28" s="157" t="s">
        <v>43</v>
      </c>
      <c r="BK28" s="157">
        <v>49</v>
      </c>
      <c r="BL28" s="157">
        <v>49</v>
      </c>
      <c r="BM28" s="157">
        <v>0</v>
      </c>
      <c r="BN28" s="157">
        <v>0</v>
      </c>
      <c r="BO28" s="158">
        <f t="shared" si="12"/>
        <v>1</v>
      </c>
      <c r="BP28" s="162">
        <f t="shared" si="13"/>
        <v>0</v>
      </c>
    </row>
    <row r="29" spans="2:80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14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0"/>
        <v>1</v>
      </c>
      <c r="O29" s="162">
        <f t="shared" si="1"/>
        <v>0</v>
      </c>
      <c r="Q29" s="157" t="s">
        <v>44</v>
      </c>
      <c r="R29" s="157">
        <v>4</v>
      </c>
      <c r="S29" s="157">
        <v>4</v>
      </c>
      <c r="T29" s="157">
        <v>0</v>
      </c>
      <c r="U29" s="157">
        <v>0</v>
      </c>
      <c r="V29" s="158">
        <f t="shared" si="15"/>
        <v>1</v>
      </c>
      <c r="W29" s="162">
        <f t="shared" si="3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f t="shared" si="16"/>
        <v>1</v>
      </c>
      <c r="AE29" s="162">
        <f t="shared" si="5"/>
        <v>0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f t="shared" si="17"/>
        <v>1</v>
      </c>
      <c r="AN29" s="162">
        <f t="shared" si="7"/>
        <v>0</v>
      </c>
      <c r="AP29" s="157" t="s">
        <v>44</v>
      </c>
      <c r="AQ29" s="157">
        <v>4</v>
      </c>
      <c r="AR29" s="157">
        <v>4</v>
      </c>
      <c r="AS29" s="157">
        <v>0</v>
      </c>
      <c r="AT29" s="157">
        <v>0</v>
      </c>
      <c r="AU29" s="158">
        <f t="shared" si="18"/>
        <v>1</v>
      </c>
      <c r="AV29" s="162">
        <f t="shared" si="9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10"/>
        <v>1</v>
      </c>
      <c r="BH29" s="162">
        <f t="shared" si="11"/>
        <v>0</v>
      </c>
      <c r="BJ29" s="157" t="s">
        <v>44</v>
      </c>
      <c r="BK29" s="157">
        <v>4</v>
      </c>
      <c r="BL29" s="157">
        <v>4</v>
      </c>
      <c r="BM29" s="157">
        <v>0</v>
      </c>
      <c r="BN29" s="157">
        <v>0</v>
      </c>
      <c r="BO29" s="158">
        <f t="shared" si="12"/>
        <v>1</v>
      </c>
      <c r="BP29" s="162">
        <f t="shared" si="13"/>
        <v>0</v>
      </c>
    </row>
    <row r="30" spans="2:80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14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0"/>
        <v>1</v>
      </c>
      <c r="O30" s="162">
        <f t="shared" si="1"/>
        <v>0</v>
      </c>
      <c r="Q30" s="157" t="s">
        <v>45</v>
      </c>
      <c r="R30" s="157">
        <v>52</v>
      </c>
      <c r="S30" s="157">
        <v>52</v>
      </c>
      <c r="T30" s="157">
        <v>0</v>
      </c>
      <c r="U30" s="157">
        <v>0</v>
      </c>
      <c r="V30" s="158">
        <f t="shared" si="15"/>
        <v>1</v>
      </c>
      <c r="W30" s="162">
        <f t="shared" si="3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f t="shared" si="16"/>
        <v>1</v>
      </c>
      <c r="AE30" s="162">
        <f t="shared" si="5"/>
        <v>0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f t="shared" si="17"/>
        <v>1</v>
      </c>
      <c r="AN30" s="162">
        <f t="shared" si="7"/>
        <v>0</v>
      </c>
      <c r="AP30" s="157" t="s">
        <v>45</v>
      </c>
      <c r="AQ30" s="157">
        <v>52</v>
      </c>
      <c r="AR30" s="157">
        <v>52</v>
      </c>
      <c r="AS30" s="157">
        <v>0</v>
      </c>
      <c r="AT30" s="157">
        <v>0</v>
      </c>
      <c r="AU30" s="158">
        <f t="shared" si="18"/>
        <v>1</v>
      </c>
      <c r="AV30" s="162">
        <f t="shared" si="9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10"/>
        <v>1</v>
      </c>
      <c r="BH30" s="162">
        <f t="shared" si="11"/>
        <v>0</v>
      </c>
      <c r="BJ30" s="157" t="s">
        <v>45</v>
      </c>
      <c r="BK30" s="157">
        <v>52</v>
      </c>
      <c r="BL30" s="157">
        <v>52</v>
      </c>
      <c r="BM30" s="157">
        <v>0</v>
      </c>
      <c r="BN30" s="157">
        <v>0</v>
      </c>
      <c r="BO30" s="158">
        <f t="shared" si="12"/>
        <v>1</v>
      </c>
      <c r="BP30" s="162">
        <f t="shared" si="13"/>
        <v>0</v>
      </c>
    </row>
    <row r="31" spans="2:80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0"/>
        <v>1</v>
      </c>
      <c r="O31" s="162">
        <f t="shared" si="1"/>
        <v>0</v>
      </c>
      <c r="Q31" s="163" t="s">
        <v>46</v>
      </c>
      <c r="R31" s="157">
        <v>141</v>
      </c>
      <c r="S31" s="157">
        <v>141</v>
      </c>
      <c r="T31" s="157">
        <v>0</v>
      </c>
      <c r="U31" s="157">
        <v>0</v>
      </c>
      <c r="V31" s="158">
        <f t="shared" si="15"/>
        <v>1</v>
      </c>
      <c r="W31" s="162">
        <f t="shared" si="3"/>
        <v>0</v>
      </c>
      <c r="Y31" s="163" t="s">
        <v>46</v>
      </c>
      <c r="Z31" s="157">
        <v>141</v>
      </c>
      <c r="AA31" s="157">
        <v>141</v>
      </c>
      <c r="AB31" s="157">
        <v>0</v>
      </c>
      <c r="AC31" s="157">
        <v>0</v>
      </c>
      <c r="AD31" s="158">
        <f t="shared" si="16"/>
        <v>1</v>
      </c>
      <c r="AE31" s="162">
        <f t="shared" si="5"/>
        <v>0</v>
      </c>
      <c r="AH31" s="163" t="s">
        <v>46</v>
      </c>
      <c r="AI31" s="157">
        <v>141</v>
      </c>
      <c r="AJ31" s="157">
        <v>141</v>
      </c>
      <c r="AK31" s="157">
        <v>0</v>
      </c>
      <c r="AL31" s="157">
        <v>0</v>
      </c>
      <c r="AM31" s="158">
        <f t="shared" si="17"/>
        <v>1</v>
      </c>
      <c r="AN31" s="162">
        <f t="shared" si="7"/>
        <v>0</v>
      </c>
      <c r="AP31" s="163" t="s">
        <v>46</v>
      </c>
      <c r="AQ31" s="157">
        <v>141</v>
      </c>
      <c r="AR31" s="157">
        <v>141</v>
      </c>
      <c r="AS31" s="157">
        <v>0</v>
      </c>
      <c r="AT31" s="157">
        <v>0</v>
      </c>
      <c r="AU31" s="158">
        <f t="shared" si="18"/>
        <v>1</v>
      </c>
      <c r="AV31" s="162">
        <f t="shared" si="9"/>
        <v>0</v>
      </c>
      <c r="AW31" s="182" t="s">
        <v>46</v>
      </c>
      <c r="AX31" s="17">
        <v>145</v>
      </c>
      <c r="AY31" s="17">
        <v>141</v>
      </c>
      <c r="AZ31" s="17">
        <v>4</v>
      </c>
      <c r="BA31" s="17">
        <v>0</v>
      </c>
      <c r="BB31" s="163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10"/>
        <v>1</v>
      </c>
      <c r="BH31" s="162">
        <f t="shared" si="11"/>
        <v>0</v>
      </c>
      <c r="BJ31" s="163" t="s">
        <v>46</v>
      </c>
      <c r="BK31" s="157">
        <v>141</v>
      </c>
      <c r="BL31" s="157">
        <v>141</v>
      </c>
      <c r="BM31" s="157">
        <v>0</v>
      </c>
      <c r="BN31" s="157">
        <v>0</v>
      </c>
      <c r="BO31" s="158">
        <f t="shared" si="12"/>
        <v>1</v>
      </c>
      <c r="BP31" s="162">
        <f t="shared" si="13"/>
        <v>0</v>
      </c>
      <c r="BQ31" s="182" t="s">
        <v>46</v>
      </c>
      <c r="BR31" s="17">
        <v>145</v>
      </c>
      <c r="BS31" s="17">
        <v>141</v>
      </c>
      <c r="BT31" s="17">
        <v>4</v>
      </c>
      <c r="BU31" s="17">
        <v>0</v>
      </c>
      <c r="BV31" s="162">
        <f t="shared" si="19"/>
        <v>0.97241379310344822</v>
      </c>
      <c r="BX31" s="182" t="s">
        <v>46</v>
      </c>
      <c r="BY31" s="17">
        <v>145</v>
      </c>
      <c r="BZ31" s="17">
        <v>141</v>
      </c>
      <c r="CA31" s="17">
        <v>4</v>
      </c>
      <c r="CB31" s="17">
        <v>0</v>
      </c>
    </row>
    <row r="32" spans="2:80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14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0"/>
        <v>1</v>
      </c>
      <c r="O32" s="162">
        <f t="shared" si="1"/>
        <v>0</v>
      </c>
      <c r="Q32" s="157" t="s">
        <v>47</v>
      </c>
      <c r="R32" s="157">
        <v>45</v>
      </c>
      <c r="S32" s="157">
        <v>45</v>
      </c>
      <c r="T32" s="157">
        <v>0</v>
      </c>
      <c r="U32" s="157">
        <v>0</v>
      </c>
      <c r="V32" s="158">
        <f t="shared" si="15"/>
        <v>1</v>
      </c>
      <c r="W32" s="162">
        <f t="shared" si="3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f t="shared" si="16"/>
        <v>1</v>
      </c>
      <c r="AE32" s="162">
        <f t="shared" si="5"/>
        <v>0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f t="shared" si="17"/>
        <v>1</v>
      </c>
      <c r="AN32" s="162">
        <f t="shared" si="7"/>
        <v>0</v>
      </c>
      <c r="AP32" s="157" t="s">
        <v>47</v>
      </c>
      <c r="AQ32" s="157">
        <v>45</v>
      </c>
      <c r="AR32" s="157">
        <v>45</v>
      </c>
      <c r="AS32" s="157">
        <v>0</v>
      </c>
      <c r="AT32" s="157">
        <v>0</v>
      </c>
      <c r="AU32" s="158">
        <f t="shared" si="18"/>
        <v>1</v>
      </c>
      <c r="AV32" s="162">
        <f t="shared" si="9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10"/>
        <v>1</v>
      </c>
      <c r="BH32" s="162">
        <f t="shared" si="11"/>
        <v>0</v>
      </c>
      <c r="BJ32" s="157" t="s">
        <v>47</v>
      </c>
      <c r="BK32" s="157">
        <v>45</v>
      </c>
      <c r="BL32" s="157">
        <v>45</v>
      </c>
      <c r="BM32" s="157">
        <v>0</v>
      </c>
      <c r="BN32" s="157">
        <v>0</v>
      </c>
      <c r="BO32" s="158">
        <f t="shared" si="12"/>
        <v>1</v>
      </c>
      <c r="BP32" s="162">
        <f t="shared" si="13"/>
        <v>0</v>
      </c>
    </row>
    <row r="33" spans="2:80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14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0"/>
        <v>0.5</v>
      </c>
      <c r="O33" s="162">
        <f t="shared" si="1"/>
        <v>0</v>
      </c>
      <c r="Q33" s="157" t="s">
        <v>48</v>
      </c>
      <c r="R33" s="157">
        <v>4</v>
      </c>
      <c r="S33" s="157">
        <v>2</v>
      </c>
      <c r="T33" s="157">
        <v>2</v>
      </c>
      <c r="U33" s="157">
        <v>0</v>
      </c>
      <c r="V33" s="158">
        <f t="shared" si="15"/>
        <v>0.5</v>
      </c>
      <c r="W33" s="162">
        <f t="shared" si="3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f t="shared" si="16"/>
        <v>0.5</v>
      </c>
      <c r="AE33" s="162">
        <f t="shared" si="5"/>
        <v>0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f t="shared" si="17"/>
        <v>0.5</v>
      </c>
      <c r="AN33" s="162">
        <f t="shared" si="7"/>
        <v>0</v>
      </c>
      <c r="AP33" s="157" t="s">
        <v>48</v>
      </c>
      <c r="AQ33" s="157">
        <v>4</v>
      </c>
      <c r="AR33" s="157">
        <v>2</v>
      </c>
      <c r="AS33" s="157">
        <v>2</v>
      </c>
      <c r="AT33" s="157">
        <v>0</v>
      </c>
      <c r="AU33" s="158">
        <f t="shared" si="18"/>
        <v>0.5</v>
      </c>
      <c r="AV33" s="162">
        <f t="shared" si="9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10"/>
        <v>0.5</v>
      </c>
      <c r="BH33" s="162">
        <f t="shared" si="11"/>
        <v>0</v>
      </c>
      <c r="BJ33" s="157" t="s">
        <v>48</v>
      </c>
      <c r="BK33" s="157">
        <v>4</v>
      </c>
      <c r="BL33" s="157">
        <v>2</v>
      </c>
      <c r="BM33" s="157">
        <v>2</v>
      </c>
      <c r="BN33" s="157">
        <v>0</v>
      </c>
      <c r="BO33" s="158">
        <f t="shared" si="12"/>
        <v>0.5</v>
      </c>
      <c r="BP33" s="162">
        <f t="shared" si="13"/>
        <v>0</v>
      </c>
    </row>
    <row r="34" spans="2:80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14"/>
        <v>1</v>
      </c>
      <c r="I34" s="157" t="s">
        <v>49</v>
      </c>
      <c r="J34" s="157">
        <v>15</v>
      </c>
      <c r="K34" s="157">
        <v>14</v>
      </c>
      <c r="L34" s="157">
        <v>1</v>
      </c>
      <c r="M34" s="157">
        <v>0</v>
      </c>
      <c r="N34" s="158">
        <f t="shared" si="0"/>
        <v>0.93333333333333335</v>
      </c>
      <c r="O34" s="162">
        <f t="shared" si="1"/>
        <v>-6.6666666666666652E-2</v>
      </c>
      <c r="Q34" s="157" t="s">
        <v>49</v>
      </c>
      <c r="R34" s="157">
        <v>15</v>
      </c>
      <c r="S34" s="157">
        <v>14</v>
      </c>
      <c r="T34" s="157">
        <v>1</v>
      </c>
      <c r="U34" s="157">
        <v>0</v>
      </c>
      <c r="V34" s="158">
        <f t="shared" si="15"/>
        <v>0.93333333333333335</v>
      </c>
      <c r="W34" s="162">
        <f t="shared" si="3"/>
        <v>0</v>
      </c>
      <c r="Y34" s="159" t="s">
        <v>49</v>
      </c>
      <c r="Z34" s="159">
        <v>15</v>
      </c>
      <c r="AA34" s="159">
        <v>13</v>
      </c>
      <c r="AB34" s="159">
        <v>0</v>
      </c>
      <c r="AC34" s="159">
        <v>2</v>
      </c>
      <c r="AD34" s="28">
        <f t="shared" si="16"/>
        <v>0.8666666666666667</v>
      </c>
      <c r="AE34" s="162">
        <f t="shared" si="5"/>
        <v>-6.6666666666666652E-2</v>
      </c>
      <c r="AH34" s="157" t="s">
        <v>49</v>
      </c>
      <c r="AI34" s="157">
        <v>15</v>
      </c>
      <c r="AJ34" s="157">
        <v>13</v>
      </c>
      <c r="AK34" s="157">
        <v>0</v>
      </c>
      <c r="AL34" s="157">
        <v>2</v>
      </c>
      <c r="AM34" s="158">
        <f t="shared" si="17"/>
        <v>0.8666666666666667</v>
      </c>
      <c r="AN34" s="162">
        <f t="shared" si="7"/>
        <v>0</v>
      </c>
      <c r="AP34" s="157" t="s">
        <v>49</v>
      </c>
      <c r="AQ34" s="157">
        <v>15</v>
      </c>
      <c r="AR34" s="157">
        <v>13</v>
      </c>
      <c r="AS34" s="157">
        <v>0</v>
      </c>
      <c r="AT34" s="157">
        <v>2</v>
      </c>
      <c r="AU34" s="158">
        <f t="shared" si="18"/>
        <v>0.8666666666666667</v>
      </c>
      <c r="AV34" s="162">
        <f t="shared" si="9"/>
        <v>0</v>
      </c>
      <c r="BB34" s="157" t="s">
        <v>49</v>
      </c>
      <c r="BC34" s="157">
        <v>15</v>
      </c>
      <c r="BD34" s="157">
        <v>15</v>
      </c>
      <c r="BE34" s="159">
        <v>0</v>
      </c>
      <c r="BF34" s="157">
        <v>0</v>
      </c>
      <c r="BG34" s="158">
        <f t="shared" si="10"/>
        <v>1</v>
      </c>
      <c r="BH34" s="162">
        <f t="shared" si="11"/>
        <v>0.1333333333333333</v>
      </c>
      <c r="BI34" t="s">
        <v>119</v>
      </c>
      <c r="BJ34" s="157" t="s">
        <v>49</v>
      </c>
      <c r="BK34" s="157">
        <v>15</v>
      </c>
      <c r="BL34" s="157">
        <v>15</v>
      </c>
      <c r="BM34" s="159">
        <v>0</v>
      </c>
      <c r="BN34" s="157">
        <v>0</v>
      </c>
      <c r="BO34" s="158">
        <f t="shared" si="12"/>
        <v>1</v>
      </c>
      <c r="BP34" s="162">
        <f t="shared" si="13"/>
        <v>0</v>
      </c>
      <c r="BQ34" t="s">
        <v>119</v>
      </c>
    </row>
    <row r="35" spans="2:80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14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0"/>
        <v>1</v>
      </c>
      <c r="O35" s="162">
        <f t="shared" si="1"/>
        <v>0</v>
      </c>
      <c r="Q35" s="157" t="s">
        <v>50</v>
      </c>
      <c r="R35" s="157">
        <v>18</v>
      </c>
      <c r="S35" s="157">
        <v>18</v>
      </c>
      <c r="T35" s="157">
        <v>0</v>
      </c>
      <c r="U35" s="157">
        <v>0</v>
      </c>
      <c r="V35" s="158">
        <f t="shared" si="15"/>
        <v>1</v>
      </c>
      <c r="W35" s="162">
        <f t="shared" si="3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f t="shared" si="16"/>
        <v>1</v>
      </c>
      <c r="AE35" s="162">
        <f t="shared" si="5"/>
        <v>0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f t="shared" si="17"/>
        <v>1</v>
      </c>
      <c r="AN35" s="162">
        <f t="shared" si="7"/>
        <v>0</v>
      </c>
      <c r="AP35" s="157" t="s">
        <v>50</v>
      </c>
      <c r="AQ35" s="157">
        <v>18</v>
      </c>
      <c r="AR35" s="157">
        <v>18</v>
      </c>
      <c r="AS35" s="157">
        <v>0</v>
      </c>
      <c r="AT35" s="157">
        <v>0</v>
      </c>
      <c r="AU35" s="158">
        <f t="shared" si="18"/>
        <v>1</v>
      </c>
      <c r="AV35" s="162">
        <f t="shared" si="9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10"/>
        <v>1</v>
      </c>
      <c r="BH35" s="162">
        <f t="shared" si="11"/>
        <v>0</v>
      </c>
      <c r="BJ35" s="157" t="s">
        <v>50</v>
      </c>
      <c r="BK35" s="157">
        <v>18</v>
      </c>
      <c r="BL35" s="157">
        <v>18</v>
      </c>
      <c r="BM35" s="157">
        <v>0</v>
      </c>
      <c r="BN35" s="157">
        <v>0</v>
      </c>
      <c r="BO35" s="158">
        <f t="shared" si="12"/>
        <v>1</v>
      </c>
      <c r="BP35" s="162">
        <f t="shared" si="13"/>
        <v>0</v>
      </c>
    </row>
    <row r="36" spans="2:80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14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0"/>
        <v>1</v>
      </c>
      <c r="O36" s="162">
        <f t="shared" si="1"/>
        <v>0</v>
      </c>
      <c r="Q36" s="157" t="s">
        <v>51</v>
      </c>
      <c r="R36" s="157">
        <v>59</v>
      </c>
      <c r="S36" s="157">
        <v>59</v>
      </c>
      <c r="T36" s="157">
        <v>0</v>
      </c>
      <c r="U36" s="157">
        <v>0</v>
      </c>
      <c r="V36" s="158">
        <f t="shared" si="15"/>
        <v>1</v>
      </c>
      <c r="W36" s="162">
        <f t="shared" si="3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f t="shared" si="16"/>
        <v>1</v>
      </c>
      <c r="AE36" s="162">
        <f t="shared" si="5"/>
        <v>0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f t="shared" si="17"/>
        <v>1</v>
      </c>
      <c r="AN36" s="162">
        <f t="shared" si="7"/>
        <v>0</v>
      </c>
      <c r="AP36" s="157" t="s">
        <v>51</v>
      </c>
      <c r="AQ36" s="157">
        <v>59</v>
      </c>
      <c r="AR36" s="157">
        <v>59</v>
      </c>
      <c r="AS36" s="157">
        <v>0</v>
      </c>
      <c r="AT36" s="157">
        <v>0</v>
      </c>
      <c r="AU36" s="158">
        <f t="shared" si="18"/>
        <v>1</v>
      </c>
      <c r="AV36" s="162">
        <f t="shared" si="9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10"/>
        <v>1</v>
      </c>
      <c r="BH36" s="162">
        <f t="shared" si="11"/>
        <v>0</v>
      </c>
      <c r="BJ36" s="157" t="s">
        <v>51</v>
      </c>
      <c r="BK36" s="157">
        <v>59</v>
      </c>
      <c r="BL36" s="157">
        <v>59</v>
      </c>
      <c r="BM36" s="157">
        <v>0</v>
      </c>
      <c r="BN36" s="157">
        <v>0</v>
      </c>
      <c r="BO36" s="158">
        <f t="shared" si="12"/>
        <v>1</v>
      </c>
      <c r="BP36" s="162">
        <f t="shared" si="13"/>
        <v>0</v>
      </c>
    </row>
    <row r="37" spans="2:80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14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0"/>
        <v>0.8571428571428571</v>
      </c>
      <c r="O37" s="162">
        <f t="shared" si="1"/>
        <v>0</v>
      </c>
      <c r="Q37" s="157" t="s">
        <v>52</v>
      </c>
      <c r="R37" s="157">
        <v>14</v>
      </c>
      <c r="S37" s="157">
        <v>12</v>
      </c>
      <c r="T37" s="157">
        <v>0</v>
      </c>
      <c r="U37" s="157">
        <v>2</v>
      </c>
      <c r="V37" s="158">
        <f t="shared" si="15"/>
        <v>0.8571428571428571</v>
      </c>
      <c r="W37" s="162">
        <f t="shared" si="3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f t="shared" si="16"/>
        <v>0.8571428571428571</v>
      </c>
      <c r="AE37" s="162">
        <f t="shared" si="5"/>
        <v>0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f t="shared" si="17"/>
        <v>0.8571428571428571</v>
      </c>
      <c r="AN37" s="162">
        <f t="shared" si="7"/>
        <v>0</v>
      </c>
      <c r="AP37" s="157" t="s">
        <v>52</v>
      </c>
      <c r="AQ37" s="157">
        <v>14</v>
      </c>
      <c r="AR37" s="157">
        <v>12</v>
      </c>
      <c r="AS37" s="157">
        <v>0</v>
      </c>
      <c r="AT37" s="157">
        <v>2</v>
      </c>
      <c r="AU37" s="158">
        <f t="shared" si="18"/>
        <v>0.8571428571428571</v>
      </c>
      <c r="AV37" s="162">
        <f t="shared" si="9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10"/>
        <v>0.8571428571428571</v>
      </c>
      <c r="BH37" s="162">
        <f t="shared" si="11"/>
        <v>0</v>
      </c>
      <c r="BJ37" s="157" t="s">
        <v>52</v>
      </c>
      <c r="BK37" s="157">
        <v>14</v>
      </c>
      <c r="BL37" s="157">
        <v>12</v>
      </c>
      <c r="BM37" s="157">
        <v>0</v>
      </c>
      <c r="BN37" s="157">
        <v>2</v>
      </c>
      <c r="BO37" s="158">
        <f t="shared" si="12"/>
        <v>0.8571428571428571</v>
      </c>
      <c r="BP37" s="162">
        <f t="shared" si="13"/>
        <v>0</v>
      </c>
    </row>
    <row r="38" spans="2:80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14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0"/>
        <v>1</v>
      </c>
      <c r="O38" s="162">
        <f t="shared" si="1"/>
        <v>0</v>
      </c>
      <c r="Q38" s="157" t="s">
        <v>54</v>
      </c>
      <c r="R38" s="157">
        <v>72</v>
      </c>
      <c r="S38" s="157">
        <v>72</v>
      </c>
      <c r="T38" s="157">
        <v>0</v>
      </c>
      <c r="U38" s="157">
        <v>0</v>
      </c>
      <c r="V38" s="158">
        <f t="shared" si="15"/>
        <v>1</v>
      </c>
      <c r="W38" s="162">
        <f t="shared" si="3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f t="shared" si="16"/>
        <v>1</v>
      </c>
      <c r="AE38" s="162">
        <f t="shared" si="5"/>
        <v>0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f t="shared" si="17"/>
        <v>1</v>
      </c>
      <c r="AN38" s="162">
        <f t="shared" si="7"/>
        <v>0</v>
      </c>
      <c r="AP38" s="157" t="s">
        <v>54</v>
      </c>
      <c r="AQ38" s="157">
        <v>72</v>
      </c>
      <c r="AR38" s="157">
        <v>72</v>
      </c>
      <c r="AS38" s="157">
        <v>0</v>
      </c>
      <c r="AT38" s="157">
        <v>0</v>
      </c>
      <c r="AU38" s="158">
        <f t="shared" si="18"/>
        <v>1</v>
      </c>
      <c r="AV38" s="162">
        <f t="shared" si="9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10"/>
        <v>1</v>
      </c>
      <c r="BH38" s="162">
        <f t="shared" si="11"/>
        <v>0</v>
      </c>
      <c r="BJ38" s="157" t="s">
        <v>54</v>
      </c>
      <c r="BK38" s="157">
        <v>72</v>
      </c>
      <c r="BL38" s="157">
        <v>72</v>
      </c>
      <c r="BM38" s="157">
        <v>0</v>
      </c>
      <c r="BN38" s="157">
        <v>0</v>
      </c>
      <c r="BO38" s="158">
        <f t="shared" si="12"/>
        <v>1</v>
      </c>
      <c r="BP38" s="162">
        <f t="shared" si="13"/>
        <v>0</v>
      </c>
    </row>
    <row r="39" spans="2:80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14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0"/>
        <v>0.41176470588235292</v>
      </c>
      <c r="O39" s="162">
        <f t="shared" si="1"/>
        <v>0</v>
      </c>
      <c r="Q39" s="157" t="s">
        <v>55</v>
      </c>
      <c r="R39" s="157">
        <v>85</v>
      </c>
      <c r="S39" s="157">
        <v>35</v>
      </c>
      <c r="T39" s="157">
        <v>50</v>
      </c>
      <c r="U39" s="157">
        <v>0</v>
      </c>
      <c r="V39" s="158">
        <f t="shared" si="15"/>
        <v>0.41176470588235292</v>
      </c>
      <c r="W39" s="162">
        <f t="shared" si="3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f t="shared" si="16"/>
        <v>0.41176470588235292</v>
      </c>
      <c r="AE39" s="162">
        <f t="shared" si="5"/>
        <v>0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f t="shared" si="17"/>
        <v>0.41176470588235292</v>
      </c>
      <c r="AN39" s="162">
        <f t="shared" si="7"/>
        <v>0</v>
      </c>
      <c r="AP39" s="157" t="s">
        <v>55</v>
      </c>
      <c r="AQ39" s="157">
        <v>85</v>
      </c>
      <c r="AR39" s="157">
        <v>35</v>
      </c>
      <c r="AS39" s="157">
        <v>50</v>
      </c>
      <c r="AT39" s="157">
        <v>0</v>
      </c>
      <c r="AU39" s="158">
        <f t="shared" si="18"/>
        <v>0.41176470588235292</v>
      </c>
      <c r="AV39" s="162">
        <f t="shared" si="9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10"/>
        <v>0.41176470588235292</v>
      </c>
      <c r="BH39" s="162">
        <f t="shared" si="11"/>
        <v>0</v>
      </c>
      <c r="BJ39" s="157" t="s">
        <v>55</v>
      </c>
      <c r="BK39" s="157">
        <v>85</v>
      </c>
      <c r="BL39" s="157">
        <v>35</v>
      </c>
      <c r="BM39" s="157">
        <v>50</v>
      </c>
      <c r="BN39" s="157">
        <v>0</v>
      </c>
      <c r="BO39" s="158">
        <f t="shared" si="12"/>
        <v>0.41176470588235292</v>
      </c>
      <c r="BP39" s="162">
        <f t="shared" si="13"/>
        <v>0</v>
      </c>
    </row>
    <row r="40" spans="2:80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14"/>
        <v>0.99342105263157898</v>
      </c>
      <c r="I40" s="157" t="s">
        <v>56</v>
      </c>
      <c r="J40" s="157">
        <v>152</v>
      </c>
      <c r="K40" s="157">
        <v>151</v>
      </c>
      <c r="L40" s="157">
        <v>1</v>
      </c>
      <c r="M40" s="157">
        <v>0</v>
      </c>
      <c r="N40" s="158">
        <f t="shared" si="0"/>
        <v>0.99342105263157898</v>
      </c>
      <c r="O40" s="162">
        <f t="shared" si="1"/>
        <v>0</v>
      </c>
      <c r="Q40" s="157" t="s">
        <v>56</v>
      </c>
      <c r="R40" s="157">
        <v>153</v>
      </c>
      <c r="S40" s="157">
        <v>152</v>
      </c>
      <c r="T40" s="157">
        <v>1</v>
      </c>
      <c r="U40" s="157">
        <v>0</v>
      </c>
      <c r="V40" s="158">
        <f t="shared" si="15"/>
        <v>0.99346405228758172</v>
      </c>
      <c r="W40" s="162">
        <f t="shared" si="3"/>
        <v>4.2999656002740139E-5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f t="shared" si="16"/>
        <v>0.99346405228758172</v>
      </c>
      <c r="AE40" s="162">
        <f t="shared" si="5"/>
        <v>0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f t="shared" si="17"/>
        <v>0.99346405228758172</v>
      </c>
      <c r="AN40" s="162">
        <f t="shared" si="7"/>
        <v>0</v>
      </c>
      <c r="AP40" s="157" t="s">
        <v>56</v>
      </c>
      <c r="AQ40" s="157">
        <v>153</v>
      </c>
      <c r="AR40" s="157">
        <v>152</v>
      </c>
      <c r="AS40" s="157">
        <v>1</v>
      </c>
      <c r="AT40" s="157">
        <v>0</v>
      </c>
      <c r="AU40" s="158">
        <f t="shared" si="18"/>
        <v>0.99346405228758172</v>
      </c>
      <c r="AV40" s="162">
        <f t="shared" si="9"/>
        <v>0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10"/>
        <v>0.99346405228758172</v>
      </c>
      <c r="BH40" s="162">
        <f t="shared" si="11"/>
        <v>0</v>
      </c>
      <c r="BJ40" s="157" t="s">
        <v>56</v>
      </c>
      <c r="BK40" s="157">
        <v>153</v>
      </c>
      <c r="BL40" s="157">
        <v>152</v>
      </c>
      <c r="BM40" s="157">
        <v>1</v>
      </c>
      <c r="BN40" s="157">
        <v>0</v>
      </c>
      <c r="BO40" s="158">
        <f t="shared" si="12"/>
        <v>0.99346405228758172</v>
      </c>
      <c r="BP40" s="162">
        <f t="shared" si="13"/>
        <v>0</v>
      </c>
    </row>
    <row r="41" spans="2:80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14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0"/>
        <v>0.82089552238805974</v>
      </c>
      <c r="O41" s="162">
        <f t="shared" si="1"/>
        <v>0</v>
      </c>
      <c r="Q41" s="157" t="s">
        <v>57</v>
      </c>
      <c r="R41" s="157">
        <v>67</v>
      </c>
      <c r="S41" s="157">
        <v>55</v>
      </c>
      <c r="T41" s="157">
        <v>11</v>
      </c>
      <c r="U41" s="157">
        <v>1</v>
      </c>
      <c r="V41" s="158">
        <f t="shared" si="15"/>
        <v>0.82089552238805974</v>
      </c>
      <c r="W41" s="162">
        <f t="shared" si="3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f t="shared" si="16"/>
        <v>0.82089552238805974</v>
      </c>
      <c r="AE41" s="162">
        <f t="shared" si="5"/>
        <v>0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f t="shared" si="17"/>
        <v>0.82089552238805974</v>
      </c>
      <c r="AN41" s="162">
        <f t="shared" si="7"/>
        <v>0</v>
      </c>
      <c r="AP41" s="157" t="s">
        <v>57</v>
      </c>
      <c r="AQ41" s="157">
        <v>67</v>
      </c>
      <c r="AR41" s="157">
        <v>55</v>
      </c>
      <c r="AS41" s="157">
        <v>11</v>
      </c>
      <c r="AT41" s="157">
        <v>1</v>
      </c>
      <c r="AU41" s="158">
        <f t="shared" si="18"/>
        <v>0.82089552238805974</v>
      </c>
      <c r="AV41" s="162">
        <f t="shared" si="9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10"/>
        <v>0.82089552238805974</v>
      </c>
      <c r="BH41" s="162">
        <f t="shared" si="11"/>
        <v>0</v>
      </c>
      <c r="BJ41" s="157" t="s">
        <v>57</v>
      </c>
      <c r="BK41" s="157">
        <v>67</v>
      </c>
      <c r="BL41" s="157">
        <v>55</v>
      </c>
      <c r="BM41" s="157">
        <v>11</v>
      </c>
      <c r="BN41" s="157">
        <v>1</v>
      </c>
      <c r="BO41" s="158">
        <f t="shared" si="12"/>
        <v>0.82089552238805974</v>
      </c>
      <c r="BP41" s="162">
        <f t="shared" si="13"/>
        <v>0</v>
      </c>
    </row>
    <row r="42" spans="2:80">
      <c r="B42" s="163" t="s">
        <v>58</v>
      </c>
      <c r="C42" s="157">
        <v>3</v>
      </c>
      <c r="D42" s="157">
        <v>3</v>
      </c>
      <c r="E42" s="157">
        <v>0</v>
      </c>
      <c r="F42" s="157">
        <v>0</v>
      </c>
      <c r="G42" s="158">
        <v>1</v>
      </c>
      <c r="I42" s="163" t="s">
        <v>58</v>
      </c>
      <c r="J42" s="157">
        <v>3</v>
      </c>
      <c r="K42" s="157">
        <v>3</v>
      </c>
      <c r="L42" s="157">
        <v>0</v>
      </c>
      <c r="M42" s="157">
        <v>0</v>
      </c>
      <c r="N42" s="158">
        <f t="shared" si="0"/>
        <v>1</v>
      </c>
      <c r="O42" s="162">
        <f t="shared" si="1"/>
        <v>0</v>
      </c>
      <c r="Q42" s="163" t="s">
        <v>58</v>
      </c>
      <c r="R42" s="157">
        <v>3</v>
      </c>
      <c r="S42" s="157">
        <v>3</v>
      </c>
      <c r="T42" s="157">
        <v>0</v>
      </c>
      <c r="U42" s="157">
        <v>0</v>
      </c>
      <c r="V42" s="158">
        <f t="shared" si="15"/>
        <v>1</v>
      </c>
      <c r="W42" s="162">
        <f t="shared" si="3"/>
        <v>0</v>
      </c>
      <c r="Y42" s="163" t="s">
        <v>58</v>
      </c>
      <c r="Z42" s="157">
        <v>3</v>
      </c>
      <c r="AA42" s="157">
        <v>3</v>
      </c>
      <c r="AB42" s="157">
        <v>0</v>
      </c>
      <c r="AC42" s="157">
        <v>0</v>
      </c>
      <c r="AD42" s="158">
        <f t="shared" si="16"/>
        <v>1</v>
      </c>
      <c r="AE42" s="162">
        <f t="shared" si="5"/>
        <v>0</v>
      </c>
      <c r="AH42" s="163" t="s">
        <v>58</v>
      </c>
      <c r="AI42" s="157">
        <v>3</v>
      </c>
      <c r="AJ42" s="157">
        <v>3</v>
      </c>
      <c r="AK42" s="157">
        <v>0</v>
      </c>
      <c r="AL42" s="157">
        <v>0</v>
      </c>
      <c r="AM42" s="158">
        <f t="shared" si="17"/>
        <v>1</v>
      </c>
      <c r="AN42" s="162">
        <f t="shared" si="7"/>
        <v>0</v>
      </c>
      <c r="AP42" s="163" t="s">
        <v>58</v>
      </c>
      <c r="AQ42" s="157">
        <v>3</v>
      </c>
      <c r="AR42" s="157">
        <v>3</v>
      </c>
      <c r="AS42" s="157">
        <v>0</v>
      </c>
      <c r="AT42" s="157">
        <v>0</v>
      </c>
      <c r="AU42" s="158">
        <f t="shared" si="18"/>
        <v>1</v>
      </c>
      <c r="AV42" s="162">
        <f t="shared" si="9"/>
        <v>0</v>
      </c>
      <c r="AW42" s="163" t="s">
        <v>58</v>
      </c>
      <c r="AX42" s="157">
        <v>9</v>
      </c>
      <c r="AY42" s="157">
        <v>3</v>
      </c>
      <c r="AZ42" s="157">
        <v>6</v>
      </c>
      <c r="BA42" s="157">
        <v>0</v>
      </c>
      <c r="BB42" s="163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10"/>
        <v>1</v>
      </c>
      <c r="BH42" s="162">
        <f t="shared" si="11"/>
        <v>0</v>
      </c>
      <c r="BJ42" s="163" t="s">
        <v>58</v>
      </c>
      <c r="BK42" s="157">
        <v>3</v>
      </c>
      <c r="BL42" s="157">
        <v>3</v>
      </c>
      <c r="BM42" s="157">
        <v>0</v>
      </c>
      <c r="BN42" s="157">
        <v>0</v>
      </c>
      <c r="BO42" s="158">
        <f t="shared" si="12"/>
        <v>1</v>
      </c>
      <c r="BP42" s="162">
        <f t="shared" si="13"/>
        <v>0</v>
      </c>
      <c r="BQ42" s="163" t="s">
        <v>58</v>
      </c>
      <c r="BR42" s="157">
        <v>9</v>
      </c>
      <c r="BS42" s="157">
        <v>3</v>
      </c>
      <c r="BT42" s="157">
        <v>6</v>
      </c>
      <c r="BU42" s="157">
        <v>0</v>
      </c>
      <c r="BV42" s="162">
        <f t="shared" si="19"/>
        <v>0.33333333333333331</v>
      </c>
      <c r="BX42" s="163" t="s">
        <v>58</v>
      </c>
      <c r="BY42" s="157">
        <v>9</v>
      </c>
      <c r="BZ42" s="157">
        <v>3</v>
      </c>
      <c r="CA42" s="157">
        <v>6</v>
      </c>
      <c r="CB42" s="157">
        <v>0</v>
      </c>
    </row>
    <row r="43" spans="2:80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0"/>
        <v>0.96296296296296291</v>
      </c>
      <c r="O43" s="162">
        <f t="shared" si="1"/>
        <v>0</v>
      </c>
      <c r="Q43" s="163" t="s">
        <v>59</v>
      </c>
      <c r="R43" s="157">
        <v>27</v>
      </c>
      <c r="S43" s="157">
        <v>26</v>
      </c>
      <c r="T43" s="157">
        <v>1</v>
      </c>
      <c r="U43" s="157">
        <v>0</v>
      </c>
      <c r="V43" s="158">
        <f t="shared" si="15"/>
        <v>0.96296296296296291</v>
      </c>
      <c r="W43" s="162">
        <f t="shared" si="3"/>
        <v>0</v>
      </c>
      <c r="Y43" s="163" t="s">
        <v>59</v>
      </c>
      <c r="Z43" s="157">
        <v>27</v>
      </c>
      <c r="AA43" s="157">
        <v>26</v>
      </c>
      <c r="AB43" s="157">
        <v>1</v>
      </c>
      <c r="AC43" s="157">
        <v>0</v>
      </c>
      <c r="AD43" s="158">
        <f t="shared" si="16"/>
        <v>0.96296296296296291</v>
      </c>
      <c r="AE43" s="162">
        <f t="shared" si="5"/>
        <v>0</v>
      </c>
      <c r="AH43" s="163" t="s">
        <v>59</v>
      </c>
      <c r="AI43" s="157">
        <v>27</v>
      </c>
      <c r="AJ43" s="157">
        <v>26</v>
      </c>
      <c r="AK43" s="157">
        <v>1</v>
      </c>
      <c r="AL43" s="157">
        <v>0</v>
      </c>
      <c r="AM43" s="158">
        <f t="shared" si="17"/>
        <v>0.96296296296296291</v>
      </c>
      <c r="AN43" s="162">
        <f t="shared" si="7"/>
        <v>0</v>
      </c>
      <c r="AP43" s="163" t="s">
        <v>59</v>
      </c>
      <c r="AQ43" s="157">
        <v>27</v>
      </c>
      <c r="AR43" s="157">
        <v>26</v>
      </c>
      <c r="AS43" s="157">
        <v>1</v>
      </c>
      <c r="AT43" s="157">
        <v>0</v>
      </c>
      <c r="AU43" s="158">
        <f t="shared" si="18"/>
        <v>0.96296296296296291</v>
      </c>
      <c r="AV43" s="162">
        <f t="shared" si="9"/>
        <v>0</v>
      </c>
      <c r="AW43" s="182" t="s">
        <v>59</v>
      </c>
      <c r="AX43" s="17">
        <v>29</v>
      </c>
      <c r="AY43" s="17">
        <v>28</v>
      </c>
      <c r="AZ43" s="17">
        <v>1</v>
      </c>
      <c r="BA43" s="17">
        <v>0</v>
      </c>
      <c r="BB43" s="182" t="s">
        <v>59</v>
      </c>
      <c r="BC43" s="157">
        <v>27</v>
      </c>
      <c r="BD43" s="157">
        <v>26</v>
      </c>
      <c r="BE43" s="157">
        <v>1</v>
      </c>
      <c r="BF43" s="157">
        <v>0</v>
      </c>
      <c r="BG43" s="158">
        <f t="shared" si="10"/>
        <v>0.96296296296296291</v>
      </c>
      <c r="BH43" s="162">
        <f t="shared" si="11"/>
        <v>0</v>
      </c>
      <c r="BJ43" s="161" t="s">
        <v>59</v>
      </c>
      <c r="BK43" s="157">
        <v>27</v>
      </c>
      <c r="BL43" s="157">
        <v>26</v>
      </c>
      <c r="BM43" s="157">
        <v>1</v>
      </c>
      <c r="BN43" s="157">
        <v>0</v>
      </c>
      <c r="BO43" s="158">
        <f t="shared" si="12"/>
        <v>0.96296296296296291</v>
      </c>
      <c r="BP43" s="162">
        <f t="shared" si="13"/>
        <v>0</v>
      </c>
      <c r="BQ43" s="182" t="s">
        <v>59</v>
      </c>
      <c r="BR43" s="17">
        <v>29</v>
      </c>
      <c r="BS43" s="17">
        <v>28</v>
      </c>
      <c r="BT43" s="17">
        <v>1</v>
      </c>
      <c r="BU43" s="17">
        <v>0</v>
      </c>
      <c r="BV43" s="162">
        <f t="shared" si="19"/>
        <v>0.96551724137931039</v>
      </c>
      <c r="BX43" s="182" t="s">
        <v>59</v>
      </c>
      <c r="BY43" s="17">
        <v>29</v>
      </c>
      <c r="BZ43" s="17">
        <v>28</v>
      </c>
      <c r="CA43" s="17">
        <v>1</v>
      </c>
      <c r="CB43" s="17">
        <v>0</v>
      </c>
    </row>
    <row r="44" spans="2:80">
      <c r="B44" s="157" t="s">
        <v>60</v>
      </c>
      <c r="C44" s="157">
        <v>16</v>
      </c>
      <c r="D44" s="157">
        <v>16</v>
      </c>
      <c r="E44" s="157">
        <v>0</v>
      </c>
      <c r="F44" s="157">
        <v>0</v>
      </c>
      <c r="G44" s="158">
        <f t="shared" si="14"/>
        <v>1</v>
      </c>
      <c r="I44" s="157" t="s">
        <v>60</v>
      </c>
      <c r="J44" s="157">
        <v>16</v>
      </c>
      <c r="K44" s="157">
        <v>16</v>
      </c>
      <c r="L44" s="157">
        <v>0</v>
      </c>
      <c r="M44" s="157">
        <v>0</v>
      </c>
      <c r="N44" s="158">
        <f t="shared" si="0"/>
        <v>1</v>
      </c>
      <c r="O44" s="162">
        <f t="shared" si="1"/>
        <v>0</v>
      </c>
      <c r="Q44" s="157" t="s">
        <v>60</v>
      </c>
      <c r="R44" s="157">
        <v>16</v>
      </c>
      <c r="S44" s="157">
        <v>16</v>
      </c>
      <c r="T44" s="157">
        <v>0</v>
      </c>
      <c r="U44" s="157">
        <v>0</v>
      </c>
      <c r="V44" s="158">
        <f t="shared" si="15"/>
        <v>1</v>
      </c>
      <c r="W44" s="162">
        <f t="shared" si="3"/>
        <v>0</v>
      </c>
      <c r="Y44" s="157" t="s">
        <v>60</v>
      </c>
      <c r="Z44" s="157">
        <v>16</v>
      </c>
      <c r="AA44" s="157">
        <v>16</v>
      </c>
      <c r="AB44" s="157">
        <v>0</v>
      </c>
      <c r="AC44" s="157">
        <v>0</v>
      </c>
      <c r="AD44" s="158">
        <f t="shared" si="16"/>
        <v>1</v>
      </c>
      <c r="AE44" s="162">
        <f t="shared" si="5"/>
        <v>0</v>
      </c>
      <c r="AH44" s="157" t="s">
        <v>60</v>
      </c>
      <c r="AI44" s="157">
        <v>16</v>
      </c>
      <c r="AJ44" s="157">
        <v>16</v>
      </c>
      <c r="AK44" s="157">
        <v>0</v>
      </c>
      <c r="AL44" s="157">
        <v>0</v>
      </c>
      <c r="AM44" s="158">
        <f t="shared" si="17"/>
        <v>1</v>
      </c>
      <c r="AN44" s="162">
        <f t="shared" si="7"/>
        <v>0</v>
      </c>
      <c r="AP44" s="157" t="s">
        <v>60</v>
      </c>
      <c r="AQ44" s="157">
        <v>16</v>
      </c>
      <c r="AR44" s="157">
        <v>16</v>
      </c>
      <c r="AS44" s="157">
        <v>0</v>
      </c>
      <c r="AT44" s="157">
        <v>0</v>
      </c>
      <c r="AU44" s="158">
        <f t="shared" si="18"/>
        <v>1</v>
      </c>
      <c r="AV44" s="162">
        <f t="shared" si="9"/>
        <v>0</v>
      </c>
      <c r="BB44" s="157" t="s">
        <v>60</v>
      </c>
      <c r="BC44" s="157">
        <v>16</v>
      </c>
      <c r="BD44" s="157">
        <v>16</v>
      </c>
      <c r="BE44" s="157">
        <v>0</v>
      </c>
      <c r="BF44" s="157">
        <v>0</v>
      </c>
      <c r="BG44" s="158">
        <f t="shared" si="10"/>
        <v>1</v>
      </c>
      <c r="BH44" s="162">
        <f t="shared" si="11"/>
        <v>0</v>
      </c>
      <c r="BJ44" s="157" t="s">
        <v>60</v>
      </c>
      <c r="BK44" s="157">
        <v>6</v>
      </c>
      <c r="BL44" s="157">
        <v>6</v>
      </c>
      <c r="BM44" s="157">
        <v>0</v>
      </c>
      <c r="BN44" s="157">
        <v>0</v>
      </c>
      <c r="BO44" s="158">
        <f t="shared" si="12"/>
        <v>1</v>
      </c>
      <c r="BP44" s="162">
        <f t="shared" si="13"/>
        <v>0</v>
      </c>
    </row>
    <row r="45" spans="2:80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14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0"/>
        <v>0.68</v>
      </c>
      <c r="O45" s="162">
        <f t="shared" si="1"/>
        <v>0</v>
      </c>
      <c r="Q45" s="157" t="s">
        <v>61</v>
      </c>
      <c r="R45" s="157">
        <v>25</v>
      </c>
      <c r="S45" s="157">
        <v>17</v>
      </c>
      <c r="T45" s="157">
        <v>8</v>
      </c>
      <c r="U45" s="157">
        <v>0</v>
      </c>
      <c r="V45" s="158">
        <f t="shared" si="15"/>
        <v>0.68</v>
      </c>
      <c r="W45" s="162">
        <f t="shared" si="3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f t="shared" si="16"/>
        <v>0.68</v>
      </c>
      <c r="AE45" s="162">
        <f t="shared" si="5"/>
        <v>0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f t="shared" si="17"/>
        <v>0.68</v>
      </c>
      <c r="AN45" s="162">
        <f t="shared" si="7"/>
        <v>0</v>
      </c>
      <c r="AP45" s="157" t="s">
        <v>61</v>
      </c>
      <c r="AQ45" s="157">
        <v>25</v>
      </c>
      <c r="AR45" s="157">
        <v>17</v>
      </c>
      <c r="AS45" s="157">
        <v>8</v>
      </c>
      <c r="AT45" s="157">
        <v>0</v>
      </c>
      <c r="AU45" s="158">
        <f t="shared" si="18"/>
        <v>0.68</v>
      </c>
      <c r="AV45" s="162">
        <f t="shared" si="9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10"/>
        <v>0.68</v>
      </c>
      <c r="BH45" s="162">
        <f t="shared" si="11"/>
        <v>0</v>
      </c>
      <c r="BJ45" s="157" t="s">
        <v>61</v>
      </c>
      <c r="BK45" s="157">
        <v>25</v>
      </c>
      <c r="BL45" s="157">
        <v>17</v>
      </c>
      <c r="BM45" s="157">
        <v>8</v>
      </c>
      <c r="BN45" s="157">
        <v>0</v>
      </c>
      <c r="BO45" s="158">
        <f t="shared" si="12"/>
        <v>0.68</v>
      </c>
      <c r="BP45" s="162">
        <f t="shared" si="13"/>
        <v>0</v>
      </c>
    </row>
    <row r="46" spans="2:80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14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0"/>
        <v>0.99105145413870244</v>
      </c>
      <c r="O46" s="162">
        <f t="shared" si="1"/>
        <v>0</v>
      </c>
      <c r="Q46" s="157" t="s">
        <v>62</v>
      </c>
      <c r="R46" s="157">
        <v>447</v>
      </c>
      <c r="S46" s="157">
        <v>443</v>
      </c>
      <c r="T46" s="157">
        <v>4</v>
      </c>
      <c r="U46" s="157">
        <v>0</v>
      </c>
      <c r="V46" s="158">
        <f t="shared" si="15"/>
        <v>0.99105145413870244</v>
      </c>
      <c r="W46" s="162">
        <f t="shared" si="3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f t="shared" si="16"/>
        <v>0.99105145413870244</v>
      </c>
      <c r="AE46" s="162">
        <f t="shared" si="5"/>
        <v>0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f t="shared" si="17"/>
        <v>0.99105145413870244</v>
      </c>
      <c r="AN46" s="162">
        <f t="shared" si="7"/>
        <v>0</v>
      </c>
      <c r="AP46" s="157" t="s">
        <v>62</v>
      </c>
      <c r="AQ46" s="157">
        <v>447</v>
      </c>
      <c r="AR46" s="157">
        <v>443</v>
      </c>
      <c r="AS46" s="157">
        <v>4</v>
      </c>
      <c r="AT46" s="157">
        <v>0</v>
      </c>
      <c r="AU46" s="158">
        <f t="shared" si="18"/>
        <v>0.99105145413870244</v>
      </c>
      <c r="AV46" s="162">
        <f t="shared" si="9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10"/>
        <v>0.99105145413870244</v>
      </c>
      <c r="BH46" s="162">
        <f t="shared" si="11"/>
        <v>0</v>
      </c>
      <c r="BJ46" s="157" t="s">
        <v>62</v>
      </c>
      <c r="BK46" s="157">
        <v>447</v>
      </c>
      <c r="BL46" s="157">
        <v>443</v>
      </c>
      <c r="BM46" s="157">
        <v>4</v>
      </c>
      <c r="BN46" s="157">
        <v>0</v>
      </c>
      <c r="BO46" s="158">
        <f t="shared" si="12"/>
        <v>0.99105145413870244</v>
      </c>
      <c r="BP46" s="162">
        <f t="shared" si="13"/>
        <v>0</v>
      </c>
    </row>
    <row r="47" spans="2:80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14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0"/>
        <v>1</v>
      </c>
      <c r="O47" s="162">
        <f t="shared" si="1"/>
        <v>0</v>
      </c>
      <c r="Q47" s="157" t="s">
        <v>63</v>
      </c>
      <c r="R47" s="157">
        <v>43</v>
      </c>
      <c r="S47" s="157">
        <v>43</v>
      </c>
      <c r="T47" s="157">
        <v>0</v>
      </c>
      <c r="U47" s="157">
        <v>0</v>
      </c>
      <c r="V47" s="158">
        <f t="shared" si="15"/>
        <v>1</v>
      </c>
      <c r="W47" s="162">
        <f t="shared" si="3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f t="shared" si="16"/>
        <v>1</v>
      </c>
      <c r="AE47" s="162">
        <f t="shared" si="5"/>
        <v>0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f t="shared" si="17"/>
        <v>1</v>
      </c>
      <c r="AN47" s="162">
        <f t="shared" si="7"/>
        <v>0</v>
      </c>
      <c r="AP47" s="157" t="s">
        <v>63</v>
      </c>
      <c r="AQ47" s="157">
        <v>43</v>
      </c>
      <c r="AR47" s="157">
        <v>43</v>
      </c>
      <c r="AS47" s="157">
        <v>0</v>
      </c>
      <c r="AT47" s="157">
        <v>0</v>
      </c>
      <c r="AU47" s="158">
        <f t="shared" si="18"/>
        <v>1</v>
      </c>
      <c r="AV47" s="162">
        <f t="shared" si="9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10"/>
        <v>1</v>
      </c>
      <c r="BH47" s="162">
        <f t="shared" si="11"/>
        <v>0</v>
      </c>
      <c r="BJ47" s="157" t="s">
        <v>63</v>
      </c>
      <c r="BK47" s="157">
        <v>43</v>
      </c>
      <c r="BL47" s="157">
        <v>43</v>
      </c>
      <c r="BM47" s="157">
        <v>0</v>
      </c>
      <c r="BN47" s="157">
        <v>0</v>
      </c>
      <c r="BO47" s="158">
        <f t="shared" si="12"/>
        <v>1</v>
      </c>
      <c r="BP47" s="162">
        <f t="shared" si="13"/>
        <v>0</v>
      </c>
    </row>
    <row r="48" spans="2:80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14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0"/>
        <v>1</v>
      </c>
      <c r="O48" s="162">
        <f t="shared" si="1"/>
        <v>0</v>
      </c>
      <c r="Q48" s="157" t="s">
        <v>64</v>
      </c>
      <c r="R48" s="157">
        <v>10</v>
      </c>
      <c r="S48" s="157">
        <v>10</v>
      </c>
      <c r="T48" s="157">
        <v>0</v>
      </c>
      <c r="U48" s="157">
        <v>0</v>
      </c>
      <c r="V48" s="158">
        <f t="shared" si="15"/>
        <v>1</v>
      </c>
      <c r="W48" s="162">
        <f t="shared" si="3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f t="shared" si="16"/>
        <v>1</v>
      </c>
      <c r="AE48" s="162">
        <f t="shared" si="5"/>
        <v>0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f t="shared" si="17"/>
        <v>1</v>
      </c>
      <c r="AN48" s="162">
        <f t="shared" si="7"/>
        <v>0</v>
      </c>
      <c r="AP48" s="157" t="s">
        <v>64</v>
      </c>
      <c r="AQ48" s="157">
        <v>10</v>
      </c>
      <c r="AR48" s="157">
        <v>10</v>
      </c>
      <c r="AS48" s="157">
        <v>0</v>
      </c>
      <c r="AT48" s="157">
        <v>0</v>
      </c>
      <c r="AU48" s="158">
        <f t="shared" si="18"/>
        <v>1</v>
      </c>
      <c r="AV48" s="162">
        <f t="shared" si="9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10"/>
        <v>1</v>
      </c>
      <c r="BH48" s="162">
        <f t="shared" si="11"/>
        <v>0</v>
      </c>
      <c r="BJ48" s="157" t="s">
        <v>64</v>
      </c>
      <c r="BK48" s="157">
        <v>10</v>
      </c>
      <c r="BL48" s="157">
        <v>10</v>
      </c>
      <c r="BM48" s="157">
        <v>0</v>
      </c>
      <c r="BN48" s="157">
        <v>0</v>
      </c>
      <c r="BO48" s="158">
        <f t="shared" si="12"/>
        <v>1</v>
      </c>
      <c r="BP48" s="162">
        <f t="shared" si="13"/>
        <v>0</v>
      </c>
    </row>
    <row r="49" spans="2:80">
      <c r="B49" s="157" t="s">
        <v>65</v>
      </c>
      <c r="C49" s="157">
        <v>382</v>
      </c>
      <c r="D49" s="157">
        <v>296</v>
      </c>
      <c r="E49" s="159">
        <v>58</v>
      </c>
      <c r="F49" s="157">
        <v>28</v>
      </c>
      <c r="G49" s="158">
        <f t="shared" si="14"/>
        <v>0.77486910994764402</v>
      </c>
      <c r="I49" s="157" t="s">
        <v>65</v>
      </c>
      <c r="J49" s="157">
        <v>382</v>
      </c>
      <c r="K49" s="157">
        <v>296</v>
      </c>
      <c r="L49" s="157">
        <v>58</v>
      </c>
      <c r="M49" s="157">
        <v>28</v>
      </c>
      <c r="N49" s="158">
        <f t="shared" si="0"/>
        <v>0.77486910994764402</v>
      </c>
      <c r="O49" s="162">
        <f t="shared" si="1"/>
        <v>0</v>
      </c>
      <c r="Q49" s="157" t="s">
        <v>65</v>
      </c>
      <c r="R49" s="157">
        <v>381</v>
      </c>
      <c r="S49" s="157">
        <v>293</v>
      </c>
      <c r="T49" s="157">
        <v>60</v>
      </c>
      <c r="U49" s="157">
        <v>28</v>
      </c>
      <c r="V49" s="158">
        <f t="shared" si="15"/>
        <v>0.76902887139107612</v>
      </c>
      <c r="W49" s="162">
        <f t="shared" si="3"/>
        <v>-5.8402385565679005E-3</v>
      </c>
      <c r="Y49" s="157" t="s">
        <v>65</v>
      </c>
      <c r="Z49" s="157">
        <v>381</v>
      </c>
      <c r="AA49" s="157">
        <v>293</v>
      </c>
      <c r="AB49" s="157">
        <v>60</v>
      </c>
      <c r="AC49" s="157">
        <v>28</v>
      </c>
      <c r="AD49" s="158">
        <f t="shared" si="16"/>
        <v>0.76902887139107612</v>
      </c>
      <c r="AE49" s="162">
        <f t="shared" si="5"/>
        <v>0</v>
      </c>
      <c r="AH49" s="157" t="s">
        <v>65</v>
      </c>
      <c r="AI49" s="157">
        <v>381</v>
      </c>
      <c r="AJ49" s="157">
        <v>293</v>
      </c>
      <c r="AK49" s="157">
        <v>60</v>
      </c>
      <c r="AL49" s="157">
        <v>28</v>
      </c>
      <c r="AM49" s="158">
        <f t="shared" si="17"/>
        <v>0.76902887139107612</v>
      </c>
      <c r="AN49" s="162">
        <f t="shared" si="7"/>
        <v>0</v>
      </c>
      <c r="AP49" s="157" t="s">
        <v>65</v>
      </c>
      <c r="AQ49" s="157">
        <v>381</v>
      </c>
      <c r="AR49" s="157">
        <v>293</v>
      </c>
      <c r="AS49" s="157">
        <v>60</v>
      </c>
      <c r="AT49" s="157">
        <v>28</v>
      </c>
      <c r="AU49" s="158">
        <f t="shared" si="18"/>
        <v>0.76902887139107612</v>
      </c>
      <c r="AV49" s="162">
        <f t="shared" si="9"/>
        <v>0</v>
      </c>
      <c r="BB49" s="157" t="s">
        <v>65</v>
      </c>
      <c r="BC49" s="157">
        <v>381</v>
      </c>
      <c r="BD49" s="157">
        <v>293</v>
      </c>
      <c r="BE49" s="157">
        <v>60</v>
      </c>
      <c r="BF49" s="157">
        <v>28</v>
      </c>
      <c r="BG49" s="158">
        <f t="shared" si="10"/>
        <v>0.76902887139107612</v>
      </c>
      <c r="BH49" s="162">
        <f t="shared" si="11"/>
        <v>0</v>
      </c>
      <c r="BJ49" s="157" t="s">
        <v>65</v>
      </c>
      <c r="BK49" s="157">
        <v>381</v>
      </c>
      <c r="BL49" s="157">
        <v>295</v>
      </c>
      <c r="BM49" s="157">
        <v>58</v>
      </c>
      <c r="BN49" s="157">
        <v>28</v>
      </c>
      <c r="BO49" s="158">
        <f t="shared" si="12"/>
        <v>0.77427821522309714</v>
      </c>
      <c r="BP49" s="162">
        <f t="shared" si="13"/>
        <v>5.2493438320210251E-3</v>
      </c>
    </row>
    <row r="50" spans="2:80">
      <c r="B50" s="157" t="s">
        <v>66</v>
      </c>
      <c r="C50" s="157">
        <v>389</v>
      </c>
      <c r="D50" s="157">
        <v>340</v>
      </c>
      <c r="E50" s="157">
        <v>48</v>
      </c>
      <c r="F50" s="157">
        <v>1</v>
      </c>
      <c r="G50" s="158">
        <f t="shared" si="14"/>
        <v>0.87403598971722363</v>
      </c>
      <c r="I50" s="157" t="s">
        <v>66</v>
      </c>
      <c r="J50" s="157">
        <v>389</v>
      </c>
      <c r="K50" s="157">
        <v>340</v>
      </c>
      <c r="L50" s="157">
        <v>48</v>
      </c>
      <c r="M50" s="157">
        <v>1</v>
      </c>
      <c r="N50" s="158">
        <f t="shared" si="0"/>
        <v>0.87403598971722363</v>
      </c>
      <c r="O50" s="162">
        <f t="shared" si="1"/>
        <v>0</v>
      </c>
      <c r="Q50" s="157" t="s">
        <v>66</v>
      </c>
      <c r="R50" s="157">
        <v>389</v>
      </c>
      <c r="S50" s="157">
        <v>340</v>
      </c>
      <c r="T50" s="157">
        <v>48</v>
      </c>
      <c r="U50" s="157">
        <v>1</v>
      </c>
      <c r="V50" s="158">
        <f t="shared" si="15"/>
        <v>0.87403598971722363</v>
      </c>
      <c r="W50" s="162">
        <f t="shared" si="3"/>
        <v>0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f t="shared" si="16"/>
        <v>0.87146529562982</v>
      </c>
      <c r="AE50" s="162">
        <f t="shared" si="5"/>
        <v>-2.5706940874036244E-3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f t="shared" si="17"/>
        <v>0.87146529562982</v>
      </c>
      <c r="AN50" s="162">
        <f t="shared" si="7"/>
        <v>0</v>
      </c>
      <c r="AP50" s="157" t="s">
        <v>66</v>
      </c>
      <c r="AQ50" s="157">
        <v>389</v>
      </c>
      <c r="AR50" s="157">
        <v>339</v>
      </c>
      <c r="AS50" s="157">
        <v>49</v>
      </c>
      <c r="AT50" s="157">
        <v>1</v>
      </c>
      <c r="AU50" s="158">
        <f t="shared" si="18"/>
        <v>0.87146529562982</v>
      </c>
      <c r="AV50" s="162">
        <f t="shared" si="9"/>
        <v>0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10"/>
        <v>0.87146529562982</v>
      </c>
      <c r="BH50" s="162">
        <f t="shared" si="11"/>
        <v>0</v>
      </c>
      <c r="BJ50" s="157" t="s">
        <v>66</v>
      </c>
      <c r="BK50" s="157">
        <v>389</v>
      </c>
      <c r="BL50" s="157">
        <v>339</v>
      </c>
      <c r="BM50" s="157">
        <v>49</v>
      </c>
      <c r="BN50" s="157">
        <v>1</v>
      </c>
      <c r="BO50" s="158">
        <f t="shared" si="12"/>
        <v>0.87146529562982</v>
      </c>
      <c r="BP50" s="162">
        <f t="shared" si="13"/>
        <v>0</v>
      </c>
    </row>
    <row r="51" spans="2:80">
      <c r="B51" s="157" t="s">
        <v>67</v>
      </c>
      <c r="C51" s="157">
        <v>135</v>
      </c>
      <c r="D51" s="157">
        <v>129</v>
      </c>
      <c r="E51" s="157">
        <v>0</v>
      </c>
      <c r="F51" s="157">
        <v>6</v>
      </c>
      <c r="G51" s="158">
        <f t="shared" si="14"/>
        <v>0.9555555555555556</v>
      </c>
      <c r="I51" s="157" t="s">
        <v>67</v>
      </c>
      <c r="J51" s="157">
        <v>135</v>
      </c>
      <c r="K51" s="157">
        <v>129</v>
      </c>
      <c r="L51" s="157">
        <v>0</v>
      </c>
      <c r="M51" s="157">
        <v>6</v>
      </c>
      <c r="N51" s="158">
        <f t="shared" si="0"/>
        <v>0.9555555555555556</v>
      </c>
      <c r="O51" s="162">
        <f t="shared" si="1"/>
        <v>0</v>
      </c>
      <c r="Q51" s="157" t="s">
        <v>67</v>
      </c>
      <c r="R51" s="157">
        <v>135</v>
      </c>
      <c r="S51" s="157">
        <v>129</v>
      </c>
      <c r="T51" s="157">
        <v>0</v>
      </c>
      <c r="U51" s="157">
        <v>6</v>
      </c>
      <c r="V51" s="158">
        <f t="shared" si="15"/>
        <v>0.9555555555555556</v>
      </c>
      <c r="W51" s="162">
        <f t="shared" si="3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f t="shared" si="16"/>
        <v>0.9555555555555556</v>
      </c>
      <c r="AE51" s="162">
        <f t="shared" si="5"/>
        <v>0</v>
      </c>
      <c r="AH51" s="157" t="s">
        <v>67</v>
      </c>
      <c r="AI51" s="157">
        <v>135</v>
      </c>
      <c r="AJ51" s="157">
        <v>129</v>
      </c>
      <c r="AK51" s="157">
        <v>0</v>
      </c>
      <c r="AL51" s="157">
        <v>6</v>
      </c>
      <c r="AM51" s="158">
        <f t="shared" si="17"/>
        <v>0.9555555555555556</v>
      </c>
      <c r="AN51" s="162">
        <f t="shared" si="7"/>
        <v>0</v>
      </c>
      <c r="AP51" s="157" t="s">
        <v>67</v>
      </c>
      <c r="AQ51" s="157">
        <v>135</v>
      </c>
      <c r="AR51" s="157">
        <v>129</v>
      </c>
      <c r="AS51" s="157">
        <v>0</v>
      </c>
      <c r="AT51" s="157">
        <v>6</v>
      </c>
      <c r="AU51" s="158">
        <f t="shared" si="18"/>
        <v>0.9555555555555556</v>
      </c>
      <c r="AV51" s="162">
        <f t="shared" si="9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10"/>
        <v>0.9555555555555556</v>
      </c>
      <c r="BH51" s="162">
        <f t="shared" si="11"/>
        <v>0</v>
      </c>
      <c r="BJ51" s="157" t="s">
        <v>67</v>
      </c>
      <c r="BK51" s="157">
        <v>135</v>
      </c>
      <c r="BL51" s="157">
        <v>129</v>
      </c>
      <c r="BM51" s="157">
        <v>0</v>
      </c>
      <c r="BN51" s="157">
        <v>6</v>
      </c>
      <c r="BO51" s="158">
        <f t="shared" si="12"/>
        <v>0.9555555555555556</v>
      </c>
      <c r="BP51" s="162">
        <f t="shared" si="13"/>
        <v>0</v>
      </c>
    </row>
    <row r="52" spans="2:80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14"/>
        <v>0.99247648902821317</v>
      </c>
      <c r="I52" s="157" t="s">
        <v>68</v>
      </c>
      <c r="J52" s="157">
        <v>1595</v>
      </c>
      <c r="K52" s="157">
        <v>1583</v>
      </c>
      <c r="L52" s="157">
        <v>12</v>
      </c>
      <c r="M52" s="157">
        <v>0</v>
      </c>
      <c r="N52" s="158">
        <f t="shared" si="0"/>
        <v>0.99247648902821317</v>
      </c>
      <c r="O52" s="162">
        <f t="shared" si="1"/>
        <v>0</v>
      </c>
      <c r="Q52" s="157" t="s">
        <v>68</v>
      </c>
      <c r="R52" s="157">
        <v>1595</v>
      </c>
      <c r="S52" s="157">
        <v>1583</v>
      </c>
      <c r="T52" s="157">
        <v>12</v>
      </c>
      <c r="U52" s="157">
        <v>0</v>
      </c>
      <c r="V52" s="158">
        <f t="shared" si="15"/>
        <v>0.99247648902821317</v>
      </c>
      <c r="W52" s="162">
        <f t="shared" si="3"/>
        <v>0</v>
      </c>
      <c r="Y52" s="157" t="s">
        <v>68</v>
      </c>
      <c r="Z52" s="157">
        <v>1595</v>
      </c>
      <c r="AA52" s="157">
        <v>1583</v>
      </c>
      <c r="AB52" s="157">
        <v>12</v>
      </c>
      <c r="AC52" s="157">
        <v>0</v>
      </c>
      <c r="AD52" s="158">
        <f t="shared" si="16"/>
        <v>0.99247648902821317</v>
      </c>
      <c r="AE52" s="162">
        <f t="shared" si="5"/>
        <v>0</v>
      </c>
      <c r="AH52" s="157" t="s">
        <v>68</v>
      </c>
      <c r="AI52" s="157">
        <v>1595</v>
      </c>
      <c r="AJ52" s="157">
        <v>1583</v>
      </c>
      <c r="AK52" s="157">
        <v>12</v>
      </c>
      <c r="AL52" s="157">
        <v>0</v>
      </c>
      <c r="AM52" s="158">
        <f t="shared" si="17"/>
        <v>0.99247648902821317</v>
      </c>
      <c r="AN52" s="162">
        <f t="shared" si="7"/>
        <v>0</v>
      </c>
      <c r="AP52" s="157" t="s">
        <v>68</v>
      </c>
      <c r="AQ52" s="157">
        <v>1595</v>
      </c>
      <c r="AR52" s="157">
        <v>1583</v>
      </c>
      <c r="AS52" s="157">
        <v>12</v>
      </c>
      <c r="AT52" s="157">
        <v>0</v>
      </c>
      <c r="AU52" s="158">
        <f t="shared" si="18"/>
        <v>0.99247648902821317</v>
      </c>
      <c r="AV52" s="162">
        <f t="shared" si="9"/>
        <v>0</v>
      </c>
      <c r="BB52" s="157" t="s">
        <v>68</v>
      </c>
      <c r="BC52" s="157">
        <v>1595</v>
      </c>
      <c r="BD52" s="157">
        <v>1583</v>
      </c>
      <c r="BE52" s="157">
        <v>12</v>
      </c>
      <c r="BF52" s="157">
        <v>0</v>
      </c>
      <c r="BG52" s="158">
        <f t="shared" si="10"/>
        <v>0.99247648902821317</v>
      </c>
      <c r="BH52" s="162">
        <f t="shared" si="11"/>
        <v>0</v>
      </c>
      <c r="BJ52" s="157" t="s">
        <v>68</v>
      </c>
      <c r="BK52" s="157">
        <v>1597</v>
      </c>
      <c r="BL52" s="157">
        <v>1585</v>
      </c>
      <c r="BM52" s="157">
        <v>12</v>
      </c>
      <c r="BN52" s="157">
        <v>0</v>
      </c>
      <c r="BO52" s="158">
        <f t="shared" si="12"/>
        <v>0.9924859110832811</v>
      </c>
      <c r="BP52" s="162">
        <f t="shared" si="13"/>
        <v>9.4220550679313675E-6</v>
      </c>
    </row>
    <row r="53" spans="2:80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14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0"/>
        <v>0.98863636363636365</v>
      </c>
      <c r="O53" s="162">
        <f t="shared" si="1"/>
        <v>0</v>
      </c>
      <c r="Q53" s="157" t="s">
        <v>69</v>
      </c>
      <c r="R53" s="157">
        <v>176</v>
      </c>
      <c r="S53" s="157">
        <v>173</v>
      </c>
      <c r="T53" s="157">
        <v>2</v>
      </c>
      <c r="U53" s="157">
        <v>1</v>
      </c>
      <c r="V53" s="158">
        <f t="shared" si="15"/>
        <v>0.98295454545454541</v>
      </c>
      <c r="W53" s="162">
        <f t="shared" si="3"/>
        <v>-5.6818181818182323E-3</v>
      </c>
      <c r="Y53" s="157" t="s">
        <v>69</v>
      </c>
      <c r="Z53" s="157">
        <v>176</v>
      </c>
      <c r="AA53" s="157">
        <v>174</v>
      </c>
      <c r="AB53" s="157">
        <v>2</v>
      </c>
      <c r="AC53" s="157">
        <v>0</v>
      </c>
      <c r="AD53" s="158">
        <f t="shared" si="16"/>
        <v>0.98863636363636365</v>
      </c>
      <c r="AE53" s="162">
        <f t="shared" si="5"/>
        <v>5.6818181818182323E-3</v>
      </c>
      <c r="AH53" s="157" t="s">
        <v>69</v>
      </c>
      <c r="AI53" s="157">
        <v>176</v>
      </c>
      <c r="AJ53" s="157">
        <v>174</v>
      </c>
      <c r="AK53" s="157">
        <v>2</v>
      </c>
      <c r="AL53" s="157">
        <v>0</v>
      </c>
      <c r="AM53" s="158">
        <f t="shared" si="17"/>
        <v>0.98863636363636365</v>
      </c>
      <c r="AN53" s="162">
        <f t="shared" si="7"/>
        <v>0</v>
      </c>
      <c r="AP53" s="157" t="s">
        <v>69</v>
      </c>
      <c r="AQ53" s="157">
        <v>176</v>
      </c>
      <c r="AR53" s="157">
        <v>174</v>
      </c>
      <c r="AS53" s="157">
        <v>2</v>
      </c>
      <c r="AT53" s="157">
        <v>0</v>
      </c>
      <c r="AU53" s="158">
        <f t="shared" si="18"/>
        <v>0.98863636363636365</v>
      </c>
      <c r="AV53" s="162">
        <f t="shared" si="9"/>
        <v>0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10"/>
        <v>0.98863636363636365</v>
      </c>
      <c r="BH53" s="162">
        <f t="shared" si="11"/>
        <v>0</v>
      </c>
      <c r="BJ53" s="157" t="s">
        <v>69</v>
      </c>
      <c r="BK53" s="157">
        <v>176</v>
      </c>
      <c r="BL53" s="157">
        <v>174</v>
      </c>
      <c r="BM53" s="157">
        <v>2</v>
      </c>
      <c r="BN53" s="157">
        <v>0</v>
      </c>
      <c r="BO53" s="158">
        <f t="shared" si="12"/>
        <v>0.98863636363636365</v>
      </c>
      <c r="BP53" s="162">
        <f t="shared" si="13"/>
        <v>0</v>
      </c>
    </row>
    <row r="54" spans="2:80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14"/>
        <v>0.96536796536796532</v>
      </c>
      <c r="I54" s="157" t="s">
        <v>70</v>
      </c>
      <c r="J54" s="157">
        <v>231</v>
      </c>
      <c r="K54" s="157">
        <v>223</v>
      </c>
      <c r="L54" s="157">
        <v>7</v>
      </c>
      <c r="M54" s="157">
        <v>1</v>
      </c>
      <c r="N54" s="158">
        <f t="shared" si="0"/>
        <v>0.96536796536796532</v>
      </c>
      <c r="O54" s="162">
        <f t="shared" si="1"/>
        <v>0</v>
      </c>
      <c r="Q54" s="157" t="s">
        <v>70</v>
      </c>
      <c r="R54" s="157">
        <v>231</v>
      </c>
      <c r="S54" s="157">
        <v>223</v>
      </c>
      <c r="T54" s="157">
        <v>7</v>
      </c>
      <c r="U54" s="157">
        <v>1</v>
      </c>
      <c r="V54" s="158">
        <f t="shared" si="15"/>
        <v>0.96536796536796532</v>
      </c>
      <c r="W54" s="162">
        <f t="shared" si="3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f t="shared" si="16"/>
        <v>0.96536796536796532</v>
      </c>
      <c r="AE54" s="162">
        <f t="shared" si="5"/>
        <v>0</v>
      </c>
      <c r="AH54" s="157" t="s">
        <v>70</v>
      </c>
      <c r="AI54" s="157">
        <v>231</v>
      </c>
      <c r="AJ54" s="157">
        <v>223</v>
      </c>
      <c r="AK54" s="157">
        <v>7</v>
      </c>
      <c r="AL54" s="157">
        <v>1</v>
      </c>
      <c r="AM54" s="158">
        <f t="shared" si="17"/>
        <v>0.96536796536796532</v>
      </c>
      <c r="AN54" s="162">
        <f t="shared" si="7"/>
        <v>0</v>
      </c>
      <c r="AP54" s="157" t="s">
        <v>70</v>
      </c>
      <c r="AQ54" s="157">
        <v>231</v>
      </c>
      <c r="AR54" s="157">
        <v>223</v>
      </c>
      <c r="AS54" s="157">
        <v>7</v>
      </c>
      <c r="AT54" s="157">
        <v>1</v>
      </c>
      <c r="AU54" s="158">
        <f t="shared" si="18"/>
        <v>0.96536796536796532</v>
      </c>
      <c r="AV54" s="162">
        <f t="shared" si="9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10"/>
        <v>0.96536796536796532</v>
      </c>
      <c r="BH54" s="162">
        <f t="shared" si="11"/>
        <v>0</v>
      </c>
      <c r="BJ54" s="157" t="s">
        <v>70</v>
      </c>
      <c r="BK54" s="157">
        <v>231</v>
      </c>
      <c r="BL54" s="157">
        <v>223</v>
      </c>
      <c r="BM54" s="157">
        <v>7</v>
      </c>
      <c r="BN54" s="157">
        <v>1</v>
      </c>
      <c r="BO54" s="158">
        <f t="shared" si="12"/>
        <v>0.96536796536796532</v>
      </c>
      <c r="BP54" s="162">
        <f t="shared" si="13"/>
        <v>0</v>
      </c>
    </row>
    <row r="55" spans="2:80">
      <c r="B55" s="163" t="s">
        <v>71</v>
      </c>
      <c r="C55" s="156">
        <v>192</v>
      </c>
      <c r="D55" s="156">
        <v>185</v>
      </c>
      <c r="E55" s="156">
        <v>7</v>
      </c>
      <c r="F55" s="156">
        <v>0</v>
      </c>
      <c r="G55" s="162">
        <f>D55/C55</f>
        <v>0.96354166666666663</v>
      </c>
      <c r="I55" s="163" t="s">
        <v>71</v>
      </c>
      <c r="J55" s="156">
        <v>192</v>
      </c>
      <c r="K55" s="156">
        <v>184</v>
      </c>
      <c r="L55" s="156">
        <v>7</v>
      </c>
      <c r="M55" s="156">
        <v>1</v>
      </c>
      <c r="N55" s="158">
        <f t="shared" si="0"/>
        <v>0.95833333333333337</v>
      </c>
      <c r="O55" s="162">
        <f t="shared" si="1"/>
        <v>-5.2083333333332593E-3</v>
      </c>
      <c r="Q55" s="161" t="s">
        <v>71</v>
      </c>
      <c r="R55" s="157">
        <v>192</v>
      </c>
      <c r="S55" s="157">
        <v>185</v>
      </c>
      <c r="T55" s="157">
        <v>6</v>
      </c>
      <c r="U55" s="157">
        <v>1</v>
      </c>
      <c r="V55" s="158">
        <f t="shared" si="15"/>
        <v>0.96354166666666663</v>
      </c>
      <c r="W55" s="162">
        <f t="shared" si="3"/>
        <v>5.2083333333332593E-3</v>
      </c>
      <c r="Y55" s="161" t="s">
        <v>71</v>
      </c>
      <c r="Z55" s="157">
        <v>192</v>
      </c>
      <c r="AA55" s="157">
        <v>185</v>
      </c>
      <c r="AB55" s="157">
        <v>7</v>
      </c>
      <c r="AC55" s="159">
        <v>0</v>
      </c>
      <c r="AD55" s="158">
        <f t="shared" si="16"/>
        <v>0.96354166666666663</v>
      </c>
      <c r="AE55" s="162">
        <f t="shared" si="5"/>
        <v>0</v>
      </c>
      <c r="AF55" t="s">
        <v>119</v>
      </c>
      <c r="AH55" s="161" t="s">
        <v>71</v>
      </c>
      <c r="AI55" s="157">
        <v>192</v>
      </c>
      <c r="AJ55" s="157">
        <v>185</v>
      </c>
      <c r="AK55" s="157">
        <v>7</v>
      </c>
      <c r="AL55" s="159">
        <v>0</v>
      </c>
      <c r="AM55" s="158">
        <f t="shared" si="17"/>
        <v>0.96354166666666663</v>
      </c>
      <c r="AN55" s="162">
        <f t="shared" si="7"/>
        <v>0</v>
      </c>
      <c r="AO55" t="s">
        <v>119</v>
      </c>
      <c r="AP55" s="161" t="s">
        <v>71</v>
      </c>
      <c r="AQ55" s="157">
        <v>192</v>
      </c>
      <c r="AR55" s="157">
        <v>185</v>
      </c>
      <c r="AS55" s="157">
        <v>7</v>
      </c>
      <c r="AT55" s="159">
        <v>0</v>
      </c>
      <c r="AU55" s="158">
        <f t="shared" si="18"/>
        <v>0.96354166666666663</v>
      </c>
      <c r="AV55" s="162">
        <f t="shared" si="9"/>
        <v>0</v>
      </c>
      <c r="AW55" t="s">
        <v>119</v>
      </c>
      <c r="AX55" s="161" t="s">
        <v>71</v>
      </c>
      <c r="AY55" s="157">
        <v>192</v>
      </c>
      <c r="AZ55" s="157">
        <v>188</v>
      </c>
      <c r="BA55" s="157">
        <v>4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10"/>
        <v>0.96354166666666663</v>
      </c>
      <c r="BH55" s="162">
        <f t="shared" si="11"/>
        <v>0</v>
      </c>
      <c r="BI55" t="s">
        <v>119</v>
      </c>
      <c r="BJ55" s="161" t="s">
        <v>71</v>
      </c>
      <c r="BK55" s="157">
        <v>192</v>
      </c>
      <c r="BL55" s="157">
        <v>185</v>
      </c>
      <c r="BM55" s="157">
        <v>7</v>
      </c>
      <c r="BN55" s="159">
        <v>0</v>
      </c>
      <c r="BO55" s="158">
        <f t="shared" si="12"/>
        <v>0.96354166666666663</v>
      </c>
      <c r="BP55" s="162">
        <f t="shared" si="13"/>
        <v>0</v>
      </c>
      <c r="BQ55" s="161" t="s">
        <v>71</v>
      </c>
      <c r="BR55" s="157">
        <v>194</v>
      </c>
      <c r="BS55" s="157">
        <v>190</v>
      </c>
      <c r="BT55" s="157">
        <v>4</v>
      </c>
      <c r="BU55" s="157">
        <v>0</v>
      </c>
      <c r="BV55" s="162">
        <f t="shared" si="19"/>
        <v>0.97938144329896903</v>
      </c>
      <c r="BX55" s="161" t="s">
        <v>71</v>
      </c>
      <c r="BY55" s="157">
        <v>194</v>
      </c>
      <c r="BZ55" s="157">
        <v>190</v>
      </c>
      <c r="CA55" s="157">
        <v>4</v>
      </c>
      <c r="CB55" s="157">
        <v>0</v>
      </c>
    </row>
    <row r="56" spans="2:80">
      <c r="B56" s="157" t="s">
        <v>72</v>
      </c>
      <c r="C56" s="157">
        <v>85</v>
      </c>
      <c r="D56" s="157">
        <v>54</v>
      </c>
      <c r="E56" s="157">
        <v>2</v>
      </c>
      <c r="F56" s="157">
        <v>29</v>
      </c>
      <c r="G56" s="158">
        <f t="shared" si="14"/>
        <v>0.63529411764705879</v>
      </c>
      <c r="I56" s="157" t="s">
        <v>72</v>
      </c>
      <c r="J56" s="157">
        <v>85</v>
      </c>
      <c r="K56" s="157">
        <v>54</v>
      </c>
      <c r="L56" s="157">
        <v>2</v>
      </c>
      <c r="M56" s="157">
        <v>29</v>
      </c>
      <c r="N56" s="158">
        <f t="shared" si="0"/>
        <v>0.63529411764705879</v>
      </c>
      <c r="O56" s="162">
        <f t="shared" si="1"/>
        <v>0</v>
      </c>
      <c r="Q56" s="157" t="s">
        <v>72</v>
      </c>
      <c r="R56" s="157">
        <v>85</v>
      </c>
      <c r="S56" s="157">
        <v>54</v>
      </c>
      <c r="T56" s="157">
        <v>2</v>
      </c>
      <c r="U56" s="157">
        <v>29</v>
      </c>
      <c r="V56" s="158">
        <f t="shared" si="15"/>
        <v>0.63529411764705879</v>
      </c>
      <c r="W56" s="162">
        <f t="shared" si="3"/>
        <v>0</v>
      </c>
      <c r="Y56" s="157" t="s">
        <v>72</v>
      </c>
      <c r="Z56" s="157">
        <v>85</v>
      </c>
      <c r="AA56" s="157">
        <v>54</v>
      </c>
      <c r="AB56" s="157">
        <v>2</v>
      </c>
      <c r="AC56" s="157">
        <v>29</v>
      </c>
      <c r="AD56" s="158">
        <f t="shared" si="16"/>
        <v>0.63529411764705879</v>
      </c>
      <c r="AE56" s="162">
        <f t="shared" si="5"/>
        <v>0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f t="shared" si="17"/>
        <v>0.63529411764705879</v>
      </c>
      <c r="AN56" s="162">
        <f t="shared" si="7"/>
        <v>0</v>
      </c>
      <c r="AO56" t="s">
        <v>119</v>
      </c>
      <c r="AP56" s="157" t="s">
        <v>72</v>
      </c>
      <c r="AQ56" s="157">
        <v>85</v>
      </c>
      <c r="AR56" s="157">
        <v>54</v>
      </c>
      <c r="AS56" s="157">
        <v>2</v>
      </c>
      <c r="AT56" s="157">
        <v>29</v>
      </c>
      <c r="AU56" s="158">
        <f t="shared" si="18"/>
        <v>0.63529411764705879</v>
      </c>
      <c r="AV56" s="162">
        <f t="shared" si="9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9">
        <v>29</v>
      </c>
      <c r="BG56" s="158">
        <f t="shared" si="10"/>
        <v>0.63529411764705879</v>
      </c>
      <c r="BH56" s="162">
        <f t="shared" si="11"/>
        <v>0</v>
      </c>
      <c r="BI56" t="s">
        <v>119</v>
      </c>
      <c r="BJ56" s="157" t="s">
        <v>72</v>
      </c>
      <c r="BK56" s="157">
        <v>85</v>
      </c>
      <c r="BL56" s="157">
        <v>54</v>
      </c>
      <c r="BM56" s="157">
        <v>2</v>
      </c>
      <c r="BN56" s="159">
        <v>29</v>
      </c>
      <c r="BO56" s="158">
        <f t="shared" si="12"/>
        <v>0.63529411764705879</v>
      </c>
      <c r="BP56" s="162">
        <f t="shared" si="13"/>
        <v>0</v>
      </c>
      <c r="BQ56" t="s">
        <v>119</v>
      </c>
    </row>
    <row r="57" spans="2:80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14"/>
        <v>0.90378006872852235</v>
      </c>
      <c r="I57" s="157" t="s">
        <v>73</v>
      </c>
      <c r="J57" s="157">
        <v>291</v>
      </c>
      <c r="K57" s="157">
        <v>263</v>
      </c>
      <c r="L57" s="157">
        <v>26</v>
      </c>
      <c r="M57" s="157">
        <v>2</v>
      </c>
      <c r="N57" s="158">
        <f t="shared" si="0"/>
        <v>0.90378006872852235</v>
      </c>
      <c r="O57" s="162">
        <f t="shared" si="1"/>
        <v>0</v>
      </c>
      <c r="Q57" s="157" t="s">
        <v>73</v>
      </c>
      <c r="R57" s="157">
        <v>291</v>
      </c>
      <c r="S57" s="157">
        <v>263</v>
      </c>
      <c r="T57" s="157">
        <v>26</v>
      </c>
      <c r="U57" s="157">
        <v>2</v>
      </c>
      <c r="V57" s="158">
        <f t="shared" si="15"/>
        <v>0.90378006872852235</v>
      </c>
      <c r="W57" s="162">
        <f t="shared" si="3"/>
        <v>0</v>
      </c>
      <c r="Y57" s="157" t="s">
        <v>73</v>
      </c>
      <c r="Z57" s="157">
        <v>291</v>
      </c>
      <c r="AA57" s="157">
        <v>263</v>
      </c>
      <c r="AB57" s="157">
        <v>26</v>
      </c>
      <c r="AC57" s="157">
        <v>2</v>
      </c>
      <c r="AD57" s="158">
        <f t="shared" si="16"/>
        <v>0.90378006872852235</v>
      </c>
      <c r="AE57" s="162">
        <f t="shared" si="5"/>
        <v>0</v>
      </c>
      <c r="AH57" s="157" t="s">
        <v>73</v>
      </c>
      <c r="AI57" s="157">
        <v>291</v>
      </c>
      <c r="AJ57" s="157">
        <v>263</v>
      </c>
      <c r="AK57" s="157">
        <v>26</v>
      </c>
      <c r="AL57" s="157">
        <v>2</v>
      </c>
      <c r="AM57" s="158">
        <f t="shared" si="17"/>
        <v>0.90378006872852235</v>
      </c>
      <c r="AN57" s="162">
        <f t="shared" si="7"/>
        <v>0</v>
      </c>
      <c r="AP57" s="157" t="s">
        <v>73</v>
      </c>
      <c r="AQ57" s="157">
        <v>291</v>
      </c>
      <c r="AR57" s="157">
        <v>263</v>
      </c>
      <c r="AS57" s="157">
        <v>26</v>
      </c>
      <c r="AT57" s="157">
        <v>2</v>
      </c>
      <c r="AU57" s="158">
        <f t="shared" si="18"/>
        <v>0.90378006872852235</v>
      </c>
      <c r="AV57" s="162">
        <f t="shared" si="9"/>
        <v>0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10"/>
        <v>0.90378006872852235</v>
      </c>
      <c r="BH57" s="162">
        <f t="shared" si="11"/>
        <v>0</v>
      </c>
      <c r="BJ57" s="157" t="s">
        <v>73</v>
      </c>
      <c r="BK57" s="157">
        <v>291</v>
      </c>
      <c r="BL57" s="157">
        <v>263</v>
      </c>
      <c r="BM57" s="157">
        <v>26</v>
      </c>
      <c r="BN57" s="157">
        <v>2</v>
      </c>
      <c r="BO57" s="158">
        <f t="shared" si="12"/>
        <v>0.90378006872852235</v>
      </c>
      <c r="BP57" s="162">
        <f t="shared" si="13"/>
        <v>0</v>
      </c>
    </row>
    <row r="58" spans="2:80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14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0"/>
        <v>0.8571428571428571</v>
      </c>
      <c r="O58" s="162">
        <f t="shared" si="1"/>
        <v>0</v>
      </c>
      <c r="Q58" s="157" t="s">
        <v>264</v>
      </c>
      <c r="R58" s="157">
        <v>7</v>
      </c>
      <c r="S58" s="157">
        <v>6</v>
      </c>
      <c r="T58" s="157">
        <v>1</v>
      </c>
      <c r="U58" s="157">
        <v>0</v>
      </c>
      <c r="V58" s="158">
        <f t="shared" si="15"/>
        <v>0.8571428571428571</v>
      </c>
      <c r="W58" s="162">
        <f t="shared" si="3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f t="shared" si="16"/>
        <v>0.8571428571428571</v>
      </c>
      <c r="AE58" s="162">
        <f t="shared" si="5"/>
        <v>0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f t="shared" si="17"/>
        <v>0.8571428571428571</v>
      </c>
      <c r="AN58" s="162">
        <f t="shared" si="7"/>
        <v>0</v>
      </c>
      <c r="AP58" s="157" t="s">
        <v>264</v>
      </c>
      <c r="AQ58" s="157">
        <v>7</v>
      </c>
      <c r="AR58" s="157">
        <v>6</v>
      </c>
      <c r="AS58" s="157">
        <v>1</v>
      </c>
      <c r="AT58" s="157">
        <v>0</v>
      </c>
      <c r="AU58" s="158">
        <f t="shared" si="18"/>
        <v>0.8571428571428571</v>
      </c>
      <c r="AV58" s="162">
        <f t="shared" si="9"/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10"/>
        <v>0.8571428571428571</v>
      </c>
      <c r="BH58" s="162">
        <f t="shared" si="11"/>
        <v>0</v>
      </c>
      <c r="BJ58" s="157" t="s">
        <v>264</v>
      </c>
      <c r="BK58" s="157">
        <v>7</v>
      </c>
      <c r="BL58" s="157">
        <v>6</v>
      </c>
      <c r="BM58" s="157">
        <v>1</v>
      </c>
      <c r="BN58" s="157">
        <v>0</v>
      </c>
      <c r="BO58" s="158">
        <f t="shared" si="12"/>
        <v>0.8571428571428571</v>
      </c>
      <c r="BP58" s="162">
        <f t="shared" si="13"/>
        <v>0</v>
      </c>
    </row>
    <row r="59" spans="2:80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14"/>
        <v>0.93055555555555558</v>
      </c>
      <c r="I59" s="157" t="s">
        <v>270</v>
      </c>
      <c r="J59" s="157">
        <v>144</v>
      </c>
      <c r="K59" s="157">
        <v>131</v>
      </c>
      <c r="L59" s="157">
        <v>6</v>
      </c>
      <c r="M59" s="157">
        <v>7</v>
      </c>
      <c r="N59" s="158">
        <f t="shared" si="0"/>
        <v>0.90972222222222221</v>
      </c>
      <c r="O59" s="162">
        <f t="shared" si="1"/>
        <v>-2.083333333333337E-2</v>
      </c>
      <c r="Q59" s="157" t="s">
        <v>270</v>
      </c>
      <c r="R59" s="157">
        <v>144</v>
      </c>
      <c r="S59" s="157">
        <v>133</v>
      </c>
      <c r="T59" s="157">
        <v>9</v>
      </c>
      <c r="U59" s="157">
        <v>2</v>
      </c>
      <c r="V59" s="158">
        <f t="shared" si="15"/>
        <v>0.92361111111111116</v>
      </c>
      <c r="W59" s="162">
        <f t="shared" si="3"/>
        <v>1.3888888888888951E-2</v>
      </c>
      <c r="Y59" s="157" t="s">
        <v>270</v>
      </c>
      <c r="Z59" s="157">
        <v>144</v>
      </c>
      <c r="AA59" s="157">
        <v>134</v>
      </c>
      <c r="AB59" s="157">
        <v>8</v>
      </c>
      <c r="AC59" s="159">
        <v>2</v>
      </c>
      <c r="AD59" s="158">
        <f t="shared" si="16"/>
        <v>0.93055555555555558</v>
      </c>
      <c r="AE59" s="162">
        <f t="shared" si="5"/>
        <v>6.9444444444444198E-3</v>
      </c>
      <c r="AF59" t="s">
        <v>119</v>
      </c>
      <c r="AH59" s="157" t="s">
        <v>270</v>
      </c>
      <c r="AI59" s="157">
        <v>144</v>
      </c>
      <c r="AJ59" s="157">
        <v>134</v>
      </c>
      <c r="AK59" s="157">
        <v>8</v>
      </c>
      <c r="AL59" s="157">
        <v>2</v>
      </c>
      <c r="AM59" s="158">
        <f t="shared" si="17"/>
        <v>0.93055555555555558</v>
      </c>
      <c r="AN59" s="162">
        <f t="shared" si="7"/>
        <v>0</v>
      </c>
      <c r="AP59" s="157" t="s">
        <v>270</v>
      </c>
      <c r="AQ59" s="157">
        <v>144</v>
      </c>
      <c r="AR59" s="157">
        <v>134</v>
      </c>
      <c r="AS59" s="157">
        <v>8</v>
      </c>
      <c r="AT59" s="157">
        <v>2</v>
      </c>
      <c r="AU59" s="158">
        <f t="shared" si="18"/>
        <v>0.93055555555555558</v>
      </c>
      <c r="AV59" s="162">
        <f t="shared" si="9"/>
        <v>0</v>
      </c>
      <c r="BB59" s="157" t="s">
        <v>270</v>
      </c>
      <c r="BC59" s="157">
        <v>144</v>
      </c>
      <c r="BD59" s="157">
        <v>134</v>
      </c>
      <c r="BE59" s="157">
        <v>8</v>
      </c>
      <c r="BF59" s="157">
        <v>2</v>
      </c>
      <c r="BG59" s="158">
        <f t="shared" si="10"/>
        <v>0.93055555555555558</v>
      </c>
      <c r="BH59" s="162">
        <f t="shared" si="11"/>
        <v>0</v>
      </c>
      <c r="BJ59" s="157" t="s">
        <v>270</v>
      </c>
      <c r="BK59" s="157">
        <v>144</v>
      </c>
      <c r="BL59" s="157">
        <v>134</v>
      </c>
      <c r="BM59" s="157">
        <v>8</v>
      </c>
      <c r="BN59" s="157">
        <v>2</v>
      </c>
      <c r="BO59" s="158">
        <f t="shared" si="12"/>
        <v>0.93055555555555558</v>
      </c>
      <c r="BP59" s="162">
        <f t="shared" si="13"/>
        <v>0</v>
      </c>
    </row>
    <row r="60" spans="2:80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14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0"/>
        <v>1</v>
      </c>
      <c r="O60" s="162">
        <f t="shared" si="1"/>
        <v>0</v>
      </c>
      <c r="Q60" s="157" t="s">
        <v>265</v>
      </c>
      <c r="R60" s="157">
        <v>68</v>
      </c>
      <c r="S60" s="157">
        <v>68</v>
      </c>
      <c r="T60" s="157">
        <v>0</v>
      </c>
      <c r="U60" s="157">
        <v>0</v>
      </c>
      <c r="V60" s="158">
        <f t="shared" si="15"/>
        <v>1</v>
      </c>
      <c r="W60" s="162">
        <f t="shared" si="3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f t="shared" si="16"/>
        <v>1</v>
      </c>
      <c r="AE60" s="162">
        <f t="shared" si="5"/>
        <v>0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f t="shared" si="17"/>
        <v>1</v>
      </c>
      <c r="AN60" s="162">
        <f t="shared" si="7"/>
        <v>0</v>
      </c>
      <c r="AP60" s="157" t="s">
        <v>265</v>
      </c>
      <c r="AQ60" s="157">
        <v>68</v>
      </c>
      <c r="AR60" s="157">
        <v>68</v>
      </c>
      <c r="AS60" s="157">
        <v>0</v>
      </c>
      <c r="AT60" s="157">
        <v>0</v>
      </c>
      <c r="AU60" s="158">
        <f t="shared" si="18"/>
        <v>1</v>
      </c>
      <c r="AV60" s="162">
        <f t="shared" si="9"/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10"/>
        <v>1</v>
      </c>
      <c r="BH60" s="162">
        <f t="shared" si="11"/>
        <v>0</v>
      </c>
      <c r="BJ60" s="157" t="s">
        <v>265</v>
      </c>
      <c r="BK60" s="157">
        <v>68</v>
      </c>
      <c r="BL60" s="157">
        <v>68</v>
      </c>
      <c r="BM60" s="157">
        <v>0</v>
      </c>
      <c r="BN60" s="157">
        <v>0</v>
      </c>
      <c r="BO60" s="158">
        <f t="shared" si="12"/>
        <v>1</v>
      </c>
      <c r="BP60" s="162">
        <f t="shared" si="13"/>
        <v>0</v>
      </c>
    </row>
    <row r="61" spans="2:80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14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0"/>
        <v>1</v>
      </c>
      <c r="O61" s="162">
        <f t="shared" si="1"/>
        <v>0</v>
      </c>
      <c r="Q61" s="157" t="s">
        <v>180</v>
      </c>
      <c r="R61" s="157">
        <v>3</v>
      </c>
      <c r="S61" s="157">
        <v>3</v>
      </c>
      <c r="T61" s="157">
        <v>0</v>
      </c>
      <c r="U61" s="157">
        <v>0</v>
      </c>
      <c r="V61" s="158">
        <f t="shared" si="15"/>
        <v>1</v>
      </c>
      <c r="W61" s="162">
        <f t="shared" si="3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f t="shared" si="16"/>
        <v>1</v>
      </c>
      <c r="AE61" s="162">
        <f t="shared" si="5"/>
        <v>0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f t="shared" si="17"/>
        <v>1</v>
      </c>
      <c r="AN61" s="162">
        <f t="shared" si="7"/>
        <v>0</v>
      </c>
      <c r="AP61" s="157" t="s">
        <v>180</v>
      </c>
      <c r="AQ61" s="157">
        <v>3</v>
      </c>
      <c r="AR61" s="157">
        <v>3</v>
      </c>
      <c r="AS61" s="157">
        <v>0</v>
      </c>
      <c r="AT61" s="157">
        <v>0</v>
      </c>
      <c r="AU61" s="158">
        <f t="shared" si="18"/>
        <v>1</v>
      </c>
      <c r="AV61" s="162">
        <f t="shared" si="9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10"/>
        <v>1</v>
      </c>
      <c r="BH61" s="162">
        <f t="shared" si="11"/>
        <v>0</v>
      </c>
      <c r="BJ61" s="157" t="s">
        <v>180</v>
      </c>
      <c r="BK61" s="157">
        <v>3</v>
      </c>
      <c r="BL61" s="157">
        <v>3</v>
      </c>
      <c r="BM61" s="157">
        <v>0</v>
      </c>
      <c r="BN61" s="157">
        <v>0</v>
      </c>
      <c r="BO61" s="158">
        <f t="shared" si="12"/>
        <v>1</v>
      </c>
      <c r="BP61" s="162">
        <f t="shared" si="13"/>
        <v>0</v>
      </c>
    </row>
    <row r="62" spans="2:80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14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0"/>
        <v>0.8571428571428571</v>
      </c>
      <c r="O62" s="162">
        <f t="shared" si="1"/>
        <v>0</v>
      </c>
      <c r="Q62" s="157" t="s">
        <v>77</v>
      </c>
      <c r="R62" s="157">
        <v>7</v>
      </c>
      <c r="S62" s="157">
        <v>6</v>
      </c>
      <c r="T62" s="157">
        <v>1</v>
      </c>
      <c r="U62" s="157">
        <v>0</v>
      </c>
      <c r="V62" s="158">
        <f t="shared" si="15"/>
        <v>0.8571428571428571</v>
      </c>
      <c r="W62" s="162">
        <f t="shared" si="3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f t="shared" si="16"/>
        <v>0.8571428571428571</v>
      </c>
      <c r="AE62" s="162">
        <f t="shared" si="5"/>
        <v>0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f t="shared" si="17"/>
        <v>0.8571428571428571</v>
      </c>
      <c r="AN62" s="162">
        <f t="shared" si="7"/>
        <v>0</v>
      </c>
      <c r="AP62" s="157" t="s">
        <v>77</v>
      </c>
      <c r="AQ62" s="157">
        <v>7</v>
      </c>
      <c r="AR62" s="157">
        <v>6</v>
      </c>
      <c r="AS62" s="157">
        <v>1</v>
      </c>
      <c r="AT62" s="157">
        <v>0</v>
      </c>
      <c r="AU62" s="158">
        <f t="shared" si="18"/>
        <v>0.8571428571428571</v>
      </c>
      <c r="AV62" s="162">
        <f t="shared" si="9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10"/>
        <v>0.8571428571428571</v>
      </c>
      <c r="BH62" s="162">
        <f t="shared" si="11"/>
        <v>0</v>
      </c>
      <c r="BJ62" s="157" t="s">
        <v>77</v>
      </c>
      <c r="BK62" s="157">
        <v>7</v>
      </c>
      <c r="BL62" s="157">
        <v>6</v>
      </c>
      <c r="BM62" s="157">
        <v>1</v>
      </c>
      <c r="BN62" s="157">
        <v>0</v>
      </c>
      <c r="BO62" s="158">
        <f t="shared" si="12"/>
        <v>0.8571428571428571</v>
      </c>
      <c r="BP62" s="162">
        <f t="shared" si="13"/>
        <v>0</v>
      </c>
    </row>
    <row r="63" spans="2:80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14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0"/>
        <v>0.96875</v>
      </c>
      <c r="O63" s="162">
        <f t="shared" si="1"/>
        <v>0</v>
      </c>
      <c r="Q63" s="157" t="s">
        <v>78</v>
      </c>
      <c r="R63" s="157">
        <v>32</v>
      </c>
      <c r="S63" s="157">
        <v>31</v>
      </c>
      <c r="T63" s="157">
        <v>1</v>
      </c>
      <c r="U63" s="157">
        <v>0</v>
      </c>
      <c r="V63" s="158">
        <f t="shared" si="15"/>
        <v>0.96875</v>
      </c>
      <c r="W63" s="162">
        <f t="shared" si="3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f t="shared" si="16"/>
        <v>0.96875</v>
      </c>
      <c r="AE63" s="162">
        <f t="shared" si="5"/>
        <v>0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f t="shared" si="17"/>
        <v>0.96875</v>
      </c>
      <c r="AN63" s="162">
        <f t="shared" si="7"/>
        <v>0</v>
      </c>
      <c r="AP63" s="157" t="s">
        <v>78</v>
      </c>
      <c r="AQ63" s="157">
        <v>32</v>
      </c>
      <c r="AR63" s="157">
        <v>31</v>
      </c>
      <c r="AS63" s="157">
        <v>1</v>
      </c>
      <c r="AT63" s="157">
        <v>0</v>
      </c>
      <c r="AU63" s="158">
        <f t="shared" si="18"/>
        <v>0.96875</v>
      </c>
      <c r="AV63" s="162">
        <f t="shared" si="9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10"/>
        <v>0.96875</v>
      </c>
      <c r="BH63" s="162">
        <f t="shared" si="11"/>
        <v>0</v>
      </c>
      <c r="BJ63" s="157" t="s">
        <v>78</v>
      </c>
      <c r="BK63" s="157">
        <v>32</v>
      </c>
      <c r="BL63" s="157">
        <v>31</v>
      </c>
      <c r="BM63" s="157">
        <v>1</v>
      </c>
      <c r="BN63" s="157">
        <v>0</v>
      </c>
      <c r="BO63" s="158">
        <f t="shared" si="12"/>
        <v>0.96875</v>
      </c>
      <c r="BP63" s="162">
        <f t="shared" si="13"/>
        <v>0</v>
      </c>
    </row>
    <row r="64" spans="2:80">
      <c r="B64" s="157" t="s">
        <v>266</v>
      </c>
      <c r="C64" s="157">
        <v>160</v>
      </c>
      <c r="D64" s="157">
        <v>32</v>
      </c>
      <c r="E64" s="157">
        <v>47</v>
      </c>
      <c r="F64" s="157">
        <v>81</v>
      </c>
      <c r="G64" s="158">
        <f t="shared" si="14"/>
        <v>0.2</v>
      </c>
      <c r="I64" s="157" t="s">
        <v>266</v>
      </c>
      <c r="J64" s="157">
        <v>160</v>
      </c>
      <c r="K64" s="157">
        <v>32</v>
      </c>
      <c r="L64" s="157">
        <v>49</v>
      </c>
      <c r="M64" s="157">
        <v>79</v>
      </c>
      <c r="N64" s="158">
        <f t="shared" si="0"/>
        <v>0.2</v>
      </c>
      <c r="O64" s="162">
        <f t="shared" si="1"/>
        <v>0</v>
      </c>
      <c r="Q64" s="157" t="s">
        <v>266</v>
      </c>
      <c r="R64" s="157">
        <v>160</v>
      </c>
      <c r="S64" s="157">
        <v>32</v>
      </c>
      <c r="T64" s="157">
        <v>49</v>
      </c>
      <c r="U64" s="157">
        <v>79</v>
      </c>
      <c r="V64" s="158">
        <f t="shared" si="15"/>
        <v>0.2</v>
      </c>
      <c r="W64" s="162">
        <f t="shared" si="3"/>
        <v>0</v>
      </c>
      <c r="Y64" s="157" t="s">
        <v>266</v>
      </c>
      <c r="Z64" s="157">
        <v>160</v>
      </c>
      <c r="AA64" s="157">
        <v>32</v>
      </c>
      <c r="AB64" s="157">
        <v>49</v>
      </c>
      <c r="AC64" s="157">
        <v>79</v>
      </c>
      <c r="AD64" s="158">
        <f t="shared" si="16"/>
        <v>0.2</v>
      </c>
      <c r="AE64" s="162">
        <f t="shared" si="5"/>
        <v>0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f t="shared" si="17"/>
        <v>0.2</v>
      </c>
      <c r="AN64" s="162">
        <f t="shared" si="7"/>
        <v>0</v>
      </c>
      <c r="AP64" s="157" t="s">
        <v>266</v>
      </c>
      <c r="AQ64" s="157">
        <v>160</v>
      </c>
      <c r="AR64" s="157">
        <v>32</v>
      </c>
      <c r="AS64" s="157">
        <v>49</v>
      </c>
      <c r="AT64" s="157">
        <v>79</v>
      </c>
      <c r="AU64" s="158">
        <f t="shared" si="18"/>
        <v>0.2</v>
      </c>
      <c r="AV64" s="162">
        <f t="shared" si="9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10"/>
        <v>0.2</v>
      </c>
      <c r="BH64" s="162">
        <f t="shared" si="11"/>
        <v>0</v>
      </c>
      <c r="BJ64" s="157" t="s">
        <v>266</v>
      </c>
      <c r="BK64" s="157">
        <v>160</v>
      </c>
      <c r="BL64" s="157">
        <v>32</v>
      </c>
      <c r="BM64" s="157">
        <v>49</v>
      </c>
      <c r="BN64" s="157">
        <v>79</v>
      </c>
      <c r="BO64" s="158">
        <f t="shared" si="12"/>
        <v>0.2</v>
      </c>
      <c r="BP64" s="162">
        <f t="shared" si="13"/>
        <v>0</v>
      </c>
    </row>
    <row r="65" spans="2:69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14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0"/>
        <v>1</v>
      </c>
      <c r="O65" s="162">
        <f t="shared" si="1"/>
        <v>0</v>
      </c>
      <c r="Q65" s="157" t="s">
        <v>106</v>
      </c>
      <c r="R65" s="157">
        <v>52</v>
      </c>
      <c r="S65" s="157">
        <v>52</v>
      </c>
      <c r="T65" s="157">
        <v>0</v>
      </c>
      <c r="U65" s="157">
        <v>0</v>
      </c>
      <c r="V65" s="158">
        <f t="shared" si="15"/>
        <v>1</v>
      </c>
      <c r="W65" s="162">
        <f t="shared" si="3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f t="shared" si="16"/>
        <v>1</v>
      </c>
      <c r="AE65" s="162">
        <f t="shared" si="5"/>
        <v>0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f t="shared" si="17"/>
        <v>1</v>
      </c>
      <c r="AN65" s="162">
        <f t="shared" si="7"/>
        <v>0</v>
      </c>
      <c r="AP65" s="157" t="s">
        <v>106</v>
      </c>
      <c r="AQ65" s="157">
        <v>52</v>
      </c>
      <c r="AR65" s="157">
        <v>52</v>
      </c>
      <c r="AS65" s="157">
        <v>0</v>
      </c>
      <c r="AT65" s="157">
        <v>0</v>
      </c>
      <c r="AU65" s="158">
        <f t="shared" si="18"/>
        <v>1</v>
      </c>
      <c r="AV65" s="162">
        <f t="shared" si="9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10"/>
        <v>1</v>
      </c>
      <c r="BH65" s="162">
        <f t="shared" si="11"/>
        <v>0</v>
      </c>
      <c r="BJ65" s="157" t="s">
        <v>106</v>
      </c>
      <c r="BK65" s="157">
        <v>52</v>
      </c>
      <c r="BL65" s="157">
        <v>52</v>
      </c>
      <c r="BM65" s="157">
        <v>0</v>
      </c>
      <c r="BN65" s="157">
        <v>0</v>
      </c>
      <c r="BO65" s="158">
        <f t="shared" si="12"/>
        <v>1</v>
      </c>
      <c r="BP65" s="162">
        <f t="shared" si="13"/>
        <v>0</v>
      </c>
    </row>
    <row r="66" spans="2:69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14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0"/>
        <v>1</v>
      </c>
      <c r="O66" s="162">
        <f t="shared" si="1"/>
        <v>0</v>
      </c>
      <c r="Q66" s="157" t="s">
        <v>80</v>
      </c>
      <c r="R66" s="157">
        <v>20</v>
      </c>
      <c r="S66" s="157">
        <v>20</v>
      </c>
      <c r="T66" s="157">
        <v>0</v>
      </c>
      <c r="U66" s="157">
        <v>0</v>
      </c>
      <c r="V66" s="158">
        <f t="shared" si="15"/>
        <v>1</v>
      </c>
      <c r="W66" s="162">
        <f t="shared" si="3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f t="shared" si="16"/>
        <v>1</v>
      </c>
      <c r="AE66" s="162">
        <f t="shared" si="5"/>
        <v>0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f t="shared" si="17"/>
        <v>1</v>
      </c>
      <c r="AN66" s="162">
        <f t="shared" si="7"/>
        <v>0</v>
      </c>
      <c r="AP66" s="157" t="s">
        <v>80</v>
      </c>
      <c r="AQ66" s="157">
        <v>20</v>
      </c>
      <c r="AR66" s="157">
        <v>20</v>
      </c>
      <c r="AS66" s="157">
        <v>0</v>
      </c>
      <c r="AT66" s="157">
        <v>0</v>
      </c>
      <c r="AU66" s="158">
        <f t="shared" si="18"/>
        <v>1</v>
      </c>
      <c r="AV66" s="162">
        <f t="shared" si="9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10"/>
        <v>1</v>
      </c>
      <c r="BH66" s="162">
        <f t="shared" si="11"/>
        <v>0</v>
      </c>
      <c r="BJ66" s="157" t="s">
        <v>80</v>
      </c>
      <c r="BK66" s="157">
        <v>20</v>
      </c>
      <c r="BL66" s="157">
        <v>20</v>
      </c>
      <c r="BM66" s="157">
        <v>0</v>
      </c>
      <c r="BN66" s="157">
        <v>0</v>
      </c>
      <c r="BO66" s="158">
        <f t="shared" si="12"/>
        <v>1</v>
      </c>
      <c r="BP66" s="162">
        <f t="shared" si="13"/>
        <v>0</v>
      </c>
    </row>
    <row r="67" spans="2:69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14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0"/>
        <v>1</v>
      </c>
      <c r="O67" s="162">
        <f t="shared" si="1"/>
        <v>0</v>
      </c>
      <c r="Q67" s="157" t="s">
        <v>85</v>
      </c>
      <c r="R67" s="157">
        <v>3</v>
      </c>
      <c r="S67" s="157">
        <v>3</v>
      </c>
      <c r="T67" s="157">
        <v>0</v>
      </c>
      <c r="U67" s="157">
        <v>0</v>
      </c>
      <c r="V67" s="158">
        <f t="shared" si="15"/>
        <v>1</v>
      </c>
      <c r="W67" s="162">
        <f t="shared" si="3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f t="shared" si="16"/>
        <v>1</v>
      </c>
      <c r="AE67" s="162">
        <f t="shared" si="5"/>
        <v>0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f t="shared" si="17"/>
        <v>1</v>
      </c>
      <c r="AN67" s="162">
        <f t="shared" si="7"/>
        <v>0</v>
      </c>
      <c r="AP67" s="157" t="s">
        <v>85</v>
      </c>
      <c r="AQ67" s="157">
        <v>3</v>
      </c>
      <c r="AR67" s="157">
        <v>3</v>
      </c>
      <c r="AS67" s="157">
        <v>0</v>
      </c>
      <c r="AT67" s="157">
        <v>0</v>
      </c>
      <c r="AU67" s="158">
        <f t="shared" si="18"/>
        <v>1</v>
      </c>
      <c r="AV67" s="162">
        <f t="shared" si="9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10"/>
        <v>1</v>
      </c>
      <c r="BH67" s="162">
        <f t="shared" si="11"/>
        <v>0</v>
      </c>
      <c r="BJ67" s="157" t="s">
        <v>85</v>
      </c>
      <c r="BK67" s="157">
        <v>3</v>
      </c>
      <c r="BL67" s="157">
        <v>3</v>
      </c>
      <c r="BM67" s="157">
        <v>0</v>
      </c>
      <c r="BN67" s="157">
        <v>0</v>
      </c>
      <c r="BO67" s="158">
        <f t="shared" si="12"/>
        <v>1</v>
      </c>
      <c r="BP67" s="162">
        <f t="shared" si="13"/>
        <v>0</v>
      </c>
    </row>
    <row r="68" spans="2:69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si="14"/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4" si="23">K68/J68</f>
        <v>1</v>
      </c>
      <c r="O68" s="162">
        <f t="shared" ref="O68:O73" si="24">N68-G68</f>
        <v>0</v>
      </c>
      <c r="Q68" s="157" t="s">
        <v>108</v>
      </c>
      <c r="R68" s="157">
        <v>4</v>
      </c>
      <c r="S68" s="157">
        <v>4</v>
      </c>
      <c r="T68" s="157">
        <v>0</v>
      </c>
      <c r="U68" s="157">
        <v>0</v>
      </c>
      <c r="V68" s="158">
        <f t="shared" ref="V68:V74" si="25">S68/R68</f>
        <v>1</v>
      </c>
      <c r="W68" s="162">
        <f t="shared" ref="W68:W73" si="26">V68-N68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f t="shared" ref="AD68:AD74" si="27">AA68/Z68</f>
        <v>1</v>
      </c>
      <c r="AE68" s="162">
        <f t="shared" ref="AE68:AE73" si="28">AD68-V68</f>
        <v>0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f t="shared" ref="AM68:AM73" si="29">AJ68/AI68</f>
        <v>1</v>
      </c>
      <c r="AN68" s="162">
        <f t="shared" ref="AN68:AN74" si="30">AM68-AD68</f>
        <v>0</v>
      </c>
      <c r="AP68" s="157" t="s">
        <v>108</v>
      </c>
      <c r="AQ68" s="157">
        <v>4</v>
      </c>
      <c r="AR68" s="157">
        <v>4</v>
      </c>
      <c r="AS68" s="157">
        <v>0</v>
      </c>
      <c r="AT68" s="157">
        <v>0</v>
      </c>
      <c r="AU68" s="158">
        <f t="shared" ref="AU68:AU73" si="31">AR68/AQ68</f>
        <v>1</v>
      </c>
      <c r="AV68" s="162">
        <f t="shared" ref="AV68:AV74" si="32">AU68-AM68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33">BD68/BC68</f>
        <v>1</v>
      </c>
      <c r="BH68" s="162">
        <f t="shared" ref="BH68:BH73" si="34">BG68-AU68</f>
        <v>0</v>
      </c>
      <c r="BJ68" s="157" t="s">
        <v>108</v>
      </c>
      <c r="BK68" s="157">
        <v>4</v>
      </c>
      <c r="BL68" s="157">
        <v>4</v>
      </c>
      <c r="BM68" s="157">
        <v>0</v>
      </c>
      <c r="BN68" s="157">
        <v>0</v>
      </c>
      <c r="BO68" s="158">
        <f t="shared" ref="BO68:BO74" si="35">BL68/BK68</f>
        <v>1</v>
      </c>
      <c r="BP68" s="162">
        <f t="shared" ref="BP68:BP73" si="36">BO68-BG68</f>
        <v>0</v>
      </c>
    </row>
    <row r="69" spans="2:69">
      <c r="B69" s="157" t="s">
        <v>267</v>
      </c>
      <c r="C69" s="157">
        <v>92</v>
      </c>
      <c r="D69" s="157">
        <v>76</v>
      </c>
      <c r="E69" s="157">
        <v>10</v>
      </c>
      <c r="F69" s="157">
        <v>6</v>
      </c>
      <c r="G69" s="158">
        <f t="shared" ref="G69:G74" si="37">D69/C69</f>
        <v>0.82608695652173914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23"/>
        <v>0.82608695652173914</v>
      </c>
      <c r="O69" s="162">
        <f t="shared" si="24"/>
        <v>0</v>
      </c>
      <c r="Q69" s="157" t="s">
        <v>267</v>
      </c>
      <c r="R69" s="157">
        <v>92</v>
      </c>
      <c r="S69" s="157">
        <v>76</v>
      </c>
      <c r="T69" s="157">
        <v>10</v>
      </c>
      <c r="U69" s="157">
        <v>6</v>
      </c>
      <c r="V69" s="158">
        <f t="shared" si="25"/>
        <v>0.82608695652173914</v>
      </c>
      <c r="W69" s="162">
        <f t="shared" si="26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f t="shared" si="27"/>
        <v>0.82608695652173914</v>
      </c>
      <c r="AE69" s="162">
        <f t="shared" si="28"/>
        <v>0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f t="shared" si="29"/>
        <v>0.82608695652173914</v>
      </c>
      <c r="AN69" s="162">
        <f t="shared" si="30"/>
        <v>0</v>
      </c>
      <c r="AP69" s="157" t="s">
        <v>267</v>
      </c>
      <c r="AQ69" s="157">
        <v>92</v>
      </c>
      <c r="AR69" s="157">
        <v>76</v>
      </c>
      <c r="AS69" s="157">
        <v>10</v>
      </c>
      <c r="AT69" s="157">
        <v>6</v>
      </c>
      <c r="AU69" s="158">
        <f t="shared" si="31"/>
        <v>0.82608695652173914</v>
      </c>
      <c r="AV69" s="162">
        <f t="shared" si="32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33"/>
        <v>0.82608695652173914</v>
      </c>
      <c r="BH69" s="162">
        <f t="shared" si="34"/>
        <v>0</v>
      </c>
      <c r="BJ69" s="157" t="s">
        <v>267</v>
      </c>
      <c r="BK69" s="157">
        <v>92</v>
      </c>
      <c r="BL69" s="157">
        <v>76</v>
      </c>
      <c r="BM69" s="157">
        <v>10</v>
      </c>
      <c r="BN69" s="157">
        <v>6</v>
      </c>
      <c r="BO69" s="158">
        <f t="shared" si="35"/>
        <v>0.82608695652173914</v>
      </c>
      <c r="BP69" s="162">
        <f t="shared" si="36"/>
        <v>0</v>
      </c>
    </row>
    <row r="70" spans="2:69">
      <c r="B70" s="157" t="s">
        <v>82</v>
      </c>
      <c r="C70" s="157">
        <v>71</v>
      </c>
      <c r="D70" s="157">
        <v>34</v>
      </c>
      <c r="E70" s="157">
        <v>9</v>
      </c>
      <c r="F70" s="157">
        <v>28</v>
      </c>
      <c r="G70" s="158">
        <f t="shared" si="37"/>
        <v>0.47887323943661969</v>
      </c>
      <c r="I70" s="157" t="s">
        <v>82</v>
      </c>
      <c r="J70" s="157">
        <v>71</v>
      </c>
      <c r="K70" s="157">
        <v>33</v>
      </c>
      <c r="L70" s="157">
        <v>10</v>
      </c>
      <c r="M70" s="157">
        <v>28</v>
      </c>
      <c r="N70" s="158">
        <f t="shared" si="23"/>
        <v>0.46478873239436619</v>
      </c>
      <c r="O70" s="162">
        <f t="shared" si="24"/>
        <v>-1.4084507042253502E-2</v>
      </c>
      <c r="Q70" s="157" t="s">
        <v>82</v>
      </c>
      <c r="R70" s="157">
        <v>71</v>
      </c>
      <c r="S70" s="157">
        <v>33</v>
      </c>
      <c r="T70" s="157">
        <v>10</v>
      </c>
      <c r="U70" s="157">
        <v>28</v>
      </c>
      <c r="V70" s="158">
        <f t="shared" si="25"/>
        <v>0.46478873239436619</v>
      </c>
      <c r="W70" s="162">
        <f t="shared" si="26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f t="shared" si="27"/>
        <v>0.63380281690140849</v>
      </c>
      <c r="AE70" s="162">
        <f t="shared" si="28"/>
        <v>0.16901408450704231</v>
      </c>
      <c r="AH70" s="157" t="s">
        <v>82</v>
      </c>
      <c r="AI70" s="157">
        <v>71</v>
      </c>
      <c r="AJ70" s="157">
        <v>45</v>
      </c>
      <c r="AK70" s="157">
        <v>8</v>
      </c>
      <c r="AL70" s="157">
        <v>18</v>
      </c>
      <c r="AM70" s="158">
        <f t="shared" si="29"/>
        <v>0.63380281690140849</v>
      </c>
      <c r="AN70" s="162">
        <f t="shared" si="30"/>
        <v>0</v>
      </c>
      <c r="AP70" s="159" t="s">
        <v>82</v>
      </c>
      <c r="AQ70" s="159">
        <v>71</v>
      </c>
      <c r="AR70" s="159">
        <v>46</v>
      </c>
      <c r="AS70" s="159">
        <v>7</v>
      </c>
      <c r="AT70" s="159">
        <v>18</v>
      </c>
      <c r="AU70" s="28">
        <f t="shared" si="31"/>
        <v>0.647887323943662</v>
      </c>
      <c r="AV70" s="162">
        <f t="shared" si="32"/>
        <v>1.4084507042253502E-2</v>
      </c>
      <c r="AW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33"/>
        <v>0.647887323943662</v>
      </c>
      <c r="BH70" s="162">
        <f t="shared" si="34"/>
        <v>0</v>
      </c>
      <c r="BI70" t="s">
        <v>119</v>
      </c>
      <c r="BJ70" s="157" t="s">
        <v>82</v>
      </c>
      <c r="BK70" s="157">
        <v>71</v>
      </c>
      <c r="BL70" s="157">
        <v>46</v>
      </c>
      <c r="BM70" s="159">
        <v>7</v>
      </c>
      <c r="BN70" s="157">
        <v>18</v>
      </c>
      <c r="BO70" s="158">
        <f t="shared" si="35"/>
        <v>0.647887323943662</v>
      </c>
      <c r="BP70" s="162">
        <f t="shared" si="36"/>
        <v>0</v>
      </c>
      <c r="BQ70" t="s">
        <v>119</v>
      </c>
    </row>
    <row r="71" spans="2:69">
      <c r="B71" s="157" t="s">
        <v>86</v>
      </c>
      <c r="C71" s="157">
        <v>160</v>
      </c>
      <c r="D71" s="157">
        <v>0</v>
      </c>
      <c r="E71" s="157">
        <v>0</v>
      </c>
      <c r="F71" s="157">
        <v>160</v>
      </c>
      <c r="G71" s="158">
        <f t="shared" si="37"/>
        <v>0</v>
      </c>
      <c r="I71" s="157" t="s">
        <v>86</v>
      </c>
      <c r="J71" s="157">
        <v>160</v>
      </c>
      <c r="K71" s="157">
        <v>0</v>
      </c>
      <c r="L71" s="157">
        <v>0</v>
      </c>
      <c r="M71" s="157">
        <v>160</v>
      </c>
      <c r="N71" s="158">
        <f t="shared" si="23"/>
        <v>0</v>
      </c>
      <c r="O71" s="162">
        <f t="shared" si="24"/>
        <v>0</v>
      </c>
      <c r="Q71" s="157" t="s">
        <v>86</v>
      </c>
      <c r="R71" s="157">
        <v>160</v>
      </c>
      <c r="S71" s="157">
        <v>0</v>
      </c>
      <c r="T71" s="157">
        <v>0</v>
      </c>
      <c r="U71" s="157">
        <v>160</v>
      </c>
      <c r="V71" s="158">
        <f t="shared" si="25"/>
        <v>0</v>
      </c>
      <c r="W71" s="162">
        <f t="shared" si="26"/>
        <v>0</v>
      </c>
      <c r="Y71" s="157" t="s">
        <v>86</v>
      </c>
      <c r="Z71" s="157">
        <v>2137</v>
      </c>
      <c r="AA71" s="157">
        <v>40</v>
      </c>
      <c r="AB71" s="157">
        <v>149</v>
      </c>
      <c r="AC71" s="157">
        <v>1948</v>
      </c>
      <c r="AD71" s="158">
        <f t="shared" si="27"/>
        <v>1.8717828731867104E-2</v>
      </c>
      <c r="AE71" s="162">
        <f t="shared" si="28"/>
        <v>1.8717828731867104E-2</v>
      </c>
      <c r="AH71" s="157" t="s">
        <v>86</v>
      </c>
      <c r="AI71" s="157">
        <v>1497</v>
      </c>
      <c r="AJ71" s="157">
        <v>40</v>
      </c>
      <c r="AK71" s="157">
        <v>149</v>
      </c>
      <c r="AL71" s="157">
        <v>1308</v>
      </c>
      <c r="AM71" s="158">
        <f t="shared" si="29"/>
        <v>2.6720106880427523E-2</v>
      </c>
      <c r="AN71" s="162">
        <f t="shared" si="30"/>
        <v>8.002278148560419E-3</v>
      </c>
      <c r="AP71" s="157" t="s">
        <v>86</v>
      </c>
      <c r="AQ71" s="157">
        <v>1497</v>
      </c>
      <c r="AR71" s="157">
        <v>40</v>
      </c>
      <c r="AS71" s="157">
        <v>149</v>
      </c>
      <c r="AT71" s="157">
        <v>1308</v>
      </c>
      <c r="AU71" s="158">
        <f t="shared" si="31"/>
        <v>2.6720106880427523E-2</v>
      </c>
      <c r="AV71" s="162">
        <f t="shared" si="32"/>
        <v>0</v>
      </c>
      <c r="BB71" s="157" t="s">
        <v>86</v>
      </c>
      <c r="BC71" s="157">
        <v>1497</v>
      </c>
      <c r="BD71" s="157">
        <v>40</v>
      </c>
      <c r="BE71" s="157">
        <v>149</v>
      </c>
      <c r="BF71" s="157">
        <v>1308</v>
      </c>
      <c r="BG71" s="158">
        <f t="shared" si="33"/>
        <v>2.6720106880427523E-2</v>
      </c>
      <c r="BH71" s="162">
        <f t="shared" si="34"/>
        <v>0</v>
      </c>
      <c r="BJ71" s="157" t="s">
        <v>86</v>
      </c>
      <c r="BK71" s="157">
        <v>1497</v>
      </c>
      <c r="BL71" s="157">
        <v>40</v>
      </c>
      <c r="BM71" s="157">
        <v>149</v>
      </c>
      <c r="BN71" s="157">
        <v>1308</v>
      </c>
      <c r="BO71" s="158">
        <f t="shared" si="35"/>
        <v>2.6720106880427523E-2</v>
      </c>
      <c r="BP71" s="162">
        <f t="shared" si="36"/>
        <v>0</v>
      </c>
    </row>
    <row r="72" spans="2:69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37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23"/>
        <v>0.95454545454545459</v>
      </c>
      <c r="O72" s="162">
        <f t="shared" si="24"/>
        <v>0</v>
      </c>
      <c r="Q72" s="157" t="s">
        <v>83</v>
      </c>
      <c r="R72" s="157">
        <v>22</v>
      </c>
      <c r="S72" s="157">
        <v>21</v>
      </c>
      <c r="T72" s="157">
        <v>1</v>
      </c>
      <c r="U72" s="157">
        <v>0</v>
      </c>
      <c r="V72" s="158">
        <f t="shared" si="25"/>
        <v>0.95454545454545459</v>
      </c>
      <c r="W72" s="162">
        <f t="shared" si="26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f t="shared" si="27"/>
        <v>0.95454545454545459</v>
      </c>
      <c r="AE72" s="162">
        <f t="shared" si="28"/>
        <v>0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f t="shared" si="29"/>
        <v>0.95454545454545459</v>
      </c>
      <c r="AN72" s="162">
        <f t="shared" si="30"/>
        <v>0</v>
      </c>
      <c r="AP72" s="157" t="s">
        <v>83</v>
      </c>
      <c r="AQ72" s="157">
        <v>22</v>
      </c>
      <c r="AR72" s="157">
        <v>21</v>
      </c>
      <c r="AS72" s="157">
        <v>1</v>
      </c>
      <c r="AT72" s="157">
        <v>0</v>
      </c>
      <c r="AU72" s="158">
        <f t="shared" si="31"/>
        <v>0.95454545454545459</v>
      </c>
      <c r="AV72" s="162">
        <f t="shared" si="32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33"/>
        <v>0.95454545454545459</v>
      </c>
      <c r="BH72" s="162">
        <f t="shared" si="34"/>
        <v>0</v>
      </c>
      <c r="BJ72" s="157" t="s">
        <v>83</v>
      </c>
      <c r="BK72" s="157">
        <v>22</v>
      </c>
      <c r="BL72" s="157">
        <v>21</v>
      </c>
      <c r="BM72" s="157">
        <v>1</v>
      </c>
      <c r="BN72" s="157">
        <v>0</v>
      </c>
      <c r="BO72" s="158">
        <f t="shared" si="35"/>
        <v>0.95454545454545459</v>
      </c>
      <c r="BP72" s="162">
        <f t="shared" si="36"/>
        <v>0</v>
      </c>
    </row>
    <row r="73" spans="2:69">
      <c r="B73" s="157" t="s">
        <v>84</v>
      </c>
      <c r="C73" s="157">
        <v>134</v>
      </c>
      <c r="D73" s="157">
        <v>114</v>
      </c>
      <c r="E73" s="157">
        <v>10</v>
      </c>
      <c r="F73" s="157">
        <v>10</v>
      </c>
      <c r="G73" s="158">
        <f t="shared" si="37"/>
        <v>0.85074626865671643</v>
      </c>
      <c r="I73" s="157" t="s">
        <v>84</v>
      </c>
      <c r="J73" s="157">
        <v>134</v>
      </c>
      <c r="K73" s="157">
        <v>113</v>
      </c>
      <c r="L73" s="157">
        <v>9</v>
      </c>
      <c r="M73" s="157">
        <v>12</v>
      </c>
      <c r="N73" s="158">
        <f t="shared" si="23"/>
        <v>0.84328358208955223</v>
      </c>
      <c r="O73" s="162">
        <f t="shared" si="24"/>
        <v>-7.4626865671642006E-3</v>
      </c>
      <c r="Q73" s="157" t="s">
        <v>84</v>
      </c>
      <c r="R73" s="157">
        <v>134</v>
      </c>
      <c r="S73" s="157">
        <v>110</v>
      </c>
      <c r="T73" s="157">
        <v>10</v>
      </c>
      <c r="U73" s="157">
        <v>14</v>
      </c>
      <c r="V73" s="158">
        <f t="shared" si="25"/>
        <v>0.82089552238805974</v>
      </c>
      <c r="W73" s="162">
        <f t="shared" si="26"/>
        <v>-2.2388059701492491E-2</v>
      </c>
      <c r="Y73" s="157" t="s">
        <v>84</v>
      </c>
      <c r="Z73" s="159">
        <v>134</v>
      </c>
      <c r="AA73" s="159">
        <v>110</v>
      </c>
      <c r="AB73" s="159">
        <v>13</v>
      </c>
      <c r="AC73" s="159">
        <v>11</v>
      </c>
      <c r="AD73" s="28">
        <f t="shared" si="27"/>
        <v>0.82089552238805974</v>
      </c>
      <c r="AE73" s="178">
        <f t="shared" si="28"/>
        <v>0</v>
      </c>
      <c r="AF73" t="s">
        <v>119</v>
      </c>
      <c r="AH73" s="159" t="s">
        <v>84</v>
      </c>
      <c r="AI73" s="159">
        <v>134</v>
      </c>
      <c r="AJ73" s="159">
        <v>110</v>
      </c>
      <c r="AK73" s="159">
        <v>13</v>
      </c>
      <c r="AL73" s="159">
        <v>11</v>
      </c>
      <c r="AM73" s="28">
        <f t="shared" si="29"/>
        <v>0.82089552238805974</v>
      </c>
      <c r="AN73" s="178">
        <f>AM73-AD73</f>
        <v>0</v>
      </c>
      <c r="AO73" t="s">
        <v>119</v>
      </c>
      <c r="AP73" s="157" t="s">
        <v>84</v>
      </c>
      <c r="AQ73" s="157">
        <v>134</v>
      </c>
      <c r="AR73" s="157">
        <v>110</v>
      </c>
      <c r="AS73" s="157">
        <v>13</v>
      </c>
      <c r="AT73" s="157">
        <v>11</v>
      </c>
      <c r="AU73" s="158">
        <f t="shared" si="31"/>
        <v>0.82089552238805974</v>
      </c>
      <c r="AV73" s="162">
        <f t="shared" si="32"/>
        <v>0</v>
      </c>
      <c r="AW73" t="s">
        <v>119</v>
      </c>
      <c r="BB73" s="157" t="s">
        <v>84</v>
      </c>
      <c r="BC73" s="157">
        <v>134</v>
      </c>
      <c r="BD73" s="157">
        <v>110</v>
      </c>
      <c r="BE73" s="157">
        <v>13</v>
      </c>
      <c r="BF73" s="159">
        <v>11</v>
      </c>
      <c r="BG73" s="158">
        <f t="shared" si="33"/>
        <v>0.82089552238805974</v>
      </c>
      <c r="BH73" s="162">
        <f t="shared" si="34"/>
        <v>0</v>
      </c>
      <c r="BI73" t="s">
        <v>119</v>
      </c>
      <c r="BJ73" s="157" t="s">
        <v>84</v>
      </c>
      <c r="BK73" s="157">
        <v>134</v>
      </c>
      <c r="BL73" s="159">
        <v>112</v>
      </c>
      <c r="BM73" s="159">
        <v>13</v>
      </c>
      <c r="BN73" s="159">
        <v>9</v>
      </c>
      <c r="BO73" s="158">
        <f t="shared" si="35"/>
        <v>0.83582089552238803</v>
      </c>
      <c r="BP73" s="162">
        <f t="shared" si="36"/>
        <v>1.492537313432829E-2</v>
      </c>
      <c r="BQ73" t="s">
        <v>119</v>
      </c>
    </row>
    <row r="74" spans="2:69">
      <c r="B74" s="157"/>
      <c r="C74" s="157">
        <f>SUM(C3:C73)</f>
        <v>9737</v>
      </c>
      <c r="D74" s="157">
        <f>SUM(D3:D73)</f>
        <v>8566</v>
      </c>
      <c r="E74" s="157">
        <f>SUM(E3:E73)</f>
        <v>630</v>
      </c>
      <c r="F74" s="157">
        <f>SUM(F3:F73)</f>
        <v>541</v>
      </c>
      <c r="G74" s="158">
        <f t="shared" si="37"/>
        <v>0.87973708534456196</v>
      </c>
      <c r="J74">
        <f>SUM(J3:J73)</f>
        <v>9737</v>
      </c>
      <c r="K74">
        <f>SUM(K3:K73)</f>
        <v>8559</v>
      </c>
      <c r="L74">
        <f>SUM(L3:L73)</f>
        <v>631</v>
      </c>
      <c r="M74">
        <f>SUM(M3:M73)</f>
        <v>547</v>
      </c>
      <c r="N74" s="158">
        <f t="shared" si="23"/>
        <v>0.87901817808359861</v>
      </c>
      <c r="R74">
        <f>SUM(R3:R73)</f>
        <v>9737</v>
      </c>
      <c r="S74">
        <f>SUM(S3:S73)</f>
        <v>8588</v>
      </c>
      <c r="T74">
        <f>SUM(T3:T73)</f>
        <v>638</v>
      </c>
      <c r="U74">
        <f>SUM(U3:U73)</f>
        <v>511</v>
      </c>
      <c r="V74" s="158">
        <f t="shared" si="25"/>
        <v>0.88199650816473252</v>
      </c>
      <c r="Z74">
        <f>SUM(Z3:Z73)</f>
        <v>11714</v>
      </c>
      <c r="AA74">
        <f>SUM(AA3:AA73)</f>
        <v>8639</v>
      </c>
      <c r="AB74">
        <f>SUM(AB3:AB73)</f>
        <v>789</v>
      </c>
      <c r="AC74">
        <f>SUM(AC3:AC73)</f>
        <v>2286</v>
      </c>
      <c r="AD74" s="158">
        <f t="shared" si="27"/>
        <v>0.73749359740481479</v>
      </c>
      <c r="AI74" s="156">
        <f>SUM(AI3:AI73)</f>
        <v>11074</v>
      </c>
      <c r="AJ74">
        <f>SUM(AJ3:AJ73)</f>
        <v>8639</v>
      </c>
      <c r="AM74" s="162">
        <f>AJ74/AI74</f>
        <v>0.78011558605743181</v>
      </c>
      <c r="AN74" s="162">
        <f t="shared" si="30"/>
        <v>4.2621988652617016E-2</v>
      </c>
      <c r="AQ74">
        <f>SUM(AQ3:AQ73)</f>
        <v>11074</v>
      </c>
      <c r="AR74">
        <f>SUM(AR3:AR73)</f>
        <v>8640</v>
      </c>
      <c r="AU74" s="162">
        <f>AR74/AQ74</f>
        <v>0.78020588766480048</v>
      </c>
      <c r="AV74" s="162">
        <f t="shared" si="32"/>
        <v>9.0301607368670211E-5</v>
      </c>
      <c r="BC74">
        <f>SUM(BC3:BC73)</f>
        <v>11074</v>
      </c>
      <c r="BD74">
        <f>SUM(BD3:BD73)</f>
        <v>8642</v>
      </c>
      <c r="BG74" s="158">
        <f t="shared" si="33"/>
        <v>0.78038649087953771</v>
      </c>
      <c r="BK74">
        <f>SUM(BK3:BK73)</f>
        <v>11064</v>
      </c>
      <c r="BL74">
        <f>SUM(BL3:BL73)</f>
        <v>8638</v>
      </c>
      <c r="BO74" s="158">
        <f t="shared" si="35"/>
        <v>0.78073029645697756</v>
      </c>
    </row>
    <row r="80" spans="2:69">
      <c r="T80">
        <f>T74+U74</f>
        <v>1149</v>
      </c>
      <c r="Y80" s="161" t="s">
        <v>36</v>
      </c>
      <c r="Z80" s="157">
        <v>25</v>
      </c>
      <c r="AA80" s="157">
        <v>22</v>
      </c>
      <c r="AB80" s="157">
        <v>3</v>
      </c>
      <c r="AC80" s="157">
        <v>0</v>
      </c>
      <c r="AD80" s="158">
        <f>AA80/Z80</f>
        <v>0.88</v>
      </c>
      <c r="AE80" t="s">
        <v>309</v>
      </c>
    </row>
    <row r="82" spans="25:67">
      <c r="Y82" s="157" t="s">
        <v>84</v>
      </c>
      <c r="Z82" s="159">
        <v>134</v>
      </c>
      <c r="AA82" s="159">
        <v>110</v>
      </c>
      <c r="AB82" s="159">
        <v>13</v>
      </c>
      <c r="AC82" s="159">
        <v>11</v>
      </c>
      <c r="AE82" t="s">
        <v>310</v>
      </c>
      <c r="AH82" s="157" t="s">
        <v>84</v>
      </c>
      <c r="AI82" s="157">
        <v>134</v>
      </c>
      <c r="AJ82" s="157">
        <v>109</v>
      </c>
      <c r="AK82" s="157">
        <v>13</v>
      </c>
      <c r="AL82" s="157">
        <v>12</v>
      </c>
      <c r="AM82" s="158">
        <f t="shared" ref="AM82" si="38">AJ82/AI82</f>
        <v>0.81343283582089554</v>
      </c>
      <c r="AN82" t="s">
        <v>320</v>
      </c>
      <c r="AP82" s="161" t="s">
        <v>71</v>
      </c>
      <c r="AQ82" s="157">
        <v>192</v>
      </c>
      <c r="AR82" s="157">
        <v>183</v>
      </c>
      <c r="AS82" s="157">
        <v>7</v>
      </c>
      <c r="AT82" s="159">
        <v>2</v>
      </c>
      <c r="AU82" s="158">
        <f t="shared" ref="AU82:AU84" si="39">AR82/AQ82</f>
        <v>0.953125</v>
      </c>
      <c r="AV82" t="s">
        <v>319</v>
      </c>
      <c r="AW82" t="s">
        <v>321</v>
      </c>
      <c r="BB82" s="157" t="s">
        <v>49</v>
      </c>
      <c r="BC82" s="157">
        <v>15</v>
      </c>
      <c r="BD82" s="157">
        <v>14</v>
      </c>
      <c r="BE82" s="159">
        <v>1</v>
      </c>
      <c r="BF82" s="157">
        <v>0</v>
      </c>
      <c r="BG82" s="162" t="s">
        <v>360</v>
      </c>
      <c r="BJ82" s="157" t="s">
        <v>35</v>
      </c>
      <c r="BK82" s="157">
        <v>48</v>
      </c>
      <c r="BL82" s="157">
        <v>21</v>
      </c>
      <c r="BM82" s="157">
        <v>21</v>
      </c>
      <c r="BN82" s="157">
        <v>6</v>
      </c>
      <c r="BO82" s="183" t="s">
        <v>359</v>
      </c>
    </row>
    <row r="83" spans="25:67">
      <c r="AE83" t="s">
        <v>311</v>
      </c>
      <c r="AP83" s="157" t="s">
        <v>84</v>
      </c>
      <c r="AQ83" s="157">
        <v>134</v>
      </c>
      <c r="AR83" s="157">
        <v>109</v>
      </c>
      <c r="AS83" s="157">
        <v>13</v>
      </c>
      <c r="AT83" s="157">
        <v>12</v>
      </c>
      <c r="AU83" s="158">
        <f t="shared" si="39"/>
        <v>0.81343283582089554</v>
      </c>
      <c r="AV83" t="s">
        <v>325</v>
      </c>
      <c r="BB83" s="161" t="s">
        <v>71</v>
      </c>
      <c r="BC83" s="157">
        <v>192</v>
      </c>
      <c r="BD83" s="157">
        <v>181</v>
      </c>
      <c r="BE83" s="157">
        <v>7</v>
      </c>
      <c r="BF83" s="159">
        <v>4</v>
      </c>
      <c r="BG83" s="162" t="s">
        <v>319</v>
      </c>
      <c r="BJ83" s="157" t="s">
        <v>49</v>
      </c>
      <c r="BK83" s="157">
        <v>15</v>
      </c>
      <c r="BL83" s="157">
        <v>14</v>
      </c>
      <c r="BM83" s="159">
        <v>1</v>
      </c>
      <c r="BN83" s="157">
        <v>0</v>
      </c>
      <c r="BO83" s="162" t="s">
        <v>360</v>
      </c>
    </row>
    <row r="84" spans="25:67">
      <c r="AE84" t="s">
        <v>312</v>
      </c>
      <c r="AP84" s="159" t="s">
        <v>82</v>
      </c>
      <c r="AQ84" s="159">
        <v>71</v>
      </c>
      <c r="AR84" s="159">
        <v>45</v>
      </c>
      <c r="AS84" s="159">
        <v>8</v>
      </c>
      <c r="AT84" s="159">
        <v>18</v>
      </c>
      <c r="AU84" s="28">
        <f t="shared" si="39"/>
        <v>0.63380281690140849</v>
      </c>
      <c r="AV84" t="s">
        <v>322</v>
      </c>
      <c r="BG84" s="162" t="s">
        <v>333</v>
      </c>
      <c r="BJ84" s="157" t="s">
        <v>72</v>
      </c>
      <c r="BK84" s="157">
        <v>85</v>
      </c>
      <c r="BL84" s="157">
        <v>53</v>
      </c>
      <c r="BM84" s="157">
        <v>2</v>
      </c>
      <c r="BN84" s="159">
        <v>30</v>
      </c>
      <c r="BO84" s="162" t="s">
        <v>361</v>
      </c>
    </row>
    <row r="85" spans="25:67">
      <c r="AE85" t="s">
        <v>292</v>
      </c>
      <c r="AV85" t="s">
        <v>323</v>
      </c>
      <c r="BG85" s="162" t="s">
        <v>334</v>
      </c>
      <c r="BJ85" s="157" t="s">
        <v>82</v>
      </c>
      <c r="BK85" s="157">
        <v>71</v>
      </c>
      <c r="BL85" s="157">
        <v>45</v>
      </c>
      <c r="BM85" s="159">
        <v>8</v>
      </c>
      <c r="BN85" s="157">
        <v>18</v>
      </c>
      <c r="BO85" s="162" t="s">
        <v>365</v>
      </c>
    </row>
    <row r="86" spans="25:67">
      <c r="AE86" t="s">
        <v>291</v>
      </c>
      <c r="AP86" s="157" t="s">
        <v>66</v>
      </c>
      <c r="AQ86" s="157">
        <v>389</v>
      </c>
      <c r="AR86" s="157">
        <v>339</v>
      </c>
      <c r="AS86" s="157">
        <v>49</v>
      </c>
      <c r="AT86" s="157">
        <v>1</v>
      </c>
      <c r="AU86" s="158">
        <f t="shared" ref="AU86:AU87" si="40">AR86/AQ86</f>
        <v>0.87146529562982</v>
      </c>
      <c r="AV86" s="157" t="s">
        <v>329</v>
      </c>
      <c r="BG86" s="162" t="s">
        <v>321</v>
      </c>
      <c r="BJ86" s="157" t="s">
        <v>84</v>
      </c>
      <c r="BK86" s="157">
        <v>134</v>
      </c>
      <c r="BL86" s="159">
        <v>111</v>
      </c>
      <c r="BM86" s="159">
        <v>13</v>
      </c>
      <c r="BN86" s="159">
        <v>10</v>
      </c>
      <c r="BO86" s="162" t="s">
        <v>320</v>
      </c>
    </row>
    <row r="87" spans="25:67">
      <c r="Y87" s="161" t="s">
        <v>71</v>
      </c>
      <c r="Z87" s="157">
        <v>192</v>
      </c>
      <c r="AA87" s="157">
        <v>184</v>
      </c>
      <c r="AB87" s="157">
        <v>7</v>
      </c>
      <c r="AC87" s="159">
        <v>1</v>
      </c>
      <c r="AD87" s="158"/>
      <c r="AE87" s="162" t="s">
        <v>319</v>
      </c>
      <c r="AH87" s="161" t="s">
        <v>71</v>
      </c>
      <c r="AI87" s="157">
        <v>192</v>
      </c>
      <c r="AJ87" s="157">
        <v>184</v>
      </c>
      <c r="AK87" s="157">
        <v>7</v>
      </c>
      <c r="AL87" s="159">
        <v>1</v>
      </c>
      <c r="AM87" s="158"/>
      <c r="AN87" s="162" t="s">
        <v>319</v>
      </c>
      <c r="AP87" s="157" t="s">
        <v>35</v>
      </c>
      <c r="AQ87" s="157">
        <v>48</v>
      </c>
      <c r="AR87" s="157">
        <v>21</v>
      </c>
      <c r="AS87" s="157">
        <v>21</v>
      </c>
      <c r="AT87" s="157">
        <v>6</v>
      </c>
      <c r="AU87" s="158">
        <f t="shared" si="40"/>
        <v>0.4375</v>
      </c>
      <c r="AV87" s="157" t="s">
        <v>359</v>
      </c>
      <c r="BB87" s="157" t="s">
        <v>72</v>
      </c>
      <c r="BC87" s="157">
        <v>85</v>
      </c>
      <c r="BD87" s="157">
        <v>53</v>
      </c>
      <c r="BE87" s="157">
        <v>2</v>
      </c>
      <c r="BF87" s="159">
        <v>30</v>
      </c>
      <c r="BG87" s="162" t="s">
        <v>361</v>
      </c>
      <c r="BM87">
        <f>SUM(BM3:BM86)</f>
        <v>832</v>
      </c>
      <c r="BN87">
        <f>SUM(BN3:BN86)</f>
        <v>1703</v>
      </c>
    </row>
    <row r="88" spans="25:67">
      <c r="Y88" s="157" t="s">
        <v>270</v>
      </c>
      <c r="Z88" s="157">
        <v>144</v>
      </c>
      <c r="AA88" s="157">
        <v>134</v>
      </c>
      <c r="AB88" s="157">
        <v>7</v>
      </c>
      <c r="AC88" s="159">
        <v>3</v>
      </c>
      <c r="AD88" s="158">
        <f t="shared" ref="AD88" si="41">AA88/Z88</f>
        <v>0.93055555555555558</v>
      </c>
      <c r="AE88" t="s">
        <v>301</v>
      </c>
      <c r="AH88" s="157" t="s">
        <v>72</v>
      </c>
      <c r="AI88" s="157">
        <v>85</v>
      </c>
      <c r="AJ88" s="157">
        <v>53</v>
      </c>
      <c r="AK88" s="157">
        <v>2</v>
      </c>
      <c r="AL88" s="157">
        <v>30</v>
      </c>
      <c r="AM88" s="158">
        <f t="shared" ref="AM88" si="42">AJ88/AI88</f>
        <v>0.62352941176470589</v>
      </c>
      <c r="BB88" s="157" t="s">
        <v>82</v>
      </c>
      <c r="BC88" s="157">
        <v>71</v>
      </c>
      <c r="BD88" s="157">
        <v>45</v>
      </c>
      <c r="BE88" s="159">
        <v>8</v>
      </c>
      <c r="BF88" s="157">
        <v>18</v>
      </c>
      <c r="BG88" s="162" t="s">
        <v>322</v>
      </c>
    </row>
    <row r="89" spans="25:67">
      <c r="AP89" s="157" t="s">
        <v>341</v>
      </c>
      <c r="AU89" s="181"/>
      <c r="AV89" t="s">
        <v>336</v>
      </c>
      <c r="BB89" s="157" t="s">
        <v>84</v>
      </c>
      <c r="BC89" s="157">
        <v>134</v>
      </c>
      <c r="BD89" s="157">
        <v>109</v>
      </c>
      <c r="BE89" s="157">
        <v>13</v>
      </c>
      <c r="BF89" s="159">
        <v>12</v>
      </c>
      <c r="BG89" s="162" t="s">
        <v>320</v>
      </c>
    </row>
    <row r="90" spans="25:67">
      <c r="AV90" t="s">
        <v>337</v>
      </c>
      <c r="BB90" s="157" t="s">
        <v>35</v>
      </c>
      <c r="BC90" s="157">
        <v>48</v>
      </c>
      <c r="BD90" s="157">
        <v>21</v>
      </c>
      <c r="BE90" s="157">
        <v>21</v>
      </c>
      <c r="BF90" s="157">
        <v>6</v>
      </c>
      <c r="BG90" s="162" t="s">
        <v>359</v>
      </c>
    </row>
    <row r="91" spans="25:67">
      <c r="BE91">
        <f>SUM(BE3:BE90)</f>
        <v>841</v>
      </c>
      <c r="BF91">
        <f>SUM(BF3:BF90)</f>
        <v>1713</v>
      </c>
    </row>
    <row r="92" spans="25:67">
      <c r="AP92" s="157" t="s">
        <v>342</v>
      </c>
      <c r="AV92" t="s">
        <v>338</v>
      </c>
      <c r="BE92">
        <f>BF91+BE91</f>
        <v>2554</v>
      </c>
    </row>
    <row r="93" spans="25:67">
      <c r="AV93" t="s">
        <v>339</v>
      </c>
    </row>
    <row r="94" spans="25:67">
      <c r="AV94" t="s">
        <v>340</v>
      </c>
    </row>
  </sheetData>
  <conditionalFormatting sqref="C4">
    <cfRule type="cellIs" dxfId="12" priority="23" operator="equal">
      <formula>799</formula>
    </cfRule>
    <cfRule type="uniqueValues" priority="24"/>
  </conditionalFormatting>
  <conditionalFormatting sqref="J4">
    <cfRule type="cellIs" dxfId="11" priority="21" operator="equal">
      <formula>799</formula>
    </cfRule>
    <cfRule type="uniqueValues" priority="22"/>
  </conditionalFormatting>
  <conditionalFormatting sqref="R4">
    <cfRule type="cellIs" dxfId="10" priority="19" operator="equal">
      <formula>799</formula>
    </cfRule>
    <cfRule type="uniqueValues" priority="20"/>
  </conditionalFormatting>
  <conditionalFormatting sqref="Z4">
    <cfRule type="cellIs" dxfId="9" priority="15" operator="equal">
      <formula>799</formula>
    </cfRule>
    <cfRule type="uniqueValues" priority="16"/>
  </conditionalFormatting>
  <conditionalFormatting sqref="AI4">
    <cfRule type="cellIs" dxfId="8" priority="13" operator="equal">
      <formula>799</formula>
    </cfRule>
    <cfRule type="uniqueValues" priority="14"/>
  </conditionalFormatting>
  <conditionalFormatting sqref="AQ4">
    <cfRule type="cellIs" dxfId="7" priority="11" operator="equal">
      <formula>799</formula>
    </cfRule>
    <cfRule type="uniqueValues" priority="12"/>
  </conditionalFormatting>
  <conditionalFormatting sqref="AX4">
    <cfRule type="cellIs" dxfId="6" priority="9" operator="equal">
      <formula>799</formula>
    </cfRule>
    <cfRule type="uniqueValues" priority="10"/>
  </conditionalFormatting>
  <conditionalFormatting sqref="BC4">
    <cfRule type="cellIs" dxfId="5" priority="7" operator="equal">
      <formula>799</formula>
    </cfRule>
    <cfRule type="uniqueValues" priority="8"/>
  </conditionalFormatting>
  <conditionalFormatting sqref="BK4">
    <cfRule type="cellIs" dxfId="4" priority="5" operator="equal">
      <formula>799</formula>
    </cfRule>
    <cfRule type="uniqueValues" priority="6"/>
  </conditionalFormatting>
  <conditionalFormatting sqref="BR4">
    <cfRule type="cellIs" dxfId="3" priority="3" operator="equal">
      <formula>799</formula>
    </cfRule>
    <cfRule type="uniqueValues" priority="4"/>
  </conditionalFormatting>
  <conditionalFormatting sqref="BY4">
    <cfRule type="cellIs" dxfId="2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IVI</vt:lpstr>
      <vt:lpstr>Acer Aspire 5349 ZRL</vt:lpstr>
      <vt:lpstr>Intel NUC i5</vt:lpstr>
      <vt:lpstr>webdriver</vt:lpstr>
      <vt:lpstr>ASUS MeMO Pad 8 K011</vt:lpstr>
      <vt:lpstr>ZTE Geek V975</vt:lpstr>
      <vt:lpstr>Toshiba Excite Go AT7-C8</vt:lpstr>
      <vt:lpstr>Google Nexus 7</vt:lpstr>
      <vt:lpstr>Google Nexus 4</vt:lpstr>
      <vt:lpstr>beta Google Nexus 5</vt:lpstr>
      <vt:lpstr>beta ASUS MeMO Pad 8 K011 </vt:lpstr>
      <vt:lpstr>share mode ASUS MeMO Pad 8 K011</vt:lpstr>
      <vt:lpstr>'ASUS MeMO Pad 8 K011'!OLE_LINK30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2015-02-12T09:55:05Z</dcterms:modified>
</cp:coreProperties>
</file>